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MasterWorkbook" defaultThemeVersion="166925"/>
  <mc:AlternateContent xmlns:mc="http://schemas.openxmlformats.org/markup-compatibility/2006">
    <mc:Choice Requires="x15">
      <x15ac:absPath xmlns:x15ac="http://schemas.microsoft.com/office/spreadsheetml/2010/11/ac" url="C:\Users\Pinyo.P\Nextcloud\TKCS\2023\DEN66001_ONDE Digital Center-G3\from Pinyo\20230430 - ONDE 1st Report\"/>
    </mc:Choice>
  </mc:AlternateContent>
  <xr:revisionPtr revIDLastSave="0" documentId="13_ncr:1_{44C3ED2E-3FC5-4651-80C9-1353E3CF1124}" xr6:coauthVersionLast="47" xr6:coauthVersionMax="47" xr10:uidLastSave="{00000000-0000-0000-0000-000000000000}"/>
  <bookViews>
    <workbookView xWindow="-120" yWindow="-120" windowWidth="24240" windowHeight="13020" tabRatio="856" activeTab="4" xr2:uid="{24FEB5DC-CE51-4D38-8001-109F02304B5C}"/>
  </bookViews>
  <sheets>
    <sheet name="Conf" sheetId="3" r:id="rId1"/>
    <sheet name="Report" sheetId="11" r:id="rId2"/>
    <sheet name="Checklist" sheetId="2" r:id="rId3"/>
    <sheet name="|" sheetId="10" r:id="rId4"/>
    <sheet name="Info" sheetId="6" r:id="rId5"/>
    <sheet name="Province" sheetId="7" r:id="rId6"/>
    <sheet name="Month" sheetId="8" r:id="rId7"/>
    <sheet name="Type" sheetId="5" r:id="rId8"/>
    <sheet name="Device" sheetId="4" r:id="rId9"/>
    <sheet name="||" sheetId="12" r:id="rId10"/>
    <sheet name="Progress_20230525" sheetId="16" r:id="rId11"/>
    <sheet name="Progress_20230510" sheetId="14" r:id="rId12"/>
    <sheet name="Progress_20230507" sheetId="13" r:id="rId13"/>
    <sheet name="|||" sheetId="15" r:id="rId14"/>
  </sheets>
  <definedNames>
    <definedName name="_xlnm._FilterDatabase" localSheetId="12" hidden="1">Progress_20230507!$A$1:$FS$400</definedName>
    <definedName name="contact1Details">Conf!$C$33</definedName>
    <definedName name="contact1Name">Conf!$C$32</definedName>
    <definedName name="contact2Details">Conf!$C$35</definedName>
    <definedName name="contact2Name">Conf!$C$34</definedName>
    <definedName name="coverLine1">Conf!$C$6</definedName>
    <definedName name="coverLine10">Conf!$C$15</definedName>
    <definedName name="coverLine11">Conf!$C$16</definedName>
    <definedName name="coverLine12">Conf!$C$17</definedName>
    <definedName name="coverLine13">Conf!$C$18</definedName>
    <definedName name="coverLine14">Conf!$C$19</definedName>
    <definedName name="coverLine2">Conf!$C$7</definedName>
    <definedName name="coverLine3">Conf!$C$8</definedName>
    <definedName name="coverLine4">Conf!$C$9</definedName>
    <definedName name="coverLine5">Conf!$C$10</definedName>
    <definedName name="coverLine6">Conf!$C$11</definedName>
    <definedName name="coverLine7">Conf!$C$12</definedName>
    <definedName name="coverLine8">Conf!$C$13</definedName>
    <definedName name="coverLine9">Conf!$C$14</definedName>
    <definedName name="imageDir">Conf!$C$2</definedName>
    <definedName name="imageExtension">Conf!$C$3</definedName>
    <definedName name="imagesBorder">Conf!$C$61</definedName>
    <definedName name="installImage2">Conf!$C$47:$C$52</definedName>
    <definedName name="installImage2Key">Conf!$A$47:$A$52</definedName>
    <definedName name="installImage3">Conf!$C$54:$C$59</definedName>
    <definedName name="installImage3Key">Conf!$A$54:$A$59</definedName>
    <definedName name="installImageHeight">Conf!$C$66</definedName>
    <definedName name="installImageIncLeft">Conf!$C$68</definedName>
    <definedName name="installImageIncTop">Conf!$C$67</definedName>
    <definedName name="installImageWidth">Conf!$C$65</definedName>
    <definedName name="newDownloadValue">Conf!$D$43</definedName>
    <definedName name="newUploadValue">Conf!$D$44</definedName>
    <definedName name="_xlnm.Print_Area" localSheetId="2">Checklist!$A$1:$K$45</definedName>
    <definedName name="_xlnm.Print_Area" localSheetId="0">Conf!$A$1:$D$68</definedName>
    <definedName name="_xlnm.Print_Area" localSheetId="1">Report!$A$1:$K$144</definedName>
    <definedName name="receiveName">Conf!$C$37</definedName>
    <definedName name="reportDate">Conf!$C$40</definedName>
    <definedName name="reportDir">Conf!$C$4</definedName>
    <definedName name="reportMonth">Conf!$C$41</definedName>
    <definedName name="reportYear">Conf!$C$42</definedName>
    <definedName name="siteAddress">Conf!$C$28</definedName>
    <definedName name="siteCode">Conf!$C$1</definedName>
    <definedName name="siteLat">Conf!$C$29</definedName>
    <definedName name="siteLng">Conf!$C$30</definedName>
    <definedName name="siteName">Conf!$C$24</definedName>
    <definedName name="siteProvince">Conf!$C$25</definedName>
    <definedName name="siteTarget">Conf!$C$27</definedName>
    <definedName name="siteType">Conf!$C$21</definedName>
    <definedName name="siteTypeName">Conf!$C$22</definedName>
    <definedName name="siteUnder">Conf!$C$31</definedName>
    <definedName name="speedtestDownload">Conf!$C$43</definedName>
    <definedName name="speedtestImage">Conf!$C$45</definedName>
    <definedName name="speedtestImageIncLeft">Conf!$C$64</definedName>
    <definedName name="speedtestImageIncTop">Conf!$C$63</definedName>
    <definedName name="speedtestImageKey">Conf!$A$45</definedName>
    <definedName name="speedtestImageWidth">Conf!$C$62</definedName>
    <definedName name="speedtestUnit">Conf!$D$39</definedName>
    <definedName name="speedtestUpload">Conf!$C$44</definedName>
    <definedName name="submitName">Conf!$C$38</definedName>
    <definedName name="torCode">Conf!$C$23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4" l="1"/>
  <c r="P4" i="4" s="1"/>
  <c r="P2" i="4"/>
  <c r="F2" i="6"/>
  <c r="J400" i="6"/>
  <c r="I400" i="6"/>
  <c r="G400" i="6"/>
  <c r="F400" i="6"/>
  <c r="C400" i="6"/>
  <c r="J399" i="6"/>
  <c r="I399" i="6"/>
  <c r="G399" i="6"/>
  <c r="F399" i="6"/>
  <c r="C399" i="6"/>
  <c r="J398" i="6"/>
  <c r="I398" i="6"/>
  <c r="G398" i="6"/>
  <c r="F398" i="6"/>
  <c r="C398" i="6"/>
  <c r="J397" i="6"/>
  <c r="I397" i="6"/>
  <c r="G397" i="6"/>
  <c r="F397" i="6"/>
  <c r="C397" i="6"/>
  <c r="J396" i="6"/>
  <c r="I396" i="6"/>
  <c r="G396" i="6"/>
  <c r="F396" i="6"/>
  <c r="C396" i="6"/>
  <c r="J395" i="6"/>
  <c r="I395" i="6"/>
  <c r="G395" i="6"/>
  <c r="F395" i="6"/>
  <c r="C395" i="6"/>
  <c r="J394" i="6"/>
  <c r="I394" i="6"/>
  <c r="G394" i="6"/>
  <c r="F394" i="6"/>
  <c r="C394" i="6"/>
  <c r="J393" i="6"/>
  <c r="I393" i="6"/>
  <c r="G393" i="6"/>
  <c r="F393" i="6"/>
  <c r="R393" i="6" s="1"/>
  <c r="C393" i="6"/>
  <c r="J392" i="6"/>
  <c r="I392" i="6"/>
  <c r="G392" i="6"/>
  <c r="F392" i="6"/>
  <c r="C392" i="6"/>
  <c r="J391" i="6"/>
  <c r="I391" i="6"/>
  <c r="G391" i="6"/>
  <c r="F391" i="6"/>
  <c r="C391" i="6"/>
  <c r="J390" i="6"/>
  <c r="I390" i="6"/>
  <c r="G390" i="6"/>
  <c r="F390" i="6"/>
  <c r="C390" i="6"/>
  <c r="J389" i="6"/>
  <c r="I389" i="6"/>
  <c r="G389" i="6"/>
  <c r="F389" i="6"/>
  <c r="C389" i="6"/>
  <c r="J388" i="6"/>
  <c r="I388" i="6"/>
  <c r="G388" i="6"/>
  <c r="F388" i="6"/>
  <c r="C388" i="6"/>
  <c r="J387" i="6"/>
  <c r="I387" i="6"/>
  <c r="G387" i="6"/>
  <c r="F387" i="6"/>
  <c r="C387" i="6"/>
  <c r="J386" i="6"/>
  <c r="I386" i="6"/>
  <c r="G386" i="6"/>
  <c r="F386" i="6"/>
  <c r="C386" i="6"/>
  <c r="J385" i="6"/>
  <c r="I385" i="6"/>
  <c r="G385" i="6"/>
  <c r="F385" i="6"/>
  <c r="C385" i="6"/>
  <c r="J384" i="6"/>
  <c r="I384" i="6"/>
  <c r="G384" i="6"/>
  <c r="F384" i="6"/>
  <c r="R384" i="6" s="1"/>
  <c r="C384" i="6"/>
  <c r="J383" i="6"/>
  <c r="I383" i="6"/>
  <c r="G383" i="6"/>
  <c r="F383" i="6"/>
  <c r="C383" i="6"/>
  <c r="J382" i="6"/>
  <c r="I382" i="6"/>
  <c r="G382" i="6"/>
  <c r="F382" i="6"/>
  <c r="C382" i="6"/>
  <c r="J381" i="6"/>
  <c r="I381" i="6"/>
  <c r="G381" i="6"/>
  <c r="F381" i="6"/>
  <c r="C381" i="6"/>
  <c r="J380" i="6"/>
  <c r="I380" i="6"/>
  <c r="G380" i="6"/>
  <c r="F380" i="6"/>
  <c r="C380" i="6"/>
  <c r="J379" i="6"/>
  <c r="I379" i="6"/>
  <c r="G379" i="6"/>
  <c r="F379" i="6"/>
  <c r="C379" i="6"/>
  <c r="J378" i="6"/>
  <c r="I378" i="6"/>
  <c r="G378" i="6"/>
  <c r="F378" i="6"/>
  <c r="C378" i="6"/>
  <c r="J377" i="6"/>
  <c r="I377" i="6"/>
  <c r="G377" i="6"/>
  <c r="F377" i="6"/>
  <c r="C377" i="6"/>
  <c r="J376" i="6"/>
  <c r="I376" i="6"/>
  <c r="G376" i="6"/>
  <c r="F376" i="6"/>
  <c r="C376" i="6"/>
  <c r="J375" i="6"/>
  <c r="I375" i="6"/>
  <c r="G375" i="6"/>
  <c r="F375" i="6"/>
  <c r="C375" i="6"/>
  <c r="J374" i="6"/>
  <c r="I374" i="6"/>
  <c r="G374" i="6"/>
  <c r="F374" i="6"/>
  <c r="C374" i="6"/>
  <c r="J373" i="6"/>
  <c r="I373" i="6"/>
  <c r="G373" i="6"/>
  <c r="F373" i="6"/>
  <c r="C373" i="6"/>
  <c r="J372" i="6"/>
  <c r="I372" i="6"/>
  <c r="G372" i="6"/>
  <c r="F372" i="6"/>
  <c r="C372" i="6"/>
  <c r="J371" i="6"/>
  <c r="I371" i="6"/>
  <c r="G371" i="6"/>
  <c r="F371" i="6"/>
  <c r="C371" i="6"/>
  <c r="J370" i="6"/>
  <c r="I370" i="6"/>
  <c r="G370" i="6"/>
  <c r="F370" i="6"/>
  <c r="C370" i="6"/>
  <c r="J369" i="6"/>
  <c r="I369" i="6"/>
  <c r="G369" i="6"/>
  <c r="F369" i="6"/>
  <c r="C369" i="6"/>
  <c r="J368" i="6"/>
  <c r="I368" i="6"/>
  <c r="G368" i="6"/>
  <c r="F368" i="6"/>
  <c r="C368" i="6"/>
  <c r="J367" i="6"/>
  <c r="I367" i="6"/>
  <c r="G367" i="6"/>
  <c r="F367" i="6"/>
  <c r="C367" i="6"/>
  <c r="J366" i="6"/>
  <c r="I366" i="6"/>
  <c r="G366" i="6"/>
  <c r="F366" i="6"/>
  <c r="C366" i="6"/>
  <c r="J365" i="6"/>
  <c r="I365" i="6"/>
  <c r="G365" i="6"/>
  <c r="F365" i="6"/>
  <c r="C365" i="6"/>
  <c r="J364" i="6"/>
  <c r="I364" i="6"/>
  <c r="G364" i="6"/>
  <c r="F364" i="6"/>
  <c r="C364" i="6"/>
  <c r="J363" i="6"/>
  <c r="I363" i="6"/>
  <c r="G363" i="6"/>
  <c r="F363" i="6"/>
  <c r="C363" i="6"/>
  <c r="J362" i="6"/>
  <c r="I362" i="6"/>
  <c r="G362" i="6"/>
  <c r="F362" i="6"/>
  <c r="C362" i="6"/>
  <c r="J361" i="6"/>
  <c r="I361" i="6"/>
  <c r="G361" i="6"/>
  <c r="F361" i="6"/>
  <c r="C361" i="6"/>
  <c r="J360" i="6"/>
  <c r="I360" i="6"/>
  <c r="G360" i="6"/>
  <c r="F360" i="6"/>
  <c r="C360" i="6"/>
  <c r="J359" i="6"/>
  <c r="I359" i="6"/>
  <c r="G359" i="6"/>
  <c r="F359" i="6"/>
  <c r="C359" i="6"/>
  <c r="J358" i="6"/>
  <c r="I358" i="6"/>
  <c r="G358" i="6"/>
  <c r="F358" i="6"/>
  <c r="C358" i="6"/>
  <c r="J357" i="6"/>
  <c r="I357" i="6"/>
  <c r="G357" i="6"/>
  <c r="F357" i="6"/>
  <c r="C357" i="6"/>
  <c r="J356" i="6"/>
  <c r="I356" i="6"/>
  <c r="G356" i="6"/>
  <c r="F356" i="6"/>
  <c r="C356" i="6"/>
  <c r="J355" i="6"/>
  <c r="I355" i="6"/>
  <c r="G355" i="6"/>
  <c r="F355" i="6"/>
  <c r="C355" i="6"/>
  <c r="J354" i="6"/>
  <c r="I354" i="6"/>
  <c r="G354" i="6"/>
  <c r="F354" i="6"/>
  <c r="C354" i="6"/>
  <c r="J353" i="6"/>
  <c r="I353" i="6"/>
  <c r="G353" i="6"/>
  <c r="F353" i="6"/>
  <c r="C353" i="6"/>
  <c r="J352" i="6"/>
  <c r="I352" i="6"/>
  <c r="G352" i="6"/>
  <c r="F352" i="6"/>
  <c r="C352" i="6"/>
  <c r="J351" i="6"/>
  <c r="I351" i="6"/>
  <c r="G351" i="6"/>
  <c r="F351" i="6"/>
  <c r="C351" i="6"/>
  <c r="J350" i="6"/>
  <c r="I350" i="6"/>
  <c r="G350" i="6"/>
  <c r="F350" i="6"/>
  <c r="C350" i="6"/>
  <c r="J349" i="6"/>
  <c r="I349" i="6"/>
  <c r="G349" i="6"/>
  <c r="F349" i="6"/>
  <c r="C349" i="6"/>
  <c r="J348" i="6"/>
  <c r="I348" i="6"/>
  <c r="G348" i="6"/>
  <c r="F348" i="6"/>
  <c r="C348" i="6"/>
  <c r="J347" i="6"/>
  <c r="I347" i="6"/>
  <c r="G347" i="6"/>
  <c r="F347" i="6"/>
  <c r="C347" i="6"/>
  <c r="J346" i="6"/>
  <c r="I346" i="6"/>
  <c r="G346" i="6"/>
  <c r="F346" i="6"/>
  <c r="C346" i="6"/>
  <c r="J345" i="6"/>
  <c r="I345" i="6"/>
  <c r="G345" i="6"/>
  <c r="F345" i="6"/>
  <c r="C345" i="6"/>
  <c r="J344" i="6"/>
  <c r="I344" i="6"/>
  <c r="G344" i="6"/>
  <c r="F344" i="6"/>
  <c r="C344" i="6"/>
  <c r="J343" i="6"/>
  <c r="I343" i="6"/>
  <c r="G343" i="6"/>
  <c r="F343" i="6"/>
  <c r="C343" i="6"/>
  <c r="J342" i="6"/>
  <c r="I342" i="6"/>
  <c r="G342" i="6"/>
  <c r="F342" i="6"/>
  <c r="C342" i="6"/>
  <c r="J341" i="6"/>
  <c r="I341" i="6"/>
  <c r="G341" i="6"/>
  <c r="F341" i="6"/>
  <c r="C341" i="6"/>
  <c r="J340" i="6"/>
  <c r="I340" i="6"/>
  <c r="G340" i="6"/>
  <c r="F340" i="6"/>
  <c r="C340" i="6"/>
  <c r="J339" i="6"/>
  <c r="I339" i="6"/>
  <c r="G339" i="6"/>
  <c r="F339" i="6"/>
  <c r="Q339" i="6" s="1"/>
  <c r="C339" i="6"/>
  <c r="J338" i="6"/>
  <c r="I338" i="6"/>
  <c r="G338" i="6"/>
  <c r="F338" i="6"/>
  <c r="C338" i="6"/>
  <c r="J337" i="6"/>
  <c r="I337" i="6"/>
  <c r="G337" i="6"/>
  <c r="F337" i="6"/>
  <c r="C337" i="6"/>
  <c r="J336" i="6"/>
  <c r="I336" i="6"/>
  <c r="G336" i="6"/>
  <c r="F336" i="6"/>
  <c r="C336" i="6"/>
  <c r="J335" i="6"/>
  <c r="I335" i="6"/>
  <c r="G335" i="6"/>
  <c r="F335" i="6"/>
  <c r="C335" i="6"/>
  <c r="J334" i="6"/>
  <c r="I334" i="6"/>
  <c r="G334" i="6"/>
  <c r="F334" i="6"/>
  <c r="C334" i="6"/>
  <c r="J333" i="6"/>
  <c r="I333" i="6"/>
  <c r="G333" i="6"/>
  <c r="F333" i="6"/>
  <c r="C333" i="6"/>
  <c r="J332" i="6"/>
  <c r="I332" i="6"/>
  <c r="G332" i="6"/>
  <c r="F332" i="6"/>
  <c r="R332" i="6" s="1"/>
  <c r="C332" i="6"/>
  <c r="J331" i="6"/>
  <c r="I331" i="6"/>
  <c r="G331" i="6"/>
  <c r="F331" i="6"/>
  <c r="C331" i="6"/>
  <c r="J330" i="6"/>
  <c r="I330" i="6"/>
  <c r="G330" i="6"/>
  <c r="F330" i="6"/>
  <c r="C330" i="6"/>
  <c r="J329" i="6"/>
  <c r="I329" i="6"/>
  <c r="G329" i="6"/>
  <c r="F329" i="6"/>
  <c r="L329" i="6" s="1"/>
  <c r="C329" i="6"/>
  <c r="J328" i="6"/>
  <c r="I328" i="6"/>
  <c r="G328" i="6"/>
  <c r="F328" i="6"/>
  <c r="C328" i="6"/>
  <c r="J327" i="6"/>
  <c r="I327" i="6"/>
  <c r="G327" i="6"/>
  <c r="F327" i="6"/>
  <c r="C327" i="6"/>
  <c r="J326" i="6"/>
  <c r="I326" i="6"/>
  <c r="G326" i="6"/>
  <c r="F326" i="6"/>
  <c r="C326" i="6"/>
  <c r="J325" i="6"/>
  <c r="I325" i="6"/>
  <c r="G325" i="6"/>
  <c r="F325" i="6"/>
  <c r="C325" i="6"/>
  <c r="J324" i="6"/>
  <c r="I324" i="6"/>
  <c r="G324" i="6"/>
  <c r="F324" i="6"/>
  <c r="C324" i="6"/>
  <c r="J323" i="6"/>
  <c r="I323" i="6"/>
  <c r="G323" i="6"/>
  <c r="F323" i="6"/>
  <c r="C323" i="6"/>
  <c r="J322" i="6"/>
  <c r="I322" i="6"/>
  <c r="G322" i="6"/>
  <c r="F322" i="6"/>
  <c r="C322" i="6"/>
  <c r="J321" i="6"/>
  <c r="I321" i="6"/>
  <c r="G321" i="6"/>
  <c r="F321" i="6"/>
  <c r="C321" i="6"/>
  <c r="J320" i="6"/>
  <c r="I320" i="6"/>
  <c r="G320" i="6"/>
  <c r="F320" i="6"/>
  <c r="M320" i="6" s="1"/>
  <c r="C320" i="6"/>
  <c r="J319" i="6"/>
  <c r="I319" i="6"/>
  <c r="G319" i="6"/>
  <c r="F319" i="6"/>
  <c r="C319" i="6"/>
  <c r="J318" i="6"/>
  <c r="I318" i="6"/>
  <c r="G318" i="6"/>
  <c r="F318" i="6"/>
  <c r="C318" i="6"/>
  <c r="J317" i="6"/>
  <c r="I317" i="6"/>
  <c r="G317" i="6"/>
  <c r="F317" i="6"/>
  <c r="C317" i="6"/>
  <c r="J316" i="6"/>
  <c r="I316" i="6"/>
  <c r="G316" i="6"/>
  <c r="F316" i="6"/>
  <c r="C316" i="6"/>
  <c r="J315" i="6"/>
  <c r="I315" i="6"/>
  <c r="G315" i="6"/>
  <c r="F315" i="6"/>
  <c r="C315" i="6"/>
  <c r="J314" i="6"/>
  <c r="I314" i="6"/>
  <c r="G314" i="6"/>
  <c r="F314" i="6"/>
  <c r="C314" i="6"/>
  <c r="J313" i="6"/>
  <c r="I313" i="6"/>
  <c r="G313" i="6"/>
  <c r="F313" i="6"/>
  <c r="C313" i="6"/>
  <c r="J312" i="6"/>
  <c r="I312" i="6"/>
  <c r="G312" i="6"/>
  <c r="F312" i="6"/>
  <c r="C312" i="6"/>
  <c r="J311" i="6"/>
  <c r="I311" i="6"/>
  <c r="G311" i="6"/>
  <c r="F311" i="6"/>
  <c r="C311" i="6"/>
  <c r="J310" i="6"/>
  <c r="I310" i="6"/>
  <c r="G310" i="6"/>
  <c r="F310" i="6"/>
  <c r="C310" i="6"/>
  <c r="J309" i="6"/>
  <c r="I309" i="6"/>
  <c r="G309" i="6"/>
  <c r="F309" i="6"/>
  <c r="C309" i="6"/>
  <c r="J308" i="6"/>
  <c r="I308" i="6"/>
  <c r="G308" i="6"/>
  <c r="F308" i="6"/>
  <c r="K308" i="6" s="1"/>
  <c r="C308" i="6"/>
  <c r="J307" i="6"/>
  <c r="I307" i="6"/>
  <c r="G307" i="6"/>
  <c r="F307" i="6"/>
  <c r="C307" i="6"/>
  <c r="J306" i="6"/>
  <c r="I306" i="6"/>
  <c r="G306" i="6"/>
  <c r="F306" i="6"/>
  <c r="C306" i="6"/>
  <c r="J305" i="6"/>
  <c r="I305" i="6"/>
  <c r="G305" i="6"/>
  <c r="F305" i="6"/>
  <c r="C305" i="6"/>
  <c r="J304" i="6"/>
  <c r="I304" i="6"/>
  <c r="G304" i="6"/>
  <c r="F304" i="6"/>
  <c r="C304" i="6"/>
  <c r="J303" i="6"/>
  <c r="I303" i="6"/>
  <c r="G303" i="6"/>
  <c r="F303" i="6"/>
  <c r="C303" i="6"/>
  <c r="J302" i="6"/>
  <c r="I302" i="6"/>
  <c r="G302" i="6"/>
  <c r="F302" i="6"/>
  <c r="C302" i="6"/>
  <c r="J301" i="6"/>
  <c r="I301" i="6"/>
  <c r="G301" i="6"/>
  <c r="F301" i="6"/>
  <c r="C301" i="6"/>
  <c r="J300" i="6"/>
  <c r="I300" i="6"/>
  <c r="G300" i="6"/>
  <c r="F300" i="6"/>
  <c r="C300" i="6"/>
  <c r="J299" i="6"/>
  <c r="I299" i="6"/>
  <c r="G299" i="6"/>
  <c r="F299" i="6"/>
  <c r="C299" i="6"/>
  <c r="J298" i="6"/>
  <c r="I298" i="6"/>
  <c r="G298" i="6"/>
  <c r="F298" i="6"/>
  <c r="C298" i="6"/>
  <c r="J297" i="6"/>
  <c r="I297" i="6"/>
  <c r="G297" i="6"/>
  <c r="F297" i="6"/>
  <c r="C297" i="6"/>
  <c r="J296" i="6"/>
  <c r="I296" i="6"/>
  <c r="G296" i="6"/>
  <c r="F296" i="6"/>
  <c r="H296" i="6" s="1"/>
  <c r="C296" i="6"/>
  <c r="J295" i="6"/>
  <c r="I295" i="6"/>
  <c r="G295" i="6"/>
  <c r="F295" i="6"/>
  <c r="C295" i="6"/>
  <c r="J294" i="6"/>
  <c r="I294" i="6"/>
  <c r="G294" i="6"/>
  <c r="F294" i="6"/>
  <c r="C294" i="6"/>
  <c r="J293" i="6"/>
  <c r="I293" i="6"/>
  <c r="G293" i="6"/>
  <c r="F293" i="6"/>
  <c r="C293" i="6"/>
  <c r="J292" i="6"/>
  <c r="I292" i="6"/>
  <c r="G292" i="6"/>
  <c r="F292" i="6"/>
  <c r="C292" i="6"/>
  <c r="J291" i="6"/>
  <c r="I291" i="6"/>
  <c r="G291" i="6"/>
  <c r="F291" i="6"/>
  <c r="C291" i="6"/>
  <c r="J290" i="6"/>
  <c r="I290" i="6"/>
  <c r="G290" i="6"/>
  <c r="F290" i="6"/>
  <c r="C290" i="6"/>
  <c r="J289" i="6"/>
  <c r="I289" i="6"/>
  <c r="G289" i="6"/>
  <c r="F289" i="6"/>
  <c r="H289" i="6" s="1"/>
  <c r="C289" i="6"/>
  <c r="J288" i="6"/>
  <c r="I288" i="6"/>
  <c r="G288" i="6"/>
  <c r="F288" i="6"/>
  <c r="C288" i="6"/>
  <c r="J287" i="6"/>
  <c r="I287" i="6"/>
  <c r="G287" i="6"/>
  <c r="F287" i="6"/>
  <c r="C287" i="6"/>
  <c r="J286" i="6"/>
  <c r="I286" i="6"/>
  <c r="G286" i="6"/>
  <c r="F286" i="6"/>
  <c r="C286" i="6"/>
  <c r="J285" i="6"/>
  <c r="I285" i="6"/>
  <c r="G285" i="6"/>
  <c r="F285" i="6"/>
  <c r="C285" i="6"/>
  <c r="J284" i="6"/>
  <c r="I284" i="6"/>
  <c r="G284" i="6"/>
  <c r="F284" i="6"/>
  <c r="C284" i="6"/>
  <c r="J283" i="6"/>
  <c r="I283" i="6"/>
  <c r="G283" i="6"/>
  <c r="F283" i="6"/>
  <c r="C283" i="6"/>
  <c r="J282" i="6"/>
  <c r="I282" i="6"/>
  <c r="G282" i="6"/>
  <c r="F282" i="6"/>
  <c r="C282" i="6"/>
  <c r="J281" i="6"/>
  <c r="I281" i="6"/>
  <c r="G281" i="6"/>
  <c r="F281" i="6"/>
  <c r="C281" i="6"/>
  <c r="J280" i="6"/>
  <c r="I280" i="6"/>
  <c r="G280" i="6"/>
  <c r="F280" i="6"/>
  <c r="C280" i="6"/>
  <c r="J279" i="6"/>
  <c r="I279" i="6"/>
  <c r="G279" i="6"/>
  <c r="F279" i="6"/>
  <c r="C279" i="6"/>
  <c r="J278" i="6"/>
  <c r="I278" i="6"/>
  <c r="G278" i="6"/>
  <c r="F278" i="6"/>
  <c r="C278" i="6"/>
  <c r="J277" i="6"/>
  <c r="I277" i="6"/>
  <c r="G277" i="6"/>
  <c r="F277" i="6"/>
  <c r="C277" i="6"/>
  <c r="J276" i="6"/>
  <c r="I276" i="6"/>
  <c r="G276" i="6"/>
  <c r="F276" i="6"/>
  <c r="C276" i="6"/>
  <c r="J275" i="6"/>
  <c r="I275" i="6"/>
  <c r="G275" i="6"/>
  <c r="F275" i="6"/>
  <c r="C275" i="6"/>
  <c r="J274" i="6"/>
  <c r="I274" i="6"/>
  <c r="G274" i="6"/>
  <c r="F274" i="6"/>
  <c r="C274" i="6"/>
  <c r="J273" i="6"/>
  <c r="I273" i="6"/>
  <c r="G273" i="6"/>
  <c r="F273" i="6"/>
  <c r="C273" i="6"/>
  <c r="J272" i="6"/>
  <c r="I272" i="6"/>
  <c r="G272" i="6"/>
  <c r="F272" i="6"/>
  <c r="C272" i="6"/>
  <c r="J271" i="6"/>
  <c r="I271" i="6"/>
  <c r="G271" i="6"/>
  <c r="F271" i="6"/>
  <c r="C271" i="6"/>
  <c r="J270" i="6"/>
  <c r="I270" i="6"/>
  <c r="G270" i="6"/>
  <c r="F270" i="6"/>
  <c r="C270" i="6"/>
  <c r="J269" i="6"/>
  <c r="I269" i="6"/>
  <c r="G269" i="6"/>
  <c r="F269" i="6"/>
  <c r="C269" i="6"/>
  <c r="J268" i="6"/>
  <c r="I268" i="6"/>
  <c r="G268" i="6"/>
  <c r="F268" i="6"/>
  <c r="C268" i="6"/>
  <c r="J267" i="6"/>
  <c r="I267" i="6"/>
  <c r="G267" i="6"/>
  <c r="F267" i="6"/>
  <c r="Q267" i="6" s="1"/>
  <c r="C267" i="6"/>
  <c r="J266" i="6"/>
  <c r="I266" i="6"/>
  <c r="G266" i="6"/>
  <c r="F266" i="6"/>
  <c r="C266" i="6"/>
  <c r="J265" i="6"/>
  <c r="I265" i="6"/>
  <c r="G265" i="6"/>
  <c r="F265" i="6"/>
  <c r="C265" i="6"/>
  <c r="J264" i="6"/>
  <c r="I264" i="6"/>
  <c r="G264" i="6"/>
  <c r="F264" i="6"/>
  <c r="C264" i="6"/>
  <c r="J263" i="6"/>
  <c r="I263" i="6"/>
  <c r="G263" i="6"/>
  <c r="F263" i="6"/>
  <c r="C263" i="6"/>
  <c r="J262" i="6"/>
  <c r="I262" i="6"/>
  <c r="G262" i="6"/>
  <c r="F262" i="6"/>
  <c r="C262" i="6"/>
  <c r="J261" i="6"/>
  <c r="I261" i="6"/>
  <c r="G261" i="6"/>
  <c r="F261" i="6"/>
  <c r="C261" i="6"/>
  <c r="J260" i="6"/>
  <c r="I260" i="6"/>
  <c r="G260" i="6"/>
  <c r="F260" i="6"/>
  <c r="K260" i="6" s="1"/>
  <c r="C260" i="6"/>
  <c r="J259" i="6"/>
  <c r="I259" i="6"/>
  <c r="G259" i="6"/>
  <c r="F259" i="6"/>
  <c r="C259" i="6"/>
  <c r="J258" i="6"/>
  <c r="I258" i="6"/>
  <c r="G258" i="6"/>
  <c r="F258" i="6"/>
  <c r="C258" i="6"/>
  <c r="J257" i="6"/>
  <c r="I257" i="6"/>
  <c r="G257" i="6"/>
  <c r="F257" i="6"/>
  <c r="C257" i="6"/>
  <c r="J256" i="6"/>
  <c r="I256" i="6"/>
  <c r="G256" i="6"/>
  <c r="F256" i="6"/>
  <c r="C256" i="6"/>
  <c r="J255" i="6"/>
  <c r="I255" i="6"/>
  <c r="G255" i="6"/>
  <c r="F255" i="6"/>
  <c r="R255" i="6" s="1"/>
  <c r="C255" i="6"/>
  <c r="J254" i="6"/>
  <c r="I254" i="6"/>
  <c r="G254" i="6"/>
  <c r="F254" i="6"/>
  <c r="C254" i="6"/>
  <c r="J253" i="6"/>
  <c r="I253" i="6"/>
  <c r="G253" i="6"/>
  <c r="F253" i="6"/>
  <c r="C253" i="6"/>
  <c r="J252" i="6"/>
  <c r="I252" i="6"/>
  <c r="G252" i="6"/>
  <c r="F252" i="6"/>
  <c r="C252" i="6"/>
  <c r="J251" i="6"/>
  <c r="I251" i="6"/>
  <c r="G251" i="6"/>
  <c r="F251" i="6"/>
  <c r="C251" i="6"/>
  <c r="J250" i="6"/>
  <c r="I250" i="6"/>
  <c r="G250" i="6"/>
  <c r="F250" i="6"/>
  <c r="C250" i="6"/>
  <c r="J249" i="6"/>
  <c r="I249" i="6"/>
  <c r="G249" i="6"/>
  <c r="F249" i="6"/>
  <c r="K249" i="6" s="1"/>
  <c r="C249" i="6"/>
  <c r="J248" i="6"/>
  <c r="I248" i="6"/>
  <c r="G248" i="6"/>
  <c r="F248" i="6"/>
  <c r="C248" i="6"/>
  <c r="J247" i="6"/>
  <c r="I247" i="6"/>
  <c r="G247" i="6"/>
  <c r="F247" i="6"/>
  <c r="C247" i="6"/>
  <c r="J246" i="6"/>
  <c r="I246" i="6"/>
  <c r="G246" i="6"/>
  <c r="F246" i="6"/>
  <c r="C246" i="6"/>
  <c r="J245" i="6"/>
  <c r="I245" i="6"/>
  <c r="G245" i="6"/>
  <c r="F245" i="6"/>
  <c r="C245" i="6"/>
  <c r="J244" i="6"/>
  <c r="I244" i="6"/>
  <c r="G244" i="6"/>
  <c r="F244" i="6"/>
  <c r="C244" i="6"/>
  <c r="J243" i="6"/>
  <c r="I243" i="6"/>
  <c r="G243" i="6"/>
  <c r="F243" i="6"/>
  <c r="R243" i="6" s="1"/>
  <c r="C243" i="6"/>
  <c r="J242" i="6"/>
  <c r="I242" i="6"/>
  <c r="G242" i="6"/>
  <c r="F242" i="6"/>
  <c r="C242" i="6"/>
  <c r="J241" i="6"/>
  <c r="I241" i="6"/>
  <c r="G241" i="6"/>
  <c r="F241" i="6"/>
  <c r="C241" i="6"/>
  <c r="J240" i="6"/>
  <c r="I240" i="6"/>
  <c r="G240" i="6"/>
  <c r="F240" i="6"/>
  <c r="C240" i="6"/>
  <c r="J239" i="6"/>
  <c r="I239" i="6"/>
  <c r="G239" i="6"/>
  <c r="F239" i="6"/>
  <c r="C239" i="6"/>
  <c r="J238" i="6"/>
  <c r="I238" i="6"/>
  <c r="G238" i="6"/>
  <c r="F238" i="6"/>
  <c r="C238" i="6"/>
  <c r="J237" i="6"/>
  <c r="I237" i="6"/>
  <c r="G237" i="6"/>
  <c r="F237" i="6"/>
  <c r="Q237" i="6" s="1"/>
  <c r="C237" i="6"/>
  <c r="J236" i="6"/>
  <c r="I236" i="6"/>
  <c r="G236" i="6"/>
  <c r="F236" i="6"/>
  <c r="C236" i="6"/>
  <c r="J235" i="6"/>
  <c r="I235" i="6"/>
  <c r="G235" i="6"/>
  <c r="F235" i="6"/>
  <c r="C235" i="6"/>
  <c r="J234" i="6"/>
  <c r="I234" i="6"/>
  <c r="G234" i="6"/>
  <c r="F234" i="6"/>
  <c r="C234" i="6"/>
  <c r="J233" i="6"/>
  <c r="I233" i="6"/>
  <c r="G233" i="6"/>
  <c r="F233" i="6"/>
  <c r="C233" i="6"/>
  <c r="J232" i="6"/>
  <c r="I232" i="6"/>
  <c r="G232" i="6"/>
  <c r="F232" i="6"/>
  <c r="C232" i="6"/>
  <c r="J231" i="6"/>
  <c r="I231" i="6"/>
  <c r="G231" i="6"/>
  <c r="F231" i="6"/>
  <c r="H231" i="6" s="1"/>
  <c r="C231" i="6"/>
  <c r="J230" i="6"/>
  <c r="I230" i="6"/>
  <c r="G230" i="6"/>
  <c r="F230" i="6"/>
  <c r="C230" i="6"/>
  <c r="J229" i="6"/>
  <c r="I229" i="6"/>
  <c r="G229" i="6"/>
  <c r="F229" i="6"/>
  <c r="C229" i="6"/>
  <c r="J228" i="6"/>
  <c r="I228" i="6"/>
  <c r="G228" i="6"/>
  <c r="F228" i="6"/>
  <c r="C228" i="6"/>
  <c r="J227" i="6"/>
  <c r="I227" i="6"/>
  <c r="G227" i="6"/>
  <c r="F227" i="6"/>
  <c r="C227" i="6"/>
  <c r="J226" i="6"/>
  <c r="I226" i="6"/>
  <c r="G226" i="6"/>
  <c r="F226" i="6"/>
  <c r="C226" i="6"/>
  <c r="J225" i="6"/>
  <c r="I225" i="6"/>
  <c r="G225" i="6"/>
  <c r="F225" i="6"/>
  <c r="M225" i="6" s="1"/>
  <c r="C225" i="6"/>
  <c r="J224" i="6"/>
  <c r="I224" i="6"/>
  <c r="G224" i="6"/>
  <c r="F224" i="6"/>
  <c r="L224" i="6" s="1"/>
  <c r="C224" i="6"/>
  <c r="J223" i="6"/>
  <c r="I223" i="6"/>
  <c r="G223" i="6"/>
  <c r="F223" i="6"/>
  <c r="C223" i="6"/>
  <c r="J222" i="6"/>
  <c r="I222" i="6"/>
  <c r="G222" i="6"/>
  <c r="F222" i="6"/>
  <c r="C222" i="6"/>
  <c r="J221" i="6"/>
  <c r="I221" i="6"/>
  <c r="G221" i="6"/>
  <c r="F221" i="6"/>
  <c r="C221" i="6"/>
  <c r="J220" i="6"/>
  <c r="I220" i="6"/>
  <c r="G220" i="6"/>
  <c r="F220" i="6"/>
  <c r="C220" i="6"/>
  <c r="J219" i="6"/>
  <c r="I219" i="6"/>
  <c r="G219" i="6"/>
  <c r="F219" i="6"/>
  <c r="C219" i="6"/>
  <c r="J218" i="6"/>
  <c r="I218" i="6"/>
  <c r="G218" i="6"/>
  <c r="F218" i="6"/>
  <c r="C218" i="6"/>
  <c r="J217" i="6"/>
  <c r="I217" i="6"/>
  <c r="G217" i="6"/>
  <c r="F217" i="6"/>
  <c r="C217" i="6"/>
  <c r="J216" i="6"/>
  <c r="I216" i="6"/>
  <c r="G216" i="6"/>
  <c r="F216" i="6"/>
  <c r="C216" i="6"/>
  <c r="J215" i="6"/>
  <c r="I215" i="6"/>
  <c r="G215" i="6"/>
  <c r="F215" i="6"/>
  <c r="C215" i="6"/>
  <c r="J214" i="6"/>
  <c r="I214" i="6"/>
  <c r="G214" i="6"/>
  <c r="F214" i="6"/>
  <c r="C214" i="6"/>
  <c r="J213" i="6"/>
  <c r="I213" i="6"/>
  <c r="G213" i="6"/>
  <c r="F213" i="6"/>
  <c r="C213" i="6"/>
  <c r="J212" i="6"/>
  <c r="I212" i="6"/>
  <c r="G212" i="6"/>
  <c r="F212" i="6"/>
  <c r="L212" i="6" s="1"/>
  <c r="C212" i="6"/>
  <c r="J211" i="6"/>
  <c r="I211" i="6"/>
  <c r="G211" i="6"/>
  <c r="F211" i="6"/>
  <c r="C211" i="6"/>
  <c r="J210" i="6"/>
  <c r="I210" i="6"/>
  <c r="G210" i="6"/>
  <c r="F210" i="6"/>
  <c r="C210" i="6"/>
  <c r="J209" i="6"/>
  <c r="I209" i="6"/>
  <c r="G209" i="6"/>
  <c r="F209" i="6"/>
  <c r="C209" i="6"/>
  <c r="J208" i="6"/>
  <c r="I208" i="6"/>
  <c r="G208" i="6"/>
  <c r="F208" i="6"/>
  <c r="C208" i="6"/>
  <c r="J207" i="6"/>
  <c r="I207" i="6"/>
  <c r="G207" i="6"/>
  <c r="F207" i="6"/>
  <c r="C207" i="6"/>
  <c r="J206" i="6"/>
  <c r="I206" i="6"/>
  <c r="G206" i="6"/>
  <c r="F206" i="6"/>
  <c r="C206" i="6"/>
  <c r="J205" i="6"/>
  <c r="I205" i="6"/>
  <c r="G205" i="6"/>
  <c r="F205" i="6"/>
  <c r="C205" i="6"/>
  <c r="J204" i="6"/>
  <c r="I204" i="6"/>
  <c r="G204" i="6"/>
  <c r="F204" i="6"/>
  <c r="C204" i="6"/>
  <c r="J203" i="6"/>
  <c r="I203" i="6"/>
  <c r="G203" i="6"/>
  <c r="F203" i="6"/>
  <c r="H203" i="6" s="1"/>
  <c r="C203" i="6"/>
  <c r="J202" i="6"/>
  <c r="I202" i="6"/>
  <c r="G202" i="6"/>
  <c r="F202" i="6"/>
  <c r="C202" i="6"/>
  <c r="J201" i="6"/>
  <c r="I201" i="6"/>
  <c r="G201" i="6"/>
  <c r="F201" i="6"/>
  <c r="C201" i="6"/>
  <c r="J200" i="6"/>
  <c r="I200" i="6"/>
  <c r="G200" i="6"/>
  <c r="F200" i="6"/>
  <c r="C200" i="6"/>
  <c r="J199" i="6"/>
  <c r="I199" i="6"/>
  <c r="G199" i="6"/>
  <c r="F199" i="6"/>
  <c r="C199" i="6"/>
  <c r="J198" i="6"/>
  <c r="I198" i="6"/>
  <c r="G198" i="6"/>
  <c r="F198" i="6"/>
  <c r="C198" i="6"/>
  <c r="J197" i="6"/>
  <c r="I197" i="6"/>
  <c r="G197" i="6"/>
  <c r="F197" i="6"/>
  <c r="C197" i="6"/>
  <c r="J196" i="6"/>
  <c r="I196" i="6"/>
  <c r="G196" i="6"/>
  <c r="F196" i="6"/>
  <c r="C196" i="6"/>
  <c r="J195" i="6"/>
  <c r="I195" i="6"/>
  <c r="G195" i="6"/>
  <c r="F195" i="6"/>
  <c r="C195" i="6"/>
  <c r="J194" i="6"/>
  <c r="I194" i="6"/>
  <c r="G194" i="6"/>
  <c r="F194" i="6"/>
  <c r="C194" i="6"/>
  <c r="J193" i="6"/>
  <c r="I193" i="6"/>
  <c r="G193" i="6"/>
  <c r="F193" i="6"/>
  <c r="C193" i="6"/>
  <c r="J192" i="6"/>
  <c r="I192" i="6"/>
  <c r="G192" i="6"/>
  <c r="F192" i="6"/>
  <c r="C192" i="6"/>
  <c r="J191" i="6"/>
  <c r="I191" i="6"/>
  <c r="G191" i="6"/>
  <c r="F191" i="6"/>
  <c r="C191" i="6"/>
  <c r="J190" i="6"/>
  <c r="I190" i="6"/>
  <c r="G190" i="6"/>
  <c r="F190" i="6"/>
  <c r="C190" i="6"/>
  <c r="J189" i="6"/>
  <c r="I189" i="6"/>
  <c r="G189" i="6"/>
  <c r="F189" i="6"/>
  <c r="K189" i="6" s="1"/>
  <c r="C189" i="6"/>
  <c r="J188" i="6"/>
  <c r="I188" i="6"/>
  <c r="G188" i="6"/>
  <c r="F188" i="6"/>
  <c r="C188" i="6"/>
  <c r="J187" i="6"/>
  <c r="I187" i="6"/>
  <c r="G187" i="6"/>
  <c r="F187" i="6"/>
  <c r="C187" i="6"/>
  <c r="J186" i="6"/>
  <c r="I186" i="6"/>
  <c r="G186" i="6"/>
  <c r="F186" i="6"/>
  <c r="C186" i="6"/>
  <c r="J185" i="6"/>
  <c r="I185" i="6"/>
  <c r="G185" i="6"/>
  <c r="F185" i="6"/>
  <c r="C185" i="6"/>
  <c r="J184" i="6"/>
  <c r="I184" i="6"/>
  <c r="G184" i="6"/>
  <c r="F184" i="6"/>
  <c r="C184" i="6"/>
  <c r="J183" i="6"/>
  <c r="I183" i="6"/>
  <c r="G183" i="6"/>
  <c r="F183" i="6"/>
  <c r="O183" i="6" s="1"/>
  <c r="C183" i="6"/>
  <c r="J182" i="6"/>
  <c r="I182" i="6"/>
  <c r="G182" i="6"/>
  <c r="F182" i="6"/>
  <c r="C182" i="6"/>
  <c r="J181" i="6"/>
  <c r="I181" i="6"/>
  <c r="G181" i="6"/>
  <c r="F181" i="6"/>
  <c r="C181" i="6"/>
  <c r="J180" i="6"/>
  <c r="I180" i="6"/>
  <c r="G180" i="6"/>
  <c r="F180" i="6"/>
  <c r="C180" i="6"/>
  <c r="J179" i="6"/>
  <c r="I179" i="6"/>
  <c r="G179" i="6"/>
  <c r="F179" i="6"/>
  <c r="C179" i="6"/>
  <c r="J178" i="6"/>
  <c r="I178" i="6"/>
  <c r="G178" i="6"/>
  <c r="F178" i="6"/>
  <c r="C178" i="6"/>
  <c r="J177" i="6"/>
  <c r="I177" i="6"/>
  <c r="G177" i="6"/>
  <c r="F177" i="6"/>
  <c r="C177" i="6"/>
  <c r="J176" i="6"/>
  <c r="I176" i="6"/>
  <c r="G176" i="6"/>
  <c r="F176" i="6"/>
  <c r="M176" i="6" s="1"/>
  <c r="C176" i="6"/>
  <c r="J175" i="6"/>
  <c r="I175" i="6"/>
  <c r="G175" i="6"/>
  <c r="F175" i="6"/>
  <c r="C175" i="6"/>
  <c r="J174" i="6"/>
  <c r="I174" i="6"/>
  <c r="G174" i="6"/>
  <c r="F174" i="6"/>
  <c r="C174" i="6"/>
  <c r="J173" i="6"/>
  <c r="I173" i="6"/>
  <c r="G173" i="6"/>
  <c r="F173" i="6"/>
  <c r="C173" i="6"/>
  <c r="J172" i="6"/>
  <c r="I172" i="6"/>
  <c r="G172" i="6"/>
  <c r="F172" i="6"/>
  <c r="C172" i="6"/>
  <c r="J171" i="6"/>
  <c r="I171" i="6"/>
  <c r="G171" i="6"/>
  <c r="F171" i="6"/>
  <c r="C171" i="6"/>
  <c r="J170" i="6"/>
  <c r="I170" i="6"/>
  <c r="G170" i="6"/>
  <c r="F170" i="6"/>
  <c r="C170" i="6"/>
  <c r="J169" i="6"/>
  <c r="I169" i="6"/>
  <c r="G169" i="6"/>
  <c r="F169" i="6"/>
  <c r="C169" i="6"/>
  <c r="J168" i="6"/>
  <c r="I168" i="6"/>
  <c r="G168" i="6"/>
  <c r="F168" i="6"/>
  <c r="C168" i="6"/>
  <c r="J167" i="6"/>
  <c r="I167" i="6"/>
  <c r="G167" i="6"/>
  <c r="F167" i="6"/>
  <c r="C167" i="6"/>
  <c r="J166" i="6"/>
  <c r="I166" i="6"/>
  <c r="G166" i="6"/>
  <c r="F166" i="6"/>
  <c r="C166" i="6"/>
  <c r="J165" i="6"/>
  <c r="I165" i="6"/>
  <c r="G165" i="6"/>
  <c r="F165" i="6"/>
  <c r="O165" i="6" s="1"/>
  <c r="C165" i="6"/>
  <c r="J164" i="6"/>
  <c r="I164" i="6"/>
  <c r="G164" i="6"/>
  <c r="F164" i="6"/>
  <c r="M164" i="6" s="1"/>
  <c r="C164" i="6"/>
  <c r="J163" i="6"/>
  <c r="I163" i="6"/>
  <c r="G163" i="6"/>
  <c r="F163" i="6"/>
  <c r="C163" i="6"/>
  <c r="J162" i="6"/>
  <c r="I162" i="6"/>
  <c r="G162" i="6"/>
  <c r="F162" i="6"/>
  <c r="C162" i="6"/>
  <c r="J161" i="6"/>
  <c r="I161" i="6"/>
  <c r="G161" i="6"/>
  <c r="F161" i="6"/>
  <c r="C161" i="6"/>
  <c r="J160" i="6"/>
  <c r="I160" i="6"/>
  <c r="G160" i="6"/>
  <c r="F160" i="6"/>
  <c r="C160" i="6"/>
  <c r="J159" i="6"/>
  <c r="I159" i="6"/>
  <c r="G159" i="6"/>
  <c r="F159" i="6"/>
  <c r="C159" i="6"/>
  <c r="J158" i="6"/>
  <c r="I158" i="6"/>
  <c r="G158" i="6"/>
  <c r="F158" i="6"/>
  <c r="C158" i="6"/>
  <c r="J157" i="6"/>
  <c r="I157" i="6"/>
  <c r="G157" i="6"/>
  <c r="F157" i="6"/>
  <c r="C157" i="6"/>
  <c r="J156" i="6"/>
  <c r="I156" i="6"/>
  <c r="G156" i="6"/>
  <c r="F156" i="6"/>
  <c r="R156" i="6" s="1"/>
  <c r="C156" i="6"/>
  <c r="J155" i="6"/>
  <c r="I155" i="6"/>
  <c r="G155" i="6"/>
  <c r="F155" i="6"/>
  <c r="C155" i="6"/>
  <c r="J154" i="6"/>
  <c r="I154" i="6"/>
  <c r="G154" i="6"/>
  <c r="F154" i="6"/>
  <c r="C154" i="6"/>
  <c r="J153" i="6"/>
  <c r="I153" i="6"/>
  <c r="G153" i="6"/>
  <c r="F153" i="6"/>
  <c r="C153" i="6"/>
  <c r="J152" i="6"/>
  <c r="I152" i="6"/>
  <c r="G152" i="6"/>
  <c r="F152" i="6"/>
  <c r="P152" i="6" s="1"/>
  <c r="C152" i="6"/>
  <c r="J151" i="6"/>
  <c r="I151" i="6"/>
  <c r="G151" i="6"/>
  <c r="F151" i="6"/>
  <c r="C151" i="6"/>
  <c r="J150" i="6"/>
  <c r="I150" i="6"/>
  <c r="G150" i="6"/>
  <c r="F150" i="6"/>
  <c r="C150" i="6"/>
  <c r="J149" i="6"/>
  <c r="I149" i="6"/>
  <c r="G149" i="6"/>
  <c r="F149" i="6"/>
  <c r="L149" i="6" s="1"/>
  <c r="C149" i="6"/>
  <c r="J148" i="6"/>
  <c r="I148" i="6"/>
  <c r="G148" i="6"/>
  <c r="F148" i="6"/>
  <c r="R148" i="6" s="1"/>
  <c r="C148" i="6"/>
  <c r="J147" i="6"/>
  <c r="I147" i="6"/>
  <c r="G147" i="6"/>
  <c r="F147" i="6"/>
  <c r="C147" i="6"/>
  <c r="J146" i="6"/>
  <c r="I146" i="6"/>
  <c r="G146" i="6"/>
  <c r="F146" i="6"/>
  <c r="C146" i="6"/>
  <c r="J145" i="6"/>
  <c r="I145" i="6"/>
  <c r="G145" i="6"/>
  <c r="F145" i="6"/>
  <c r="C145" i="6"/>
  <c r="J144" i="6"/>
  <c r="I144" i="6"/>
  <c r="G144" i="6"/>
  <c r="F144" i="6"/>
  <c r="C144" i="6"/>
  <c r="J143" i="6"/>
  <c r="I143" i="6"/>
  <c r="G143" i="6"/>
  <c r="F143" i="6"/>
  <c r="C143" i="6"/>
  <c r="J142" i="6"/>
  <c r="I142" i="6"/>
  <c r="G142" i="6"/>
  <c r="F142" i="6"/>
  <c r="C142" i="6"/>
  <c r="J141" i="6"/>
  <c r="I141" i="6"/>
  <c r="G141" i="6"/>
  <c r="F141" i="6"/>
  <c r="C141" i="6"/>
  <c r="J140" i="6"/>
  <c r="I140" i="6"/>
  <c r="G140" i="6"/>
  <c r="F140" i="6"/>
  <c r="R140" i="6" s="1"/>
  <c r="C140" i="6"/>
  <c r="J139" i="6"/>
  <c r="I139" i="6"/>
  <c r="G139" i="6"/>
  <c r="F139" i="6"/>
  <c r="C139" i="6"/>
  <c r="J138" i="6"/>
  <c r="I138" i="6"/>
  <c r="G138" i="6"/>
  <c r="F138" i="6"/>
  <c r="C138" i="6"/>
  <c r="J137" i="6"/>
  <c r="I137" i="6"/>
  <c r="G137" i="6"/>
  <c r="F137" i="6"/>
  <c r="C137" i="6"/>
  <c r="J136" i="6"/>
  <c r="I136" i="6"/>
  <c r="G136" i="6"/>
  <c r="F136" i="6"/>
  <c r="C136" i="6"/>
  <c r="J135" i="6"/>
  <c r="I135" i="6"/>
  <c r="G135" i="6"/>
  <c r="F135" i="6"/>
  <c r="C135" i="6"/>
  <c r="J134" i="6"/>
  <c r="I134" i="6"/>
  <c r="G134" i="6"/>
  <c r="F134" i="6"/>
  <c r="C134" i="6"/>
  <c r="J133" i="6"/>
  <c r="I133" i="6"/>
  <c r="G133" i="6"/>
  <c r="F133" i="6"/>
  <c r="H133" i="6" s="1"/>
  <c r="C133" i="6"/>
  <c r="J132" i="6"/>
  <c r="I132" i="6"/>
  <c r="G132" i="6"/>
  <c r="F132" i="6"/>
  <c r="C132" i="6"/>
  <c r="J131" i="6"/>
  <c r="I131" i="6"/>
  <c r="G131" i="6"/>
  <c r="F131" i="6"/>
  <c r="C131" i="6"/>
  <c r="J130" i="6"/>
  <c r="I130" i="6"/>
  <c r="G130" i="6"/>
  <c r="F130" i="6"/>
  <c r="C130" i="6"/>
  <c r="J129" i="6"/>
  <c r="I129" i="6"/>
  <c r="G129" i="6"/>
  <c r="F129" i="6"/>
  <c r="C129" i="6"/>
  <c r="J128" i="6"/>
  <c r="I128" i="6"/>
  <c r="G128" i="6"/>
  <c r="F128" i="6"/>
  <c r="P128" i="6" s="1"/>
  <c r="C128" i="6"/>
  <c r="J127" i="6"/>
  <c r="I127" i="6"/>
  <c r="G127" i="6"/>
  <c r="F127" i="6"/>
  <c r="C127" i="6"/>
  <c r="J126" i="6"/>
  <c r="I126" i="6"/>
  <c r="G126" i="6"/>
  <c r="F126" i="6"/>
  <c r="C126" i="6"/>
  <c r="J125" i="6"/>
  <c r="I125" i="6"/>
  <c r="G125" i="6"/>
  <c r="F125" i="6"/>
  <c r="C125" i="6"/>
  <c r="J124" i="6"/>
  <c r="I124" i="6"/>
  <c r="G124" i="6"/>
  <c r="F124" i="6"/>
  <c r="C124" i="6"/>
  <c r="J123" i="6"/>
  <c r="I123" i="6"/>
  <c r="G123" i="6"/>
  <c r="F123" i="6"/>
  <c r="C123" i="6"/>
  <c r="J122" i="6"/>
  <c r="I122" i="6"/>
  <c r="G122" i="6"/>
  <c r="F122" i="6"/>
  <c r="C122" i="6"/>
  <c r="J121" i="6"/>
  <c r="I121" i="6"/>
  <c r="G121" i="6"/>
  <c r="F121" i="6"/>
  <c r="C121" i="6"/>
  <c r="J120" i="6"/>
  <c r="I120" i="6"/>
  <c r="G120" i="6"/>
  <c r="F120" i="6"/>
  <c r="Q120" i="6" s="1"/>
  <c r="C120" i="6"/>
  <c r="J119" i="6"/>
  <c r="I119" i="6"/>
  <c r="G119" i="6"/>
  <c r="F119" i="6"/>
  <c r="C119" i="6"/>
  <c r="J118" i="6"/>
  <c r="I118" i="6"/>
  <c r="G118" i="6"/>
  <c r="F118" i="6"/>
  <c r="C118" i="6"/>
  <c r="J117" i="6"/>
  <c r="I117" i="6"/>
  <c r="G117" i="6"/>
  <c r="F117" i="6"/>
  <c r="C117" i="6"/>
  <c r="J116" i="6"/>
  <c r="I116" i="6"/>
  <c r="G116" i="6"/>
  <c r="F116" i="6"/>
  <c r="R116" i="6" s="1"/>
  <c r="C116" i="6"/>
  <c r="J115" i="6"/>
  <c r="I115" i="6"/>
  <c r="G115" i="6"/>
  <c r="F115" i="6"/>
  <c r="C115" i="6"/>
  <c r="J114" i="6"/>
  <c r="I114" i="6"/>
  <c r="G114" i="6"/>
  <c r="F114" i="6"/>
  <c r="C114" i="6"/>
  <c r="J113" i="6"/>
  <c r="I113" i="6"/>
  <c r="G113" i="6"/>
  <c r="F113" i="6"/>
  <c r="C113" i="6"/>
  <c r="J112" i="6"/>
  <c r="I112" i="6"/>
  <c r="G112" i="6"/>
  <c r="F112" i="6"/>
  <c r="C112" i="6"/>
  <c r="J111" i="6"/>
  <c r="I111" i="6"/>
  <c r="G111" i="6"/>
  <c r="F111" i="6"/>
  <c r="O111" i="6" s="1"/>
  <c r="C111" i="6"/>
  <c r="J110" i="6"/>
  <c r="I110" i="6"/>
  <c r="G110" i="6"/>
  <c r="F110" i="6"/>
  <c r="C110" i="6"/>
  <c r="J109" i="6"/>
  <c r="I109" i="6"/>
  <c r="G109" i="6"/>
  <c r="F109" i="6"/>
  <c r="M109" i="6" s="1"/>
  <c r="C109" i="6"/>
  <c r="J108" i="6"/>
  <c r="I108" i="6"/>
  <c r="G108" i="6"/>
  <c r="F108" i="6"/>
  <c r="C108" i="6"/>
  <c r="J107" i="6"/>
  <c r="I107" i="6"/>
  <c r="G107" i="6"/>
  <c r="F107" i="6"/>
  <c r="C107" i="6"/>
  <c r="J106" i="6"/>
  <c r="I106" i="6"/>
  <c r="G106" i="6"/>
  <c r="F106" i="6"/>
  <c r="C106" i="6"/>
  <c r="J105" i="6"/>
  <c r="I105" i="6"/>
  <c r="G105" i="6"/>
  <c r="F105" i="6"/>
  <c r="C105" i="6"/>
  <c r="J104" i="6"/>
  <c r="I104" i="6"/>
  <c r="G104" i="6"/>
  <c r="F104" i="6"/>
  <c r="C104" i="6"/>
  <c r="J103" i="6"/>
  <c r="I103" i="6"/>
  <c r="G103" i="6"/>
  <c r="F103" i="6"/>
  <c r="C103" i="6"/>
  <c r="J102" i="6"/>
  <c r="I102" i="6"/>
  <c r="G102" i="6"/>
  <c r="F102" i="6"/>
  <c r="C102" i="6"/>
  <c r="J101" i="6"/>
  <c r="I101" i="6"/>
  <c r="G101" i="6"/>
  <c r="F101" i="6"/>
  <c r="C101" i="6"/>
  <c r="J100" i="6"/>
  <c r="I100" i="6"/>
  <c r="G100" i="6"/>
  <c r="F100" i="6"/>
  <c r="C100" i="6"/>
  <c r="J99" i="6"/>
  <c r="I99" i="6"/>
  <c r="G99" i="6"/>
  <c r="F99" i="6"/>
  <c r="C99" i="6"/>
  <c r="J98" i="6"/>
  <c r="I98" i="6"/>
  <c r="G98" i="6"/>
  <c r="F98" i="6"/>
  <c r="C98" i="6"/>
  <c r="J97" i="6"/>
  <c r="I97" i="6"/>
  <c r="G97" i="6"/>
  <c r="F97" i="6"/>
  <c r="K97" i="6" s="1"/>
  <c r="C97" i="6"/>
  <c r="J96" i="6"/>
  <c r="I96" i="6"/>
  <c r="G96" i="6"/>
  <c r="F96" i="6"/>
  <c r="C96" i="6"/>
  <c r="J95" i="6"/>
  <c r="I95" i="6"/>
  <c r="G95" i="6"/>
  <c r="F95" i="6"/>
  <c r="C95" i="6"/>
  <c r="J94" i="6"/>
  <c r="I94" i="6"/>
  <c r="G94" i="6"/>
  <c r="F94" i="6"/>
  <c r="C94" i="6"/>
  <c r="J93" i="6"/>
  <c r="I93" i="6"/>
  <c r="G93" i="6"/>
  <c r="F93" i="6"/>
  <c r="C93" i="6"/>
  <c r="J92" i="6"/>
  <c r="I92" i="6"/>
  <c r="G92" i="6"/>
  <c r="F92" i="6"/>
  <c r="C92" i="6"/>
  <c r="J91" i="6"/>
  <c r="I91" i="6"/>
  <c r="G91" i="6"/>
  <c r="F91" i="6"/>
  <c r="C91" i="6"/>
  <c r="J90" i="6"/>
  <c r="I90" i="6"/>
  <c r="G90" i="6"/>
  <c r="F90" i="6"/>
  <c r="C90" i="6"/>
  <c r="J89" i="6"/>
  <c r="I89" i="6"/>
  <c r="G89" i="6"/>
  <c r="F89" i="6"/>
  <c r="C89" i="6"/>
  <c r="J88" i="6"/>
  <c r="I88" i="6"/>
  <c r="G88" i="6"/>
  <c r="F88" i="6"/>
  <c r="C88" i="6"/>
  <c r="J87" i="6"/>
  <c r="I87" i="6"/>
  <c r="G87" i="6"/>
  <c r="F87" i="6"/>
  <c r="C87" i="6"/>
  <c r="J86" i="6"/>
  <c r="I86" i="6"/>
  <c r="G86" i="6"/>
  <c r="F86" i="6"/>
  <c r="C86" i="6"/>
  <c r="J85" i="6"/>
  <c r="I85" i="6"/>
  <c r="G85" i="6"/>
  <c r="F85" i="6"/>
  <c r="R85" i="6" s="1"/>
  <c r="C85" i="6"/>
  <c r="J84" i="6"/>
  <c r="I84" i="6"/>
  <c r="G84" i="6"/>
  <c r="F84" i="6"/>
  <c r="C84" i="6"/>
  <c r="J83" i="6"/>
  <c r="I83" i="6"/>
  <c r="G83" i="6"/>
  <c r="F83" i="6"/>
  <c r="C83" i="6"/>
  <c r="J82" i="6"/>
  <c r="I82" i="6"/>
  <c r="G82" i="6"/>
  <c r="F82" i="6"/>
  <c r="C82" i="6"/>
  <c r="J81" i="6"/>
  <c r="I81" i="6"/>
  <c r="G81" i="6"/>
  <c r="F81" i="6"/>
  <c r="C81" i="6"/>
  <c r="J80" i="6"/>
  <c r="I80" i="6"/>
  <c r="G80" i="6"/>
  <c r="F80" i="6"/>
  <c r="C80" i="6"/>
  <c r="J79" i="6"/>
  <c r="I79" i="6"/>
  <c r="G79" i="6"/>
  <c r="F79" i="6"/>
  <c r="C79" i="6"/>
  <c r="J78" i="6"/>
  <c r="I78" i="6"/>
  <c r="G78" i="6"/>
  <c r="F78" i="6"/>
  <c r="C78" i="6"/>
  <c r="J77" i="6"/>
  <c r="I77" i="6"/>
  <c r="G77" i="6"/>
  <c r="F77" i="6"/>
  <c r="C77" i="6"/>
  <c r="J76" i="6"/>
  <c r="I76" i="6"/>
  <c r="G76" i="6"/>
  <c r="F76" i="6"/>
  <c r="C76" i="6"/>
  <c r="J75" i="6"/>
  <c r="I75" i="6"/>
  <c r="G75" i="6"/>
  <c r="F75" i="6"/>
  <c r="C75" i="6"/>
  <c r="J74" i="6"/>
  <c r="I74" i="6"/>
  <c r="G74" i="6"/>
  <c r="F74" i="6"/>
  <c r="C74" i="6"/>
  <c r="J73" i="6"/>
  <c r="I73" i="6"/>
  <c r="G73" i="6"/>
  <c r="F73" i="6"/>
  <c r="C73" i="6"/>
  <c r="J72" i="6"/>
  <c r="I72" i="6"/>
  <c r="G72" i="6"/>
  <c r="F72" i="6"/>
  <c r="C72" i="6"/>
  <c r="J71" i="6"/>
  <c r="I71" i="6"/>
  <c r="G71" i="6"/>
  <c r="F71" i="6"/>
  <c r="C71" i="6"/>
  <c r="J70" i="6"/>
  <c r="I70" i="6"/>
  <c r="G70" i="6"/>
  <c r="F70" i="6"/>
  <c r="C70" i="6"/>
  <c r="J69" i="6"/>
  <c r="I69" i="6"/>
  <c r="G69" i="6"/>
  <c r="F69" i="6"/>
  <c r="C69" i="6"/>
  <c r="J68" i="6"/>
  <c r="I68" i="6"/>
  <c r="G68" i="6"/>
  <c r="F68" i="6"/>
  <c r="C68" i="6"/>
  <c r="J67" i="6"/>
  <c r="I67" i="6"/>
  <c r="G67" i="6"/>
  <c r="F67" i="6"/>
  <c r="C67" i="6"/>
  <c r="J66" i="6"/>
  <c r="I66" i="6"/>
  <c r="G66" i="6"/>
  <c r="F66" i="6"/>
  <c r="C66" i="6"/>
  <c r="J65" i="6"/>
  <c r="I65" i="6"/>
  <c r="G65" i="6"/>
  <c r="F65" i="6"/>
  <c r="C65" i="6"/>
  <c r="J64" i="6"/>
  <c r="I64" i="6"/>
  <c r="G64" i="6"/>
  <c r="F64" i="6"/>
  <c r="C64" i="6"/>
  <c r="J63" i="6"/>
  <c r="I63" i="6"/>
  <c r="G63" i="6"/>
  <c r="F63" i="6"/>
  <c r="C63" i="6"/>
  <c r="J62" i="6"/>
  <c r="I62" i="6"/>
  <c r="G62" i="6"/>
  <c r="F62" i="6"/>
  <c r="C62" i="6"/>
  <c r="J61" i="6"/>
  <c r="I61" i="6"/>
  <c r="G61" i="6"/>
  <c r="F61" i="6"/>
  <c r="C61" i="6"/>
  <c r="J60" i="6"/>
  <c r="I60" i="6"/>
  <c r="G60" i="6"/>
  <c r="F60" i="6"/>
  <c r="C60" i="6"/>
  <c r="J59" i="6"/>
  <c r="I59" i="6"/>
  <c r="G59" i="6"/>
  <c r="F59" i="6"/>
  <c r="C59" i="6"/>
  <c r="J58" i="6"/>
  <c r="I58" i="6"/>
  <c r="G58" i="6"/>
  <c r="F58" i="6"/>
  <c r="C58" i="6"/>
  <c r="J57" i="6"/>
  <c r="I57" i="6"/>
  <c r="G57" i="6"/>
  <c r="F57" i="6"/>
  <c r="R57" i="6" s="1"/>
  <c r="C57" i="6"/>
  <c r="J56" i="6"/>
  <c r="I56" i="6"/>
  <c r="G56" i="6"/>
  <c r="F56" i="6"/>
  <c r="R56" i="6" s="1"/>
  <c r="C56" i="6"/>
  <c r="J55" i="6"/>
  <c r="I55" i="6"/>
  <c r="G55" i="6"/>
  <c r="F55" i="6"/>
  <c r="C55" i="6"/>
  <c r="J54" i="6"/>
  <c r="I54" i="6"/>
  <c r="G54" i="6"/>
  <c r="F54" i="6"/>
  <c r="C54" i="6"/>
  <c r="J53" i="6"/>
  <c r="I53" i="6"/>
  <c r="G53" i="6"/>
  <c r="F53" i="6"/>
  <c r="C53" i="6"/>
  <c r="J52" i="6"/>
  <c r="I52" i="6"/>
  <c r="G52" i="6"/>
  <c r="F52" i="6"/>
  <c r="C52" i="6"/>
  <c r="J51" i="6"/>
  <c r="I51" i="6"/>
  <c r="G51" i="6"/>
  <c r="F51" i="6"/>
  <c r="Q51" i="6" s="1"/>
  <c r="C51" i="6"/>
  <c r="J50" i="6"/>
  <c r="I50" i="6"/>
  <c r="G50" i="6"/>
  <c r="F50" i="6"/>
  <c r="C50" i="6"/>
  <c r="J49" i="6"/>
  <c r="I49" i="6"/>
  <c r="G49" i="6"/>
  <c r="F49" i="6"/>
  <c r="C49" i="6"/>
  <c r="J48" i="6"/>
  <c r="I48" i="6"/>
  <c r="G48" i="6"/>
  <c r="F48" i="6"/>
  <c r="C48" i="6"/>
  <c r="J47" i="6"/>
  <c r="I47" i="6"/>
  <c r="G47" i="6"/>
  <c r="F47" i="6"/>
  <c r="C47" i="6"/>
  <c r="J46" i="6"/>
  <c r="I46" i="6"/>
  <c r="G46" i="6"/>
  <c r="F46" i="6"/>
  <c r="C46" i="6"/>
  <c r="J45" i="6"/>
  <c r="I45" i="6"/>
  <c r="G45" i="6"/>
  <c r="F45" i="6"/>
  <c r="C45" i="6"/>
  <c r="J44" i="6"/>
  <c r="I44" i="6"/>
  <c r="G44" i="6"/>
  <c r="F44" i="6"/>
  <c r="R44" i="6" s="1"/>
  <c r="C44" i="6"/>
  <c r="J43" i="6"/>
  <c r="I43" i="6"/>
  <c r="G43" i="6"/>
  <c r="F43" i="6"/>
  <c r="R43" i="6" s="1"/>
  <c r="C43" i="6"/>
  <c r="J42" i="6"/>
  <c r="I42" i="6"/>
  <c r="G42" i="6"/>
  <c r="F42" i="6"/>
  <c r="C42" i="6"/>
  <c r="J41" i="6"/>
  <c r="I41" i="6"/>
  <c r="G41" i="6"/>
  <c r="F41" i="6"/>
  <c r="C41" i="6"/>
  <c r="J40" i="6"/>
  <c r="I40" i="6"/>
  <c r="G40" i="6"/>
  <c r="F40" i="6"/>
  <c r="C40" i="6"/>
  <c r="J39" i="6"/>
  <c r="I39" i="6"/>
  <c r="G39" i="6"/>
  <c r="F39" i="6"/>
  <c r="H39" i="6" s="1"/>
  <c r="C39" i="6"/>
  <c r="J38" i="6"/>
  <c r="I38" i="6"/>
  <c r="G38" i="6"/>
  <c r="F38" i="6"/>
  <c r="R38" i="6" s="1"/>
  <c r="C38" i="6"/>
  <c r="J37" i="6"/>
  <c r="I37" i="6"/>
  <c r="G37" i="6"/>
  <c r="F37" i="6"/>
  <c r="C37" i="6"/>
  <c r="J36" i="6"/>
  <c r="I36" i="6"/>
  <c r="G36" i="6"/>
  <c r="F36" i="6"/>
  <c r="Q36" i="6" s="1"/>
  <c r="C36" i="6"/>
  <c r="J35" i="6"/>
  <c r="I35" i="6"/>
  <c r="G35" i="6"/>
  <c r="F35" i="6"/>
  <c r="C35" i="6"/>
  <c r="J34" i="6"/>
  <c r="I34" i="6"/>
  <c r="G34" i="6"/>
  <c r="F34" i="6"/>
  <c r="C34" i="6"/>
  <c r="J33" i="6"/>
  <c r="I33" i="6"/>
  <c r="G33" i="6"/>
  <c r="F33" i="6"/>
  <c r="C33" i="6"/>
  <c r="J32" i="6"/>
  <c r="I32" i="6"/>
  <c r="G32" i="6"/>
  <c r="F32" i="6"/>
  <c r="R32" i="6" s="1"/>
  <c r="C32" i="6"/>
  <c r="J31" i="6"/>
  <c r="I31" i="6"/>
  <c r="G31" i="6"/>
  <c r="F31" i="6"/>
  <c r="C31" i="6"/>
  <c r="J30" i="6"/>
  <c r="I30" i="6"/>
  <c r="G30" i="6"/>
  <c r="F30" i="6"/>
  <c r="C30" i="6"/>
  <c r="J29" i="6"/>
  <c r="I29" i="6"/>
  <c r="G29" i="6"/>
  <c r="F29" i="6"/>
  <c r="C29" i="6"/>
  <c r="J28" i="6"/>
  <c r="I28" i="6"/>
  <c r="G28" i="6"/>
  <c r="F28" i="6"/>
  <c r="R28" i="6" s="1"/>
  <c r="C28" i="6"/>
  <c r="J27" i="6"/>
  <c r="I27" i="6"/>
  <c r="G27" i="6"/>
  <c r="F27" i="6"/>
  <c r="C27" i="6"/>
  <c r="J26" i="6"/>
  <c r="I26" i="6"/>
  <c r="G26" i="6"/>
  <c r="F26" i="6"/>
  <c r="C26" i="6"/>
  <c r="J25" i="6"/>
  <c r="I25" i="6"/>
  <c r="G25" i="6"/>
  <c r="F25" i="6"/>
  <c r="L25" i="6" s="1"/>
  <c r="C25" i="6"/>
  <c r="J24" i="6"/>
  <c r="I24" i="6"/>
  <c r="G24" i="6"/>
  <c r="F24" i="6"/>
  <c r="R24" i="6" s="1"/>
  <c r="C24" i="6"/>
  <c r="J23" i="6"/>
  <c r="I23" i="6"/>
  <c r="G23" i="6"/>
  <c r="F23" i="6"/>
  <c r="C23" i="6"/>
  <c r="J22" i="6"/>
  <c r="I22" i="6"/>
  <c r="G22" i="6"/>
  <c r="F22" i="6"/>
  <c r="C22" i="6"/>
  <c r="J21" i="6"/>
  <c r="I21" i="6"/>
  <c r="G21" i="6"/>
  <c r="F21" i="6"/>
  <c r="R21" i="6" s="1"/>
  <c r="C21" i="6"/>
  <c r="J20" i="6"/>
  <c r="I20" i="6"/>
  <c r="G20" i="6"/>
  <c r="F20" i="6"/>
  <c r="R20" i="6" s="1"/>
  <c r="C20" i="6"/>
  <c r="J19" i="6"/>
  <c r="I19" i="6"/>
  <c r="G19" i="6"/>
  <c r="F19" i="6"/>
  <c r="C19" i="6"/>
  <c r="J18" i="6"/>
  <c r="I18" i="6"/>
  <c r="G18" i="6"/>
  <c r="F18" i="6"/>
  <c r="C18" i="6"/>
  <c r="J17" i="6"/>
  <c r="I17" i="6"/>
  <c r="G17" i="6"/>
  <c r="F17" i="6"/>
  <c r="C17" i="6"/>
  <c r="J16" i="6"/>
  <c r="I16" i="6"/>
  <c r="G16" i="6"/>
  <c r="F16" i="6"/>
  <c r="C16" i="6"/>
  <c r="J15" i="6"/>
  <c r="I15" i="6"/>
  <c r="G15" i="6"/>
  <c r="F15" i="6"/>
  <c r="C15" i="6"/>
  <c r="J14" i="6"/>
  <c r="I14" i="6"/>
  <c r="G14" i="6"/>
  <c r="F14" i="6"/>
  <c r="R14" i="6" s="1"/>
  <c r="C14" i="6"/>
  <c r="J13" i="6"/>
  <c r="I13" i="6"/>
  <c r="G13" i="6"/>
  <c r="F13" i="6"/>
  <c r="R13" i="6" s="1"/>
  <c r="C13" i="6"/>
  <c r="J12" i="6"/>
  <c r="I12" i="6"/>
  <c r="G12" i="6"/>
  <c r="F12" i="6"/>
  <c r="R12" i="6" s="1"/>
  <c r="C12" i="6"/>
  <c r="J11" i="6"/>
  <c r="I11" i="6"/>
  <c r="G11" i="6"/>
  <c r="F11" i="6"/>
  <c r="R11" i="6" s="1"/>
  <c r="C11" i="6"/>
  <c r="J10" i="6"/>
  <c r="I10" i="6"/>
  <c r="G10" i="6"/>
  <c r="F10" i="6"/>
  <c r="C10" i="6"/>
  <c r="J9" i="6"/>
  <c r="I9" i="6"/>
  <c r="G9" i="6"/>
  <c r="F9" i="6"/>
  <c r="C9" i="6"/>
  <c r="J8" i="6"/>
  <c r="I8" i="6"/>
  <c r="G8" i="6"/>
  <c r="F8" i="6"/>
  <c r="C8" i="6"/>
  <c r="J7" i="6"/>
  <c r="I7" i="6"/>
  <c r="G7" i="6"/>
  <c r="F7" i="6"/>
  <c r="C7" i="6"/>
  <c r="J6" i="6"/>
  <c r="I6" i="6"/>
  <c r="G6" i="6"/>
  <c r="F6" i="6"/>
  <c r="C6" i="6"/>
  <c r="J5" i="6"/>
  <c r="I5" i="6"/>
  <c r="G5" i="6"/>
  <c r="F5" i="6"/>
  <c r="C5" i="6"/>
  <c r="J4" i="6"/>
  <c r="I4" i="6"/>
  <c r="G4" i="6"/>
  <c r="F4" i="6"/>
  <c r="C4" i="6"/>
  <c r="J3" i="6"/>
  <c r="I3" i="6"/>
  <c r="G3" i="6"/>
  <c r="F3" i="6"/>
  <c r="C3" i="6"/>
  <c r="J2" i="6"/>
  <c r="I2" i="6"/>
  <c r="G2" i="6"/>
  <c r="C2" i="6"/>
  <c r="AM99" i="16"/>
  <c r="AM101" i="16"/>
  <c r="AM103" i="16"/>
  <c r="AM104" i="16"/>
  <c r="AM106" i="16"/>
  <c r="AM107" i="16"/>
  <c r="AM122" i="16"/>
  <c r="AM123" i="16"/>
  <c r="AM124" i="16"/>
  <c r="AM125" i="16"/>
  <c r="AM126" i="16"/>
  <c r="AM127" i="16"/>
  <c r="AM128" i="16"/>
  <c r="AM129" i="16"/>
  <c r="AM130" i="16"/>
  <c r="AM131" i="16"/>
  <c r="AM133" i="16"/>
  <c r="AM134" i="16"/>
  <c r="AM135" i="16"/>
  <c r="AM136" i="16"/>
  <c r="AM137" i="16"/>
  <c r="AM138" i="16"/>
  <c r="AM139" i="16"/>
  <c r="AM140" i="16"/>
  <c r="AM141" i="16"/>
  <c r="AM142" i="16"/>
  <c r="AM146" i="16"/>
  <c r="AM147" i="16"/>
  <c r="AM148" i="16"/>
  <c r="AM150" i="16"/>
  <c r="AM151" i="16"/>
  <c r="AM152" i="16"/>
  <c r="AM153" i="16"/>
  <c r="AM154" i="16"/>
  <c r="AM157" i="16"/>
  <c r="AM158" i="16"/>
  <c r="AM163" i="16"/>
  <c r="AM164" i="16"/>
  <c r="AM166" i="16"/>
  <c r="AM167" i="16"/>
  <c r="AM168" i="16"/>
  <c r="AM169" i="16"/>
  <c r="AM170" i="16"/>
  <c r="AM171" i="16"/>
  <c r="AM172" i="16"/>
  <c r="AM173" i="16"/>
  <c r="AM174" i="16"/>
  <c r="AM182" i="16"/>
  <c r="AM184" i="16"/>
  <c r="AM185" i="16"/>
  <c r="AM186" i="16"/>
  <c r="AM187" i="16"/>
  <c r="AM190" i="16"/>
  <c r="AM191" i="16"/>
  <c r="AM192" i="16"/>
  <c r="AM193" i="16"/>
  <c r="AM205" i="16"/>
  <c r="AM206" i="16"/>
  <c r="AM207" i="16"/>
  <c r="AM208" i="16"/>
  <c r="AM209" i="16"/>
  <c r="AM210" i="16"/>
  <c r="AM211" i="16"/>
  <c r="AM212" i="16"/>
  <c r="AM213" i="16"/>
  <c r="AM214" i="16"/>
  <c r="AM215" i="16"/>
  <c r="AM216" i="16"/>
  <c r="AM217" i="16"/>
  <c r="AM218" i="16"/>
  <c r="AM247" i="16"/>
  <c r="AM248" i="16"/>
  <c r="AM249" i="16"/>
  <c r="AM251" i="16"/>
  <c r="AM252" i="16"/>
  <c r="AM253" i="16"/>
  <c r="AM254" i="16"/>
  <c r="AM255" i="16"/>
  <c r="AM256" i="16"/>
  <c r="AM257" i="16"/>
  <c r="AM258" i="16"/>
  <c r="AM260" i="16"/>
  <c r="AM261" i="16"/>
  <c r="AM262" i="16"/>
  <c r="AM263" i="16"/>
  <c r="AM264" i="16"/>
  <c r="AM265" i="16"/>
  <c r="AM266" i="16"/>
  <c r="AM267" i="16"/>
  <c r="AM268" i="16"/>
  <c r="AM269" i="16"/>
  <c r="AM273" i="16"/>
  <c r="AM274" i="16"/>
  <c r="AM276" i="16"/>
  <c r="AM277" i="16"/>
  <c r="AM278" i="16"/>
  <c r="AM279" i="16"/>
  <c r="AM280" i="16"/>
  <c r="AM281" i="16"/>
  <c r="AM308" i="16"/>
  <c r="AM309" i="16"/>
  <c r="AM310" i="16"/>
  <c r="AM317" i="16"/>
  <c r="AM318" i="16"/>
  <c r="AM319" i="16"/>
  <c r="AM320" i="16"/>
  <c r="AM321" i="16"/>
  <c r="AM323" i="16"/>
  <c r="AM325" i="16"/>
  <c r="AM326" i="16"/>
  <c r="AM327" i="16"/>
  <c r="AM328" i="16"/>
  <c r="AM329" i="16"/>
  <c r="AM330" i="16"/>
  <c r="AM331" i="16"/>
  <c r="AM332" i="16"/>
  <c r="AM334" i="16"/>
  <c r="AM337" i="16"/>
  <c r="AM338" i="16"/>
  <c r="AM339" i="16"/>
  <c r="AM340" i="16"/>
  <c r="AM341" i="16"/>
  <c r="AM342" i="16"/>
  <c r="AM348" i="16"/>
  <c r="AM349" i="16"/>
  <c r="AM350" i="16"/>
  <c r="AM351" i="16"/>
  <c r="AM357" i="16"/>
  <c r="AM358" i="16"/>
  <c r="AM359" i="16"/>
  <c r="AM360" i="16"/>
  <c r="AM361" i="16"/>
  <c r="AM372" i="16"/>
  <c r="AM373" i="16"/>
  <c r="AM374" i="16"/>
  <c r="AM375" i="16"/>
  <c r="AM376" i="16"/>
  <c r="AM377" i="16"/>
  <c r="AM378" i="16"/>
  <c r="AM379" i="16"/>
  <c r="AM380" i="16"/>
  <c r="AM381" i="16"/>
  <c r="AM382" i="16"/>
  <c r="K277" i="6" l="1"/>
  <c r="Q33" i="6"/>
  <c r="Q81" i="6"/>
  <c r="Q301" i="6"/>
  <c r="H313" i="6"/>
  <c r="R337" i="6"/>
  <c r="M349" i="6"/>
  <c r="L373" i="6"/>
  <c r="H18" i="6"/>
  <c r="O270" i="6"/>
  <c r="R88" i="6"/>
  <c r="O208" i="6"/>
  <c r="Q268" i="6"/>
  <c r="K304" i="6"/>
  <c r="R316" i="6"/>
  <c r="O257" i="6"/>
  <c r="O35" i="6"/>
  <c r="P155" i="6"/>
  <c r="P371" i="6"/>
  <c r="R341" i="6"/>
  <c r="L353" i="6"/>
  <c r="M365" i="6"/>
  <c r="Q26" i="6"/>
  <c r="R62" i="6"/>
  <c r="R74" i="6"/>
  <c r="Q146" i="6"/>
  <c r="Q158" i="6"/>
  <c r="R206" i="6"/>
  <c r="R242" i="6"/>
  <c r="Q254" i="6"/>
  <c r="M362" i="6"/>
  <c r="K374" i="6"/>
  <c r="M398" i="6"/>
  <c r="Q48" i="6"/>
  <c r="O132" i="6"/>
  <c r="H144" i="6"/>
  <c r="H240" i="6"/>
  <c r="P336" i="6"/>
  <c r="O348" i="6"/>
  <c r="P372" i="6"/>
  <c r="K7" i="6"/>
  <c r="H91" i="6"/>
  <c r="H103" i="6"/>
  <c r="O127" i="6"/>
  <c r="H139" i="6"/>
  <c r="L163" i="6"/>
  <c r="R283" i="6"/>
  <c r="L59" i="6"/>
  <c r="R29" i="6"/>
  <c r="P41" i="6"/>
  <c r="L46" i="6"/>
  <c r="O58" i="6"/>
  <c r="P70" i="6"/>
  <c r="Q82" i="6"/>
  <c r="Q118" i="6"/>
  <c r="P142" i="6"/>
  <c r="M262" i="6"/>
  <c r="O274" i="6"/>
  <c r="O322" i="6"/>
  <c r="O334" i="6"/>
  <c r="O346" i="6"/>
  <c r="K95" i="6"/>
  <c r="O45" i="6"/>
  <c r="R141" i="6"/>
  <c r="R26" i="6"/>
  <c r="Q110" i="6"/>
  <c r="P268" i="6"/>
  <c r="L34" i="6"/>
  <c r="Q43" i="6"/>
  <c r="H77" i="6"/>
  <c r="K352" i="6"/>
  <c r="L250" i="6"/>
  <c r="H80" i="6"/>
  <c r="L90" i="6"/>
  <c r="R174" i="6"/>
  <c r="H198" i="6"/>
  <c r="Q241" i="6"/>
  <c r="P258" i="6"/>
  <c r="M279" i="6"/>
  <c r="O389" i="6"/>
  <c r="Q394" i="6"/>
  <c r="L23" i="6"/>
  <c r="Q27" i="6"/>
  <c r="H71" i="6"/>
  <c r="R115" i="6"/>
  <c r="M160" i="6"/>
  <c r="P172" i="6"/>
  <c r="O271" i="6"/>
  <c r="M278" i="6"/>
  <c r="M309" i="6"/>
  <c r="R321" i="6"/>
  <c r="H359" i="6"/>
  <c r="H371" i="6"/>
  <c r="K390" i="6"/>
  <c r="P394" i="6"/>
  <c r="L326" i="6"/>
  <c r="H132" i="6"/>
  <c r="Q148" i="6"/>
  <c r="M198" i="6"/>
  <c r="Q255" i="6"/>
  <c r="K32" i="6"/>
  <c r="M317" i="6"/>
  <c r="O255" i="6"/>
  <c r="L57" i="6"/>
  <c r="H88" i="6"/>
  <c r="Q187" i="6"/>
  <c r="M46" i="6"/>
  <c r="O57" i="6"/>
  <c r="M5" i="6"/>
  <c r="O46" i="6"/>
  <c r="P84" i="6"/>
  <c r="P107" i="6"/>
  <c r="P114" i="6"/>
  <c r="O126" i="6"/>
  <c r="M135" i="6"/>
  <c r="O147" i="6"/>
  <c r="M190" i="6"/>
  <c r="Q199" i="6"/>
  <c r="P211" i="6"/>
  <c r="R235" i="6"/>
  <c r="O263" i="6"/>
  <c r="R298" i="6"/>
  <c r="R315" i="6"/>
  <c r="O370" i="6"/>
  <c r="H46" i="6"/>
  <c r="H26" i="6"/>
  <c r="M57" i="6"/>
  <c r="R198" i="6"/>
  <c r="K57" i="6"/>
  <c r="L198" i="6"/>
  <c r="M88" i="6"/>
  <c r="K90" i="6"/>
  <c r="R15" i="6"/>
  <c r="P26" i="6"/>
  <c r="R31" i="6"/>
  <c r="M47" i="6"/>
  <c r="O88" i="6"/>
  <c r="Q128" i="6"/>
  <c r="R175" i="6"/>
  <c r="K26" i="6"/>
  <c r="K8" i="6"/>
  <c r="O68" i="6"/>
  <c r="M87" i="6"/>
  <c r="O110" i="6"/>
  <c r="P226" i="6"/>
  <c r="R238" i="6"/>
  <c r="O250" i="6"/>
  <c r="O282" i="6"/>
  <c r="K375" i="6"/>
  <c r="R183" i="6"/>
  <c r="L4" i="6"/>
  <c r="L87" i="6"/>
  <c r="H343" i="6"/>
  <c r="P111" i="6"/>
  <c r="H226" i="6"/>
  <c r="P348" i="6"/>
  <c r="L11" i="6"/>
  <c r="K89" i="6"/>
  <c r="Q172" i="6"/>
  <c r="H224" i="6"/>
  <c r="M374" i="6"/>
  <c r="P118" i="6"/>
  <c r="R179" i="6"/>
  <c r="P183" i="6"/>
  <c r="M187" i="6"/>
  <c r="K44" i="6"/>
  <c r="M56" i="6"/>
  <c r="H74" i="6"/>
  <c r="K111" i="6"/>
  <c r="K127" i="6"/>
  <c r="K133" i="6"/>
  <c r="H138" i="6"/>
  <c r="Q159" i="6"/>
  <c r="P174" i="6"/>
  <c r="Q183" i="6"/>
  <c r="R256" i="6"/>
  <c r="P304" i="6"/>
  <c r="K341" i="6"/>
  <c r="H379" i="6"/>
  <c r="M386" i="6"/>
  <c r="K113" i="6"/>
  <c r="H176" i="6"/>
  <c r="Q235" i="6"/>
  <c r="K296" i="6"/>
  <c r="H383" i="6"/>
  <c r="R271" i="6"/>
  <c r="M313" i="6"/>
  <c r="Q147" i="6"/>
  <c r="R103" i="6"/>
  <c r="M44" i="6"/>
  <c r="O47" i="6"/>
  <c r="O56" i="6"/>
  <c r="H58" i="6"/>
  <c r="O86" i="6"/>
  <c r="M114" i="6"/>
  <c r="L127" i="6"/>
  <c r="R132" i="6"/>
  <c r="R136" i="6"/>
  <c r="R188" i="6"/>
  <c r="R199" i="6"/>
  <c r="M224" i="6"/>
  <c r="K248" i="6"/>
  <c r="O281" i="6"/>
  <c r="L285" i="6"/>
  <c r="R290" i="6"/>
  <c r="L320" i="6"/>
  <c r="Q323" i="6"/>
  <c r="P339" i="6"/>
  <c r="O349" i="6"/>
  <c r="L71" i="6"/>
  <c r="Q9" i="6"/>
  <c r="P367" i="6"/>
  <c r="H140" i="6"/>
  <c r="L187" i="6"/>
  <c r="L7" i="6"/>
  <c r="M11" i="6"/>
  <c r="R142" i="6"/>
  <c r="R172" i="6"/>
  <c r="O44" i="6"/>
  <c r="R55" i="6"/>
  <c r="R63" i="6"/>
  <c r="K81" i="6"/>
  <c r="R99" i="6"/>
  <c r="K106" i="6"/>
  <c r="R112" i="6"/>
  <c r="H141" i="6"/>
  <c r="R162" i="6"/>
  <c r="Q175" i="6"/>
  <c r="P208" i="6"/>
  <c r="O258" i="6"/>
  <c r="R270" i="6"/>
  <c r="R272" i="6"/>
  <c r="P307" i="6"/>
  <c r="M314" i="6"/>
  <c r="K342" i="6"/>
  <c r="O361" i="6"/>
  <c r="H382" i="6"/>
  <c r="H384" i="6"/>
  <c r="M385" i="6"/>
  <c r="O205" i="6"/>
  <c r="K45" i="6"/>
  <c r="Q127" i="6"/>
  <c r="O170" i="6"/>
  <c r="M115" i="6"/>
  <c r="P254" i="6"/>
  <c r="P20" i="6"/>
  <c r="O3" i="6"/>
  <c r="Q208" i="6"/>
  <c r="O109" i="6"/>
  <c r="H397" i="6"/>
  <c r="L115" i="6"/>
  <c r="H135" i="6"/>
  <c r="K187" i="6"/>
  <c r="L174" i="6"/>
  <c r="O11" i="6"/>
  <c r="Q25" i="6"/>
  <c r="K36" i="6"/>
  <c r="H12" i="6"/>
  <c r="R19" i="6"/>
  <c r="H30" i="6"/>
  <c r="L36" i="6"/>
  <c r="M43" i="6"/>
  <c r="Q53" i="6"/>
  <c r="O82" i="6"/>
  <c r="L110" i="6"/>
  <c r="P164" i="6"/>
  <c r="P223" i="6"/>
  <c r="Q246" i="6"/>
  <c r="K257" i="6"/>
  <c r="L277" i="6"/>
  <c r="K283" i="6"/>
  <c r="M300" i="6"/>
  <c r="L305" i="6"/>
  <c r="K340" i="6"/>
  <c r="H347" i="6"/>
  <c r="Q387" i="6"/>
  <c r="L394" i="6"/>
  <c r="R158" i="6"/>
  <c r="H317" i="6"/>
  <c r="P100" i="6"/>
  <c r="H69" i="6"/>
  <c r="M45" i="6"/>
  <c r="R76" i="6"/>
  <c r="M282" i="6"/>
  <c r="K56" i="6"/>
  <c r="M174" i="6"/>
  <c r="Q231" i="6"/>
  <c r="R258" i="6"/>
  <c r="R16" i="6"/>
  <c r="Q44" i="6"/>
  <c r="R6" i="6"/>
  <c r="Q14" i="6"/>
  <c r="O43" i="6"/>
  <c r="Q45" i="6"/>
  <c r="K59" i="6"/>
  <c r="O80" i="6"/>
  <c r="M86" i="6"/>
  <c r="P110" i="6"/>
  <c r="Q117" i="6"/>
  <c r="M139" i="6"/>
  <c r="P146" i="6"/>
  <c r="R207" i="6"/>
  <c r="R230" i="6"/>
  <c r="L248" i="6"/>
  <c r="H266" i="6"/>
  <c r="L283" i="6"/>
  <c r="H298" i="6"/>
  <c r="R345" i="6"/>
  <c r="Q364" i="6"/>
  <c r="P5" i="4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L5" i="6"/>
  <c r="K12" i="6"/>
  <c r="H14" i="6"/>
  <c r="Q18" i="6"/>
  <c r="H20" i="6"/>
  <c r="R22" i="6"/>
  <c r="R25" i="6"/>
  <c r="R27" i="6"/>
  <c r="P29" i="6"/>
  <c r="L32" i="6"/>
  <c r="H36" i="6"/>
  <c r="M59" i="6"/>
  <c r="R72" i="6"/>
  <c r="L80" i="6"/>
  <c r="L81" i="6"/>
  <c r="R90" i="6"/>
  <c r="R100" i="6"/>
  <c r="L111" i="6"/>
  <c r="H130" i="6"/>
  <c r="M133" i="6"/>
  <c r="M155" i="6"/>
  <c r="R159" i="6"/>
  <c r="H163" i="6"/>
  <c r="H175" i="6"/>
  <c r="P187" i="6"/>
  <c r="H199" i="6"/>
  <c r="Q207" i="6"/>
  <c r="R212" i="6"/>
  <c r="O224" i="6"/>
  <c r="K228" i="6"/>
  <c r="P255" i="6"/>
  <c r="R267" i="6"/>
  <c r="R268" i="6"/>
  <c r="K306" i="6"/>
  <c r="K323" i="6"/>
  <c r="R327" i="6"/>
  <c r="Q340" i="6"/>
  <c r="R344" i="6"/>
  <c r="M350" i="6"/>
  <c r="L361" i="6"/>
  <c r="R380" i="6"/>
  <c r="M32" i="6"/>
  <c r="K47" i="6"/>
  <c r="O59" i="6"/>
  <c r="K70" i="6"/>
  <c r="M81" i="6"/>
  <c r="K128" i="6"/>
  <c r="O133" i="6"/>
  <c r="O155" i="6"/>
  <c r="K208" i="6"/>
  <c r="M223" i="6"/>
  <c r="P224" i="6"/>
  <c r="H237" i="6"/>
  <c r="P242" i="6"/>
  <c r="L314" i="6"/>
  <c r="M336" i="6"/>
  <c r="H342" i="6"/>
  <c r="M348" i="6"/>
  <c r="P359" i="6"/>
  <c r="Q55" i="6"/>
  <c r="L12" i="6"/>
  <c r="R18" i="6"/>
  <c r="H38" i="6"/>
  <c r="R51" i="6"/>
  <c r="K68" i="6"/>
  <c r="M80" i="6"/>
  <c r="H85" i="6"/>
  <c r="K91" i="6"/>
  <c r="M111" i="6"/>
  <c r="K11" i="6"/>
  <c r="M12" i="6"/>
  <c r="H22" i="6"/>
  <c r="O32" i="6"/>
  <c r="L47" i="6"/>
  <c r="H57" i="6"/>
  <c r="Q68" i="6"/>
  <c r="K74" i="6"/>
  <c r="O81" i="6"/>
  <c r="K88" i="6"/>
  <c r="H90" i="6"/>
  <c r="L91" i="6"/>
  <c r="M110" i="6"/>
  <c r="K125" i="6"/>
  <c r="L128" i="6"/>
  <c r="K132" i="6"/>
  <c r="Q133" i="6"/>
  <c r="H181" i="6"/>
  <c r="O189" i="6"/>
  <c r="L208" i="6"/>
  <c r="H212" i="6"/>
  <c r="Q224" i="6"/>
  <c r="Q242" i="6"/>
  <c r="H249" i="6"/>
  <c r="R261" i="6"/>
  <c r="K269" i="6"/>
  <c r="M277" i="6"/>
  <c r="L313" i="6"/>
  <c r="L317" i="6"/>
  <c r="L332" i="6"/>
  <c r="O336" i="6"/>
  <c r="Q347" i="6"/>
  <c r="H374" i="6"/>
  <c r="O384" i="6"/>
  <c r="R389" i="6"/>
  <c r="R395" i="6"/>
  <c r="O397" i="6"/>
  <c r="P4" i="6"/>
  <c r="Q12" i="6"/>
  <c r="K17" i="6"/>
  <c r="Q29" i="6"/>
  <c r="P31" i="6"/>
  <c r="P32" i="6"/>
  <c r="H44" i="6"/>
  <c r="H45" i="6"/>
  <c r="H56" i="6"/>
  <c r="P58" i="6"/>
  <c r="M60" i="6"/>
  <c r="R67" i="6"/>
  <c r="R71" i="6"/>
  <c r="Q77" i="6"/>
  <c r="P80" i="6"/>
  <c r="P81" i="6"/>
  <c r="L88" i="6"/>
  <c r="K105" i="6"/>
  <c r="Q116" i="6"/>
  <c r="H123" i="6"/>
  <c r="L132" i="6"/>
  <c r="P147" i="6"/>
  <c r="R154" i="6"/>
  <c r="K175" i="6"/>
  <c r="P176" i="6"/>
  <c r="K199" i="6"/>
  <c r="L207" i="6"/>
  <c r="R224" i="6"/>
  <c r="P238" i="6"/>
  <c r="K298" i="6"/>
  <c r="P303" i="6"/>
  <c r="L304" i="6"/>
  <c r="P323" i="6"/>
  <c r="Q326" i="6"/>
  <c r="H330" i="6"/>
  <c r="K370" i="6"/>
  <c r="Q31" i="6"/>
  <c r="K50" i="6"/>
  <c r="Q69" i="6"/>
  <c r="H73" i="6"/>
  <c r="Q80" i="6"/>
  <c r="K85" i="6"/>
  <c r="K115" i="6"/>
  <c r="R134" i="6"/>
  <c r="L175" i="6"/>
  <c r="Q176" i="6"/>
  <c r="L199" i="6"/>
  <c r="M207" i="6"/>
  <c r="R222" i="6"/>
  <c r="L229" i="6"/>
  <c r="K237" i="6"/>
  <c r="R273" i="6"/>
  <c r="L298" i="6"/>
  <c r="O304" i="6"/>
  <c r="Q342" i="6"/>
  <c r="H366" i="6"/>
  <c r="P370" i="6"/>
  <c r="Q383" i="6"/>
  <c r="Q385" i="6"/>
  <c r="O394" i="6"/>
  <c r="H4" i="6"/>
  <c r="M85" i="6"/>
  <c r="M175" i="6"/>
  <c r="M199" i="6"/>
  <c r="O207" i="6"/>
  <c r="L237" i="6"/>
  <c r="H288" i="6"/>
  <c r="P315" i="6"/>
  <c r="H326" i="6"/>
  <c r="K335" i="6"/>
  <c r="R370" i="6"/>
  <c r="H82" i="6"/>
  <c r="Q101" i="6"/>
  <c r="Q112" i="6"/>
  <c r="O175" i="6"/>
  <c r="O199" i="6"/>
  <c r="P207" i="6"/>
  <c r="R225" i="6"/>
  <c r="M237" i="6"/>
  <c r="H254" i="6"/>
  <c r="H273" i="6"/>
  <c r="H307" i="6"/>
  <c r="O341" i="6"/>
  <c r="O347" i="6"/>
  <c r="R360" i="6"/>
  <c r="Q373" i="6"/>
  <c r="L374" i="6"/>
  <c r="K389" i="6"/>
  <c r="H394" i="6"/>
  <c r="O395" i="6"/>
  <c r="Q19" i="6"/>
  <c r="H21" i="6"/>
  <c r="L43" i="6"/>
  <c r="L44" i="6"/>
  <c r="L45" i="6"/>
  <c r="P46" i="6"/>
  <c r="O55" i="6"/>
  <c r="L56" i="6"/>
  <c r="H59" i="6"/>
  <c r="O77" i="6"/>
  <c r="R80" i="6"/>
  <c r="R86" i="6"/>
  <c r="O87" i="6"/>
  <c r="H111" i="6"/>
  <c r="K114" i="6"/>
  <c r="O115" i="6"/>
  <c r="R133" i="6"/>
  <c r="O174" i="6"/>
  <c r="O186" i="6"/>
  <c r="O198" i="6"/>
  <c r="H211" i="6"/>
  <c r="P231" i="6"/>
  <c r="R234" i="6"/>
  <c r="O237" i="6"/>
  <c r="H258" i="6"/>
  <c r="O262" i="6"/>
  <c r="H268" i="6"/>
  <c r="P271" i="6"/>
  <c r="M283" i="6"/>
  <c r="M299" i="6"/>
  <c r="K303" i="6"/>
  <c r="K339" i="6"/>
  <c r="K387" i="6"/>
  <c r="Q395" i="6"/>
  <c r="H32" i="6"/>
  <c r="K71" i="6"/>
  <c r="H81" i="6"/>
  <c r="M106" i="6"/>
  <c r="P108" i="6"/>
  <c r="L114" i="6"/>
  <c r="Q115" i="6"/>
  <c r="H126" i="6"/>
  <c r="P136" i="6"/>
  <c r="H148" i="6"/>
  <c r="O156" i="6"/>
  <c r="O158" i="6"/>
  <c r="M162" i="6"/>
  <c r="R190" i="6"/>
  <c r="P237" i="6"/>
  <c r="H248" i="6"/>
  <c r="H260" i="6"/>
  <c r="M280" i="6"/>
  <c r="H282" i="6"/>
  <c r="M303" i="6"/>
  <c r="K309" i="6"/>
  <c r="K326" i="6"/>
  <c r="L339" i="6"/>
  <c r="R348" i="6"/>
  <c r="K353" i="6"/>
  <c r="O358" i="6"/>
  <c r="L365" i="6"/>
  <c r="L377" i="6"/>
  <c r="L398" i="6"/>
  <c r="P15" i="6"/>
  <c r="H25" i="6"/>
  <c r="L33" i="6"/>
  <c r="M4" i="6"/>
  <c r="M82" i="6"/>
  <c r="K99" i="6"/>
  <c r="K117" i="6"/>
  <c r="K140" i="6"/>
  <c r="P158" i="6"/>
  <c r="O160" i="6"/>
  <c r="L164" i="6"/>
  <c r="K224" i="6"/>
  <c r="K225" i="6"/>
  <c r="K254" i="6"/>
  <c r="K266" i="6"/>
  <c r="Q273" i="6"/>
  <c r="Q309" i="6"/>
  <c r="P353" i="6"/>
  <c r="K394" i="6"/>
  <c r="R396" i="6"/>
  <c r="P28" i="6"/>
  <c r="L8" i="6"/>
  <c r="K25" i="6"/>
  <c r="Q28" i="6"/>
  <c r="M33" i="6"/>
  <c r="Q39" i="6"/>
  <c r="R68" i="6"/>
  <c r="P7" i="6"/>
  <c r="M8" i="6"/>
  <c r="O21" i="6"/>
  <c r="O33" i="6"/>
  <c r="R39" i="6"/>
  <c r="Q42" i="6"/>
  <c r="P43" i="6"/>
  <c r="P44" i="6"/>
  <c r="P45" i="6"/>
  <c r="H47" i="6"/>
  <c r="P55" i="6"/>
  <c r="P56" i="6"/>
  <c r="R66" i="6"/>
  <c r="H68" i="6"/>
  <c r="H70" i="6"/>
  <c r="P78" i="6"/>
  <c r="K93" i="6"/>
  <c r="R102" i="6"/>
  <c r="H108" i="6"/>
  <c r="R117" i="6"/>
  <c r="L176" i="6"/>
  <c r="Q184" i="6"/>
  <c r="P199" i="6"/>
  <c r="R200" i="6"/>
  <c r="H208" i="6"/>
  <c r="L211" i="6"/>
  <c r="O223" i="6"/>
  <c r="O268" i="6"/>
  <c r="H272" i="6"/>
  <c r="K278" i="6"/>
  <c r="M298" i="6"/>
  <c r="M302" i="6"/>
  <c r="M304" i="6"/>
  <c r="H308" i="6"/>
  <c r="K314" i="6"/>
  <c r="Q318" i="6"/>
  <c r="M326" i="6"/>
  <c r="H338" i="6"/>
  <c r="R339" i="6"/>
  <c r="H348" i="6"/>
  <c r="Q352" i="6"/>
  <c r="R353" i="6"/>
  <c r="O356" i="6"/>
  <c r="H365" i="6"/>
  <c r="O382" i="6"/>
  <c r="L386" i="6"/>
  <c r="R48" i="6"/>
  <c r="Q121" i="6"/>
  <c r="R121" i="6"/>
  <c r="H159" i="6"/>
  <c r="Q3" i="6"/>
  <c r="O4" i="6"/>
  <c r="M7" i="6"/>
  <c r="O8" i="6"/>
  <c r="H13" i="6"/>
  <c r="Q15" i="6"/>
  <c r="H19" i="6"/>
  <c r="K20" i="6"/>
  <c r="Q32" i="6"/>
  <c r="P33" i="6"/>
  <c r="M36" i="6"/>
  <c r="R47" i="6"/>
  <c r="P52" i="6"/>
  <c r="Q56" i="6"/>
  <c r="P57" i="6"/>
  <c r="R60" i="6"/>
  <c r="H62" i="6"/>
  <c r="M67" i="6"/>
  <c r="L68" i="6"/>
  <c r="K69" i="6"/>
  <c r="L70" i="6"/>
  <c r="M71" i="6"/>
  <c r="P77" i="6"/>
  <c r="H83" i="6"/>
  <c r="K84" i="6"/>
  <c r="O85" i="6"/>
  <c r="P86" i="6"/>
  <c r="P87" i="6"/>
  <c r="R89" i="6"/>
  <c r="M90" i="6"/>
  <c r="Q100" i="6"/>
  <c r="R114" i="6"/>
  <c r="O114" i="6"/>
  <c r="K116" i="6"/>
  <c r="L117" i="6"/>
  <c r="P140" i="6"/>
  <c r="M140" i="6"/>
  <c r="H143" i="6"/>
  <c r="R147" i="6"/>
  <c r="L147" i="6"/>
  <c r="K147" i="6"/>
  <c r="H147" i="6"/>
  <c r="P154" i="6"/>
  <c r="K172" i="6"/>
  <c r="M183" i="6"/>
  <c r="Q247" i="6"/>
  <c r="Q249" i="6"/>
  <c r="R178" i="6"/>
  <c r="M178" i="6"/>
  <c r="O5" i="6"/>
  <c r="K171" i="6"/>
  <c r="L171" i="6"/>
  <c r="H171" i="6"/>
  <c r="L20" i="6"/>
  <c r="K21" i="6"/>
  <c r="O22" i="6"/>
  <c r="O27" i="6"/>
  <c r="R36" i="6"/>
  <c r="K38" i="6"/>
  <c r="Q57" i="6"/>
  <c r="R59" i="6"/>
  <c r="O67" i="6"/>
  <c r="M68" i="6"/>
  <c r="L69" i="6"/>
  <c r="M70" i="6"/>
  <c r="O71" i="6"/>
  <c r="L84" i="6"/>
  <c r="P85" i="6"/>
  <c r="Q86" i="6"/>
  <c r="K108" i="6"/>
  <c r="R110" i="6"/>
  <c r="K112" i="6"/>
  <c r="L116" i="6"/>
  <c r="O117" i="6"/>
  <c r="H121" i="6"/>
  <c r="L126" i="6"/>
  <c r="H128" i="6"/>
  <c r="K134" i="6"/>
  <c r="K141" i="6"/>
  <c r="K148" i="6"/>
  <c r="M156" i="6"/>
  <c r="Q156" i="6"/>
  <c r="P156" i="6"/>
  <c r="L156" i="6"/>
  <c r="O163" i="6"/>
  <c r="M163" i="6"/>
  <c r="O172" i="6"/>
  <c r="O184" i="6"/>
  <c r="P123" i="6"/>
  <c r="O123" i="6"/>
  <c r="K123" i="6"/>
  <c r="O7" i="6"/>
  <c r="P8" i="6"/>
  <c r="M6" i="6"/>
  <c r="Q8" i="6"/>
  <c r="K14" i="6"/>
  <c r="Q17" i="6"/>
  <c r="M20" i="6"/>
  <c r="L21" i="6"/>
  <c r="P22" i="6"/>
  <c r="P27" i="6"/>
  <c r="K29" i="6"/>
  <c r="P30" i="6"/>
  <c r="P38" i="6"/>
  <c r="R45" i="6"/>
  <c r="R46" i="6"/>
  <c r="K48" i="6"/>
  <c r="M66" i="6"/>
  <c r="P67" i="6"/>
  <c r="M69" i="6"/>
  <c r="O70" i="6"/>
  <c r="O76" i="6"/>
  <c r="K80" i="6"/>
  <c r="R81" i="6"/>
  <c r="R82" i="6"/>
  <c r="K82" i="6"/>
  <c r="O84" i="6"/>
  <c r="Q85" i="6"/>
  <c r="L112" i="6"/>
  <c r="M116" i="6"/>
  <c r="P117" i="6"/>
  <c r="Q134" i="6"/>
  <c r="O141" i="6"/>
  <c r="O148" i="6"/>
  <c r="K159" i="6"/>
  <c r="O178" i="6"/>
  <c r="P184" i="6"/>
  <c r="L186" i="6"/>
  <c r="R229" i="6"/>
  <c r="Q229" i="6"/>
  <c r="P245" i="6"/>
  <c r="H259" i="6"/>
  <c r="R259" i="6"/>
  <c r="P259" i="6"/>
  <c r="O259" i="6"/>
  <c r="O54" i="6"/>
  <c r="R83" i="6"/>
  <c r="M83" i="6"/>
  <c r="R5" i="6"/>
  <c r="R8" i="6"/>
  <c r="K13" i="6"/>
  <c r="P14" i="6"/>
  <c r="M16" i="6"/>
  <c r="R17" i="6"/>
  <c r="O20" i="6"/>
  <c r="M21" i="6"/>
  <c r="Q30" i="6"/>
  <c r="R33" i="6"/>
  <c r="K37" i="6"/>
  <c r="L48" i="6"/>
  <c r="R58" i="6"/>
  <c r="K62" i="6"/>
  <c r="O66" i="6"/>
  <c r="Q67" i="6"/>
  <c r="P68" i="6"/>
  <c r="O69" i="6"/>
  <c r="Q72" i="6"/>
  <c r="R78" i="6"/>
  <c r="K83" i="6"/>
  <c r="M112" i="6"/>
  <c r="P116" i="6"/>
  <c r="P141" i="6"/>
  <c r="P148" i="6"/>
  <c r="L152" i="6"/>
  <c r="M154" i="6"/>
  <c r="P159" i="6"/>
  <c r="K165" i="6"/>
  <c r="H165" i="6"/>
  <c r="M171" i="6"/>
  <c r="K195" i="6"/>
  <c r="L195" i="6"/>
  <c r="R195" i="6"/>
  <c r="Q195" i="6"/>
  <c r="P195" i="6"/>
  <c r="O195" i="6"/>
  <c r="M202" i="6"/>
  <c r="H202" i="6"/>
  <c r="H209" i="6"/>
  <c r="P209" i="6"/>
  <c r="M209" i="6"/>
  <c r="K209" i="6"/>
  <c r="R236" i="6"/>
  <c r="Q236" i="6"/>
  <c r="P236" i="6"/>
  <c r="M236" i="6"/>
  <c r="L236" i="6"/>
  <c r="K236" i="6"/>
  <c r="H236" i="6"/>
  <c r="P66" i="6"/>
  <c r="P69" i="6"/>
  <c r="L83" i="6"/>
  <c r="R109" i="6"/>
  <c r="P109" i="6"/>
  <c r="O112" i="6"/>
  <c r="P121" i="6"/>
  <c r="L123" i="6"/>
  <c r="M152" i="6"/>
  <c r="O171" i="6"/>
  <c r="L177" i="6"/>
  <c r="P177" i="6"/>
  <c r="O177" i="6"/>
  <c r="K177" i="6"/>
  <c r="R30" i="6"/>
  <c r="M48" i="6"/>
  <c r="K4" i="6"/>
  <c r="H5" i="6"/>
  <c r="R9" i="6"/>
  <c r="H11" i="6"/>
  <c r="P13" i="6"/>
  <c r="Q20" i="6"/>
  <c r="P21" i="6"/>
  <c r="H33" i="6"/>
  <c r="Q66" i="6"/>
  <c r="P83" i="6"/>
  <c r="H87" i="6"/>
  <c r="M123" i="6"/>
  <c r="Q135" i="6"/>
  <c r="P135" i="6"/>
  <c r="L135" i="6"/>
  <c r="P171" i="6"/>
  <c r="M185" i="6"/>
  <c r="P185" i="6"/>
  <c r="O185" i="6"/>
  <c r="K185" i="6"/>
  <c r="P193" i="6"/>
  <c r="R193" i="6"/>
  <c r="H195" i="6"/>
  <c r="L13" i="6"/>
  <c r="H7" i="6"/>
  <c r="H8" i="6"/>
  <c r="Q13" i="6"/>
  <c r="Q21" i="6"/>
  <c r="H31" i="6"/>
  <c r="K46" i="6"/>
  <c r="H51" i="6"/>
  <c r="H63" i="6"/>
  <c r="Q65" i="6"/>
  <c r="L82" i="6"/>
  <c r="Q83" i="6"/>
  <c r="H86" i="6"/>
  <c r="H109" i="6"/>
  <c r="O118" i="6"/>
  <c r="Q123" i="6"/>
  <c r="M151" i="6"/>
  <c r="L151" i="6"/>
  <c r="Q162" i="6"/>
  <c r="P162" i="6"/>
  <c r="O162" i="6"/>
  <c r="L162" i="6"/>
  <c r="H177" i="6"/>
  <c r="K241" i="6"/>
  <c r="Q16" i="6"/>
  <c r="M34" i="6"/>
  <c r="L55" i="6"/>
  <c r="K58" i="6"/>
  <c r="R69" i="6"/>
  <c r="R70" i="6"/>
  <c r="R123" i="6"/>
  <c r="L146" i="6"/>
  <c r="O149" i="6"/>
  <c r="M149" i="6"/>
  <c r="M172" i="6"/>
  <c r="L172" i="6"/>
  <c r="R202" i="6"/>
  <c r="O209" i="6"/>
  <c r="O236" i="6"/>
  <c r="P256" i="6"/>
  <c r="K33" i="6"/>
  <c r="O34" i="6"/>
  <c r="M55" i="6"/>
  <c r="L58" i="6"/>
  <c r="R84" i="6"/>
  <c r="Q84" i="6"/>
  <c r="K87" i="6"/>
  <c r="R108" i="6"/>
  <c r="O108" i="6"/>
  <c r="L108" i="6"/>
  <c r="P126" i="6"/>
  <c r="K126" i="6"/>
  <c r="M146" i="6"/>
  <c r="M148" i="6"/>
  <c r="L148" i="6"/>
  <c r="P165" i="6"/>
  <c r="M195" i="6"/>
  <c r="R205" i="6"/>
  <c r="R166" i="6"/>
  <c r="O166" i="6"/>
  <c r="M166" i="6"/>
  <c r="H186" i="6"/>
  <c r="M186" i="6"/>
  <c r="R186" i="6"/>
  <c r="K5" i="6"/>
  <c r="M22" i="6"/>
  <c r="P34" i="6"/>
  <c r="M58" i="6"/>
  <c r="Q79" i="6"/>
  <c r="H84" i="6"/>
  <c r="L86" i="6"/>
  <c r="H100" i="6"/>
  <c r="K109" i="6"/>
  <c r="H112" i="6"/>
  <c r="L131" i="6"/>
  <c r="O134" i="6"/>
  <c r="M134" i="6"/>
  <c r="L159" i="6"/>
  <c r="O159" i="6"/>
  <c r="M159" i="6"/>
  <c r="H172" i="6"/>
  <c r="L184" i="6"/>
  <c r="P203" i="6"/>
  <c r="R203" i="6"/>
  <c r="Q203" i="6"/>
  <c r="M203" i="6"/>
  <c r="L203" i="6"/>
  <c r="R210" i="6"/>
  <c r="R139" i="6"/>
  <c r="M158" i="6"/>
  <c r="L165" i="6"/>
  <c r="P175" i="6"/>
  <c r="H183" i="6"/>
  <c r="H184" i="6"/>
  <c r="R187" i="6"/>
  <c r="L210" i="6"/>
  <c r="M211" i="6"/>
  <c r="Q223" i="6"/>
  <c r="O225" i="6"/>
  <c r="H229" i="6"/>
  <c r="K230" i="6"/>
  <c r="M248" i="6"/>
  <c r="L249" i="6"/>
  <c r="R254" i="6"/>
  <c r="H256" i="6"/>
  <c r="P257" i="6"/>
  <c r="L260" i="6"/>
  <c r="K261" i="6"/>
  <c r="P266" i="6"/>
  <c r="H306" i="6"/>
  <c r="K307" i="6"/>
  <c r="L308" i="6"/>
  <c r="R309" i="6"/>
  <c r="L316" i="6"/>
  <c r="P317" i="6"/>
  <c r="K322" i="6"/>
  <c r="M341" i="6"/>
  <c r="K346" i="6"/>
  <c r="P347" i="6"/>
  <c r="Q349" i="6"/>
  <c r="R356" i="6"/>
  <c r="M360" i="6"/>
  <c r="P365" i="6"/>
  <c r="H372" i="6"/>
  <c r="M373" i="6"/>
  <c r="O377" i="6"/>
  <c r="K383" i="6"/>
  <c r="P384" i="6"/>
  <c r="H386" i="6"/>
  <c r="M389" i="6"/>
  <c r="M393" i="6"/>
  <c r="R394" i="6"/>
  <c r="L397" i="6"/>
  <c r="H137" i="6"/>
  <c r="R146" i="6"/>
  <c r="P200" i="6"/>
  <c r="K207" i="6"/>
  <c r="M210" i="6"/>
  <c r="O211" i="6"/>
  <c r="R223" i="6"/>
  <c r="P225" i="6"/>
  <c r="Q230" i="6"/>
  <c r="R237" i="6"/>
  <c r="K242" i="6"/>
  <c r="O243" i="6"/>
  <c r="O248" i="6"/>
  <c r="M249" i="6"/>
  <c r="R257" i="6"/>
  <c r="M260" i="6"/>
  <c r="L261" i="6"/>
  <c r="Q266" i="6"/>
  <c r="O269" i="6"/>
  <c r="H271" i="6"/>
  <c r="K272" i="6"/>
  <c r="M274" i="6"/>
  <c r="H280" i="6"/>
  <c r="K281" i="6"/>
  <c r="Q288" i="6"/>
  <c r="K299" i="6"/>
  <c r="H301" i="6"/>
  <c r="K302" i="6"/>
  <c r="H305" i="6"/>
  <c r="L307" i="6"/>
  <c r="M308" i="6"/>
  <c r="Q314" i="6"/>
  <c r="O316" i="6"/>
  <c r="Q317" i="6"/>
  <c r="K321" i="6"/>
  <c r="L322" i="6"/>
  <c r="K327" i="6"/>
  <c r="H329" i="6"/>
  <c r="H334" i="6"/>
  <c r="P341" i="6"/>
  <c r="L346" i="6"/>
  <c r="K354" i="6"/>
  <c r="H358" i="6"/>
  <c r="O360" i="6"/>
  <c r="H362" i="6"/>
  <c r="Q365" i="6"/>
  <c r="O373" i="6"/>
  <c r="H377" i="6"/>
  <c r="O380" i="6"/>
  <c r="O383" i="6"/>
  <c r="P389" i="6"/>
  <c r="H396" i="6"/>
  <c r="M397" i="6"/>
  <c r="O210" i="6"/>
  <c r="Q211" i="6"/>
  <c r="Q225" i="6"/>
  <c r="P243" i="6"/>
  <c r="P247" i="6"/>
  <c r="P248" i="6"/>
  <c r="O249" i="6"/>
  <c r="O260" i="6"/>
  <c r="M261" i="6"/>
  <c r="R266" i="6"/>
  <c r="P269" i="6"/>
  <c r="L272" i="6"/>
  <c r="K273" i="6"/>
  <c r="M281" i="6"/>
  <c r="L302" i="6"/>
  <c r="M307" i="6"/>
  <c r="O308" i="6"/>
  <c r="K315" i="6"/>
  <c r="Q316" i="6"/>
  <c r="R317" i="6"/>
  <c r="L321" i="6"/>
  <c r="P322" i="6"/>
  <c r="L327" i="6"/>
  <c r="Q341" i="6"/>
  <c r="P346" i="6"/>
  <c r="K359" i="6"/>
  <c r="P360" i="6"/>
  <c r="R365" i="6"/>
  <c r="K382" i="6"/>
  <c r="P383" i="6"/>
  <c r="Q389" i="6"/>
  <c r="L183" i="6"/>
  <c r="K184" i="6"/>
  <c r="P205" i="6"/>
  <c r="H207" i="6"/>
  <c r="R211" i="6"/>
  <c r="K229" i="6"/>
  <c r="Q248" i="6"/>
  <c r="P249" i="6"/>
  <c r="O256" i="6"/>
  <c r="P260" i="6"/>
  <c r="O261" i="6"/>
  <c r="R269" i="6"/>
  <c r="M272" i="6"/>
  <c r="L273" i="6"/>
  <c r="L306" i="6"/>
  <c r="O307" i="6"/>
  <c r="R308" i="6"/>
  <c r="H314" i="6"/>
  <c r="L315" i="6"/>
  <c r="M321" i="6"/>
  <c r="Q322" i="6"/>
  <c r="P327" i="6"/>
  <c r="O332" i="6"/>
  <c r="L337" i="6"/>
  <c r="O340" i="6"/>
  <c r="M345" i="6"/>
  <c r="Q346" i="6"/>
  <c r="O353" i="6"/>
  <c r="L356" i="6"/>
  <c r="O359" i="6"/>
  <c r="M372" i="6"/>
  <c r="R374" i="6"/>
  <c r="L382" i="6"/>
  <c r="H385" i="6"/>
  <c r="K386" i="6"/>
  <c r="H395" i="6"/>
  <c r="R87" i="6"/>
  <c r="P103" i="6"/>
  <c r="M107" i="6"/>
  <c r="L158" i="6"/>
  <c r="H164" i="6"/>
  <c r="H187" i="6"/>
  <c r="L200" i="6"/>
  <c r="H223" i="6"/>
  <c r="R226" i="6"/>
  <c r="R231" i="6"/>
  <c r="O238" i="6"/>
  <c r="R248" i="6"/>
  <c r="Q260" i="6"/>
  <c r="P261" i="6"/>
  <c r="P267" i="6"/>
  <c r="O272" i="6"/>
  <c r="M273" i="6"/>
  <c r="H277" i="6"/>
  <c r="K280" i="6"/>
  <c r="H283" i="6"/>
  <c r="K285" i="6"/>
  <c r="K301" i="6"/>
  <c r="K305" i="6"/>
  <c r="M306" i="6"/>
  <c r="M315" i="6"/>
  <c r="K318" i="6"/>
  <c r="Q321" i="6"/>
  <c r="R322" i="6"/>
  <c r="K329" i="6"/>
  <c r="K334" i="6"/>
  <c r="O337" i="6"/>
  <c r="Q345" i="6"/>
  <c r="R346" i="6"/>
  <c r="L349" i="6"/>
  <c r="H353" i="6"/>
  <c r="K358" i="6"/>
  <c r="K366" i="6"/>
  <c r="H370" i="6"/>
  <c r="O372" i="6"/>
  <c r="K377" i="6"/>
  <c r="P382" i="6"/>
  <c r="M396" i="6"/>
  <c r="R398" i="6"/>
  <c r="R260" i="6"/>
  <c r="Q261" i="6"/>
  <c r="H270" i="6"/>
  <c r="P272" i="6"/>
  <c r="O273" i="6"/>
  <c r="L280" i="6"/>
  <c r="K282" i="6"/>
  <c r="L301" i="6"/>
  <c r="R303" i="6"/>
  <c r="M305" i="6"/>
  <c r="O306" i="6"/>
  <c r="M329" i="6"/>
  <c r="L334" i="6"/>
  <c r="L358" i="6"/>
  <c r="Q359" i="6"/>
  <c r="K371" i="6"/>
  <c r="M377" i="6"/>
  <c r="Q382" i="6"/>
  <c r="O396" i="6"/>
  <c r="O206" i="6"/>
  <c r="H225" i="6"/>
  <c r="R241" i="6"/>
  <c r="R249" i="6"/>
  <c r="R250" i="6"/>
  <c r="Q272" i="6"/>
  <c r="P273" i="6"/>
  <c r="O280" i="6"/>
  <c r="Q300" i="6"/>
  <c r="M301" i="6"/>
  <c r="O305" i="6"/>
  <c r="P306" i="6"/>
  <c r="L309" i="6"/>
  <c r="O317" i="6"/>
  <c r="O329" i="6"/>
  <c r="P331" i="6"/>
  <c r="P334" i="6"/>
  <c r="L341" i="6"/>
  <c r="P358" i="6"/>
  <c r="O365" i="6"/>
  <c r="O371" i="6"/>
  <c r="P377" i="6"/>
  <c r="R382" i="6"/>
  <c r="L385" i="6"/>
  <c r="L389" i="6"/>
  <c r="Q390" i="6"/>
  <c r="K395" i="6"/>
  <c r="P396" i="6"/>
  <c r="H398" i="6"/>
  <c r="P305" i="6"/>
  <c r="P329" i="6"/>
  <c r="Q334" i="6"/>
  <c r="Q358" i="6"/>
  <c r="Q377" i="6"/>
  <c r="H210" i="6"/>
  <c r="K223" i="6"/>
  <c r="P230" i="6"/>
  <c r="H241" i="6"/>
  <c r="P262" i="6"/>
  <c r="O267" i="6"/>
  <c r="L281" i="6"/>
  <c r="P302" i="6"/>
  <c r="Q305" i="6"/>
  <c r="Q329" i="6"/>
  <c r="R334" i="6"/>
  <c r="H341" i="6"/>
  <c r="M353" i="6"/>
  <c r="R358" i="6"/>
  <c r="L370" i="6"/>
  <c r="Q371" i="6"/>
  <c r="H373" i="6"/>
  <c r="R377" i="6"/>
  <c r="O385" i="6"/>
  <c r="L387" i="6"/>
  <c r="H389" i="6"/>
  <c r="P395" i="6"/>
  <c r="R397" i="6"/>
  <c r="H261" i="6"/>
  <c r="R305" i="6"/>
  <c r="H322" i="6"/>
  <c r="R329" i="6"/>
  <c r="H346" i="6"/>
  <c r="H360" i="6"/>
  <c r="K398" i="6"/>
  <c r="K183" i="6"/>
  <c r="O187" i="6"/>
  <c r="Q206" i="6"/>
  <c r="K211" i="6"/>
  <c r="K212" i="6"/>
  <c r="L225" i="6"/>
  <c r="H243" i="6"/>
  <c r="Q245" i="6"/>
  <c r="M250" i="6"/>
  <c r="Q256" i="6"/>
  <c r="P270" i="6"/>
  <c r="P274" i="6"/>
  <c r="L278" i="6"/>
  <c r="H281" i="6"/>
  <c r="L282" i="6"/>
  <c r="H302" i="6"/>
  <c r="L303" i="6"/>
  <c r="K317" i="6"/>
  <c r="L342" i="6"/>
  <c r="K347" i="6"/>
  <c r="Q353" i="6"/>
  <c r="K365" i="6"/>
  <c r="M367" i="6"/>
  <c r="Q370" i="6"/>
  <c r="R372" i="6"/>
  <c r="M384" i="6"/>
  <c r="R386" i="6"/>
  <c r="R2" i="6"/>
  <c r="H37" i="6"/>
  <c r="H50" i="6"/>
  <c r="R61" i="6"/>
  <c r="Q61" i="6"/>
  <c r="P61" i="6"/>
  <c r="O61" i="6"/>
  <c r="M61" i="6"/>
  <c r="O64" i="6"/>
  <c r="M64" i="6"/>
  <c r="L64" i="6"/>
  <c r="K64" i="6"/>
  <c r="H76" i="6"/>
  <c r="R125" i="6"/>
  <c r="Q125" i="6"/>
  <c r="M125" i="6"/>
  <c r="P125" i="6"/>
  <c r="O125" i="6"/>
  <c r="L125" i="6"/>
  <c r="H125" i="6"/>
  <c r="H161" i="6"/>
  <c r="R161" i="6"/>
  <c r="Q161" i="6"/>
  <c r="P161" i="6"/>
  <c r="K161" i="6"/>
  <c r="O161" i="6"/>
  <c r="M161" i="6"/>
  <c r="L161" i="6"/>
  <c r="L194" i="6"/>
  <c r="K194" i="6"/>
  <c r="H194" i="6"/>
  <c r="P194" i="6"/>
  <c r="Q194" i="6"/>
  <c r="O194" i="6"/>
  <c r="M194" i="6"/>
  <c r="R194" i="6"/>
  <c r="R10" i="6"/>
  <c r="Q10" i="6"/>
  <c r="R73" i="6"/>
  <c r="Q73" i="6"/>
  <c r="P73" i="6"/>
  <c r="O73" i="6"/>
  <c r="M73" i="6"/>
  <c r="K6" i="6"/>
  <c r="H53" i="6"/>
  <c r="R293" i="6"/>
  <c r="Q293" i="6"/>
  <c r="P293" i="6"/>
  <c r="O293" i="6"/>
  <c r="M293" i="6"/>
  <c r="K293" i="6"/>
  <c r="H293" i="6"/>
  <c r="M3" i="6"/>
  <c r="R92" i="6"/>
  <c r="Q92" i="6"/>
  <c r="P92" i="6"/>
  <c r="O92" i="6"/>
  <c r="M92" i="6"/>
  <c r="L92" i="6"/>
  <c r="H92" i="6"/>
  <c r="L399" i="6"/>
  <c r="K399" i="6"/>
  <c r="M129" i="6"/>
  <c r="R129" i="6"/>
  <c r="O129" i="6"/>
  <c r="P129" i="6"/>
  <c r="L129" i="6"/>
  <c r="K129" i="6"/>
  <c r="H129" i="6"/>
  <c r="M169" i="6"/>
  <c r="L169" i="6"/>
  <c r="R169" i="6"/>
  <c r="Q169" i="6"/>
  <c r="P169" i="6"/>
  <c r="O169" i="6"/>
  <c r="K169" i="6"/>
  <c r="H169" i="6"/>
  <c r="P167" i="6"/>
  <c r="O167" i="6"/>
  <c r="K167" i="6"/>
  <c r="Q167" i="6"/>
  <c r="M167" i="6"/>
  <c r="L167" i="6"/>
  <c r="H167" i="6"/>
  <c r="R167" i="6"/>
  <c r="H24" i="6"/>
  <c r="O40" i="6"/>
  <c r="L40" i="6"/>
  <c r="K40" i="6"/>
  <c r="R49" i="6"/>
  <c r="Q49" i="6"/>
  <c r="P49" i="6"/>
  <c r="O49" i="6"/>
  <c r="M49" i="6"/>
  <c r="M96" i="6"/>
  <c r="R96" i="6"/>
  <c r="Q96" i="6"/>
  <c r="P96" i="6"/>
  <c r="O96" i="6"/>
  <c r="L96" i="6"/>
  <c r="H96" i="6"/>
  <c r="K119" i="6"/>
  <c r="H119" i="6"/>
  <c r="O119" i="6"/>
  <c r="M119" i="6"/>
  <c r="L119" i="6"/>
  <c r="K9" i="6"/>
  <c r="K10" i="6"/>
  <c r="H17" i="6"/>
  <c r="H23" i="6"/>
  <c r="L28" i="6"/>
  <c r="K28" i="6"/>
  <c r="R34" i="6"/>
  <c r="H40" i="6"/>
  <c r="M42" i="6"/>
  <c r="P54" i="6"/>
  <c r="Q60" i="6"/>
  <c r="P65" i="6"/>
  <c r="H72" i="6"/>
  <c r="K73" i="6"/>
  <c r="P76" i="6"/>
  <c r="R107" i="6"/>
  <c r="Q113" i="6"/>
  <c r="Q188" i="6"/>
  <c r="M188" i="6"/>
  <c r="P188" i="6"/>
  <c r="L188" i="6"/>
  <c r="K188" i="6"/>
  <c r="H188" i="6"/>
  <c r="H120" i="6"/>
  <c r="R120" i="6"/>
  <c r="O120" i="6"/>
  <c r="M120" i="6"/>
  <c r="L120" i="6"/>
  <c r="K120" i="6"/>
  <c r="H197" i="6"/>
  <c r="R197" i="6"/>
  <c r="Q197" i="6"/>
  <c r="L197" i="6"/>
  <c r="P197" i="6"/>
  <c r="O197" i="6"/>
  <c r="M197" i="6"/>
  <c r="K197" i="6"/>
  <c r="H3" i="6"/>
  <c r="R388" i="6"/>
  <c r="Q388" i="6"/>
  <c r="P388" i="6"/>
  <c r="O388" i="6"/>
  <c r="M388" i="6"/>
  <c r="L388" i="6"/>
  <c r="H388" i="6"/>
  <c r="K388" i="6"/>
  <c r="O65" i="6"/>
  <c r="P75" i="6"/>
  <c r="O75" i="6"/>
  <c r="M75" i="6"/>
  <c r="L75" i="6"/>
  <c r="K75" i="6"/>
  <c r="P94" i="6"/>
  <c r="R94" i="6"/>
  <c r="Q94" i="6"/>
  <c r="O94" i="6"/>
  <c r="M94" i="6"/>
  <c r="L94" i="6"/>
  <c r="H94" i="6"/>
  <c r="R157" i="6"/>
  <c r="Q157" i="6"/>
  <c r="P157" i="6"/>
  <c r="O157" i="6"/>
  <c r="M157" i="6"/>
  <c r="P216" i="6"/>
  <c r="R216" i="6"/>
  <c r="Q216" i="6"/>
  <c r="O216" i="6"/>
  <c r="M216" i="6"/>
  <c r="L216" i="6"/>
  <c r="K216" i="6"/>
  <c r="H216" i="6"/>
  <c r="R37" i="6"/>
  <c r="P37" i="6"/>
  <c r="O37" i="6"/>
  <c r="M37" i="6"/>
  <c r="P153" i="6"/>
  <c r="O153" i="6"/>
  <c r="L153" i="6"/>
  <c r="H9" i="6"/>
  <c r="H10" i="6"/>
  <c r="K145" i="6"/>
  <c r="H145" i="6"/>
  <c r="O145" i="6"/>
  <c r="R145" i="6"/>
  <c r="Q145" i="6"/>
  <c r="P145" i="6"/>
  <c r="H61" i="6"/>
  <c r="L9" i="6"/>
  <c r="M15" i="6"/>
  <c r="L15" i="6"/>
  <c r="K15" i="6"/>
  <c r="L73" i="6"/>
  <c r="Q76" i="6"/>
  <c r="K18" i="6"/>
  <c r="K19" i="6"/>
  <c r="P42" i="6"/>
  <c r="P53" i="6"/>
  <c r="R54" i="6"/>
  <c r="H60" i="6"/>
  <c r="K61" i="6"/>
  <c r="P64" i="6"/>
  <c r="R65" i="6"/>
  <c r="K67" i="6"/>
  <c r="H67" i="6"/>
  <c r="L79" i="6"/>
  <c r="L89" i="6"/>
  <c r="Q102" i="6"/>
  <c r="P102" i="6"/>
  <c r="O102" i="6"/>
  <c r="M102" i="6"/>
  <c r="L102" i="6"/>
  <c r="K102" i="6"/>
  <c r="H107" i="6"/>
  <c r="L145" i="6"/>
  <c r="Q168" i="6"/>
  <c r="P168" i="6"/>
  <c r="K168" i="6"/>
  <c r="L182" i="6"/>
  <c r="K182" i="6"/>
  <c r="H182" i="6"/>
  <c r="R182" i="6"/>
  <c r="Q182" i="6"/>
  <c r="P182" i="6"/>
  <c r="O182" i="6"/>
  <c r="M182" i="6"/>
  <c r="L244" i="6"/>
  <c r="K244" i="6"/>
  <c r="O244" i="6"/>
  <c r="M244" i="6"/>
  <c r="H244" i="6"/>
  <c r="R244" i="6"/>
  <c r="Q244" i="6"/>
  <c r="P244" i="6"/>
  <c r="Q50" i="6"/>
  <c r="P50" i="6"/>
  <c r="O50" i="6"/>
  <c r="M50" i="6"/>
  <c r="L50" i="6"/>
  <c r="K131" i="6"/>
  <c r="R131" i="6"/>
  <c r="O131" i="6"/>
  <c r="Q131" i="6"/>
  <c r="P131" i="6"/>
  <c r="M131" i="6"/>
  <c r="H131" i="6"/>
  <c r="H65" i="6"/>
  <c r="M54" i="6"/>
  <c r="Q105" i="6"/>
  <c r="M105" i="6"/>
  <c r="R105" i="6"/>
  <c r="P105" i="6"/>
  <c r="O105" i="6"/>
  <c r="L105" i="6"/>
  <c r="H105" i="6"/>
  <c r="O192" i="6"/>
  <c r="M192" i="6"/>
  <c r="L192" i="6"/>
  <c r="R192" i="6"/>
  <c r="Q192" i="6"/>
  <c r="P192" i="6"/>
  <c r="H192" i="6"/>
  <c r="K192" i="6"/>
  <c r="L6" i="6"/>
  <c r="R35" i="6"/>
  <c r="Q35" i="6"/>
  <c r="P35" i="6"/>
  <c r="K98" i="6"/>
  <c r="R98" i="6"/>
  <c r="Q98" i="6"/>
  <c r="P98" i="6"/>
  <c r="O98" i="6"/>
  <c r="M98" i="6"/>
  <c r="H98" i="6"/>
  <c r="L37" i="6"/>
  <c r="R50" i="6"/>
  <c r="Q54" i="6"/>
  <c r="L78" i="6"/>
  <c r="K78" i="6"/>
  <c r="H78" i="6"/>
  <c r="Q78" i="6"/>
  <c r="P2" i="6"/>
  <c r="Q4" i="6"/>
  <c r="P5" i="6"/>
  <c r="P6" i="6"/>
  <c r="M9" i="6"/>
  <c r="M10" i="6"/>
  <c r="L24" i="6"/>
  <c r="H28" i="6"/>
  <c r="H34" i="6"/>
  <c r="Q37" i="6"/>
  <c r="O41" i="6"/>
  <c r="Q2" i="6"/>
  <c r="R3" i="6"/>
  <c r="R4" i="6"/>
  <c r="Q5" i="6"/>
  <c r="Q6" i="6"/>
  <c r="Q7" i="6"/>
  <c r="O9" i="6"/>
  <c r="O10" i="6"/>
  <c r="O14" i="6"/>
  <c r="M14" i="6"/>
  <c r="L14" i="6"/>
  <c r="H15" i="6"/>
  <c r="L17" i="6"/>
  <c r="L18" i="6"/>
  <c r="L19" i="6"/>
  <c r="K23" i="6"/>
  <c r="M24" i="6"/>
  <c r="K30" i="6"/>
  <c r="K31" i="6"/>
  <c r="M40" i="6"/>
  <c r="P51" i="6"/>
  <c r="O51" i="6"/>
  <c r="M51" i="6"/>
  <c r="L51" i="6"/>
  <c r="K51" i="6"/>
  <c r="L61" i="6"/>
  <c r="Q64" i="6"/>
  <c r="K72" i="6"/>
  <c r="Q74" i="6"/>
  <c r="P74" i="6"/>
  <c r="O74" i="6"/>
  <c r="M74" i="6"/>
  <c r="L74" i="6"/>
  <c r="M79" i="6"/>
  <c r="M89" i="6"/>
  <c r="K92" i="6"/>
  <c r="K94" i="6"/>
  <c r="K96" i="6"/>
  <c r="L98" i="6"/>
  <c r="L118" i="6"/>
  <c r="H118" i="6"/>
  <c r="M118" i="6"/>
  <c r="K118" i="6"/>
  <c r="R118" i="6"/>
  <c r="P119" i="6"/>
  <c r="L142" i="6"/>
  <c r="M142" i="6"/>
  <c r="Q142" i="6"/>
  <c r="O142" i="6"/>
  <c r="K142" i="6"/>
  <c r="H142" i="6"/>
  <c r="M145" i="6"/>
  <c r="P151" i="6"/>
  <c r="H151" i="6"/>
  <c r="R151" i="6"/>
  <c r="Q151" i="6"/>
  <c r="K151" i="6"/>
  <c r="O151" i="6"/>
  <c r="H168" i="6"/>
  <c r="H196" i="6"/>
  <c r="R196" i="6"/>
  <c r="M196" i="6"/>
  <c r="Q196" i="6"/>
  <c r="P196" i="6"/>
  <c r="O196" i="6"/>
  <c r="L196" i="6"/>
  <c r="K196" i="6"/>
  <c r="H233" i="6"/>
  <c r="R233" i="6"/>
  <c r="Q233" i="6"/>
  <c r="L42" i="6"/>
  <c r="H42" i="6"/>
  <c r="M41" i="6"/>
  <c r="K41" i="6"/>
  <c r="M53" i="6"/>
  <c r="L53" i="6"/>
  <c r="K53" i="6"/>
  <c r="H2" i="6"/>
  <c r="Q122" i="6"/>
  <c r="R122" i="6"/>
  <c r="P122" i="6"/>
  <c r="O122" i="6"/>
  <c r="M122" i="6"/>
  <c r="L122" i="6"/>
  <c r="K122" i="6"/>
  <c r="Q129" i="6"/>
  <c r="P3" i="6"/>
  <c r="O6" i="6"/>
  <c r="H16" i="6"/>
  <c r="K24" i="6"/>
  <c r="H29" i="6"/>
  <c r="H35" i="6"/>
  <c r="O42" i="6"/>
  <c r="H52" i="6"/>
  <c r="P63" i="6"/>
  <c r="O63" i="6"/>
  <c r="M63" i="6"/>
  <c r="L63" i="6"/>
  <c r="K63" i="6"/>
  <c r="H75" i="6"/>
  <c r="M27" i="6"/>
  <c r="L27" i="6"/>
  <c r="K27" i="6"/>
  <c r="R7" i="6"/>
  <c r="P9" i="6"/>
  <c r="P10" i="6"/>
  <c r="O13" i="6"/>
  <c r="M13" i="6"/>
  <c r="M17" i="6"/>
  <c r="M18" i="6"/>
  <c r="M19" i="6"/>
  <c r="K22" i="6"/>
  <c r="O26" i="6"/>
  <c r="M26" i="6"/>
  <c r="L26" i="6"/>
  <c r="H27" i="6"/>
  <c r="L29" i="6"/>
  <c r="L30" i="6"/>
  <c r="L31" i="6"/>
  <c r="K35" i="6"/>
  <c r="Q38" i="6"/>
  <c r="O38" i="6"/>
  <c r="M38" i="6"/>
  <c r="L38" i="6"/>
  <c r="P40" i="6"/>
  <c r="Q41" i="6"/>
  <c r="R42" i="6"/>
  <c r="H48" i="6"/>
  <c r="K49" i="6"/>
  <c r="R53" i="6"/>
  <c r="K55" i="6"/>
  <c r="H55" i="6"/>
  <c r="R64" i="6"/>
  <c r="L66" i="6"/>
  <c r="K66" i="6"/>
  <c r="H66" i="6"/>
  <c r="L72" i="6"/>
  <c r="Q75" i="6"/>
  <c r="M77" i="6"/>
  <c r="L77" i="6"/>
  <c r="K77" i="6"/>
  <c r="R77" i="6"/>
  <c r="O79" i="6"/>
  <c r="O89" i="6"/>
  <c r="R91" i="6"/>
  <c r="Q91" i="6"/>
  <c r="P91" i="6"/>
  <c r="O91" i="6"/>
  <c r="M91" i="6"/>
  <c r="H102" i="6"/>
  <c r="R104" i="6"/>
  <c r="O104" i="6"/>
  <c r="Q104" i="6"/>
  <c r="P104" i="6"/>
  <c r="M104" i="6"/>
  <c r="L104" i="6"/>
  <c r="K104" i="6"/>
  <c r="P106" i="6"/>
  <c r="L106" i="6"/>
  <c r="R106" i="6"/>
  <c r="Q106" i="6"/>
  <c r="O106" i="6"/>
  <c r="L113" i="6"/>
  <c r="Q119" i="6"/>
  <c r="K139" i="6"/>
  <c r="L144" i="6"/>
  <c r="P144" i="6"/>
  <c r="R144" i="6"/>
  <c r="Q144" i="6"/>
  <c r="O144" i="6"/>
  <c r="M144" i="6"/>
  <c r="K144" i="6"/>
  <c r="O154" i="6"/>
  <c r="M170" i="6"/>
  <c r="M2" i="6"/>
  <c r="L2" i="6"/>
  <c r="R23" i="6"/>
  <c r="Q23" i="6"/>
  <c r="P23" i="6"/>
  <c r="Q150" i="6"/>
  <c r="H150" i="6"/>
  <c r="R150" i="6"/>
  <c r="P150" i="6"/>
  <c r="K150" i="6"/>
  <c r="O150" i="6"/>
  <c r="M150" i="6"/>
  <c r="L150" i="6"/>
  <c r="L16" i="6"/>
  <c r="K16" i="6"/>
  <c r="K42" i="6"/>
  <c r="O52" i="6"/>
  <c r="M52" i="6"/>
  <c r="L52" i="6"/>
  <c r="K52" i="6"/>
  <c r="H64" i="6"/>
  <c r="L10" i="6"/>
  <c r="P12" i="6"/>
  <c r="O12" i="6"/>
  <c r="O16" i="6"/>
  <c r="O17" i="6"/>
  <c r="O18" i="6"/>
  <c r="O19" i="6"/>
  <c r="L22" i="6"/>
  <c r="M23" i="6"/>
  <c r="M28" i="6"/>
  <c r="M29" i="6"/>
  <c r="M30" i="6"/>
  <c r="M31" i="6"/>
  <c r="K34" i="6"/>
  <c r="L35" i="6"/>
  <c r="Q40" i="6"/>
  <c r="R41" i="6"/>
  <c r="L49" i="6"/>
  <c r="Q52" i="6"/>
  <c r="K60" i="6"/>
  <c r="Q62" i="6"/>
  <c r="P62" i="6"/>
  <c r="O62" i="6"/>
  <c r="M62" i="6"/>
  <c r="L62" i="6"/>
  <c r="M72" i="6"/>
  <c r="R75" i="6"/>
  <c r="M78" i="6"/>
  <c r="Q93" i="6"/>
  <c r="R93" i="6"/>
  <c r="P93" i="6"/>
  <c r="O93" i="6"/>
  <c r="M93" i="6"/>
  <c r="L93" i="6"/>
  <c r="H93" i="6"/>
  <c r="O95" i="6"/>
  <c r="R95" i="6"/>
  <c r="Q95" i="6"/>
  <c r="P95" i="6"/>
  <c r="M95" i="6"/>
  <c r="L95" i="6"/>
  <c r="H95" i="6"/>
  <c r="L97" i="6"/>
  <c r="R97" i="6"/>
  <c r="Q97" i="6"/>
  <c r="P97" i="6"/>
  <c r="O97" i="6"/>
  <c r="M97" i="6"/>
  <c r="H97" i="6"/>
  <c r="Q99" i="6"/>
  <c r="P99" i="6"/>
  <c r="O99" i="6"/>
  <c r="M99" i="6"/>
  <c r="L99" i="6"/>
  <c r="H99" i="6"/>
  <c r="L107" i="6"/>
  <c r="M113" i="6"/>
  <c r="R119" i="6"/>
  <c r="R124" i="6"/>
  <c r="O124" i="6"/>
  <c r="H124" i="6"/>
  <c r="Q124" i="6"/>
  <c r="P124" i="6"/>
  <c r="M124" i="6"/>
  <c r="L124" i="6"/>
  <c r="K124" i="6"/>
  <c r="M136" i="6"/>
  <c r="Q136" i="6"/>
  <c r="O136" i="6"/>
  <c r="L136" i="6"/>
  <c r="K136" i="6"/>
  <c r="H136" i="6"/>
  <c r="Q138" i="6"/>
  <c r="L138" i="6"/>
  <c r="P138" i="6"/>
  <c r="R138" i="6"/>
  <c r="O138" i="6"/>
  <c r="M138" i="6"/>
  <c r="K138" i="6"/>
  <c r="Q24" i="6"/>
  <c r="P24" i="6"/>
  <c r="O24" i="6"/>
  <c r="H41" i="6"/>
  <c r="K79" i="6"/>
  <c r="H79" i="6"/>
  <c r="P79" i="6"/>
  <c r="K143" i="6"/>
  <c r="M143" i="6"/>
  <c r="Q143" i="6"/>
  <c r="R143" i="6"/>
  <c r="P143" i="6"/>
  <c r="O143" i="6"/>
  <c r="L143" i="6"/>
  <c r="P120" i="6"/>
  <c r="R137" i="6"/>
  <c r="L137" i="6"/>
  <c r="P137" i="6"/>
  <c r="Q137" i="6"/>
  <c r="O137" i="6"/>
  <c r="M137" i="6"/>
  <c r="K137" i="6"/>
  <c r="K2" i="6"/>
  <c r="O2" i="6"/>
  <c r="P39" i="6"/>
  <c r="M39" i="6"/>
  <c r="L39" i="6"/>
  <c r="K39" i="6"/>
  <c r="L41" i="6"/>
  <c r="H49" i="6"/>
  <c r="O53" i="6"/>
  <c r="L3" i="6"/>
  <c r="K3" i="6"/>
  <c r="H6" i="6"/>
  <c r="Q11" i="6"/>
  <c r="P11" i="6"/>
  <c r="O15" i="6"/>
  <c r="P16" i="6"/>
  <c r="P17" i="6"/>
  <c r="P18" i="6"/>
  <c r="P19" i="6"/>
  <c r="O23" i="6"/>
  <c r="P25" i="6"/>
  <c r="O25" i="6"/>
  <c r="M25" i="6"/>
  <c r="O28" i="6"/>
  <c r="O29" i="6"/>
  <c r="O30" i="6"/>
  <c r="O31" i="6"/>
  <c r="M35" i="6"/>
  <c r="O39" i="6"/>
  <c r="R40" i="6"/>
  <c r="K43" i="6"/>
  <c r="H43" i="6"/>
  <c r="R52" i="6"/>
  <c r="L54" i="6"/>
  <c r="K54" i="6"/>
  <c r="H54" i="6"/>
  <c r="L60" i="6"/>
  <c r="Q63" i="6"/>
  <c r="M65" i="6"/>
  <c r="L65" i="6"/>
  <c r="K65" i="6"/>
  <c r="L67" i="6"/>
  <c r="O78" i="6"/>
  <c r="R79" i="6"/>
  <c r="H104" i="6"/>
  <c r="H106" i="6"/>
  <c r="O113" i="6"/>
  <c r="M153" i="6"/>
  <c r="M191" i="6"/>
  <c r="R191" i="6"/>
  <c r="Q191" i="6"/>
  <c r="L191" i="6"/>
  <c r="H191" i="6"/>
  <c r="O204" i="6"/>
  <c r="M204" i="6"/>
  <c r="L204" i="6"/>
  <c r="R204" i="6"/>
  <c r="Q204" i="6"/>
  <c r="P204" i="6"/>
  <c r="K204" i="6"/>
  <c r="H204" i="6"/>
  <c r="R251" i="6"/>
  <c r="Q251" i="6"/>
  <c r="P251" i="6"/>
  <c r="M251" i="6"/>
  <c r="L251" i="6"/>
  <c r="K251" i="6"/>
  <c r="H251" i="6"/>
  <c r="O251" i="6"/>
  <c r="H101" i="6"/>
  <c r="R101" i="6"/>
  <c r="L130" i="6"/>
  <c r="R130" i="6"/>
  <c r="O130" i="6"/>
  <c r="K157" i="6"/>
  <c r="R201" i="6"/>
  <c r="Q201" i="6"/>
  <c r="P201" i="6"/>
  <c r="M201" i="6"/>
  <c r="L201" i="6"/>
  <c r="H201" i="6"/>
  <c r="O201" i="6"/>
  <c r="K201" i="6"/>
  <c r="R214" i="6"/>
  <c r="Q214" i="6"/>
  <c r="P214" i="6"/>
  <c r="O214" i="6"/>
  <c r="M214" i="6"/>
  <c r="L214" i="6"/>
  <c r="K214" i="6"/>
  <c r="H214" i="6"/>
  <c r="R275" i="6"/>
  <c r="Q275" i="6"/>
  <c r="P275" i="6"/>
  <c r="M275" i="6"/>
  <c r="L275" i="6"/>
  <c r="K275" i="6"/>
  <c r="H275" i="6"/>
  <c r="Q22" i="6"/>
  <c r="Q34" i="6"/>
  <c r="O36" i="6"/>
  <c r="Q46" i="6"/>
  <c r="P47" i="6"/>
  <c r="O48" i="6"/>
  <c r="Q58" i="6"/>
  <c r="P59" i="6"/>
  <c r="O60" i="6"/>
  <c r="Q70" i="6"/>
  <c r="P71" i="6"/>
  <c r="O72" i="6"/>
  <c r="Q87" i="6"/>
  <c r="P88" i="6"/>
  <c r="P89" i="6"/>
  <c r="O90" i="6"/>
  <c r="K100" i="6"/>
  <c r="K101" i="6"/>
  <c r="K103" i="6"/>
  <c r="Q107" i="6"/>
  <c r="Q108" i="6"/>
  <c r="Q109" i="6"/>
  <c r="Q111" i="6"/>
  <c r="P112" i="6"/>
  <c r="P113" i="6"/>
  <c r="M117" i="6"/>
  <c r="H117" i="6"/>
  <c r="O128" i="6"/>
  <c r="R128" i="6"/>
  <c r="M128" i="6"/>
  <c r="P132" i="6"/>
  <c r="O135" i="6"/>
  <c r="K135" i="6"/>
  <c r="R135" i="6"/>
  <c r="O139" i="6"/>
  <c r="Q173" i="6"/>
  <c r="P173" i="6"/>
  <c r="O173" i="6"/>
  <c r="Q180" i="6"/>
  <c r="P180" i="6"/>
  <c r="L180" i="6"/>
  <c r="K180" i="6"/>
  <c r="R239" i="6"/>
  <c r="Q239" i="6"/>
  <c r="P239" i="6"/>
  <c r="O239" i="6"/>
  <c r="M239" i="6"/>
  <c r="L239" i="6"/>
  <c r="K239" i="6"/>
  <c r="H239" i="6"/>
  <c r="Q287" i="6"/>
  <c r="P287" i="6"/>
  <c r="O287" i="6"/>
  <c r="M287" i="6"/>
  <c r="L287" i="6"/>
  <c r="K287" i="6"/>
  <c r="R287" i="6"/>
  <c r="H287" i="6"/>
  <c r="P36" i="6"/>
  <c r="Q47" i="6"/>
  <c r="P48" i="6"/>
  <c r="Q59" i="6"/>
  <c r="P60" i="6"/>
  <c r="Q71" i="6"/>
  <c r="P72" i="6"/>
  <c r="K76" i="6"/>
  <c r="Q88" i="6"/>
  <c r="Q89" i="6"/>
  <c r="P90" i="6"/>
  <c r="L100" i="6"/>
  <c r="L101" i="6"/>
  <c r="L103" i="6"/>
  <c r="R111" i="6"/>
  <c r="O116" i="6"/>
  <c r="H116" i="6"/>
  <c r="K121" i="6"/>
  <c r="K130" i="6"/>
  <c r="M141" i="6"/>
  <c r="L141" i="6"/>
  <c r="Q141" i="6"/>
  <c r="H180" i="6"/>
  <c r="R252" i="6"/>
  <c r="M252" i="6"/>
  <c r="L252" i="6"/>
  <c r="H252" i="6"/>
  <c r="L76" i="6"/>
  <c r="P82" i="6"/>
  <c r="O83" i="6"/>
  <c r="M84" i="6"/>
  <c r="L85" i="6"/>
  <c r="K86" i="6"/>
  <c r="Q90" i="6"/>
  <c r="M100" i="6"/>
  <c r="M101" i="6"/>
  <c r="M103" i="6"/>
  <c r="P115" i="6"/>
  <c r="H115" i="6"/>
  <c r="L121" i="6"/>
  <c r="P127" i="6"/>
  <c r="R127" i="6"/>
  <c r="M127" i="6"/>
  <c r="M130" i="6"/>
  <c r="H134" i="6"/>
  <c r="P134" i="6"/>
  <c r="L134" i="6"/>
  <c r="R149" i="6"/>
  <c r="H149" i="6"/>
  <c r="Q149" i="6"/>
  <c r="P149" i="6"/>
  <c r="K149" i="6"/>
  <c r="O152" i="6"/>
  <c r="H152" i="6"/>
  <c r="R152" i="6"/>
  <c r="Q152" i="6"/>
  <c r="K152" i="6"/>
  <c r="R155" i="6"/>
  <c r="H160" i="6"/>
  <c r="R160" i="6"/>
  <c r="Q160" i="6"/>
  <c r="P160" i="6"/>
  <c r="K160" i="6"/>
  <c r="K220" i="6"/>
  <c r="R220" i="6"/>
  <c r="Q220" i="6"/>
  <c r="P220" i="6"/>
  <c r="O220" i="6"/>
  <c r="M220" i="6"/>
  <c r="L220" i="6"/>
  <c r="H220" i="6"/>
  <c r="O227" i="6"/>
  <c r="M227" i="6"/>
  <c r="L227" i="6"/>
  <c r="P328" i="6"/>
  <c r="M328" i="6"/>
  <c r="L328" i="6"/>
  <c r="H328" i="6"/>
  <c r="Q328" i="6"/>
  <c r="O328" i="6"/>
  <c r="K328" i="6"/>
  <c r="R328" i="6"/>
  <c r="M76" i="6"/>
  <c r="O100" i="6"/>
  <c r="O101" i="6"/>
  <c r="O103" i="6"/>
  <c r="M108" i="6"/>
  <c r="L109" i="6"/>
  <c r="K110" i="6"/>
  <c r="H110" i="6"/>
  <c r="Q114" i="6"/>
  <c r="H114" i="6"/>
  <c r="M121" i="6"/>
  <c r="P130" i="6"/>
  <c r="O140" i="6"/>
  <c r="L140" i="6"/>
  <c r="Q140" i="6"/>
  <c r="K173" i="6"/>
  <c r="H227" i="6"/>
  <c r="L232" i="6"/>
  <c r="K232" i="6"/>
  <c r="P232" i="6"/>
  <c r="O232" i="6"/>
  <c r="M232" i="6"/>
  <c r="H232" i="6"/>
  <c r="R232" i="6"/>
  <c r="Q232" i="6"/>
  <c r="K245" i="6"/>
  <c r="O245" i="6"/>
  <c r="M245" i="6"/>
  <c r="L245" i="6"/>
  <c r="H245" i="6"/>
  <c r="R245" i="6"/>
  <c r="R264" i="6"/>
  <c r="M264" i="6"/>
  <c r="L264" i="6"/>
  <c r="O275" i="6"/>
  <c r="H89" i="6"/>
  <c r="P101" i="6"/>
  <c r="Q103" i="6"/>
  <c r="O107" i="6"/>
  <c r="K107" i="6"/>
  <c r="R113" i="6"/>
  <c r="H113" i="6"/>
  <c r="O121" i="6"/>
  <c r="Q126" i="6"/>
  <c r="R126" i="6"/>
  <c r="M126" i="6"/>
  <c r="H127" i="6"/>
  <c r="Q130" i="6"/>
  <c r="Q132" i="6"/>
  <c r="M132" i="6"/>
  <c r="P133" i="6"/>
  <c r="L133" i="6"/>
  <c r="H146" i="6"/>
  <c r="K146" i="6"/>
  <c r="O146" i="6"/>
  <c r="L173" i="6"/>
  <c r="R189" i="6"/>
  <c r="Q189" i="6"/>
  <c r="P189" i="6"/>
  <c r="M189" i="6"/>
  <c r="L189" i="6"/>
  <c r="H189" i="6"/>
  <c r="M218" i="6"/>
  <c r="R218" i="6"/>
  <c r="Q218" i="6"/>
  <c r="P218" i="6"/>
  <c r="O218" i="6"/>
  <c r="L218" i="6"/>
  <c r="K218" i="6"/>
  <c r="H218" i="6"/>
  <c r="H264" i="6"/>
  <c r="P139" i="6"/>
  <c r="L139" i="6"/>
  <c r="Q139" i="6"/>
  <c r="L160" i="6"/>
  <c r="L170" i="6"/>
  <c r="K170" i="6"/>
  <c r="H170" i="6"/>
  <c r="R170" i="6"/>
  <c r="Q170" i="6"/>
  <c r="P170" i="6"/>
  <c r="M173" i="6"/>
  <c r="P179" i="6"/>
  <c r="O179" i="6"/>
  <c r="K179" i="6"/>
  <c r="Q179" i="6"/>
  <c r="M179" i="6"/>
  <c r="L179" i="6"/>
  <c r="H179" i="6"/>
  <c r="P191" i="6"/>
  <c r="P253" i="6"/>
  <c r="O253" i="6"/>
  <c r="M253" i="6"/>
  <c r="R253" i="6"/>
  <c r="Q253" i="6"/>
  <c r="L253" i="6"/>
  <c r="H253" i="6"/>
  <c r="K253" i="6"/>
  <c r="M181" i="6"/>
  <c r="L181" i="6"/>
  <c r="O193" i="6"/>
  <c r="M205" i="6"/>
  <c r="L205" i="6"/>
  <c r="K205" i="6"/>
  <c r="H205" i="6"/>
  <c r="Q205" i="6"/>
  <c r="M206" i="6"/>
  <c r="O291" i="6"/>
  <c r="H291" i="6"/>
  <c r="R291" i="6"/>
  <c r="Q291" i="6"/>
  <c r="P291" i="6"/>
  <c r="M291" i="6"/>
  <c r="L291" i="6"/>
  <c r="K291" i="6"/>
  <c r="O310" i="6"/>
  <c r="M310" i="6"/>
  <c r="P310" i="6"/>
  <c r="L310" i="6"/>
  <c r="K310" i="6"/>
  <c r="H310" i="6"/>
  <c r="R310" i="6"/>
  <c r="Q310" i="6"/>
  <c r="M147" i="6"/>
  <c r="K153" i="6"/>
  <c r="K154" i="6"/>
  <c r="L155" i="6"/>
  <c r="K156" i="6"/>
  <c r="K162" i="6"/>
  <c r="K163" i="6"/>
  <c r="K164" i="6"/>
  <c r="O168" i="6"/>
  <c r="M168" i="6"/>
  <c r="K174" i="6"/>
  <c r="K176" i="6"/>
  <c r="O180" i="6"/>
  <c r="M180" i="6"/>
  <c r="Q222" i="6"/>
  <c r="P222" i="6"/>
  <c r="O222" i="6"/>
  <c r="M222" i="6"/>
  <c r="K222" i="6"/>
  <c r="H235" i="6"/>
  <c r="P235" i="6"/>
  <c r="O235" i="6"/>
  <c r="M235" i="6"/>
  <c r="L235" i="6"/>
  <c r="K235" i="6"/>
  <c r="H247" i="6"/>
  <c r="O247" i="6"/>
  <c r="M247" i="6"/>
  <c r="L247" i="6"/>
  <c r="K247" i="6"/>
  <c r="R247" i="6"/>
  <c r="Q153" i="6"/>
  <c r="Q154" i="6"/>
  <c r="Q155" i="6"/>
  <c r="Q163" i="6"/>
  <c r="Q164" i="6"/>
  <c r="Q166" i="6"/>
  <c r="P166" i="6"/>
  <c r="L166" i="6"/>
  <c r="Q178" i="6"/>
  <c r="P178" i="6"/>
  <c r="L178" i="6"/>
  <c r="K181" i="6"/>
  <c r="Q215" i="6"/>
  <c r="R215" i="6"/>
  <c r="P215" i="6"/>
  <c r="O215" i="6"/>
  <c r="M215" i="6"/>
  <c r="L215" i="6"/>
  <c r="K215" i="6"/>
  <c r="O217" i="6"/>
  <c r="R217" i="6"/>
  <c r="Q217" i="6"/>
  <c r="P217" i="6"/>
  <c r="M217" i="6"/>
  <c r="L217" i="6"/>
  <c r="K217" i="6"/>
  <c r="L219" i="6"/>
  <c r="R219" i="6"/>
  <c r="Q219" i="6"/>
  <c r="P219" i="6"/>
  <c r="O219" i="6"/>
  <c r="M219" i="6"/>
  <c r="K219" i="6"/>
  <c r="Q221" i="6"/>
  <c r="P221" i="6"/>
  <c r="O221" i="6"/>
  <c r="M221" i="6"/>
  <c r="L221" i="6"/>
  <c r="K221" i="6"/>
  <c r="Q325" i="6"/>
  <c r="L381" i="6"/>
  <c r="K381" i="6"/>
  <c r="H381" i="6"/>
  <c r="P381" i="6"/>
  <c r="O381" i="6"/>
  <c r="R381" i="6"/>
  <c r="Q381" i="6"/>
  <c r="M381" i="6"/>
  <c r="R392" i="6"/>
  <c r="O392" i="6"/>
  <c r="R153" i="6"/>
  <c r="R163" i="6"/>
  <c r="Q171" i="6"/>
  <c r="O181" i="6"/>
  <c r="Q190" i="6"/>
  <c r="P190" i="6"/>
  <c r="O190" i="6"/>
  <c r="L190" i="6"/>
  <c r="K190" i="6"/>
  <c r="Q200" i="6"/>
  <c r="M200" i="6"/>
  <c r="R213" i="6"/>
  <c r="Q213" i="6"/>
  <c r="P213" i="6"/>
  <c r="O213" i="6"/>
  <c r="M213" i="6"/>
  <c r="L213" i="6"/>
  <c r="H213" i="6"/>
  <c r="H234" i="6"/>
  <c r="P234" i="6"/>
  <c r="O234" i="6"/>
  <c r="M234" i="6"/>
  <c r="L234" i="6"/>
  <c r="K234" i="6"/>
  <c r="H246" i="6"/>
  <c r="O246" i="6"/>
  <c r="M246" i="6"/>
  <c r="L246" i="6"/>
  <c r="K246" i="6"/>
  <c r="R246" i="6"/>
  <c r="M276" i="6"/>
  <c r="L276" i="6"/>
  <c r="H311" i="6"/>
  <c r="M311" i="6"/>
  <c r="L311" i="6"/>
  <c r="R311" i="6"/>
  <c r="Q311" i="6"/>
  <c r="P311" i="6"/>
  <c r="O311" i="6"/>
  <c r="K311" i="6"/>
  <c r="P325" i="6"/>
  <c r="K325" i="6"/>
  <c r="R325" i="6"/>
  <c r="O325" i="6"/>
  <c r="M325" i="6"/>
  <c r="L325" i="6"/>
  <c r="H325" i="6"/>
  <c r="R165" i="6"/>
  <c r="Q165" i="6"/>
  <c r="M165" i="6"/>
  <c r="H166" i="6"/>
  <c r="L168" i="6"/>
  <c r="R171" i="6"/>
  <c r="R177" i="6"/>
  <c r="Q177" i="6"/>
  <c r="M177" i="6"/>
  <c r="H178" i="6"/>
  <c r="P181" i="6"/>
  <c r="H200" i="6"/>
  <c r="H215" i="6"/>
  <c r="H217" i="6"/>
  <c r="H219" i="6"/>
  <c r="H221" i="6"/>
  <c r="O226" i="6"/>
  <c r="M226" i="6"/>
  <c r="L226" i="6"/>
  <c r="K226" i="6"/>
  <c r="Q228" i="6"/>
  <c r="P228" i="6"/>
  <c r="O228" i="6"/>
  <c r="R228" i="6"/>
  <c r="M228" i="6"/>
  <c r="L228" i="6"/>
  <c r="H228" i="6"/>
  <c r="H276" i="6"/>
  <c r="L154" i="6"/>
  <c r="K155" i="6"/>
  <c r="L157" i="6"/>
  <c r="K158" i="6"/>
  <c r="H158" i="6"/>
  <c r="P163" i="6"/>
  <c r="R164" i="6"/>
  <c r="R176" i="6"/>
  <c r="Q181" i="6"/>
  <c r="H185" i="6"/>
  <c r="R185" i="6"/>
  <c r="Q185" i="6"/>
  <c r="L185" i="6"/>
  <c r="H190" i="6"/>
  <c r="M193" i="6"/>
  <c r="L193" i="6"/>
  <c r="K193" i="6"/>
  <c r="H193" i="6"/>
  <c r="Q193" i="6"/>
  <c r="L206" i="6"/>
  <c r="K206" i="6"/>
  <c r="H206" i="6"/>
  <c r="P206" i="6"/>
  <c r="R263" i="6"/>
  <c r="Q263" i="6"/>
  <c r="P263" i="6"/>
  <c r="M263" i="6"/>
  <c r="L263" i="6"/>
  <c r="K263" i="6"/>
  <c r="H263" i="6"/>
  <c r="P265" i="6"/>
  <c r="O265" i="6"/>
  <c r="M265" i="6"/>
  <c r="R265" i="6"/>
  <c r="Q265" i="6"/>
  <c r="L265" i="6"/>
  <c r="K265" i="6"/>
  <c r="H265" i="6"/>
  <c r="Q295" i="6"/>
  <c r="R295" i="6"/>
  <c r="P295" i="6"/>
  <c r="O295" i="6"/>
  <c r="M295" i="6"/>
  <c r="L295" i="6"/>
  <c r="K295" i="6"/>
  <c r="H295" i="6"/>
  <c r="L319" i="6"/>
  <c r="R319" i="6"/>
  <c r="Q319" i="6"/>
  <c r="P319" i="6"/>
  <c r="O319" i="6"/>
  <c r="M319" i="6"/>
  <c r="K319" i="6"/>
  <c r="H319" i="6"/>
  <c r="P363" i="6"/>
  <c r="R363" i="6"/>
  <c r="L363" i="6"/>
  <c r="K363" i="6"/>
  <c r="H174" i="6"/>
  <c r="Q174" i="6"/>
  <c r="R181" i="6"/>
  <c r="Q202" i="6"/>
  <c r="P202" i="6"/>
  <c r="O202" i="6"/>
  <c r="L202" i="6"/>
  <c r="K202" i="6"/>
  <c r="K213" i="6"/>
  <c r="R284" i="6"/>
  <c r="Q284" i="6"/>
  <c r="L284" i="6"/>
  <c r="K284" i="6"/>
  <c r="H335" i="6"/>
  <c r="R335" i="6"/>
  <c r="M335" i="6"/>
  <c r="L335" i="6"/>
  <c r="Q335" i="6"/>
  <c r="P335" i="6"/>
  <c r="O335" i="6"/>
  <c r="L344" i="6"/>
  <c r="H122" i="6"/>
  <c r="H153" i="6"/>
  <c r="H154" i="6"/>
  <c r="H155" i="6"/>
  <c r="H156" i="6"/>
  <c r="H157" i="6"/>
  <c r="H162" i="6"/>
  <c r="K166" i="6"/>
  <c r="R168" i="6"/>
  <c r="H173" i="6"/>
  <c r="R173" i="6"/>
  <c r="K178" i="6"/>
  <c r="R180" i="6"/>
  <c r="R184" i="6"/>
  <c r="M184" i="6"/>
  <c r="K200" i="6"/>
  <c r="Q212" i="6"/>
  <c r="P212" i="6"/>
  <c r="M212" i="6"/>
  <c r="R221" i="6"/>
  <c r="K233" i="6"/>
  <c r="P233" i="6"/>
  <c r="O233" i="6"/>
  <c r="M233" i="6"/>
  <c r="L233" i="6"/>
  <c r="Q234" i="6"/>
  <c r="M238" i="6"/>
  <c r="L238" i="6"/>
  <c r="K238" i="6"/>
  <c r="H238" i="6"/>
  <c r="Q240" i="6"/>
  <c r="P240" i="6"/>
  <c r="O240" i="6"/>
  <c r="R240" i="6"/>
  <c r="M240" i="6"/>
  <c r="L240" i="6"/>
  <c r="K240" i="6"/>
  <c r="L241" i="6"/>
  <c r="P246" i="6"/>
  <c r="H284" i="6"/>
  <c r="L293" i="6"/>
  <c r="R312" i="6"/>
  <c r="L312" i="6"/>
  <c r="K312" i="6"/>
  <c r="Q312" i="6"/>
  <c r="P312" i="6"/>
  <c r="O312" i="6"/>
  <c r="M312" i="6"/>
  <c r="H312" i="6"/>
  <c r="O344" i="6"/>
  <c r="K186" i="6"/>
  <c r="K198" i="6"/>
  <c r="M208" i="6"/>
  <c r="L209" i="6"/>
  <c r="K210" i="6"/>
  <c r="H222" i="6"/>
  <c r="R227" i="6"/>
  <c r="Q227" i="6"/>
  <c r="P227" i="6"/>
  <c r="Q243" i="6"/>
  <c r="P250" i="6"/>
  <c r="Q252" i="6"/>
  <c r="P252" i="6"/>
  <c r="O252" i="6"/>
  <c r="Q257" i="6"/>
  <c r="Q258" i="6"/>
  <c r="Q259" i="6"/>
  <c r="Q264" i="6"/>
  <c r="P264" i="6"/>
  <c r="O264" i="6"/>
  <c r="Q269" i="6"/>
  <c r="Q270" i="6"/>
  <c r="Q271" i="6"/>
  <c r="R276" i="6"/>
  <c r="Q276" i="6"/>
  <c r="P276" i="6"/>
  <c r="O276" i="6"/>
  <c r="P284" i="6"/>
  <c r="Q289" i="6"/>
  <c r="P289" i="6"/>
  <c r="O289" i="6"/>
  <c r="M289" i="6"/>
  <c r="L289" i="6"/>
  <c r="K289" i="6"/>
  <c r="O355" i="6"/>
  <c r="L355" i="6"/>
  <c r="K355" i="6"/>
  <c r="R355" i="6"/>
  <c r="Q355" i="6"/>
  <c r="P355" i="6"/>
  <c r="M355" i="6"/>
  <c r="H355" i="6"/>
  <c r="L357" i="6"/>
  <c r="H357" i="6"/>
  <c r="P357" i="6"/>
  <c r="O357" i="6"/>
  <c r="R357" i="6"/>
  <c r="Q357" i="6"/>
  <c r="M357" i="6"/>
  <c r="K357" i="6"/>
  <c r="O379" i="6"/>
  <c r="M379" i="6"/>
  <c r="L379" i="6"/>
  <c r="K379" i="6"/>
  <c r="R379" i="6"/>
  <c r="Q379" i="6"/>
  <c r="P379" i="6"/>
  <c r="R399" i="6"/>
  <c r="O279" i="6"/>
  <c r="R279" i="6"/>
  <c r="Q279" i="6"/>
  <c r="P279" i="6"/>
  <c r="R286" i="6"/>
  <c r="Q286" i="6"/>
  <c r="P286" i="6"/>
  <c r="O286" i="6"/>
  <c r="M286" i="6"/>
  <c r="L286" i="6"/>
  <c r="H297" i="6"/>
  <c r="O297" i="6"/>
  <c r="R297" i="6"/>
  <c r="Q297" i="6"/>
  <c r="P297" i="6"/>
  <c r="M297" i="6"/>
  <c r="R376" i="6"/>
  <c r="Q376" i="6"/>
  <c r="P376" i="6"/>
  <c r="O376" i="6"/>
  <c r="M376" i="6"/>
  <c r="L376" i="6"/>
  <c r="H376" i="6"/>
  <c r="K376" i="6"/>
  <c r="P186" i="6"/>
  <c r="P198" i="6"/>
  <c r="R208" i="6"/>
  <c r="Q209" i="6"/>
  <c r="P210" i="6"/>
  <c r="M231" i="6"/>
  <c r="L231" i="6"/>
  <c r="K231" i="6"/>
  <c r="L256" i="6"/>
  <c r="K256" i="6"/>
  <c r="R262" i="6"/>
  <c r="Q262" i="6"/>
  <c r="L268" i="6"/>
  <c r="K268" i="6"/>
  <c r="R274" i="6"/>
  <c r="Q274" i="6"/>
  <c r="H331" i="6"/>
  <c r="O164" i="6"/>
  <c r="O176" i="6"/>
  <c r="Q186" i="6"/>
  <c r="O188" i="6"/>
  <c r="K191" i="6"/>
  <c r="Q198" i="6"/>
  <c r="O200" i="6"/>
  <c r="K203" i="6"/>
  <c r="R209" i="6"/>
  <c r="Q210" i="6"/>
  <c r="O212" i="6"/>
  <c r="L222" i="6"/>
  <c r="L223" i="6"/>
  <c r="K227" i="6"/>
  <c r="M243" i="6"/>
  <c r="L243" i="6"/>
  <c r="K243" i="6"/>
  <c r="H250" i="6"/>
  <c r="K252" i="6"/>
  <c r="H257" i="6"/>
  <c r="H262" i="6"/>
  <c r="K264" i="6"/>
  <c r="H269" i="6"/>
  <c r="H274" i="6"/>
  <c r="K276" i="6"/>
  <c r="H279" i="6"/>
  <c r="H286" i="6"/>
  <c r="R288" i="6"/>
  <c r="P288" i="6"/>
  <c r="O288" i="6"/>
  <c r="M288" i="6"/>
  <c r="L288" i="6"/>
  <c r="K288" i="6"/>
  <c r="R289" i="6"/>
  <c r="H300" i="6"/>
  <c r="L369" i="6"/>
  <c r="K369" i="6"/>
  <c r="H369" i="6"/>
  <c r="P369" i="6"/>
  <c r="O369" i="6"/>
  <c r="R369" i="6"/>
  <c r="Q369" i="6"/>
  <c r="O230" i="6"/>
  <c r="M230" i="6"/>
  <c r="L230" i="6"/>
  <c r="M255" i="6"/>
  <c r="L255" i="6"/>
  <c r="K255" i="6"/>
  <c r="M267" i="6"/>
  <c r="L267" i="6"/>
  <c r="K267" i="6"/>
  <c r="P278" i="6"/>
  <c r="R278" i="6"/>
  <c r="Q278" i="6"/>
  <c r="O278" i="6"/>
  <c r="L333" i="6"/>
  <c r="H333" i="6"/>
  <c r="P333" i="6"/>
  <c r="O333" i="6"/>
  <c r="R333" i="6"/>
  <c r="Q333" i="6"/>
  <c r="M333" i="6"/>
  <c r="K333" i="6"/>
  <c r="O242" i="6"/>
  <c r="M242" i="6"/>
  <c r="L242" i="6"/>
  <c r="K258" i="6"/>
  <c r="K259" i="6"/>
  <c r="K270" i="6"/>
  <c r="K271" i="6"/>
  <c r="P290" i="6"/>
  <c r="Q290" i="6"/>
  <c r="O290" i="6"/>
  <c r="M290" i="6"/>
  <c r="L290" i="6"/>
  <c r="K290" i="6"/>
  <c r="M292" i="6"/>
  <c r="R292" i="6"/>
  <c r="Q292" i="6"/>
  <c r="P292" i="6"/>
  <c r="O292" i="6"/>
  <c r="L292" i="6"/>
  <c r="K292" i="6"/>
  <c r="K294" i="6"/>
  <c r="R294" i="6"/>
  <c r="Q294" i="6"/>
  <c r="P294" i="6"/>
  <c r="O294" i="6"/>
  <c r="M294" i="6"/>
  <c r="L294" i="6"/>
  <c r="K297" i="6"/>
  <c r="K320" i="6"/>
  <c r="H320" i="6"/>
  <c r="Q320" i="6"/>
  <c r="P320" i="6"/>
  <c r="R320" i="6"/>
  <c r="O320" i="6"/>
  <c r="R324" i="6"/>
  <c r="Q324" i="6"/>
  <c r="L324" i="6"/>
  <c r="K324" i="6"/>
  <c r="P324" i="6"/>
  <c r="O324" i="6"/>
  <c r="M324" i="6"/>
  <c r="K331" i="6"/>
  <c r="O391" i="6"/>
  <c r="M391" i="6"/>
  <c r="L391" i="6"/>
  <c r="K391" i="6"/>
  <c r="R391" i="6"/>
  <c r="Q391" i="6"/>
  <c r="P391" i="6"/>
  <c r="H391" i="6"/>
  <c r="O191" i="6"/>
  <c r="O203" i="6"/>
  <c r="P229" i="6"/>
  <c r="O229" i="6"/>
  <c r="M229" i="6"/>
  <c r="H230" i="6"/>
  <c r="K250" i="6"/>
  <c r="O254" i="6"/>
  <c r="M254" i="6"/>
  <c r="L254" i="6"/>
  <c r="H255" i="6"/>
  <c r="L257" i="6"/>
  <c r="L258" i="6"/>
  <c r="L259" i="6"/>
  <c r="K262" i="6"/>
  <c r="O266" i="6"/>
  <c r="M266" i="6"/>
  <c r="L266" i="6"/>
  <c r="H267" i="6"/>
  <c r="L269" i="6"/>
  <c r="L270" i="6"/>
  <c r="L271" i="6"/>
  <c r="K274" i="6"/>
  <c r="H278" i="6"/>
  <c r="K279" i="6"/>
  <c r="H285" i="6"/>
  <c r="R285" i="6"/>
  <c r="Q285" i="6"/>
  <c r="P285" i="6"/>
  <c r="O285" i="6"/>
  <c r="M285" i="6"/>
  <c r="K286" i="6"/>
  <c r="P296" i="6"/>
  <c r="R296" i="6"/>
  <c r="Q296" i="6"/>
  <c r="O296" i="6"/>
  <c r="M296" i="6"/>
  <c r="L296" i="6"/>
  <c r="L297" i="6"/>
  <c r="L299" i="6"/>
  <c r="R299" i="6"/>
  <c r="Q299" i="6"/>
  <c r="P299" i="6"/>
  <c r="O299" i="6"/>
  <c r="L300" i="6"/>
  <c r="M318" i="6"/>
  <c r="P318" i="6"/>
  <c r="O318" i="6"/>
  <c r="L318" i="6"/>
  <c r="H318" i="6"/>
  <c r="K330" i="6"/>
  <c r="M331" i="6"/>
  <c r="O231" i="6"/>
  <c r="P241" i="6"/>
  <c r="O241" i="6"/>
  <c r="M241" i="6"/>
  <c r="H242" i="6"/>
  <c r="M256" i="6"/>
  <c r="M257" i="6"/>
  <c r="M258" i="6"/>
  <c r="M259" i="6"/>
  <c r="L262" i="6"/>
  <c r="M268" i="6"/>
  <c r="M269" i="6"/>
  <c r="M270" i="6"/>
  <c r="M271" i="6"/>
  <c r="L274" i="6"/>
  <c r="Q277" i="6"/>
  <c r="R277" i="6"/>
  <c r="P277" i="6"/>
  <c r="O277" i="6"/>
  <c r="L279" i="6"/>
  <c r="H290" i="6"/>
  <c r="H292" i="6"/>
  <c r="H294" i="6"/>
  <c r="H299" i="6"/>
  <c r="K313" i="6"/>
  <c r="R313" i="6"/>
  <c r="P313" i="6"/>
  <c r="O313" i="6"/>
  <c r="H324" i="6"/>
  <c r="P330" i="6"/>
  <c r="M330" i="6"/>
  <c r="Q330" i="6"/>
  <c r="O330" i="6"/>
  <c r="L330" i="6"/>
  <c r="R338" i="6"/>
  <c r="P338" i="6"/>
  <c r="O338" i="6"/>
  <c r="Q338" i="6"/>
  <c r="M338" i="6"/>
  <c r="L338" i="6"/>
  <c r="K338" i="6"/>
  <c r="P351" i="6"/>
  <c r="R351" i="6"/>
  <c r="L351" i="6"/>
  <c r="K351" i="6"/>
  <c r="M369" i="6"/>
  <c r="O343" i="6"/>
  <c r="L343" i="6"/>
  <c r="R343" i="6"/>
  <c r="Q343" i="6"/>
  <c r="Q351" i="6"/>
  <c r="R362" i="6"/>
  <c r="Q362" i="6"/>
  <c r="P362" i="6"/>
  <c r="O362" i="6"/>
  <c r="P366" i="6"/>
  <c r="M366" i="6"/>
  <c r="L366" i="6"/>
  <c r="R350" i="6"/>
  <c r="Q350" i="6"/>
  <c r="P350" i="6"/>
  <c r="O350" i="6"/>
  <c r="P354" i="6"/>
  <c r="M354" i="6"/>
  <c r="L354" i="6"/>
  <c r="M368" i="6"/>
  <c r="L368" i="6"/>
  <c r="K368" i="6"/>
  <c r="H368" i="6"/>
  <c r="Q368" i="6"/>
  <c r="P368" i="6"/>
  <c r="Q226" i="6"/>
  <c r="Q238" i="6"/>
  <c r="Q250" i="6"/>
  <c r="P280" i="6"/>
  <c r="P281" i="6"/>
  <c r="P282" i="6"/>
  <c r="O283" i="6"/>
  <c r="M284" i="6"/>
  <c r="O298" i="6"/>
  <c r="O300" i="6"/>
  <c r="O301" i="6"/>
  <c r="O302" i="6"/>
  <c r="Q303" i="6"/>
  <c r="Q304" i="6"/>
  <c r="Q306" i="6"/>
  <c r="H309" i="6"/>
  <c r="P309" i="6"/>
  <c r="O309" i="6"/>
  <c r="O314" i="6"/>
  <c r="Q337" i="6"/>
  <c r="P342" i="6"/>
  <c r="M342" i="6"/>
  <c r="H354" i="6"/>
  <c r="Q361" i="6"/>
  <c r="O366" i="6"/>
  <c r="Q375" i="6"/>
  <c r="M378" i="6"/>
  <c r="L393" i="6"/>
  <c r="K393" i="6"/>
  <c r="H393" i="6"/>
  <c r="P393" i="6"/>
  <c r="O393" i="6"/>
  <c r="Q280" i="6"/>
  <c r="Q281" i="6"/>
  <c r="Q282" i="6"/>
  <c r="P283" i="6"/>
  <c r="O284" i="6"/>
  <c r="P298" i="6"/>
  <c r="P300" i="6"/>
  <c r="P301" i="6"/>
  <c r="Q302" i="6"/>
  <c r="R304" i="6"/>
  <c r="Q308" i="6"/>
  <c r="P308" i="6"/>
  <c r="P316" i="6"/>
  <c r="M316" i="6"/>
  <c r="H316" i="6"/>
  <c r="H323" i="6"/>
  <c r="R323" i="6"/>
  <c r="M323" i="6"/>
  <c r="L323" i="6"/>
  <c r="H337" i="6"/>
  <c r="P337" i="6"/>
  <c r="K337" i="6"/>
  <c r="K343" i="6"/>
  <c r="L345" i="6"/>
  <c r="H345" i="6"/>
  <c r="P345" i="6"/>
  <c r="O345" i="6"/>
  <c r="H350" i="6"/>
  <c r="H361" i="6"/>
  <c r="R361" i="6"/>
  <c r="P361" i="6"/>
  <c r="K361" i="6"/>
  <c r="K362" i="6"/>
  <c r="R364" i="6"/>
  <c r="P364" i="6"/>
  <c r="O364" i="6"/>
  <c r="M364" i="6"/>
  <c r="L364" i="6"/>
  <c r="H364" i="6"/>
  <c r="Q366" i="6"/>
  <c r="R375" i="6"/>
  <c r="P375" i="6"/>
  <c r="P378" i="6"/>
  <c r="O378" i="6"/>
  <c r="L378" i="6"/>
  <c r="R400" i="6"/>
  <c r="Q400" i="6"/>
  <c r="P400" i="6"/>
  <c r="O400" i="6"/>
  <c r="M400" i="6"/>
  <c r="L400" i="6"/>
  <c r="H400" i="6"/>
  <c r="R280" i="6"/>
  <c r="R281" i="6"/>
  <c r="R282" i="6"/>
  <c r="Q283" i="6"/>
  <c r="Q298" i="6"/>
  <c r="R301" i="6"/>
  <c r="R302" i="6"/>
  <c r="R307" i="6"/>
  <c r="Q307" i="6"/>
  <c r="Q327" i="6"/>
  <c r="O327" i="6"/>
  <c r="M327" i="6"/>
  <c r="H327" i="6"/>
  <c r="M332" i="6"/>
  <c r="K332" i="6"/>
  <c r="H332" i="6"/>
  <c r="Q332" i="6"/>
  <c r="P332" i="6"/>
  <c r="M343" i="6"/>
  <c r="M356" i="6"/>
  <c r="K356" i="6"/>
  <c r="H356" i="6"/>
  <c r="Q356" i="6"/>
  <c r="P356" i="6"/>
  <c r="L362" i="6"/>
  <c r="H378" i="6"/>
  <c r="M380" i="6"/>
  <c r="L380" i="6"/>
  <c r="K380" i="6"/>
  <c r="H380" i="6"/>
  <c r="Q380" i="6"/>
  <c r="P380" i="6"/>
  <c r="Q315" i="6"/>
  <c r="O315" i="6"/>
  <c r="H315" i="6"/>
  <c r="H321" i="6"/>
  <c r="P321" i="6"/>
  <c r="O321" i="6"/>
  <c r="R336" i="6"/>
  <c r="Q336" i="6"/>
  <c r="L336" i="6"/>
  <c r="K336" i="6"/>
  <c r="P343" i="6"/>
  <c r="O354" i="6"/>
  <c r="O367" i="6"/>
  <c r="L367" i="6"/>
  <c r="K367" i="6"/>
  <c r="R367" i="6"/>
  <c r="Q367" i="6"/>
  <c r="O368" i="6"/>
  <c r="O303" i="6"/>
  <c r="H303" i="6"/>
  <c r="R314" i="6"/>
  <c r="P314" i="6"/>
  <c r="R326" i="6"/>
  <c r="P326" i="6"/>
  <c r="O326" i="6"/>
  <c r="R340" i="6"/>
  <c r="P340" i="6"/>
  <c r="M340" i="6"/>
  <c r="L340" i="6"/>
  <c r="H340" i="6"/>
  <c r="H349" i="6"/>
  <c r="R349" i="6"/>
  <c r="P349" i="6"/>
  <c r="K349" i="6"/>
  <c r="K350" i="6"/>
  <c r="R352" i="6"/>
  <c r="P352" i="6"/>
  <c r="O352" i="6"/>
  <c r="M352" i="6"/>
  <c r="L352" i="6"/>
  <c r="H352" i="6"/>
  <c r="Q354" i="6"/>
  <c r="R368" i="6"/>
  <c r="R387" i="6"/>
  <c r="P387" i="6"/>
  <c r="P390" i="6"/>
  <c r="O390" i="6"/>
  <c r="M390" i="6"/>
  <c r="L390" i="6"/>
  <c r="R300" i="6"/>
  <c r="K300" i="6"/>
  <c r="H304" i="6"/>
  <c r="Q313" i="6"/>
  <c r="K316" i="6"/>
  <c r="O323" i="6"/>
  <c r="O331" i="6"/>
  <c r="L331" i="6"/>
  <c r="R331" i="6"/>
  <c r="Q331" i="6"/>
  <c r="H336" i="6"/>
  <c r="M337" i="6"/>
  <c r="O342" i="6"/>
  <c r="M344" i="6"/>
  <c r="K344" i="6"/>
  <c r="H344" i="6"/>
  <c r="Q344" i="6"/>
  <c r="P344" i="6"/>
  <c r="K345" i="6"/>
  <c r="L350" i="6"/>
  <c r="M361" i="6"/>
  <c r="Q363" i="6"/>
  <c r="K364" i="6"/>
  <c r="H367" i="6"/>
  <c r="L375" i="6"/>
  <c r="Q378" i="6"/>
  <c r="H390" i="6"/>
  <c r="M392" i="6"/>
  <c r="L392" i="6"/>
  <c r="K392" i="6"/>
  <c r="H392" i="6"/>
  <c r="Q392" i="6"/>
  <c r="P392" i="6"/>
  <c r="Q393" i="6"/>
  <c r="K400" i="6"/>
  <c r="R306" i="6"/>
  <c r="R318" i="6"/>
  <c r="M322" i="6"/>
  <c r="R330" i="6"/>
  <c r="M334" i="6"/>
  <c r="H339" i="6"/>
  <c r="R342" i="6"/>
  <c r="M346" i="6"/>
  <c r="L347" i="6"/>
  <c r="K348" i="6"/>
  <c r="H351" i="6"/>
  <c r="R354" i="6"/>
  <c r="M358" i="6"/>
  <c r="L359" i="6"/>
  <c r="K360" i="6"/>
  <c r="H363" i="6"/>
  <c r="R366" i="6"/>
  <c r="M370" i="6"/>
  <c r="L371" i="6"/>
  <c r="K372" i="6"/>
  <c r="H375" i="6"/>
  <c r="R378" i="6"/>
  <c r="M382" i="6"/>
  <c r="L383" i="6"/>
  <c r="K384" i="6"/>
  <c r="H387" i="6"/>
  <c r="R390" i="6"/>
  <c r="M394" i="6"/>
  <c r="L395" i="6"/>
  <c r="K396" i="6"/>
  <c r="H399" i="6"/>
  <c r="M347" i="6"/>
  <c r="L348" i="6"/>
  <c r="M359" i="6"/>
  <c r="L360" i="6"/>
  <c r="M371" i="6"/>
  <c r="L372" i="6"/>
  <c r="K373" i="6"/>
  <c r="M383" i="6"/>
  <c r="L384" i="6"/>
  <c r="K385" i="6"/>
  <c r="M395" i="6"/>
  <c r="L396" i="6"/>
  <c r="K397" i="6"/>
  <c r="M339" i="6"/>
  <c r="R347" i="6"/>
  <c r="Q348" i="6"/>
  <c r="M351" i="6"/>
  <c r="R359" i="6"/>
  <c r="Q360" i="6"/>
  <c r="M363" i="6"/>
  <c r="R371" i="6"/>
  <c r="Q372" i="6"/>
  <c r="P373" i="6"/>
  <c r="O374" i="6"/>
  <c r="M375" i="6"/>
  <c r="R383" i="6"/>
  <c r="Q384" i="6"/>
  <c r="P385" i="6"/>
  <c r="O386" i="6"/>
  <c r="M387" i="6"/>
  <c r="Q396" i="6"/>
  <c r="P397" i="6"/>
  <c r="O398" i="6"/>
  <c r="M399" i="6"/>
  <c r="O339" i="6"/>
  <c r="O351" i="6"/>
  <c r="O363" i="6"/>
  <c r="P374" i="6"/>
  <c r="O375" i="6"/>
  <c r="K378" i="6"/>
  <c r="P386" i="6"/>
  <c r="O387" i="6"/>
  <c r="Q397" i="6"/>
  <c r="P398" i="6"/>
  <c r="O399" i="6"/>
  <c r="R373" i="6"/>
  <c r="Q374" i="6"/>
  <c r="R385" i="6"/>
  <c r="Q386" i="6"/>
  <c r="Q398" i="6"/>
  <c r="P399" i="6"/>
  <c r="Q399" i="6"/>
  <c r="C40" i="3"/>
  <c r="C38" i="3"/>
  <c r="C37" i="3"/>
  <c r="C27" i="3"/>
  <c r="C23" i="3"/>
  <c r="C21" i="3"/>
  <c r="A71" i="6"/>
  <c r="F12" i="11"/>
  <c r="F11" i="11"/>
  <c r="F10" i="11"/>
  <c r="N400" i="6"/>
  <c r="N399" i="6"/>
  <c r="N398" i="6"/>
  <c r="N397" i="6"/>
  <c r="N396" i="6"/>
  <c r="N395" i="6"/>
  <c r="N394" i="6"/>
  <c r="N393" i="6"/>
  <c r="N392" i="6"/>
  <c r="N391" i="6"/>
  <c r="N390" i="6"/>
  <c r="N389" i="6"/>
  <c r="N388" i="6"/>
  <c r="N387" i="6"/>
  <c r="N386" i="6"/>
  <c r="N385" i="6"/>
  <c r="N384" i="6"/>
  <c r="N383" i="6"/>
  <c r="N382" i="6"/>
  <c r="N381" i="6"/>
  <c r="N380" i="6"/>
  <c r="N379" i="6"/>
  <c r="N378" i="6"/>
  <c r="N377" i="6"/>
  <c r="N376" i="6"/>
  <c r="N375" i="6"/>
  <c r="N374" i="6"/>
  <c r="N373" i="6"/>
  <c r="N372" i="6"/>
  <c r="N371" i="6"/>
  <c r="N370" i="6"/>
  <c r="N369" i="6"/>
  <c r="N368" i="6"/>
  <c r="N367" i="6"/>
  <c r="N366" i="6"/>
  <c r="N365" i="6"/>
  <c r="N364" i="6"/>
  <c r="N363" i="6"/>
  <c r="N362" i="6"/>
  <c r="N361" i="6"/>
  <c r="N360" i="6"/>
  <c r="N359" i="6"/>
  <c r="N358" i="6"/>
  <c r="N357" i="6"/>
  <c r="N356" i="6"/>
  <c r="N355" i="6"/>
  <c r="N354" i="6"/>
  <c r="N353" i="6"/>
  <c r="N352" i="6"/>
  <c r="N351" i="6"/>
  <c r="N350" i="6"/>
  <c r="N349" i="6"/>
  <c r="N348" i="6"/>
  <c r="N347" i="6"/>
  <c r="N346" i="6"/>
  <c r="N345" i="6"/>
  <c r="N344" i="6"/>
  <c r="N343" i="6"/>
  <c r="N342" i="6"/>
  <c r="N341" i="6"/>
  <c r="N340" i="6"/>
  <c r="N339" i="6"/>
  <c r="N338" i="6"/>
  <c r="N337" i="6"/>
  <c r="N336" i="6"/>
  <c r="N335" i="6"/>
  <c r="N334" i="6"/>
  <c r="N333" i="6"/>
  <c r="N332" i="6"/>
  <c r="N331" i="6"/>
  <c r="N330" i="6"/>
  <c r="N329" i="6"/>
  <c r="N328" i="6"/>
  <c r="N327" i="6"/>
  <c r="N326" i="6"/>
  <c r="N325" i="6"/>
  <c r="N324" i="6"/>
  <c r="N323" i="6"/>
  <c r="N322" i="6"/>
  <c r="N321" i="6"/>
  <c r="N320" i="6"/>
  <c r="N319" i="6"/>
  <c r="N318" i="6"/>
  <c r="N317" i="6"/>
  <c r="N316" i="6"/>
  <c r="N315" i="6"/>
  <c r="N314" i="6"/>
  <c r="N313" i="6"/>
  <c r="N312" i="6"/>
  <c r="N311" i="6"/>
  <c r="N310" i="6"/>
  <c r="N309" i="6"/>
  <c r="N308" i="6"/>
  <c r="N307" i="6"/>
  <c r="N306" i="6"/>
  <c r="N305" i="6"/>
  <c r="N304" i="6"/>
  <c r="N303" i="6"/>
  <c r="N302" i="6"/>
  <c r="N301" i="6"/>
  <c r="N300" i="6"/>
  <c r="N299" i="6"/>
  <c r="N298" i="6"/>
  <c r="N297" i="6"/>
  <c r="N296" i="6"/>
  <c r="N295" i="6"/>
  <c r="N294" i="6"/>
  <c r="N293" i="6"/>
  <c r="N292" i="6"/>
  <c r="N291" i="6"/>
  <c r="N290" i="6"/>
  <c r="N289" i="6"/>
  <c r="N288" i="6"/>
  <c r="N287" i="6"/>
  <c r="N286" i="6"/>
  <c r="N285" i="6"/>
  <c r="N284" i="6"/>
  <c r="N283" i="6"/>
  <c r="N282" i="6"/>
  <c r="N281" i="6"/>
  <c r="N280" i="6"/>
  <c r="N279" i="6"/>
  <c r="N278" i="6"/>
  <c r="N277" i="6"/>
  <c r="N276" i="6"/>
  <c r="N275" i="6"/>
  <c r="N274" i="6"/>
  <c r="N273" i="6"/>
  <c r="N272" i="6"/>
  <c r="N271" i="6"/>
  <c r="N270" i="6"/>
  <c r="N269" i="6"/>
  <c r="N268" i="6"/>
  <c r="N267" i="6"/>
  <c r="N266" i="6"/>
  <c r="N265" i="6"/>
  <c r="N264" i="6"/>
  <c r="N263" i="6"/>
  <c r="N262" i="6"/>
  <c r="N261" i="6"/>
  <c r="N260" i="6"/>
  <c r="N259" i="6"/>
  <c r="N258" i="6"/>
  <c r="N257" i="6"/>
  <c r="N256" i="6"/>
  <c r="N255" i="6"/>
  <c r="N254" i="6"/>
  <c r="N253" i="6"/>
  <c r="N252" i="6"/>
  <c r="N251" i="6"/>
  <c r="N250" i="6"/>
  <c r="N249" i="6"/>
  <c r="N248" i="6"/>
  <c r="N247" i="6"/>
  <c r="N246" i="6"/>
  <c r="N245" i="6"/>
  <c r="N244" i="6"/>
  <c r="N243" i="6"/>
  <c r="N242" i="6"/>
  <c r="N241" i="6"/>
  <c r="N240" i="6"/>
  <c r="N239" i="6"/>
  <c r="N238" i="6"/>
  <c r="N237" i="6"/>
  <c r="N236" i="6"/>
  <c r="N235" i="6"/>
  <c r="N234" i="6"/>
  <c r="N233" i="6"/>
  <c r="N232" i="6"/>
  <c r="N231" i="6"/>
  <c r="N230" i="6"/>
  <c r="N229" i="6"/>
  <c r="N228" i="6"/>
  <c r="N227" i="6"/>
  <c r="N226" i="6"/>
  <c r="N225" i="6"/>
  <c r="N224" i="6"/>
  <c r="N223" i="6"/>
  <c r="N222" i="6"/>
  <c r="N221" i="6"/>
  <c r="N220" i="6"/>
  <c r="N219" i="6"/>
  <c r="N218" i="6"/>
  <c r="N217" i="6"/>
  <c r="N216" i="6"/>
  <c r="N215" i="6"/>
  <c r="N214" i="6"/>
  <c r="N213" i="6"/>
  <c r="N212" i="6"/>
  <c r="N211" i="6"/>
  <c r="N210" i="6"/>
  <c r="N209" i="6"/>
  <c r="N208" i="6"/>
  <c r="N207" i="6"/>
  <c r="N206" i="6"/>
  <c r="N205" i="6"/>
  <c r="N204" i="6"/>
  <c r="N203" i="6"/>
  <c r="N202" i="6"/>
  <c r="N201" i="6"/>
  <c r="N200" i="6"/>
  <c r="N199" i="6"/>
  <c r="N198" i="6"/>
  <c r="N197" i="6"/>
  <c r="N196" i="6"/>
  <c r="N195" i="6"/>
  <c r="N194" i="6"/>
  <c r="N193" i="6"/>
  <c r="N192" i="6"/>
  <c r="N191" i="6"/>
  <c r="N190" i="6"/>
  <c r="N189" i="6"/>
  <c r="N188" i="6"/>
  <c r="N187" i="6"/>
  <c r="N186" i="6"/>
  <c r="N185" i="6"/>
  <c r="N184" i="6"/>
  <c r="N183" i="6"/>
  <c r="N182" i="6"/>
  <c r="N181" i="6"/>
  <c r="N180" i="6"/>
  <c r="N179" i="6"/>
  <c r="N178" i="6"/>
  <c r="N177" i="6"/>
  <c r="N176" i="6"/>
  <c r="N175" i="6"/>
  <c r="N174" i="6"/>
  <c r="N173" i="6"/>
  <c r="N172" i="6"/>
  <c r="N171" i="6"/>
  <c r="N170" i="6"/>
  <c r="N169" i="6"/>
  <c r="N168" i="6"/>
  <c r="N167" i="6"/>
  <c r="N166" i="6"/>
  <c r="N165" i="6"/>
  <c r="N164" i="6"/>
  <c r="N163" i="6"/>
  <c r="N162" i="6"/>
  <c r="N161" i="6"/>
  <c r="N160" i="6"/>
  <c r="N159" i="6"/>
  <c r="N158" i="6"/>
  <c r="N157" i="6"/>
  <c r="N156" i="6"/>
  <c r="N155" i="6"/>
  <c r="N154" i="6"/>
  <c r="N153" i="6"/>
  <c r="N152" i="6"/>
  <c r="N151" i="6"/>
  <c r="N150" i="6"/>
  <c r="N149" i="6"/>
  <c r="N148" i="6"/>
  <c r="N14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AM382" i="13"/>
  <c r="AM381" i="13"/>
  <c r="AM380" i="13"/>
  <c r="AM379" i="13"/>
  <c r="AM378" i="13"/>
  <c r="AM377" i="13"/>
  <c r="AM376" i="13"/>
  <c r="AM375" i="13"/>
  <c r="AM374" i="13"/>
  <c r="AM373" i="13"/>
  <c r="AM372" i="13"/>
  <c r="AM361" i="13"/>
  <c r="AM360" i="13"/>
  <c r="AM359" i="13"/>
  <c r="AM358" i="13"/>
  <c r="AM357" i="13"/>
  <c r="AM351" i="13"/>
  <c r="AM350" i="13"/>
  <c r="AM349" i="13"/>
  <c r="AM348" i="13"/>
  <c r="AM342" i="13"/>
  <c r="AM341" i="13"/>
  <c r="AM340" i="13"/>
  <c r="AM339" i="13"/>
  <c r="AM338" i="13"/>
  <c r="AM337" i="13"/>
  <c r="AM334" i="13"/>
  <c r="AM332" i="13"/>
  <c r="AM331" i="13"/>
  <c r="AM330" i="13"/>
  <c r="AM329" i="13"/>
  <c r="AM328" i="13"/>
  <c r="AM327" i="13"/>
  <c r="AM326" i="13"/>
  <c r="AM325" i="13"/>
  <c r="AM323" i="13"/>
  <c r="AM321" i="13"/>
  <c r="AM320" i="13"/>
  <c r="AM319" i="13"/>
  <c r="AM318" i="13"/>
  <c r="AM317" i="13"/>
  <c r="AM310" i="13"/>
  <c r="AM309" i="13"/>
  <c r="AM308" i="13"/>
  <c r="AM281" i="13"/>
  <c r="AM280" i="13"/>
  <c r="AM279" i="13"/>
  <c r="AM278" i="13"/>
  <c r="AM277" i="13"/>
  <c r="AM276" i="13"/>
  <c r="AM274" i="13"/>
  <c r="AM273" i="13"/>
  <c r="AM269" i="13"/>
  <c r="AM268" i="13"/>
  <c r="AM267" i="13"/>
  <c r="AM266" i="13"/>
  <c r="AM265" i="13"/>
  <c r="AM264" i="13"/>
  <c r="AM263" i="13"/>
  <c r="AM262" i="13"/>
  <c r="AM261" i="13"/>
  <c r="AM260" i="13"/>
  <c r="AM258" i="13"/>
  <c r="AM257" i="13"/>
  <c r="AM256" i="13"/>
  <c r="AM255" i="13"/>
  <c r="AM254" i="13"/>
  <c r="AM253" i="13"/>
  <c r="AM252" i="13"/>
  <c r="AM251" i="13"/>
  <c r="AM249" i="13"/>
  <c r="AM248" i="13"/>
  <c r="AM247" i="13"/>
  <c r="AM218" i="13"/>
  <c r="AM217" i="13"/>
  <c r="AM216" i="13"/>
  <c r="AM215" i="13"/>
  <c r="AM214" i="13"/>
  <c r="AM213" i="13"/>
  <c r="AM212" i="13"/>
  <c r="AM211" i="13"/>
  <c r="AM210" i="13"/>
  <c r="AM209" i="13"/>
  <c r="AM208" i="13"/>
  <c r="AM207" i="13"/>
  <c r="AM206" i="13"/>
  <c r="AM205" i="13"/>
  <c r="AM193" i="13"/>
  <c r="AM192" i="13"/>
  <c r="AM191" i="13"/>
  <c r="AM190" i="13"/>
  <c r="AM187" i="13"/>
  <c r="AM186" i="13"/>
  <c r="AM185" i="13"/>
  <c r="AM184" i="13"/>
  <c r="AM182" i="13"/>
  <c r="AM174" i="13"/>
  <c r="AM173" i="13"/>
  <c r="AM172" i="13"/>
  <c r="AM171" i="13"/>
  <c r="AM170" i="13"/>
  <c r="AM169" i="13"/>
  <c r="AM168" i="13"/>
  <c r="AM167" i="13"/>
  <c r="AM166" i="13"/>
  <c r="AM164" i="13"/>
  <c r="AM163" i="13"/>
  <c r="AM158" i="13"/>
  <c r="AM157" i="13"/>
  <c r="AM154" i="13"/>
  <c r="AM153" i="13"/>
  <c r="AM152" i="13"/>
  <c r="AM151" i="13"/>
  <c r="AM150" i="13"/>
  <c r="AM148" i="13"/>
  <c r="AM147" i="13"/>
  <c r="AM146" i="13"/>
  <c r="AM142" i="13"/>
  <c r="AM141" i="13"/>
  <c r="AM140" i="13"/>
  <c r="AM139" i="13"/>
  <c r="AM138" i="13"/>
  <c r="AM137" i="13"/>
  <c r="AM136" i="13"/>
  <c r="AM135" i="13"/>
  <c r="AM134" i="13"/>
  <c r="AM133" i="13"/>
  <c r="AM131" i="13"/>
  <c r="AM130" i="13"/>
  <c r="AM129" i="13"/>
  <c r="AM128" i="13"/>
  <c r="AM127" i="13"/>
  <c r="AM126" i="13"/>
  <c r="AM125" i="13"/>
  <c r="AM124" i="13"/>
  <c r="AM123" i="13"/>
  <c r="AM122" i="13"/>
  <c r="AM107" i="13"/>
  <c r="AM106" i="13"/>
  <c r="AM104" i="13"/>
  <c r="AM103" i="13"/>
  <c r="AM101" i="13"/>
  <c r="AM99" i="13"/>
  <c r="H181" i="11"/>
  <c r="H145" i="11"/>
  <c r="H109" i="11"/>
  <c r="H73" i="11"/>
  <c r="F17" i="11"/>
  <c r="F14" i="11"/>
  <c r="F25" i="11"/>
  <c r="F26" i="11"/>
  <c r="F27" i="11"/>
  <c r="F30" i="11"/>
  <c r="F31" i="11"/>
  <c r="D48" i="3"/>
  <c r="D49" i="3" s="1"/>
  <c r="D50" i="3" s="1"/>
  <c r="C54" i="3"/>
  <c r="C47" i="3"/>
  <c r="C45" i="3"/>
  <c r="D55" i="3"/>
  <c r="C55" i="3" s="1"/>
  <c r="C44" i="3"/>
  <c r="C43" i="3"/>
  <c r="D2" i="2"/>
  <c r="F41" i="11"/>
  <c r="F40" i="11"/>
  <c r="F39" i="11"/>
  <c r="D3" i="2"/>
  <c r="F9" i="11"/>
  <c r="F8" i="11"/>
  <c r="F7" i="11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H30" i="4"/>
  <c r="G30" i="4"/>
  <c r="F30" i="4"/>
  <c r="H29" i="4"/>
  <c r="G29" i="4"/>
  <c r="F29" i="4"/>
  <c r="H28" i="4"/>
  <c r="G28" i="4"/>
  <c r="F28" i="4"/>
  <c r="H27" i="4"/>
  <c r="G27" i="4"/>
  <c r="F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H19" i="4"/>
  <c r="G19" i="4"/>
  <c r="F19" i="4"/>
  <c r="H18" i="4"/>
  <c r="G18" i="4"/>
  <c r="F18" i="4"/>
  <c r="H17" i="4"/>
  <c r="G17" i="4"/>
  <c r="F17" i="4"/>
  <c r="H16" i="4"/>
  <c r="G16" i="4"/>
  <c r="F16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C3" i="4"/>
  <c r="C4" i="4"/>
  <c r="C6" i="5"/>
  <c r="H2" i="4" s="1"/>
  <c r="C5" i="5"/>
  <c r="G3" i="4" s="1"/>
  <c r="C4" i="5"/>
  <c r="F4" i="4" s="1"/>
  <c r="C3" i="5"/>
  <c r="E4" i="4" s="1"/>
  <c r="C2" i="5"/>
  <c r="D4" i="4" s="1"/>
  <c r="AD6" i="5"/>
  <c r="AD5" i="5"/>
  <c r="AD4" i="5"/>
  <c r="AD3" i="5"/>
  <c r="AD2" i="5"/>
  <c r="A28" i="3"/>
  <c r="W2" i="6"/>
  <c r="V2" i="6"/>
  <c r="U400" i="6"/>
  <c r="V400" i="6"/>
  <c r="U399" i="6"/>
  <c r="V399" i="6"/>
  <c r="U398" i="6"/>
  <c r="V398" i="6"/>
  <c r="U397" i="6"/>
  <c r="V397" i="6"/>
  <c r="U396" i="6"/>
  <c r="V396" i="6"/>
  <c r="U395" i="6"/>
  <c r="W395" i="6"/>
  <c r="U394" i="6"/>
  <c r="W394" i="6"/>
  <c r="U393" i="6"/>
  <c r="W393" i="6"/>
  <c r="U392" i="6"/>
  <c r="U391" i="6"/>
  <c r="U390" i="6"/>
  <c r="U389" i="6"/>
  <c r="U388" i="6"/>
  <c r="V388" i="6"/>
  <c r="U387" i="6"/>
  <c r="V387" i="6"/>
  <c r="U386" i="6"/>
  <c r="U385" i="6"/>
  <c r="V385" i="6"/>
  <c r="U384" i="6"/>
  <c r="V384" i="6"/>
  <c r="U383" i="6"/>
  <c r="W383" i="6"/>
  <c r="U382" i="6"/>
  <c r="W382" i="6"/>
  <c r="U381" i="6"/>
  <c r="U380" i="6"/>
  <c r="V380" i="6"/>
  <c r="U379" i="6"/>
  <c r="U378" i="6"/>
  <c r="U377" i="6"/>
  <c r="U376" i="6"/>
  <c r="W376" i="6"/>
  <c r="U375" i="6"/>
  <c r="W375" i="6"/>
  <c r="U374" i="6"/>
  <c r="U373" i="6"/>
  <c r="U372" i="6"/>
  <c r="V372" i="6"/>
  <c r="U371" i="6"/>
  <c r="W371" i="6"/>
  <c r="U370" i="6"/>
  <c r="W370" i="6"/>
  <c r="U369" i="6"/>
  <c r="W369" i="6"/>
  <c r="U368" i="6"/>
  <c r="W368" i="6"/>
  <c r="U367" i="6"/>
  <c r="U366" i="6"/>
  <c r="U365" i="6"/>
  <c r="U364" i="6"/>
  <c r="W364" i="6"/>
  <c r="U363" i="6"/>
  <c r="W363" i="6"/>
  <c r="U362" i="6"/>
  <c r="U361" i="6"/>
  <c r="U360" i="6"/>
  <c r="V360" i="6"/>
  <c r="U359" i="6"/>
  <c r="W359" i="6"/>
  <c r="U358" i="6"/>
  <c r="W358" i="6"/>
  <c r="U357" i="6"/>
  <c r="W357" i="6"/>
  <c r="U356" i="6"/>
  <c r="W356" i="6"/>
  <c r="U355" i="6"/>
  <c r="U354" i="6"/>
  <c r="U353" i="6"/>
  <c r="U352" i="6"/>
  <c r="W352" i="6"/>
  <c r="U351" i="6"/>
  <c r="W351" i="6"/>
  <c r="U350" i="6"/>
  <c r="V350" i="6"/>
  <c r="U349" i="6"/>
  <c r="V349" i="6"/>
  <c r="U348" i="6"/>
  <c r="U347" i="6"/>
  <c r="W347" i="6"/>
  <c r="U346" i="6"/>
  <c r="W346" i="6"/>
  <c r="U345" i="6"/>
  <c r="U344" i="6"/>
  <c r="U343" i="6"/>
  <c r="U342" i="6"/>
  <c r="U341" i="6"/>
  <c r="U340" i="6"/>
  <c r="V340" i="6"/>
  <c r="U339" i="6"/>
  <c r="W339" i="6"/>
  <c r="U338" i="6"/>
  <c r="V338" i="6"/>
  <c r="U337" i="6"/>
  <c r="U336" i="6"/>
  <c r="U335" i="6"/>
  <c r="W335" i="6"/>
  <c r="U334" i="6"/>
  <c r="W334" i="6"/>
  <c r="U333" i="6"/>
  <c r="W333" i="6"/>
  <c r="U332" i="6"/>
  <c r="W332" i="6"/>
  <c r="U331" i="6"/>
  <c r="U330" i="6"/>
  <c r="U329" i="6"/>
  <c r="U328" i="6"/>
  <c r="W328" i="6"/>
  <c r="U327" i="6"/>
  <c r="W327" i="6"/>
  <c r="U326" i="6"/>
  <c r="V326" i="6"/>
  <c r="U325" i="6"/>
  <c r="U324" i="6"/>
  <c r="U323" i="6"/>
  <c r="W323" i="6"/>
  <c r="U322" i="6"/>
  <c r="W322" i="6"/>
  <c r="U321" i="6"/>
  <c r="W321" i="6"/>
  <c r="U320" i="6"/>
  <c r="W320" i="6"/>
  <c r="U319" i="6"/>
  <c r="U318" i="6"/>
  <c r="U317" i="6"/>
  <c r="U316" i="6"/>
  <c r="W316" i="6"/>
  <c r="U315" i="6"/>
  <c r="V315" i="6"/>
  <c r="U314" i="6"/>
  <c r="U313" i="6"/>
  <c r="U312" i="6"/>
  <c r="V312" i="6"/>
  <c r="U311" i="6"/>
  <c r="W311" i="6"/>
  <c r="U310" i="6"/>
  <c r="U309" i="6"/>
  <c r="W309" i="6"/>
  <c r="U308" i="6"/>
  <c r="V308" i="6"/>
  <c r="U307" i="6"/>
  <c r="U306" i="6"/>
  <c r="U305" i="6"/>
  <c r="U304" i="6"/>
  <c r="V304" i="6"/>
  <c r="U303" i="6"/>
  <c r="W303" i="6"/>
  <c r="U302" i="6"/>
  <c r="U301" i="6"/>
  <c r="U300" i="6"/>
  <c r="U299" i="6"/>
  <c r="W299" i="6"/>
  <c r="U298" i="6"/>
  <c r="W298" i="6"/>
  <c r="U297" i="6"/>
  <c r="W297" i="6"/>
  <c r="U296" i="6"/>
  <c r="U295" i="6"/>
  <c r="U294" i="6"/>
  <c r="U293" i="6"/>
  <c r="V293" i="6"/>
  <c r="U292" i="6"/>
  <c r="W292" i="6"/>
  <c r="U291" i="6"/>
  <c r="W291" i="6"/>
  <c r="U290" i="6"/>
  <c r="V290" i="6"/>
  <c r="U289" i="6"/>
  <c r="V289" i="6"/>
  <c r="U288" i="6"/>
  <c r="V288" i="6"/>
  <c r="U287" i="6"/>
  <c r="W287" i="6"/>
  <c r="U286" i="6"/>
  <c r="W286" i="6"/>
  <c r="U285" i="6"/>
  <c r="W285" i="6"/>
  <c r="U284" i="6"/>
  <c r="V284" i="6"/>
  <c r="U283" i="6"/>
  <c r="W283" i="6"/>
  <c r="U282" i="6"/>
  <c r="U281" i="6"/>
  <c r="U280" i="6"/>
  <c r="V280" i="6"/>
  <c r="U279" i="6"/>
  <c r="V279" i="6"/>
  <c r="U278" i="6"/>
  <c r="U277" i="6"/>
  <c r="V277" i="6"/>
  <c r="U276" i="6"/>
  <c r="V276" i="6"/>
  <c r="U275" i="6"/>
  <c r="W275" i="6"/>
  <c r="U274" i="6"/>
  <c r="W274" i="6"/>
  <c r="U273" i="6"/>
  <c r="W273" i="6"/>
  <c r="U272" i="6"/>
  <c r="V272" i="6"/>
  <c r="U271" i="6"/>
  <c r="V271" i="6"/>
  <c r="U270" i="6"/>
  <c r="V270" i="6"/>
  <c r="U269" i="6"/>
  <c r="U268" i="6"/>
  <c r="W268" i="6"/>
  <c r="U267" i="6"/>
  <c r="W267" i="6"/>
  <c r="U266" i="6"/>
  <c r="U265" i="6"/>
  <c r="U264" i="6"/>
  <c r="V264" i="6"/>
  <c r="U263" i="6"/>
  <c r="W263" i="6"/>
  <c r="U262" i="6"/>
  <c r="U261" i="6"/>
  <c r="W261" i="6"/>
  <c r="U260" i="6"/>
  <c r="W260" i="6"/>
  <c r="U259" i="6"/>
  <c r="U258" i="6"/>
  <c r="U257" i="6"/>
  <c r="W257" i="6"/>
  <c r="U256" i="6"/>
  <c r="V256" i="6"/>
  <c r="U255" i="6"/>
  <c r="V255" i="6"/>
  <c r="U254" i="6"/>
  <c r="V254" i="6"/>
  <c r="U253" i="6"/>
  <c r="V253" i="6"/>
  <c r="U252" i="6"/>
  <c r="V252" i="6"/>
  <c r="U251" i="6"/>
  <c r="W251" i="6"/>
  <c r="U250" i="6"/>
  <c r="W250" i="6"/>
  <c r="U249" i="6"/>
  <c r="W249" i="6"/>
  <c r="U248" i="6"/>
  <c r="U247" i="6"/>
  <c r="U246" i="6"/>
  <c r="U245" i="6"/>
  <c r="U244" i="6"/>
  <c r="V244" i="6"/>
  <c r="U243" i="6"/>
  <c r="V243" i="6"/>
  <c r="U242" i="6"/>
  <c r="U241" i="6"/>
  <c r="V241" i="6"/>
  <c r="U240" i="6"/>
  <c r="U239" i="6"/>
  <c r="W239" i="6"/>
  <c r="U238" i="6"/>
  <c r="W238" i="6"/>
  <c r="U237" i="6"/>
  <c r="W237" i="6"/>
  <c r="U236" i="6"/>
  <c r="W236" i="6"/>
  <c r="U235" i="6"/>
  <c r="U234" i="6"/>
  <c r="U233" i="6"/>
  <c r="U232" i="6"/>
  <c r="W232" i="6"/>
  <c r="U231" i="6"/>
  <c r="W231" i="6"/>
  <c r="U230" i="6"/>
  <c r="V230" i="6"/>
  <c r="U229" i="6"/>
  <c r="V229" i="6"/>
  <c r="U228" i="6"/>
  <c r="V228" i="6"/>
  <c r="U227" i="6"/>
  <c r="W227" i="6"/>
  <c r="U226" i="6"/>
  <c r="W226" i="6"/>
  <c r="U225" i="6"/>
  <c r="W225" i="6"/>
  <c r="U224" i="6"/>
  <c r="W224" i="6"/>
  <c r="U223" i="6"/>
  <c r="U222" i="6"/>
  <c r="U221" i="6"/>
  <c r="V221" i="6"/>
  <c r="U220" i="6"/>
  <c r="W220" i="6"/>
  <c r="U219" i="6"/>
  <c r="W219" i="6"/>
  <c r="U218" i="6"/>
  <c r="U217" i="6"/>
  <c r="U216" i="6"/>
  <c r="U215" i="6"/>
  <c r="W215" i="6"/>
  <c r="U214" i="6"/>
  <c r="U213" i="6"/>
  <c r="U212" i="6"/>
  <c r="V212" i="6"/>
  <c r="U211" i="6"/>
  <c r="U210" i="6"/>
  <c r="U209" i="6"/>
  <c r="U208" i="6"/>
  <c r="V208" i="6"/>
  <c r="U207" i="6"/>
  <c r="V207" i="6"/>
  <c r="U206" i="6"/>
  <c r="U205" i="6"/>
  <c r="V205" i="6"/>
  <c r="U204" i="6"/>
  <c r="V204" i="6"/>
  <c r="U203" i="6"/>
  <c r="W203" i="6"/>
  <c r="U202" i="6"/>
  <c r="W202" i="6"/>
  <c r="U201" i="6"/>
  <c r="W201" i="6"/>
  <c r="U200" i="6"/>
  <c r="U199" i="6"/>
  <c r="U198" i="6"/>
  <c r="U197" i="6"/>
  <c r="U196" i="6"/>
  <c r="W196" i="6"/>
  <c r="U195" i="6"/>
  <c r="V195" i="6"/>
  <c r="U194" i="6"/>
  <c r="U193" i="6"/>
  <c r="V193" i="6"/>
  <c r="U192" i="6"/>
  <c r="V192" i="6"/>
  <c r="U191" i="6"/>
  <c r="W191" i="6"/>
  <c r="U190" i="6"/>
  <c r="W190" i="6"/>
  <c r="U189" i="6"/>
  <c r="W189" i="6"/>
  <c r="U188" i="6"/>
  <c r="W188" i="6"/>
  <c r="U187" i="6"/>
  <c r="U186" i="6"/>
  <c r="W186" i="6"/>
  <c r="U185" i="6"/>
  <c r="U184" i="6"/>
  <c r="W184" i="6"/>
  <c r="U183" i="6"/>
  <c r="W183" i="6"/>
  <c r="U182" i="6"/>
  <c r="V182" i="6"/>
  <c r="U181" i="6"/>
  <c r="V181" i="6"/>
  <c r="U180" i="6"/>
  <c r="V180" i="6"/>
  <c r="U179" i="6"/>
  <c r="W179" i="6"/>
  <c r="U178" i="6"/>
  <c r="W178" i="6"/>
  <c r="U177" i="6"/>
  <c r="U176" i="6"/>
  <c r="V176" i="6"/>
  <c r="U175" i="6"/>
  <c r="U174" i="6"/>
  <c r="U173" i="6"/>
  <c r="U172" i="6"/>
  <c r="W172" i="6"/>
  <c r="U171" i="6"/>
  <c r="W171" i="6"/>
  <c r="U170" i="6"/>
  <c r="U169" i="6"/>
  <c r="U168" i="6"/>
  <c r="U167" i="6"/>
  <c r="W167" i="6"/>
  <c r="U166" i="6"/>
  <c r="U165" i="6"/>
  <c r="W165" i="6"/>
  <c r="U164" i="6"/>
  <c r="V164" i="6"/>
  <c r="U163" i="6"/>
  <c r="V163" i="6"/>
  <c r="U162" i="6"/>
  <c r="V162" i="6"/>
  <c r="U161" i="6"/>
  <c r="V161" i="6"/>
  <c r="U160" i="6"/>
  <c r="V160" i="6"/>
  <c r="U159" i="6"/>
  <c r="V159" i="6"/>
  <c r="U158" i="6"/>
  <c r="V158" i="6"/>
  <c r="U157" i="6"/>
  <c r="U156" i="6"/>
  <c r="U155" i="6"/>
  <c r="W155" i="6"/>
  <c r="U154" i="6"/>
  <c r="W154" i="6"/>
  <c r="U153" i="6"/>
  <c r="W153" i="6"/>
  <c r="U152" i="6"/>
  <c r="U151" i="6"/>
  <c r="U150" i="6"/>
  <c r="U149" i="6"/>
  <c r="U148" i="6"/>
  <c r="W148" i="6"/>
  <c r="U147" i="6"/>
  <c r="W147" i="6"/>
  <c r="U146" i="6"/>
  <c r="V146" i="6"/>
  <c r="U145" i="6"/>
  <c r="V145" i="6"/>
  <c r="U144" i="6"/>
  <c r="V144" i="6"/>
  <c r="U143" i="6"/>
  <c r="W143" i="6"/>
  <c r="U142" i="6"/>
  <c r="W142" i="6"/>
  <c r="U141" i="6"/>
  <c r="W141" i="6"/>
  <c r="U140" i="6"/>
  <c r="V140" i="6"/>
  <c r="U139" i="6"/>
  <c r="U138" i="6"/>
  <c r="V138" i="6"/>
  <c r="U137" i="6"/>
  <c r="U136" i="6"/>
  <c r="W136" i="6"/>
  <c r="U135" i="6"/>
  <c r="V135" i="6"/>
  <c r="U134" i="6"/>
  <c r="U133" i="6"/>
  <c r="U132" i="6"/>
  <c r="U131" i="6"/>
  <c r="W131" i="6"/>
  <c r="U130" i="6"/>
  <c r="W130" i="6"/>
  <c r="U129" i="6"/>
  <c r="W129" i="6"/>
  <c r="U128" i="6"/>
  <c r="V128" i="6"/>
  <c r="U127" i="6"/>
  <c r="U126" i="6"/>
  <c r="U125" i="6"/>
  <c r="U124" i="6"/>
  <c r="V124" i="6"/>
  <c r="U123" i="6"/>
  <c r="V123" i="6"/>
  <c r="U122" i="6"/>
  <c r="U121" i="6"/>
  <c r="U120" i="6"/>
  <c r="V120" i="6"/>
  <c r="U119" i="6"/>
  <c r="W119" i="6"/>
  <c r="U118" i="6"/>
  <c r="U117" i="6"/>
  <c r="W117" i="6"/>
  <c r="U116" i="6"/>
  <c r="V116" i="6"/>
  <c r="U115" i="6"/>
  <c r="U114" i="6"/>
  <c r="U113" i="6"/>
  <c r="W113" i="6"/>
  <c r="U112" i="6"/>
  <c r="W112" i="6"/>
  <c r="U111" i="6"/>
  <c r="W111" i="6"/>
  <c r="U110" i="6"/>
  <c r="U109" i="6"/>
  <c r="V109" i="6"/>
  <c r="U108" i="6"/>
  <c r="V108" i="6"/>
  <c r="U107" i="6"/>
  <c r="W107" i="6"/>
  <c r="U106" i="6"/>
  <c r="W106" i="6"/>
  <c r="U105" i="6"/>
  <c r="W105" i="6"/>
  <c r="U104" i="6"/>
  <c r="U103" i="6"/>
  <c r="U102" i="6"/>
  <c r="U101" i="6"/>
  <c r="U100" i="6"/>
  <c r="V100" i="6"/>
  <c r="U99" i="6"/>
  <c r="V99" i="6"/>
  <c r="U98" i="6"/>
  <c r="V98" i="6"/>
  <c r="U97" i="6"/>
  <c r="V97" i="6"/>
  <c r="U96" i="6"/>
  <c r="U95" i="6"/>
  <c r="W95" i="6"/>
  <c r="U94" i="6"/>
  <c r="W94" i="6"/>
  <c r="U93" i="6"/>
  <c r="W93" i="6"/>
  <c r="U92" i="6"/>
  <c r="W92" i="6"/>
  <c r="U91" i="6"/>
  <c r="V91" i="6"/>
  <c r="U90" i="6"/>
  <c r="W90" i="6"/>
  <c r="U89" i="6"/>
  <c r="U88" i="6"/>
  <c r="W88" i="6"/>
  <c r="U87" i="6"/>
  <c r="W87" i="6"/>
  <c r="U86" i="6"/>
  <c r="V86" i="6"/>
  <c r="U85" i="6"/>
  <c r="V85" i="6"/>
  <c r="U84" i="6"/>
  <c r="V84" i="6"/>
  <c r="U83" i="6"/>
  <c r="W83" i="6"/>
  <c r="U82" i="6"/>
  <c r="W82" i="6"/>
  <c r="U81" i="6"/>
  <c r="W81" i="6"/>
  <c r="U80" i="6"/>
  <c r="V80" i="6"/>
  <c r="U79" i="6"/>
  <c r="U78" i="6"/>
  <c r="U77" i="6"/>
  <c r="U76" i="6"/>
  <c r="W76" i="6"/>
  <c r="U75" i="6"/>
  <c r="W75" i="6"/>
  <c r="U74" i="6"/>
  <c r="U73" i="6"/>
  <c r="U72" i="6"/>
  <c r="V72" i="6"/>
  <c r="U71" i="6"/>
  <c r="W71" i="6"/>
  <c r="U70" i="6"/>
  <c r="U69" i="6"/>
  <c r="W69" i="6"/>
  <c r="U68" i="6"/>
  <c r="W68" i="6"/>
  <c r="U67" i="6"/>
  <c r="W67" i="6"/>
  <c r="U66" i="6"/>
  <c r="U65" i="6"/>
  <c r="V65" i="6"/>
  <c r="U64" i="6"/>
  <c r="W64" i="6"/>
  <c r="U63" i="6"/>
  <c r="W63" i="6"/>
  <c r="U62" i="6"/>
  <c r="V62" i="6"/>
  <c r="U61" i="6"/>
  <c r="V61" i="6"/>
  <c r="U60" i="6"/>
  <c r="U59" i="6"/>
  <c r="W59" i="6"/>
  <c r="U58" i="6"/>
  <c r="W58" i="6"/>
  <c r="U57" i="6"/>
  <c r="W57" i="6"/>
  <c r="U56" i="6"/>
  <c r="U55" i="6"/>
  <c r="U54" i="6"/>
  <c r="U53" i="6"/>
  <c r="U52" i="6"/>
  <c r="W52" i="6"/>
  <c r="U51" i="6"/>
  <c r="V51" i="6"/>
  <c r="U50" i="6"/>
  <c r="V50" i="6"/>
  <c r="U49" i="6"/>
  <c r="U48" i="6"/>
  <c r="U47" i="6"/>
  <c r="W47" i="6"/>
  <c r="U46" i="6"/>
  <c r="W46" i="6"/>
  <c r="U45" i="6"/>
  <c r="U44" i="6"/>
  <c r="V44" i="6"/>
  <c r="U43" i="6"/>
  <c r="U42" i="6"/>
  <c r="W42" i="6"/>
  <c r="U41" i="6"/>
  <c r="U40" i="6"/>
  <c r="V40" i="6"/>
  <c r="U39" i="6"/>
  <c r="V39" i="6"/>
  <c r="U38" i="6"/>
  <c r="U37" i="6"/>
  <c r="V37" i="6"/>
  <c r="U36" i="6"/>
  <c r="V36" i="6"/>
  <c r="U35" i="6"/>
  <c r="W35" i="6"/>
  <c r="U34" i="6"/>
  <c r="W34" i="6"/>
  <c r="U33" i="6"/>
  <c r="W33" i="6"/>
  <c r="U32" i="6"/>
  <c r="V32" i="6"/>
  <c r="U31" i="6"/>
  <c r="U30" i="6"/>
  <c r="U29" i="6"/>
  <c r="U28" i="6"/>
  <c r="W28" i="6"/>
  <c r="U27" i="6"/>
  <c r="W27" i="6"/>
  <c r="U26" i="6"/>
  <c r="U25" i="6"/>
  <c r="U24" i="6"/>
  <c r="V24" i="6"/>
  <c r="U23" i="6"/>
  <c r="W23" i="6"/>
  <c r="U22" i="6"/>
  <c r="U21" i="6"/>
  <c r="W21" i="6"/>
  <c r="U20" i="6"/>
  <c r="W20" i="6"/>
  <c r="U19" i="6"/>
  <c r="U18" i="6"/>
  <c r="U17" i="6"/>
  <c r="U16" i="6"/>
  <c r="V16" i="6"/>
  <c r="U15" i="6"/>
  <c r="V15" i="6"/>
  <c r="U14" i="6"/>
  <c r="V14" i="6"/>
  <c r="U13" i="6"/>
  <c r="V13" i="6"/>
  <c r="U12" i="6"/>
  <c r="V12" i="6"/>
  <c r="U11" i="6"/>
  <c r="W11" i="6"/>
  <c r="U10" i="6"/>
  <c r="W10" i="6"/>
  <c r="U9" i="6"/>
  <c r="U8" i="6"/>
  <c r="U7" i="6"/>
  <c r="U6" i="6"/>
  <c r="U5" i="6"/>
  <c r="U4" i="6"/>
  <c r="V4" i="6"/>
  <c r="A3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A3" i="8"/>
  <c r="A4" i="8"/>
  <c r="A5" i="8"/>
  <c r="A6" i="8"/>
  <c r="A7" i="8"/>
  <c r="A8" i="8"/>
  <c r="A9" i="8"/>
  <c r="A10" i="8"/>
  <c r="A11" i="8"/>
  <c r="A12" i="8"/>
  <c r="A13" i="8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E1" i="4"/>
  <c r="B5" i="4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V27" i="6"/>
  <c r="V172" i="6"/>
  <c r="W120" i="6"/>
  <c r="W276" i="6"/>
  <c r="V52" i="6"/>
  <c r="V196" i="6"/>
  <c r="V351" i="6"/>
  <c r="W123" i="6"/>
  <c r="W304" i="6"/>
  <c r="V320" i="6"/>
  <c r="V57" i="6"/>
  <c r="V201" i="6"/>
  <c r="V375" i="6"/>
  <c r="W124" i="6"/>
  <c r="W308" i="6"/>
  <c r="V81" i="6"/>
  <c r="V231" i="6"/>
  <c r="V376" i="6"/>
  <c r="W159" i="6"/>
  <c r="W340" i="6"/>
  <c r="V87" i="6"/>
  <c r="V232" i="6"/>
  <c r="W160" i="6"/>
  <c r="W349" i="6"/>
  <c r="V107" i="6"/>
  <c r="V236" i="6"/>
  <c r="W4" i="6"/>
  <c r="W164" i="6"/>
  <c r="W350" i="6"/>
  <c r="V111" i="6"/>
  <c r="V260" i="6"/>
  <c r="W13" i="6"/>
  <c r="W195" i="6"/>
  <c r="W380" i="6"/>
  <c r="V112" i="6"/>
  <c r="V261" i="6"/>
  <c r="W39" i="6"/>
  <c r="W384" i="6"/>
  <c r="V136" i="6"/>
  <c r="V267" i="6"/>
  <c r="W40" i="6"/>
  <c r="W241" i="6"/>
  <c r="W387" i="6"/>
  <c r="V141" i="6"/>
  <c r="V285" i="6"/>
  <c r="W80" i="6"/>
  <c r="W243" i="6"/>
  <c r="V20" i="6"/>
  <c r="V165" i="6"/>
  <c r="V291" i="6"/>
  <c r="W86" i="6"/>
  <c r="W244" i="6"/>
  <c r="V21" i="6"/>
  <c r="V171" i="6"/>
  <c r="V316" i="6"/>
  <c r="W272" i="6"/>
  <c r="V347" i="6"/>
  <c r="V58" i="6"/>
  <c r="V142" i="6"/>
  <c r="V202" i="6"/>
  <c r="V322" i="6"/>
  <c r="V382" i="6"/>
  <c r="W14" i="6"/>
  <c r="W44" i="6"/>
  <c r="W204" i="6"/>
  <c r="W277" i="6"/>
  <c r="W312" i="6"/>
  <c r="V28" i="6"/>
  <c r="V59" i="6"/>
  <c r="V88" i="6"/>
  <c r="V113" i="6"/>
  <c r="V143" i="6"/>
  <c r="V178" i="6"/>
  <c r="V203" i="6"/>
  <c r="V238" i="6"/>
  <c r="V268" i="6"/>
  <c r="V292" i="6"/>
  <c r="V323" i="6"/>
  <c r="V352" i="6"/>
  <c r="V383" i="6"/>
  <c r="W15" i="6"/>
  <c r="W50" i="6"/>
  <c r="W128" i="6"/>
  <c r="W207" i="6"/>
  <c r="W252" i="6"/>
  <c r="W279" i="6"/>
  <c r="W315" i="6"/>
  <c r="W388" i="6"/>
  <c r="V287" i="6"/>
  <c r="V33" i="6"/>
  <c r="V63" i="6"/>
  <c r="V90" i="6"/>
  <c r="V117" i="6"/>
  <c r="V147" i="6"/>
  <c r="V179" i="6"/>
  <c r="V239" i="6"/>
  <c r="V297" i="6"/>
  <c r="V327" i="6"/>
  <c r="V356" i="6"/>
  <c r="W16" i="6"/>
  <c r="W51" i="6"/>
  <c r="W91" i="6"/>
  <c r="W135" i="6"/>
  <c r="W208" i="6"/>
  <c r="W253" i="6"/>
  <c r="W280" i="6"/>
  <c r="W396" i="6"/>
  <c r="V346" i="6"/>
  <c r="V34" i="6"/>
  <c r="V64" i="6"/>
  <c r="V92" i="6"/>
  <c r="V148" i="6"/>
  <c r="V183" i="6"/>
  <c r="V273" i="6"/>
  <c r="V298" i="6"/>
  <c r="V328" i="6"/>
  <c r="V357" i="6"/>
  <c r="W97" i="6"/>
  <c r="W176" i="6"/>
  <c r="W212" i="6"/>
  <c r="W255" i="6"/>
  <c r="W284" i="6"/>
  <c r="W397" i="6"/>
  <c r="V35" i="6"/>
  <c r="V67" i="6"/>
  <c r="V94" i="6"/>
  <c r="V153" i="6"/>
  <c r="V184" i="6"/>
  <c r="V219" i="6"/>
  <c r="V274" i="6"/>
  <c r="V299" i="6"/>
  <c r="V332" i="6"/>
  <c r="V363" i="6"/>
  <c r="V393" i="6"/>
  <c r="W24" i="6"/>
  <c r="W62" i="6"/>
  <c r="W98" i="6"/>
  <c r="W140" i="6"/>
  <c r="W180" i="6"/>
  <c r="W256" i="6"/>
  <c r="W288" i="6"/>
  <c r="W326" i="6"/>
  <c r="W398" i="6"/>
  <c r="V68" i="6"/>
  <c r="V95" i="6"/>
  <c r="V154" i="6"/>
  <c r="V188" i="6"/>
  <c r="V220" i="6"/>
  <c r="V249" i="6"/>
  <c r="V275" i="6"/>
  <c r="V303" i="6"/>
  <c r="V333" i="6"/>
  <c r="V364" i="6"/>
  <c r="V394" i="6"/>
  <c r="W99" i="6"/>
  <c r="W144" i="6"/>
  <c r="W264" i="6"/>
  <c r="W289" i="6"/>
  <c r="W399" i="6"/>
  <c r="V69" i="6"/>
  <c r="V129" i="6"/>
  <c r="V155" i="6"/>
  <c r="V189" i="6"/>
  <c r="V224" i="6"/>
  <c r="V251" i="6"/>
  <c r="V334" i="6"/>
  <c r="V368" i="6"/>
  <c r="V395" i="6"/>
  <c r="W100" i="6"/>
  <c r="W145" i="6"/>
  <c r="W221" i="6"/>
  <c r="W290" i="6"/>
  <c r="W400" i="6"/>
  <c r="V83" i="6"/>
  <c r="V11" i="6"/>
  <c r="V75" i="6"/>
  <c r="V130" i="6"/>
  <c r="V190" i="6"/>
  <c r="V225" i="6"/>
  <c r="V335" i="6"/>
  <c r="V369" i="6"/>
  <c r="W32" i="6"/>
  <c r="W72" i="6"/>
  <c r="W146" i="6"/>
  <c r="W228" i="6"/>
  <c r="W372" i="6"/>
  <c r="V47" i="6"/>
  <c r="V76" i="6"/>
  <c r="V105" i="6"/>
  <c r="V131" i="6"/>
  <c r="V191" i="6"/>
  <c r="V226" i="6"/>
  <c r="V283" i="6"/>
  <c r="V309" i="6"/>
  <c r="V339" i="6"/>
  <c r="V370" i="6"/>
  <c r="W36" i="6"/>
  <c r="W192" i="6"/>
  <c r="W270" i="6"/>
  <c r="W338" i="6"/>
  <c r="V106" i="6"/>
  <c r="V227" i="6"/>
  <c r="V257" i="6"/>
  <c r="V371" i="6"/>
  <c r="W37" i="6"/>
  <c r="W116" i="6"/>
  <c r="W193" i="6"/>
  <c r="W271" i="6"/>
  <c r="B6" i="4"/>
  <c r="C5" i="4"/>
  <c r="W5" i="6"/>
  <c r="V5" i="6"/>
  <c r="V29" i="6"/>
  <c r="W29" i="6"/>
  <c r="V53" i="6"/>
  <c r="W53" i="6"/>
  <c r="V101" i="6"/>
  <c r="W101" i="6"/>
  <c r="W149" i="6"/>
  <c r="V149" i="6"/>
  <c r="V245" i="6"/>
  <c r="W245" i="6"/>
  <c r="W269" i="6"/>
  <c r="V269" i="6"/>
  <c r="W281" i="6"/>
  <c r="V281" i="6"/>
  <c r="W305" i="6"/>
  <c r="V305" i="6"/>
  <c r="W353" i="6"/>
  <c r="V353" i="6"/>
  <c r="W161" i="6"/>
  <c r="V6" i="6"/>
  <c r="W6" i="6"/>
  <c r="W18" i="6"/>
  <c r="V18" i="6"/>
  <c r="V30" i="6"/>
  <c r="W30" i="6"/>
  <c r="W54" i="6"/>
  <c r="V54" i="6"/>
  <c r="V66" i="6"/>
  <c r="W66" i="6"/>
  <c r="W78" i="6"/>
  <c r="V78" i="6"/>
  <c r="V102" i="6"/>
  <c r="W102" i="6"/>
  <c r="V114" i="6"/>
  <c r="W114" i="6"/>
  <c r="W150" i="6"/>
  <c r="V150" i="6"/>
  <c r="W174" i="6"/>
  <c r="V174" i="6"/>
  <c r="V198" i="6"/>
  <c r="W198" i="6"/>
  <c r="V210" i="6"/>
  <c r="W210" i="6"/>
  <c r="V222" i="6"/>
  <c r="W222" i="6"/>
  <c r="V246" i="6"/>
  <c r="W246" i="6"/>
  <c r="W258" i="6"/>
  <c r="V258" i="6"/>
  <c r="V282" i="6"/>
  <c r="W282" i="6"/>
  <c r="W294" i="6"/>
  <c r="V294" i="6"/>
  <c r="V306" i="6"/>
  <c r="W306" i="6"/>
  <c r="W318" i="6"/>
  <c r="V318" i="6"/>
  <c r="W330" i="6"/>
  <c r="V330" i="6"/>
  <c r="V342" i="6"/>
  <c r="W342" i="6"/>
  <c r="W354" i="6"/>
  <c r="V354" i="6"/>
  <c r="V366" i="6"/>
  <c r="W366" i="6"/>
  <c r="W378" i="6"/>
  <c r="V378" i="6"/>
  <c r="W390" i="6"/>
  <c r="V390" i="6"/>
  <c r="W162" i="6"/>
  <c r="W7" i="6"/>
  <c r="V7" i="6"/>
  <c r="W19" i="6"/>
  <c r="V19" i="6"/>
  <c r="V31" i="6"/>
  <c r="W31" i="6"/>
  <c r="V43" i="6"/>
  <c r="W43" i="6"/>
  <c r="W55" i="6"/>
  <c r="V55" i="6"/>
  <c r="W79" i="6"/>
  <c r="V79" i="6"/>
  <c r="W103" i="6"/>
  <c r="V103" i="6"/>
  <c r="V115" i="6"/>
  <c r="W115" i="6"/>
  <c r="W127" i="6"/>
  <c r="V127" i="6"/>
  <c r="V139" i="6"/>
  <c r="W139" i="6"/>
  <c r="W151" i="6"/>
  <c r="V151" i="6"/>
  <c r="W175" i="6"/>
  <c r="V175" i="6"/>
  <c r="W187" i="6"/>
  <c r="V187" i="6"/>
  <c r="W199" i="6"/>
  <c r="V199" i="6"/>
  <c r="V211" i="6"/>
  <c r="W211" i="6"/>
  <c r="W223" i="6"/>
  <c r="V223" i="6"/>
  <c r="W235" i="6"/>
  <c r="V235" i="6"/>
  <c r="W247" i="6"/>
  <c r="V247" i="6"/>
  <c r="W259" i="6"/>
  <c r="V259" i="6"/>
  <c r="W295" i="6"/>
  <c r="V295" i="6"/>
  <c r="V307" i="6"/>
  <c r="W307" i="6"/>
  <c r="V319" i="6"/>
  <c r="W319" i="6"/>
  <c r="W331" i="6"/>
  <c r="V331" i="6"/>
  <c r="W343" i="6"/>
  <c r="V343" i="6"/>
  <c r="W355" i="6"/>
  <c r="V355" i="6"/>
  <c r="W367" i="6"/>
  <c r="V367" i="6"/>
  <c r="V379" i="6"/>
  <c r="W379" i="6"/>
  <c r="W391" i="6"/>
  <c r="V391" i="6"/>
  <c r="V186" i="6"/>
  <c r="W163" i="6"/>
  <c r="A4" i="6"/>
  <c r="W185" i="6"/>
  <c r="V185" i="6"/>
  <c r="W233" i="6"/>
  <c r="V233" i="6"/>
  <c r="W329" i="6"/>
  <c r="V329" i="6"/>
  <c r="W126" i="6"/>
  <c r="V126" i="6"/>
  <c r="W17" i="6"/>
  <c r="V17" i="6"/>
  <c r="W41" i="6"/>
  <c r="V41" i="6"/>
  <c r="W77" i="6"/>
  <c r="V77" i="6"/>
  <c r="W125" i="6"/>
  <c r="V125" i="6"/>
  <c r="V197" i="6"/>
  <c r="W197" i="6"/>
  <c r="V341" i="6"/>
  <c r="W341" i="6"/>
  <c r="V365" i="6"/>
  <c r="W365" i="6"/>
  <c r="W377" i="6"/>
  <c r="V377" i="6"/>
  <c r="W389" i="6"/>
  <c r="V389" i="6"/>
  <c r="W293" i="6"/>
  <c r="V234" i="6"/>
  <c r="W234" i="6"/>
  <c r="V42" i="6"/>
  <c r="W138" i="6"/>
  <c r="W89" i="6"/>
  <c r="V89" i="6"/>
  <c r="W137" i="6"/>
  <c r="V137" i="6"/>
  <c r="W173" i="6"/>
  <c r="V173" i="6"/>
  <c r="W209" i="6"/>
  <c r="V209" i="6"/>
  <c r="W317" i="6"/>
  <c r="V317" i="6"/>
  <c r="W65" i="6"/>
  <c r="V48" i="6"/>
  <c r="W48" i="6"/>
  <c r="V60" i="6"/>
  <c r="W60" i="6"/>
  <c r="V96" i="6"/>
  <c r="W96" i="6"/>
  <c r="V132" i="6"/>
  <c r="W132" i="6"/>
  <c r="V156" i="6"/>
  <c r="W156" i="6"/>
  <c r="V168" i="6"/>
  <c r="W168" i="6"/>
  <c r="V216" i="6"/>
  <c r="W216" i="6"/>
  <c r="V240" i="6"/>
  <c r="W240" i="6"/>
  <c r="V300" i="6"/>
  <c r="W300" i="6"/>
  <c r="V324" i="6"/>
  <c r="W324" i="6"/>
  <c r="V336" i="6"/>
  <c r="W336" i="6"/>
  <c r="V348" i="6"/>
  <c r="W348" i="6"/>
  <c r="W181" i="6"/>
  <c r="W205" i="6"/>
  <c r="W229" i="6"/>
  <c r="W254" i="6"/>
  <c r="W385" i="6"/>
  <c r="V25" i="6"/>
  <c r="W25" i="6"/>
  <c r="V49" i="6"/>
  <c r="W49" i="6"/>
  <c r="V73" i="6"/>
  <c r="W73" i="6"/>
  <c r="V121" i="6"/>
  <c r="W121" i="6"/>
  <c r="V133" i="6"/>
  <c r="W133" i="6"/>
  <c r="V157" i="6"/>
  <c r="W157" i="6"/>
  <c r="V169" i="6"/>
  <c r="W169" i="6"/>
  <c r="V217" i="6"/>
  <c r="W217" i="6"/>
  <c r="V265" i="6"/>
  <c r="W265" i="6"/>
  <c r="V301" i="6"/>
  <c r="W301" i="6"/>
  <c r="V313" i="6"/>
  <c r="W313" i="6"/>
  <c r="V325" i="6"/>
  <c r="W325" i="6"/>
  <c r="V337" i="6"/>
  <c r="W337" i="6"/>
  <c r="V361" i="6"/>
  <c r="W361" i="6"/>
  <c r="V373" i="6"/>
  <c r="W373" i="6"/>
  <c r="W84" i="6"/>
  <c r="W108" i="6"/>
  <c r="W158" i="6"/>
  <c r="W182" i="6"/>
  <c r="W230" i="6"/>
  <c r="W360" i="6"/>
  <c r="V26" i="6"/>
  <c r="W26" i="6"/>
  <c r="V38" i="6"/>
  <c r="W38" i="6"/>
  <c r="V74" i="6"/>
  <c r="W74" i="6"/>
  <c r="V110" i="6"/>
  <c r="W110" i="6"/>
  <c r="V122" i="6"/>
  <c r="W122" i="6"/>
  <c r="V134" i="6"/>
  <c r="W134" i="6"/>
  <c r="V170" i="6"/>
  <c r="W170" i="6"/>
  <c r="V194" i="6"/>
  <c r="W194" i="6"/>
  <c r="V206" i="6"/>
  <c r="W206" i="6"/>
  <c r="V218" i="6"/>
  <c r="W218" i="6"/>
  <c r="V242" i="6"/>
  <c r="W242" i="6"/>
  <c r="V266" i="6"/>
  <c r="W266" i="6"/>
  <c r="V278" i="6"/>
  <c r="W278" i="6"/>
  <c r="V302" i="6"/>
  <c r="W302" i="6"/>
  <c r="V314" i="6"/>
  <c r="W314" i="6"/>
  <c r="V362" i="6"/>
  <c r="W362" i="6"/>
  <c r="V374" i="6"/>
  <c r="W374" i="6"/>
  <c r="V386" i="6"/>
  <c r="W386" i="6"/>
  <c r="W12" i="6"/>
  <c r="W61" i="6"/>
  <c r="W85" i="6"/>
  <c r="W109" i="6"/>
  <c r="W8" i="6"/>
  <c r="V8" i="6"/>
  <c r="W56" i="6"/>
  <c r="V56" i="6"/>
  <c r="W104" i="6"/>
  <c r="V104" i="6"/>
  <c r="W152" i="6"/>
  <c r="V152" i="6"/>
  <c r="W200" i="6"/>
  <c r="V200" i="6"/>
  <c r="W248" i="6"/>
  <c r="V248" i="6"/>
  <c r="W296" i="6"/>
  <c r="V296" i="6"/>
  <c r="W344" i="6"/>
  <c r="V344" i="6"/>
  <c r="W392" i="6"/>
  <c r="V392" i="6"/>
  <c r="V93" i="6"/>
  <c r="V237" i="6"/>
  <c r="V321" i="6"/>
  <c r="W9" i="6"/>
  <c r="V9" i="6"/>
  <c r="W45" i="6"/>
  <c r="V45" i="6"/>
  <c r="W177" i="6"/>
  <c r="V177" i="6"/>
  <c r="W213" i="6"/>
  <c r="V213" i="6"/>
  <c r="W345" i="6"/>
  <c r="V345" i="6"/>
  <c r="W381" i="6"/>
  <c r="V381" i="6"/>
  <c r="W22" i="6"/>
  <c r="V22" i="6"/>
  <c r="W70" i="6"/>
  <c r="V70" i="6"/>
  <c r="W118" i="6"/>
  <c r="V118" i="6"/>
  <c r="W166" i="6"/>
  <c r="V166" i="6"/>
  <c r="W214" i="6"/>
  <c r="V214" i="6"/>
  <c r="W262" i="6"/>
  <c r="V262" i="6"/>
  <c r="W310" i="6"/>
  <c r="V310" i="6"/>
  <c r="V82" i="6"/>
  <c r="V250" i="6"/>
  <c r="V286" i="6"/>
  <c r="V10" i="6"/>
  <c r="V46" i="6"/>
  <c r="V358" i="6"/>
  <c r="V23" i="6"/>
  <c r="V71" i="6"/>
  <c r="V119" i="6"/>
  <c r="V167" i="6"/>
  <c r="V215" i="6"/>
  <c r="V263" i="6"/>
  <c r="V311" i="6"/>
  <c r="V359" i="6"/>
  <c r="F1" i="4"/>
  <c r="B7" i="4"/>
  <c r="A5" i="6"/>
  <c r="G1" i="4"/>
  <c r="A6" i="6"/>
  <c r="B8" i="4"/>
  <c r="H1" i="4"/>
  <c r="A7" i="6"/>
  <c r="B9" i="4"/>
  <c r="A8" i="6"/>
  <c r="B10" i="4"/>
  <c r="A9" i="6"/>
  <c r="B11" i="4"/>
  <c r="A10" i="6"/>
  <c r="B12" i="4"/>
  <c r="A11" i="6"/>
  <c r="B13" i="4"/>
  <c r="C12" i="4"/>
  <c r="A12" i="6"/>
  <c r="B14" i="4"/>
  <c r="A13" i="6"/>
  <c r="B15" i="4"/>
  <c r="A14" i="6"/>
  <c r="B16" i="4"/>
  <c r="A15" i="6"/>
  <c r="B17" i="4"/>
  <c r="A16" i="6"/>
  <c r="B18" i="4"/>
  <c r="A17" i="6"/>
  <c r="B19" i="4"/>
  <c r="A18" i="6"/>
  <c r="B20" i="4"/>
  <c r="A19" i="6"/>
  <c r="B21" i="4"/>
  <c r="A20" i="6"/>
  <c r="B22" i="4"/>
  <c r="A21" i="6"/>
  <c r="B23" i="4"/>
  <c r="A22" i="6"/>
  <c r="B24" i="4"/>
  <c r="A23" i="6"/>
  <c r="B25" i="4"/>
  <c r="A24" i="6"/>
  <c r="B26" i="4"/>
  <c r="A25" i="6"/>
  <c r="B27" i="4"/>
  <c r="A26" i="6"/>
  <c r="B28" i="4"/>
  <c r="A27" i="6"/>
  <c r="B29" i="4"/>
  <c r="A28" i="6"/>
  <c r="B30" i="4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2" i="6"/>
  <c r="U3" i="6"/>
  <c r="W3" i="6"/>
  <c r="V3" i="6"/>
  <c r="E20" i="11"/>
  <c r="C24" i="3" l="1"/>
  <c r="C28" i="3"/>
  <c r="C22" i="3"/>
  <c r="C6" i="4"/>
  <c r="C7" i="4" s="1"/>
  <c r="H3" i="4"/>
  <c r="H4" i="4"/>
  <c r="G2" i="4"/>
  <c r="G4" i="4"/>
  <c r="E2" i="4"/>
  <c r="E3" i="4"/>
  <c r="C7" i="5"/>
  <c r="F2" i="4"/>
  <c r="D2" i="4"/>
  <c r="F3" i="4"/>
  <c r="D3" i="4"/>
  <c r="D56" i="3"/>
  <c r="C56" i="3" s="1"/>
  <c r="A29" i="3"/>
  <c r="C48" i="3"/>
  <c r="A73" i="6"/>
  <c r="D51" i="3"/>
  <c r="C50" i="3"/>
  <c r="C49" i="3"/>
  <c r="G8" i="2" l="1" a="1"/>
  <c r="G8" i="2" s="1"/>
  <c r="C8" i="4"/>
  <c r="C9" i="4" s="1"/>
  <c r="C10" i="4" s="1"/>
  <c r="C11" i="4" s="1"/>
  <c r="C13" i="4" s="1"/>
  <c r="D57" i="3"/>
  <c r="D58" i="3" s="1"/>
  <c r="A30" i="3"/>
  <c r="C29" i="3"/>
  <c r="A74" i="6"/>
  <c r="D52" i="3"/>
  <c r="C52" i="3" s="1"/>
  <c r="C51" i="3"/>
  <c r="G47" i="11"/>
  <c r="J47" i="11"/>
  <c r="C14" i="4" l="1"/>
  <c r="C58" i="3"/>
  <c r="D59" i="3"/>
  <c r="C59" i="3" s="1"/>
  <c r="C57" i="3"/>
  <c r="A31" i="3"/>
  <c r="C30" i="3"/>
  <c r="A75" i="6"/>
  <c r="C15" i="4" l="1"/>
  <c r="A32" i="3"/>
  <c r="C31" i="3"/>
  <c r="A76" i="6"/>
  <c r="C16" i="4" l="1"/>
  <c r="A33" i="3"/>
  <c r="C32" i="3"/>
  <c r="A77" i="6"/>
  <c r="C17" i="4" l="1"/>
  <c r="A34" i="3"/>
  <c r="C33" i="3"/>
  <c r="A78" i="6"/>
  <c r="C18" i="4" l="1"/>
  <c r="A35" i="3"/>
  <c r="C35" i="3" s="1"/>
  <c r="C34" i="3"/>
  <c r="A79" i="6"/>
  <c r="C19" i="4" l="1"/>
  <c r="A80" i="6"/>
  <c r="C20" i="4" l="1"/>
  <c r="A81" i="6"/>
  <c r="C21" i="4" l="1"/>
  <c r="A82" i="6"/>
  <c r="C22" i="4" l="1"/>
  <c r="A83" i="6"/>
  <c r="C25" i="3"/>
  <c r="C23" i="4" l="1"/>
  <c r="A84" i="6"/>
  <c r="C24" i="4" l="1"/>
  <c r="A85" i="6"/>
  <c r="C25" i="4" l="1"/>
  <c r="A86" i="6"/>
  <c r="C26" i="4" l="1"/>
  <c r="A87" i="6"/>
  <c r="C27" i="4" l="1"/>
  <c r="A88" i="6"/>
  <c r="C28" i="4" l="1"/>
  <c r="A89" i="6"/>
  <c r="C29" i="4" l="1"/>
  <c r="C30" i="4" s="1"/>
  <c r="A90" i="6"/>
  <c r="A91" i="6" l="1"/>
  <c r="A92" i="6" l="1"/>
  <c r="A93" i="6" l="1"/>
  <c r="A94" i="6" l="1"/>
  <c r="A95" i="6" l="1"/>
  <c r="A96" i="6" l="1"/>
  <c r="A97" i="6" l="1"/>
  <c r="A98" i="6" l="1"/>
  <c r="A99" i="6" l="1"/>
  <c r="A100" i="6" l="1"/>
  <c r="A101" i="6" l="1"/>
  <c r="A102" i="6" l="1"/>
  <c r="A103" i="6" l="1"/>
  <c r="A104" i="6" l="1"/>
  <c r="A105" i="6" l="1"/>
  <c r="A106" i="6" l="1"/>
  <c r="A107" i="6" l="1"/>
  <c r="A108" i="6" l="1"/>
  <c r="A109" i="6" l="1"/>
  <c r="A110" i="6" l="1"/>
  <c r="A111" i="6" l="1"/>
  <c r="A112" i="6" l="1"/>
  <c r="A113" i="6" l="1"/>
  <c r="A114" i="6" l="1"/>
  <c r="A115" i="6" l="1"/>
  <c r="A116" i="6" l="1"/>
  <c r="A117" i="6" l="1"/>
  <c r="A118" i="6" l="1"/>
  <c r="A119" i="6" l="1"/>
  <c r="A120" i="6" l="1"/>
  <c r="A121" i="6" l="1"/>
  <c r="A122" i="6" l="1"/>
  <c r="A123" i="6" l="1"/>
  <c r="A124" i="6" l="1"/>
  <c r="A125" i="6" l="1"/>
  <c r="A126" i="6" l="1"/>
  <c r="A127" i="6" l="1"/>
  <c r="A128" i="6" l="1"/>
  <c r="A129" i="6" l="1"/>
  <c r="A130" i="6" l="1"/>
  <c r="A131" i="6" l="1"/>
  <c r="A132" i="6" l="1"/>
  <c r="A133" i="6" l="1"/>
  <c r="A134" i="6" l="1"/>
  <c r="A135" i="6" l="1"/>
  <c r="A136" i="6" l="1"/>
  <c r="A137" i="6" l="1"/>
  <c r="A138" i="6" l="1"/>
  <c r="A139" i="6" l="1"/>
  <c r="A140" i="6" l="1"/>
  <c r="A141" i="6" l="1"/>
  <c r="A142" i="6" l="1"/>
  <c r="A143" i="6" l="1"/>
  <c r="A144" i="6" l="1"/>
  <c r="A145" i="6" l="1"/>
  <c r="A146" i="6" l="1"/>
  <c r="A147" i="6" l="1"/>
  <c r="A148" i="6" l="1"/>
  <c r="A149" i="6" l="1"/>
  <c r="A150" i="6" l="1"/>
  <c r="A151" i="6" l="1"/>
  <c r="A152" i="6" l="1"/>
  <c r="A153" i="6" l="1"/>
  <c r="A154" i="6" l="1"/>
  <c r="A155" i="6" l="1"/>
  <c r="A156" i="6" l="1"/>
  <c r="A157" i="6" l="1"/>
  <c r="A158" i="6" l="1"/>
  <c r="A159" i="6" l="1"/>
  <c r="A160" i="6" l="1"/>
  <c r="A161" i="6" l="1"/>
  <c r="A162" i="6" l="1"/>
  <c r="A163" i="6" l="1"/>
  <c r="A164" i="6" l="1"/>
  <c r="A165" i="6" l="1"/>
  <c r="A166" i="6" l="1"/>
  <c r="A167" i="6" l="1"/>
  <c r="A168" i="6" l="1"/>
  <c r="A169" i="6" l="1"/>
  <c r="A170" i="6" l="1"/>
  <c r="A171" i="6" l="1"/>
  <c r="A172" i="6" l="1"/>
  <c r="A173" i="6" l="1"/>
  <c r="A174" i="6" l="1"/>
  <c r="A175" i="6" l="1"/>
  <c r="A176" i="6" l="1"/>
  <c r="A177" i="6" l="1"/>
  <c r="A178" i="6" l="1"/>
  <c r="A179" i="6" l="1"/>
  <c r="A180" i="6" l="1"/>
  <c r="A181" i="6" l="1"/>
  <c r="A182" i="6" l="1"/>
  <c r="A183" i="6" l="1"/>
  <c r="A184" i="6" l="1"/>
  <c r="A185" i="6" l="1"/>
  <c r="A186" i="6" l="1"/>
  <c r="A187" i="6" l="1"/>
  <c r="A188" i="6" l="1"/>
  <c r="A189" i="6" l="1"/>
  <c r="A190" i="6" l="1"/>
  <c r="A191" i="6" l="1"/>
  <c r="A192" i="6" l="1"/>
  <c r="A193" i="6" l="1"/>
  <c r="A194" i="6" l="1"/>
  <c r="A195" i="6" l="1"/>
  <c r="A196" i="6" l="1"/>
  <c r="A197" i="6" l="1"/>
  <c r="A198" i="6" l="1"/>
  <c r="A199" i="6" l="1"/>
  <c r="A200" i="6" l="1"/>
  <c r="A201" i="6" l="1"/>
  <c r="A202" i="6" l="1"/>
  <c r="A203" i="6" l="1"/>
  <c r="A204" i="6" l="1"/>
  <c r="A205" i="6" l="1"/>
  <c r="A206" i="6" l="1"/>
  <c r="A207" i="6" l="1"/>
  <c r="A208" i="6" l="1"/>
  <c r="A209" i="6" l="1"/>
  <c r="A210" i="6" l="1"/>
  <c r="A211" i="6" l="1"/>
  <c r="A212" i="6" l="1"/>
  <c r="A213" i="6" l="1"/>
  <c r="A214" i="6" l="1"/>
  <c r="A215" i="6" l="1"/>
  <c r="A216" i="6" l="1"/>
  <c r="A217" i="6" l="1"/>
  <c r="A218" i="6" l="1"/>
  <c r="A219" i="6" l="1"/>
  <c r="A220" i="6" l="1"/>
  <c r="A221" i="6" l="1"/>
  <c r="A222" i="6" l="1"/>
  <c r="A223" i="6" l="1"/>
  <c r="A224" i="6" l="1"/>
  <c r="A225" i="6" l="1"/>
  <c r="A226" i="6" l="1"/>
  <c r="A227" i="6" l="1"/>
  <c r="A228" i="6" l="1"/>
  <c r="A229" i="6" l="1"/>
  <c r="A230" i="6" l="1"/>
  <c r="A231" i="6" l="1"/>
  <c r="A232" i="6" l="1"/>
  <c r="A233" i="6" l="1"/>
  <c r="A234" i="6" l="1"/>
  <c r="A235" i="6" l="1"/>
  <c r="A236" i="6" l="1"/>
  <c r="A237" i="6" l="1"/>
  <c r="A238" i="6" l="1"/>
  <c r="A239" i="6" l="1"/>
  <c r="A240" i="6" l="1"/>
  <c r="A241" i="6" l="1"/>
  <c r="A242" i="6" l="1"/>
  <c r="A243" i="6" l="1"/>
  <c r="A244" i="6" l="1"/>
  <c r="A245" i="6" l="1"/>
  <c r="A246" i="6" l="1"/>
  <c r="A247" i="6" l="1"/>
  <c r="A248" i="6" l="1"/>
  <c r="A249" i="6" l="1"/>
  <c r="A250" i="6" l="1"/>
  <c r="A251" i="6" l="1"/>
  <c r="A252" i="6" l="1"/>
  <c r="A253" i="6" l="1"/>
  <c r="A254" i="6" l="1"/>
  <c r="A255" i="6" l="1"/>
  <c r="A256" i="6" l="1"/>
  <c r="A257" i="6" l="1"/>
  <c r="A258" i="6" l="1"/>
  <c r="A259" i="6" l="1"/>
  <c r="A260" i="6" l="1"/>
  <c r="A261" i="6" l="1"/>
  <c r="A262" i="6" l="1"/>
  <c r="A263" i="6" l="1"/>
  <c r="A264" i="6" l="1"/>
  <c r="A265" i="6" l="1"/>
  <c r="A266" i="6" l="1"/>
  <c r="A267" i="6" l="1"/>
  <c r="A268" i="6" l="1"/>
  <c r="A269" i="6" l="1"/>
  <c r="A270" i="6" l="1"/>
  <c r="A271" i="6" l="1"/>
  <c r="A272" i="6" l="1"/>
  <c r="A273" i="6" l="1"/>
  <c r="A274" i="6" l="1"/>
  <c r="A275" i="6" l="1"/>
  <c r="A276" i="6" l="1"/>
  <c r="A277" i="6" l="1"/>
  <c r="A278" i="6" l="1"/>
  <c r="A279" i="6" l="1"/>
  <c r="A280" i="6" l="1"/>
  <c r="A281" i="6" l="1"/>
  <c r="A282" i="6" l="1"/>
  <c r="A283" i="6" l="1"/>
  <c r="A284" i="6" l="1"/>
  <c r="A285" i="6" l="1"/>
  <c r="A286" i="6" l="1"/>
  <c r="A287" i="6" l="1"/>
  <c r="A288" i="6" l="1"/>
  <c r="A289" i="6" l="1"/>
  <c r="A290" i="6" l="1"/>
  <c r="A291" i="6" l="1"/>
  <c r="A292" i="6" l="1"/>
  <c r="A293" i="6" l="1"/>
  <c r="A294" i="6" l="1"/>
  <c r="A295" i="6" l="1"/>
  <c r="A296" i="6" l="1"/>
  <c r="A297" i="6" l="1"/>
  <c r="A298" i="6" l="1"/>
  <c r="A299" i="6" l="1"/>
  <c r="A300" i="6" l="1"/>
  <c r="A301" i="6" l="1"/>
  <c r="A302" i="6" l="1"/>
  <c r="A303" i="6" l="1"/>
  <c r="A304" i="6" l="1"/>
  <c r="A305" i="6" l="1"/>
  <c r="A306" i="6" l="1"/>
  <c r="A307" i="6" l="1"/>
  <c r="A308" i="6" l="1"/>
  <c r="A309" i="6" l="1"/>
  <c r="A310" i="6" l="1"/>
  <c r="A311" i="6" l="1"/>
  <c r="A312" i="6" l="1"/>
  <c r="A313" i="6" l="1"/>
  <c r="A314" i="6" l="1"/>
  <c r="A315" i="6" l="1"/>
  <c r="A316" i="6" l="1"/>
  <c r="A317" i="6" l="1"/>
  <c r="A318" i="6" l="1"/>
  <c r="A319" i="6" l="1"/>
  <c r="A320" i="6" l="1"/>
  <c r="A321" i="6" l="1"/>
  <c r="A322" i="6" l="1"/>
  <c r="A323" i="6" l="1"/>
  <c r="A324" i="6" l="1"/>
  <c r="A325" i="6" l="1"/>
  <c r="A326" i="6" l="1"/>
  <c r="A327" i="6" l="1"/>
  <c r="A328" i="6" l="1"/>
  <c r="A329" i="6" l="1"/>
  <c r="A330" i="6" l="1"/>
  <c r="A331" i="6" l="1"/>
  <c r="A332" i="6" l="1"/>
  <c r="A333" i="6" l="1"/>
  <c r="A334" i="6" l="1"/>
  <c r="A335" i="6" l="1"/>
  <c r="A336" i="6" l="1"/>
  <c r="A337" i="6" l="1"/>
  <c r="A338" i="6" l="1"/>
  <c r="A339" i="6" l="1"/>
  <c r="A340" i="6" l="1"/>
  <c r="A341" i="6" l="1"/>
  <c r="A342" i="6" l="1"/>
  <c r="A343" i="6" l="1"/>
  <c r="A344" i="6" l="1"/>
  <c r="A345" i="6" l="1"/>
  <c r="A346" i="6" l="1"/>
  <c r="A347" i="6" l="1"/>
  <c r="A348" i="6" l="1"/>
  <c r="A349" i="6" l="1"/>
  <c r="A350" i="6" l="1"/>
  <c r="A351" i="6" l="1"/>
  <c r="A352" i="6" l="1"/>
  <c r="A353" i="6" l="1"/>
  <c r="A354" i="6" l="1"/>
  <c r="A355" i="6" l="1"/>
  <c r="A356" i="6" l="1"/>
  <c r="A357" i="6" l="1"/>
  <c r="A358" i="6" l="1"/>
  <c r="A359" i="6" l="1"/>
  <c r="A360" i="6" l="1"/>
  <c r="A361" i="6" l="1"/>
  <c r="A362" i="6" l="1"/>
  <c r="A363" i="6" l="1"/>
  <c r="A364" i="6" l="1"/>
  <c r="A365" i="6" l="1"/>
  <c r="A366" i="6" l="1"/>
  <c r="A367" i="6" l="1"/>
  <c r="A368" i="6" l="1"/>
  <c r="A369" i="6" l="1"/>
  <c r="A370" i="6" l="1"/>
  <c r="A371" i="6" l="1"/>
  <c r="A372" i="6" l="1"/>
  <c r="A373" i="6" l="1"/>
  <c r="A374" i="6" l="1"/>
  <c r="A375" i="6" l="1"/>
  <c r="A376" i="6" l="1"/>
  <c r="A377" i="6" l="1"/>
  <c r="A378" i="6" l="1"/>
  <c r="A379" i="6" l="1"/>
  <c r="A380" i="6" l="1"/>
  <c r="A381" i="6" l="1"/>
  <c r="A382" i="6" l="1"/>
  <c r="A383" i="6" l="1"/>
  <c r="A384" i="6" l="1"/>
  <c r="A385" i="6" l="1"/>
  <c r="A386" i="6" l="1"/>
  <c r="A387" i="6" l="1"/>
  <c r="A388" i="6" l="1"/>
  <c r="A389" i="6" l="1"/>
  <c r="A390" i="6" l="1"/>
  <c r="A391" i="6" l="1"/>
  <c r="A392" i="6" l="1"/>
  <c r="A393" i="6" l="1"/>
  <c r="A394" i="6" l="1"/>
  <c r="A395" i="6" l="1"/>
  <c r="A396" i="6" l="1"/>
  <c r="A397" i="6" l="1"/>
  <c r="A398" i="6" l="1"/>
  <c r="A399" i="6" l="1"/>
  <c r="A400" i="6" l="1"/>
  <c r="C185" i="11" l="1"/>
  <c r="C77" i="11"/>
  <c r="C113" i="11"/>
  <c r="F42" i="11"/>
  <c r="C149" i="11"/>
  <c r="E18" i="11"/>
  <c r="D4" i="2"/>
  <c r="C8" i="2" a="1"/>
  <c r="I44" i="11"/>
  <c r="F5" i="2"/>
  <c r="E22" i="11"/>
  <c r="C5" i="2"/>
  <c r="C76" i="11"/>
  <c r="D44" i="11"/>
  <c r="C112" i="11"/>
  <c r="E21" i="11"/>
  <c r="C184" i="11"/>
  <c r="C148" i="11"/>
  <c r="I47" i="11"/>
  <c r="F47" i="11"/>
  <c r="F12" i="2" l="1"/>
  <c r="C8" i="2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F21" i="2"/>
  <c r="F17" i="2"/>
  <c r="F29" i="2"/>
  <c r="F30" i="2"/>
  <c r="F24" i="2"/>
  <c r="F27" i="2"/>
  <c r="F33" i="2"/>
  <c r="F28" i="2"/>
  <c r="F13" i="2"/>
  <c r="F19" i="2"/>
  <c r="F26" i="2"/>
  <c r="F16" i="2"/>
  <c r="F18" i="2"/>
  <c r="F25" i="2"/>
  <c r="F11" i="2"/>
  <c r="F31" i="2"/>
  <c r="F15" i="2"/>
  <c r="F34" i="2"/>
  <c r="F14" i="2"/>
  <c r="F20" i="2"/>
  <c r="F23" i="2"/>
  <c r="F22" i="2"/>
  <c r="F32" i="2"/>
  <c r="F35" i="2"/>
  <c r="C42" i="3"/>
  <c r="I45" i="11" s="1"/>
  <c r="C41" i="3"/>
  <c r="D45" i="11" s="1"/>
  <c r="C78" i="11"/>
  <c r="C114" i="11"/>
  <c r="C150" i="11"/>
  <c r="C18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Arnon Sirisuk</author>
  </authors>
  <commentList>
    <comment ref="O259" authorId="0" shapeId="0" xr:uid="{C0AB501D-B4A3-4D51-85EC-C712E9CA62A5}">
      <text>
        <r>
          <rPr>
            <b/>
            <sz val="9"/>
            <color indexed="81"/>
            <rFont val="Tahoma"/>
            <family val="2"/>
          </rPr>
          <t>Arnon Sirisuk:</t>
        </r>
        <r>
          <rPr>
            <sz val="9"/>
            <color indexed="81"/>
            <rFont val="Tahoma"/>
            <family val="2"/>
          </rPr>
          <t xml:space="preserve">
(ผอ.อนุมัติให้ใช้สถานที่ รอดำเนินการเลือกห้อง *ทางโรงเรียนจะดำเนินการถ่ายรูปมาให้)</t>
        </r>
      </text>
    </comment>
    <comment ref="O279" authorId="0" shapeId="0" xr:uid="{43DC0C0B-A4AF-424A-A99F-8D431A064860}">
      <text>
        <r>
          <rPr>
            <b/>
            <sz val="9"/>
            <color indexed="81"/>
            <rFont val="Tahoma"/>
            <family val="2"/>
          </rPr>
          <t>Arnon Sirisuk:</t>
        </r>
        <r>
          <rPr>
            <sz val="9"/>
            <color indexed="81"/>
            <rFont val="Tahoma"/>
            <family val="2"/>
          </rPr>
          <t xml:space="preserve">
เหมือนทำไฟแล้ว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Arnon Sirisuk</author>
  </authors>
  <commentList>
    <comment ref="O259" authorId="0" shapeId="0" xr:uid="{4E8CD01E-6353-4EC6-951A-A321A2EB3B22}">
      <text>
        <r>
          <rPr>
            <b/>
            <sz val="9"/>
            <color indexed="81"/>
            <rFont val="Tahoma"/>
            <family val="2"/>
          </rPr>
          <t>Arnon Sirisuk:</t>
        </r>
        <r>
          <rPr>
            <sz val="9"/>
            <color indexed="81"/>
            <rFont val="Tahoma"/>
            <family val="2"/>
          </rPr>
          <t xml:space="preserve">
(ผอ.อนุมัติให้ใช้สถานที่ รอดำเนินการเลือกห้อง *ทางโรงเรียนจะดำเนินการถ่ายรูปมาให้)</t>
        </r>
      </text>
    </comment>
    <comment ref="O279" authorId="0" shapeId="0" xr:uid="{4BE63AD2-DA28-4E22-8CDE-1132F4B3A93F}">
      <text>
        <r>
          <rPr>
            <b/>
            <sz val="9"/>
            <color indexed="81"/>
            <rFont val="Tahoma"/>
            <family val="2"/>
          </rPr>
          <t>Arnon Sirisuk:</t>
        </r>
        <r>
          <rPr>
            <sz val="9"/>
            <color indexed="81"/>
            <rFont val="Tahoma"/>
            <family val="2"/>
          </rPr>
          <t xml:space="preserve">
เหมือนทำไฟแล้ว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<sst xmlns="http://schemas.openxmlformats.org/spreadsheetml/2006/main" count="48242" uniqueCount="4932">
  <si>
    <t>โครงการพัฒนาระบบนิเวศศูนย์ดิจิทัลชุมชนอย่างยั่งยืน</t>
  </si>
  <si>
    <t>กิจกรรมที่ ๑ จัดให้มีศูนย์บริการอินเทอร์เน็ตสาธารณะ (ศูนย์ดิจิทัลชุมชน) จำนวน ๑,๗๒๒ ศูนย์</t>
  </si>
  <si>
    <t>กลุ่มที่ ๓ การเช่าอุปกรณ์พร้อมจัดหาบุคลากรประจำศูนย์ดิจิทัลชุมชน จำนวน ๓๙๙ ศูนย์</t>
  </si>
  <si>
    <t>(กรุงเทพมหานคร จันทบุรี ฉะเชิงเทรา ชลบุรี ชัยนาท ตราด นครนายก นครปฐม นครสวรรค์</t>
  </si>
  <si>
    <t>นนทบุรี ปทุมธานี ปราจีนบุรี พระนครศรีอยุธยา ระยอง ลพบุรี สมุทรปราการ สระแก้ว</t>
  </si>
  <si>
    <t>สระบุรี สิงห์บุรี อ่างทอง และอุทัยธานี)</t>
  </si>
  <si>
    <t>สัญญาเลขที่ ๑๔/๒๕๖๖ ลงนามสัญญาวันที่ ๑๖ กุมภาพันธ์ ๒๕๖๖</t>
  </si>
  <si>
    <t>เอกสารส่งงานงวดที่ ๑</t>
  </si>
  <si>
    <t>รายงานสรุปผลการติดตั้งพัสดุ อุปกรณ์ ระบบต่างๆ</t>
  </si>
  <si>
    <t>เสนอ</t>
  </si>
  <si>
    <t>สำนักงานคณะกรรมการดิจิทัลเพื่อเศรษฐกิจและสังคมแห่งชาติ</t>
  </si>
  <si>
    <t>กระทรวงดิจิทัลเพื่อเศรษฐกิจและสังคม</t>
  </si>
  <si>
    <t>จัดทำโดย</t>
  </si>
  <si>
    <t>กลุ่มนิติบุคคล อาร์ยูที (RUT Consortium)</t>
  </si>
  <si>
    <t>รายละเอียดสถานที่ติดตั้ง</t>
  </si>
  <si>
    <t>กลุ่มเป้าหมาย</t>
  </si>
  <si>
    <t xml:space="preserve">ชื่อศูนย์ดิจิทัลชุมชน: </t>
  </si>
  <si>
    <t>แบบฟอร์มตรวจสอบการติดตั้งอุปกรณ์ศูนย์ดิจิทัลชุมชน</t>
  </si>
  <si>
    <t>ชื่อศูนย์ดิจิทัลชุมชน:</t>
  </si>
  <si>
    <t xml:space="preserve">จังหวัด: </t>
  </si>
  <si>
    <t>โรงเรียนไทยนิยมสงเคราะห์</t>
  </si>
  <si>
    <t>กรุงเทพมหานคร</t>
  </si>
  <si>
    <t xml:space="preserve">ประเภท: </t>
  </si>
  <si>
    <t>ผู้รับมอบอุปกรณ์</t>
  </si>
  <si>
    <t>ผู้ติดตั้ง</t>
  </si>
  <si>
    <t>รายการอุปกรณ์</t>
  </si>
  <si>
    <t>เอกสารการทดสอบความเร็วอินเทอร์เน็ต (Test Speed)</t>
  </si>
  <si>
    <t>พ.ศ.</t>
  </si>
  <si>
    <t>เอกสารรูปภาพสถานที่ติดตั้ง (ก่อนปรับปรุง)</t>
  </si>
  <si>
    <t>เอกสารรูปภาพสถานที่ติดตั้ง (หลังปรับปรุง)</t>
  </si>
  <si>
    <t>Name</t>
  </si>
  <si>
    <t>Namesake town/city</t>
  </si>
  <si>
    <t>HS[6]</t>
  </si>
  <si>
    <t>ISO[7]</t>
  </si>
  <si>
    <t>FIPS</t>
  </si>
  <si>
    <t>Bangkok</t>
  </si>
  <si>
    <t>BKK</t>
  </si>
  <si>
    <t>TH-10</t>
  </si>
  <si>
    <t>TH40</t>
  </si>
  <si>
    <t>อำนาจเจริญ</t>
  </si>
  <si>
    <t>Amnat Charoen</t>
  </si>
  <si>
    <t>ACR</t>
  </si>
  <si>
    <t>TH-37</t>
  </si>
  <si>
    <t>TH77</t>
  </si>
  <si>
    <t>อ่างทอง</t>
  </si>
  <si>
    <t>Ang Thong</t>
  </si>
  <si>
    <t>ATG</t>
  </si>
  <si>
    <t>TH-15</t>
  </si>
  <si>
    <t>TH35</t>
  </si>
  <si>
    <t>บึงกาฬ</t>
  </si>
  <si>
    <t>Bueng Kan</t>
  </si>
  <si>
    <t>BKN</t>
  </si>
  <si>
    <t>TH-38</t>
  </si>
  <si>
    <t>TH81</t>
  </si>
  <si>
    <t>บุรีรัมย์</t>
  </si>
  <si>
    <t>Buriram</t>
  </si>
  <si>
    <t>BRM</t>
  </si>
  <si>
    <t>TH-31</t>
  </si>
  <si>
    <t>TH28</t>
  </si>
  <si>
    <t>ฉะเชิงเทรา</t>
  </si>
  <si>
    <t>Chachoengsao</t>
  </si>
  <si>
    <t>CCO</t>
  </si>
  <si>
    <t>TH-24</t>
  </si>
  <si>
    <t>TH44</t>
  </si>
  <si>
    <t>ชัยนาท</t>
  </si>
  <si>
    <t>Chai Nat</t>
  </si>
  <si>
    <t>CNT</t>
  </si>
  <si>
    <t>TH-18</t>
  </si>
  <si>
    <t>TH32</t>
  </si>
  <si>
    <t>ชัยภูมิ</t>
  </si>
  <si>
    <t>Chaiyaphum</t>
  </si>
  <si>
    <t>CPM</t>
  </si>
  <si>
    <t>TH-36</t>
  </si>
  <si>
    <t>TH26</t>
  </si>
  <si>
    <t>จันทบุรี</t>
  </si>
  <si>
    <t>Chanthaburi</t>
  </si>
  <si>
    <t>CTI</t>
  </si>
  <si>
    <t>TH-22</t>
  </si>
  <si>
    <t>TH48</t>
  </si>
  <si>
    <t>เชียงใหม่</t>
  </si>
  <si>
    <t>Chiang Mai</t>
  </si>
  <si>
    <t>CMI</t>
  </si>
  <si>
    <t>TH-50</t>
  </si>
  <si>
    <t>TH02</t>
  </si>
  <si>
    <t>เชียงราย</t>
  </si>
  <si>
    <t>Chiang Rai</t>
  </si>
  <si>
    <t>CRI</t>
  </si>
  <si>
    <t>TH-57</t>
  </si>
  <si>
    <t>TH03</t>
  </si>
  <si>
    <t>ชลบุรี</t>
  </si>
  <si>
    <t>Chonburi</t>
  </si>
  <si>
    <t>CBI</t>
  </si>
  <si>
    <t>TH-20</t>
  </si>
  <si>
    <t>TH46</t>
  </si>
  <si>
    <t>ชุมพร</t>
  </si>
  <si>
    <t>Chumphon</t>
  </si>
  <si>
    <t>CPN</t>
  </si>
  <si>
    <t>TH-86</t>
  </si>
  <si>
    <t>TH58</t>
  </si>
  <si>
    <t>กาฬสินธุ์</t>
  </si>
  <si>
    <t>Kalasin</t>
  </si>
  <si>
    <t>KSN</t>
  </si>
  <si>
    <t>TH-46</t>
  </si>
  <si>
    <t>TH23</t>
  </si>
  <si>
    <t>กำแพงเพชร</t>
  </si>
  <si>
    <t>Kamphaeng Phet</t>
  </si>
  <si>
    <t>KPT</t>
  </si>
  <si>
    <t>TH-62</t>
  </si>
  <si>
    <t>TH11</t>
  </si>
  <si>
    <t>กาญจนบุรี</t>
  </si>
  <si>
    <t>Kanchanaburi</t>
  </si>
  <si>
    <t>KRI</t>
  </si>
  <si>
    <t>TH-71</t>
  </si>
  <si>
    <t>TH50</t>
  </si>
  <si>
    <t>ขอนแก่น</t>
  </si>
  <si>
    <t>Khon Kaen</t>
  </si>
  <si>
    <t>KKN</t>
  </si>
  <si>
    <t>TH-40</t>
  </si>
  <si>
    <t>TH22</t>
  </si>
  <si>
    <t>กระบี่</t>
  </si>
  <si>
    <t>Krabi</t>
  </si>
  <si>
    <t>KBI</t>
  </si>
  <si>
    <t>TH-81</t>
  </si>
  <si>
    <t>TH63</t>
  </si>
  <si>
    <t>ลำปาง</t>
  </si>
  <si>
    <t>Lampang</t>
  </si>
  <si>
    <t>LPG</t>
  </si>
  <si>
    <t>TH-52</t>
  </si>
  <si>
    <t>TH06</t>
  </si>
  <si>
    <t>ลำพูน</t>
  </si>
  <si>
    <t>Lamphun</t>
  </si>
  <si>
    <t>LPN</t>
  </si>
  <si>
    <t>TH-51</t>
  </si>
  <si>
    <t>TH05</t>
  </si>
  <si>
    <t>เลย</t>
  </si>
  <si>
    <t>Loei</t>
  </si>
  <si>
    <t>LEI</t>
  </si>
  <si>
    <t>TH-42</t>
  </si>
  <si>
    <t>TH18</t>
  </si>
  <si>
    <t>ลพบุรี</t>
  </si>
  <si>
    <t>Lopburi</t>
  </si>
  <si>
    <t>LRI</t>
  </si>
  <si>
    <t>TH-16</t>
  </si>
  <si>
    <t>TH34</t>
  </si>
  <si>
    <t>แม่ฮ่องสอน</t>
  </si>
  <si>
    <t>Mae Hong Son</t>
  </si>
  <si>
    <t>MSN</t>
  </si>
  <si>
    <t>TH-58</t>
  </si>
  <si>
    <t>TH01</t>
  </si>
  <si>
    <t>มหาสารคาม</t>
  </si>
  <si>
    <t>Maha Sarakham</t>
  </si>
  <si>
    <t>MKM</t>
  </si>
  <si>
    <t>TH-44</t>
  </si>
  <si>
    <t>TH24</t>
  </si>
  <si>
    <t>มุกดาหาร</t>
  </si>
  <si>
    <t>Mukdahan</t>
  </si>
  <si>
    <t>MDH</t>
  </si>
  <si>
    <t>TH-49</t>
  </si>
  <si>
    <t>TH78</t>
  </si>
  <si>
    <t>นครนายก</t>
  </si>
  <si>
    <t>Nakhon Nayok</t>
  </si>
  <si>
    <t>NYK</t>
  </si>
  <si>
    <t>TH-26</t>
  </si>
  <si>
    <t>TH43</t>
  </si>
  <si>
    <t>นครปฐม</t>
  </si>
  <si>
    <t>Nakhon Pathom</t>
  </si>
  <si>
    <t>NPT</t>
  </si>
  <si>
    <t>TH-73</t>
  </si>
  <si>
    <t>TH53</t>
  </si>
  <si>
    <t>นครพนม</t>
  </si>
  <si>
    <t>Nakhon Phanom</t>
  </si>
  <si>
    <t>NPM</t>
  </si>
  <si>
    <t>TH-48</t>
  </si>
  <si>
    <t>TH73</t>
  </si>
  <si>
    <t>นครราชสีมา</t>
  </si>
  <si>
    <t>Nakhon Ratchasima</t>
  </si>
  <si>
    <t>NMA</t>
  </si>
  <si>
    <t>TH-30</t>
  </si>
  <si>
    <t>TH27</t>
  </si>
  <si>
    <t>นครสวรรค์</t>
  </si>
  <si>
    <t>Nakhon Sawan</t>
  </si>
  <si>
    <t>NSN</t>
  </si>
  <si>
    <t>TH-60</t>
  </si>
  <si>
    <t>TH16</t>
  </si>
  <si>
    <t>นครศรีธรรมราช</t>
  </si>
  <si>
    <t>Nakhon Si Thammarat</t>
  </si>
  <si>
    <t>NRT</t>
  </si>
  <si>
    <t>TH-80</t>
  </si>
  <si>
    <t>TH64</t>
  </si>
  <si>
    <t>น่าน</t>
  </si>
  <si>
    <t>Nan</t>
  </si>
  <si>
    <t>NAN</t>
  </si>
  <si>
    <t>TH-55</t>
  </si>
  <si>
    <t>TH04</t>
  </si>
  <si>
    <t>นราธิวาส</t>
  </si>
  <si>
    <t>Narathiwat</t>
  </si>
  <si>
    <t>NWT</t>
  </si>
  <si>
    <t>TH-96</t>
  </si>
  <si>
    <t>TH31</t>
  </si>
  <si>
    <t>หนองบัวลำภู</t>
  </si>
  <si>
    <t>Nong Bua Lam Phu</t>
  </si>
  <si>
    <t>NBP</t>
  </si>
  <si>
    <t>TH-39</t>
  </si>
  <si>
    <t>TH79</t>
  </si>
  <si>
    <t>หนองคาย</t>
  </si>
  <si>
    <t>Nong Khai</t>
  </si>
  <si>
    <t>NKI</t>
  </si>
  <si>
    <t>TH-43</t>
  </si>
  <si>
    <t>TH17</t>
  </si>
  <si>
    <t>นนทบุรี</t>
  </si>
  <si>
    <t>Nonthaburi</t>
  </si>
  <si>
    <t>NBI</t>
  </si>
  <si>
    <t>TH-12</t>
  </si>
  <si>
    <t>TH38</t>
  </si>
  <si>
    <t>ปทุมธานี</t>
  </si>
  <si>
    <t>Pathum Thani</t>
  </si>
  <si>
    <t>PTE</t>
  </si>
  <si>
    <t>TH-13</t>
  </si>
  <si>
    <t>TH39</t>
  </si>
  <si>
    <t>ปัตตานี</t>
  </si>
  <si>
    <t>Pattani</t>
  </si>
  <si>
    <t>PTN</t>
  </si>
  <si>
    <t>TH-94</t>
  </si>
  <si>
    <t>TH69</t>
  </si>
  <si>
    <t>พังงา</t>
  </si>
  <si>
    <t>Phang Nga</t>
  </si>
  <si>
    <t>PNA</t>
  </si>
  <si>
    <t>TH-82</t>
  </si>
  <si>
    <t>TH61</t>
  </si>
  <si>
    <t>พัทลุง</t>
  </si>
  <si>
    <t>Phatthalung</t>
  </si>
  <si>
    <t>PLG</t>
  </si>
  <si>
    <t>TH-93</t>
  </si>
  <si>
    <t>TH66</t>
  </si>
  <si>
    <t>พะเยา</t>
  </si>
  <si>
    <t>Phayao</t>
  </si>
  <si>
    <t>PYO</t>
  </si>
  <si>
    <t>TH-56</t>
  </si>
  <si>
    <t>TH41</t>
  </si>
  <si>
    <t>เพชรบูรณ์</t>
  </si>
  <si>
    <t>Phetchabun</t>
  </si>
  <si>
    <t>PNB</t>
  </si>
  <si>
    <t>TH-67</t>
  </si>
  <si>
    <t>TH14</t>
  </si>
  <si>
    <t>เพชรบุรี</t>
  </si>
  <si>
    <t>Phetchaburi</t>
  </si>
  <si>
    <t>PBI</t>
  </si>
  <si>
    <t>TH-76</t>
  </si>
  <si>
    <t>TH56</t>
  </si>
  <si>
    <t>พิจิตร</t>
  </si>
  <si>
    <t>Phichit</t>
  </si>
  <si>
    <t>PCT</t>
  </si>
  <si>
    <t>TH-66</t>
  </si>
  <si>
    <t>TH13</t>
  </si>
  <si>
    <t>พิษณุโลก</t>
  </si>
  <si>
    <t>Phitsanulok</t>
  </si>
  <si>
    <t>PLK</t>
  </si>
  <si>
    <t>TH-65</t>
  </si>
  <si>
    <t>TH12</t>
  </si>
  <si>
    <t>พระนครศรีอยุธยา</t>
  </si>
  <si>
    <t>Phra Nakhon Si Ayutthaya</t>
  </si>
  <si>
    <t>AYA</t>
  </si>
  <si>
    <t>TH-14</t>
  </si>
  <si>
    <t>TH36</t>
  </si>
  <si>
    <t>แพร่</t>
  </si>
  <si>
    <t>Phrae</t>
  </si>
  <si>
    <t>PRE</t>
  </si>
  <si>
    <t>TH-54</t>
  </si>
  <si>
    <t>TH07</t>
  </si>
  <si>
    <t>ภูเก็ต</t>
  </si>
  <si>
    <t>Phuket</t>
  </si>
  <si>
    <t>PKT</t>
  </si>
  <si>
    <t>TH-83</t>
  </si>
  <si>
    <t>TH62</t>
  </si>
  <si>
    <t>ปราจีนบุรี</t>
  </si>
  <si>
    <t>Prachinburi</t>
  </si>
  <si>
    <t>PRI</t>
  </si>
  <si>
    <t>TH-25</t>
  </si>
  <si>
    <t>TH74</t>
  </si>
  <si>
    <t>ประจวบคีรีขันธ์</t>
  </si>
  <si>
    <t>Prachuap Khiri Khan</t>
  </si>
  <si>
    <t>PKN</t>
  </si>
  <si>
    <t>TH-77</t>
  </si>
  <si>
    <t>TH57</t>
  </si>
  <si>
    <t>ระนอง</t>
  </si>
  <si>
    <t>Ranong</t>
  </si>
  <si>
    <t>RNG</t>
  </si>
  <si>
    <t>TH-85</t>
  </si>
  <si>
    <t>TH59</t>
  </si>
  <si>
    <t>ราชบุรี</t>
  </si>
  <si>
    <t>Ratchaburi</t>
  </si>
  <si>
    <t>RBR</t>
  </si>
  <si>
    <t>TH-70</t>
  </si>
  <si>
    <t>TH52</t>
  </si>
  <si>
    <t>ระยอง</t>
  </si>
  <si>
    <t>Rayong</t>
  </si>
  <si>
    <t>RYG</t>
  </si>
  <si>
    <t>TH-21</t>
  </si>
  <si>
    <t>TH47</t>
  </si>
  <si>
    <t>ร้อยเอ็ด</t>
  </si>
  <si>
    <t>Roi Et</t>
  </si>
  <si>
    <t>RET</t>
  </si>
  <si>
    <t>TH-45</t>
  </si>
  <si>
    <t>TH25</t>
  </si>
  <si>
    <t>สระแก้ว</t>
  </si>
  <si>
    <t>Sa Kaeo</t>
  </si>
  <si>
    <t>SKW</t>
  </si>
  <si>
    <t>TH-27</t>
  </si>
  <si>
    <t>TH80</t>
  </si>
  <si>
    <t>สกลนคร</t>
  </si>
  <si>
    <t>Sakon Nakhon</t>
  </si>
  <si>
    <t>SNK</t>
  </si>
  <si>
    <t>TH-47</t>
  </si>
  <si>
    <t>TH20</t>
  </si>
  <si>
    <t>สมุทรปราการ</t>
  </si>
  <si>
    <t>Samut Prakan</t>
  </si>
  <si>
    <t>SPK</t>
  </si>
  <si>
    <t>TH-11</t>
  </si>
  <si>
    <t>TH42</t>
  </si>
  <si>
    <t>สมุทรสาคร</t>
  </si>
  <si>
    <t>Samut Sakhon</t>
  </si>
  <si>
    <t>SKN</t>
  </si>
  <si>
    <t>TH-74</t>
  </si>
  <si>
    <t>TH55</t>
  </si>
  <si>
    <t>สมุทรสงคราม</t>
  </si>
  <si>
    <t>Samut Songkhram</t>
  </si>
  <si>
    <t>SKM</t>
  </si>
  <si>
    <t>TH-75</t>
  </si>
  <si>
    <t>TH54</t>
  </si>
  <si>
    <t>สระบุรี</t>
  </si>
  <si>
    <t>Saraburi</t>
  </si>
  <si>
    <t>SRI</t>
  </si>
  <si>
    <t>TH-19</t>
  </si>
  <si>
    <t>TH37</t>
  </si>
  <si>
    <t>สตูล</t>
  </si>
  <si>
    <t>Satun</t>
  </si>
  <si>
    <t>STN</t>
  </si>
  <si>
    <t>TH-91</t>
  </si>
  <si>
    <t>TH67</t>
  </si>
  <si>
    <t>สิงห์บุรี</t>
  </si>
  <si>
    <t>Sing Buri</t>
  </si>
  <si>
    <t>SBR</t>
  </si>
  <si>
    <t>TH-17</t>
  </si>
  <si>
    <t>TH33</t>
  </si>
  <si>
    <t>ศรีสะเกษ</t>
  </si>
  <si>
    <t>Sisaket</t>
  </si>
  <si>
    <t>SSK</t>
  </si>
  <si>
    <t>TH-33</t>
  </si>
  <si>
    <t>TH30</t>
  </si>
  <si>
    <t>สงขลา</t>
  </si>
  <si>
    <t>Songkhla</t>
  </si>
  <si>
    <t>SKA</t>
  </si>
  <si>
    <t>TH-90</t>
  </si>
  <si>
    <t>TH68</t>
  </si>
  <si>
    <t>สุโขทัย</t>
  </si>
  <si>
    <t>Sukhothai (Sukhothai Thani)</t>
  </si>
  <si>
    <t>STI</t>
  </si>
  <si>
    <t>TH-64</t>
  </si>
  <si>
    <t>TH09</t>
  </si>
  <si>
    <t>สุพรรณบุรี</t>
  </si>
  <si>
    <t>Suphan Buri</t>
  </si>
  <si>
    <t>SPB</t>
  </si>
  <si>
    <t>TH-72</t>
  </si>
  <si>
    <t>TH51</t>
  </si>
  <si>
    <t>สุราษฎร์ธานี</t>
  </si>
  <si>
    <t>Surat Thani</t>
  </si>
  <si>
    <t>SNI</t>
  </si>
  <si>
    <t>TH-84</t>
  </si>
  <si>
    <t>TH60</t>
  </si>
  <si>
    <t>สุรินทร์</t>
  </si>
  <si>
    <t>Surin</t>
  </si>
  <si>
    <t>SRN</t>
  </si>
  <si>
    <t>TH-32</t>
  </si>
  <si>
    <t>TH29</t>
  </si>
  <si>
    <t>ตาก</t>
  </si>
  <si>
    <t>Tak</t>
  </si>
  <si>
    <t>TAK</t>
  </si>
  <si>
    <t>TH-63</t>
  </si>
  <si>
    <t>TH08</t>
  </si>
  <si>
    <t>ตรัง</t>
  </si>
  <si>
    <t>Trang</t>
  </si>
  <si>
    <t>TRG</t>
  </si>
  <si>
    <t>TH-92</t>
  </si>
  <si>
    <t>TH65</t>
  </si>
  <si>
    <t>ตราด</t>
  </si>
  <si>
    <t>Trat</t>
  </si>
  <si>
    <t>TRT</t>
  </si>
  <si>
    <t>TH-23</t>
  </si>
  <si>
    <t>TH49</t>
  </si>
  <si>
    <t>อุบลราชธานี</t>
  </si>
  <si>
    <t>Ubon Ratchathani</t>
  </si>
  <si>
    <t>UBN</t>
  </si>
  <si>
    <t>TH-34</t>
  </si>
  <si>
    <t>TH75</t>
  </si>
  <si>
    <t>อุดรธานี</t>
  </si>
  <si>
    <t>Udon Thani</t>
  </si>
  <si>
    <t>UDN</t>
  </si>
  <si>
    <t>TH-41</t>
  </si>
  <si>
    <t>TH76</t>
  </si>
  <si>
    <t>อุทัยธานี</t>
  </si>
  <si>
    <t>Uthai Thani</t>
  </si>
  <si>
    <t>UTI</t>
  </si>
  <si>
    <t>TH-61</t>
  </si>
  <si>
    <t>TH15</t>
  </si>
  <si>
    <t>อุตรดิตถ์</t>
  </si>
  <si>
    <t>Uttaradit</t>
  </si>
  <si>
    <t>UTD</t>
  </si>
  <si>
    <t>TH-53</t>
  </si>
  <si>
    <t>TH10</t>
  </si>
  <si>
    <t>ยะลา</t>
  </si>
  <si>
    <t>Yala</t>
  </si>
  <si>
    <t>YLA</t>
  </si>
  <si>
    <t>TH-95</t>
  </si>
  <si>
    <t>TH70</t>
  </si>
  <si>
    <t>ยโสธร</t>
  </si>
  <si>
    <t>Yasothon</t>
  </si>
  <si>
    <t>YST</t>
  </si>
  <si>
    <t>TH-35</t>
  </si>
  <si>
    <t>TH72</t>
  </si>
  <si>
    <t>T</t>
  </si>
  <si>
    <t>Description</t>
  </si>
  <si>
    <t>Check</t>
  </si>
  <si>
    <t>ศูนย์ที่จัดตั้งในโรงเรียนหรือสถานศึกษากระจายทั่วประเทศ</t>
  </si>
  <si>
    <t>ศูนย์ที่จัดตั้งในโรงเรียนสังกัด ศธ. (ขนาดใหญ่)</t>
  </si>
  <si>
    <t>ศูนย์ที่จัดตั้งในโรงเรียนสังกัด ศธ. (ขนาดเล็กและกลาง)</t>
  </si>
  <si>
    <t>ศูนย์ที่จัดตั้งในโรงเรียนสังกัดตำรวจตะเวนชายแดง (ตชด.) (ขนาดเล็กและกลาง)</t>
  </si>
  <si>
    <t>ศูนย์ที่จัดตั้งในโรงเรียนสังกัดตำรวจตะเวนชายแดง (ตชด.) (ขนาดใหญ่)</t>
  </si>
  <si>
    <t>รายการ</t>
  </si>
  <si>
    <t>Solar cell 10kW</t>
  </si>
  <si>
    <t>ชุดโต๊ะไม้สตูสูงยาว พร้อมเก้าอี้ 5 ตัว</t>
  </si>
  <si>
    <t>ฉากกั้นพาร์ททริชั่นครึ่งกระจก (1 เมตร x 5 แผ่น)</t>
  </si>
  <si>
    <t>โต๊ะสำหรับถ่ายรูป</t>
  </si>
  <si>
    <t>เก้าอี้ประชุมหุ้มหนังเทียม มีโช๊คระบบไฮโดรลิค</t>
  </si>
  <si>
    <t>โต๊ะคอมพิวเตอร์</t>
  </si>
  <si>
    <t>ชุดสตูดิโอ พร้อมฉากหลังสำหรับถ่ายรูป</t>
  </si>
  <si>
    <t>ตู้สำหรับจัดเก็บอุปกรณ์</t>
  </si>
  <si>
    <t>เครื่องปรับอากาศ ขนาด 36,000 BTU</t>
  </si>
  <si>
    <t>อุปกรณ์จัดเก็บ Log File ระบบเครือข่าย แบบที่ 1</t>
  </si>
  <si>
    <t>ชุดมาตรมิเตอร์วัดไฟฟ้าและอุปกรณ์เบรคเกอร์ระบบไฟฟ้าภายใน</t>
  </si>
  <si>
    <t>สายสัญญาณระบบไฟฟ้าและระบบคอมพิวเตอร์พร้อมราง</t>
  </si>
  <si>
    <t>เครื่องคอมพิวเตอร์ All In One สำหรับงานประมวลผล</t>
  </si>
  <si>
    <t>เครื่องพิมพ์ Multifunction แบบฉีดหมึกพร้อมติดตั้งถังหมึกพิมพ์ (Ink Tank Printer)</t>
  </si>
  <si>
    <t>อุปกรณ์กระจายสัญญาณไร้สาย (Access Point) แบบที่ 2</t>
  </si>
  <si>
    <t>เครื่องสำรองไฟฟ้าขนาด 1 kVA</t>
  </si>
  <si>
    <t>ลำดับ</t>
  </si>
  <si>
    <t>ยี่ห้อ</t>
  </si>
  <si>
    <t>รุ่น</t>
  </si>
  <si>
    <t>ชุดโปรแกรมระบบปฏิบัติการ Microsoft Windows 10 หรือดีกว่า ที่มีลิขสิทธิ์ถูกต้องตามกฎหมาย</t>
  </si>
  <si>
    <t>ชุดโปรแกรมจัดการสำนักงาน Office 365 หรือ Microsoft 365 หรือดีกว่า ที่มีลิขสิทธิ์ถูกต้องตามกฎหมาย</t>
  </si>
  <si>
    <t>ชุดโปรแกรมป้องกันไวรัสสำหรับคอมพิวเตอร์ ที่มีลิขสิทธิ์ถูกต้องตามกฎหมาย</t>
  </si>
  <si>
    <t>กล้องโทรทัศน์วงจรปิดชนิดเครือข่าย</t>
  </si>
  <si>
    <t>โทรทัศน์สี แอลอีดี (LED TV) ชนิด SMART TV ขนาดไม่น้อยกว่า 43 นิ้ว</t>
  </si>
  <si>
    <t>กระดานอัจฉริยะ (Smart Board)</t>
  </si>
  <si>
    <t>เครื่องมัลติมีเดียโปรเจคเตอร์ (XGA) พร้อมจอรับภาพแบบขาตั้ง</t>
  </si>
  <si>
    <t>เครื่องขยายเสียงพร้อมลำโพงแบบเคลื่อนที่</t>
  </si>
  <si>
    <t>กล้องถ่ายรูปดิจิทัลพร้อมกระเป๋าจัดเก็บ</t>
  </si>
  <si>
    <t>โต๊ะประชุมสำหรับขนาด 10 คน</t>
  </si>
  <si>
    <t>ป้ายชื่อศูนย์ดิจิทัลชุมชน ป้ายเคาน์เตอร์ และป้ายพื้นที่</t>
  </si>
  <si>
    <t>SRAN</t>
  </si>
  <si>
    <t>STAR-Aire</t>
  </si>
  <si>
    <t>Modernform</t>
  </si>
  <si>
    <t>ExpertiQ</t>
  </si>
  <si>
    <t>Dell</t>
  </si>
  <si>
    <t>EPSON</t>
  </si>
  <si>
    <t>OptiPlex 3280 All In One 21.5"</t>
  </si>
  <si>
    <t>L5290</t>
  </si>
  <si>
    <t>Zyxel</t>
  </si>
  <si>
    <t>WAX610D</t>
  </si>
  <si>
    <t>SKD</t>
  </si>
  <si>
    <t>LED-1000VA/630W</t>
  </si>
  <si>
    <t>Microsoft</t>
  </si>
  <si>
    <t>Windows 11 HOME</t>
  </si>
  <si>
    <t>Microsoft 365</t>
  </si>
  <si>
    <t>Trend Micro</t>
  </si>
  <si>
    <t>APEX ONE</t>
  </si>
  <si>
    <t>Hikvision</t>
  </si>
  <si>
    <t>DS-2DE5232IW-AE</t>
  </si>
  <si>
    <t>Samsung</t>
  </si>
  <si>
    <t>HG43AU800AWXXT</t>
  </si>
  <si>
    <t>HUAWEI</t>
  </si>
  <si>
    <t>IdaeaHub S</t>
  </si>
  <si>
    <t>EB-X06</t>
  </si>
  <si>
    <t>MBA</t>
  </si>
  <si>
    <t>MB-222</t>
  </si>
  <si>
    <t>ToKa</t>
  </si>
  <si>
    <t>DC-302</t>
  </si>
  <si>
    <t>Alfaplas</t>
  </si>
  <si>
    <t>D</t>
  </si>
  <si>
    <t>N</t>
  </si>
  <si>
    <t>ระบบอินเตอร์เน็ตและอุปกรณ์ Router Modem พร้อมแนบหลักฐานการทดสอบความเร็วอินเทอร์เน็ต (Speed Test)</t>
  </si>
  <si>
    <t>-</t>
  </si>
  <si>
    <t>Studio A2</t>
  </si>
  <si>
    <t>NetApprove</t>
  </si>
  <si>
    <t>DCR 5</t>
  </si>
  <si>
    <t>M</t>
  </si>
  <si>
    <t>Month</t>
  </si>
  <si>
    <t>เดือน</t>
  </si>
  <si>
    <t>มกราคม</t>
  </si>
  <si>
    <t>กุมภาพันธ์</t>
  </si>
  <si>
    <t>มีนาคม</t>
  </si>
  <si>
    <t>เมษายน</t>
  </si>
  <si>
    <t>พฤษภาคม</t>
  </si>
  <si>
    <t>มิถุนายน</t>
  </si>
  <si>
    <t>กรกฎาคม</t>
  </si>
  <si>
    <t>สิงหาคม</t>
  </si>
  <si>
    <t>กันยายน</t>
  </si>
  <si>
    <t>ตุลาคม</t>
  </si>
  <si>
    <t>พฤศจิกายน</t>
  </si>
  <si>
    <t>ธันวาคม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</si>
  <si>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</si>
  <si>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</si>
  <si>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</si>
  <si>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</si>
  <si>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</si>
  <si>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</si>
  <si>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</si>
  <si>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</si>
  <si>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</si>
  <si>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</si>
  <si>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</si>
  <si>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</si>
  <si>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</t>
  </si>
  <si>
    <t>Mbps.</t>
  </si>
  <si>
    <t>โครงการ</t>
  </si>
  <si>
    <t>กิจกรรม</t>
  </si>
  <si>
    <t>กลุ่ม</t>
  </si>
  <si>
    <t>จังหวัด 1:</t>
  </si>
  <si>
    <t>จังหวัด 3:</t>
  </si>
  <si>
    <t>จังหวัด 2:</t>
  </si>
  <si>
    <t>เลขที่สัญญา</t>
  </si>
  <si>
    <t>หน่วยงาน 1</t>
  </si>
  <si>
    <t>หน่วยงาน 2</t>
  </si>
  <si>
    <t>ชื่อคู่สัญญา</t>
  </si>
  <si>
    <t>ชื่อเอกสาร 1</t>
  </si>
  <si>
    <t>ชื่อเอกสาร 2</t>
  </si>
  <si>
    <t>C</t>
  </si>
  <si>
    <t>G</t>
  </si>
  <si>
    <t>ประเภท</t>
  </si>
  <si>
    <t>ชื่อศูนย์ดิจิทัลชุมชน</t>
  </si>
  <si>
    <t>จังหวัด</t>
  </si>
  <si>
    <t>สถานที่ติดตั้ง</t>
  </si>
  <si>
    <t>สังกัดหน่วยงาน</t>
  </si>
  <si>
    <t>ชื่อผู้ประสานงานสถานที่ 1</t>
  </si>
  <si>
    <t>ตำแหน่ง/เบอร์โทร 1</t>
  </si>
  <si>
    <t>ชื่อผู้ประสานงานสถานที่ 2</t>
  </si>
  <si>
    <t>ตำแหน่ง/เบอร์โทร 2</t>
  </si>
  <si>
    <t>ลำดับตาม TOR</t>
  </si>
  <si>
    <t>พิกัดละติจูด (Latitude)</t>
  </si>
  <si>
    <t>พิกัดลองจิจูด (Longitude)</t>
  </si>
  <si>
    <t>วันที่ดำเนินการ</t>
  </si>
  <si>
    <t>รายงานเดือน</t>
  </si>
  <si>
    <t>ดาว์โหลด</t>
  </si>
  <si>
    <t>อัพโหลด</t>
  </si>
  <si>
    <t>Group</t>
  </si>
  <si>
    <t>ลำดับ TOR</t>
  </si>
  <si>
    <t>TYPE</t>
  </si>
  <si>
    <t>Zone</t>
  </si>
  <si>
    <t>อำเภอ</t>
  </si>
  <si>
    <t>ตำบล</t>
  </si>
  <si>
    <t>หมู่บ้าน</t>
  </si>
  <si>
    <t>ที่อยู่</t>
  </si>
  <si>
    <t xml:space="preserve">เขตพื้นที่การศึกษา </t>
  </si>
  <si>
    <t>HUB</t>
  </si>
  <si>
    <t>Lat</t>
  </si>
  <si>
    <t>Long</t>
  </si>
  <si>
    <t>ข้อมูลผู้ประสาน ที่1</t>
  </si>
  <si>
    <t>เบอร์ติดต่อ ผอ</t>
  </si>
  <si>
    <t>ข้อมูลผู้ประสาน ที่2</t>
  </si>
  <si>
    <t>เบอร์ติดต่อผู้ประสานงาน ที่2</t>
  </si>
  <si>
    <t>Remark</t>
  </si>
  <si>
    <t>เบอร์ติดต่อโรงเรียน</t>
  </si>
  <si>
    <t>โรงเรียนทดแทน</t>
  </si>
  <si>
    <t>รายชื่อคน Survey</t>
  </si>
  <si>
    <t>เบอร์ติดต่อ</t>
  </si>
  <si>
    <t>วันที่เข้าสำรวจ (Plan)</t>
  </si>
  <si>
    <t>วันที่เข้าสำรวจ (Actual)</t>
  </si>
  <si>
    <t>เอกสาร TSSR ผังพื้นที่</t>
  </si>
  <si>
    <t>เอกสารยินยอมให้ปรับปรุงสถานที่</t>
  </si>
  <si>
    <t>ขนาดห้อง (กว้าง) เมตร</t>
  </si>
  <si>
    <t>ขนาดห้อง (ยาว) เมตร</t>
  </si>
  <si>
    <t>ขนาดห้อง (สูง) เมตร</t>
  </si>
  <si>
    <t>ขนาดห้อง (ตรม.)</t>
  </si>
  <si>
    <t>ติดตั้งชั้น</t>
  </si>
  <si>
    <t>อาคารมีกี่ชั้น</t>
  </si>
  <si>
    <t>ชื่ออาคาร</t>
  </si>
  <si>
    <t>ขนาด Meter ไฟฟ้าโรงเรียน</t>
  </si>
  <si>
    <t>จำนวนเฟส</t>
  </si>
  <si>
    <t>Report TSSR</t>
  </si>
  <si>
    <t>อัพโหลดรูป Cloud TKC</t>
  </si>
  <si>
    <t>งานเตรียมพื้นที่</t>
  </si>
  <si>
    <t>งานปิดช่องแสง</t>
  </si>
  <si>
    <t>งานทาสีผนัง</t>
  </si>
  <si>
    <t>งานทาสีฝ้า</t>
  </si>
  <si>
    <t>งานแสงสว่าง</t>
  </si>
  <si>
    <t>ระบบแอร์เดิม</t>
  </si>
  <si>
    <t>ระบบไฟฟ้า MDB เดิมในห้อง</t>
  </si>
  <si>
    <t>มีเสากลางห้อง</t>
  </si>
  <si>
    <t>สามารถเข้าดำเนินการได้เลยไม่ติดปัญหา</t>
  </si>
  <si>
    <t>กั้นผนังห้อง</t>
  </si>
  <si>
    <t>No. ผนัง</t>
  </si>
  <si>
    <t>ขนาดพื้นที่ติดตั้งได้หรือไม่</t>
  </si>
  <si>
    <t>ระบบไฟ</t>
  </si>
  <si>
    <t>เข้าร่วมโครงการหรือไม่</t>
  </si>
  <si>
    <t>โครงการทับซ้อน</t>
  </si>
  <si>
    <t xml:space="preserve"> ร้องขอเอกสารแจ้งจากเจ้าของโครงการ</t>
  </si>
  <si>
    <t>พื้นที่เสี่ยงน้ำท่วม</t>
  </si>
  <si>
    <t>สถานที่ติดตั้งไม่ตรงตาม TOR</t>
  </si>
  <si>
    <t>ชื่อตามป้ายโรงเรียนตาม TOR (Master)</t>
  </si>
  <si>
    <t>Status</t>
  </si>
  <si>
    <t>รวม 5 Zone</t>
  </si>
  <si>
    <t>Policy</t>
  </si>
  <si>
    <t>Plan Survey M1</t>
  </si>
  <si>
    <t>Percentage</t>
  </si>
  <si>
    <t>Actual Finish M1</t>
  </si>
  <si>
    <t>ขนาดห้องไม่เหมาะสม</t>
  </si>
  <si>
    <t>Week 15</t>
  </si>
  <si>
    <t>ไม่เข้าร่วมโครงการ</t>
  </si>
  <si>
    <t>สถานติดตั้งที่ไม่ตรงตาม TOR</t>
  </si>
  <si>
    <t>งานกั้นผนัง</t>
  </si>
  <si>
    <t>Week 14</t>
  </si>
  <si>
    <t>เปลี่ยน Type ติดตั้ง</t>
  </si>
  <si>
    <t>รอหนังสือจากต้นสังกัด</t>
  </si>
  <si>
    <t xml:space="preserve">Remark </t>
  </si>
  <si>
    <t>Status หนังสือยินยอมให้ปรับปรุงสถานที่</t>
  </si>
  <si>
    <t>Plan Start M2 
(เคลียพื้นที่รื้อของย้ายของเตรียมห้องก่อนปรับปรุง)</t>
  </si>
  <si>
    <t>Actual Start M2 
(เคลียพื้นที่รื้อของย้ายของเตรียมห้องก่อนปรับปรุง)</t>
  </si>
  <si>
    <t>On Process</t>
  </si>
  <si>
    <t xml:space="preserve">Plan Finish M2 </t>
  </si>
  <si>
    <t>Actual Finish M2</t>
  </si>
  <si>
    <t>Plan Start M3 
(ตกแต่งพื้นที่ ผนังฝ้า ทาสี)</t>
  </si>
  <si>
    <t>Actual Start M3 
(ตกแต่งพื้นที่ ผนังฝ้า ทาสี)</t>
  </si>
  <si>
    <t xml:space="preserve">Plan Finish M3 </t>
  </si>
  <si>
    <t>Actual Finish M3</t>
  </si>
  <si>
    <t>Plan Start M4 
(ติดตั้งระบบไฟฟ้า สายสัญญาณ )</t>
  </si>
  <si>
    <t>Actual Start M4 
(ติดตั้งระบบไฟฟ้า สายสัญญาณ )</t>
  </si>
  <si>
    <t>Plan Finish M4</t>
  </si>
  <si>
    <t>Actual Finish M4</t>
  </si>
  <si>
    <t xml:space="preserve">Link NT 
Plan Start </t>
  </si>
  <si>
    <t xml:space="preserve">Link NT 
Actual  Start </t>
  </si>
  <si>
    <t xml:space="preserve">Link NT 
Plan finish  </t>
  </si>
  <si>
    <t>Link NT 
Actual  Finish</t>
  </si>
  <si>
    <t>Plan Start T1 ส่งอุปกรณ์ เครื่องปรับอากาศ</t>
  </si>
  <si>
    <t>Actual Start T1</t>
  </si>
  <si>
    <t>Plan Finish T1</t>
  </si>
  <si>
    <t>Actual Finish T1</t>
  </si>
  <si>
    <t>Plan Start M5 
(ติดตั้งเครื่องปรับอากาศ)</t>
  </si>
  <si>
    <t>Actual Start M5 
(ติดตั้งเครื่องปรับอากาศ)</t>
  </si>
  <si>
    <t>Plan Finish M5</t>
  </si>
  <si>
    <t>Actual Finish M5</t>
  </si>
  <si>
    <t>Plan Start T2 งานส่งอุปกรณ์ เฟอร์นิเจอร์</t>
  </si>
  <si>
    <t>Actual Start T2 งานส่งอุปกรณ์ เฟอร์นิเจอร์</t>
  </si>
  <si>
    <t>Plan Finish T2 งานส่งอุปกรณ์ เฟอร์นิเจอร์</t>
  </si>
  <si>
    <t>Actual Finish T2 งานส่งอุปกรณ์ เฟอร์นิเจอร์</t>
  </si>
  <si>
    <t>Plan Start IF
งานติดตั้ง เฟอร์นิเจอร์</t>
  </si>
  <si>
    <t>Actual Start IF
งานติดตั้ง เฟอร์นิเจอร์</t>
  </si>
  <si>
    <t>Plan Finish IF
งานติดตั้ง เฟอร์นิเจอร์</t>
  </si>
  <si>
    <t>Actual Finish IF
งานติดตั้ง เฟอร์นิเจอร์</t>
  </si>
  <si>
    <t>Plan Start ส่งอุปกรณ์ ระบบโซล่าเซลล์</t>
  </si>
  <si>
    <t>Actual Start ส่งอุปกรณ์ ระบบโซล่าเซลล์</t>
  </si>
  <si>
    <t>Finish งานส่งอุปกรณ์ ระบบโซล่าเซลล์</t>
  </si>
  <si>
    <t>Actual Finish</t>
  </si>
  <si>
    <t>Plan Start ส่งอุปกรณ์ ระบบคอมพิวเตอร์</t>
  </si>
  <si>
    <t>Actual Start ส่งอุปกรณ์ ระบบคอมพิวเตอร์</t>
  </si>
  <si>
    <t>Finish งานส่งอุปกรณ์ ระบบคอมพิวเตอร์</t>
  </si>
  <si>
    <t>Plan Start M6 
(ติดตั้งอุปกรณ์ ระบบคอมพิวเตอร์ คอนฟิก ออนระบบทดสอบ)</t>
  </si>
  <si>
    <t>Actual Start M6 
(ติดตั้งอุปกรณ์ ระบบคอมพิวเตอร์ คอนฟิก ออนระบบทดสอบ)</t>
  </si>
  <si>
    <t>Plan Finish M6</t>
  </si>
  <si>
    <t>Actual Finish M6</t>
  </si>
  <si>
    <t>Plan เอกสารแสดงความยินยอมให้จัดเตรียมสถานที่</t>
  </si>
  <si>
    <t>Actual เอกสารแสดงความยินยอมให้จัดเตรียมสถานที่</t>
  </si>
  <si>
    <t>Plan Hard Copy Sent to TKC</t>
  </si>
  <si>
    <t>Actual Hard Copy Sent to TKC</t>
  </si>
  <si>
    <t>Plan  แบบคำขอร่วม</t>
  </si>
  <si>
    <t>Actual  แบบคำขอร่วม</t>
  </si>
  <si>
    <t>G1</t>
  </si>
  <si>
    <t>T1</t>
  </si>
  <si>
    <t>กลุ่มศูนย์ดิจิตอลชุมชน</t>
  </si>
  <si>
    <t>Zone1</t>
  </si>
  <si>
    <t>หนองจอก</t>
  </si>
  <si>
    <t>โคกแฝค</t>
  </si>
  <si>
    <t>สำนักงานเขตหนองจอก</t>
  </si>
  <si>
    <t>สำนักการศึกษากทม</t>
  </si>
  <si>
    <t>HUB1 Zone กรุงเทพ</t>
  </si>
  <si>
    <t>โรงเรียนบ้านลำต้นกล้วย</t>
  </si>
  <si>
    <t>ผอ.นางวรางคณา หวัดสนิท</t>
  </si>
  <si>
    <t>นายอเนก แดงโกเมน</t>
  </si>
  <si>
    <t>089-507-4407</t>
  </si>
  <si>
    <t>02-543-1202</t>
  </si>
  <si>
    <t>นาย ชยากร อายุยืน</t>
  </si>
  <si>
    <t>090-320-1917</t>
  </si>
  <si>
    <t>Done</t>
  </si>
  <si>
    <t>เซ็นต์เอกสาร TSSR ผังพื้นที่</t>
  </si>
  <si>
    <t>เซ็นต์เอกสารยินยอมให้ปรับปรุงสถานที่</t>
  </si>
  <si>
    <t>อาคารเรียน 2 (กล้วยน้ำว้า)</t>
  </si>
  <si>
    <t>2.5(10)</t>
  </si>
  <si>
    <t>ใช้พื้นที่ร่วม ห้องสมุด ไม่กั้นผนัง</t>
  </si>
  <si>
    <t>ย้ายของ</t>
  </si>
  <si>
    <t>มี</t>
  </si>
  <si>
    <t>ไม่ติดปัญหา</t>
  </si>
  <si>
    <t>เหมาะสมติดตั้งได้</t>
  </si>
  <si>
    <t>ระบบไฟฟ้าเพียงพอ</t>
  </si>
  <si>
    <t>เข้าร่วมโครงการ</t>
  </si>
  <si>
    <t>โรงเรียนลำต้นกล้วย</t>
  </si>
  <si>
    <t>รายชื่อไม่ตรงตาม TOR</t>
  </si>
  <si>
    <t>North Corp</t>
  </si>
  <si>
    <t>policy</t>
  </si>
  <si>
    <t>Recheck "ไม่ต้องทาสี"</t>
  </si>
  <si>
    <t>ติดตั้งแล้ว ขาดแกนเก้าอี้ 1 ตัว , ขาดชั้นปรับตู้เหล็ก 4 อัน</t>
  </si>
  <si>
    <t>เรียบร้อย</t>
  </si>
  <si>
    <t>หมู่ 9 ถนนเลียบวารี59 แขวงโคกแฝด เขตหนองจอก กรุงเทพมหานคร รหัสไปรษณีย์ 10530</t>
  </si>
  <si>
    <t>โรงเรียนสุเหร่านาตับ</t>
  </si>
  <si>
    <t>ผอ.นางสาวนนลนีย์ บุญมาก</t>
  </si>
  <si>
    <t>092-557-1299</t>
  </si>
  <si>
    <t>นายสราวุธ หงษ์จอหอ</t>
  </si>
  <si>
    <t>080-001-5357</t>
  </si>
  <si>
    <t>02-989-8480</t>
  </si>
  <si>
    <t>อาคาร 2</t>
  </si>
  <si>
    <t>50(100)</t>
  </si>
  <si>
    <t>ติดตั้งโต๊ะคอมจบ</t>
  </si>
  <si>
    <t>โรงเรียนฝึกอาชีพกรุงเทพมหานคร (หนองจอก)</t>
  </si>
  <si>
    <t>ผอ.สมชาย ทิพย์มณเฑียร</t>
  </si>
  <si>
    <t xml:space="preserve">นางชนาวี พูมเมฆ </t>
  </si>
  <si>
    <t>089-890-7655</t>
  </si>
  <si>
    <t>02-543-2903</t>
  </si>
  <si>
    <t>อาคาร 1 ห้องประชุม</t>
  </si>
  <si>
    <t>ห้องโล่ง</t>
  </si>
  <si>
    <t>ฉาบเรียบทาสีผนัง 1 ด้าน</t>
  </si>
  <si>
    <t>มีงานสี</t>
  </si>
  <si>
    <t>ติดตั้งแล้ว ขาดอุปกรณ์แป้นรองขาตู้ลิ้นชัก</t>
  </si>
  <si>
    <t xml:space="preserve"> ไม่เรียบร้อย</t>
  </si>
  <si>
    <t>คลองสิบสอง</t>
  </si>
  <si>
    <t>เลขที่ 15/1 ถนนประชาสำราญ แขวงคลองสิบสอง เขตหนองจอก กรุงเทพมหานคร รหัสไปรษณีย์ 10530</t>
  </si>
  <si>
    <t>โรงเรียนมัธยมวัดพระยาปลา (ประจวบ ผิวสวัสดิ์)</t>
  </si>
  <si>
    <t>โรงเรียนวัดพระยาปลา</t>
  </si>
  <si>
    <t>ผอ.เดือนเพ็ญ สุขสมาน</t>
  </si>
  <si>
    <t>นายวิสิทธิ์ พงษ์ลุน</t>
  </si>
  <si>
    <t>082-872-6489</t>
  </si>
  <si>
    <t>05-631-118</t>
  </si>
  <si>
    <t>อาคาร 1 ห้องอเนกประสงค์</t>
  </si>
  <si>
    <t>มีกั้นผนังห้อง 2 ด้าน (ทางโรงเรียนกั้นให้)</t>
  </si>
  <si>
    <t>ติดตั้งจบ</t>
  </si>
  <si>
    <t>โรงเรียนวัดใหม่เจริญราษฎร์</t>
  </si>
  <si>
    <t>ผอ.สุณีย์ ช่วยออก</t>
  </si>
  <si>
    <t>081-453-8845</t>
  </si>
  <si>
    <t>มนพัทธ์ สุบิน</t>
  </si>
  <si>
    <t>089-281-9478</t>
  </si>
  <si>
    <t>02-989-9821</t>
  </si>
  <si>
    <t>อาคารแก้วตา</t>
  </si>
  <si>
    <t>บึงกุ่ม</t>
  </si>
  <si>
    <t>นวมินทร์</t>
  </si>
  <si>
    <t>อ.บึงกุ่ม ต.นวมินทร์ จ.กรุงเทพมหานคร 10240</t>
  </si>
  <si>
    <t>โรงเรียนสะละมัดบำรุงอิสลาม</t>
  </si>
  <si>
    <t>15/45</t>
  </si>
  <si>
    <t>ด้านหน้า</t>
  </si>
  <si>
    <t>มีความเสียงระบบไฟฟ้าไม่เพียงพอ (เปลี่ยนขนาดมิเตอร์)</t>
  </si>
  <si>
    <t>บางกะปิ</t>
  </si>
  <si>
    <t>คลองจั่น</t>
  </si>
  <si>
    <t>69 ถนนเสรีไทย แขวงคลองจั่น เขตบางกะปิ กรุงเทพมหานคร 10240</t>
  </si>
  <si>
    <t>สพม.กรุงเทพมหานคร เขต 2</t>
  </si>
  <si>
    <t>โรงเรียนบางกะปิ</t>
  </si>
  <si>
    <t>ผอ.ประจักษ์ ประจิมทิศ</t>
  </si>
  <si>
    <t>02-377-6707</t>
  </si>
  <si>
    <t>สุชาติ ห้วยนอก</t>
  </si>
  <si>
    <t>087-092-5700</t>
  </si>
  <si>
    <t>ฝากเอกสาร รอ ผอ เซ็นต์กลับ</t>
  </si>
  <si>
    <t>ผอ รอมติรับโครงการจากที่ประชุม</t>
  </si>
  <si>
    <t>ตลิ่งชัน</t>
  </si>
  <si>
    <t>คลองชักพระ</t>
  </si>
  <si>
    <t>บริเวณชั้น 1 อาคารเรียน 686 ซอยจรัลสนิทวงศ์ 35 แขวงคลองชักพระ เขตตลิ่งชัน กรุงเทพฯ</t>
  </si>
  <si>
    <t>สำนักพัฒนาสังคม กรุงเทพฯ</t>
  </si>
  <si>
    <t>โรงเรียนฝึกอาชีพกรุงเทพมหานคร (กาญจนสิงห์หาสน์ฯ อุปถัมภ์)</t>
  </si>
  <si>
    <t>โรงเรียนฝึกอาชีพกรุงเทพมหานคร (กาญจนสิงห์หาสน์)</t>
  </si>
  <si>
    <t>ผอ.นางฐาปนีย สมพรมทิพย์</t>
  </si>
  <si>
    <t>086-988-4452</t>
  </si>
  <si>
    <t>นายบุญฤทธิ์ ถ้วยทอง</t>
  </si>
  <si>
    <t>089-698-8722</t>
  </si>
  <si>
    <t>02 410 1012</t>
  </si>
  <si>
    <t>อาคารเรียน</t>
  </si>
  <si>
    <t>อุทกภัยน้ำท่วมปี 54 ท่วมแต่ไม่ถึงห้องเรียน</t>
  </si>
  <si>
    <t>ติดตั้งโต๊ะประชุมไปไว้ห้องธุรการ</t>
  </si>
  <si>
    <t>ติดตั้งโต๊ะคอมพิวเตอร์จบ</t>
  </si>
  <si>
    <t>สวนหลวง</t>
  </si>
  <si>
    <t>อ่อนนุช</t>
  </si>
  <si>
    <t>333 ซ.อ่อนนุช 35   แขวงสวนหลวง  เขตสวนหลวง กรุงเทพมหานคร 10250</t>
  </si>
  <si>
    <t>สำนักงานเขตสวนหลวง</t>
  </si>
  <si>
    <t>โรงเรียนมูลนิธิวัดปากบ่อ</t>
  </si>
  <si>
    <t>โรงเรียนวัดปากบ่อ  &gt;&gt; โรงเรียนมูลนิธิวัดปากบ่อ</t>
  </si>
  <si>
    <t>ผอ.ประเสริฐ นาคพิมพ์</t>
  </si>
  <si>
    <t>คุณโสภา อมราศรัยศรี</t>
  </si>
  <si>
    <t>081-4985907</t>
  </si>
  <si>
    <t>Contract ได้เลย</t>
  </si>
  <si>
    <t>02-721-4247</t>
  </si>
  <si>
    <t>ต้องส่งหนังสือแจ้งก่อนเข้าสำรวจ</t>
  </si>
  <si>
    <t>ต้องส่งหนังสือแจ้งก่อนเข้าสำรวจ / ต้องแจ้งต้นสังกัด</t>
  </si>
  <si>
    <t>โรงเรียนวัดปากบ่อ</t>
  </si>
  <si>
    <t>เปลี่ยน Site จากโรงเรียนไม่เข้าร่วมโครงการ</t>
  </si>
  <si>
    <t>Survey แล้ว ติดตั้งได้</t>
  </si>
  <si>
    <t>ป้อมปราบศัตรูพ่าย</t>
  </si>
  <si>
    <t>คลองมหานาค</t>
  </si>
  <si>
    <t>21/2 ถ.ดำรงรักษ์ แขวงคลองมหานาค เขตป้อมปราบศัตรูพ่าย กรุงเทพฯ 10100</t>
  </si>
  <si>
    <t>สำนักงานเขตป้อมปราบศัตรูพ่าย</t>
  </si>
  <si>
    <t>โรงเรียนวัดสิตาราม เขตป้อมปราบฯ</t>
  </si>
  <si>
    <t>ผอ.น้ำผึ้ง อากาศวิภาต</t>
  </si>
  <si>
    <t>02-281-0085</t>
  </si>
  <si>
    <t>ไม่เข้าร่วมโครงการ (ไม่สดวกให้บริการสถานที่)</t>
  </si>
  <si>
    <t>ไม่เข้าร่วมโครงการ (ไม่สะดวกให้บริการสถานที่)</t>
  </si>
  <si>
    <t>คลองสาน</t>
  </si>
  <si>
    <t>159 ถนนเชียงใหม่  แขวงคลองสาน เขตคลองสาน  กรุงเทพมหานคร 10600</t>
  </si>
  <si>
    <t>สำนักงานคณะกรรมการการอาชีวศึกษา</t>
  </si>
  <si>
    <t>โรงเรียน xxx</t>
  </si>
  <si>
    <t>วิทยาลัยสารพัดช่างธนบุรี</t>
  </si>
  <si>
    <t>ผอ.นายศิรเมศร์ พัชราอริยธรณ์</t>
  </si>
  <si>
    <t>064-461-4695</t>
  </si>
  <si>
    <t>นายเทพสมบัติ แสนวงษ์</t>
  </si>
  <si>
    <t>081-815-3650</t>
  </si>
  <si>
    <t>02-437-5371</t>
  </si>
  <si>
    <t>อาคาร 1</t>
  </si>
  <si>
    <t>สำรวจแล้วฝากเอกสารไว้ รอ ผอ เซ็นต์กลับ</t>
  </si>
  <si>
    <t>ไม่เข้าร่วมโครงการ (เงื่อนไขในรายละเอียดเอกสาร สดช  ตามความเห็นของมติโรงเรียนเห็นชอบว่าไม่รับโครงการ)</t>
  </si>
  <si>
    <t>จตุจักร</t>
  </si>
  <si>
    <t>จอมพล</t>
  </si>
  <si>
    <t>1408 ถนนพหลโยธิน แขวงจอมพล เขตจตุจักร กทม. 10900</t>
  </si>
  <si>
    <t>สำนักงานคณะกรรมการศึกษาเอกชน</t>
  </si>
  <si>
    <t>โรงเรียนสตรีวรนาถบางเขน (เชิญ พิศลยบุตรมูลนิธิ)</t>
  </si>
  <si>
    <t>โรงเรียนสตรีวรนาถบางเขน</t>
  </si>
  <si>
    <t>ผอ.นางสาวเอื้อมพร จันทร์รัศมี</t>
  </si>
  <si>
    <t>098-295-9899</t>
  </si>
  <si>
    <t>นายประสิทธิ์ จันขอนแก่น</t>
  </si>
  <si>
    <t>089-119-0391</t>
  </si>
  <si>
    <t>02-513-3210</t>
  </si>
  <si>
    <t>อาคาร 13</t>
  </si>
  <si>
    <t>ย้ายของ (ตรวจสอบระบบสายรางเดิมว่ารื้อไหม)</t>
  </si>
  <si>
    <t>อุทกภัยน้ำท่วม ท่วมแต่ไม่ถึงห้องศูนย์ดิจิตอล</t>
  </si>
  <si>
    <t>พาติชั่นแตก 1 แผ่น,ขาดรางลิ้นชัก</t>
  </si>
  <si>
    <t>ไม่เรียบร้อย</t>
  </si>
  <si>
    <t>ดินแดง</t>
  </si>
  <si>
    <t>เลขที่ 50 ซ.ปราณี ถนนประชาสงเคราะห์ เขตดินแดง กรุงเทพฯ10400</t>
  </si>
  <si>
    <t>โรงเรียนกอบวิทยา</t>
  </si>
  <si>
    <t>ผอ.นิตยา ฉายปรีชา</t>
  </si>
  <si>
    <t>02 277 2019</t>
  </si>
  <si>
    <t>4097 ถนนประชาสงเคราะห์ แขวงดินแดง เขตดินแดง กทม.10400</t>
  </si>
  <si>
    <t>โรงเรียนสามัคคีบำรุงวิทยา</t>
  </si>
  <si>
    <t>โรงเรียนสามัคคีบำรุงวิทยา เขตดินแดง</t>
  </si>
  <si>
    <t>ผอ.นางสาวกัญญารัตน์ พุธทอง</t>
  </si>
  <si>
    <t>081-668-6979</t>
  </si>
  <si>
    <t>นางสาวฤดี วงศ์สังฮะ</t>
  </si>
  <si>
    <t>081-652-4681</t>
  </si>
  <si>
    <t>02-644-3294</t>
  </si>
  <si>
    <t>30/100</t>
  </si>
  <si>
    <t>ด้านหน้า-ด้านหลัง</t>
  </si>
  <si>
    <t>ทาสีฝ้า (ตรวจสอบส่วนที่ชำรุด)</t>
  </si>
  <si>
    <t>ทุ่งครุ</t>
  </si>
  <si>
    <t>บางมด</t>
  </si>
  <si>
    <t>เลขที่ 462 ถนนพุทธบูชา แขวงบางมด เขตทุ่งครุ กทม.10140</t>
  </si>
  <si>
    <t>โรงเรียนฝึกอาชีพกรุงเทพมหานคร (อาทร สังขะวัฒนะ)</t>
  </si>
  <si>
    <t>ผอ.สมหวัง  เจียสินเจริญ</t>
  </si>
  <si>
    <t>02-426-3653</t>
  </si>
  <si>
    <t>ติดตั้งโต๊ะคอมพิวเตอร์จบ ขาดโลโก้</t>
  </si>
  <si>
    <t>ลาดพร้าว</t>
  </si>
  <si>
    <t>จรเข้บัว</t>
  </si>
  <si>
    <t>ลาดปลาเค้า 24 แยก 10 ลาดพร้าววังหิน แขวงจรเข้บัว เขตลาดพร้าว จังหวัดกรุงเทพมหานคร</t>
  </si>
  <si>
    <t>กศน. แขวงจรเข้บัว</t>
  </si>
  <si>
    <t>02-538-8639</t>
  </si>
  <si>
    <t>30(100)</t>
  </si>
  <si>
    <t>ห้องยาวแบ่งพื้นที่</t>
  </si>
  <si>
    <t>ผู้ดูแลให้ติดตั้งในพื้นที่วัดลาดปลาเค้า</t>
  </si>
  <si>
    <t>ไม่มีป้ายหน้าโรงเรียน ใช้รายชื่อตาม TOR</t>
  </si>
  <si>
    <t>ใช้วัดลาดปลาเค้า เป็นพื้นที่สอน</t>
  </si>
  <si>
    <t>ทำความสะอาดผนัง</t>
  </si>
  <si>
    <t>ติดตั้งแล้ว ขาดโลโก้ , เก้าอี้หนังย่นทุกตัว</t>
  </si>
  <si>
    <t>สัมพันธวงค์</t>
  </si>
  <si>
    <t>ตลาดน้อย</t>
  </si>
  <si>
    <t>785 ถ.เจริญกรุง แขวงตลาดน้อย เขตสัมพันธวงศ์ กทม.10100</t>
  </si>
  <si>
    <t>สำนักงาน กศน.</t>
  </si>
  <si>
    <t>ศูนย์การศึกษานอกระบบและการศึกษาตามอัธยาศัยเขตสัมพันธวงศ์</t>
  </si>
  <si>
    <t>กศน. เขตสัมพันธวงศ์</t>
  </si>
  <si>
    <t>ผอ.นางสาวมุกดา แข็งแรง</t>
  </si>
  <si>
    <t>095-929-3725</t>
  </si>
  <si>
    <t>นายศุนันทิพัฒน์ อ่อนศรี</t>
  </si>
  <si>
    <t>086-377-2433</t>
  </si>
  <si>
    <t>02-233-7521</t>
  </si>
  <si>
    <t>อาคารพาณิชย์</t>
  </si>
  <si>
    <t>50(150)</t>
  </si>
  <si>
    <t>ยานนาวา</t>
  </si>
  <si>
    <t>บางโพงพาง</t>
  </si>
  <si>
    <t>246 ซอย สาธุประดิษฐ์ 30 แขวงบางโพงพาง เขตยานนาวา กรุงเทพมหานคร 10120</t>
  </si>
  <si>
    <t>ศูนย์การศึกษาอิสลามประจำมัสยิดลีวาอุ้ลอิสลาม (โสณมัย-อร่ามดวง)</t>
  </si>
  <si>
    <t>02-212-1465</t>
  </si>
  <si>
    <t>ศูนย์เด็กเล็ก</t>
  </si>
  <si>
    <t>ทาสีผนัง 1 ด้าน</t>
  </si>
  <si>
    <t>ติดตั้งโต๊ะคอมพิวเตอร์แล้ว (ค้าง 1 ตัวสินค้ามาผิด)</t>
  </si>
  <si>
    <t>บางพลัด</t>
  </si>
  <si>
    <t>บางบำหรุ</t>
  </si>
  <si>
    <t>เลขที่ 1158  ซอยจรัญสนิทวงศ์ 57  ถนนจรัญสนิทวงศ์  แขวงบางบำหรุ  เขตบางพลัด  กรุงเทพมหานคร   10700</t>
  </si>
  <si>
    <t>สำนักงานเขตบางพลัด</t>
  </si>
  <si>
    <t>โรงเรียนสุเหร่าสามวา</t>
  </si>
  <si>
    <t>โรงเรียนวัดรวกบางบำหรุ โรงเรียนวัดรวก &gt;&gt; โรงเรียนสุเหร่าสามวา</t>
  </si>
  <si>
    <t>ผอ.นายกิตติคุณ ชารีแสน</t>
  </si>
  <si>
    <t>นายสุระ สอนสะอาด</t>
  </si>
  <si>
    <t>085-514-5245</t>
  </si>
  <si>
    <t>02-424-2461</t>
  </si>
  <si>
    <t>มี ซัพพอร์ทยึดเดิมอยู่</t>
  </si>
  <si>
    <t>หน้าห้อง</t>
  </si>
  <si>
    <t xml:space="preserve">อุทกภัยน้ำท่วมปี54 ท่วมถึงชั้น1ประมาณ70cm. </t>
  </si>
  <si>
    <t>โรงเรียนวัดรวกบางบำหรุ</t>
  </si>
  <si>
    <t>327 ต.สวนหลวง อ.เขตสวนหลวง จ.กรุงเทพมหานคร 10250</t>
  </si>
  <si>
    <t>โรงเรียนสุเหร่าใหม่</t>
  </si>
  <si>
    <t>ผอ.พิมล มาประกอบ</t>
  </si>
  <si>
    <t>02-321-2559</t>
  </si>
  <si>
    <t>บางกอกน้อย</t>
  </si>
  <si>
    <t>อรุณอมรินทร์</t>
  </si>
  <si>
    <t>1/13 ถนนสมเด็จพระปิ่นเกล้า แขวงอรุณอมรินทร์ เขตบางกอกน้อย กรุงเทพมหานคร 10700</t>
  </si>
  <si>
    <t>โรงเรียนสังกัด สพฐ</t>
  </si>
  <si>
    <t>โรงเรียนมัธยมวัดดุสิตาราม</t>
  </si>
  <si>
    <t>โรงเรียนมัธยมวัดดุสิตาราม (เชิงสะพานปิ่นเกล้า)</t>
  </si>
  <si>
    <t>ผอ.นางสาวนงกรานต์ บรรเจิดธีรกุล</t>
  </si>
  <si>
    <t>นายณัฏฐ์ บัวลา</t>
  </si>
  <si>
    <t>096-645-4479</t>
  </si>
  <si>
    <t xml:space="preserve">02-424-8870 </t>
  </si>
  <si>
    <t>อาคารจุลี</t>
  </si>
  <si>
    <t>อุทกภัยน้ำท่วมปี54 ท่วมประมาณ 1m.ของชั้น1</t>
  </si>
  <si>
    <t>โรงเรียนมัธยมวัดดุสิตาราม (เชิงสะพานปั่นเกล้า)</t>
  </si>
  <si>
    <t>บางอ้อ</t>
  </si>
  <si>
    <t>อาคารศาลาประชาคม ซ.จรัญสนิทวงศ์86 ถนน จรัญสนิทวงศ์ แขวงบางอ้อ เขตบางพลัด กรุงเทพมหานคร 10700</t>
  </si>
  <si>
    <t>มัสยิดบางอ้อ</t>
  </si>
  <si>
    <t>ศูนย์การศึกษาอิสลามประจำมัสยิดบางอ้อ</t>
  </si>
  <si>
    <t>นายกำแหง พามลายนาค</t>
  </si>
  <si>
    <t>064-881-9166</t>
  </si>
  <si>
    <t>อาคารศาลาประชาคม</t>
  </si>
  <si>
    <t>มีงานซ่อมพื้นกระเบื้องกับกั้นผนัง ทางเจ้าของสถานที่ไม่มีงบ (สำรวจแล้วฝากเอกสารไว้ รอ ผอ เซ็นต์กลับ )</t>
  </si>
  <si>
    <t>ย้ายของ + ซ่อมพื้นกระเบื่อง</t>
  </si>
  <si>
    <t>กั้นผนัง 2 ด้าน +ทำประตูเข้า</t>
  </si>
  <si>
    <t xml:space="preserve">อุทกภัยน้ำท่วมปี54 แต่ไม่ถึงห้องพื้นที่ห้องเรียน </t>
  </si>
  <si>
    <t xml:space="preserve"> </t>
  </si>
  <si>
    <t>รอทางมัสยิดซ่อมกระเบื้องพื้น</t>
  </si>
  <si>
    <t>ติดตั้งโต๊ะคอมพิวเตอร์จบ พาร์ทชั่นไม่มีที่ติดตั้ง</t>
  </si>
  <si>
    <t>หัวหมาก</t>
  </si>
  <si>
    <t>282 ถนนรามคำแหง แขวงหัวหมาก เขตบางกะปิ กรุงเทพฯ 10240</t>
  </si>
  <si>
    <t>สำนักงานคณะกรรมการการอุดมศึกษา กระทรวงศึกษาธิการ</t>
  </si>
  <si>
    <t>โรงเรียนวัดสามง่าม</t>
  </si>
  <si>
    <t>โรงเรียนสาธิตมหาวิทยาลัยรามคำแหง (ฝ่ายมัธยม) &gt;&gt; โรงเรียนวัดสามง่าม</t>
  </si>
  <si>
    <t>ผอ.ผศ.ดร.คึกฤทธิ์ ศิลาลาย</t>
  </si>
  <si>
    <t>0-2310-8375</t>
  </si>
  <si>
    <t>02-310-8456</t>
  </si>
  <si>
    <t>โรงเรียนสาธิตมหาวิทยาลัยรามคำแหง (ฝ่ายมัธยม)</t>
  </si>
  <si>
    <t>ปทุมวัน</t>
  </si>
  <si>
    <t>รองเมือง</t>
  </si>
  <si>
    <t>เลขที่ 86 ถ.จารุเมือง แขวงรองเมือง เขตปทุมวัน กทม.10330</t>
  </si>
  <si>
    <t>สำนักงานเขตปทุมวัน</t>
  </si>
  <si>
    <t>โรงเรียนวัดดวงแข</t>
  </si>
  <si>
    <t>ผอ.นายสุพร ดงภักกิจ</t>
  </si>
  <si>
    <t>02-214-3511</t>
  </si>
  <si>
    <t>น้ำท่วมแต่ไม่ถึงโรงเรียน(น้ำระบายไม่ทัน)</t>
  </si>
  <si>
    <t>บางคอแหลม</t>
  </si>
  <si>
    <t>วัดพระยาไกร</t>
  </si>
  <si>
    <t>วัดวรจรรยาวาส เลขที่ 2010/25 ซอยเจริญกรุง 72 ถนนเจริญกรุง แขวงวัดพระยาไกร เขตบางคอแหลม กรุงเทพมหานคร 10120</t>
  </si>
  <si>
    <t>ศูนย์การศึกษานอกระบบและการศึกษาตามอัธยาศัย เขตบางคอแหลม</t>
  </si>
  <si>
    <t>กศน. เขตบางคอแหลม ในวัดจรรยาวาส</t>
  </si>
  <si>
    <t>02-291-2038</t>
  </si>
  <si>
    <t>6.4 + 4.0</t>
  </si>
  <si>
    <t>7.1 + 9.5</t>
  </si>
  <si>
    <t>กศน</t>
  </si>
  <si>
    <t xml:space="preserve">สำรวจแล้วฝากเอกสารไว้ รอ ผอ เซ็นต์กลับ </t>
  </si>
  <si>
    <t>รอ ทางดรงเรียน Renovate</t>
  </si>
  <si>
    <t>บางกอกใหญ่</t>
  </si>
  <si>
    <t>วัดอรุณ</t>
  </si>
  <si>
    <t>505/5 ซอย อิสรภาพ 42 แขวง วัดอรุณ เขตบางกอกใหญ่ กรุงเทพมหานคร 10600</t>
  </si>
  <si>
    <t>สพม.กรุงเทพมหานคร เขต 1</t>
  </si>
  <si>
    <t>โรงเรียนทวีธาภิเศก</t>
  </si>
  <si>
    <t>ผอ.วีระเชษฐ์ ฮาดวิเศษ</t>
  </si>
  <si>
    <t>081-708-0150</t>
  </si>
  <si>
    <t>นางสาวธนัญญาณ์ สมหวัง</t>
  </si>
  <si>
    <t>092-594-6396</t>
  </si>
  <si>
    <t>02-465-0072</t>
  </si>
  <si>
    <t>อาคาร 4</t>
  </si>
  <si>
    <t>ด้านหลัง</t>
  </si>
  <si>
    <t>โรงเรียนทวีธาภิเษก</t>
  </si>
  <si>
    <t>499 ซอยพัฒนาการ 58 แขวงสวนหลวง เขตสวนหลวง</t>
  </si>
  <si>
    <t>โรงเรียนวัดใต้ (ราษฎรนิรมิต)</t>
  </si>
  <si>
    <t>โรงเรียนเตรียมอุดมศึกษาพัฒนาการ &gt;&gt; โรงเรียนวัดใต้ (ราษฎรนิรมิต)</t>
  </si>
  <si>
    <t>ผอ.ดร.จินตนา ศรีสารคาม</t>
  </si>
  <si>
    <t>02-722-7970</t>
  </si>
  <si>
    <t>waiting confirm LL</t>
  </si>
  <si>
    <t>ทางโรงเรียน แจ้งว่าไม่ทราบรายละเอียดของโครงการ ไม่ทราบเรื่องที่โรงเรียนได้รับโครงการ ต้องดำเนินการติดต่อตามขั้นตอน ถึงจะนำเรื่องเสนอ ผอ พิจารณา ได้ (เบื่องต้นทางโรงเรียนจะนำเรื่องไปเสนอให้ ผอ พิจารณา โครงการ ให้ติดต่อโทร สอบถามไปตามเบอร์ที่แจ้งอีกที)</t>
  </si>
  <si>
    <t>โรงเรียนเตรียมอุดมศึกษาพัฒนาการ</t>
  </si>
  <si>
    <t>พัฒนาการ</t>
  </si>
  <si>
    <t>คณะกรรมการชุมชนธรรมานุรักษ์</t>
  </si>
  <si>
    <t>โรงเรียนสอนศาสนาซีรอยูดดีน</t>
  </si>
  <si>
    <t>นายสุรัช หมัดนารักษ์ (ประธานชุมชน)</t>
  </si>
  <si>
    <t>085-444-3537</t>
  </si>
  <si>
    <t>081 448 2161</t>
  </si>
  <si>
    <t>อาคารที่ทำการชุมชน</t>
  </si>
  <si>
    <t>ทางเจ้าของพื้นที่กำลังดำเนินการเทพื้นปูนห้อง</t>
  </si>
  <si>
    <t>**เจ้าของพื้นที่ทาสีให้**</t>
  </si>
  <si>
    <t>ติดตั้งแล้ว ขาดโลโก้</t>
  </si>
  <si>
    <t>หนองแขม</t>
  </si>
  <si>
    <t>บ้านเลขที่ 2 ซอยเพชรเกษม 81 แขวงหนองแขม เขตหนองแขม กทม. 10160</t>
  </si>
  <si>
    <t>โรงเรียนฝึกอาชีพกรุงเทพมหานคร (หลวงพ่อทวีศักดิ์ ชุตินฺธโร อุปถัมภ์)</t>
  </si>
  <si>
    <t>โรงเรียนฝึกอาชีพกรุงเทพมหานคร (หลวงพ่อทวีศักดิ์)</t>
  </si>
  <si>
    <t>02-429-3573</t>
  </si>
  <si>
    <t>ติดได้บางส่วน พื้นที่หน้างานไม่พร้อม</t>
  </si>
  <si>
    <t>ประเวศ</t>
  </si>
  <si>
    <t>หนองบอน</t>
  </si>
  <si>
    <t>สำนักงานคณะกรรมการส่งเสริมการศึกษาเอกชน (สช)</t>
  </si>
  <si>
    <t>โรงเรียนสอนศาสนา ศาสนูปถัมภ์</t>
  </si>
  <si>
    <t>โรงเรียนสอนศาสนาศาสนูปถัมภ์</t>
  </si>
  <si>
    <t>นายไพโรจน์ อยู่เป็นสุข (ผู้จัดการ)</t>
  </si>
  <si>
    <t>081-697-2521</t>
  </si>
  <si>
    <t>คุณอารียา ยะรังวงษ์ (ธุรการ)</t>
  </si>
  <si>
    <t>081-485-8644</t>
  </si>
  <si>
    <t>091 871 8752</t>
  </si>
  <si>
    <t>เทียนมณี</t>
  </si>
  <si>
    <t>โรงเรียนสอนศาสนูปถัมภ์</t>
  </si>
  <si>
    <t>เหลือเดินสายเมน ติดตั้งสายไฟ</t>
  </si>
  <si>
    <t>ดอกไม้</t>
  </si>
  <si>
    <t>เลขที่ 300 ถนนเฉลิมพระเกียรติร.9 แขวงดอกไม้ เขตประเวศ กรุงเทพมหานคร รหัสไปรษณีย์ 10250</t>
  </si>
  <si>
    <t>สำนักงานเขตประเวศ</t>
  </si>
  <si>
    <t>โรงเรียนราชดำริ</t>
  </si>
  <si>
    <t>โรงเรียนคลองปักหลัก &gt;&gt; โรงเรียนราชดำริ</t>
  </si>
  <si>
    <t>ผอ.วนัชพร บำรุงเมือง</t>
  </si>
  <si>
    <t>02 329-1549</t>
  </si>
  <si>
    <t>163 เฉลิมพระเกียรติ ร.9 ซอย 28 แยก 3-1 แขวงดอกไม้ เขต ประเวศ กรุงเทพมหานคร 10250</t>
  </si>
  <si>
    <t>คุณชาญณรงค์ บุญหลิม</t>
  </si>
  <si>
    <t>081-822-2174</t>
  </si>
  <si>
    <t>โรงเรียนคลองปักหลัก</t>
  </si>
  <si>
    <t>ไม่เข้าร่วมโครงการ (ไม่มีพื้นที่)</t>
  </si>
  <si>
    <t>เลขที่ 281 ถนนรามคำแหง แขวงหัวหมาก เขตบางกะปิ กรุงเทพมหานคร 10240</t>
  </si>
  <si>
    <t>โรงเรียนเทพลีลา</t>
  </si>
  <si>
    <t>ผอ.ดร. รังสรรค์ นกสกุล</t>
  </si>
  <si>
    <t>02-318-0625</t>
  </si>
  <si>
    <t>พื้นที่ห้องเล็ก วางได้แต่ครุภัณฑ์คอมพิวเตอร์และเค้าเตอร์ผู้ดูแล ส่วนโต๊ะประชุมจัดวางที่ห้องสมุดในโรงเรียนครับ</t>
  </si>
  <si>
    <t>ซ่อมฝ้าชำรุด</t>
  </si>
  <si>
    <t>มีพื้นที่ติดตั้ง รอโรงเรียน Confirm</t>
  </si>
  <si>
    <t>ติดตั้งโต๊ะประชุมที่ห้องสมุด</t>
  </si>
  <si>
    <t>เหลือทาสีเพดาน</t>
  </si>
  <si>
    <t>ธนบุรี</t>
  </si>
  <si>
    <t>หิรัญรูจี</t>
  </si>
  <si>
    <t>ชุมชนมัสยิดบ้านสมเด็จ สี่แยกบ้านแขก  1135 ถ.อิสรภาพ ซ.9 แขวงหิรัญรูจี เขตธนบุรี จังหวัดกรุงเทพมหานคร 10600</t>
  </si>
  <si>
    <t>โรงเรียนสหบำรุงวิทยา (มูลนิธิ)</t>
  </si>
  <si>
    <t>ผอ.นางศิวิไล รามบุตร์</t>
  </si>
  <si>
    <t>086-329-4542</t>
  </si>
  <si>
    <t>นางน้ำผน คัมภิรานนท์</t>
  </si>
  <si>
    <t>094-491-1315</t>
  </si>
  <si>
    <t>เหลืองานติดตั้งลายไฟ</t>
  </si>
  <si>
    <t>ติดตั้งโต๊ะคอมจบพร้อมสินค้าทั้งหมด</t>
  </si>
  <si>
    <t>บางบอน</t>
  </si>
  <si>
    <t>เลขที่ 13 ถนนเอกชัย-บางบอน แขวงบางบอน เขตบางบอน กรุงเทพมหานคร รหัสไปรษณีย์ 10150</t>
  </si>
  <si>
    <t>สำนักงานเขตบางบอน</t>
  </si>
  <si>
    <t>โรงเรียนวัดบางบอน (พิมพ์ จันแต้อุปถัมภ์)</t>
  </si>
  <si>
    <t>โรงเรียนวัดบางบอน</t>
  </si>
  <si>
    <t>ผอ.ว่าที่ร้อยตรี สักการะ พิทักษ์วงศ์</t>
  </si>
  <si>
    <t>โทร. 02 4052074</t>
  </si>
  <si>
    <t>ลุมพินี</t>
  </si>
  <si>
    <t>ศูนย์ฝึกอาชีพบ่อนไก่  แขวงลุมพินี เขตปทุมวัน กทม</t>
  </si>
  <si>
    <t>ศูนย์ฝึกอาชีพบ่อนไก่</t>
  </si>
  <si>
    <t xml:space="preserve">พีร์ปภาอร </t>
  </si>
  <si>
    <t>081-343-4360</t>
  </si>
  <si>
    <t>ทาสีผนัง</t>
  </si>
  <si>
    <t>ผอ.แจ้งทำเรื่องย้ายสถานที่ ไปติดตั้งที่สารพัดช่างสี่พระยาสาขาเอี่ยมละออ</t>
  </si>
  <si>
    <t>บางรัก</t>
  </si>
  <si>
    <t>มหาพฤฒาราม</t>
  </si>
  <si>
    <t>นบริเวณวัดแก้วแจ่มฟ้า ถนนสี่พระยา แขวงมหาพฤฒาราม เขตบางรัก กรุงเทพฯ 10500</t>
  </si>
  <si>
    <t>วิทยาลัยสารพัดช่างสี่พระยา</t>
  </si>
  <si>
    <t>ผอ.รุ่งนภา ปุณยานุเดช</t>
  </si>
  <si>
    <t>02-361-312</t>
  </si>
  <si>
    <t>487 ถนนลาดปลาเค้า   แขวงจรเข้บัว  เขตลาดพร้าว กรุงเทพมหานคร 10230</t>
  </si>
  <si>
    <t>สำนักงานเขตลาดพร้าว</t>
  </si>
  <si>
    <t>กศน.แขวงลาดพร้าว</t>
  </si>
  <si>
    <t>โรงเรียนวัดลาดปลาเค้า &gt;&gt; กศน.แขวงลาดพร้าว</t>
  </si>
  <si>
    <t>ผอ.วราภรณ์ ประยูรสวัสดิ์เดช</t>
  </si>
  <si>
    <t>คุณเปรม</t>
  </si>
  <si>
    <t>089-1734298</t>
  </si>
  <si>
    <t>ไม่เกี่ยวข้องกับโรงเรียนวัดลาดปลาเค้า</t>
  </si>
  <si>
    <t>โทร. 02-5707245</t>
  </si>
  <si>
    <t>โรงเรียนวัดลาดปลาเค้า</t>
  </si>
  <si>
    <t>ประสานงานกับพี่ถนัดแล้ว รอแจ้งกลับ คุณเปรม 089-1734298</t>
  </si>
  <si>
    <t>กศน.บางรัก แขวงมหาพฤฒาราม เขตบางรัก กทม.</t>
  </si>
  <si>
    <t>สำนักงานส่งเสริมการศึกษานอกระบบและการศึกษาตามอัธยาศัย</t>
  </si>
  <si>
    <t>กศน.บางรัก</t>
  </si>
  <si>
    <t>ผอ.นางเบญจพร จั่นเจริญ</t>
  </si>
  <si>
    <t>081-858-3718</t>
  </si>
  <si>
    <t>นายศักดิ์รวี วงศ์ศิริวัฒน์</t>
  </si>
  <si>
    <t>086-352-5788</t>
  </si>
  <si>
    <t>02-233-6800</t>
  </si>
  <si>
    <t>2.8 + 2.8</t>
  </si>
  <si>
    <t>5.9 + 5.9</t>
  </si>
  <si>
    <t>กศน.แขวงมหาพฤตาราม</t>
  </si>
  <si>
    <t>ห้องศูนย์เป็นตู้คอนเทนเนอร์</t>
  </si>
  <si>
    <t>โรงเรียนให้ห้องเพิ่ม รอ Subcon วาดผังเสนอ สดช.</t>
  </si>
  <si>
    <t>ติดตั้งตั้งโต๊ะประชุมในห้องสำนักงานที่เดียวกัน</t>
  </si>
  <si>
    <t>สีลม</t>
  </si>
  <si>
    <t>ชุมชนพิพัฒน์2 แขวงสีลม เขตบางรัก กทม.</t>
  </si>
  <si>
    <t>ชุมชนพิพัฒน์ 2</t>
  </si>
  <si>
    <t>ห้องสมุดชุมชนพิพัฒน์2</t>
  </si>
  <si>
    <t>ประธานชุมชน นายอนุชา อุทัยกิจวานิช</t>
  </si>
  <si>
    <t>081-683-3369</t>
  </si>
  <si>
    <t>คุณโบว์</t>
  </si>
  <si>
    <t>081-425-0216</t>
  </si>
  <si>
    <t>ห้องสมุดพิพัฒน์ 2</t>
  </si>
  <si>
    <t>ติดตั้งได้ รอเจ้าหน้าที่ ย้ายของออก</t>
  </si>
  <si>
    <t>ติดตั้งโต๊ะประชุมไว้ที่ศาลาอเนกประสงค์</t>
  </si>
  <si>
    <t>รอกำหนดวันจากส่วนกลางย้ายของออกจากห้องสมุด</t>
  </si>
  <si>
    <t>4/51 ถ. พระรามที่ 1 แขวงรองเมือง เขตปทุมวัน กรุงเทพมหานคร 10330</t>
  </si>
  <si>
    <t>กศน.แขวงปทุมวัน ศูนย์การเรียนชุมชน</t>
  </si>
  <si>
    <t>กศน.ปทุมวัน วัดปทุมวนาราม</t>
  </si>
  <si>
    <t>โทร. 02 214 1717</t>
  </si>
  <si>
    <t>5(100)</t>
  </si>
  <si>
    <t>ฝ้าชำรุด</t>
  </si>
  <si>
    <t>ดิดตั้งโต๊ะคอมจบ สินค้าบางส่วนไม่มีที่ลง</t>
  </si>
  <si>
    <t>ราชเทวี</t>
  </si>
  <si>
    <t>ถนนเพชรบุรี</t>
  </si>
  <si>
    <t>ถนนบรรทัดทอง ต.เพชรบุรี เขตราชเทวี กทม.</t>
  </si>
  <si>
    <t>ศูนย์การศึกษาอิสลาม มัสยิดบ้านครัว</t>
  </si>
  <si>
    <t xml:space="preserve">คุณเมย์ </t>
  </si>
  <si>
    <t>สุพิชฌาย์</t>
  </si>
  <si>
    <t>081-642-7552</t>
  </si>
  <si>
    <t>ดุสิต</t>
  </si>
  <si>
    <t>658/1 ถนนสามเสน เขตดุสิต กทม ผู้ประสาน ผอ.สุนิพา 0995477791</t>
  </si>
  <si>
    <t>สพป.กรุงเทพมหานคร</t>
  </si>
  <si>
    <t>โรงเรียนบางยี่ขันวิทยาคม</t>
  </si>
  <si>
    <t>โรงเรียนทีปังกรวิทยาพัฒน์ (วัดโบสถ์) ในพระราชูปถัมภ์ฯ &gt;&gt;โรงเรียนบางยี่ขันวิทยาคม</t>
  </si>
  <si>
    <t>ผอ.ว่าที่ร้อยตรีเทพประทาน ช่างสาน</t>
  </si>
  <si>
    <t>089-089-3269</t>
  </si>
  <si>
    <t>นายณัฐพงษ์ มณีวงศ์</t>
  </si>
  <si>
    <t>086-488-3469</t>
  </si>
  <si>
    <t>02-2438-565,02-241-1581</t>
  </si>
  <si>
    <t>โรงเรียนทีปังกรวิทยาพัฒน์ (วัดโบสถ์) ในพระราชูปถัมภ์ฯ</t>
  </si>
  <si>
    <t>วชิรพยาบาล</t>
  </si>
  <si>
    <t>687/7 ถนนสามเสน แขวง แขวงวชิรพยาบาล เขตดุสิต กรุงเทพมหานคร 10300</t>
  </si>
  <si>
    <t>มัสยิดญามีอุ้ลค็อยร๊อต (บางอุทิศใน)</t>
  </si>
  <si>
    <t>โรงเรียนโยนออฟอาร์ค &gt;&gt; มัสยิดญามีอุ้ลค็อยร๊อต (บางอุทิศใน)</t>
  </si>
  <si>
    <t>ซิสเตอร์ ดร.อรวรรณ จันทร์ชลอ</t>
  </si>
  <si>
    <t>โทร. 02 243 0057</t>
  </si>
  <si>
    <t>โรงเรียนโยนออฟอาร์ค</t>
  </si>
  <si>
    <t>รัชดาภิเษก</t>
  </si>
  <si>
    <t>เลขที่ 8 ซอยวิภาวดีรังสิต 4 ถนนวิภาวดีรังสิต แขวงรัชดาภิเษก เขตดินแดง กรุงเทพมหานคร 10400</t>
  </si>
  <si>
    <t>รร.รด.ศศท</t>
  </si>
  <si>
    <t>โรงเรียนรักษาดินแดน ศูนย์การศึกษาวิชาทหาร</t>
  </si>
  <si>
    <t xml:space="preserve">ผอ.พ.อ.อินทรา กานุวงษ์ </t>
  </si>
  <si>
    <t>084-074-4666</t>
  </si>
  <si>
    <t>พ.ต.ปรีดา อ้วนวิจิตร</t>
  </si>
  <si>
    <t>087-804-3658</t>
  </si>
  <si>
    <t>ห้องสมุด</t>
  </si>
  <si>
    <t>สดช.</t>
  </si>
  <si>
    <t>ติดตั้งแล้ว เก้าอี้หนังขาด 1 ตัว</t>
  </si>
  <si>
    <t>480 ซ.อ่อนนุช 39  (ชุมชนคลองจวน)  แขวงสวนหลวง เขตสวนหลวง กรุงเทพฯ 10250</t>
  </si>
  <si>
    <t>กรรมการชุมชนคลองจวน</t>
  </si>
  <si>
    <t>โรงเรียนอั๊ดดีนุนน่าซีฮะห์</t>
  </si>
  <si>
    <t xml:space="preserve">อาจารย์อารี  ปานนพภา  ประธานกรรมการบริหาร </t>
  </si>
  <si>
    <t>087-990-7726</t>
  </si>
  <si>
    <t>นายสมชาย โดสมบูรณ์</t>
  </si>
  <si>
    <t>097-496-0766</t>
  </si>
  <si>
    <t>ฮัดดีนุนน่าซีฮะห์</t>
  </si>
  <si>
    <t>ต้องย้ายอุปกรณ์เครื่องกรองน้ำในห้อง</t>
  </si>
  <si>
    <t>ด้านข้าง-ด้านหลัง</t>
  </si>
  <si>
    <t>สามารถเข้าดำเนินการติดตั้งได้</t>
  </si>
  <si>
    <t>ติดตั้งโต๊ะประชุมในห้องเรียนชั้น 2</t>
  </si>
  <si>
    <t>ที่อยู่ 4645 ถ.ดินแดง แขวง ดินแดง เขต ดินแดง กรุงเทพมหานคร 10400</t>
  </si>
  <si>
    <t>สำนักบริหารงานการศึกษาพิเศษ</t>
  </si>
  <si>
    <t>ศูนย์การศึกษาพิเศษ ส่วนกลาง</t>
  </si>
  <si>
    <t>ศูนย์การศึกษาพิเศษ ส่วนกลาง ดินแดง</t>
  </si>
  <si>
    <t>ผอ.นายชูศักดิ์ เชียงพิณ</t>
  </si>
  <si>
    <t>088-994-4585</t>
  </si>
  <si>
    <t>ว่าที่ ร.ต.สิทธิกร สุทธิประภา</t>
  </si>
  <si>
    <t>093-440-3119</t>
  </si>
  <si>
    <t>02-247-4685</t>
  </si>
  <si>
    <t>อาคาร.ศกศ.ส่วนกลาง</t>
  </si>
  <si>
    <t>ติดตั้งโต๊ะคอมพิวเตอร์จบ โต๊ะสูงลูกค้ายังไม่ให้ติดตั้ง</t>
  </si>
  <si>
    <t>คู้ฝั่งเหนือ</t>
  </si>
  <si>
    <t>หมู่ 8 ถนนคู้-คลองสิบ ต.คู้ฝั่งเหนือ อ.หนองจอก จ.กรุงเทพมหานคร 10530</t>
  </si>
  <si>
    <t>บริหารจัดการโดยชุมชน</t>
  </si>
  <si>
    <t>ศูนย์การศึกษาอิสลาม มัสยิด ดารุ้ลมูกร้อดรอบีน (ลำหิน)</t>
  </si>
  <si>
    <t>มัสยิดดารุ้ลมูกร้อดร่อบีน (สุเหร่าลำหิน) - แทน โรงเรียนอัลนะห์ภูอตุ้ลอิสลามียะห์</t>
  </si>
  <si>
    <t>อิหม่าม ประสพภูมิสำลี</t>
  </si>
  <si>
    <t>080-991-2891</t>
  </si>
  <si>
    <t>นายการีม รามบุตร</t>
  </si>
  <si>
    <t>080-815-8975</t>
  </si>
  <si>
    <t>02-906-1190</t>
  </si>
  <si>
    <t>อาคารเรียน 1</t>
  </si>
  <si>
    <t>แยกอุปกรณ์ติดตั้ง 2  ห้อง</t>
  </si>
  <si>
    <t>กั้นผนัง 2 ด้าน (ทางมัสยิดจะกั้นผนังให้)</t>
  </si>
  <si>
    <t>โรงเรียนกั้นผนัง 2 ด้าน (เช็คเวลา)</t>
  </si>
  <si>
    <t>งฉาบไม่เสร็จ เลยต้องมาเดินไฟห้องนี้อีกรอบ</t>
  </si>
  <si>
    <t>บางเขน</t>
  </si>
  <si>
    <t>อนุสาวรีย์</t>
  </si>
  <si>
    <t>เลขที่ 48 ถนนพหลโยธิน แขวงอนุสาวรีย์ เขตบางเขน กรุงเทพมหานคร 10220</t>
  </si>
  <si>
    <t>สำนักงานเขตบางเขน</t>
  </si>
  <si>
    <t>ผอ.ทรายทอง ตรีสัตยกุล</t>
  </si>
  <si>
    <t>0-2971-4217</t>
  </si>
  <si>
    <t>โทร. 0-2521- 0198</t>
  </si>
  <si>
    <t>สาทร</t>
  </si>
  <si>
    <t>ทุ่งมหาเมฆ</t>
  </si>
  <si>
    <t>55/1 ซอยนราธิวาสราชนครินทร์ 17 แยก 5 แขวงทุ่งมหาเมฆ เขตสาทร กรุงเทพฯ 10120</t>
  </si>
  <si>
    <t>โรงเรียนโสตศึกษาทุ่งมหาเมฆ</t>
  </si>
  <si>
    <t>ผอ.นางสาวปนัดดา วงศ์จันตา</t>
  </si>
  <si>
    <t>062-824-6935</t>
  </si>
  <si>
    <t>นางสาวพัชรินทร์ โกวิทนิธิกุล</t>
  </si>
  <si>
    <t>089-891-3044</t>
  </si>
  <si>
    <t>02 285 5618</t>
  </si>
  <si>
    <t>อาคารประถม</t>
  </si>
  <si>
    <t>ผอ. ให้ย้ายห้องเพื่อรองรับคนพิการ ผอ.ร่วมออกแบบ</t>
  </si>
  <si>
    <t>Resurvey รอแก้ไขหน้างาน คุย ผอ เรื่องผู้ใช้งานคนพิการ</t>
  </si>
  <si>
    <t>Zone2</t>
  </si>
  <si>
    <t>เมือง</t>
  </si>
  <si>
    <t>ตลาด</t>
  </si>
  <si>
    <t>ตำบลวัดใหม่ อำเภอเมืองจันทบุรี จันทบุรี 22000</t>
  </si>
  <si>
    <t>สพป.จันทบุรี เขต 1 </t>
  </si>
  <si>
    <t>HUB Zone ชลบุรี</t>
  </si>
  <si>
    <t>โรงเรียนเทศบาลเมืองจันทบุรี 2</t>
  </si>
  <si>
    <t>นายภูริวัต ขุนสุนทร</t>
  </si>
  <si>
    <t>039 322 105</t>
  </si>
  <si>
    <t>ยศพัฒน์ ศิริรักษ์นภา</t>
  </si>
  <si>
    <t>064-4177909</t>
  </si>
  <si>
    <t>กันผนังกระจก2ด้าน พร้อมประตู</t>
  </si>
  <si>
    <t>โรงเรียนเทศบาล 2</t>
  </si>
  <si>
    <t>Zodiact</t>
  </si>
  <si>
    <t>กันผนังกระจก 2 ด้าน</t>
  </si>
  <si>
    <t>Resurvey แล้ว ไม่ต้องทำผนัง สามารถติดตั้งได้</t>
  </si>
  <si>
    <t>เกาะขวาง</t>
  </si>
  <si>
    <t>หมู่ที่  1  บ้านเกาะขวาง ตำบลเกาะขวาง อำเภอเมืองจันทบุรี จังหวัดจันทบุรี 22000</t>
  </si>
  <si>
    <t>โรงเรียนวัดเกาะขวาง(สังวาลย์ราษฎร์รังสรรค์)</t>
  </si>
  <si>
    <t>นาย พรศิษฎ์    คำรอด</t>
  </si>
  <si>
    <t>087-138-7323</t>
  </si>
  <si>
    <t>039 325 528</t>
  </si>
  <si>
    <t xml:space="preserve">บริพัตร์  สินแท้  </t>
  </si>
  <si>
    <t>082-9978441</t>
  </si>
  <si>
    <t>15(45)</t>
  </si>
  <si>
    <t>โรงเรียนวัดเกาะขวาง</t>
  </si>
  <si>
    <t>จันทนิมิต</t>
  </si>
  <si>
    <t>หมู่ที่  6  บ้านไผ่ล้อม ตำบลจันทนิมิต อำเภอเมืองจันทบุรี จังหวัดจันทบุรี 22000</t>
  </si>
  <si>
    <t>สพป.จันทบุรี เขต 1</t>
  </si>
  <si>
    <t>โรงเรียนวัดไผ่ล้อม (อินทก์อุทัย)</t>
  </si>
  <si>
    <t>นาย ศักดินันท์    ศรีไพร</t>
  </si>
  <si>
    <t>062-516-3541</t>
  </si>
  <si>
    <t>0 -3932-1616</t>
  </si>
  <si>
    <t>กิตติ-จุลมณี ผลภาษี</t>
  </si>
  <si>
    <t>Smart Meter</t>
  </si>
  <si>
    <t>แหลมสิงห์</t>
  </si>
  <si>
    <t>บางกะไชย</t>
  </si>
  <si>
    <t>หมู่ที่  8  บ้านบางกะไชย ตำบลบางกะไชย อำเภอแหลมสิงห์ จังหวัดจันทบุรี 22120</t>
  </si>
  <si>
    <t>สพป.จันทบุรี เขต 2</t>
  </si>
  <si>
    <t>โรงเรียนวัดบางกะไชย (สวนโพธิรัตนบำรุง)</t>
  </si>
  <si>
    <t>โรงเรียนวัดบางกะไชย</t>
  </si>
  <si>
    <t>นางสาว นันท์ณภัทร    จิตรถวิล</t>
  </si>
  <si>
    <t>039-444427</t>
  </si>
  <si>
    <t>0-3948-0606</t>
  </si>
  <si>
    <t>15(45)A</t>
  </si>
  <si>
    <t>กันผนังกระจก1ด้าน พร้อมประตู</t>
  </si>
  <si>
    <t>กันผนังกระจก 1 ด้าน</t>
  </si>
  <si>
    <t>เขาคิชณกูฏ</t>
  </si>
  <si>
    <t>จันทเขลม</t>
  </si>
  <si>
    <t>หมู่ที่ 2 บ้านจันทเขลม ตำบลจันทเขลม อำเภอเขาคิชฌกูฏ จังหวัดจันทบุรี 22210</t>
  </si>
  <si>
    <t>โรงเรียนบ้านจันทเขลม</t>
  </si>
  <si>
    <t xml:space="preserve">นายดนัย  คำพระ  </t>
  </si>
  <si>
    <t>081-781-3486</t>
  </si>
  <si>
    <t>0-3930-9973 </t>
  </si>
  <si>
    <t>จักรกฤษณ์  กิ่งทอง</t>
  </si>
  <si>
    <t>091-0651605</t>
  </si>
  <si>
    <t>พิมานมรกต</t>
  </si>
  <si>
    <t>รอเก็บงานฝ้า</t>
  </si>
  <si>
    <t>โป้งน้ำร้อน</t>
  </si>
  <si>
    <t>ทับไทร</t>
  </si>
  <si>
    <t>154/3 ถนนเฉลิมพระเกียรติร.9 ตำบลทับไทร อำเภอโป่งน้ำร้อน จังหวัดจันทบุรี 22140</t>
  </si>
  <si>
    <t>กศน.จังหวัดจันทบุรี</t>
  </si>
  <si>
    <t>ห้องสมุดประชาชนอำเภอโป่งน้ำร้อน</t>
  </si>
  <si>
    <t>นายพนา บรรจงปรุ</t>
  </si>
  <si>
    <t>039-360299</t>
  </si>
  <si>
    <t>ห้องสมุดประชาชนอำเภอโป่งร้อน</t>
  </si>
  <si>
    <t>พลวง</t>
  </si>
  <si>
    <t>1/28   หมู่ที่  10   ตำบลพลวง   อำเภอเขาคิชฌกูฏ  จังหวัดจันทบุรี</t>
  </si>
  <si>
    <t>สพม.จันทบุรี ตราด</t>
  </si>
  <si>
    <t>โรงเรียนวัดเกาะตะเคียน(วาสน์วิทยานุกูล)</t>
  </si>
  <si>
    <t>โรงเรียนคิชฌกูฏวิทยา &gt;&gt; โรงเรียนวัดเกาะตะเคียน(วาสน์วิทยานุกูล)</t>
  </si>
  <si>
    <t>นายสุรเกียรติ  งามเลิศ</t>
  </si>
  <si>
    <t>039 309 099</t>
  </si>
  <si>
    <t>โรงเรียนคิชฌกูฏวิทยา</t>
  </si>
  <si>
    <t>ท่าใหม่</t>
  </si>
  <si>
    <t>เขาบายศรี</t>
  </si>
  <si>
    <t>ตำบลเขาบายศรี อำเภอท่าใหม่ จังหวัดจันทบุรี 22120</t>
  </si>
  <si>
    <t>ศูนย์พัฒนาเด็กเล็กเทศบาลเขาบายศรี</t>
  </si>
  <si>
    <t>039 495 025</t>
  </si>
  <si>
    <t>ศูนย์เด็กเล็กตำบลเขาบายศรี</t>
  </si>
  <si>
    <t>โป่งน้ำร้อน</t>
  </si>
  <si>
    <t>เทพนิมิต</t>
  </si>
  <si>
    <t>โรงเรียนบ้านปั้นหม้อ</t>
  </si>
  <si>
    <t>นายสฤษฎ์ ฉิมพาลี</t>
  </si>
  <si>
    <t>039 496 236</t>
  </si>
  <si>
    <t xml:space="preserve">Resurvey แล้ว ไม่ต้องทำผนัง สามารถติดตั้งได้ </t>
  </si>
  <si>
    <t>ทุ่งเบญจา</t>
  </si>
  <si>
    <t>หมู่ที่  3  บ้านหนองคล้า ตำบลทุ่งเบญจา อำเภอท่าใหม่ จังหวัดจันทบุรี 22170</t>
  </si>
  <si>
    <t>โรงเรียนศรีรัตน์ราษฎร์นุเคราะห์</t>
  </si>
  <si>
    <t>นาย พงศกร    ครองศิริ</t>
  </si>
  <si>
    <t>081-155-8040</t>
  </si>
  <si>
    <t> 0 -3939-5260</t>
  </si>
  <si>
    <t>รัตนคุณ</t>
  </si>
  <si>
    <t>ขลุง</t>
  </si>
  <si>
    <t>ซึ้ง</t>
  </si>
  <si>
    <t>หมู่ 8 ตำบลซึ้ง อำเภอขลุง จังหวัดจันทบุรี</t>
  </si>
  <si>
    <t>โรงเรียนวัดอิมั้ง (พานิชราษฎร์อุทิศ)</t>
  </si>
  <si>
    <t>นางสุวรรณี เชยสมบัติ</t>
  </si>
  <si>
    <t> 039 436 129</t>
  </si>
  <si>
    <t>เตรียม 1</t>
  </si>
  <si>
    <t>Zone4</t>
  </si>
  <si>
    <t>คลองเขื่อน</t>
  </si>
  <si>
    <t>หมู่ที่ 5 บ้านวังควาย ตำบลคลองเขื่อน อำเภอคลองเขื่อน จังหวัดฉะเชิงเทรา 24000</t>
  </si>
  <si>
    <t>สพป.ฉะเชิงเทรา เขต 2</t>
  </si>
  <si>
    <t>HUB2 Zone ฉะเชิงเทรา</t>
  </si>
  <si>
    <t>โรงเรียนโสภณประชาเทวารุทธารักษ์</t>
  </si>
  <si>
    <t xml:space="preserve">ผอ.นางสำราญ ไทยนิยม </t>
  </si>
  <si>
    <t>089-745-6129</t>
  </si>
  <si>
    <t>นางสาวพิรุพิห์ลักษณ์ ผลแก้ว</t>
  </si>
  <si>
    <t>087-119-4036</t>
  </si>
  <si>
    <t>03-850-9099</t>
  </si>
  <si>
    <t xml:space="preserve">นายอนุชิต ปี่แก้ว </t>
  </si>
  <si>
    <t>098-989-3156</t>
  </si>
  <si>
    <t>อาคาร สปช.29/105</t>
  </si>
  <si>
    <t>ไม่ทราบขนาดมิเตอร์</t>
  </si>
  <si>
    <t>ก้อนแก้ว</t>
  </si>
  <si>
    <t>หมู่ที่  3  บ้านลาดน้ำเค็ม ตำบลก้อนแก้ว อำเภอคลองเขื่อน จังหวัดฉะเชิงเทรา 24000</t>
  </si>
  <si>
    <t>โรงเรียนก้อนแก้วราษฎร์บำรุง</t>
  </si>
  <si>
    <t>นางประทุมพร ศรีสะเกศ</t>
  </si>
  <si>
    <t>085-216-3875</t>
  </si>
  <si>
    <t>ว่าที่ร้อยตรี ภานิพัฒน์ สุขสมสกุลชัย</t>
  </si>
  <si>
    <t>099-669-4203</t>
  </si>
  <si>
    <t>อาคาร ป.1 บ</t>
  </si>
  <si>
    <t>ด้านหน้า-ด้านหลัง-ด้านข้าง</t>
  </si>
  <si>
    <t>ทาสีฝ้า</t>
  </si>
  <si>
    <t>โรงเรียนก้อนแก้วราษฎรบำรุง</t>
  </si>
  <si>
    <t>บางน้ำเปรี้ยว</t>
  </si>
  <si>
    <t>บึงน้ำรักษ์</t>
  </si>
  <si>
    <t>หมู่ที่ 11 บ้านคลองสิบห้า ตำบลบึงน้ำรักษ์ อำเภอบางน้ำเปรี้ยว จังหวัดฉะเชิงเทรา 24170</t>
  </si>
  <si>
    <t>สพป.ฉะเชิงเทรา เขต 1</t>
  </si>
  <si>
    <t>โรงเรียนสุเหร่าดารุลนาอีม</t>
  </si>
  <si>
    <t>ผอ.นางสุปราณี เพชรน้อย</t>
  </si>
  <si>
    <t>086-064-7929</t>
  </si>
  <si>
    <t>นางสาวดวงพร หลงแก้ว</t>
  </si>
  <si>
    <t>086-317-0836</t>
  </si>
  <si>
    <t>038-505-249</t>
  </si>
  <si>
    <t>นาย ถนอม ก้านศรี</t>
  </si>
  <si>
    <t>086-336-5444</t>
  </si>
  <si>
    <t>ต้องกั้นผนัง 1 ด้าน</t>
  </si>
  <si>
    <t>สิงโตทอง</t>
  </si>
  <si>
    <t>โรงเรียนสุเหร่าคลอง 20 (เลาะหมุดหวังประชานุกูล)</t>
  </si>
  <si>
    <t>โรงเรียนสุเหร่าคลอง 20</t>
  </si>
  <si>
    <t>นางสาวรัตนา มะลูลีม ครูรักษาการในตำแหน่งผู้อำนวยการ</t>
  </si>
  <si>
    <t>089-404-7910</t>
  </si>
  <si>
    <t>นางสาวจันทรมา สวัสด์</t>
  </si>
  <si>
    <t>081-580-7407</t>
  </si>
  <si>
    <t>พนมสารคาม</t>
  </si>
  <si>
    <t>เกาะขนุน</t>
  </si>
  <si>
    <t>โรงเรียนวัดพงษาราม (มณีนันทศึกษาลัย)</t>
  </si>
  <si>
    <t>โรงเรียนวัดพงษาราม</t>
  </si>
  <si>
    <t>ผอ.นายบุญชัย ฉันทะจำรัสศิลป์</t>
  </si>
  <si>
    <t>098-163-2889</t>
  </si>
  <si>
    <t>นายกายกานต์ แก้วคำ</t>
  </si>
  <si>
    <t>095-253-7882</t>
  </si>
  <si>
    <t>03-855-1415</t>
  </si>
  <si>
    <t>อาคารทวีทรัพย์ นันทมานพ</t>
  </si>
  <si>
    <t>ไม่ทราบขนาดมิเตอร์ / เป็นห้องสมุดมีชั้นลอย</t>
  </si>
  <si>
    <t>ต้องกั้นผนัง (ทางโรงเรียนจะกั้นผนังเอง)</t>
  </si>
  <si>
    <t>เขาหินซ้อน</t>
  </si>
  <si>
    <t>หมู่ที่  2  บ้านเขาหินซ้อน ตำบลเขาหินซ้อน อำเภอพนมสารคาม จังหวัดฉะเชิงเทรา 24120</t>
  </si>
  <si>
    <t>โรงเรียนบ้านเขาหินซ้อน (พัฒนาการภาคตะวันออก)</t>
  </si>
  <si>
    <t xml:space="preserve">ผอ.นายวิทยา เปี่ยมเต็ม </t>
  </si>
  <si>
    <t>080-012-1818 ,065-354-5662</t>
  </si>
  <si>
    <t>นางสาวพิมพิษา วิบูลย์ศิลป์</t>
  </si>
  <si>
    <t>095-926-3653</t>
  </si>
  <si>
    <t>03-855-4923</t>
  </si>
  <si>
    <t>5(6)</t>
  </si>
  <si>
    <t>ต้องกั้นผนัง 2 ด้าน ทำประตู</t>
  </si>
  <si>
    <t>บางคล้า</t>
  </si>
  <si>
    <t>บางสวน</t>
  </si>
  <si>
    <t>95 หมู่ที่  1  บ้านตลาดใหม่ ตำบลบางสวน อำเภอบางคล้า จังหวัดฉะเชิงเทรา 24110</t>
  </si>
  <si>
    <t>โรงเรียนวัดใหม่บางคล้า (อุดมกิจประชาสรรค์)</t>
  </si>
  <si>
    <t>นางสาวธัญพิมล อาภัย</t>
  </si>
  <si>
    <t>โทร. 086-3203202</t>
  </si>
  <si>
    <t>094-330-9279</t>
  </si>
  <si>
    <t>มีโครงการ USO NET</t>
  </si>
  <si>
    <t>คลองเปรง</t>
  </si>
  <si>
    <t>หมู่ที่  1  บ้านตลาดเปรง ตำบลคลองเปรง อำเภอเมืองฉะเชิงเทรา จังหวัดฉะเชิงเทรา 24000</t>
  </si>
  <si>
    <t>โรงเรียนตลาดเปร็ง (น้อยใจบุญอุทิศ)</t>
  </si>
  <si>
    <t>นางสาววรรณา จิตรวิรัตน์</t>
  </si>
  <si>
    <t>081-306-2408</t>
  </si>
  <si>
    <t> 0929991968</t>
  </si>
  <si>
    <t>นาย วัจน์กร สร้อยสุวรรณ</t>
  </si>
  <si>
    <t>063-595-8994</t>
  </si>
  <si>
    <t>ปิดด้านหน้า-ปิดด้านหลัง</t>
  </si>
  <si>
    <t>ท่าตะเกียบ</t>
  </si>
  <si>
    <t>คลองตะเกรา</t>
  </si>
  <si>
    <t>181 หมู่ 4   ตำบลคลองตะเกรา  อำเภอท่าตะเกียบ   จังหวัดฉะเชิงเทรา 24160</t>
  </si>
  <si>
    <t>ศูนย์การศึกษานอกระบบและการศึกษาตามอัธยาศัย อำเภอท่าตะเกียบ</t>
  </si>
  <si>
    <t>กศน. อำเภอท่าตะเกียบ</t>
  </si>
  <si>
    <t>นางสาวสาคร  ค่ำกลาง รักษาการในตำแหน่งผู้อำนวยการ</t>
  </si>
  <si>
    <t>038 508 121</t>
  </si>
  <si>
    <t xml:space="preserve">ไม่ทราบขนาดมิเตอร์ / มีกั้นห้องด้านในเป็นห้องไว้ </t>
  </si>
  <si>
    <t>บ้านโพธิ์</t>
  </si>
  <si>
    <t>คลองขุด</t>
  </si>
  <si>
    <t>หมู่ที่  3  บ้านพนมพนาวาส ตำบลคลองขุด อำเภอบ้านโพธิ์ จังหวัดฉะเชิงเทรา 24140</t>
  </si>
  <si>
    <t>โรงเรียนวัดพนมพนาวาสมิตรภาพที่ ๗๔ (จี๊ด - ฤทธิ์ วิชโรราษฎร์เจริญผล)</t>
  </si>
  <si>
    <t>โรงเรียนวัดพนมพนาวาสมิตรภาพที่ 74</t>
  </si>
  <si>
    <t>นายสายชล ม่วงสุข</t>
  </si>
  <si>
    <t> 038-583-633</t>
  </si>
  <si>
    <t>แปลงยาว</t>
  </si>
  <si>
    <t>หัวสำโรง</t>
  </si>
  <si>
    <t>โรงเรียนบ้านหนองสทิต</t>
  </si>
  <si>
    <t>นายสัญญา ไทยประเสริฐ รักษาราชการแทนผู้อำนวยการ</t>
  </si>
  <si>
    <t>087-134-4217</t>
  </si>
  <si>
    <t>ราชสาส์น</t>
  </si>
  <si>
    <t>บางคา</t>
  </si>
  <si>
    <t>หมู่ที่  2  บ้านบางคา ตำบลบางคา อำเภอราชสาส์น จังหวัดฉะเชิงเทรา 24120</t>
  </si>
  <si>
    <t>สพม.ฉะเชิงเทรา</t>
  </si>
  <si>
    <t>โรงเรียนราชสาส์นวิทยา</t>
  </si>
  <si>
    <t>นางศิริภัณฑ์ แก้วมณี รักษาการในตำแหน่งผู้อำนวยการโรงเรียนราชสาส์นวิทยา</t>
  </si>
  <si>
    <t>085-386-2512</t>
  </si>
  <si>
    <t>นายนิมิต ตระกูลทา</t>
  </si>
  <si>
    <t>085-650-2909</t>
  </si>
  <si>
    <t>03-859-1078</t>
  </si>
  <si>
    <t>คลองตำหรุ</t>
  </si>
  <si>
    <t>ต.คลองตำหรุ อ.เมือง จ.ชลบุรี 20000</t>
  </si>
  <si>
    <t>กศน.ตำบลคลองตำหรุ</t>
  </si>
  <si>
    <t>กศน.ตำคลองตำหรุ</t>
  </si>
  <si>
    <t>ผู้รับผิดชอบศูนย์ น.ส.วันทนา บุญจันทร์</t>
  </si>
  <si>
    <t>โทร. 096916824</t>
  </si>
  <si>
    <t>ปฐวี เมฆพะโยม</t>
  </si>
  <si>
    <t>084-2455523</t>
  </si>
  <si>
    <t>ดอนหัวฬ่อ</t>
  </si>
  <si>
    <t>ตำบลดอนหัวฬ่อ อำเภอเมือง จังหวัดชลบุรี 20000.</t>
  </si>
  <si>
    <t>กศน.ตำบลดอนหัวฬ่อ</t>
  </si>
  <si>
    <t>ม่านกั้นผนัง</t>
  </si>
  <si>
    <t>บ้านสวน</t>
  </si>
  <si>
    <t>หมู่ 9 ตำบลบ้านสวน อำเภอเมือง จังหวัดชลบุรี.</t>
  </si>
  <si>
    <t>กศน.ตำบลบ้านสวน</t>
  </si>
  <si>
    <t>หนองไม้แดง</t>
  </si>
  <si>
    <t>29 หมู่ 4 ตำบลหนองไม้แดง อำเภอเมือง จังหวัดชลบุรี</t>
  </si>
  <si>
    <t>กศน.ตำบลหนองไม้แดง</t>
  </si>
  <si>
    <t>แสนสุข</t>
  </si>
  <si>
    <t>หมู่ที่  0  บ้าน53 ถนนมิตรสัมพันธ์ ตำบลแสนสุข อำเภอเมืองชลบุรี จังหวัดชลบุรี 20130</t>
  </si>
  <si>
    <t>สพป.ชลบุรี เขต 1</t>
  </si>
  <si>
    <t>โรงเรียนอนุบาลวัดกลางดอนเมืองชลบุรี</t>
  </si>
  <si>
    <t>โรงเรียนวัดแจ้งเจริญดอน เปลี่ยนชื่อเป็น โรงเรียนอนุบาลวัดกลางดอนเมืองชลบุรี</t>
  </si>
  <si>
    <t>ผู้อำนวยการ นางดวงสมร  ราวุธกุล</t>
  </si>
  <si>
    <t>โทร. 0899388814</t>
  </si>
  <si>
    <t>บ้านปีก</t>
  </si>
  <si>
    <t>หมู่ที่ 1 ถนนมิตรสัมพันธ์ บ้านบางเป้ง ตำบลแสนสุข อำเภอเมืองชลบุรี จังหวัดชลบุรี 20130</t>
  </si>
  <si>
    <t>โรงเรียนวัดบางเป้ง (กุหลาบราษฏร์อำนวยวิทย์)</t>
  </si>
  <si>
    <t>โรงเรียนวัดบางเป้ง</t>
  </si>
  <si>
    <t>ผู้อำนวยการ นายวีรวุฒิ    เกตุจำนงค์</t>
  </si>
  <si>
    <t>โทร. 0810404848</t>
  </si>
  <si>
    <t>wait upload pic to cloud</t>
  </si>
  <si>
    <t>ศรีราชา</t>
  </si>
  <si>
    <t>บึง</t>
  </si>
  <si>
    <t>188/3 หมู่ที่ 3 ต.บึง อ.ศรีราชา จ.ชลบุรี 20230</t>
  </si>
  <si>
    <t>โรงเรียนบ้านหนองปรือ</t>
  </si>
  <si>
    <t>ผู้อำนวยการ  นางสาวษณอนงค์    ชูรา</t>
  </si>
  <si>
    <t>โทร. 0629542292</t>
  </si>
  <si>
    <t>พานทอง</t>
  </si>
  <si>
    <t>124 หมู่ 10 ตำบลพานทอง อำเภอพานทอง จังหวัดชลบุรี 20160</t>
  </si>
  <si>
    <t>สพม.ชลบุรี ระยอง</t>
  </si>
  <si>
    <t>โรงเรียนพานทองสภาชนูปถัมภ์</t>
  </si>
  <si>
    <t>ผู้อำนวยการ นางสาวสมพร  หิรัญลักษณ์สุต</t>
  </si>
  <si>
    <t>โทร. 0813778964</t>
  </si>
  <si>
    <t>ตำลึง</t>
  </si>
  <si>
    <t>โรงเรียนพานทอง</t>
  </si>
  <si>
    <t>ผู้อำนวยการดร.เจตปรียา ขำเสถียร</t>
  </si>
  <si>
    <t>โทร. 038-206000</t>
  </si>
  <si>
    <t>เปลี่ยน Type 1 เป็น Type 3 305.โรงเรียนบ้านหนองหัวหมู (บำรุงราษฎร์อุปถัมภ์) &gt;&gt; สถิติแจ้งว่าสามารถสลับได้เลย</t>
  </si>
  <si>
    <t xml:space="preserve">เปลี่ยน Type 1 เป็น Type 3 305.โรงเรียนบ้านหนองหัวหมู (บำรุงราษฎร์อุปถัมภ์) </t>
  </si>
  <si>
    <t>พนัสนิคม</t>
  </si>
  <si>
    <t>กุฎโง้ง</t>
  </si>
  <si>
    <t>หมู่ 6 ตำบลกุฎโง้ง อำเภอพนัสนิคม จังหวัดชลบุรี 20140</t>
  </si>
  <si>
    <t>โรงเรียนพนัสพิทยาคาร</t>
  </si>
  <si>
    <t>ผู้อำนวยการ นายประโยชน์ กีรติปกรณ์</t>
  </si>
  <si>
    <t>โทร. 038461207</t>
  </si>
  <si>
    <t>อาคาร 80 ปี</t>
  </si>
  <si>
    <t>หัวถนน</t>
  </si>
  <si>
    <t>69 หมู่ 5 ต.หัวถนน อ.พนัสนิคม จ.ชลบุรี 20140</t>
  </si>
  <si>
    <t>โรงเรียนหัวถนนวิทยา</t>
  </si>
  <si>
    <t>ผู้อำนวยการ นางวิไล เฉยสอาด</t>
  </si>
  <si>
    <t>โทร.  038-472110</t>
  </si>
  <si>
    <t>ท่าข้าม</t>
  </si>
  <si>
    <t>โครงการชลประทานพานทองขยาย หมู่ 4  ตำบลท่าข้าม อำเภอบางปะกง  จังหวัด ฉะเชิงเทรา</t>
  </si>
  <si>
    <t>กศน.ตำบลท่าข้าม</t>
  </si>
  <si>
    <t>บ้านช้าง</t>
  </si>
  <si>
    <t>18/1 ม.1 ต.บ้านช้าง อ.พนัสนิคม จ.ชลบุรี 20140. โทรศัพท์ 0-3847-4970</t>
  </si>
  <si>
    <t>ศูนย์การศึกษานอกระบบและการศึกษาตามอัธยาศัย อำเภอพนัสนิคม</t>
  </si>
  <si>
    <t>Resurvey เนื่องจากอาคารเป็นห้องเดี่ยว ทางโรงเรียนจึงอยากให้ Resurvey ใหม่</t>
  </si>
  <si>
    <t>สัตหีบ</t>
  </si>
  <si>
    <t>บางเสร่</t>
  </si>
  <si>
    <t>สพป.ชลบุรี เขต 3</t>
  </si>
  <si>
    <t>โรงเรียนชุมชนบ้านบางเสร่</t>
  </si>
  <si>
    <t>ผช.สส.ชิน</t>
  </si>
  <si>
    <t xml:space="preserve">โทร. 0816346159 </t>
  </si>
  <si>
    <t>นาจอมเทียน</t>
  </si>
  <si>
    <t>กศน.ตำบลนาจอมเทียน</t>
  </si>
  <si>
    <t>ผช.สส.แชร</t>
  </si>
  <si>
    <t xml:space="preserve">โทร. 0819834281 </t>
  </si>
  <si>
    <t>เกาะสีชัง</t>
  </si>
  <si>
    <t>ท่าเทววงษ์</t>
  </si>
  <si>
    <t>58 หมู่ 6   ตำบลท่าเทววงษ์  อำเภอเกาะสีชัง จังหวัดชลบุรี 20120</t>
  </si>
  <si>
    <t>โรงเรียนเกาะสีชัง</t>
  </si>
  <si>
    <t>รองผู้อำนวยการ นายต่อพงษ์ สมสิงห์</t>
  </si>
  <si>
    <t>โทร. 038216545</t>
  </si>
  <si>
    <t>หนองใหญ่</t>
  </si>
  <si>
    <t>คลองพลู</t>
  </si>
  <si>
    <t>405 หมู่ที่ 1 บ้านคลองพลู   ตำบลคลองพลู  อำเภอหนองใหญ่ จังหวัดชลบุรี 20190</t>
  </si>
  <si>
    <t>โรงเรียนชุมชนบ้านคลองพลู</t>
  </si>
  <si>
    <t>ผู้อำนวยการ นายนิกร บุญมาก</t>
  </si>
  <si>
    <t>โทร. 0903941599</t>
  </si>
  <si>
    <t>รัฐดรงราษฎร์</t>
  </si>
  <si>
    <t>3x75</t>
  </si>
  <si>
    <t>บางละมุง</t>
  </si>
  <si>
    <t>นาเกลือ</t>
  </si>
  <si>
    <t>209 หมู่ 7 ตำบลนาเกลือ อำเภอบางละมุง จังหวัดชลบุรี เมืองพัทยา 20150</t>
  </si>
  <si>
    <t>โรงเรียนเมืองพัทยา 10 (บ้านเกาะล้าน)</t>
  </si>
  <si>
    <t>โทร. 0846571754</t>
  </si>
  <si>
    <t>บางนาง</t>
  </si>
  <si>
    <t>หมู่ที่  3  บ้านบางแสม ตำบลบางนาง อำเภอพานทอง จังหวัดชลบุรี 20160</t>
  </si>
  <si>
    <t>สพป.ชลบุรี เขต 2</t>
  </si>
  <si>
    <t>โรงเรียนบ้านบางแสม</t>
  </si>
  <si>
    <t>ผู้อำนวยการ นางสาวสมถวิล    มิสันเทียะ</t>
  </si>
  <si>
    <t>โทร. 0898324365</t>
  </si>
  <si>
    <t>ห้องคอมพิวเตอร์</t>
  </si>
  <si>
    <t>บ้านบึง</t>
  </si>
  <si>
    <t>หนองชาก</t>
  </si>
  <si>
    <t>310 หมู่ที่ 4   ตำบลหนองชาก  อำเภอบ้านบึง จังหวัดชลบุรี 20170</t>
  </si>
  <si>
    <t>โรงเรียนบ้านหนองเขิน (อินทรวิชัยบำรุง)</t>
  </si>
  <si>
    <t>โรงเรียนบ้านหนองเขิน</t>
  </si>
  <si>
    <t>ผู้อำนวยการ นางสาวอารีรัตน์ แสงหิรัญ</t>
  </si>
  <si>
    <t>โทร. 0820710634</t>
  </si>
  <si>
    <t>อบจ.ชลบุรี</t>
  </si>
  <si>
    <t>เขาซก</t>
  </si>
  <si>
    <t>หมู่ที่  4  บ้านชากนา ตำบลเขาซก อำเภอหนองใหญ่ จังหวัดชลบุรี 20190</t>
  </si>
  <si>
    <t>โรงเรียนบ้านชากนา (ประเสริฐราษฎร์พัฒนา)</t>
  </si>
  <si>
    <t>โรงเรียนบ้านชากนา</t>
  </si>
  <si>
    <t>รักษาการแทนตำหน่ง ผอ. นางสาวศิริวรรณ กรุงเจริญ</t>
  </si>
  <si>
    <t>โทร. 0868372598</t>
  </si>
  <si>
    <t>ห้อมสมุด</t>
  </si>
  <si>
    <t>3(75)</t>
  </si>
  <si>
    <t>ทุ่งสุขลา</t>
  </si>
  <si>
    <t>หมู่ที่  8  บ้านชากยายจีน ตำบลทุ่งสุขลา อำเภอศรีราชา จังหวัดชลบุรี 20230</t>
  </si>
  <si>
    <t>โรงเรียนบ้านชากยายจีน</t>
  </si>
  <si>
    <t>ผู้อำนวยการ นางกรุณวดี    โคตรเครื่อง</t>
  </si>
  <si>
    <t>โทร. 0870963414</t>
  </si>
  <si>
    <t>เกาะจันทร์</t>
  </si>
  <si>
    <t>หมู่ที่  1  บ้าน- ตำบลเกาะจันทร์ อำเภอเกาะจันทร์ จังหวัดชลบุรี 20240</t>
  </si>
  <si>
    <t>โรงเรียนเกาะจันทร์พิทยาคาร</t>
  </si>
  <si>
    <t>ผู้อำนวยการ  นายอรรถพล    วงศ์บุปผา</t>
  </si>
  <si>
    <t>โทร. 0949129797</t>
  </si>
  <si>
    <t>เสม็ด</t>
  </si>
  <si>
    <t>หมู่ที่  6  บ้านมอญ ตำบลเตาปูน อำเภอแก่งคอย จังหวัดสระบุรี 18110</t>
  </si>
  <si>
    <t>สพป.สระบุรี เขต 2</t>
  </si>
  <si>
    <t>กศน.ตำบลบางปลาสร้อย</t>
  </si>
  <si>
    <t>โรงเรียนวัดเตาปูน &gt;&gt; กศน.ตำบลบางปลาสร้อย</t>
  </si>
  <si>
    <t>ผู้อำนวยการ นายบุญสม    ปัญญาเหลือ</t>
  </si>
  <si>
    <t>โทร.  0898465323</t>
  </si>
  <si>
    <t>โรงเรียนวัดเตาปูน</t>
  </si>
  <si>
    <t>หนองปรือ</t>
  </si>
  <si>
    <t>หมู่ที่  3  บ้านบ้านทรายมูล ตำบลหางดง อำเภอหางดง จังหวัดเชียงใหม่ 50230</t>
  </si>
  <si>
    <t>โรงเรียนบ้านทรายมูล</t>
  </si>
  <si>
    <t>ผู้อำนวยการ นายพิสันติ์    จันทร์เขียว</t>
  </si>
  <si>
    <t>โทร.  0970218120</t>
  </si>
  <si>
    <t>Zone3</t>
  </si>
  <si>
    <t>หันคา</t>
  </si>
  <si>
    <t>เด่นใหญ่</t>
  </si>
  <si>
    <t>สพป.ชัยนาท</t>
  </si>
  <si>
    <t>HUB3 Zone นครสวรรค์</t>
  </si>
  <si>
    <t>โรงเรียนวัดราษฎร์ศรัทธาราม</t>
  </si>
  <si>
    <t>ผู้อำนวยการ นางสาววันทนา  มหาสุภาพ</t>
  </si>
  <si>
    <t>โทร. 0899942925</t>
  </si>
  <si>
    <t>นางสาวธิติพร ชูวิตร (ครู)</t>
  </si>
  <si>
    <t>096-8055514</t>
  </si>
  <si>
    <t>ชมพูพันธุ์ทิพย์</t>
  </si>
  <si>
    <t>ขาดข้อมูลขนาดห้อง</t>
  </si>
  <si>
    <t>สรรคบุรี</t>
  </si>
  <si>
    <t>แพรกศรีราชา</t>
  </si>
  <si>
    <t>เลขที่ 230 หมู่ 8 ตำบลแพรกศรีราชา อำเภอสรรคบุรี จังหวัดชัยนาท</t>
  </si>
  <si>
    <t>สพม.อุทัยธานี ชัยนาท</t>
  </si>
  <si>
    <t>โรงเรียนคุรุประชาสรรค์</t>
  </si>
  <si>
    <t>ผู้อำนวยการ นายเผด็จ สุพันธนา</t>
  </si>
  <si>
    <t>063-354-5159</t>
  </si>
  <si>
    <t>นายวีรศักดิ์ จันทร์สุข (ครู)</t>
  </si>
  <si>
    <t>088-6415107</t>
  </si>
  <si>
    <t>โทร. 056481439</t>
  </si>
  <si>
    <t>5 ห้องสมุด</t>
  </si>
  <si>
    <t>ปิดด้านหน้า</t>
  </si>
  <si>
    <t>ต้องกันผนังยาว 10 m</t>
  </si>
  <si>
    <t>บ้านเชื้ยน</t>
  </si>
  <si>
    <t>ตำบลบ้านเชี้ยน อำเภอหันคา</t>
  </si>
  <si>
    <t>โรงเรียนชุมชนวัดพิชัยนาวาส (รัฐราษฎร์ประดิษฐ์วิทยา)</t>
  </si>
  <si>
    <t>โรงเรียนชุมชนวัดพิชัยนาวาท</t>
  </si>
  <si>
    <t>ผู้อำนวยการ นายดิเรก แดงงาม</t>
  </si>
  <si>
    <t>โทร. 0862055656</t>
  </si>
  <si>
    <t>นางกิรณา อธิมหามงคล</t>
  </si>
  <si>
    <t>085-6328960</t>
  </si>
  <si>
    <t>ต้องกันผนังยาว 6 m</t>
  </si>
  <si>
    <t>สามง่ามท่าโบสถ์</t>
  </si>
  <si>
    <t>เลขที่ 170 หมู่ 2 ตำบลสามง่ามท่าโบสถ์ อำเภอหันคา จังหวัดชัยนาท 17160</t>
  </si>
  <si>
    <t>โรงเรียนหันคาราษฎร์รังสฤษดิ์</t>
  </si>
  <si>
    <t>โรงเรียนหันคาราษฎรรังสฤษฏ์</t>
  </si>
  <si>
    <t>ผู้อำนวยการ นางสาวพิกุล แย้มเจิม</t>
  </si>
  <si>
    <t>โทร. 0836789977</t>
  </si>
  <si>
    <t>นายกฤษณะ มั่งมี (ครู)</t>
  </si>
  <si>
    <t>095-6353072</t>
  </si>
  <si>
    <t xml:space="preserve">ขาดรูปภายในห้องจัดตั้งศูนย์  </t>
  </si>
  <si>
    <t>เนินขาม</t>
  </si>
  <si>
    <t>สุขเดือนห้า</t>
  </si>
  <si>
    <t>หมู่ 2 ตำบลสุขเดือนห้า อำเภอเนินขาม</t>
  </si>
  <si>
    <t>โรงเรียนบ้านหนองยาง</t>
  </si>
  <si>
    <t>ผู้อำนวยการ นาย สุภโชค    โชควิริยะสัมพันธ์</t>
  </si>
  <si>
    <t>โทร. 0933250364</t>
  </si>
  <si>
    <t>Have Picture</t>
  </si>
  <si>
    <t>หนองแซง</t>
  </si>
  <si>
    <t>หมู่ที่ 2 ตำบลหนองแซง อำเภอหันคา</t>
  </si>
  <si>
    <t>โรงเรียนวัดอรัญญวาสี</t>
  </si>
  <si>
    <t>โรงเรียนวัดอรัญวาสี</t>
  </si>
  <si>
    <t>ผู้อำนวยการ นางเครือมาส  อนันเทพา</t>
  </si>
  <si>
    <t>โทร. 0861198572</t>
  </si>
  <si>
    <t>นางสาวปภาวี มีมาก (ครู)</t>
  </si>
  <si>
    <t>091-0268917</t>
  </si>
  <si>
    <t>สปช.105/29</t>
  </si>
  <si>
    <t xml:space="preserve">ขาดข้อมูลขนาดห้อง </t>
  </si>
  <si>
    <t>ย้ายของ+รื้อทีวี</t>
  </si>
  <si>
    <t>เลขที่ 668 หมู่ 1 ตำบลหันคา อำเภอหันคา จังหวัดชัยนาท 17130</t>
  </si>
  <si>
    <t>โรงเรียนหันคาพิทยาคม</t>
  </si>
  <si>
    <t>ผู้อำนวยการ นาย อนุสรร์ สีมะสิทธิกุล</t>
  </si>
  <si>
    <t>081-4277327</t>
  </si>
  <si>
    <t>นางสุนิษา พบพาน (ครู)</t>
  </si>
  <si>
    <t>089-8391338</t>
  </si>
  <si>
    <t>โทร. 056451185</t>
  </si>
  <si>
    <t>ReSurvey ทางโรงเรียนตอบกลับภายในวันที่ 3/03/23</t>
  </si>
  <si>
    <t>ห้องที่เคยสำรวจถูกใช้ไปแล้ว รอ ผอ หาห้องใหม่</t>
  </si>
  <si>
    <t>หนองมะโมง</t>
  </si>
  <si>
    <t>วังตะเคียน</t>
  </si>
  <si>
    <t>หมู่ที่  11  บ้านร่มโพธิ์ (บ่อลึก) ตำบลวังตะเคียน อำเภอหนองมะโมง จังหวัดชัยนาท 17120</t>
  </si>
  <si>
    <t>โรงเรียนอนุบาลหนองมะโมง</t>
  </si>
  <si>
    <t xml:space="preserve">ผู้อำนวยการ นายธนกร สุมาลี </t>
  </si>
  <si>
    <t>โทร. 0917255499</t>
  </si>
  <si>
    <t>โทร. 056410639</t>
  </si>
  <si>
    <t>ขาดข้อมูลขนาดห้อง ข้อมูลมิเตอร์</t>
  </si>
  <si>
    <t>นางลือ</t>
  </si>
  <si>
    <t>หมู่ที่  2  บ้านหมู่บ้านนางลือ ตำบลนางลือ อำเภอเมืองชัยนาท จังหวัดชัยนาท 17000</t>
  </si>
  <si>
    <t>โรงเรียนวัดนางลือ</t>
  </si>
  <si>
    <t>ผู้อำนวยการ นายสุรัตน์    เครือแสง</t>
  </si>
  <si>
    <t>โทร. 056-477269</t>
  </si>
  <si>
    <t>นางสาวพรภิรมย์ กรัมเขียว (ครู)</t>
  </si>
  <si>
    <t>097-9906253</t>
  </si>
  <si>
    <t>เขาสมิง</t>
  </si>
  <si>
    <t>หมู่ 8 ถ.สุขุมวิท   ตำบลเขาสมิง  อำเภอเขาสมิง จังหวัดตราด 23130</t>
  </si>
  <si>
    <t>โรงเรียนเขาสมิงวิทยาคม (จงจินต์รุจิรวงศ์อุปถัมภ์)</t>
  </si>
  <si>
    <t>ผ็อำนวยการ นายพรชัย คำรพ</t>
  </si>
  <si>
    <t>โทร. 039619095</t>
  </si>
  <si>
    <t>เป็น add work</t>
  </si>
  <si>
    <t>หนองโสน</t>
  </si>
  <si>
    <t>หมู่ที่  1  บ้านหนองโสน ตำบลหนองโสน อำเภอเมืองตราด จังหวัดตราด 23000</t>
  </si>
  <si>
    <t>สพป.ตราด</t>
  </si>
  <si>
    <t>โรงเรียนวัดไทรทอง</t>
  </si>
  <si>
    <t>ผู้อำนวยการ นายณัฏ วรรณบุต</t>
  </si>
  <si>
    <t xml:space="preserve">โทร. 081 8616334 </t>
  </si>
  <si>
    <t xml:space="preserve">ครูผู้ประสานงาน อรอนงค์ ประมงกิจ </t>
  </si>
  <si>
    <t>โทร. 0877429661</t>
  </si>
  <si>
    <t>เลื่อนวัน</t>
  </si>
  <si>
    <t>อ่าวใหญ่</t>
  </si>
  <si>
    <t>หมู่ที่  1  บ้านอ่าวใหญ่ ตำบลอ่าวใหญ่ อำเภอเมืองตราด จังหวัดตราด 23000</t>
  </si>
  <si>
    <t>โรงเรียนอ่าวใหญ่พิทยาคาร</t>
  </si>
  <si>
    <t>ผู้อำนวยการ นางสาวเบญจณี บุญอบ</t>
  </si>
  <si>
    <t>โทร. 039610388</t>
  </si>
  <si>
    <t>แหลมงอบ</t>
  </si>
  <si>
    <t>น้ำเชี่ยว</t>
  </si>
  <si>
    <t>หมู่ที่  2  บ้านน้ำเชี่ยว ตำบลน้ำเชี่ยว อำเภอแหลมงอบ จังหวัดตราด 23120</t>
  </si>
  <si>
    <t>โรงเรียนอนุบาลวัดน้ำเชี่ยว</t>
  </si>
  <si>
    <t>ผู้อำนวยการ นางสาว ทัศนีย์    แสงอรุณ</t>
  </si>
  <si>
    <t>โทร. 0863594961</t>
  </si>
  <si>
    <t>บ่อไร่</t>
  </si>
  <si>
    <t>ช้างทูน</t>
  </si>
  <si>
    <t>21/6 หมู่ที่ 2 ถนนจินตกานนท์-บ่อไร่ บ้านช้างทูน อำเภอ บ่อไร่ จังหวัดตราด 23140</t>
  </si>
  <si>
    <t>โรงเรียนวัดช้างทูน</t>
  </si>
  <si>
    <t>ผู้อำนวยการ นางสาวบุญรักษา คุ้มปลี</t>
  </si>
  <si>
    <t>อาคารไม้</t>
  </si>
  <si>
    <t>แหลมกลัด</t>
  </si>
  <si>
    <t>หมู่ที่  4  บ้านประทุน ตำบลแหลมกลัด อำเภอเมืองตราด จังหวัดตราด 23000</t>
  </si>
  <si>
    <t>โรงเรียนบ้านคลองประทุน</t>
  </si>
  <si>
    <t>ผู้อำนวยการ นางสาวกนกอร หงษ์วิเศษ</t>
  </si>
  <si>
    <t>โทร. 0800153019</t>
  </si>
  <si>
    <t>ห้วยแร้ง</t>
  </si>
  <si>
    <t>79 หมู่ 8 บ้านเขาน้อยถนนจุฬามณี-ฉางเกลือ ตำบลห้วยแร้ง อำเภอเมืองตราด จังหวัดตราด 23000</t>
  </si>
  <si>
    <t>โรงเรียนเขาน้อยวิทยาคม</t>
  </si>
  <si>
    <t>ผู้อำนวยการ นายพิภพ นาทองลาย</t>
  </si>
  <si>
    <t>โทร. 0944489914</t>
  </si>
  <si>
    <t>อาคาร ก</t>
  </si>
  <si>
    <t>คลองใหญ่</t>
  </si>
  <si>
    <t>หาดเล็ก</t>
  </si>
  <si>
    <t>หมู่ที่  2  บ้านหนองบัว ตำบลวังกระแจะ อำเภอเมืองตราด จังหวัดตราด 23000</t>
  </si>
  <si>
    <t>โรงเรียนอนุบาลชุมชนวัดหนองบัว (รัตนวงศ์ราษฎร์บำรุง)</t>
  </si>
  <si>
    <t>ผู้อำนวยการ นางเกสร สกุลเมือง</t>
  </si>
  <si>
    <t>โทร. 083-1115579</t>
  </si>
  <si>
    <t>เกาะช้าง</t>
  </si>
  <si>
    <t>23/6 ม.3 ตำบลเกาะช้าง อำเภอเกาะช้าง จังหวัดตราด 23170</t>
  </si>
  <si>
    <t>โรงเรียนเกาะช้างวิทยาคม</t>
  </si>
  <si>
    <t>ผู้อำนวยกร นายประสิทธิ์ ดีสมสกุลกาญจน์</t>
  </si>
  <si>
    <t>โทร. 039-510591</t>
  </si>
  <si>
    <t>LL clear ของ</t>
  </si>
  <si>
    <t>บางปิด</t>
  </si>
  <si>
    <t>หมู่ที่  2  บ้านบางปิดล่าง ตำบลบางปิด อำเภอแหลมงอบ จังหวัดตราด 23120</t>
  </si>
  <si>
    <t>โรงเรียนวัดบางปิดล่าง (ราษฎร์ สงเคราะห์)</t>
  </si>
  <si>
    <t>โรงเรียนวัดบางปิดล่าง (ราษฎร์สงเคราะห์)</t>
  </si>
  <si>
    <t>ผู้อำนวยการ นาง ศิริรัตน์    โพธิ์ทอง</t>
  </si>
  <si>
    <t>โทร.  0815775409</t>
  </si>
  <si>
    <t>บ้านนา</t>
  </si>
  <si>
    <t>เขาเพิ่ม</t>
  </si>
  <si>
    <t>หมู่ 1   ตำบลเขาเพิ่ม  อำเภอบ้านนา จังหวัดนครนายก 26110</t>
  </si>
  <si>
    <t>สพม.ปราจีนบุรี นครนายก</t>
  </si>
  <si>
    <t>โรงเรียนเขาเพิ่มนารีผลวิทยา</t>
  </si>
  <si>
    <t>ผอ.นายจรุญ ทองอินทร์</t>
  </si>
  <si>
    <t>089-939-5578</t>
  </si>
  <si>
    <t>นางนงนุช พรมณี</t>
  </si>
  <si>
    <t>086-895-8170</t>
  </si>
  <si>
    <t>03-733-1182</t>
  </si>
  <si>
    <t>อภิวัฒน์ ปี่แก้ว</t>
  </si>
  <si>
    <t>098-958-5838</t>
  </si>
  <si>
    <t>อาคาร 216/ค.</t>
  </si>
  <si>
    <t>3x5</t>
  </si>
  <si>
    <t>กั้นผนังห้อง (ทางโรงเรียนเป็นผู้กั้นห้องให้)</t>
  </si>
  <si>
    <t>เขาพระ</t>
  </si>
  <si>
    <t>หมู่ที่ 10 บ้านปากช่อง   ตำบลเขาพระ  อำเภอเมืองนครนายก จังหวัดนครนายก 26000</t>
  </si>
  <si>
    <t>สพป.นครนายก</t>
  </si>
  <si>
    <t>โรงเรียนวัดสมบูรณ์สามัคคี (ปากช่องประชานุกูล)</t>
  </si>
  <si>
    <t>โรงเรียนวัดสมบูรณ์สามัคคี ( ปากช่องประชานุกูล)</t>
  </si>
  <si>
    <t>ผอ.นายจเร แดงโสภา</t>
  </si>
  <si>
    <t>นายสิทธิ ศรีทองคำ</t>
  </si>
  <si>
    <t>083-064-7664</t>
  </si>
  <si>
    <t xml:space="preserve">083-597-2777 </t>
  </si>
  <si>
    <t>องครักษ์</t>
  </si>
  <si>
    <t>โพธิ์แทน</t>
  </si>
  <si>
    <t>หมู่ที่  4  บ้านโพธิ์แทน ตำบลโพธิ์แทน อำเภอองครักษ์ จังหวัดนครนายก 26120</t>
  </si>
  <si>
    <t>ผู้อำนวยการ นายสุนทรหงษ์    วรนุช</t>
  </si>
  <si>
    <t>063-759-3443</t>
  </si>
  <si>
    <t>ผอ. อยากได้หนังสือจากต้นสังกัดแจ้งมา</t>
  </si>
  <si>
    <t>เข้าสำรวจติดต่อ ผอ แล้ว ผอ ไม่ทราบเรื่องต้องใช้หนังสือคำสั่งจากต้นสังกัดถึงจะรับเรื่องให้สำรวจ</t>
  </si>
  <si>
    <t>ผอ ไม่ทราบเรื่องต้องใช้หนังสือคำสั่งจากต้นสังกัดถึงจะรับเรื่องให้สำรวจ</t>
  </si>
  <si>
    <t>โรงเรียนวัดโพธิ์แทน</t>
  </si>
  <si>
    <t>บึงศาล</t>
  </si>
  <si>
    <t>หมู่ที่  8  บ้านบ้านลาดช้าง ตำบลบึงศาล อำเภอองครักษ์ จังหวัดนครนายก 26120</t>
  </si>
  <si>
    <t>โรงเรียนบ้านลาดช้าง</t>
  </si>
  <si>
    <t>โรงเรียนบ้านลาดช้าง (ระคนกิจศึกษา)</t>
  </si>
  <si>
    <t>ผอ.นางสาววรรณา เฮงน้อย</t>
  </si>
  <si>
    <t>089-932-8421</t>
  </si>
  <si>
    <t>นายวริทธิ์ชานน พันธุ์หิรัญ</t>
  </si>
  <si>
    <t>086-988-1222</t>
  </si>
  <si>
    <t>037-313-500</t>
  </si>
  <si>
    <t>อาคารเรียน 2</t>
  </si>
  <si>
    <t>รายชื่อไม่ตรงตาม TOR/ มีสองป้าย</t>
  </si>
  <si>
    <t>Zone5</t>
  </si>
  <si>
    <t>นครชัยศรี</t>
  </si>
  <si>
    <t>เพนียด</t>
  </si>
  <si>
    <t>ที่ตั้ง หมู่ที่ 2 บ้านห้วยตะโก ต.เพนียด อ.นครชัยศรี จ.นครปฐม 73120</t>
  </si>
  <si>
    <t>สพป.นครปฐม เขต 2</t>
  </si>
  <si>
    <t>โรงเรียนวัดห้วยตะโก (บูรณธนิตราษฏร์รังสรรค์)</t>
  </si>
  <si>
    <t>ผอ.อลิสรา จันทราช</t>
  </si>
  <si>
    <t>โทร.081-013-2543</t>
  </si>
  <si>
    <t>นางสาวรัตนพร สังข์กลมเกลี่ยง</t>
  </si>
  <si>
    <t>083-993-5529</t>
  </si>
  <si>
    <t>โทร.034-978-370</t>
  </si>
  <si>
    <t>วิทวัส บุญมั่ง</t>
  </si>
  <si>
    <t>084-076-4024</t>
  </si>
  <si>
    <t>ขาดข้อมูลพื้นที่ห้อง ข้อมูลมิเตอร์</t>
  </si>
  <si>
    <t>โรงเรียวัดห้วยตะโก (บูรณธนิตราษฏร์รังสรรค์)</t>
  </si>
  <si>
    <t>แหลมบัว</t>
  </si>
  <si>
    <t>ที่ตั้ง 50/1 หมู่ที่ 6 ต.แหลมบัว อ.นครชัยศรี จ.นครปฐม 73120</t>
  </si>
  <si>
    <t>สพม.นครปฐม</t>
  </si>
  <si>
    <t>โรงเรียนแหลมบัววิทยา</t>
  </si>
  <si>
    <t xml:space="preserve">ผอ.ดร.ธนกฤต ธรรมวณิชย์ </t>
  </si>
  <si>
    <t>062-549-6535</t>
  </si>
  <si>
    <t>นางสาววิรุณรัตน์ ศรีเหรา</t>
  </si>
  <si>
    <t>091-776-6106</t>
  </si>
  <si>
    <t>โทร.034-300-944</t>
  </si>
  <si>
    <t>ภูริพัฒน์ องอาจ</t>
  </si>
  <si>
    <t>062-457-9004</t>
  </si>
  <si>
    <t>อาคาร 2 (สีฟ้า)</t>
  </si>
  <si>
    <t>อุทกภัย (น้ำท่วม) ปี 2559</t>
  </si>
  <si>
    <t>งานกั้นผนังเบา</t>
  </si>
  <si>
    <t>โพรงมะเดื่อ</t>
  </si>
  <si>
    <t>ที่ตั้ง หมู่ที่ 5 ต.โพรงมะเดื่อ อ.เมืองนครปฐม จ.นครปฐม 73000</t>
  </si>
  <si>
    <t>สพป.นครปฐม เขต 1</t>
  </si>
  <si>
    <t>โรงเรียนวัดโพรงมะเดื่อ (ศรีวิทยากร)</t>
  </si>
  <si>
    <t>ผอ.สุชาติ สง่าแสง</t>
  </si>
  <si>
    <t>โทร.081-267-7722</t>
  </si>
  <si>
    <t>นายวีรวุฒิ กิตติวโรดม (รอง ผอ.)</t>
  </si>
  <si>
    <t>088-636-3754</t>
  </si>
  <si>
    <t>สปช. 105/29</t>
  </si>
  <si>
    <t>โรงเรียนวัดโพรงมะเดื่อ</t>
  </si>
  <si>
    <t>ดอนยายหอม</t>
  </si>
  <si>
    <t>ที่ตั้ง 257 หมู่ที่ 3 ต.ดอนยายหอม อ.เมือง จ.นครปฐม 73000</t>
  </si>
  <si>
    <t>โรงเรียนวัดดอนยายหอม (หลวงพ่อเงินอุปถัมภ์)</t>
  </si>
  <si>
    <t>ผอ.อำนวย ป้อมน้อย</t>
  </si>
  <si>
    <t>โทร.064-459-3562</t>
  </si>
  <si>
    <t>นายปรัชญา บัววังนา</t>
  </si>
  <si>
    <t>098-274-6232</t>
  </si>
  <si>
    <t>โทร.034-229-110</t>
  </si>
  <si>
    <t>โรงเรียนวัดดอนยายหอม</t>
  </si>
  <si>
    <t>ที่ตั้ง หมู่ 4 บ้านท่าพระยา ต.ท่าพระยา อ.นครชัยศรี จ.นครปฐม 73120</t>
  </si>
  <si>
    <t>โรงเรียนวัดน้อย</t>
  </si>
  <si>
    <t>ผอ.หทัยรัตน์ ใจซื่อกุล</t>
  </si>
  <si>
    <t>โทร.085-020-7168 ,063-515-3651</t>
  </si>
  <si>
    <t>นายสมชาย สุภาพงษ์</t>
  </si>
  <si>
    <t>061-858-8689</t>
  </si>
  <si>
    <t>โทร.063-515-3651</t>
  </si>
  <si>
    <t>อาคาร 1 แบบ 012</t>
  </si>
  <si>
    <t>บางแขม</t>
  </si>
  <si>
    <t>ที่ตั้ง หมู่ที่ 9 ต.บางแขม อ.เมืองนครปฐม จ.นครปฐม 73000</t>
  </si>
  <si>
    <t>ผอ.วรกฤต ธนะโชคอุดม</t>
  </si>
  <si>
    <t>โทร.081-015-2769</t>
  </si>
  <si>
    <t>นางสาวอัณณ์ณิชา ชัยวร</t>
  </si>
  <si>
    <t>062-269-4792</t>
  </si>
  <si>
    <t>โทร.034-253-880</t>
  </si>
  <si>
    <t>อาคารพระครูพิพัฒน์สารุกิจ(ยิ้ม)</t>
  </si>
  <si>
    <t xml:space="preserve">ขาดข้อมูลพื้นที่ห้อง </t>
  </si>
  <si>
    <t>เพิ่มโคมไฟฟ้า</t>
  </si>
  <si>
    <t>สามพราน</t>
  </si>
  <si>
    <t>บางช้าง</t>
  </si>
  <si>
    <t>โรงเรียนวัดบ้านบางม่วง (ประชารังสิต)</t>
  </si>
  <si>
    <t>ผอ.ดารินนา ปานเสน</t>
  </si>
  <si>
    <t>โทร.081-918-8667</t>
  </si>
  <si>
    <t>นางสาวจันทิพา แข่งดี</t>
  </si>
  <si>
    <t>082-496-8076</t>
  </si>
  <si>
    <t>โทร.034-324-400</t>
  </si>
  <si>
    <t>อุทกภัย (น้ำท่วม) ปี 2554</t>
  </si>
  <si>
    <t>ติดตั้งโต๊ะคอมพิวเตอร์จบ ขาดแผ่นไม้ยึดหลังโต๊ะคอม</t>
  </si>
  <si>
    <t>บางระกำ</t>
  </si>
  <si>
    <t>ที่ตั้ง 28 หมู่ที่ 1 ต.บางระกา อ.นครชัยศรี จ.นครปฐม 73120</t>
  </si>
  <si>
    <t>รงเรียนวัดบ่อตะกั่ว (พ่วงประชานุกูล)</t>
  </si>
  <si>
    <t>โรงเรียนวัดบ่อตะกั่ว (พ่วงประชานุกูล)</t>
  </si>
  <si>
    <t>ผอ.ธนวรรณ  กัลติวาณิชย์</t>
  </si>
  <si>
    <t>โทร.098-272-2217</t>
  </si>
  <si>
    <t>นางสุชาสินี บารมีรังษิกุล</t>
  </si>
  <si>
    <t>081-199-2688</t>
  </si>
  <si>
    <t>พ่วงประชากุล</t>
  </si>
  <si>
    <t>โรงเรียนวัดบ่อตะกั่ว</t>
  </si>
  <si>
    <t>ดอนตูม</t>
  </si>
  <si>
    <t>บ้านหลวง</t>
  </si>
  <si>
    <t>ที่ตั้ง หมู่ที่ 2 บ้านบ้านหลวง ต.บ้านหลวง อ.ดอนตูม จ.นครปฐม 73150</t>
  </si>
  <si>
    <t>โรงเรียนวัดบ้านหลวง (บัวราษฎร์บำรุง)</t>
  </si>
  <si>
    <t>ผอ.ดวงเดือน รื่นนาค</t>
  </si>
  <si>
    <t>โทร.089-048-6546</t>
  </si>
  <si>
    <t>นางสาวฐิติกาญจน์ พันธ์การุ่ง</t>
  </si>
  <si>
    <t>064-351-4428</t>
  </si>
  <si>
    <t>โทร.034-965-509</t>
  </si>
  <si>
    <t>แบบ สปช. 2/28</t>
  </si>
  <si>
    <t>พุทธมณฑล</t>
  </si>
  <si>
    <t>มหาสวัสดิ์</t>
  </si>
  <si>
    <t>ทัตั้ง หมู่ที่ 1 บ้านศาลานกกระจอก ต.มหาสวัสดิ์ อ.พุทธมณฑล จ.นครปฐม 73170</t>
  </si>
  <si>
    <t>โรงเรียนบ้านคลองมหาสวัสดิ์ ตั้งตรงจิตร ๑๗</t>
  </si>
  <si>
    <t>โรงเรียนบ้านคลองมหาสวัสดิ์</t>
  </si>
  <si>
    <t>ผอ.อแนต์ รศมี  ,รักษาการแทน นางสาวพลอยรุ้ง ทองทับทิม</t>
  </si>
  <si>
    <t>086-564-7190</t>
  </si>
  <si>
    <t>นางสาวกฤติยา เบ้าธรรม</t>
  </si>
  <si>
    <t>063-150-1708</t>
  </si>
  <si>
    <t>โทร.062-549-6535</t>
  </si>
  <si>
    <t>ขาดข้อมูลพื้นที่ห้อง ภายในมีประตูทะลุเข้าอีกห้อง</t>
  </si>
  <si>
    <t>ติดตั้งโต๊ะประชุมที่ห้องติดกัน</t>
  </si>
  <si>
    <t>ติดตั้งโต๊ะคอมจบ พาร์ทติชั่นลงพื้นที่ไม่ได้</t>
  </si>
  <si>
    <t>ลานตากฟ้า</t>
  </si>
  <si>
    <t>ที่ตั้ง หมู่ที่ 4  บ้านลานตากฟ้า ต.ลานตากฟ้า อ.นครชัยศรี จ.นครปฐม 73120</t>
  </si>
  <si>
    <t>โรงเรียนวัดลานตากฟ้า</t>
  </si>
  <si>
    <t>ผอ.นายเจริญ สีนาค</t>
  </si>
  <si>
    <t>โทร.089-823-4573</t>
  </si>
  <si>
    <t>นายกฤชฎา ปิ่นทองคำ</t>
  </si>
  <si>
    <t>081-447-4798</t>
  </si>
  <si>
    <t>โทร.081-438-8403</t>
  </si>
  <si>
    <t>อาคาร 3</t>
  </si>
  <si>
    <t>วัดแค</t>
  </si>
  <si>
    <t>ที่ตั้ง 39/10 หมู่ที่ 3 ต.วัดแค อ.นครชัยศรี จ.นครปฐม 73120</t>
  </si>
  <si>
    <t>โรงเรียนภัทรญาณวิทยา</t>
  </si>
  <si>
    <t>ผอ.นายกัมพล โพธิ์ระดก</t>
  </si>
  <si>
    <t>089-919-7282</t>
  </si>
  <si>
    <t>นางสาวทรายทอง เกตุพลอย</t>
  </si>
  <si>
    <t>089-788-4491</t>
  </si>
  <si>
    <t>โทร.034-331-802-3</t>
  </si>
  <si>
    <t>อาคาร 7</t>
  </si>
  <si>
    <t xml:space="preserve">ขาดข้อมูลพื้นที่ห้อง  </t>
  </si>
  <si>
    <t>ปิดช่องลม</t>
  </si>
  <si>
    <t>วัดละมุด</t>
  </si>
  <si>
    <t>ที่ตั้ง หมู่ที่ 4 บ้านลานแหลม ต.วัดละมุด อ.นครชัยศรี จ.นครปฐม 73120</t>
  </si>
  <si>
    <t>โรงเรียนบ้านลานแหลม (สรนุวัตรราษฏร์อุทิศ)</t>
  </si>
  <si>
    <t>โรงเรียนลานแหลม (สรนุวัตรราษฏร์อุทิศ)</t>
  </si>
  <si>
    <t>ผอ.นางอมรรัตน์ พีรชัยเดโช</t>
  </si>
  <si>
    <t>โทร.085-197-9453</t>
  </si>
  <si>
    <t>นางสาวน้ำว้า อิมจันทร์</t>
  </si>
  <si>
    <t>095-596-1550</t>
  </si>
  <si>
    <t>โรงเรียนลานแหลม</t>
  </si>
  <si>
    <t>สัมปทวน</t>
  </si>
  <si>
    <t>ที่ตั้ง หมู่ที่ 1 บ้านลาวกลาง ต.สัมปทวน อ.นครชัยศรี จ.นครปฐม 73120</t>
  </si>
  <si>
    <t>โรงเรียนวัดกลางครูเวียง</t>
  </si>
  <si>
    <t>โรงเรียนวัดกลางคูเวียง</t>
  </si>
  <si>
    <t>ผอ.นายวิชญ์ภาส ดอกแก้ว</t>
  </si>
  <si>
    <t>โทร.086-992-1239</t>
  </si>
  <si>
    <t>นางสาวสะชิชา วังศร</t>
  </si>
  <si>
    <t>082-290-5309</t>
  </si>
  <si>
    <t>โทร.034-331-858</t>
  </si>
  <si>
    <t>อาคารห้องสมุด</t>
  </si>
  <si>
    <t>ปิดด้านหน้า-ปิดด้านหลัง-ปิดด้านข้าง</t>
  </si>
  <si>
    <t>โรงเรียนวัดกลางคูเรียง</t>
  </si>
  <si>
    <t>ศาลายา</t>
  </si>
  <si>
    <t>ที่ตั้ง หมู่ที่ 5 บ้านสาลวัน ต.ศาลายา อ.พุทธมณฑล จ.นครปฐม 73170</t>
  </si>
  <si>
    <t>โรงเรียนวัดสาลวัน</t>
  </si>
  <si>
    <t>ผอ.นายชัชวัสส์ วกสุดจิต</t>
  </si>
  <si>
    <t>086-608-6970</t>
  </si>
  <si>
    <t>นางสาวณพัฐกรณ์ เลิศชำนาญสวน</t>
  </si>
  <si>
    <t>099-448-9583</t>
  </si>
  <si>
    <t>โทร.034-109-828</t>
  </si>
  <si>
    <t>ปิดด้านหลัง</t>
  </si>
  <si>
    <t>สวนป่าน</t>
  </si>
  <si>
    <t>ที่ตั้ง หมู่ที่ 2 บ้านห้วยลึก ต.สวนป่าน อ.นครปฐม จ.นครปฐม 73000</t>
  </si>
  <si>
    <t>โรงเรียนวัดใหม่ห้วยลึก (บุญญานุสาสน์ประชาสรรค์)</t>
  </si>
  <si>
    <t>โรงเรียนวัดใหม่ห้วยลึก(บุญญานุสาสน์ประชาสรรค์)</t>
  </si>
  <si>
    <t>ผอ.นางสุวภัทร สุพลจิตร</t>
  </si>
  <si>
    <t>โทร.081-039-5829</t>
  </si>
  <si>
    <t>นางสายฝน สุวรรณทอง</t>
  </si>
  <si>
    <t>081-807-2109</t>
  </si>
  <si>
    <t>โทร.034-300-680</t>
  </si>
  <si>
    <t>สปช. 017</t>
  </si>
  <si>
    <t>หนองดินแดง</t>
  </si>
  <si>
    <t>ที่ตั้ง หมู่ที่ 3 บ้านหนองเสือ ต.หนองดินแดง อ.เมืองนครปฐม จ.นครปฐม 73000</t>
  </si>
  <si>
    <t>โรงเรียนวัดหนองเสือ (เรืองวิทยานุกูล)</t>
  </si>
  <si>
    <t>โรงเรียนวัดหนองเสือ</t>
  </si>
  <si>
    <t>ผอ.สุทธิวัฒน์ มากมี</t>
  </si>
  <si>
    <t>โทร.086-341-1020</t>
  </si>
  <si>
    <t>นางสาวนัดดา ปัตนาถา</t>
  </si>
  <si>
    <t>096-935-3957</t>
  </si>
  <si>
    <t>โทร.034-310-880</t>
  </si>
  <si>
    <t>กำแพงแสน</t>
  </si>
  <si>
    <t>หนองกระทุ่ม</t>
  </si>
  <si>
    <t>ที่ตั้ง หมู่ที่ 3 บ้านหนองเขมร ต.หนองกระทุ่ม อ.กำแพงแสน จ.นครปฐม 73140</t>
  </si>
  <si>
    <t>โรงเรียนบ้านหนองเขมร</t>
  </si>
  <si>
    <t>ผอ.นางสาวลออ อางนานนท์ (รักษาการ)</t>
  </si>
  <si>
    <t>โทร.092-716-5565</t>
  </si>
  <si>
    <t>นายรุ่ง มังคะลา</t>
  </si>
  <si>
    <t>092-680-2185</t>
  </si>
  <si>
    <t>โทร.034-997-272</t>
  </si>
  <si>
    <t>5(10)</t>
  </si>
  <si>
    <t>ติดตั้งโต๊ะคอมจบ ขาดเหล้กยึดกล่องลิ้นชัก 2 อัน</t>
  </si>
  <si>
    <t>ท่าตะโก</t>
  </si>
  <si>
    <t>ดอนคา</t>
  </si>
  <si>
    <t>ที่ตั้ง เลขที่ 566/3 หมู่ที่ 1 บ้านดอนคา ต.ดอนคา อ.ท่าตะโก จ.นครสวรรค์ 60160</t>
  </si>
  <si>
    <t>สพป.นครสวรรค์ เขต 3</t>
  </si>
  <si>
    <t>โรงเรียนวัดดอนคา</t>
  </si>
  <si>
    <t xml:space="preserve">ผู้บริหาร ว่าที่ร.ต.บุญเสริม จั่นผ่อง </t>
  </si>
  <si>
    <t>097-968-5046</t>
  </si>
  <si>
    <t>โทร.097-968-5046</t>
  </si>
  <si>
    <t>นาย สราวุธ บุญถึง</t>
  </si>
  <si>
    <t>095-604-8261</t>
  </si>
  <si>
    <t>ปิดช่องแสงด้านหน้า-ปิดช่องแสงด้านหลัง</t>
  </si>
  <si>
    <t>เลขที่ 500/2  หมู่ที่ 7 บ้านท่าตะโก ต.ท่าตะโก อ.ท่าตะโก  จ.นครสวรรค์ 60160</t>
  </si>
  <si>
    <t>โรงเรียนอนุบาลท่าตะโก</t>
  </si>
  <si>
    <t xml:space="preserve">ผอ. นายชูชาติ โพธิ์เพ็ชร </t>
  </si>
  <si>
    <t>087-838-7488</t>
  </si>
  <si>
    <t>โทร.0-5624-9386</t>
  </si>
  <si>
    <t>อุทกภัย (น้ำท่วม) ปี2562 ไม่ถึงตัวอาคาร</t>
  </si>
  <si>
    <t>บรรพตพิสัย</t>
  </si>
  <si>
    <t>ที่ตั้ง หมู่ที่ 7 บ้านบ้านคลอง ต.อ่างทอง อ.บรรพตพิสัย จ.นครสวรรค์ 60180</t>
  </si>
  <si>
    <t>สพป.นครสวรรค์ เขต 2</t>
  </si>
  <si>
    <t>โรงเรียนวัดบ้านคลอง</t>
  </si>
  <si>
    <t>ผอ.ฉลอง นาคจรุง</t>
  </si>
  <si>
    <t>โทร.056-390-077</t>
  </si>
  <si>
    <t>5/15</t>
  </si>
  <si>
    <t>ระบบไฟฟ้าไม่เพียงพอ (เปลี่ยนขนาดมิเตอร์)</t>
  </si>
  <si>
    <t>ตาคลี</t>
  </si>
  <si>
    <t>ที่ตั้ง หมู่ที่ 0 บ้านในเขตเทศบาลเมืองตาคลี ต.ตาคลี อ.ตาคลี จ.นครสวรรค์ 60140</t>
  </si>
  <si>
    <t xml:space="preserve">โรงเรียนวัดสว่างวงษ์ </t>
  </si>
  <si>
    <t>โรงเรียนวัดสว่างวงษ์ (ตาคลีประชานุกูล)</t>
  </si>
  <si>
    <t xml:space="preserve">ผอ.ณรงค์ศักดิ์ ศรีวิลัย </t>
  </si>
  <si>
    <t>094-6288143</t>
  </si>
  <si>
    <t>นางณัฐากร ศรีคำ (รักษาการฯ)</t>
  </si>
  <si>
    <t>094-498-5446</t>
  </si>
  <si>
    <t>โทร.0-5626-1163</t>
  </si>
  <si>
    <t>หอสมุด</t>
  </si>
  <si>
    <t>ของเดิมกันผนังครึ่งห้องไว้</t>
  </si>
  <si>
    <t>ซ่อมฝ้าผุ</t>
  </si>
  <si>
    <t>โรงเรียนวัดสว่างวงษ์(ตาคลีประชานุกูล)</t>
  </si>
  <si>
    <t>หนองโพ</t>
  </si>
  <si>
    <t>ที่ตั้ง หมู่ที่ 1 บ้านหนองโพ ต.หนองโพ อ.ตาคลี จ.นครสวรรค์ 60140</t>
  </si>
  <si>
    <t>โรงเรียนวัดหนองโพ (นิวาสานุสรณ์)</t>
  </si>
  <si>
    <t xml:space="preserve">ผอ.นิวัตร วิไลวรรณ </t>
  </si>
  <si>
    <t>089-994-9492</t>
  </si>
  <si>
    <t>นางสาวปทุมฉัตร สุขดี</t>
  </si>
  <si>
    <t>081-284-3079</t>
  </si>
  <si>
    <t>โทร.089-994-9492</t>
  </si>
  <si>
    <t>อุทกภัย (น้ำท่วม) ปี2563</t>
  </si>
  <si>
    <t>ตากฟ้า</t>
  </si>
  <si>
    <t>ลำพยนต์</t>
  </si>
  <si>
    <t>ที่ตั้ง หมู่ที่ 1 บ้านลำพยนต์ ต.ลำพยนต์ อ.ตากฟ้า จ.นครสวรรค์ 60190</t>
  </si>
  <si>
    <t>โรงเรียนบ้านลำพยนต์</t>
  </si>
  <si>
    <t>ผอ.อำนวย ฟังเย็น</t>
  </si>
  <si>
    <t>096-138-9222</t>
  </si>
  <si>
    <t>นายอัฐวุฒ จอมทอง</t>
  </si>
  <si>
    <t>086-930-6676</t>
  </si>
  <si>
    <t>โทร.087-738-5793</t>
  </si>
  <si>
    <t>อาคาร สปช 105/29</t>
  </si>
  <si>
    <t>แม่วงก์</t>
  </si>
  <si>
    <t>วังซ่าน</t>
  </si>
  <si>
    <t>ที่ตั้ง หมู่ที่ 7 บ้านบ้านวัด ต.วังซ่าน อ.แม่วงก์ จ.นครสวรรค์ 60150</t>
  </si>
  <si>
    <t>โรงเรียนวัดศรีกัลยานุสรณ์</t>
  </si>
  <si>
    <t>ผอ.อนุวัตร ชังชั่ว</t>
  </si>
  <si>
    <t>085-732-3237</t>
  </si>
  <si>
    <t>โทร.056-292-232</t>
  </si>
  <si>
    <t xml:space="preserve">ไม่ทราบขนาดมิเตอร์ </t>
  </si>
  <si>
    <t>ชุมตาบง</t>
  </si>
  <si>
    <t>ที่ตั้ง หมู่ที่ 10 บ้านเขาจั๊กจั่น ต.ชุมตาบง อ.ชุมตาบง จ.นครสวรรค์ 60150</t>
  </si>
  <si>
    <t>โรงเรียนบ้านเขาจั๊กจั่น</t>
  </si>
  <si>
    <t>ผอ.นิรัติศรัย ธรรมศร</t>
  </si>
  <si>
    <t>063-469-9953</t>
  </si>
  <si>
    <t>นางสาวพลอยไพลิน ไหววิจิตร</t>
  </si>
  <si>
    <t>081-794-0784</t>
  </si>
  <si>
    <t>โทร.063-469-9953</t>
  </si>
  <si>
    <t>อาคารฝึกปฎิบัติการ</t>
  </si>
  <si>
    <t>ดำเนินสะดวก</t>
  </si>
  <si>
    <t>บ้านไร่</t>
  </si>
  <si>
    <t>ที่ตั้ง หมู่ที่ 8 บ้านบ้านไร่ ต.บ้านไร่ อ.ดำเนินสะดวก จ.ราชบุรี 70130</t>
  </si>
  <si>
    <t>โรงเรียนวัดบ้านไร่</t>
  </si>
  <si>
    <t>ผอ.นางวรรณพร ไสยาวัน</t>
  </si>
  <si>
    <t>089-960-3122</t>
  </si>
  <si>
    <t>โทร. 032-365-5094</t>
  </si>
  <si>
    <t>พยุหะคีรี</t>
  </si>
  <si>
    <t>ยางขาว</t>
  </si>
  <si>
    <t>ที่ตั้ง หมู่ที 8 บ้านดอนกระชาย ต.ยางขาว อ.พยุหะศิริ จ.นครสวรรค์ 60130</t>
  </si>
  <si>
    <t>สพป.นครสวรรค์ เขต 1</t>
  </si>
  <si>
    <t>โรงเรียนพยุหะศึกษาคาร</t>
  </si>
  <si>
    <t>โรงเรียนบ้านดอนกระชาย &gt;&gt; โรงเรียนพยุหะศึกษาคาร</t>
  </si>
  <si>
    <t>ผอ.ณัฐธิดา ห่อทอง</t>
  </si>
  <si>
    <t>โทร.090-205-8864</t>
  </si>
  <si>
    <t xml:space="preserve">ไม่เข้าร่วมโครงการ </t>
  </si>
  <si>
    <t>โรงเรียนบ้านดอนกระชาย</t>
  </si>
  <si>
    <t>ไพศาลี</t>
  </si>
  <si>
    <t>วังข่อย</t>
  </si>
  <si>
    <t>ที่ตั้ง 94 หมู่ที่ 1 ต.วังข่อย อ.ไพศาลี จ.นครสวรรค์ 60220</t>
  </si>
  <si>
    <t>สพม.นครสวรรค์</t>
  </si>
  <si>
    <t>โรงเรียนวังข่อยพิทยา</t>
  </si>
  <si>
    <t>ผอ.วิมล ปรักมาตย์</t>
  </si>
  <si>
    <t>โทร.056-890-064</t>
  </si>
  <si>
    <t>นายพงษ์นรินทร์ ประทีปพรมักศ์</t>
  </si>
  <si>
    <t>081-886-3079</t>
  </si>
  <si>
    <t>อาคารอาภานุสรณ์</t>
  </si>
  <si>
    <t>ไม่ทราบขนาดมิเตอร์/ โรงเรียนวังข่อยวิทยาคม เปลี่ยนชื่อ โรงเรียนวังข่อยพิทยา</t>
  </si>
  <si>
    <t>ต้องกันผนังห้อง 8 m ทำประตู</t>
  </si>
  <si>
    <t>โรงเรียนวังข่อยวิทยาคม</t>
  </si>
  <si>
    <t>หนองบัว</t>
  </si>
  <si>
    <t>ที่ตั้ง หมู่ที่ 5 บ้านตาลิน ต.หนองบัว อ.หนองบัว จ.นครสวรรค์ 60110</t>
  </si>
  <si>
    <t>ผอ.อัญชนาพร สอนพร</t>
  </si>
  <si>
    <t>โทร.090-293-2356</t>
  </si>
  <si>
    <t>นางสาวนัดดา พุฒหยวก</t>
  </si>
  <si>
    <t>063-819-8661</t>
  </si>
  <si>
    <t>โทร.056-009-389</t>
  </si>
  <si>
    <t xml:space="preserve">อุทกภัย (น้ำท่วม) </t>
  </si>
  <si>
    <t>โรงเรียนวันครู (2504)</t>
  </si>
  <si>
    <t>แม่เปิน</t>
  </si>
  <si>
    <t>ที่ตั้ง หมู่ที่ 5 บ้านสระสวัสดิ์ ต.แม่เปิน อ.แม่เปิน จ.นครสวรรค์ 60150</t>
  </si>
  <si>
    <t>โรงเรียนอนุบาลแม่เปิน (บ้านตลุกตาสาม)</t>
  </si>
  <si>
    <t>ผอ.สุเชษฐ์ รัตนเสถียร</t>
  </si>
  <si>
    <t>โทร.065-017-9295</t>
  </si>
  <si>
    <t>โทร.086-446-5686</t>
  </si>
  <si>
    <t>โรงเรียนอนุบาลแม่เปิน(บ้านตลุกตาสาม)</t>
  </si>
  <si>
    <t>หนองกรด</t>
  </si>
  <si>
    <t>ที่ตั้ง หมู่ที่ 7 บ้านบ้านใหม่ ต.หนองกรด อ.บรรพตพิสมัย จ.นครสวรรค์ 60180</t>
  </si>
  <si>
    <t>โรงเรียนบ้านใหม่ (ราษฎร์บูรณะ)</t>
  </si>
  <si>
    <t>โรงเรียนบ้านใหม่ (ราชบูรณะ)</t>
  </si>
  <si>
    <t>ผอ.นางสุธัญญา ชูแช่ม</t>
  </si>
  <si>
    <t>โทร.089-568-6905 ,086-208-9880</t>
  </si>
  <si>
    <t>นายภาณพงศ์ เลิศรสนันทการ</t>
  </si>
  <si>
    <t>086-208-9880</t>
  </si>
  <si>
    <t>โทร.086-208-9880</t>
  </si>
  <si>
    <t>อาคารประชาอุปถัมภ์</t>
  </si>
  <si>
    <t>โรงเรียนบ้านใหม่ราชบูรณะ</t>
  </si>
  <si>
    <t>เก้าเลี้ยว</t>
  </si>
  <si>
    <t>หัวดง</t>
  </si>
  <si>
    <t>ที่ตั้ง หมู่ที่ 3 บ้านหัวดง ต.หัวดง อ.เก้าเลี้ยว จ.นครสวรรค์ 60230</t>
  </si>
  <si>
    <t>โรงเรียนวัดหัวดงใต้</t>
  </si>
  <si>
    <t>โรงเรียนวัดหัวดงใต้ (บางทองประชาสรรค์)</t>
  </si>
  <si>
    <t>ผอ.ไตรรงค์ วัตถุสิน</t>
  </si>
  <si>
    <t>โทร.088-272-1924</t>
  </si>
  <si>
    <t>นายสุทัศ สานุ</t>
  </si>
  <si>
    <t>061-526-6951</t>
  </si>
  <si>
    <t>โทร.056-384-104</t>
  </si>
  <si>
    <t xml:space="preserve">อาคารเรียน </t>
  </si>
  <si>
    <t>ย้ายของ+ประตูมีช่องลมออก</t>
  </si>
  <si>
    <t>ปิดช่องแสงด้านหน้า-ปิดช่องแสงด้านหลัง-ปิดกั้นประตูด้านหลัง</t>
  </si>
  <si>
    <t>ฝ้ามีคราบน้ำรั่ว</t>
  </si>
  <si>
    <t>ปากเกร็ด</t>
  </si>
  <si>
    <t>ท่าอิฐ</t>
  </si>
  <si>
    <t>หมู่ 6 81/1 ซ.ท่าอิฐ ต.ท่าอิฐ อ.ปากเกร็ด จ.นนทบุรี 11120</t>
  </si>
  <si>
    <t>โรงเรียนท่าอิฐศึกษา</t>
  </si>
  <si>
    <t>ผอ.อิมรอน เสมสายัณห์</t>
  </si>
  <si>
    <t>081-552-7889</t>
  </si>
  <si>
    <t>นายสมชาย เจริญผล (เจ้าหน้าที่ ร.ร.)</t>
  </si>
  <si>
    <t>061-324-9501</t>
  </si>
  <si>
    <t>โทร. 02-961-1467</t>
  </si>
  <si>
    <t>50/150</t>
  </si>
  <si>
    <t>ขาดรูปหลังห้อง</t>
  </si>
  <si>
    <t>ท่าทราย</t>
  </si>
  <si>
    <t>ซ.ทรายทอง ต ท่าทราย อ.เมือง จ.นนทบุรี 11000</t>
  </si>
  <si>
    <t>ศูนย์บริหารอิสลาม จังหวัดนนทบุรี</t>
  </si>
  <si>
    <t>โรงเรียนทานสัมฤทธิ์วิทยา</t>
  </si>
  <si>
    <t>ศูนย์การศึกษาอิสลามประจำมัสยิดดารุ้ลอิสลาม &gt;&gt;โรงเรียนทานสัมฤทธิ์วิทยา</t>
  </si>
  <si>
    <t>อิหม่าม นายณรงค์ศักดิ์ แดงชาติ</t>
  </si>
  <si>
    <t>080-590-8068</t>
  </si>
  <si>
    <t>ต้องกันผนังอาคาร</t>
  </si>
  <si>
    <t>ต้องกั้นผนัง 3 ด้าน 21 m</t>
  </si>
  <si>
    <t>ศูนย์การศึกษาอิสลามประจำมัสยิดดารุ้ลอิสลาม</t>
  </si>
  <si>
    <t>บางกรวย</t>
  </si>
  <si>
    <t>หมู่ 1 ถ.บางกรวย-ไทรน้อย ต.บางกรวย อ.บางกรวย จ.นนทบุรี 11130</t>
  </si>
  <si>
    <t>สพป.นนทบุรี เขต 1</t>
  </si>
  <si>
    <t>โรงเรียนวัดเชิงกระบือ</t>
  </si>
  <si>
    <t>ผอ.ภราดร สังขรัตน์</t>
  </si>
  <si>
    <t>083-122-7716</t>
  </si>
  <si>
    <t>นางสาวสุพิชฌาย ฉัตรยิ่งยงเจริญ</t>
  </si>
  <si>
    <t>โทร. 02-447-0734</t>
  </si>
  <si>
    <t>นางสาง วริศรา เทพบุรี</t>
  </si>
  <si>
    <t>082-936-2783</t>
  </si>
  <si>
    <t>อาคารเปี่ยมสุข</t>
  </si>
  <si>
    <t>จั้ม main 12/4/23</t>
  </si>
  <si>
    <t>บางใหญ่</t>
  </si>
  <si>
    <t>39/10 หมู่ที่ 4 ถนนบางใหญ่ - บางคูลัด   ตำบลบางใหญ่  อำเภอบางใหญ่ จังหวัดนนทบุรี 11140</t>
  </si>
  <si>
    <t>อบจ.นนทบุรี</t>
  </si>
  <si>
    <t>โรงเรียนตลาดบางคูลัด</t>
  </si>
  <si>
    <t>ผอ.นายทิพประเวทย์ ผิวพิมพ์ดี</t>
  </si>
  <si>
    <t>087-752-2591</t>
  </si>
  <si>
    <t>นายเกียรติศักดิ์ ภิรมย์คล้อย</t>
  </si>
  <si>
    <t>087-603-8822</t>
  </si>
  <si>
    <t>โทร. 02-927-8439</t>
  </si>
  <si>
    <t xml:space="preserve">ไม่ทราบขนาดมิเตอร์  </t>
  </si>
  <si>
    <t>ผอ ขอเปลี่ยน ห้อง ทำแบบใหม่ นัดเข้าวันหลัง</t>
  </si>
  <si>
    <t>1013 ถ. สามัคคี ต.ท่าทราย อ.เมืองนนทบุรี จ.นนทบุรี 11120</t>
  </si>
  <si>
    <t>โรงเรียนประชาอุปถัมภ์ (อนุบาลเมืองนนทบุรี)</t>
  </si>
  <si>
    <t>โรงเรียนประชาอุปถัมภ์</t>
  </si>
  <si>
    <t>ผอ. ศิริลักษณ์ ศรีวีระนุรัตน์</t>
  </si>
  <si>
    <t>นายณรงค์ชัย เพ็ชรตะกั่ว (รอง ผอ.)</t>
  </si>
  <si>
    <t>093-474-7329</t>
  </si>
  <si>
    <t>โทร. 02-573-2080</t>
  </si>
  <si>
    <t>ย้ายของ+รื้อเวที</t>
  </si>
  <si>
    <t>รอง ผอ ขอ ย้ายห้องไปที่ชั้น2</t>
  </si>
  <si>
    <t>ติดตั้งแล้ว ขาดกรอมเมทโต๊ะคอม</t>
  </si>
  <si>
    <t>บางกระสอ</t>
  </si>
  <si>
    <t>หมู่ที่ 24/1 บ้านซอยรัตนาธิเบศร์ 17 ซ.วัดสมรโกฏิ ต.บางกระสอ อ.เมืองนนทบุรี จ.นนทบุรี 11000</t>
  </si>
  <si>
    <t>โรงเรียนชุมชนวัดสมรโกฏิ (อยู่พูนราษฎร์บำรุง)</t>
  </si>
  <si>
    <t>ผอ.ดร.สาวิตรี สิทธิชัยกานต์</t>
  </si>
  <si>
    <t>ว่าที่ ร.ต. ปรัชญา ยิ้มสวัสดิ์</t>
  </si>
  <si>
    <t>089-566-5564</t>
  </si>
  <si>
    <t>โทร. 02 526 2563</t>
  </si>
  <si>
    <t>ย้ายห้องมาเป็นชั้น 2</t>
  </si>
  <si>
    <t>ติดตั้งจบ ( ลูกค้ายังไม่เซ็นต์บิล )</t>
  </si>
  <si>
    <t>บางบัวทอง</t>
  </si>
  <si>
    <t>โสนลอย</t>
  </si>
  <si>
    <t>WC67+VRM ถนน เทศบาล 9 ตำบลโสนลอย อำเภอบางบัวทอง นนทบุรี 11110</t>
  </si>
  <si>
    <t>สพม.นนทบุรี</t>
  </si>
  <si>
    <t>โรงเรียนบางบัวทอง</t>
  </si>
  <si>
    <t>ผอ.นาวี ทรัพย์ห่วง</t>
  </si>
  <si>
    <t>085-162-3399</t>
  </si>
  <si>
    <t>นางสาววิชิราพรรณ สิมพัฒนกุล (รอง ผอ.)</t>
  </si>
  <si>
    <t>089-219-3865</t>
  </si>
  <si>
    <t>โทร. 02 571 7595</t>
  </si>
  <si>
    <t>3 ห้องTCT</t>
  </si>
  <si>
    <t>ขาดรูปอาคารและรูปหลังห้อง</t>
  </si>
  <si>
    <t>พิมลราช</t>
  </si>
  <si>
    <t>234 หมู่บ้านพฤกษา30 ตำบล พิมลราช อำเภอบางบัวทอง นนทบุรี 11110</t>
  </si>
  <si>
    <t>โรงเรียนระดิ่งหินประชาสรรค์</t>
  </si>
  <si>
    <t>โทร. 0-2903-6979</t>
  </si>
  <si>
    <t>528C ห้องสมุด</t>
  </si>
  <si>
    <t>ขาดรูปพื้นห้อง</t>
  </si>
  <si>
    <t>ปิดช่องแสงแล้วรอครูสรุปเรื่องสี</t>
  </si>
  <si>
    <t>128/37 หมู่ 3 ต.ปากเกร็ด อ.ปากเกร็ด จ.นนทบุรี 11120</t>
  </si>
  <si>
    <t>โรงเรียนปากเกร็ด</t>
  </si>
  <si>
    <t>ผอ.ดร.แน่งน้อย เพ็งพันธ์</t>
  </si>
  <si>
    <t>นางพัชรี เรือนเพ็ชร์</t>
  </si>
  <si>
    <t>086-927-2638</t>
  </si>
  <si>
    <t>โทร. 02-960-6060</t>
  </si>
  <si>
    <t>LL Confirm 03-03-2023</t>
  </si>
  <si>
    <t>ผอ ขอเปลี่ยนห้อง นัดสำรวจใหม่ 24-03-2023</t>
  </si>
  <si>
    <t>ผอ.แจ้งเปลี่ยนห้อง</t>
  </si>
  <si>
    <t>ต้องรอทางโรงเรียน กั้นผนังเสร็จถึงจะดำเนินการได้ ทาง รร ยังไม่แจ้งระยะเวลาแล้วเสร็จ ทางครูพัดจะแจ้งกลับภายหลัง</t>
  </si>
  <si>
    <t>ไทรน้อย</t>
  </si>
  <si>
    <t>ราษฎร์นิยม</t>
  </si>
  <si>
    <t>หมู่ที่  6  บ้านชุมชนวัดราษฎร์นิยม ตำบลราษฎร์นิยม อำเภอไทรน้อย จังหวัดนนทบุรี 11150</t>
  </si>
  <si>
    <t>สพป.นนทบุรี เขต 2</t>
  </si>
  <si>
    <t>โรงเรียนชุมชนวัดราษฎร์นิยม</t>
  </si>
  <si>
    <t>ผอ.สิทธิพงศ์ บุญเมือง</t>
  </si>
  <si>
    <t>086-891-5329</t>
  </si>
  <si>
    <t>นายชัยยา แสนธไชยา</t>
  </si>
  <si>
    <t>098-401-9924</t>
  </si>
  <si>
    <t>โทร. 02 985 5622</t>
  </si>
  <si>
    <t>อาคาร 017</t>
  </si>
  <si>
    <t>ปรับแบบ ตาม ผอ แจ้ง</t>
  </si>
  <si>
    <t>ลำลูกกา</t>
  </si>
  <si>
    <t>บึงคำพร้อย</t>
  </si>
  <si>
    <t>หมู่ที่ 8 ตำบลบึงคำพร้อย อำเภอลำลูกกา จังหวัดปทุมธานี 12150</t>
  </si>
  <si>
    <t>สพป.ปทุมธานี เขต 2</t>
  </si>
  <si>
    <t>องค์การบริหารส่วนจังหวัดปทุมธานี</t>
  </si>
  <si>
    <t>โรงเรียนวัดเกตุประภา</t>
  </si>
  <si>
    <t>ผอ.นายประพจน์ วงศ์ปาน</t>
  </si>
  <si>
    <t>085-174-4980</t>
  </si>
  <si>
    <t>02-043-3505</t>
  </si>
  <si>
    <t>นาย ศุภากร ปารินทน์สกุล</t>
  </si>
  <si>
    <t>092-969-8228</t>
  </si>
  <si>
    <t xml:space="preserve">อาคาร 1  </t>
  </si>
  <si>
    <t>ทาสีผนัง (ครึ่งห้อง)</t>
  </si>
  <si>
    <t>ลาดสวาย</t>
  </si>
  <si>
    <t>หมู่ที่ 2 ต.ลาดสวาย อ.ลำลูกกา จ.ปทุมธานี 12150</t>
  </si>
  <si>
    <t>โรงเรียนวัดปัญจทายิกาวาส</t>
  </si>
  <si>
    <t>ผอ.นายบัณฑิต จันทบาล</t>
  </si>
  <si>
    <t>096-845-1369</t>
  </si>
  <si>
    <t>นายเกรียงไกร ผาดไธสง</t>
  </si>
  <si>
    <t>092-889-5416</t>
  </si>
  <si>
    <t>02-147-3480</t>
  </si>
  <si>
    <t>อาคารเรียนมัธยม(สปช.105/29)</t>
  </si>
  <si>
    <t>โรงเรียนวัดปัณจทายิกาวาส</t>
  </si>
  <si>
    <t>ธัญบุรี</t>
  </si>
  <si>
    <t>ลำผักกูด</t>
  </si>
  <si>
    <t>18 หมู่ที่ 4 ถนนรังสิต-นครนายก ตำบลลำผักกูด อำเภอธัญบุรี จังหวัดปทุมธานี 12110</t>
  </si>
  <si>
    <t>โรงเรียนวัดอัยยิการาม</t>
  </si>
  <si>
    <t>ผอ.นายสุเทพ รุวิวิทยากุล</t>
  </si>
  <si>
    <t>089-078-6503</t>
  </si>
  <si>
    <t xml:space="preserve">นายสมชาย ศิริจร </t>
  </si>
  <si>
    <t>081-909-7677</t>
  </si>
  <si>
    <t>02-516-1255</t>
  </si>
  <si>
    <t>อาคารองค์การบริหารส่วนจังหวัดปทุมธานี</t>
  </si>
  <si>
    <t>มีประตูทะลุไปห้องด้านข้าง</t>
  </si>
  <si>
    <t>รังสิต</t>
  </si>
  <si>
    <t>58/1 หมู่ที่ 2 ถนนรังสิต-นครนายก ตำบลรังสิต อำเภอธัญบุรี จังหวัดปทุมธานี 12110</t>
  </si>
  <si>
    <t>โรงเรียนวัดนาบุญ</t>
  </si>
  <si>
    <t>ผอ.กมลลักษณ์ สาเหล้</t>
  </si>
  <si>
    <t>นางสาวธาวินี จันทร์เศรษฐี</t>
  </si>
  <si>
    <t>063-417-7070 ,098-532-3990</t>
  </si>
  <si>
    <t>02 577 1686</t>
  </si>
  <si>
    <t>อาคาร อบจ.</t>
  </si>
  <si>
    <t>ติดตั้งแล้วบางส่วน ยังไม่จบ</t>
  </si>
  <si>
    <t>บึงยี่โถ</t>
  </si>
  <si>
    <t>43/1 หมู่ที่ 2 ถนนรังสิต-นครนายก ตำบลบึงยี่โถ อำเภอธัญบุรี จังหวัดปทุมธานี 12130</t>
  </si>
  <si>
    <t>โรงเรียนวัดเขียนเขต</t>
  </si>
  <si>
    <t>ผอ.นายธนณัฐ ศิระวงษ์</t>
  </si>
  <si>
    <t>081-375-4132</t>
  </si>
  <si>
    <t>นางสาววันวิสา ฉ่ำสมบูรณ์</t>
  </si>
  <si>
    <t>082-236-2663</t>
  </si>
  <si>
    <t>02-5331119</t>
  </si>
  <si>
    <t>อาคาร 7 ห้องสมุด</t>
  </si>
  <si>
    <t>ห้องมีช่องบันไดทางขึ้นชั้น2</t>
  </si>
  <si>
    <t>**ติดปัญหา** หาเรื่องเวลานัดหมาย ท่านรองอีกท่านไม่ทราบจึงใช้สถานที่ รับสมัครนักเรียนจนถึง 30 มีนาคม สะดวกให้เข้าทำ 1 เมษา</t>
  </si>
  <si>
    <t>งานกั้นผนัง 100%</t>
  </si>
  <si>
    <t>สดวกให้เข้างาน 01-04-2566 (โทรเครียหน้างานกับ รร ก่อน)</t>
  </si>
  <si>
    <t>คูคต</t>
  </si>
  <si>
    <t>เลขที่ 25 หมู่ 7 ตำบลคูคต อำเภอลำลูกกา จังหวัดปทุมธานี 12130</t>
  </si>
  <si>
    <t>โรงเรียนวัดลาดสนุ่น</t>
  </si>
  <si>
    <t>ผอ.นายจตุรงค์ สโรบล</t>
  </si>
  <si>
    <t>062-853-9556</t>
  </si>
  <si>
    <t>นางสาวพรรณิภา นาราษฎร์</t>
  </si>
  <si>
    <t>094-367-2226</t>
  </si>
  <si>
    <t>0-2532-1281</t>
  </si>
  <si>
    <t>อาคารบ้านมานี</t>
  </si>
  <si>
    <t>ย้ายของ+รื้อรางไฟที่พื้น</t>
  </si>
  <si>
    <t>ลาดหลุมแก้ว</t>
  </si>
  <si>
    <t>บ่อเงิน</t>
  </si>
  <si>
    <t>เลขที่ 5/4 หมู่ที่  1  ตำบลบ่อเงิน  อำเภอลาดหลุมแก้ว  จังหวัดปทุมธานี 12140</t>
  </si>
  <si>
    <t>สพป.ปทุมธานี เขต 1</t>
  </si>
  <si>
    <t>โรงเรียนวัดบ่อเงิน</t>
  </si>
  <si>
    <t>ผอ.นายวงษ์เดือน ทองคำ</t>
  </si>
  <si>
    <t>089-811-9792</t>
  </si>
  <si>
    <t>นางสาวศิริพร ไพรสิทธิ์</t>
  </si>
  <si>
    <t>097-108-3583</t>
  </si>
  <si>
    <t>02-976-2897</t>
  </si>
  <si>
    <t>ผอ จะกั้นห้องให้ เหลือพื้นที่ให้แค่เท่านี้ มีประตูเข้าอีกห้องด้านข้าง</t>
  </si>
  <si>
    <t>อุทกภัยน้ำท่วม 2554</t>
  </si>
  <si>
    <t>ประสานกับทางโรงเรียนให้พื้นที่เพิ่ม ติดกับพื้นที่เดิม อีก 1 ช่อง  เป็น 8*8m</t>
  </si>
  <si>
    <t>บึงทองหลาง</t>
  </si>
  <si>
    <t>20/1 หมู่ที่ 2 บ้านคลอง 11   ตำบลบึงทองหลาง  อำเภอลำลูกกา จังหวัดปทุมธานี 12150</t>
  </si>
  <si>
    <t>โรงเรียนวัดทศทิศ</t>
  </si>
  <si>
    <t>ผอ.นายนิรัน นิลทองหลาง</t>
  </si>
  <si>
    <t>089-535-3937</t>
  </si>
  <si>
    <t>นางสาวณัฐชา ดียิ่ง</t>
  </si>
  <si>
    <t>083-977-0726</t>
  </si>
  <si>
    <t>02-007-0384</t>
  </si>
  <si>
    <t>พื้นต่างระดับ</t>
  </si>
  <si>
    <t>หนองเสือ</t>
  </si>
  <si>
    <t>บึงขำอ้อ</t>
  </si>
  <si>
    <t>หมู่ที่ 5 บ้านบึงชำอ้อ ตำบลบึงชำอ้อ อำเภอหนองเสือ จังหวัดปทุมธานี 12170</t>
  </si>
  <si>
    <t>โรงเรียนวัดสุขบุญฑริการาม</t>
  </si>
  <si>
    <t>ผอ.บุญเรียม จันทวรนันทวิช</t>
  </si>
  <si>
    <t>087-972-1995</t>
  </si>
  <si>
    <t>นายพิสูทจน์ ทาบคำ</t>
  </si>
  <si>
    <t>089-152-3150</t>
  </si>
  <si>
    <t>02-549-2094</t>
  </si>
  <si>
    <t>อาคารเรียนไม้</t>
  </si>
  <si>
    <t>หลักหก</t>
  </si>
  <si>
    <t>177 หมู่ที่ 1 ถนนนาวงประชาพัฒนา   ตำบลหลักหก  อำเภอเมืองปทุมธานี จังหวัดปทุมธานี 12000</t>
  </si>
  <si>
    <t>โรงเรียนวัดนาวง</t>
  </si>
  <si>
    <t>ผอ.ว่าที่ร้อยตรี วิรัตน์ อยู่ยืน</t>
  </si>
  <si>
    <t>02-565-5566</t>
  </si>
  <si>
    <t>ผอ เปลี่ยนห้องสำรวจใหม่ 24-02-2566</t>
  </si>
  <si>
    <t>ปิดด้านหน้า-ด้านหลัง</t>
  </si>
  <si>
    <t>ไม้เค็ต</t>
  </si>
  <si>
    <t>ตำบลโคกไม้ลาย อำเภอเมืองปราจีนบุรี จังหวัดปราจีนบุรี 25230</t>
  </si>
  <si>
    <t>องค์การบริหารส่วนจังหวัดปราจีนบุรี</t>
  </si>
  <si>
    <t>โรงเรียนมัธยมวัดป่ามะไฟ</t>
  </si>
  <si>
    <t>โรงเรียนวัดป่ามะไฟ</t>
  </si>
  <si>
    <t>ผอ.นางสาววิไล พังสอาด</t>
  </si>
  <si>
    <t>086-083-1091</t>
  </si>
  <si>
    <t>นายปฤษฎี ทวีญาติ</t>
  </si>
  <si>
    <t>087-747-4616</t>
  </si>
  <si>
    <t xml:space="preserve">ใช้ห้องร่วมกับห้องประชุม / ไม่ทราบขนาดมิเตอร์ </t>
  </si>
  <si>
    <t>ติดตั้งโต๊ะคอมจบ ขาดกรอมเมท 2 อัน</t>
  </si>
  <si>
    <t>บ้านสร้าง</t>
  </si>
  <si>
    <t>บางแตน</t>
  </si>
  <si>
    <t>ตำบลบางแตน อำเภอบ้านสร้าง จังหวัดปราจีนบุรี 25150</t>
  </si>
  <si>
    <t>โรงเรียนศรีรักษ์ราษฎร์บำรุง</t>
  </si>
  <si>
    <t xml:space="preserve">รองนายก อบจ.ชาญชัย </t>
  </si>
  <si>
    <t>โทร.089-922-9888</t>
  </si>
  <si>
    <t>กบินทร์บุรี</t>
  </si>
  <si>
    <t>หนองกึ่</t>
  </si>
  <si>
    <t>เลขที่ 560 หมู่ 9 ตำบลหนองกี่ อำเภอกบินทร์บุรี จังหวัดปราจีนบุรี รหัสไปรษณีย์ 25110</t>
  </si>
  <si>
    <t>โรงเรียนเตรียมอุดมศึกษาน้อมเกล้า กบินทร์บุรี</t>
  </si>
  <si>
    <t>ผอ. คมสรร รสดี</t>
  </si>
  <si>
    <t xml:space="preserve">โทร. 037455058 </t>
  </si>
  <si>
    <t>ศรีมโหสถ</t>
  </si>
  <si>
    <t>โคกไทย</t>
  </si>
  <si>
    <t>หมู่ที่  7  บ้านโคกพนมดี ตำบลโคกไทย อำเภอศรีมโหสถ จังหวัดปราจีนบุรี 25190</t>
  </si>
  <si>
    <t>สพป.ปราจีนบุรี เขต 1</t>
  </si>
  <si>
    <t>โรงเรียนบ้านโคกพนมดี</t>
  </si>
  <si>
    <t>ผอ. นงนิตย์ สังขภิญโญ</t>
  </si>
  <si>
    <t>โทร. 0890558273</t>
  </si>
  <si>
    <t>โทร. 0-3727-7006</t>
  </si>
  <si>
    <t>ห้องต่อเติมหลังอาคาร ไม่มีฝ้า</t>
  </si>
  <si>
    <t>ต้องทำฝ้า</t>
  </si>
  <si>
    <t>ย้ายห้องแยกโต๊ะประชุมไปอีก 1 ห้อง</t>
  </si>
  <si>
    <t>บางกระเบา</t>
  </si>
  <si>
    <t>หมู่ที่  6  บ้านบางกระเบา ตำบลบางกระเบา อำเภอบ้านสร้าง จังหวัดปราจีนบุรี 25150</t>
  </si>
  <si>
    <t>โรงเรียนวัดบางกระเบา (สิทธิสารานุกูล)</t>
  </si>
  <si>
    <t>โรงเรียนวัดบางกระเบา</t>
  </si>
  <si>
    <t>ผอ. สุภาลักษณ์ ศิริโท</t>
  </si>
  <si>
    <t>โทร. 037577090</t>
  </si>
  <si>
    <t>LL Confirm 07-03-2023</t>
  </si>
  <si>
    <t>ผอ.ไม่อยู่โรงเรียน โรงเรียนปิดนัดเข้าสำรวจอาทิตย์หน้า</t>
  </si>
  <si>
    <t>ผอ. ไม่อยู่โรงเรียนปิด</t>
  </si>
  <si>
    <t>ติดตั้งโต๊ะคอมจบ ขาดขารองคีร์บอร์ด</t>
  </si>
  <si>
    <t>ลาดตะเคียน</t>
  </si>
  <si>
    <t>1 หมู่ 10 ต.ลาดตะเคียน อ.กบินทร์บุรี จ.ปราจีนบุรี 25110</t>
  </si>
  <si>
    <t>โรงเรียนลาดตะเคียนราษฎร์บำรุง</t>
  </si>
  <si>
    <t>รอง.ผอ.พัชราภรณ์ เดชสุภา</t>
  </si>
  <si>
    <t>โทร. 037-283757</t>
  </si>
  <si>
    <t>วังท่าช้าง</t>
  </si>
  <si>
    <t>หมู่ที่ 11 บ้านวังกวาง ตำบลวังท่าช้าง อำเภอกบินทร์บุรี จังหวัดปราจีนบุรี 25110</t>
  </si>
  <si>
    <t>โรงเรียนบ้านวังกวาง</t>
  </si>
  <si>
    <t>ผอ.ผดุงพล ปิดทรัพย์</t>
  </si>
  <si>
    <t>โทร. 0-3729-7097</t>
  </si>
  <si>
    <t>ห้องเดิมทุบผนังเพิ่มขนาดห้อง</t>
  </si>
  <si>
    <t>ด้านหน้า-ด้านข้าง-ด้านหลัง</t>
  </si>
  <si>
    <t>โรงเรียนบ้านโปร่งวังกวาง</t>
  </si>
  <si>
    <t>ไผ่ลิง</t>
  </si>
  <si>
    <t>หมู่5 ต.ไผ่ลิง อ.พระนครศรีอยุธยา จ.พระนครศรีอยุธยา</t>
  </si>
  <si>
    <t>สพป.พระนครศรีอยุธยา เขต 1</t>
  </si>
  <si>
    <t>โรงเรียนวัดพระญาติการาม (ศุภสุขบำรุง)</t>
  </si>
  <si>
    <t>โรงเรียนวัดพระญาติการาม(ศุภสุขบำรุง)</t>
  </si>
  <si>
    <t>ผอ.นายฐานิตย์ เนคมานุรักษ์</t>
  </si>
  <si>
    <t>081-853-5506</t>
  </si>
  <si>
    <t>นางสาวพรมวัณ์ อุดมสิทษ์โรส</t>
  </si>
  <si>
    <t>087-056-3137</t>
  </si>
  <si>
    <t>035 242 409</t>
  </si>
  <si>
    <t>ต้องกันผนังห้อง 10 m ทำประตู</t>
  </si>
  <si>
    <t>ปากกราน</t>
  </si>
  <si>
    <t>หมู่ 10, ตำบลปากกราน อำเภอพระนครศรีอยุธยา จังหวัดพระนครศรีอยุธยา, 13000 13190</t>
  </si>
  <si>
    <t>โรงเรียนวัดปากกราน</t>
  </si>
  <si>
    <t>ผอ.นางสาวกันดารัตน์ วงษ์ปัน</t>
  </si>
  <si>
    <t>061-170-2059.</t>
  </si>
  <si>
    <t>นางสายสุนีย์ ขำดี</t>
  </si>
  <si>
    <t>089-359-6929</t>
  </si>
  <si>
    <t>035 707 681</t>
  </si>
  <si>
    <t>อาคาร สปช.</t>
  </si>
  <si>
    <t>ขาดข้อมูลพื้นที่ห้อง / รูปถ่ายไม่ครบ</t>
  </si>
  <si>
    <t>บางซ้าย</t>
  </si>
  <si>
    <t>ปลายกลัด</t>
  </si>
  <si>
    <t>หมู่ที่ 3 บ้านบ้านท่าเกวียน ตำบลปลายกลัด อำเภอบางซ้าย จังหวัดพระนครศรีอยุธยา 13270</t>
  </si>
  <si>
    <t>สพป.พระนครศรีอยุธยา เขต 2</t>
  </si>
  <si>
    <t>โรงเรียนวัดทางหลวง (เทพราษฎร์รังสรรค์)</t>
  </si>
  <si>
    <t>ผอ.นายสุนทร คำวิสิทธิ์</t>
  </si>
  <si>
    <t>087-010-5344</t>
  </si>
  <si>
    <t>นางสายใจ แก้วมงคล</t>
  </si>
  <si>
    <t>064-964-4790</t>
  </si>
  <si>
    <t xml:space="preserve"> 0-3572-0034</t>
  </si>
  <si>
    <t xml:space="preserve">อาคาร 104/26 </t>
  </si>
  <si>
    <t>อุทกภัย (น้ำท่วม) ปี 2565 (ทุกปี)</t>
  </si>
  <si>
    <t>บ้านแพรก</t>
  </si>
  <si>
    <t>สำพะเนียง</t>
  </si>
  <si>
    <t>ถนน คสล, ตำบล สำพะเนียง อำเภอ บ้านแพรก จังหวัดพระนครศรีอยุธยา 13240</t>
  </si>
  <si>
    <t>สพม.พระนครศรีอยุธยา</t>
  </si>
  <si>
    <t>โรงเรียนบ้านแพรกประชาสรรค์</t>
  </si>
  <si>
    <t>ร้อยตรีหญิงเบญจวรรณ ภู่ด้าย</t>
  </si>
  <si>
    <t>087-827-3145</t>
  </si>
  <si>
    <t>นางมะลิ แสงสุข</t>
  </si>
  <si>
    <t>081-618-4309</t>
  </si>
  <si>
    <t>0-35386120</t>
  </si>
  <si>
    <t>อาคาร 216 ค</t>
  </si>
  <si>
    <t>รูปถ่ายไม่ครบ</t>
  </si>
  <si>
    <t>เกาะเรียน</t>
  </si>
  <si>
    <t>โรงเรียนวัดช่างทอง (บุญบำรุงราษฎร์)</t>
  </si>
  <si>
    <t>โรงเรียนวัดช่างทอง (บุญบำรงราษฎร์)</t>
  </si>
  <si>
    <t>ผอ.นางณัฐสินี หลักวิโรจน์</t>
  </si>
  <si>
    <t>094-594-2935</t>
  </si>
  <si>
    <t xml:space="preserve"> 035-750327.</t>
  </si>
  <si>
    <t>ห้องโสต</t>
  </si>
  <si>
    <t>อุทกภัย (น้ำท่วม) ปี 2554 - 2565</t>
  </si>
  <si>
    <t>โรงเรียนขอให้เข้ามาย้ายหลังวันที่ 20 ใช้ทำกิจกรรมอยู่</t>
  </si>
  <si>
    <t>ท่าเรือ</t>
  </si>
  <si>
    <t>ท่าหลวง</t>
  </si>
  <si>
    <t>11/3 หมู่ที่ 5  ตำบลท่าหลวง  อำเภอท่าเรือ จังหวัดพระนครศรีอยุธยา 18270</t>
  </si>
  <si>
    <t>เทศบาลตำบลท่าหลวง</t>
  </si>
  <si>
    <t>โรงเรียนเทศบาลวัดถลุงเหล็ก</t>
  </si>
  <si>
    <t>โรงเรียนเทศบาลวัดถลุงเหล็ก(ปูนซิเมนต์ไทยอุปถัมภ์)</t>
  </si>
  <si>
    <t>นายธณภณ พิมพาพรหม</t>
  </si>
  <si>
    <t>089-301-6330</t>
  </si>
  <si>
    <t>นายณัฐรวี วิเศษสมบัติ</t>
  </si>
  <si>
    <t>084--823-3445</t>
  </si>
  <si>
    <t>035-802-777</t>
  </si>
  <si>
    <t>ศูนย์การเรียนรู้ICT ชุมชนท่าหลวง</t>
  </si>
  <si>
    <t>ขาดข้อมูลมิเตอร์  / รูปถ่ายไม่ครบ</t>
  </si>
  <si>
    <t>อุทกภัย (น้ำท่วม) ปี 2564</t>
  </si>
  <si>
    <t>บางปะอิน</t>
  </si>
  <si>
    <t>บ้านเลน</t>
  </si>
  <si>
    <t>39 หมู่ 7 ตำบล บ้านเลน อำเภอบางปะอิน จังหวัดพระนครศรีอยุธยา 13160</t>
  </si>
  <si>
    <t>โรงเรียนอนุบาลเทศบาลตำบลปราสาททอง</t>
  </si>
  <si>
    <t>นาย สมชาย อนันตศิริรัตน์</t>
  </si>
  <si>
    <t>035-263 359.</t>
  </si>
  <si>
    <t>ขาดข้อมูลมิเตอร์ ห้องออกกำลังกาย ต้องกั้นพื้นที่ (สถานที่ไม่ตรงกับ TOR)</t>
  </si>
  <si>
    <t>ผอ.แจ้งให้ไปติดตั้งที่ตึกเทศบาลปราสาททอง</t>
  </si>
  <si>
    <t>Resurvey สามารถตั้งได้</t>
  </si>
  <si>
    <t>วังน้อย</t>
  </si>
  <si>
    <t>ลำไทร</t>
  </si>
  <si>
    <t>ถนนพหลโยธิน ตำบล ลำไทร อำเภอวังน้อย จังหวัดพระนครศรีอยุธยา 13170</t>
  </si>
  <si>
    <t>โรงเรียนวิเชียรกลิ่นสุคนธ์อุปถัมภ์ อุทยานการศึกษา</t>
  </si>
  <si>
    <t>โรงเรียนวิเชียรกลิ่นสุคนธ์อุปถัมภ์</t>
  </si>
  <si>
    <t>ผอ.นางธนภร เกิดนาวี</t>
  </si>
  <si>
    <t>นายชินวัลน์ เปรมกมลนันทร์</t>
  </si>
  <si>
    <t>095-159-5156</t>
  </si>
  <si>
    <t>035 271 010</t>
  </si>
  <si>
    <t>ขาดข้อมูลมิเตอร์ / ขาดข้อมูลพื้นที่ห้อง / รูปถ่ายไม่ครบ</t>
  </si>
  <si>
    <t>ปิดด้านข้าง</t>
  </si>
  <si>
    <t>มหาราช</t>
  </si>
  <si>
    <t>หัวไผ่</t>
  </si>
  <si>
    <t>หมู่ 6 บ้านหัวไผ่ ตำบล หัวไผ่ อำเภอมหาราช จังหวัดพระนครศรีอยุธยา 13150</t>
  </si>
  <si>
    <t>โรงเรียนวัดปากคลอง (ประชามหาราช)</t>
  </si>
  <si>
    <t>โรงเรียนวัดปากคลอง</t>
  </si>
  <si>
    <t>ผอ.นางสาวปัทมา โพธิ์ยั่งยืน</t>
  </si>
  <si>
    <t>086-382-6754</t>
  </si>
  <si>
    <t>นายสันติ มีฤกิจ</t>
  </si>
  <si>
    <t>087-375-7157</t>
  </si>
  <si>
    <t>0-35389156</t>
  </si>
  <si>
    <t xml:space="preserve">อาคาร สปอ. </t>
  </si>
  <si>
    <t>รูปถ่ายไม่ครบ (ห้องเป็นที่เก็บของ)</t>
  </si>
  <si>
    <t>เสนา</t>
  </si>
  <si>
    <t>39 วิไลเสนา ซอย วิไลเสนา ตำบล เสนา อำเภอเสนา จังหวัดพระนครศรีอยุธยา 13110</t>
  </si>
  <si>
    <t>โรงเรียนเสนา "เสนาประสิทธิ์"</t>
  </si>
  <si>
    <t>ผอ.นางปริศนา สุขสุสาสน์</t>
  </si>
  <si>
    <t>098-281-9369</t>
  </si>
  <si>
    <t>นางสาวภณิดา ทรัพย์บวร</t>
  </si>
  <si>
    <t>095-250-2413</t>
  </si>
  <si>
    <t>035 200 199</t>
  </si>
  <si>
    <t>ทางโรงเรียนกั้นห้องให้</t>
  </si>
  <si>
    <t>รางจรเข้</t>
  </si>
  <si>
    <t>ตำบล รางจรเข้ อำเภอเสนา จังหวัดพระนครศรีอยุธยา 13110</t>
  </si>
  <si>
    <t>สังกัด อ.บ.ต. รางจรเข้</t>
  </si>
  <si>
    <t>โรงเรียนองค์การบริหารส่วนตำบลรางจรเข้ (เจ้าคุณเชิด อุปถัมภ์)</t>
  </si>
  <si>
    <t>นายพงศกร มงคลหมู่</t>
  </si>
  <si>
    <t>นางสาวธนภรณ์ จินดา (รักษาการแทน ผอ.)</t>
  </si>
  <si>
    <t>095-725-4426</t>
  </si>
  <si>
    <t>084-341-3235</t>
  </si>
  <si>
    <t>บางบาล</t>
  </si>
  <si>
    <t>วัดตะกู</t>
  </si>
  <si>
    <t>หมู่ที่ 4, ตำบลวัดตะกู อำเภอบางบาล จังหวัดพระนครศรีอยุธยา, 13250</t>
  </si>
  <si>
    <t>โรงเรียนวัดตะกู (เมตตาชนูปการ)</t>
  </si>
  <si>
    <t>นางสาวรัชนี ธาระนารถ</t>
  </si>
  <si>
    <t>นายภคิไนย นาโศก (รักษาการแทน ผอ.)</t>
  </si>
  <si>
    <t>089-578-582</t>
  </si>
  <si>
    <t>093 354 9532</t>
  </si>
  <si>
    <t>อาคารถาวร 008</t>
  </si>
  <si>
    <t>อุทกภัย (น้ำท่วม) ปี 2564 - 2565 ท่วมหนัก</t>
  </si>
  <si>
    <t>ปลวกแดง</t>
  </si>
  <si>
    <t>แม่น้ำคู้</t>
  </si>
  <si>
    <t>10 ต.แม่น้ำคู้ อ.ปลวกแดง จ.ระยอง</t>
  </si>
  <si>
    <t>โรงเรียนนิคมสร้างตนเองจังหวัดระยอง 10</t>
  </si>
  <si>
    <t xml:space="preserve">นายธนนรินทร์ สุขใจ </t>
  </si>
  <si>
    <t>081-7813072</t>
  </si>
  <si>
    <t>081 351 3549</t>
  </si>
  <si>
    <t>แจ้งทาง สดช. แล้ว</t>
  </si>
  <si>
    <t>ทับซ้อน งานUSO</t>
  </si>
  <si>
    <t>เลขที่ 15 ม.1 ต.แม่น้ำคู้ อ.ปลวกแดง จ.ระยอง 21140</t>
  </si>
  <si>
    <t>โรงเรียนบ้านแม่น้ำคู้</t>
  </si>
  <si>
    <t>โรงเรียนบ้านน้ำคู้</t>
  </si>
  <si>
    <t>038-913002</t>
  </si>
  <si>
    <t>ติดตั้งโต๊ะคอมจบ สินค้าบางส่วนไม่มีที่ลง</t>
  </si>
  <si>
    <t>ตาสิทธิ์</t>
  </si>
  <si>
    <t>สพป.ระยอง เขต 1</t>
  </si>
  <si>
    <t>โรงเรียนชุมชนบริษัทน้ำตาลตะวันออก</t>
  </si>
  <si>
    <t xml:space="preserve">น.ส กันทิมา ขัดอูย </t>
  </si>
  <si>
    <t xml:space="preserve"> 090-5581502</t>
  </si>
  <si>
    <t>061 412 1309</t>
  </si>
  <si>
    <t>ศิริวารี</t>
  </si>
  <si>
    <t>โรงเรียนบ้านปลวกแดง</t>
  </si>
  <si>
    <t xml:space="preserve">นายสุชาติ จิตต์อารีย์  </t>
  </si>
  <si>
    <t>081-6543438</t>
  </si>
  <si>
    <t>038-659006</t>
  </si>
  <si>
    <t>บ้านค่าย</t>
  </si>
  <si>
    <t>หนองละลอก</t>
  </si>
  <si>
    <t>หมู่ที่ 8 บ้านละหารไร่ ตำบลหนองละลอก อำเภอบ้านค่าย จังหวัดระยอง 21120</t>
  </si>
  <si>
    <t>โรงเรียนวัดละหารไร่</t>
  </si>
  <si>
    <t xml:space="preserve"> นางสาว วัลภา อาจสามารถศิริ</t>
  </si>
  <si>
    <t>064-9499519</t>
  </si>
  <si>
    <t>0-649499519</t>
  </si>
  <si>
    <t>ติดตั้งโต๊ะคอมจบ ขาดเสาพาร์ติชั่น 1 ต้น ชิ้นพาร์ทเคาเตอร์เสียหายต้องเปลี่ยน</t>
  </si>
  <si>
    <t>บ้านฉาง</t>
  </si>
  <si>
    <t>พลา</t>
  </si>
  <si>
    <t>78 ม.1 ถ. สุขุมวิท ตำบล พลา อำเภอบ้านฉาง ระยอง 21130</t>
  </si>
  <si>
    <t>โรงเรียนวัดคีรีภาวนาราม</t>
  </si>
  <si>
    <t xml:space="preserve"> นาง วรรณา  เวชศาสตร์</t>
  </si>
  <si>
    <t xml:space="preserve"> 038 601 544</t>
  </si>
  <si>
    <t>ปิดช่องกั้นเรียบร้อย</t>
  </si>
  <si>
    <t>เนินพระ</t>
  </si>
  <si>
    <t>หมู่ที่ 3 บ้านหนองสนม ตำบลเนินพระ อำเภอเมืองระยอง จังหวัดระยอง 21000</t>
  </si>
  <si>
    <t>โรงเรียนอนุบาลระยองวัดหนองสนม</t>
  </si>
  <si>
    <t xml:space="preserve">ผอ.สุภาวดี </t>
  </si>
  <si>
    <t>โทร. 086-8089365</t>
  </si>
  <si>
    <t>038-613743.</t>
  </si>
  <si>
    <t>ครูเลื่อนวัน</t>
  </si>
  <si>
    <t>นิคมพัฒนา</t>
  </si>
  <si>
    <t>โรงเรียนอนุบาลตำบลนิคมพัฒนา</t>
  </si>
  <si>
    <t xml:space="preserve">ผอ.ทิพ </t>
  </si>
  <si>
    <t>โทร. 089-5441321</t>
  </si>
  <si>
    <t>ห้องติดสัญญาส่งมอบให้กับ อบต.</t>
  </si>
  <si>
    <t>ครูแจ้งว่าห้องติดสัญญา อบต. ส่งมอบห้อง 9/4/23</t>
  </si>
  <si>
    <t>เขาชะเมา</t>
  </si>
  <si>
    <t>เขาน้อย</t>
  </si>
  <si>
    <t>ตำบล เขาน้อย อำเภอ เขาชะเมา ระยอง 21110</t>
  </si>
  <si>
    <t>โรงเรียนบ้านเขาชะอางคร่อมคลอง</t>
  </si>
  <si>
    <t xml:space="preserve"> 038-618244</t>
  </si>
  <si>
    <t>มัธยม</t>
  </si>
  <si>
    <t>5(10)A 3P 4W</t>
  </si>
  <si>
    <t>เพ</t>
  </si>
  <si>
    <t>36 ซ. วัดชัยมงคล ถ.สุขุมวิท   ตำบลปากน้ำ  อำเภอเมืองสมุทรปราการ จังหวัดสมุทรปราการ 10270</t>
  </si>
  <si>
    <t>โรงเรียนเทศบาลบ้านเพ ๒</t>
  </si>
  <si>
    <t>โรงเรียนเทศบาล1 &gt;&gt; โรงเรียนเทศบาล2</t>
  </si>
  <si>
    <t xml:space="preserve"> นายก ไพรัตน์ อรุณเวชสัสเศรษฐ</t>
  </si>
  <si>
    <t>02-3951160</t>
  </si>
  <si>
    <t>ผอ แจ้งติดตั้ง เทศบาล2</t>
  </si>
  <si>
    <t>โรงเรียนเทศบาล1</t>
  </si>
  <si>
    <t>สดช. (ผอ.โจ้)</t>
  </si>
  <si>
    <t>วังจันทร์</t>
  </si>
  <si>
    <t>ป่ายุบใน</t>
  </si>
  <si>
    <t>สพป.ระยอง เขต 2</t>
  </si>
  <si>
    <t>โรงเรียนไทยรัฐวิทยา 43</t>
  </si>
  <si>
    <t>โรงเรียนไทยรัฐวิทยา 43 (บ้านคลองเขต)</t>
  </si>
  <si>
    <t>091 448 0383</t>
  </si>
  <si>
    <t>ติดตั้งโต๊ะคอมจบ ขาดเสาพาร์ติชั่น 1 ต้น</t>
  </si>
  <si>
    <t>บ้านหมี่</t>
  </si>
  <si>
    <t>หนองกระเบียน</t>
  </si>
  <si>
    <t>หมู่ที่ 9 บ้านหนองกระเบียน ตำบลหนองกระเบียน อำเภอบ้านหมี่ จังหวัดลพบุรี 15110</t>
  </si>
  <si>
    <t>สพป.ลพบุรี เขต 1</t>
  </si>
  <si>
    <t>โรงเรียนวัดหนองกระเบียน</t>
  </si>
  <si>
    <t>นางอัญชลี อินพจร (รักษาการ ผอ.)</t>
  </si>
  <si>
    <t>089-346-9345</t>
  </si>
  <si>
    <t>นายดนัย ทัดแก้ว</t>
  </si>
  <si>
    <t>062-350-1045</t>
  </si>
  <si>
    <t>อาคารเฟื่องฟ้า</t>
  </si>
  <si>
    <t>ทาสีฝ้า มีรอยน้ำรั่ว</t>
  </si>
  <si>
    <t>โคกตูม</t>
  </si>
  <si>
    <t>หมู่ที่ 2 บ้าน ตำบลโคกตูม อำเภอเมืองลพบุรี จังหวัดลพบุรี 15210</t>
  </si>
  <si>
    <t>สพม.ลพบุรี</t>
  </si>
  <si>
    <t>โรงเรียนโคกตูมวิทยา</t>
  </si>
  <si>
    <t>ผอ.นางพรรณพร โพสิจันทร์</t>
  </si>
  <si>
    <t>085-214-0826</t>
  </si>
  <si>
    <t>นางสาวพชรกมล เปียดี (รอง ผอ.)</t>
  </si>
  <si>
    <t>089-043-5641</t>
  </si>
  <si>
    <t>036 499 176</t>
  </si>
  <si>
    <t>อาคาร CS</t>
  </si>
  <si>
    <t>รูปถ่ายไม่ครบ มีห้องซ้อนด้านในอีก1ห้อง</t>
  </si>
  <si>
    <t>มีกั้นห้องเล็กอยู่ภายในห้อง</t>
  </si>
  <si>
    <t>เขาพระงาม</t>
  </si>
  <si>
    <t>หมู่ที่ 1 บ้านเขาพระงาม ตำบลเขาพระงาม อำเภอเมืองลพบุรี จังหวัดลพบุรี 15160</t>
  </si>
  <si>
    <t>สพท.ลบ 1</t>
  </si>
  <si>
    <t>โรงเรียนวัดสิริจันทรนิมิตร(ประกิจประชานุกูล)</t>
  </si>
  <si>
    <t>ผอ.นายพรพิทักษ์ คำม่วน</t>
  </si>
  <si>
    <t>087-128-6886</t>
  </si>
  <si>
    <t>นางสาวกานต์พิชชา ช้างจัน</t>
  </si>
  <si>
    <t>092-012-0844</t>
  </si>
  <si>
    <t>036-486771</t>
  </si>
  <si>
    <t>อาคาร ป.1 ก.</t>
  </si>
  <si>
    <t xml:space="preserve">ขาดขนาดมิตเตอร์ </t>
  </si>
  <si>
    <t>ทาสีผนัง (ซ่อมผนังส่วนที่ร้าว)</t>
  </si>
  <si>
    <t>โรงเรียนวัดสิริจันทรนิมิต</t>
  </si>
  <si>
    <t>นิคมสร้างตนเอง</t>
  </si>
  <si>
    <t>หมู่ที่ 10 บ้านซับเสือแมบ. ตำบล : นิคมสร้างตนเอง. อำเภอ : เมืองลพบุรี. จังหวัด : ลพบุรี</t>
  </si>
  <si>
    <t>โรงเรียนวัดซับเสือแมบ</t>
  </si>
  <si>
    <t>ผอ.นางปาณิสรา ศรีเชื้อ</t>
  </si>
  <si>
    <t>081-991-0842</t>
  </si>
  <si>
    <t>นางสาวศิวรัญป์กานต์ ขวัญเผือก</t>
  </si>
  <si>
    <t>085-919-2326</t>
  </si>
  <si>
    <t>036-490108</t>
  </si>
  <si>
    <t>ขาดขนาดมิตเตอร์ / รูปถ่ายไม่ครบ</t>
  </si>
  <si>
    <t>ย้ายของ+รื้อผนัง1ด้าน</t>
  </si>
  <si>
    <t>183 ถนน เทศบาล ตำบล บ้านหมี่ อำเภอ บ้านหมี่ ลพบุรี 15110</t>
  </si>
  <si>
    <t>เทศบาลเมืองบ้านหมี่</t>
  </si>
  <si>
    <t>โรงเรียนเทศบาลบ้านหมี่</t>
  </si>
  <si>
    <t>ผอ.นายฉัตร์พงศ์ กิจวิถี</t>
  </si>
  <si>
    <t>092-558-1115</t>
  </si>
  <si>
    <t>นายสาโรช ศิริบูรณะ</t>
  </si>
  <si>
    <t>081-5716921</t>
  </si>
  <si>
    <t>036 471 460</t>
  </si>
  <si>
    <t>เขาสามยอด</t>
  </si>
  <si>
    <t>สพป.ลพบุรี เขต 2</t>
  </si>
  <si>
    <t>โรงเรียนดงสวอง</t>
  </si>
  <si>
    <t>นายปริญญา วรรณกลาง</t>
  </si>
  <si>
    <t>098 160 8190</t>
  </si>
  <si>
    <t>ทะเลชุบศร</t>
  </si>
  <si>
    <t>59 ถ. พหลโยธิน ตำบล ท่าหิน อำเภอเมืองลพบุรี ลพบุรี 15000</t>
  </si>
  <si>
    <t>โรงเรียนเมืองใหม่ (ชลอราษฎร์รังสฤษฏ์)</t>
  </si>
  <si>
    <t xml:space="preserve"> นส. พรรณวดี  ปามุทา</t>
  </si>
  <si>
    <t>081-991-5908</t>
  </si>
  <si>
    <t>นายธีรภัทร ทัทยา</t>
  </si>
  <si>
    <t>097-051-2568</t>
  </si>
  <si>
    <t>061 408 2237</t>
  </si>
  <si>
    <t>โรงเรียนเมืองใหม่</t>
  </si>
  <si>
    <t>พัฒนานิคม</t>
  </si>
  <si>
    <t>193 ถ.วังม่วง-โคกตูม ตำบล พัฒนานิคม อำเภอพัฒนานิคม ลพบุรี 15140</t>
  </si>
  <si>
    <t>โรงเรียนพัฒนานิคม</t>
  </si>
  <si>
    <t>ผอ.นายวีระวัฒน์ วัฒนา</t>
  </si>
  <si>
    <t>นางนุชนาถ ผาน้อย (รองผอ.)</t>
  </si>
  <si>
    <t>082-234-7462</t>
  </si>
  <si>
    <t>036 491 372</t>
  </si>
  <si>
    <t>ขุนราม</t>
  </si>
  <si>
    <t>โรงเรียนขุนรามวิทยา</t>
  </si>
  <si>
    <t>นายอนันต์ สง่าทอง</t>
  </si>
  <si>
    <t xml:space="preserve">นายวีระวะฒน์ วัฒนา </t>
  </si>
  <si>
    <t>062-329-4622</t>
  </si>
  <si>
    <t>036 680908</t>
  </si>
  <si>
    <t>รูปถ่ายไม่ครบ เช็คตำแหน่งห้อง ต้องกั้นผนังไหม</t>
  </si>
  <si>
    <t>เช็คว่าต้องกั้นผนังห้องไหม</t>
  </si>
  <si>
    <t>โคกสลุง</t>
  </si>
  <si>
    <t>134 หมู่ 2 ต.โคกสลุง อ.พัฒนานิคม จ.ลพบุรี 15140</t>
  </si>
  <si>
    <t>โรงเรียนโคกสลุงวิทยา</t>
  </si>
  <si>
    <t>ผอ.ว่าที่ร้อยตรี เสน่ห์ เอื้อสลุง</t>
  </si>
  <si>
    <t>นายเกรียงไกร แก้วทองคำ (รองผอ.)</t>
  </si>
  <si>
    <t>081-976-2782</t>
  </si>
  <si>
    <t>036 483118</t>
  </si>
  <si>
    <t>ต้องกันผนัง 8m ทำประตู</t>
  </si>
  <si>
    <t>ดีลัง</t>
  </si>
  <si>
    <t>หมู่ที่ 6 บ้านตลาดซอย 12 ตำบลดีลัง อำเภอพัฒนานิคม จังหวัดลพบุรี 15220</t>
  </si>
  <si>
    <t>โรงเรียนวัดพรหมรังษี</t>
  </si>
  <si>
    <t>ผอ.นายอนันต์เดช เรือนเงิน</t>
  </si>
  <si>
    <t>092 554-7571</t>
  </si>
  <si>
    <t>นายนิทัศน์ ชุ่มจิตร์</t>
  </si>
  <si>
    <t>095-641-7748</t>
  </si>
  <si>
    <t>036 436 314</t>
  </si>
  <si>
    <t>อาคารประสุตวรการ</t>
  </si>
  <si>
    <t>ต้องกั้นผนังห้อง 10 m ทำประตู</t>
  </si>
  <si>
    <t>งานกั้นผนังเบา 100%</t>
  </si>
  <si>
    <t>163 หมู่ 7 ตำบลซับจำปา ตำบล ท่าหลวง อำเภอ ท่าหลวง ลพบุรี 15230</t>
  </si>
  <si>
    <t>โรงเรียนท่าหลวงวิทยาคม</t>
  </si>
  <si>
    <t>ผอ.นายธีรพงษ์ ภูธร</t>
  </si>
  <si>
    <t>080-724-0785</t>
  </si>
  <si>
    <t>นางสาวเยาวลักษณ์ เที่ยงบุตร</t>
  </si>
  <si>
    <t>094-939-5551</t>
  </si>
  <si>
    <t>036 689 228</t>
  </si>
  <si>
    <t>อาคาร 2/6ล</t>
  </si>
  <si>
    <t>ต้องกั้นผนังห้อง 12 m ทำประตู</t>
  </si>
  <si>
    <t>ลำสนธิ</t>
  </si>
  <si>
    <t>หนองรี</t>
  </si>
  <si>
    <t>หมู่ 1 หนองรี กิ่ง 439 ตำบล หนองรี อำเภอ ลำสนธิ ลพบุรี 15190</t>
  </si>
  <si>
    <t>โรงเรียนลำสนธิวิทยา</t>
  </si>
  <si>
    <t xml:space="preserve">ผอ.นายวงเดือน  สารวิทย์   </t>
  </si>
  <si>
    <t>081-549-5878</t>
  </si>
  <si>
    <t>นายชุตินันท์ กองทอง</t>
  </si>
  <si>
    <t>081-385-8773</t>
  </si>
  <si>
    <t>036 689 836</t>
  </si>
  <si>
    <t>อาคารเกษตรกรรม</t>
  </si>
  <si>
    <t>ปิดด้านหน้า-ปิดด้านหลัง-ด้านข้าง</t>
  </si>
  <si>
    <t>ฝ้ามีรอยน้ำรั่ว</t>
  </si>
  <si>
    <t>สระโบสถ์</t>
  </si>
  <si>
    <t>เลขที่ 1 หมู่ 1 ต.สระโบสถ์ อ.สระโบสถ์ จ.ลพบุรี 15240</t>
  </si>
  <si>
    <t>สระโบสถ์วิทยาคาร</t>
  </si>
  <si>
    <t>โรงเรียนสระโบสถ์วิทยาคาร</t>
  </si>
  <si>
    <t>นางอารีย์ คนซื่</t>
  </si>
  <si>
    <t>นายนิวัฒน์ เรืองศิลป์</t>
  </si>
  <si>
    <t>090-965-2567</t>
  </si>
  <si>
    <t>036-4399060</t>
  </si>
  <si>
    <t>มีประตูเข้าห้องด้านข้าง</t>
  </si>
  <si>
    <t>ห้องโล่ง+รื้อรางไฟที่พื้น</t>
  </si>
  <si>
    <t>ติดตั้งโต๊ะคอมจบ ขาดฝากรอมเมท , สินค้าบางส่วนลงไม่ได้ไม่ตรงแปลน</t>
  </si>
  <si>
    <t>หนองม่วง</t>
  </si>
  <si>
    <t>ตำบล หนองม่วง อำเภอ หนองม่วง ลพบุรี 15170</t>
  </si>
  <si>
    <t>โรงเรียนวัดห้วยโป่ง</t>
  </si>
  <si>
    <t>โรงเรียนหนองม่วงวิทยา &gt;&gt; โรงเรียนวัดห้วยโป่ง</t>
  </si>
  <si>
    <t>จ่าสิบเอกจตุรงค์ กุลแก้ว</t>
  </si>
  <si>
    <t>ต้องใช้หนังสือแจ้งก่อนเข้าสำรวจ</t>
  </si>
  <si>
    <t>โรงเรียนหนองม่วงวิทยา</t>
  </si>
  <si>
    <t>ประสานงานกับสถิติจังหวัดแล้ว รอแจ้งกลับ &gt;&gt; Week 10 ให้โทรหาสถิติ K.นี 089-8183322 จะประสานกับ ผอ. ให้</t>
  </si>
  <si>
    <t>แพรกษาใหม่</t>
  </si>
  <si>
    <t>สพป.สมุทรปราการ เขต 1</t>
  </si>
  <si>
    <t>โรงเรียนคลองใหม่</t>
  </si>
  <si>
    <t>ผอ.นายนิสิต จรูญภาค</t>
  </si>
  <si>
    <t>089-179-4145</t>
  </si>
  <si>
    <t>ว่าที่ ร.ต.ชัยประชา รักษาศรี</t>
  </si>
  <si>
    <t>089-153-9591</t>
  </si>
  <si>
    <t xml:space="preserve">02-385-3654 </t>
  </si>
  <si>
    <t>อาคารปฐม</t>
  </si>
  <si>
    <t>กั้นผนัง 1 ด้าน (ทางโรงเรียนจะกั้นผนังให้)</t>
  </si>
  <si>
    <t xml:space="preserve">เหลือติดปลั๊กตรงที่กั้นผนังใหม่ ร.ร. กั้นผนังให้ เดินสายเมน </t>
  </si>
  <si>
    <t>บางปู</t>
  </si>
  <si>
    <t>209 หมู่ที่ 1 ต.บางปู อ.เมือง จ.สมุทรปราการ 10280</t>
  </si>
  <si>
    <t>โรงเรียนชุมชนวัดราษฎร์บำรุง</t>
  </si>
  <si>
    <t>ผอ.นายธวัช เก้าอุดม</t>
  </si>
  <si>
    <t>089-694-5408</t>
  </si>
  <si>
    <t>นางจตุพร สาระภาพ</t>
  </si>
  <si>
    <t>099-629-9328</t>
  </si>
  <si>
    <t>02-707-7076</t>
  </si>
  <si>
    <t>อาคารซิลพานาโซนิค</t>
  </si>
  <si>
    <t>บางปูใหม่</t>
  </si>
  <si>
    <t>เลขที่ 4 ม.2 ถ.สุขุมวิท ตำบลบางปูใหม่ อำเภอเมือง จังหวัดสมุทรปราการ 10280</t>
  </si>
  <si>
    <t>โรงเรียนมัธยมวัดศรีจันทร์ประดิษฐ์ในพระบรมราชานุเคราะห์</t>
  </si>
  <si>
    <t>โรงเรียนมัธยมวัดศรีจันทร์ประดิษฐ์</t>
  </si>
  <si>
    <t xml:space="preserve">ผอ.ชลาลักษณ์ </t>
  </si>
  <si>
    <t>โทร. 081 860 7360</t>
  </si>
  <si>
    <t xml:space="preserve">02 323 2853
</t>
  </si>
  <si>
    <t>หอสมุดเฉลิมพระเกียรติ</t>
  </si>
  <si>
    <t>ผอ หาห้องใหม่ให้ นัดเข้าสำรวจใหม่ 23/02/2566</t>
  </si>
  <si>
    <t xml:space="preserve">สะดวกให้เข้า หลังวันที่ 09-04-2023 (เนื่องจากติดเรื่องการย้าย ผอ ใหม่) </t>
  </si>
  <si>
    <t>พระสมุทรเจดีย์</t>
  </si>
  <si>
    <t>แหลมฟ้าผ่า</t>
  </si>
  <si>
    <t>หมู่ที่  1  บ้าน148/4 ตำบลแหลมฟ้าผ่า อำเภอพระสมุทรเจดีย์ จังหวัดสมุทรปราการ 10290</t>
  </si>
  <si>
    <t>โรงเรียนวัดไตรมิตรวราราม</t>
  </si>
  <si>
    <t>ผอ.นางมยุรีย์ คนเจน</t>
  </si>
  <si>
    <t>082-463-2989</t>
  </si>
  <si>
    <t>นายสิทธิโชค มีเจริญพนมรัตน</t>
  </si>
  <si>
    <t>063-232-3852</t>
  </si>
  <si>
    <t>02-425-8336</t>
  </si>
  <si>
    <t>อุทกภัยน้ำท่วม น้ำทะเลหนุนท่วมไม่ถึงห้อง</t>
  </si>
  <si>
    <t>โรงเรียนวัดไตรมิตร</t>
  </si>
  <si>
    <t>ในคลองบางปลากด</t>
  </si>
  <si>
    <t>หมู่ที่  เลขที่ 106 หมู่ที่ 5  บ้าน ตำบลในคลองบางปลากด อำเภอพระสมุทรเจดีย์ จังหวัดสมุทรปราการ 10290
ตำบล ในคลองบางปลากด อำเภอพระสมุทรเจดีย์ จังหวัดสมุทรปราการ</t>
  </si>
  <si>
    <t>สพม.สมุทรปราการ</t>
  </si>
  <si>
    <t>โรงเรียนมัธยมวัดใหม่กิจวิทยาคม</t>
  </si>
  <si>
    <t>รองผอ.นายสายัณห์ เรือนเรือง</t>
  </si>
  <si>
    <t>081-395-5352</t>
  </si>
  <si>
    <t>นางฉวีวรรณ ศรีพระราม</t>
  </si>
  <si>
    <t>086-503-1580</t>
  </si>
  <si>
    <t>02-815-6936</t>
  </si>
  <si>
    <t>โรงเรียนมัธยมวัดใหม่ บางปลากด</t>
  </si>
  <si>
    <t>ปากคลองบางปลากด</t>
  </si>
  <si>
    <t>โรงเรียนวัดแค</t>
  </si>
  <si>
    <t>ผอ.นางประทุมพร สินสุข</t>
  </si>
  <si>
    <t>089-664-0970</t>
  </si>
  <si>
    <t>นายเกรียงไกร มีชัย</t>
  </si>
  <si>
    <t>082-640-8445</t>
  </si>
  <si>
    <t>02-425-8412</t>
  </si>
  <si>
    <t>5.7+3</t>
  </si>
  <si>
    <t>6+6</t>
  </si>
  <si>
    <t>ผอ ไม่อยู่ ฝากเอกสารไว้ รอ ผอ เซ็นต์กลับ</t>
  </si>
  <si>
    <t>บ้านคลองสวน</t>
  </si>
  <si>
    <t>เลขที่ ๑ หมู่๓ ตำบลบ้านคลองสวน  อำเภอพระสมุทรเจดีย์  จังหวัดสมุทรปราการ 10290</t>
  </si>
  <si>
    <t>โรงเรียนวัดคลองสวน(พรหมอุทิศวิทยาคาร)</t>
  </si>
  <si>
    <t xml:space="preserve">นางกฤติยา  เกษแก้ว </t>
  </si>
  <si>
    <t>โทร. 089 155 2326</t>
  </si>
  <si>
    <t xml:space="preserve">0-2848-4591 </t>
  </si>
  <si>
    <t>กั้นผนัง 1 ด้าน ทำประตู (ทางโรงเรียนจะกั้นผนังให้)</t>
  </si>
  <si>
    <t>ปากคลอง</t>
  </si>
  <si>
    <t>เลขที่ 168 หมู่ 3 ตำบล ปากคลองบางปลากด อำเภอพระสมุทรเจดีย์ สมุทรปราการ 10290</t>
  </si>
  <si>
    <t>โรงเรียนป้อมนาคราชสวาทยานนท์</t>
  </si>
  <si>
    <t>โรงเรียนป้อมนาคราชสวาทยานนทร์</t>
  </si>
  <si>
    <t>ผอ.นายกวีวัฒ ฤาชัยลาม</t>
  </si>
  <si>
    <t>092-675-6092</t>
  </si>
  <si>
    <t>นางสาวเพ็งพิศ โพธิทรัพย์</t>
  </si>
  <si>
    <t>095-562-0147</t>
  </si>
  <si>
    <t>02 425 0550</t>
  </si>
  <si>
    <t>อาคารห้องสมุดสยามบราเดอร์สวาทยานนท์</t>
  </si>
  <si>
    <t>บางบ่อ</t>
  </si>
  <si>
    <t>คลองด่าน</t>
  </si>
  <si>
    <t>488 หมู่ 13  ตำบนคลองด่านอำเภอบางบ่อ จังหวัดสมุทรปราการ 10506</t>
  </si>
  <si>
    <t>สพป.สมุทรปราการ เขต 2</t>
  </si>
  <si>
    <t>โรงเรียนวัดมงคลโคธาวาส</t>
  </si>
  <si>
    <t>ผอ.นางรัญภา พรบัญชาตระกูล</t>
  </si>
  <si>
    <t>061 636 6914</t>
  </si>
  <si>
    <t>นายกิตตินันท์ หริ่งเรไร</t>
  </si>
  <si>
    <t>081-577-0158</t>
  </si>
  <si>
    <t xml:space="preserve">02-330-1574 </t>
  </si>
  <si>
    <t>อาคารตึกม่วง</t>
  </si>
  <si>
    <t xml:space="preserve">อุทกภัยน้ำท่วม ปี 2563 </t>
  </si>
  <si>
    <t xml:space="preserve">ผอ. ทำ main ไฟฟ้าใหม่ เหลือเดินเมนไฟฟ้า </t>
  </si>
  <si>
    <t>บางเสาธง</t>
  </si>
  <si>
    <t>51/2 ตำบลบางเสาธง อำเภอบางเสาธง สมุทรปราการ 10570</t>
  </si>
  <si>
    <t>กศน.อำเภอบางเสาธง</t>
  </si>
  <si>
    <t>นส.วราภรณ์ กลิ่นเกิด</t>
  </si>
  <si>
    <t>อ.ลินดา ปานไผ่</t>
  </si>
  <si>
    <t>083-115-3983</t>
  </si>
  <si>
    <t>02 707 2488</t>
  </si>
  <si>
    <t xml:space="preserve">15(45) </t>
  </si>
  <si>
    <t>สดวกให้เข้าดำเนินการวันที่ 27-03-2566</t>
  </si>
  <si>
    <t>พระประแดง</t>
  </si>
  <si>
    <t>บางหัวเสือ</t>
  </si>
  <si>
    <t>78 ถนน รามคำแหง แขวงราษฎร์พัฒนา เขตสะพานสูง กรุงเทพมหานคร 10240</t>
  </si>
  <si>
    <t>โรงเรียนเตรียมอุดมศึกษาน้อมเกล้า สมุทรปราการ</t>
  </si>
  <si>
    <t>โรงเรียนเตรียมอุดมศึกษาน้อมเกล้า</t>
  </si>
  <si>
    <t>นางบุสบง พรหมจันทร์</t>
  </si>
  <si>
    <t>02 373 1473</t>
  </si>
  <si>
    <t>อาคาร 5</t>
  </si>
  <si>
    <t>บางครุ</t>
  </si>
  <si>
    <t>โรงเรียนวัดครุนอก (สาอาจ-ดิษฐเจริญวิทยาคาร)</t>
  </si>
  <si>
    <t xml:space="preserve"> นายนิพนธ์ นิลคง</t>
  </si>
  <si>
    <t>02 463 3140</t>
  </si>
  <si>
    <t>ทางโรงเรียนจะเอาออก</t>
  </si>
  <si>
    <t>โรงเรียนครุนอก</t>
  </si>
  <si>
    <t>บางพลี</t>
  </si>
  <si>
    <t>บางโฉลง</t>
  </si>
  <si>
    <t>60 ตำบลบางโฉลง อำเภอบางพลี สมุทรปราการ</t>
  </si>
  <si>
    <t>โรงเรียนวัดบางโฉลงนอก (ประสิทธิบำรุง)</t>
  </si>
  <si>
    <t>ผอ.นางสาวลักขณา เพ็งรักษ์</t>
  </si>
  <si>
    <t>061-825-4289</t>
  </si>
  <si>
    <t>นายศรายุทธ์ ดอนไพรฮาบ</t>
  </si>
  <si>
    <t>087-588-2036</t>
  </si>
  <si>
    <t>02 364 1553</t>
  </si>
  <si>
    <t>30 ถนน บางบ่อ-คลองด่าน ตำบล คลองด่าน อำเภอบางบ่อ สมุทรปราการ 10550</t>
  </si>
  <si>
    <t>โรงเรียนหลวงพ่อปานคลองด่านอนุสรณ์</t>
  </si>
  <si>
    <t>ผอ.นายวิสูตร ยอดสุข</t>
  </si>
  <si>
    <t>นางนงค์นุช ภูมี</t>
  </si>
  <si>
    <t>081-907-9026</t>
  </si>
  <si>
    <t>02 330 1276</t>
  </si>
  <si>
    <t>ติดตั้งแล้ว เก้าอี้หนังเบาะยุบ 1 ตัว</t>
  </si>
  <si>
    <t>เขาฉกรรจ์</t>
  </si>
  <si>
    <t>หมู่ที่ 4 ตำบลเขาฉกรรจ์ อำเภอเขาฉกรรจ์ จังหวัดสระแก้ว 27000</t>
  </si>
  <si>
    <t>สพป.สระแก้ว เขต 1</t>
  </si>
  <si>
    <t>โรงเรียนอนุบาลเขาฉกรรจ์</t>
  </si>
  <si>
    <t>ผอ.นายสถิตย์ เกตุเล็ก</t>
  </si>
  <si>
    <t>092-352-2123</t>
  </si>
  <si>
    <t>ว่าที่ร้อยตรี กมลฑรรศน์ ต่างเขต</t>
  </si>
  <si>
    <t>082-681-6298 ,088-839-8397</t>
  </si>
  <si>
    <t>037-561059</t>
  </si>
  <si>
    <t>โคกสูง</t>
  </si>
  <si>
    <t>หมู่ที่ 3 บ้านบ้านหนองเสม็ด ตำบลโคกสูง อำเภอโคกสูง จังหวัดสระแก้ว 27120</t>
  </si>
  <si>
    <t>สพป.สระแก้ว เขต 2</t>
  </si>
  <si>
    <t>โรงเรียนบ้านหนองเสม็ด</t>
  </si>
  <si>
    <t>ผอ.นางกาญจนา ประสงค์ทรัพย์</t>
  </si>
  <si>
    <t>062-226-6924 ,098-284-6830</t>
  </si>
  <si>
    <t>นางปิยภรณ์ ชลิชานนท์</t>
  </si>
  <si>
    <t>088-685-4342</t>
  </si>
  <si>
    <t>037-514-136</t>
  </si>
  <si>
    <t>4.0+4.0</t>
  </si>
  <si>
    <t>10.5+5.5</t>
  </si>
  <si>
    <t>คลองหาด</t>
  </si>
  <si>
    <t>หมู่ที่ 5 บ้าน325 ตำบลคลองหาด อำเภอคลองหาด จังหวัดสระแก้ว 27260</t>
  </si>
  <si>
    <t>สพม.สระแก้ว</t>
  </si>
  <si>
    <t>โรงเรียนคลองหาดพิทยาคม</t>
  </si>
  <si>
    <t>ผอ.เรือโท สุวัฐ แก้วเมฆ</t>
  </si>
  <si>
    <t>086-145-6919</t>
  </si>
  <si>
    <t>นายบุญเลิศ ทัดเทียม</t>
  </si>
  <si>
    <t>084-566-7478</t>
  </si>
  <si>
    <t>037-247167</t>
  </si>
  <si>
    <t>อาคารน้อมเกล้า</t>
  </si>
  <si>
    <t>ตาพระยา</t>
  </si>
  <si>
    <t>182 หมู่ที่ 1 ตำบลตาพระยา อำเภอตาพระยา จังหวัดสระแก้ว 27180</t>
  </si>
  <si>
    <t>โรงเรียนตาพระยา</t>
  </si>
  <si>
    <t>ผอ.นายพรชัย กิจนิมิตร์</t>
  </si>
  <si>
    <t>089-688-8313</t>
  </si>
  <si>
    <t>นายสมหมาย สุขสบาย</t>
  </si>
  <si>
    <t>063-189-3285</t>
  </si>
  <si>
    <t>037-269079</t>
  </si>
  <si>
    <t>โรงฝึกงาน 3</t>
  </si>
  <si>
    <t>ต้องกั้นผนัง ทำประตู</t>
  </si>
  <si>
    <t>บ้านแก้ง</t>
  </si>
  <si>
    <t>หมู่ที่ 10 บ้านเขาสิงโต ตำบลบ้านแก้ง อำเภอเมืองสระแก้ว จังหวัดสระแก้ว 27000</t>
  </si>
  <si>
    <t>โรงเรียนเขาสิงโต</t>
  </si>
  <si>
    <t>ผอ.นางพะเยาว์ อุไรพันธุ์</t>
  </si>
  <si>
    <t>087-204-4318</t>
  </si>
  <si>
    <t>นางสาวพิมพ์กนก กุนอก</t>
  </si>
  <si>
    <t>082-149-0157</t>
  </si>
  <si>
    <t>037-439-054</t>
  </si>
  <si>
    <t>อาคารมัธยม</t>
  </si>
  <si>
    <t>ผอ. ย้ายห้องให้</t>
  </si>
  <si>
    <t>อรัญประเทศ</t>
  </si>
  <si>
    <t>ผ่านศึก</t>
  </si>
  <si>
    <t>หมู่ที่ 10 บ้านตลาดใหม่ ตำบลผ่านศึก อำเภออรัญประเทศ จังหวัดสระแก้ว 27120</t>
  </si>
  <si>
    <t>โรงเรียนบ้านคลองน้ำใส</t>
  </si>
  <si>
    <t>โรงเรียนคลองน้ำใสวิทยาคาร</t>
  </si>
  <si>
    <t>ผอ.นายขันติพงษ์ มีชัย</t>
  </si>
  <si>
    <t>098-271-7659</t>
  </si>
  <si>
    <t>นายนราธิป บาลลา</t>
  </si>
  <si>
    <t>089-071-6664</t>
  </si>
  <si>
    <t>037-550-026</t>
  </si>
  <si>
    <t>5(15)</t>
  </si>
  <si>
    <t xml:space="preserve">ทาสีฝ้า </t>
  </si>
  <si>
    <t>วังน้ำเย็น</t>
  </si>
  <si>
    <t>862 ม.1 ถนนจันทบุรี สระแก้ว ต.วังน้ำเย็น อ.วังน้ำเย็น จ.สระแก้ว 27210</t>
  </si>
  <si>
    <t>โรงเรียนวังน้ำเย็นวิทยาคม</t>
  </si>
  <si>
    <t>ผอ.นายชัยทัศน์ จ้องสกุลวงษ์</t>
  </si>
  <si>
    <t>086-384-0565</t>
  </si>
  <si>
    <t>นายชนินทร์ วงษ์สกุล</t>
  </si>
  <si>
    <t>081-695-8990</t>
  </si>
  <si>
    <t>037-251429</t>
  </si>
  <si>
    <t>วังสมบูรณ์</t>
  </si>
  <si>
    <t>108 หมู่ที่ 10 ตำบลวังสมบูรณ์ อำเภอวังสมบูรณ์ จังหวัดสระแก้ว 27250</t>
  </si>
  <si>
    <t>โรงเรียนอนุบาลวังสมบูรณ์</t>
  </si>
  <si>
    <t>ผอ.ว่าที่ร้อยตรีนริศ สุ่นศรีเมือง</t>
  </si>
  <si>
    <t>087-040-4064</t>
  </si>
  <si>
    <t>นายไพโรจน์  ภาคโพธิ์</t>
  </si>
  <si>
    <t>092-593-5919</t>
  </si>
  <si>
    <t>037-449-110</t>
  </si>
  <si>
    <t>อาคารเฉลิมพระเกียรติ</t>
  </si>
  <si>
    <t>เข้าสำรวจแล้ว ไม่มีคนอยู่ โรงเรียน ติดต่อใครไม่ได้ เข้าสำรวจใหม่ อาทิตย์หน้า</t>
  </si>
  <si>
    <t>วัฒนานคร</t>
  </si>
  <si>
    <t>10 ตำบลวัฒนานคร อำเภอวัฒนานคร จังหวัดสระแก้ว 27160</t>
  </si>
  <si>
    <t>โรงเรียนอนุบาลศรีวัฒนาวิทยา</t>
  </si>
  <si>
    <t>ผอ.นายทนงศักดิ์ ชาญสมิง</t>
  </si>
  <si>
    <t>081-781-7911</t>
  </si>
  <si>
    <t>ว่าที่ ร.ต.ศวัส สุขศรีกุลกร</t>
  </si>
  <si>
    <t>061-661-4288</t>
  </si>
  <si>
    <t>037-261-318</t>
  </si>
  <si>
    <t>อาคารวิบูลสวัสดิ์</t>
  </si>
  <si>
    <t>ศาลาลำดวน</t>
  </si>
  <si>
    <t>หมู่ที่ 20 บ้านบ้านคลองอ่าง ตำบลสระขวัญ อำเภอเมืองสระแก้ว จังหวัดสระแก้ว 27000</t>
  </si>
  <si>
    <t>โรงเรียนบ้านเขาข่า</t>
  </si>
  <si>
    <t>ผอ.นางสาววรรณวิภา หาญสุโพธิ์</t>
  </si>
  <si>
    <t>065-178-2463</t>
  </si>
  <si>
    <t>นายประจักษ์ จันทร์ธรรม</t>
  </si>
  <si>
    <t>080-245-4476</t>
  </si>
  <si>
    <t>หนองแวง</t>
  </si>
  <si>
    <t>หมู่ที่ 7 บ้านบ้านหนองขาม ตำบลหนองแวง อำเภอโคกสูง จังหวัดสระแก้ว 27120</t>
  </si>
  <si>
    <t>โรงเรียนชุมชนบ้านหนองแวง</t>
  </si>
  <si>
    <t>ผอ.นายนริณ พรมทิพย์</t>
  </si>
  <si>
    <t>นายไพศาล จิตตวิวัฒนา</t>
  </si>
  <si>
    <t>087-648-6269</t>
  </si>
  <si>
    <t>037-247429</t>
  </si>
  <si>
    <t>อาคารอาเซียน</t>
  </si>
  <si>
    <t>โรงเรียนอรัญประเทศ</t>
  </si>
  <si>
    <t xml:space="preserve">รองผอ.นายกิตติชัย </t>
  </si>
  <si>
    <t>096-760-4124</t>
  </si>
  <si>
    <t>นายศุลี จันทวิเศษ</t>
  </si>
  <si>
    <t>091-009-1159</t>
  </si>
  <si>
    <t>037-231135</t>
  </si>
  <si>
    <t>อาคารเรียน 3</t>
  </si>
  <si>
    <t>ทัพราช</t>
  </si>
  <si>
    <t>หมู่ที่ 17 บ้านทดวงศ์สมบูรณ์ ตำบลทัพราช อำเภอตาพระยา จังหวัดสระแก้ว 27180</t>
  </si>
  <si>
    <t>โรงเรียนบ้านทดวงศ์สมบูรณ์</t>
  </si>
  <si>
    <t>ผอ.นาย กิตติชัย    ปลอดประโคน</t>
  </si>
  <si>
    <t>082-945-1765</t>
  </si>
  <si>
    <t>037-550109</t>
  </si>
  <si>
    <t xml:space="preserve">เข้าสำรวจแล้ว ไม่มีคนอยู่ โรงเรียน ติดต่อใครไม่ได้ เข้าสำรวจใหม่ </t>
  </si>
  <si>
    <t>กุดนกเปล้า</t>
  </si>
  <si>
    <t>บ้านโนนสภาราม</t>
  </si>
  <si>
    <t>หมู่ที่ 2 บ้านโนนสภาราม ตำบลกุดนกเปล้า อำเภอเมืองสระบุรี จังหวัดสระบุรี 18000</t>
  </si>
  <si>
    <t>สพป.สระบุรี เขต 1</t>
  </si>
  <si>
    <t>โรงเรียนวัดโนนสภาราม (นารถ วาจาวุทธ อุปถัมถ์)</t>
  </si>
  <si>
    <t>โรงเรียนวัดโนนสภาราม (นาถวาจาวุทธ อุปถัมถ์)</t>
  </si>
  <si>
    <t>ผอ.นาย มงกุฎ ป้อมไธสง</t>
  </si>
  <si>
    <t>090-279-3581</t>
  </si>
  <si>
    <t>นางนพพร ปิ่นทอง</t>
  </si>
  <si>
    <t>085-910-5539</t>
  </si>
  <si>
    <t>036-901956</t>
  </si>
  <si>
    <t>ขาดข้อมูลพื้นที่ห้อง  ไม่ทราบขนาดมิเตอร์  /รูปถ่ายไม่ครบ</t>
  </si>
  <si>
    <t>ดาวเรือง</t>
  </si>
  <si>
    <t>บ้านป่าสัก</t>
  </si>
  <si>
    <t>หมู่ที่  4  บ้านป่าสัก ตำบลดาวเรือง อำเภอเมืองสระบุรี จังหวัดสระบุรี 18000</t>
  </si>
  <si>
    <t>โรงเรียนวัดป่าสัก</t>
  </si>
  <si>
    <t>ผอ.นางสาว จันทร์ทิวา เผือกมูล</t>
  </si>
  <si>
    <t>097-282-7856</t>
  </si>
  <si>
    <t>คุณนันทิยา</t>
  </si>
  <si>
    <t>084-087-2362</t>
  </si>
  <si>
    <t>อาคารรุ่งวิจิตรชัย</t>
  </si>
  <si>
    <t>ติดตั้งโต๊ะคอมจบ โต๊ะประชุมลงพื้นที่ไม่ได้</t>
  </si>
  <si>
    <t>บ้านโรงเรียนวัดห้วยลี่</t>
  </si>
  <si>
    <t>หมู่ที่ 5 บ้านโรงเรียนวัดห้วยลี่ ตำบลตลิ่งชัน อำเภอเมืองสระบุรี จังหวัดสระบุรี 18000</t>
  </si>
  <si>
    <t>โรงเรียนวัดห้วยลี่</t>
  </si>
  <si>
    <t>ผอ.นางสาว จีราภา รุ่งเรืองรัตน์ชัย</t>
  </si>
  <si>
    <t xml:space="preserve">	084-341-3003</t>
  </si>
  <si>
    <t>นายวิทยา อินทรกำแหง</t>
  </si>
  <si>
    <t>061-507-1764</t>
  </si>
  <si>
    <t>036-712878</t>
  </si>
  <si>
    <t>ขาดข้อมูลพื้นที่ห้อง  /รูปถ่ายไม่ครบ</t>
  </si>
  <si>
    <t>ปากข้าวสาร</t>
  </si>
  <si>
    <t>42 หมู่ 4 ตำบลปากข้าวสาร อำเภอเมือง จังหวัดสระบุรี 1800</t>
  </si>
  <si>
    <t>สพม.สระบุรี</t>
  </si>
  <si>
    <t>โรงเรียนสวนกุหลาบวิทยาลัย สระบุรี</t>
  </si>
  <si>
    <t>ผอ.นางจีรวรรณ วงศ์เหลือง</t>
  </si>
  <si>
    <t>0-3621-4099</t>
  </si>
  <si>
    <t>LL Confirm 08-03-2023</t>
  </si>
  <si>
    <t>นัด ผอ ก่อนเข้าสำรวจ ผอไม่อยู่ รร  (นัดเข้าสำรวจใหม่ 24-03-2023)</t>
  </si>
  <si>
    <t>หนองโน</t>
  </si>
  <si>
    <t>บ้านหนองโน</t>
  </si>
  <si>
    <t>หมู่ที่ 6 บ้านหนองโน ตำบลหนองโน อำเภอเมืองสระบุรี จังหวัดสระบุรี 18000</t>
  </si>
  <si>
    <t>โรงเรียนชุมชนวัดหนองโนใต้</t>
  </si>
  <si>
    <t>ผอ.นาย ชยพล คชขันธ์</t>
  </si>
  <si>
    <t xml:space="preserve">	089-806-1425</t>
  </si>
  <si>
    <t>นางสุภาภรณ์ ฉ่ำพึ่ง</t>
  </si>
  <si>
    <t>089-676-5183</t>
  </si>
  <si>
    <t>094-424-9305</t>
  </si>
  <si>
    <t>หนองยาว</t>
  </si>
  <si>
    <t>บ้านหนองยาว</t>
  </si>
  <si>
    <t>หมู่ที่ 9 บ้านหนองยาว ตำบลหนองยาว อำเภอเมืองสระบุรี จังหวัดสระบุรี 18000</t>
  </si>
  <si>
    <t>โรงเรียนวัดหนองยาวสูง</t>
  </si>
  <si>
    <t xml:space="preserve">	ผอ.นางสาววาสนา แป้งสี</t>
  </si>
  <si>
    <t>089-236-5184</t>
  </si>
  <si>
    <t>นางสาวชุสพร ทศศะ</t>
  </si>
  <si>
    <t>095-617-6866</t>
  </si>
  <si>
    <t>036-225238</t>
  </si>
  <si>
    <t>อาคารคุณย่าฉ่าย มณีโสดา</t>
  </si>
  <si>
    <t>ต้องกั้นผนัง 6 m</t>
  </si>
  <si>
    <t>เฉลิมพระเกียรติ</t>
  </si>
  <si>
    <t>ห้วยบง</t>
  </si>
  <si>
    <t>บ้านห้วยบง</t>
  </si>
  <si>
    <t>หมู่ที่ 2 บ้านห้วยบง ตำบลห้วยบง อำเภอเฉลิมพระเกียรติ จังหวัดสระบุรี 18000</t>
  </si>
  <si>
    <t>โรงเรียนวัดห้วยบง (บริษัทข้าวไทยจำกัดสงเคราะห์๓)</t>
  </si>
  <si>
    <t>โรงเรียนวัดห้วยบง (บริษัทข้าวไทยจำกัดสงเคราะห์ 3)</t>
  </si>
  <si>
    <t>ผอ.นางสาวพูนศรี    มนตรีพาณิชย์</t>
  </si>
  <si>
    <t>086-012-9077</t>
  </si>
  <si>
    <t>นางผุสดี บุญตา</t>
  </si>
  <si>
    <t>086-813-2219</t>
  </si>
  <si>
    <t>036-275316</t>
  </si>
  <si>
    <t>พระพุทธบาท</t>
  </si>
  <si>
    <t>ห้วยป่าหวาย</t>
  </si>
  <si>
    <t>หมู่ที่ 7 บ้านโพธิ์ ตำบลห้วยป่าหวาย อำเภอพระพุทธบาท จังหวัดสระบุรี 18120</t>
  </si>
  <si>
    <t>โรงเรียนวัดบ้านโพธิ์ (มิตรภาพที่ 132)</t>
  </si>
  <si>
    <t>ผอ.นายธนาคาร สงเมือง</t>
  </si>
  <si>
    <t xml:space="preserve">	088-460-5978</t>
  </si>
  <si>
    <t>นางสาววาสิตรา หนองเพียร</t>
  </si>
  <si>
    <t>092-806-8397</t>
  </si>
  <si>
    <t>088-460-5978</t>
  </si>
  <si>
    <t>อาคาร สปช.017</t>
  </si>
  <si>
    <t>วิหารแดง</t>
  </si>
  <si>
    <t>บ้านลำ</t>
  </si>
  <si>
    <t>บ้านหนองตาบุญ</t>
  </si>
  <si>
    <t>หมู่ที่ 4 บ้านหนองตาบุญ ตำบลบ้านลำ อำเภอวิหารแดง จังหวัดสระบุรี 18150</t>
  </si>
  <si>
    <t>โรงเรียนวัดหนองตาบุญ</t>
  </si>
  <si>
    <t xml:space="preserve">	ผอ.นายปัญญา  เต็งชัยภูมิ</t>
  </si>
  <si>
    <t>097-253-4825</t>
  </si>
  <si>
    <t>นายกฤชาร วงชารี</t>
  </si>
  <si>
    <t>098-969-4069</t>
  </si>
  <si>
    <t>036-277822</t>
  </si>
  <si>
    <t>อาคารปูน</t>
  </si>
  <si>
    <t>ทาสีผนัง (ร้อยไหม้)</t>
  </si>
  <si>
    <t>ทาสีฝ้า (รอยไหม้)</t>
  </si>
  <si>
    <t>ไฟไหม้ในห้อง วันที่ 27 ม.ค. 2566</t>
  </si>
  <si>
    <t>คลองเรือ</t>
  </si>
  <si>
    <t>บ้านคลองไทร</t>
  </si>
  <si>
    <t>หมู่ที่ 9 บ้านคลองไทร ตำบลคลองเรือ อำเภอวิหารแดง จังหวัดสระบุรี 18150</t>
  </si>
  <si>
    <t>โรงเรียนชุมชนวัดคลองไทร (ฉัตรราษฎร์บำรุง)</t>
  </si>
  <si>
    <t>ผอ.นาย พิทักษ์สัน    บัวภา</t>
  </si>
  <si>
    <t>086-492-6810</t>
  </si>
  <si>
    <t>นายชัยรัตน์ บุญหล้า</t>
  </si>
  <si>
    <t>096-337-6926</t>
  </si>
  <si>
    <t>036-277587</t>
  </si>
  <si>
    <t>มวกเหล็ก</t>
  </si>
  <si>
    <t>ซับสนุ่น</t>
  </si>
  <si>
    <t>บ้านโป่งเกตุ</t>
  </si>
  <si>
    <t>หมู่ที่ 3 บ้านโป่งเกตุ ตำบลซับสนุ่น อำเภอมวกเหล็ก จังหวัดสระบุรี 18220</t>
  </si>
  <si>
    <t>โรงเรียนบ้านโป่งเกตุ</t>
  </si>
  <si>
    <t>ผอ.นายเล็ก ชนะชัย</t>
  </si>
  <si>
    <t>095-582-2555</t>
  </si>
  <si>
    <t>นางสาววนิดา โขสันเทียะ</t>
  </si>
  <si>
    <t>086-374-5585</t>
  </si>
  <si>
    <t>036-670648</t>
  </si>
  <si>
    <t>ห้องประชุม</t>
  </si>
  <si>
    <t>ดอนพุด</t>
  </si>
  <si>
    <t>121/2 ม.2 ถนนโพธิ์พระยา-ท่าเรือ ตำบลดอนพุด อำเภอดอนพุด จังหวัดสระบุรี 18210</t>
  </si>
  <si>
    <t>โรงเรียนดอนพุดวิทยา</t>
  </si>
  <si>
    <t>ผอ.นายอนุสรณ์ ยุรยาตร์</t>
  </si>
  <si>
    <t>089-803-2115</t>
  </si>
  <si>
    <t>นายบดินทร์ โพธิเวชกุล</t>
  </si>
  <si>
    <t>089-674-5007</t>
  </si>
  <si>
    <t>0-3638-5030</t>
  </si>
  <si>
    <t>บ้านหมอ</t>
  </si>
  <si>
    <t>ตำบล บ้านหมอ อำเภอ บ้านหมอ สระบุรี 18130</t>
  </si>
  <si>
    <t>โรงเรียนบ้านหมอ "พัฒนานุกูล"</t>
  </si>
  <si>
    <t>ผอ.อรรถวัฒน์ พงศ์ธนโรจน์</t>
  </si>
  <si>
    <t>036-202106</t>
  </si>
  <si>
    <t>เสาไห้</t>
  </si>
  <si>
    <t>28 หมู่ 2 ถนนพิชัยรณรงค์สงคราม ตำบลเสาไห้ อำเภอเสาไห้ จังหวัดสระบุรี18160</t>
  </si>
  <si>
    <t>โรงเรียนเสาไห้ "วิมลวิทยานุกูล"</t>
  </si>
  <si>
    <t>ผอ.นายเชิดพงษ์ ชูพันธ์</t>
  </si>
  <si>
    <t>นางวาทินี แสงทวี</t>
  </si>
  <si>
    <t>081-720-8832</t>
  </si>
  <si>
    <t>0-3639-1217 , 083-097-8063</t>
  </si>
  <si>
    <t>หนองแค</t>
  </si>
  <si>
    <t>13 ถนนเศรษฐสมบูรณ์ ตำบลหนองแค อำเภอหนองแค จังหวัดสระบุรี 18140</t>
  </si>
  <si>
    <t>โรงเรียนหนองแค "สรกิจพิทยา"</t>
  </si>
  <si>
    <t>โรงเรียนหนองแค (สรกิจพิทยา)</t>
  </si>
  <si>
    <t>ผอ.มนูญ ชัยสูงเนิน</t>
  </si>
  <si>
    <t>087-1522-275</t>
  </si>
  <si>
    <t>นายอมฤทธิ์ ยาวศิริ</t>
  </si>
  <si>
    <t>092-798-5011</t>
  </si>
  <si>
    <t>036-371211 , 086-835-2671</t>
  </si>
  <si>
    <t>อาคารสรกิจพิมล 7</t>
  </si>
  <si>
    <t>หนองแชง</t>
  </si>
  <si>
    <t>หนองควายโซ</t>
  </si>
  <si>
    <t>71 หมู่ 4 ตำบลหนองควายโซ อำเภอหนองแซง จังหวัดสระบุรี 18170</t>
  </si>
  <si>
    <t>โรงเรียนหนองแซงวิทยา</t>
  </si>
  <si>
    <t>ผอ.นายกมล เฟื่องฟุ้ง</t>
  </si>
  <si>
    <t>081-946-0812</t>
  </si>
  <si>
    <t>นางสาวอรอนงค์ ยิ่งกว่าชาติ</t>
  </si>
  <si>
    <t>081-991-4026</t>
  </si>
  <si>
    <t>036-399-161</t>
  </si>
  <si>
    <t>ขาดข้อมูลพื้นที่ห้อง</t>
  </si>
  <si>
    <t>หนองโดน</t>
  </si>
  <si>
    <t>325 หมู่ที่ 4   ตำบลหนองโดน  อำเภอหนองโดน จังหวัดสระบุรี 18190</t>
  </si>
  <si>
    <t>โรงเรียนหนองโดนวิทยา</t>
  </si>
  <si>
    <t>ผอ.นายสมนึก กำลังเดช</t>
  </si>
  <si>
    <t>088-255-9655</t>
  </si>
  <si>
    <t>นางลัดดาวัลย์ พัวพันวัฒนะ</t>
  </si>
  <si>
    <t>098-260-2590</t>
  </si>
  <si>
    <t>036-397229</t>
  </si>
  <si>
    <t>อาคาร 216ล</t>
  </si>
  <si>
    <t xml:space="preserve">(เมน,กราวด์ ) </t>
  </si>
  <si>
    <t>ท่าช้าง</t>
  </si>
  <si>
    <t>โพประจักษ์</t>
  </si>
  <si>
    <t>เลขที่ 49 หมู่ 1 ตำบลโพประจักษ์  อำเภอท่าช้าง  จังหวัดสิงห์บุรี</t>
  </si>
  <si>
    <t>สำนักคณะกรรมการการอาชีวะศึกษา</t>
  </si>
  <si>
    <t>วิทยาลัยเทคนิคสิงห์บุรี แห่งที่ 2</t>
  </si>
  <si>
    <t>ผอ.นางสาวสิริลักษณ์ ศรีธิธง</t>
  </si>
  <si>
    <t>093-353-2994</t>
  </si>
  <si>
    <t>นายชนาวุฒิ มูลจันทร์</t>
  </si>
  <si>
    <t>084-714-4223</t>
  </si>
  <si>
    <t>036-510-857</t>
  </si>
  <si>
    <t>อาคารวิทยะบริการ</t>
  </si>
  <si>
    <t>ย้ายของ+รื้อรางปลั๊กเดิมที่พื้น</t>
  </si>
  <si>
    <t>อุทกภัย (น้ำท่วม) ปี 2565</t>
  </si>
  <si>
    <t>ถอนสมอ</t>
  </si>
  <si>
    <t>บ้านถอนสมอ</t>
  </si>
  <si>
    <t>หมู่ที่ 6 บ้านถอนสมอ ตำบลถอนสมอ อำเภอท่าช้าง จังหวัดสิงห์บุรี 16140</t>
  </si>
  <si>
    <t>สพป.สิงห์บุรี</t>
  </si>
  <si>
    <t>โรงเรียนวัดโบสถ์</t>
  </si>
  <si>
    <t>โรงเรียนวัดโบสถ์ (ธรรมสารอุปถัมภ์)</t>
  </si>
  <si>
    <t>ผอ.นางสาวกมลพร พูลเพียร</t>
  </si>
  <si>
    <t>089-080-4389</t>
  </si>
  <si>
    <t>นางกนกอร ทองเรือง</t>
  </si>
  <si>
    <t>089-085-5991</t>
  </si>
  <si>
    <t>036-595057</t>
  </si>
  <si>
    <t>อาคาร ปช อาคาร 1</t>
  </si>
  <si>
    <t>ต้องกันผนัง 6 m</t>
  </si>
  <si>
    <t>อินทร์บุรี</t>
  </si>
  <si>
    <t>ทองเอน</t>
  </si>
  <si>
    <t>บ้านเชียงราก</t>
  </si>
  <si>
    <t>หมู่ที่ 6 บ้านเชียงราก ตำบลทองเอน อำเภออินทร์บุรี จังหวัดสิงห์บุรี 16110</t>
  </si>
  <si>
    <t>โรงเรียนวัดเชียงราก</t>
  </si>
  <si>
    <t>ผอ.นางธัญญารัตน์ ทับทิม กลับดี</t>
  </si>
  <si>
    <t>086-533-7244</t>
  </si>
  <si>
    <t>นายไตรเทพ ปัจฉิม</t>
  </si>
  <si>
    <t>084-339-38</t>
  </si>
  <si>
    <t>อาคาร ป.1.ฉ</t>
  </si>
  <si>
    <t>น้ำตาล</t>
  </si>
  <si>
    <t>หมู่ที่ 7 บ้านไร่ ตำบลน้ำตาล อำเภออินทร์บุรี จังหวัดสิงห์บุรี 16110</t>
  </si>
  <si>
    <t>โรงเรียนวัดโฆสิทธาราม</t>
  </si>
  <si>
    <t>ผอ.นางจุฑาทิพ มงคล</t>
  </si>
  <si>
    <t xml:space="preserve">	089-069-6514 ,063-595-1662</t>
  </si>
  <si>
    <t>นางสาวสุมาลี อ่ามวิไลย</t>
  </si>
  <si>
    <t>089-740-8731</t>
  </si>
  <si>
    <t>036-503261</t>
  </si>
  <si>
    <t>บางระจัน</t>
  </si>
  <si>
    <t>พักทัน</t>
  </si>
  <si>
    <t>บ้านพักทัน</t>
  </si>
  <si>
    <t>หมู่ที่ 2 บ้านพักทัน ตำบลพักทัน อำเภอบางระจัน จังหวัดสิงห์บุรี 16130</t>
  </si>
  <si>
    <t>โรงเรียนวัดห้วยเจริญสุข</t>
  </si>
  <si>
    <t>ผอ.นางสาว ศิโรรักษ์ เพ็ชร์เขียว</t>
  </si>
  <si>
    <t>091-884-4154</t>
  </si>
  <si>
    <t>นางสาววะจี ชะเอม</t>
  </si>
  <si>
    <t>081-757-8543</t>
  </si>
  <si>
    <t>036-815069</t>
  </si>
  <si>
    <t xml:space="preserve"> อาคารทดแทนคุณ</t>
  </si>
  <si>
    <t>สระแจง</t>
  </si>
  <si>
    <t>บ้านคีม</t>
  </si>
  <si>
    <t>หมู่ที่ 5 บ้านคีม ตำบลสระแจง อำเภอบางระจัน จังหวัดสิงห์บุรี 16130</t>
  </si>
  <si>
    <t>โรงเรียนวัดคีม</t>
  </si>
  <si>
    <t>ผอ.นางสุภาพ แก้วบัว</t>
  </si>
  <si>
    <t>098-958-5181</t>
  </si>
  <si>
    <t>นางปณิตา สายเนตร</t>
  </si>
  <si>
    <t>063-162-6559</t>
  </si>
  <si>
    <t>ติดตั้งโต๊ะคอมจบ ลิ้นชักมาด้านเดียวกัน</t>
  </si>
  <si>
    <t>บ้านปากคลอง</t>
  </si>
  <si>
    <t>หมู่ที่ 8 บ้านปากคลอง ตำบลหัวไผ่ อำเภอเมืองสิงห์บุรี จังหวัดสิงห์บุรี 16000</t>
  </si>
  <si>
    <t>โรงเรียนอนุบาลเมืองสิงห์บุรี</t>
  </si>
  <si>
    <t>ผอ.นายอุดร ชื่นกลิ่น</t>
  </si>
  <si>
    <t>081-853-3180</t>
  </si>
  <si>
    <t>นางสาวสมวาสนา เกิดเจริญ</t>
  </si>
  <si>
    <t>081-434-6793</t>
  </si>
  <si>
    <t>036-510565</t>
  </si>
  <si>
    <t>ผอ ยังไม่สรุปเรื่องพื้นที่ห้องนัดเข้าสำรวจใหม่ (นัดเข้าสำรวจใหม่ 24-03-2023)</t>
  </si>
  <si>
    <t>บางพุทรา</t>
  </si>
  <si>
    <t>ตำบล บางพุทรา อำเภอเมืองสิงห์บุรี สิงห์บุรี 16000</t>
  </si>
  <si>
    <t>กรมส่งเสริมการปกครองท้องถิ่น</t>
  </si>
  <si>
    <t>โรงเรียนวิถีพุทธ(อปท.)</t>
  </si>
  <si>
    <t>โรงเรียนมัธยมเทศบาล 4</t>
  </si>
  <si>
    <t>โรงเรียนมัธยม เทศบาล 4</t>
  </si>
  <si>
    <t>ผอ.นายอำนาจ นาคแก้ว</t>
  </si>
  <si>
    <t>093-324-3939</t>
  </si>
  <si>
    <t>นางสาวณัชาภา หอมกรุ่น</t>
  </si>
  <si>
    <t>099-183-2436</t>
  </si>
  <si>
    <t>036-520663</t>
  </si>
  <si>
    <t>ทาสีผนังบางส่วน</t>
  </si>
  <si>
    <t>บางมัญ</t>
  </si>
  <si>
    <t>118 หมู่ 1 ตำบลบางมัญ อำเภอเมือง จังหวัดสิงห์บุรี 16000</t>
  </si>
  <si>
    <t>สพม.สิงห์บุรี อ่างทอง</t>
  </si>
  <si>
    <t>โรงเรียนสิงห์บุรี</t>
  </si>
  <si>
    <t>ผอ.ดร.ชาคริส ภู่งาม</t>
  </si>
  <si>
    <t>066-101-3535</t>
  </si>
  <si>
    <t>นายปรีชา มีชัย</t>
  </si>
  <si>
    <t>098-572-0372</t>
  </si>
  <si>
    <t>036-507171</t>
  </si>
  <si>
    <t>จักรสีห์</t>
  </si>
  <si>
    <t>บ้านพระนอน</t>
  </si>
  <si>
    <t>หมู่ที่ 1 บ้านพระนอน ตำบลจักรสีห์ อำเภอเมืองสิงห์บุรี จังหวัดสิงห์บุรี 16000</t>
  </si>
  <si>
    <t>โรงเรียนสิงหพาหุ "ประสานมิตรอุปถัมภ์"</t>
  </si>
  <si>
    <t>โรงเรียนสิงหพาหุ</t>
  </si>
  <si>
    <t>ผอ.ว่าที่ร้อยตรี ชาญชัย กาศักดิ์</t>
  </si>
  <si>
    <t>081-853-6133</t>
  </si>
  <si>
    <t>นายเทวินทร์ มั่นใจ</t>
  </si>
  <si>
    <t>083-555-0350</t>
  </si>
  <si>
    <t>036-813455</t>
  </si>
  <si>
    <t>อาคารวิริยะ อาคาร2</t>
  </si>
  <si>
    <t>ไม่ทราบขนาดมิเตอร์ /ขาดข้อมูลขนาดห้อง</t>
  </si>
  <si>
    <t>ต้องกั้นผนัง 10 m ทำประตู</t>
  </si>
  <si>
    <t>พรหมบุรี</t>
  </si>
  <si>
    <t>หัวป่า</t>
  </si>
  <si>
    <t>หมู่ที่ 2 บ้านหัวป่า ตำบลหัวป่า อำเภอพรหมบุรี จังหวัดสิงห์บุรี 16120</t>
  </si>
  <si>
    <t>โรงเรียนวัดพรหมเทพาวาส</t>
  </si>
  <si>
    <t>ผอ.นางสาวอมรา โพธิ์ทอง</t>
  </si>
  <si>
    <t xml:space="preserve">	084-799-3234 ,091-054-0256</t>
  </si>
  <si>
    <t>นายธีรพงษ์ เหมือนพงษ์</t>
  </si>
  <si>
    <t>089-084-6721</t>
  </si>
  <si>
    <t>036-573428</t>
  </si>
  <si>
    <t>อุทกภัย (น้ำท่วม) ปี 2545</t>
  </si>
  <si>
    <t>วิเศษชัยชาญ</t>
  </si>
  <si>
    <t>ไผ่จำศีล</t>
  </si>
  <si>
    <t>โรงเรียนในสังกัด กศน.</t>
  </si>
  <si>
    <t>โรงเรียนวิเศษชัยชาญวิทยาคม</t>
  </si>
  <si>
    <t>ห้องสมุดประชาชน เฉลิมรายกุมารีฯ อำเภอวิเศษชัยชาญ &gt;&gt; โรงเรียนวิเศษชัยชาญวิทยาคม</t>
  </si>
  <si>
    <t>ผอ.นายชัยวัฒน์ มั่นอก</t>
  </si>
  <si>
    <t>065-252-9969</t>
  </si>
  <si>
    <t>นายกฤษกร คลัดแก้ว</t>
  </si>
  <si>
    <t>089-534-6772</t>
  </si>
  <si>
    <t>เปลี่ยนเป็นโรงเรียนวิเศษชัยชาญวิทยาคม</t>
  </si>
  <si>
    <t>ผอ.แจ้งทำเรื่องย้ายสถานที่ ไปติดตั้งที่โรงเรียนวิเศษชัยชาญวิทยาคม</t>
  </si>
  <si>
    <t>ห้องสมุดประชาชน เฉลิมราชกุมารีฯ อำเภอวิเศษชัยชาญ</t>
  </si>
  <si>
    <t>ไชโย</t>
  </si>
  <si>
    <t>ชะไว</t>
  </si>
  <si>
    <t>บ้านชะไว</t>
  </si>
  <si>
    <t>หมู่ที่ 1 บ้านชะไว ตำบลชะไว อำเภอไชโย จังหวัดอ่างทอง 14140</t>
  </si>
  <si>
    <t>สพป.อ่างทอง</t>
  </si>
  <si>
    <t>โรงเรียนบ้านชะไว (ชวลิตวิทยาคาร)</t>
  </si>
  <si>
    <t>ผอ.นาย พัสกร    ฤทธิ์ฤดี</t>
  </si>
  <si>
    <t>091-719-7778</t>
  </si>
  <si>
    <t>035-699222</t>
  </si>
  <si>
    <t>ป่าโมก</t>
  </si>
  <si>
    <t>หมู่ 3 ตำบลป่าโมก อำเภอป่าโมก จังหวัดอ่างทอง รหัสไปรษณีย์ 14130</t>
  </si>
  <si>
    <t>โรงเรียนปาโมกข์วิทยาภูมิ</t>
  </si>
  <si>
    <t>โรงเรียนป่าโมกวิทยาภูมิ</t>
  </si>
  <si>
    <t>ผอ.ทำนอง พรามนัส</t>
  </si>
  <si>
    <t>089-237-0811</t>
  </si>
  <si>
    <t>นางสาวบังอร กรรเขียก</t>
  </si>
  <si>
    <t>094-898-5659</t>
  </si>
  <si>
    <t>035-661277</t>
  </si>
  <si>
    <t>อาคารประปาโมกข์มุนี</t>
  </si>
  <si>
    <t>เอกราช</t>
  </si>
  <si>
    <t>ตำบลป่าโมก อำเภอป่าโมก จังหวัดอ่างทอง 14130</t>
  </si>
  <si>
    <t>ศูนย์ กศน. อ.ป่าโมกข์</t>
  </si>
  <si>
    <t>ห้องสมุดประชาชนอำเภอป่าโมก</t>
  </si>
  <si>
    <t>กศน.ป๋าโมก ห้องสมุดประชาชนตำบลป่าโมก</t>
  </si>
  <si>
    <t>ผอ.ว่าที่ ร.ต.อภิชาต ขันธชัย</t>
  </si>
  <si>
    <t>083-164-4660</t>
  </si>
  <si>
    <t>นางสาวชุติมา ม่วงศรี</t>
  </si>
  <si>
    <t>097-818-2283</t>
  </si>
  <si>
    <t>ห้องสมุดประชาชนอำเภอป่าโมกข์</t>
  </si>
  <si>
    <t>กศน.ป่าโมก ห้องสมุดประชาชนตำบลป่าโมก</t>
  </si>
  <si>
    <t>ติดตั้งอุปกรณ์ไว้ในห้อง โต๊ะชุมไว้ตรงห้อง</t>
  </si>
  <si>
    <t>สามโก้</t>
  </si>
  <si>
    <t>บ้านสามโก้</t>
  </si>
  <si>
    <t>หมู่ที่ 10 บ้านสามโก้ ตำบลสามโก้ อำเภอสามโก้ จังหวัดอ่างทอง 14160</t>
  </si>
  <si>
    <t>โรงเรียนสามโก้วิทยาคม</t>
  </si>
  <si>
    <t>ผอ.นายดำรงค์ ทองคำชู</t>
  </si>
  <si>
    <t>086-127-2120</t>
  </si>
  <si>
    <t>นายกฤตเมธ แป้นงาม</t>
  </si>
  <si>
    <t>087-128-3288</t>
  </si>
  <si>
    <t>035-631425</t>
  </si>
  <si>
    <t>อาคาร 2  ห้องคอมพิวเตอร์</t>
  </si>
  <si>
    <t>เมืองการุ้ง</t>
  </si>
  <si>
    <t>บ้านเมืองการุ้ง</t>
  </si>
  <si>
    <t>190 หมู่ที่ 4 บ้านเมืองการุ้ง   ตำบลเมืองการุ้ง  อำเภอบ้านไร่ จังหวัดอุทัยธานี 61180</t>
  </si>
  <si>
    <t>สพป.อุทัยธานี เขต 2</t>
  </si>
  <si>
    <t>โรงเรียนชุมชนบ้านเมืองการุ้ง  มิตรภาพที่ 52</t>
  </si>
  <si>
    <t>โรงเรียนชุมชนบ้านเมืองการุ้ง</t>
  </si>
  <si>
    <t>ผอ.นายสมชาย พฤษสุภี</t>
  </si>
  <si>
    <t>โทร. 084-822-0922</t>
  </si>
  <si>
    <t>นางสาวทัชชภร คงอำ</t>
  </si>
  <si>
    <t>092-6585725</t>
  </si>
  <si>
    <t>056-983-161</t>
  </si>
  <si>
    <t>ย้ายของ+ซ่อมพื้น</t>
  </si>
  <si>
    <t xml:space="preserve">กั้นผนังเบา </t>
  </si>
  <si>
    <t>พื้นระเบิดดำเนินการไม่ได้ ย้ายโซนติดตั้ง</t>
  </si>
  <si>
    <t>คอกควาย</t>
  </si>
  <si>
    <t>บ้านน้ำพุ</t>
  </si>
  <si>
    <t>หมู่ที่  1  บ้านน้ำพุ ตำบลคอกควาย อำเภอบ้านไร่ จังหวัดอุทัยธานี 61140</t>
  </si>
  <si>
    <t>โรงเรียนบ้านน้ำพุ</t>
  </si>
  <si>
    <t>ผอ.นางพัชรพร กสิกรณ์</t>
  </si>
  <si>
    <t xml:space="preserve"> 063-654-6495</t>
  </si>
  <si>
    <t>นางสาวธีราภรณ์ บัวกลิ่น</t>
  </si>
  <si>
    <t>083-096-1595</t>
  </si>
  <si>
    <t>063-654-6495</t>
  </si>
  <si>
    <t>ขาดข้อมูลมิเตอร์</t>
  </si>
  <si>
    <t>ต้องกันผนัง 6m ทำประตู</t>
  </si>
  <si>
    <t>หนองขาหย่าง</t>
  </si>
  <si>
    <t>ดอนกลอย</t>
  </si>
  <si>
    <t>บ้านดอนกลอย</t>
  </si>
  <si>
    <t>หมู่ที่  5  บ้านดอนกลอย ตำบลดอนกลอย อำเภอหนองขาหย่าง จังหวัดอุทัยธานี 61130</t>
  </si>
  <si>
    <t>สพป.อุทัยธานี เขต 1</t>
  </si>
  <si>
    <t>โรงเรียนวัดดอนกลอย (หนองขาหย่าง)</t>
  </si>
  <si>
    <t>ผอ.นางสาวสุภาวดี เรียงครุฑ</t>
  </si>
  <si>
    <t>โทร. 087-210-0556</t>
  </si>
  <si>
    <t>นางสาวกชกร ใจการุณ</t>
  </si>
  <si>
    <t>064-809-9541</t>
  </si>
  <si>
    <t>ห้องอเนกประสงค์</t>
  </si>
  <si>
    <t xml:space="preserve">โรงเรียนวัดดอนกลอย </t>
  </si>
  <si>
    <t>ทัพทัน</t>
  </si>
  <si>
    <t>ตลุกดู่</t>
  </si>
  <si>
    <t>บ้านดอนเหียง</t>
  </si>
  <si>
    <t>หมู่ที่ 4 บ้านดอนเหียง ตำบลตลุกดู่ อำเภอทัพทัน จังหวัดอุทัยธานี 61120</t>
  </si>
  <si>
    <t>โรงเรียนวัดตลุกดู่ (อุทิตเสมาประชาบำรุง)</t>
  </si>
  <si>
    <t>โรงเรียนวัดตลุกดู่</t>
  </si>
  <si>
    <t>ผอ.นายอภิวัฒน์ สืบสาย</t>
  </si>
  <si>
    <t>โทร. 091-025-4241</t>
  </si>
  <si>
    <t>นายขจรศักดิ์ เกษระกำ</t>
  </si>
  <si>
    <t>084-951-7345</t>
  </si>
  <si>
    <t>ทับหลวง</t>
  </si>
  <si>
    <t>หมู่ที่  10  บ้านเนินคีรี ตำบลทัพหลวง อำเภอบ้านไร่ จังหวัดอุทัยธานี 61140</t>
  </si>
  <si>
    <t>โรงเรียนวัดทัพหลวง</t>
  </si>
  <si>
    <t>โรงเรียนวัดทัพหลวง (บ้านไร่)</t>
  </si>
  <si>
    <t>ผอ.นายปีเพชร คณนานนทธรรม</t>
  </si>
  <si>
    <t>โทร. 084-818-1701, 082-671-0470</t>
  </si>
  <si>
    <t>นายจรัญ เลิศฤทธิ์</t>
  </si>
  <si>
    <t>088-297-6059</t>
  </si>
  <si>
    <t>สปช. 103/26</t>
  </si>
  <si>
    <t>บ้านทัพทัน</t>
  </si>
  <si>
    <t>หมู่ที่  1  บ้านทัพทัน ตำบลทัพทัน อำเภอทัพทัน จังหวัดอุทัยธานี 61120</t>
  </si>
  <si>
    <t>โรงเรียนอนุบาลทัพทัน (อุดมพิทยา)</t>
  </si>
  <si>
    <t>ผอ.นายสมพงษ์ เกตุกรรม</t>
  </si>
  <si>
    <t>056-591209 ,089-960-1354</t>
  </si>
  <si>
    <t>นางสาวสิรินทิพย์ พลูศรี</t>
  </si>
  <si>
    <t>081-972-8247</t>
  </si>
  <si>
    <t>ต้องกันผนัง 9m ทำประตู</t>
  </si>
  <si>
    <t>โรงเรียนอนุบาลทัพทัน</t>
  </si>
  <si>
    <t xml:space="preserve">งานกั้นผนังเบา </t>
  </si>
  <si>
    <t>อุทัยใหม่</t>
  </si>
  <si>
    <t>เลขที่ 1 ถนนพรพิบูลย์อุทิศ  ตำบลอุทัยใหม่  อำเภอเมืองอุทัยธานี จังหวัดอุทัยธานี 61000</t>
  </si>
  <si>
    <t>โรงเรียนอนุบาลเมืองอุทัยธานี</t>
  </si>
  <si>
    <t>ผอ.นายสมเกียรติ มาแก้ว</t>
  </si>
  <si>
    <t>056-511589</t>
  </si>
  <si>
    <t xml:space="preserve">นายพิรรัช จุมโสดา </t>
  </si>
  <si>
    <t>086-333-2005</t>
  </si>
  <si>
    <t>อาคารศีล</t>
  </si>
  <si>
    <t>ลานสัก</t>
  </si>
  <si>
    <t>หมู่ที่ 2 บ้านเก่า  ตำบลลานสัก  อำเภอลานสัก จังหวัดอุทัยธานี 61160</t>
  </si>
  <si>
    <t>โรงเรียนอนุบาลลานสัก</t>
  </si>
  <si>
    <t>ผอ.ดร.อำนาท เหลือน้อย</t>
  </si>
  <si>
    <t>056-537123</t>
  </si>
  <si>
    <t>นายเจนวิท คำมี (รอง ผอ.)</t>
  </si>
  <si>
    <t>082-767-8853</t>
  </si>
  <si>
    <t>ห้องตะวันทอแสง</t>
  </si>
  <si>
    <t>ติดตั้งอุปกรณ์ไว้ในห้อง โต๊ะชุมและอื่นๆ ในห้องโถง มีประตูปิด</t>
  </si>
  <si>
    <t>G2</t>
  </si>
  <si>
    <t>T3</t>
  </si>
  <si>
    <t>มักกะสัน</t>
  </si>
  <si>
    <t>โรงเรียนมักกะสันพิทยา</t>
  </si>
  <si>
    <t>ผอ.นางสาวสุภาพร  เทพสวัสดิ์</t>
  </si>
  <si>
    <t>093 667 1555</t>
  </si>
  <si>
    <t>นายชัยณรงค์ สุขถนอม</t>
  </si>
  <si>
    <t>085-113-3184</t>
  </si>
  <si>
    <t>02-252 8642</t>
  </si>
  <si>
    <t>ห้องแบ่งเป็น 2 ส่วน</t>
  </si>
  <si>
    <t>ช่อง บานเกล็ดรอบด้าน</t>
  </si>
  <si>
    <t>T2</t>
  </si>
  <si>
    <t>เขตภาษีเจริญ</t>
  </si>
  <si>
    <t>ปากคลองภาษีเจริญ</t>
  </si>
  <si>
    <t>101 ตำบลปากคลองภาษีเจริญ เขตภาษีเจริญ กรุงเทพมหานคร 10160</t>
  </si>
  <si>
    <t>โรงเรียนวัดนาคปรก</t>
  </si>
  <si>
    <t>ผอ.นายสุไกรฤกษ์ ลัดกรูด</t>
  </si>
  <si>
    <t>084-662-0031</t>
  </si>
  <si>
    <t>นางสาวณัฐวดี จันทร์แหยม</t>
  </si>
  <si>
    <t>085-173-9050</t>
  </si>
  <si>
    <t>0-2467-0568</t>
  </si>
  <si>
    <t>อาคารศรีพัฒนคุณ</t>
  </si>
  <si>
    <t>เหลืองานเดินสายเข้าราง  เดินสายเมน</t>
  </si>
  <si>
    <t>เขตคลองเตย</t>
  </si>
  <si>
    <t>พระโขนง</t>
  </si>
  <si>
    <t>932 ถนนสุขุมวิท แขวงพระโขนง เขตคลองเตย กรุงเทพมหานคร 10110</t>
  </si>
  <si>
    <t>สพป.กรุงเทพมหานคร เขต 2</t>
  </si>
  <si>
    <t>โรงเรียนดาราคาม</t>
  </si>
  <si>
    <t>นางนุชนาฏ เจริญสุข</t>
  </si>
  <si>
    <t>062-048-3868</t>
  </si>
  <si>
    <t>0-238-14265</t>
  </si>
  <si>
    <t>มีฉากบิ้วกั้นด้านใน</t>
  </si>
  <si>
    <t>สะดวกให้เข้า หลังเมษา</t>
  </si>
  <si>
    <t>แก่งหางแมว</t>
  </si>
  <si>
    <t>สามพี่น้อง</t>
  </si>
  <si>
    <t>หมู่ที่  5  บ้านกลุ่มสระบุรี ตำบลสามพี่น้อง อำเภอแก่งหางแมว จันทบุรี 22160</t>
  </si>
  <si>
    <t>โรงเรียนบ้านวังไม้แดง</t>
  </si>
  <si>
    <t>นางวรรณา  กุลชาติ</t>
  </si>
  <si>
    <t>063-176-3957</t>
  </si>
  <si>
    <t>0-39490638</t>
  </si>
  <si>
    <t>คอบร้าโกลด์</t>
  </si>
  <si>
    <t>นายายอาม</t>
  </si>
  <si>
    <t>วังใหม่</t>
  </si>
  <si>
    <t>หมู่ที่ 7   บ้านคลองลาว ตำบลวังใหม่ อำเภอนายายอาม จันทบุรี 22170</t>
  </si>
  <si>
    <t>โรงเรียนบ้านคลองลาว</t>
  </si>
  <si>
    <t>นางสุชานันท์ รัตนภาค</t>
  </si>
  <si>
    <t>0-39460861</t>
  </si>
  <si>
    <t>เฉลิมพระเกียรติครองราชย์50ปี</t>
  </si>
  <si>
    <t>วังสรรพรส</t>
  </si>
  <si>
    <t>หมู่ที่ 3  บ้านวัดเวฬุ ตำบลวังสรรพรส อำเภอขลุง จันทบุรี 22110</t>
  </si>
  <si>
    <t>โรงเรียนวัดเวฬุวัน</t>
  </si>
  <si>
    <t>นายปรีชา  วุฒิเกษตรสกุล</t>
  </si>
  <si>
    <t>089-930-4485</t>
  </si>
  <si>
    <t>0-39492251</t>
  </si>
  <si>
    <t>มะขาม</t>
  </si>
  <si>
    <t>ปัถวี</t>
  </si>
  <si>
    <t>39/5  หมู่ที่  5  บ้านหนองสลุด ตำบลปัถวี อำเภอมะขาม จันทบุรี 22150</t>
  </si>
  <si>
    <t>โรงเรียนบ้านหนองสลุด</t>
  </si>
  <si>
    <t>นางพิชญา  เบี้ยแก้ว</t>
  </si>
  <si>
    <t>081-762-1331</t>
  </si>
  <si>
    <t>0-39480782</t>
  </si>
  <si>
    <t>สอยดาว</t>
  </si>
  <si>
    <t>ทุ่งขนาน</t>
  </si>
  <si>
    <t>499 หมู่ 1 ตำบลทุ่งขนาน อำเภอสอยดาว จันทบุรี 22180</t>
  </si>
  <si>
    <t>สพม.จันทบุรี เขต 17</t>
  </si>
  <si>
    <t>โรงเรียนทุ่งขนานวิทยา</t>
  </si>
  <si>
    <t>นายเทพพร อินทร์อ่อน</t>
  </si>
  <si>
    <t>039-497546 </t>
  </si>
  <si>
    <t>หมู่ที่ 1  บ้านบ้านมะขาม ตำบลมะขาม อำเภอมะขาม จันทบุรี 22150</t>
  </si>
  <si>
    <t>โรงเรียนบ้านมะขาม (สาครมะขามราษฎร์)</t>
  </si>
  <si>
    <t>นางอำไพพรรณ  บุญรอด</t>
  </si>
  <si>
    <t>090-902-9801</t>
  </si>
  <si>
    <t>0-39389085</t>
  </si>
  <si>
    <t>อาตาร 2</t>
  </si>
  <si>
    <t>หมอนทอง</t>
  </si>
  <si>
    <t>หมู่ที่  9  บ้านคลองสิบเก้า ตำบลหมอนทอง อำเภอบางน้ำเปรี้ยว ฉะเชิงเทรา 24150</t>
  </si>
  <si>
    <t>โรงเรียนสุเหร่าคลอง 19</t>
  </si>
  <si>
    <t>ผอ.นางสาวนิตยา มัสเยาะ</t>
  </si>
  <si>
    <t>086-815-3911</t>
  </si>
  <si>
    <t>นางสาวสุพัตรา สุขถาวร</t>
  </si>
  <si>
    <t>084-565-0190</t>
  </si>
  <si>
    <t>บางปะกง</t>
  </si>
  <si>
    <t>หมู่ที่  6  บ้านคลองขุนพิทักษ์ ตำบลหนองจอก อำเภอบางปะกง ฉะเชิงเทรา 24130</t>
  </si>
  <si>
    <t>โรงเรียนวัดสุขาราม</t>
  </si>
  <si>
    <t>นายวิเชียร  ซัวตังไล้</t>
  </si>
  <si>
    <t>038-578-103</t>
  </si>
  <si>
    <t>เช็ค ขนาดมิเตอร์ใหม่</t>
  </si>
  <si>
    <t>ดงน้อย</t>
  </si>
  <si>
    <t>67 หมู่ที่ 2 ตำบลดงน้อย อำเภอราชสาส์น ฉะเชิงเทรา 24190</t>
  </si>
  <si>
    <t>โรงเรียนวัดเกาะแก้วเวฬุวัน (พินิจค้าประชาสรรค์)</t>
  </si>
  <si>
    <t>ผอ.นางสาวสยุมพร อินทศรี</t>
  </si>
  <si>
    <t>085-432-9095</t>
  </si>
  <si>
    <t>นางสาวมณศกอน วระชุน</t>
  </si>
  <si>
    <t>062-741-5656</t>
  </si>
  <si>
    <t>อาคาร 6</t>
  </si>
  <si>
    <t xml:space="preserve">อุทกภัยน้ำท่วมปี 2554 </t>
  </si>
  <si>
    <t>111 หมู่ที่ 7 ตำบลแปลงยาว อำเภอแปลงยาว ฉะเชิงเทรา 24190</t>
  </si>
  <si>
    <t>สพม.ฉะเชิงเทรา เขต 6</t>
  </si>
  <si>
    <t>โรงเรียนไผ่แก้ววิทยา</t>
  </si>
  <si>
    <t>ว่าที่ร้อยตรี ฐปนนท ยิ่งชนะ</t>
  </si>
  <si>
    <t>0-38589255 </t>
  </si>
  <si>
    <t>สนามชัยเขต</t>
  </si>
  <si>
    <t>ทุ่งพระยา</t>
  </si>
  <si>
    <t>หมู่ที่  1  บ้านอ่างตะแบก ตำบลทุ่งพระยา อำเภอสนามชัยเขต ฉะเชิงเทรา 24160</t>
  </si>
  <si>
    <t>โรงเรียนบ้านอ่างตะแบก</t>
  </si>
  <si>
    <t>นายมานิตย์ไว สีประสงค์</t>
  </si>
  <si>
    <t>038-080002</t>
  </si>
  <si>
    <t>มาบไผ่</t>
  </si>
  <si>
    <t>100 หมู่ 5 ถนนบ้านบึง – บ้านค่าย ตำบลบ้านบึง อำเภอบ้านบึง  ชลบุรี 20170</t>
  </si>
  <si>
    <t>โรงเรียนบ้านมาบกรูด</t>
  </si>
  <si>
    <t>นางสาวฉัตราภรณ์  ธนิทธิพันธ์</t>
  </si>
  <si>
    <t>038-443322</t>
  </si>
  <si>
    <t>66 หมู่ที่ 6 ตำบลมาบไผ่  อำเภอบ้านบึง  ชลบุรี  20170</t>
  </si>
  <si>
    <t>โรงเรียนบ้านเกาะไม้แหลม(สงกรานท์นันทนาประชาสรรค์)</t>
  </si>
  <si>
    <t>นางสาว จันทิมา    ศรีเมือง</t>
  </si>
  <si>
    <t>085-0955337</t>
  </si>
  <si>
    <t>085-095-5337 </t>
  </si>
  <si>
    <t>โรงเรียนบ้านเกาะไม้แหลม</t>
  </si>
  <si>
    <t>หนองตำลึง</t>
  </si>
  <si>
    <t>หมู่ที่  5  บ้านบ้านห้วยตากด้าย ตำบลหนองตำลึง อำเภอพานทอง ชลบุรี 20160</t>
  </si>
  <si>
    <t>โรงเรียนบ้านห้วยตากด้าย</t>
  </si>
  <si>
    <t>ว่าที่ร.ต. ทวีศักดิ์   กุลประยงค์</t>
  </si>
  <si>
    <t>086-113-7991</t>
  </si>
  <si>
    <t>0 3820 6102</t>
  </si>
  <si>
    <t>หมู่ที่  9  บ้านเขาคันธมาทน์ ตำบลสัตหีบ อำเภอสัตหีบ ชลบุรี 20180</t>
  </si>
  <si>
    <t>โรงเรียนวัดเขาคันธมาทน์</t>
  </si>
  <si>
    <t>นางสาวกองแก้ว  กระษาปณ์การ</t>
  </si>
  <si>
    <t>08 9939 4594</t>
  </si>
  <si>
    <t>0-38435135</t>
  </si>
  <si>
    <t>ทุ่งขวาง</t>
  </si>
  <si>
    <t>หมู่ที่  6  บ้านหนองหัวหมู ตำบลทุ่งขวาง อำเภอพนัสนิคม ชลบุรี 20140</t>
  </si>
  <si>
    <t>โรงเรียนบ้านหนองหัวหมู (บำรุงราษฎร์อุปถัมภ์)</t>
  </si>
  <si>
    <t>นางปัทมาพร ศรีกำพล</t>
  </si>
  <si>
    <t>089 205 1653</t>
  </si>
  <si>
    <t> 0-38475786</t>
  </si>
  <si>
    <t>เปลี่ยน Type 3 เป็น Type 1 81.โรงเรียนพานทอง &gt;&gt; สถิติแจ้งว่าสามารถสลับได้เลย</t>
  </si>
  <si>
    <t>เปลี่ยน Type 3 เป็น Type 1 81.โรงเรียนพานทอง</t>
  </si>
  <si>
    <t>หน้าพระธาตุ</t>
  </si>
  <si>
    <t>หมู่ที่  10  บ้านหน้าพระธาตุ ตำบลหน้าพระธาตุ อำเภอพนัสนิคม ชลบุรี 20140</t>
  </si>
  <si>
    <t>โรงเรียนวัดหน้าพระธาตุ (ผุย บุญ ฉาย ราษฎร์บำรุง)</t>
  </si>
  <si>
    <t>โรงเรียนวัดหน้าพระธาตุ</t>
  </si>
  <si>
    <t>นายบุญนำ  กษี</t>
  </si>
  <si>
    <t>084-158-1141</t>
  </si>
  <si>
    <t>0 3847 4018</t>
  </si>
  <si>
    <t>โรงเรียนหน้าพระธาตุ</t>
  </si>
  <si>
    <t>ติดตั้งโต๊ะคอมจบ ขาดโลโก้</t>
  </si>
  <si>
    <t>ห้วยกรดพัฒนา</t>
  </si>
  <si>
    <t>หมู่ที่  5  บ้านท่ารี ตำบลห้วยกรดพัฒนา อำเภอสรรคบุรี ชัยนาท 17140</t>
  </si>
  <si>
    <t>โรงเรียนชุมชนวัดมาติการาม</t>
  </si>
  <si>
    <t>นาย นิติ    กองคูณ</t>
  </si>
  <si>
    <t>081-433-4332</t>
  </si>
  <si>
    <t>056 438 090</t>
  </si>
  <si>
    <t>สรรพยา</t>
  </si>
  <si>
    <t>ตลุก</t>
  </si>
  <si>
    <t>หมู่ที่  3  บ้านบางไก่เถื่อน ตำบลตลุก อำเภอสรรพยา ชัยนาท 17150</t>
  </si>
  <si>
    <t>โรงเรียนบางไก่เถื่อน(ตันติวิสิษฐ์ประชานุกูล)</t>
  </si>
  <si>
    <t>นางสาวสาวิตรี  จันทร์ควง</t>
  </si>
  <si>
    <t>089-271-4891</t>
  </si>
  <si>
    <t>102/29</t>
  </si>
  <si>
    <t>ขาดข้อมูลขนาดห้อง  ข้อมูลมิเตอร์</t>
  </si>
  <si>
    <t>อุทกภัย (น้ำท่วม) ปี2565</t>
  </si>
  <si>
    <t>มโนรมย์</t>
  </si>
  <si>
    <t>หางน้ำสาคร</t>
  </si>
  <si>
    <t>150 ถนน โครงการบ้านหางแขยง หมู่ 2 ตำบล หางน้ำสาคร อำเภอมโนรมย์ ชัยนาท 17110</t>
  </si>
  <si>
    <t>โรงเรียนสาครพิทยาคม</t>
  </si>
  <si>
    <t>นางสาวพรประภา พัฒนพงษ์</t>
  </si>
  <si>
    <t>081-7851-343</t>
  </si>
  <si>
    <t>056 431 380</t>
  </si>
  <si>
    <t>บ่อพลอย</t>
  </si>
  <si>
    <t>159/15 ม.4 ต.บ่อพลอย อ.บ่อไร่ จ.ตราด 23140</t>
  </si>
  <si>
    <t>โรงเรียนบ่อไร่วิทยาคม</t>
  </si>
  <si>
    <t>นายรักพงศ์  จุลเจริญ</t>
  </si>
  <si>
    <t>084-362-0259</t>
  </si>
  <si>
    <t>0-3959-1043</t>
  </si>
  <si>
    <t>ประณีต</t>
  </si>
  <si>
    <t>155 หมู่ 5 ตำบลประณีต อำเภอเขาสมิง จังหวัดตราด   23150</t>
  </si>
  <si>
    <t>โรงเรียนบ้านดอนสูง</t>
  </si>
  <si>
    <t>นายวุฒิวัฒน์  อินทสุวรรณ</t>
  </si>
  <si>
    <t>089-834-1124</t>
  </si>
  <si>
    <t>039-522170</t>
  </si>
  <si>
    <t>อาคารเฉลิมพระเกียรติ 84 ปี</t>
  </si>
  <si>
    <t>วังกระแจะ</t>
  </si>
  <si>
    <t>25 ถนนท่าเรือจ้าง   ตำบลวังกระแจะ  อำเภอเมืองตราด ตราด 23000</t>
  </si>
  <si>
    <t>โรงเรียนตราดสรรเสริญวิทยาคม</t>
  </si>
  <si>
    <t>นางสุกัญญา กูลนรา</t>
  </si>
  <si>
    <t> 089-2443221</t>
  </si>
  <si>
    <t>0-39511251</t>
  </si>
  <si>
    <t>กันผนังกระจก1ด้าน</t>
  </si>
  <si>
    <t>พิกุลออก</t>
  </si>
  <si>
    <t>หมู่ที่  1  บ้านพิกุลแก้ว ตำบลพิกุลออก อำเภอบ้านนา นครนายก 26110</t>
  </si>
  <si>
    <t>โรงเรียนวัดพิกุลแก้ว</t>
  </si>
  <si>
    <t>ผอ.นางเสาวรภย์  ญาณสุธี</t>
  </si>
  <si>
    <t>081-383-0518</t>
  </si>
  <si>
    <t>นางสาวสุภลักษณ์ เทพไชย</t>
  </si>
  <si>
    <t>088-790-0685</t>
  </si>
  <si>
    <t>037-381-821</t>
  </si>
  <si>
    <t>4410 ถนน รังสิต - นครนายก ตำบล คลองใหญ่ อำเภอองครักษ์ นครนายก 26120</t>
  </si>
  <si>
    <t>โรงเรียนชุมชุนวัดเชี่ยวโอสถ</t>
  </si>
  <si>
    <t>โรงเรียนชุมชนวัดเชี่ยวโอสถ</t>
  </si>
  <si>
    <t>ผอ.นางบุญจิรา ชูพันธ์</t>
  </si>
  <si>
    <t>089-283-4098</t>
  </si>
  <si>
    <t>นายดนุนันท์นะราแสง</t>
  </si>
  <si>
    <t>080-666-4736</t>
  </si>
  <si>
    <t>037-391-304</t>
  </si>
  <si>
    <t>meter subcon เสีย รอ clam</t>
  </si>
  <si>
    <t>ปากพลี</t>
  </si>
  <si>
    <t>101 หมู่ 4 ถนนสุวรรณศร ตำบลปากพลี อำเภอปากพลี  นครนายก 26130</t>
  </si>
  <si>
    <t>โรงเรียนปากพลีวิทยาคาร</t>
  </si>
  <si>
    <t>ผอ.นางนรีรัตน์ ย่างเล้ง</t>
  </si>
  <si>
    <t>081-921-4961</t>
  </si>
  <si>
    <t>นางสาวสุมาลี ทุมมา</t>
  </si>
  <si>
    <t>090-116-2358</t>
  </si>
  <si>
    <t>037-399-283</t>
  </si>
  <si>
    <t>อาคารตรีมุก</t>
  </si>
  <si>
    <t>ห้วยม่วง</t>
  </si>
  <si>
    <t>หมู่ที่  9  บ้านบ้านกระดีอ้อ ตำบลห้วยม่วง อำเภอกำแพงแสน จังหวัดนครปฐม 73180</t>
  </si>
  <si>
    <t>โรงเรียนวัดท่าเสา</t>
  </si>
  <si>
    <t>ผอ.นายอธิกานต์ สักคุณา</t>
  </si>
  <si>
    <t>0-34384885</t>
  </si>
  <si>
    <t>061-515-2362</t>
  </si>
  <si>
    <t>034-207078</t>
  </si>
  <si>
    <t>สปช. 105/26</t>
  </si>
  <si>
    <t>ห้วยด้วน</t>
  </si>
  <si>
    <t>67/2 หมู่ 5 ตำบลห้วยด้วน อำเภอดอนตูม นครปฐม  73150</t>
  </si>
  <si>
    <t>โรงเรียนวัดกงลาด</t>
  </si>
  <si>
    <t>ผอ. นางสาวปวริศา  มีศรี</t>
  </si>
  <si>
    <t>086-386-1620</t>
  </si>
  <si>
    <t>063-191-6445</t>
  </si>
  <si>
    <t>034-968619 </t>
  </si>
  <si>
    <t>บางเลน</t>
  </si>
  <si>
    <t>หินมูล</t>
  </si>
  <si>
    <t>หมู่ที่  6  บ้านคลองท่อ ตำบลหินมูล อำเภอบางเลน จังหวัดนครปฐม 73190</t>
  </si>
  <si>
    <t>โรงเรียนวัดศิลามูล</t>
  </si>
  <si>
    <t>นายชำนาญ สังข์ทอง</t>
  </si>
  <si>
    <t>082-077-6628</t>
  </si>
  <si>
    <t>นางสาวอนุสก สระทองล้วน</t>
  </si>
  <si>
    <t>093-250-3100</t>
  </si>
  <si>
    <t>034-399069</t>
  </si>
  <si>
    <t>อาคารพลศึกษา</t>
  </si>
  <si>
    <t>หมู่ที่ 4 บ้านดงเกตุ ตำบลสามพราน อำเภอสามพราน จังหวัดนครปฐม 73110</t>
  </si>
  <si>
    <t>โรงเรียนบ้านดงเกตุ</t>
  </si>
  <si>
    <t>นายพงศธร ดำริห์</t>
  </si>
  <si>
    <t>086-973-0067</t>
  </si>
  <si>
    <t>นางวชรณัช คงวงศ์วาน</t>
  </si>
  <si>
    <t>082-273-2391</t>
  </si>
  <si>
    <t>034-385312</t>
  </si>
  <si>
    <t>81 หมู่ 6 ตำบลบางเลน อำเภอบางเลน จังหวัดนครปฐม 73130</t>
  </si>
  <si>
    <t>สพม.นครปฐม เขต 9</t>
  </si>
  <si>
    <t>โรงเรียนบางเลนวิทยา</t>
  </si>
  <si>
    <t>นางจันทรพิมพ์ รัตนเดชกำจาย</t>
  </si>
  <si>
    <t>081-857-6755</t>
  </si>
  <si>
    <t>นายศรชัย เกษมสุข</t>
  </si>
  <si>
    <t>061-372-7787</t>
  </si>
  <si>
    <t>034-391983</t>
  </si>
  <si>
    <t>โกรกพระ</t>
  </si>
  <si>
    <t>บางมะฝ่อ</t>
  </si>
  <si>
    <t>80 ม.4 ต.บางมะฝ่อ อ.โกรกพระ จ.นครสวรรค์ 60170</t>
  </si>
  <si>
    <t>โรงเรียนโกรกพระ</t>
  </si>
  <si>
    <t>นายบัญชา วงศ์ซื่อ</t>
  </si>
  <si>
    <t>081-283-3380</t>
  </si>
  <si>
    <t>นายศักดิ์ดา จตุพร</t>
  </si>
  <si>
    <t>087-846-4418</t>
  </si>
  <si>
    <t>056-883-600</t>
  </si>
  <si>
    <t>ย้ายของ+รื้อรางไฟเดิมที่พื้น</t>
  </si>
  <si>
    <t>ปิดช่องแสงด้านหน้า</t>
  </si>
  <si>
    <t>ชุมแสง</t>
  </si>
  <si>
    <t>พันลาน</t>
  </si>
  <si>
    <t>23/1 หมู่ 3 ตำบลพันลาน อำเภอชุมแสง จังหวัดนครสวรรค์, 60250 </t>
  </si>
  <si>
    <t>โรงเรียนวัดพันลาน</t>
  </si>
  <si>
    <t>นางสาวปรียาภัสสร์ เส็งเส</t>
  </si>
  <si>
    <t>084-594-3543</t>
  </si>
  <si>
    <t>นางสาวนุชชา คล่องณรงค์</t>
  </si>
  <si>
    <t>093-254-8533</t>
  </si>
  <si>
    <t> 0-5635-3105</t>
  </si>
  <si>
    <t>อาคารรวมใจ (อาคารมัธยม)</t>
  </si>
  <si>
    <t>นิคมเขาบ่อแก้ว</t>
  </si>
  <si>
    <t>หมู่ที่  10  บ้านบ้านสระบัว ตำบลนิคมเขาบ่อแก้ว อำเภอพยุหะคีรี จังหวัดนครสวรรค์ 60130</t>
  </si>
  <si>
    <t>โรงเรียนบ้านสระบัว</t>
  </si>
  <si>
    <t>นายธีระธร  อรัญมิตร</t>
  </si>
  <si>
    <t>088-272-6264</t>
  </si>
  <si>
    <t>0-5620-4110</t>
  </si>
  <si>
    <t>พื้นที่โล่งต้องกันผนังห้อง 4ด้าน</t>
  </si>
  <si>
    <t>ตาสัง</t>
  </si>
  <si>
    <t>หมู่ที่  1  บ้านคลองสองหน่อ ตำบลตาสัง อำเภอบรรพตพิสัย จังหวัดนครสวรรค์ 60180</t>
  </si>
  <si>
    <t>โรงเรียนวัดคลองสองหน่อ</t>
  </si>
  <si>
    <t>นายคำรณ  แจ้งเปีย</t>
  </si>
  <si>
    <t>086-119-9264</t>
  </si>
  <si>
    <t>0-56200536</t>
  </si>
  <si>
    <t>ลาดยาว</t>
  </si>
  <si>
    <t>หมู่ที่  2  บ้านบ้านบึงหล่ม ตำบลบ้านไร่ อำเภอลาดยาว จังหวัดนครสวรรค์ 60150</t>
  </si>
  <si>
    <t>โรงเรียนบ้านบึงหล่ม</t>
  </si>
  <si>
    <t>ผอ.นางสาวพัชรินทร์ ลอยเมฆ</t>
  </si>
  <si>
    <t>062-953-8554</t>
  </si>
  <si>
    <t>นางสาวจุฑารัตน์ ตรีค้ำ</t>
  </si>
  <si>
    <t>095-709-1142</t>
  </si>
  <si>
    <t>0-5623-5444</t>
  </si>
  <si>
    <t>อาคาร ICT</t>
  </si>
  <si>
    <t>หมู่ที่  9  บ้านเขาแม่กระทู้ ตำบลแม่วงก์ อำเภอแม่วงก์ จังหวัดนครสวรรค์ 60150</t>
  </si>
  <si>
    <t>โรงเรียนบ้านเขาแม่กระทู้</t>
  </si>
  <si>
    <t>ผอ.นางสาวรังสินันท์ จุ้ยดอนกลอย</t>
  </si>
  <si>
    <t>08-6209-2165</t>
  </si>
  <si>
    <t xml:space="preserve">ผอ. เปลี่ยนห้องใหม่ </t>
  </si>
  <si>
    <t>อุดมธัญญา</t>
  </si>
  <si>
    <t>หมู่ที่  3  บ้านดำรงรักษ์ ตำบลอุดมธัญญา อำเภอตากฟ้า จังหวัดนครสวรรค์ 60190</t>
  </si>
  <si>
    <t>โรงเรียนบ้านดำรงรักษ์</t>
  </si>
  <si>
    <t>โรงเรียนบ้านดำรงรักษ์ (ประชาอุทิศ)</t>
  </si>
  <si>
    <t>ผอ.นางสาวอัจฉรา บุญมาก</t>
  </si>
  <si>
    <t>086-052-9976</t>
  </si>
  <si>
    <t>0-5623-7772 </t>
  </si>
  <si>
    <t xml:space="preserve">ป้ายชื่อโรงเรียนบ้านดำรงรักษ์ </t>
  </si>
  <si>
    <t>หัวหวาย</t>
  </si>
  <si>
    <t>หมู่ที่  1  บ้านหัวหวาย ตำบลหัวหวาย อำเภอตาคลี จังหวัดนครสวรรค์ 60140</t>
  </si>
  <si>
    <t>โรงเรียนวันครู (๒๕๐๔)</t>
  </si>
  <si>
    <t>นายสมเกียรติ ทองนวล</t>
  </si>
  <si>
    <t>084-153-7212</t>
  </si>
  <si>
    <t> 0-56009108</t>
  </si>
  <si>
    <t>โรงเรียนชุมชนบ้านหัวหวาย</t>
  </si>
  <si>
    <t>ทุ่งทอง</t>
  </si>
  <si>
    <t>เลขที่ 39 หมู่ 10 บ้านบ้านปากดง ตำบลทุ่งทอง อำเภอหนองบัว จังหวัดนครสวรรค์ 60110</t>
  </si>
  <si>
    <t>โรงเรียนบ้านปากดง</t>
  </si>
  <si>
    <t>นางสุดารัตน์ อันชูฤทธิ์</t>
  </si>
  <si>
    <t>09-8812-6442</t>
  </si>
  <si>
    <t>อาคารคอมพิวเตอร์</t>
  </si>
  <si>
    <t>โพธิ์ประสาท</t>
  </si>
  <si>
    <t>130 หมู่ที่  6  บ้านโค้งสวอง ตำบลโพธิ์ประสาท อำเภอไพศาลี จังหวัดนครสวรรค์ 60220</t>
  </si>
  <si>
    <t>โรงเรียนบ้านโค้งสวอง</t>
  </si>
  <si>
    <t>นางนิตนา ทองสงค์</t>
  </si>
  <si>
    <t>083-331-0179</t>
  </si>
  <si>
    <t>นายจีรยุทธ พูลก๋ง</t>
  </si>
  <si>
    <t>062-373-6755</t>
  </si>
  <si>
    <t>0-5689-0574</t>
  </si>
  <si>
    <t>สายลำโพง</t>
  </si>
  <si>
    <t>เลขที่ 212 หมู่ 3 ต.สายลำโพง อ.ท่าตะโก จ.นครสวรรค์ 60160</t>
  </si>
  <si>
    <t>โรงเรียนวัดสายลำโพงเหนือ (แม่หลา จุลพงศธร อุปถัมภ์)</t>
  </si>
  <si>
    <t>โรงเรียนวัดสายลำโพงเหนือ</t>
  </si>
  <si>
    <t>นายเสน่ห์ อิ่มอุระ</t>
  </si>
  <si>
    <t>081-888-8518</t>
  </si>
  <si>
    <t>นางสาวสังวาลย์ คล้ายแสง (ครูชำนาญการ)</t>
  </si>
  <si>
    <t>0-5628-4106</t>
  </si>
  <si>
    <t>ขาดข้อมูลขนาดห้อง มีประตูเข้าห้องด้านหลัง</t>
  </si>
  <si>
    <t>บ้าน15 ตำบลท่าทราย อำเภอเมืองนนทบุรี จังหวัดนนทบุรี 11000</t>
  </si>
  <si>
    <t>สพม.เขต 3(นนทบุรี-พระนครศรีอยุธยา)</t>
  </si>
  <si>
    <t>โรงเรียนนนทบุรีพิทยาคม</t>
  </si>
  <si>
    <t>นาย บุญเลิศ    คำกล่อม</t>
  </si>
  <si>
    <t>061-996-4644</t>
  </si>
  <si>
    <t>นายชรัมภ์ เพชรมาก (ครูชำนาญการ)</t>
  </si>
  <si>
    <t>084-141-6625</t>
  </si>
  <si>
    <t>02 588 2826</t>
  </si>
  <si>
    <t>ปลายบาง</t>
  </si>
  <si>
    <t>27 ม.1  บ้านวัดศรีประวัติ ตำบลปลายบาง อำเภอบางกรวย จังหวัดนนทบุรี 11130</t>
  </si>
  <si>
    <t>โรงเรียนอนุบาลบางกรวย (วัดศรีประวัติ)</t>
  </si>
  <si>
    <t>โรงเรียนอนุบาลบางกรวย</t>
  </si>
  <si>
    <t>ผอ.นางจินดารัตน์ หยงสตาร์</t>
  </si>
  <si>
    <t>089-661-7462</t>
  </si>
  <si>
    <t>นางสาวพิชเบญร์ พานทอง</t>
  </si>
  <si>
    <t>088-860-3994</t>
  </si>
  <si>
    <t>02921-4062</t>
  </si>
  <si>
    <t>อาคารศูนย์วิทยบูรณาการ ICT</t>
  </si>
  <si>
    <t>ละหาร</t>
  </si>
  <si>
    <t>หมู่ที่ 2 บ้านปากคลองลำรี   ตำบลละหาร  อำเภอบางบัวทอง จังหวัดนนทบุรี 11110</t>
  </si>
  <si>
    <t>โรงเรียนสุเหร่าปากคลองลำรี</t>
  </si>
  <si>
    <t>นายประเสริฐ วงศ์เกษมทรัพย์</t>
  </si>
  <si>
    <t>0-2194-3179 / 0-2923-0686</t>
  </si>
  <si>
    <t>สปช.105/94 (อาคาร 4)</t>
  </si>
  <si>
    <t>หมู่ที่  1  บ้าน- ตำบลไทรน้อย อำเภอไทรน้อย จังหวัดนนทบุรี 11150</t>
  </si>
  <si>
    <t>โรงเรียนชุมชนวัดไทรน้อย</t>
  </si>
  <si>
    <t>นางจุฬาพร เดชพรม</t>
  </si>
  <si>
    <t>086-000-9514</t>
  </si>
  <si>
    <t>นางสาวสรียา สุวราณรักษ์ (รอง ผอ.)</t>
  </si>
  <si>
    <t>063-109-9923</t>
  </si>
  <si>
    <t>0-21598248</t>
  </si>
  <si>
    <t>นนทสิทธิการถาวรเวชอุปถัมภ์</t>
  </si>
  <si>
    <t>สามโคก</t>
  </si>
  <si>
    <t>บางเตย</t>
  </si>
  <si>
    <t>231/9 หมู่ที่  9  บ้านบางเตย ตำบลบางเตย อำเภอสามโคก จังหวัดปทุมธานี 12160</t>
  </si>
  <si>
    <t>โรงเรียนวัดบางเตยนอก</t>
  </si>
  <si>
    <t>ผอ.ว่าที่ร้อยตรี ธีรพล ทวี</t>
  </si>
  <si>
    <t>086-354-1909</t>
  </si>
  <si>
    <t>นายกฤษณลักษณ์ แก้วแรงเอก</t>
  </si>
  <si>
    <t>097-046-6091</t>
  </si>
  <si>
    <t>0-25931966</t>
  </si>
  <si>
    <t>อาคารสีฟ้า</t>
  </si>
  <si>
    <t>โรงเรียนวัดบางเตยนอก (ตามรภาคอุทิศ)</t>
  </si>
  <si>
    <t>หมู่ที่  11  บ้านคลองสิบสอง ตำบลลำไทร อำเภอลำลูกกา จังหวัดปทุมธานี 12150</t>
  </si>
  <si>
    <t>โรงเรียนวัดมงคลรัตน์</t>
  </si>
  <si>
    <t>ผอ.นายสมัย บัวคำภู</t>
  </si>
  <si>
    <t>089-528-4124</t>
  </si>
  <si>
    <t>นายกรกวี ศรีกุล</t>
  </si>
  <si>
    <t>089-714-8689</t>
  </si>
  <si>
    <t>0-21470797</t>
  </si>
  <si>
    <t>ปิดด้านหน้า-ด้านหลัง-ด้านข้าง</t>
  </si>
  <si>
    <t>ติดตั้งแล้ว ขาดโต๊ะอุปกรณ์ 2 ชุด</t>
  </si>
  <si>
    <t>บึงกาสาม</t>
  </si>
  <si>
    <t>หมู่ที่  6  บ้านบึงสัมพันธ์ ตำบลบึงกาสาม อำเภอหนองเสือ จังหวัดปทุมธานี 12170</t>
  </si>
  <si>
    <t>โรงเรียนหิรัญพงษ์อนุสรณ์</t>
  </si>
  <si>
    <t>โรงเรียนวัดจุฬาจินดาราม &gt;&gt; โรงเรียนหิรัญพงษ์อนุสรณ์</t>
  </si>
  <si>
    <t>ผอ.นางนิภา แสนคำ</t>
  </si>
  <si>
    <t>081-985-5295</t>
  </si>
  <si>
    <t>นายอุดม แหวนทองคำ</t>
  </si>
  <si>
    <t>092-692-4082</t>
  </si>
  <si>
    <t>02-1505660</t>
  </si>
  <si>
    <t>โรงเรียนวัดจุฬาจินดาราม</t>
  </si>
  <si>
    <t>คลองหลวง</t>
  </si>
  <si>
    <t>คลองหนึ่ง</t>
  </si>
  <si>
    <t>หมู่ที่  10  บ้าน69 ตำบลคลองหนึ่ง อำเภอคลองหลวง จังหวัดปทุมธานี 12120</t>
  </si>
  <si>
    <t>สพม.เขต 4(ปทุมธานี-สระบุรี)</t>
  </si>
  <si>
    <t>โรงเรียนธรรมศาสตร์คลองหลวงวิทยาคม</t>
  </si>
  <si>
    <t>ผอ.นายเจริญ บัวลี</t>
  </si>
  <si>
    <t>086-611-5691</t>
  </si>
  <si>
    <t>นายเอกสิทธิ อาจละออ</t>
  </si>
  <si>
    <t>095-860-5413</t>
  </si>
  <si>
    <t>0-2529-3734</t>
  </si>
  <si>
    <t>ผอ ยินยอมให้ติดตั้งกรณี ได้ 40 เครื่องตามที่ตกลงตอนยื่นแบบคำขอ สดช</t>
  </si>
  <si>
    <t>สลับ Type จาก 2 เป็น Type3 กับ 340โรงเรียนคลองลาดช้าง (จันทร์ เศรฐ อุปถัมภ์) ดำเนินการติดตั้งแล้ว</t>
  </si>
  <si>
    <t>สลับ Type จาก 2 เป็น Type3 กับ 340โรงเรียนคลองลาดช้าง (จันทร์ เศรฐ อุปถัมภ์)</t>
  </si>
  <si>
    <t>หน้าไม้</t>
  </si>
  <si>
    <t>หมู่ที่  8  บ้านบ้านคลองลาดช้าง ตำบลหน้าไม้ อำเภอลาดหลุมแก้ว จังหวัดปทุมธานี 12140</t>
  </si>
  <si>
    <t>โรงเรียนคลองลาดช้าง</t>
  </si>
  <si>
    <t>โรงเรียนคลองลาดช้าง (จันทร์ เศรฐ อุปถัมภ์)</t>
  </si>
  <si>
    <t>ผอ.นายสันธาน โมระอรรถ</t>
  </si>
  <si>
    <t>083-073-121 / 	02-501-2297</t>
  </si>
  <si>
    <t>นายสมประสงค์ รักชาติ</t>
  </si>
  <si>
    <t>086-826-0044</t>
  </si>
  <si>
    <t>0-2979-3897</t>
  </si>
  <si>
    <t>อาคาร สพฐ.</t>
  </si>
  <si>
    <t>มีความประสงค์ต้องการเครื่องคอมพิวเตอร์เพียง จำนวน 12 เครื่อง เนื่องจากพื้นที่ไม่เพียงพอ</t>
  </si>
  <si>
    <t>โรงเรียนคลองลาดช้าง (จันทร์เศรฐอุปถัมภ์)</t>
  </si>
  <si>
    <t>สลับ Type จาก 3 เป็น Type 2 กับ 339 โรงเรียนธรรมศาสตร์คลองหลวงวิทยาคม</t>
  </si>
  <si>
    <t>เมืองปทุมธานี</t>
  </si>
  <si>
    <t>บางพูด</t>
  </si>
  <si>
    <t>124 หมู่ที่ 1 ถนนเลียบคลองเปรมประชากร   ตำบลบางพูด  อำเภอเมืองปทุมธานี ปทุมธานี 12000</t>
  </si>
  <si>
    <t>ผอ.นายถวิลวงษ์ ปินะสา</t>
  </si>
  <si>
    <t>089-898-9807</t>
  </si>
  <si>
    <t>นางสาวเสาวลักษณ์ แก้วกอง</t>
  </si>
  <si>
    <t>091-575-4857</t>
  </si>
  <si>
    <t>0-21021060</t>
  </si>
  <si>
    <t>โรงฝึกงานแบบ 412</t>
  </si>
  <si>
    <t>มีประตูเข้าอีก ห้องด้านข้าง</t>
  </si>
  <si>
    <t>ปิดช่องแสง 1 ด้าน</t>
  </si>
  <si>
    <t>ประสานคุยรายละเอียดใหม่</t>
  </si>
  <si>
    <t>โคกปีบ</t>
  </si>
  <si>
    <t>หมู่ที่  3  บ้านบ้านโคกปีบ ตำบลโคกปีบ อำเภอศรีมโหสถ จังหวัดปราจีนบุรี 25190</t>
  </si>
  <si>
    <t>โรงเรียนอนุบาลศรีมโหสถ</t>
  </si>
  <si>
    <t>นายคมกริช  ทัพกิฬา</t>
  </si>
  <si>
    <t>089-831-5130</t>
  </si>
  <si>
    <t>0-3727-6116</t>
  </si>
  <si>
    <t>ศรีมหาโพธิ</t>
  </si>
  <si>
    <t>17 หมู่4 บ้านบ้านท่าประชุม ตำบลศรีมหาโพธิ อำเภอศรีมหาโพธิ จังหวัดปราจีนบุรี 25140</t>
  </si>
  <si>
    <t>โรงเรียนอนุบาลศรีมหาโพธิ</t>
  </si>
  <si>
    <t>นายพชรพล เปี่ยมเต็ม</t>
  </si>
  <si>
    <t>086-145-9669</t>
  </si>
  <si>
    <t>0-3727-9341</t>
  </si>
  <si>
    <t xml:space="preserve">มีประตูเข้าอีก ห้องด้านข้าง </t>
  </si>
  <si>
    <t>ย่านรี</t>
  </si>
  <si>
    <t>หมู่ที่ 9 บ้านเขาด้วน ตำบลย่านรี อำเภอกบินทร์บุรี ปราจีนบุรี  25110</t>
  </si>
  <si>
    <t>สพป.ปราจีนบุรี เขต 2</t>
  </si>
  <si>
    <t>โรงเรียนบ้านเขาด้วน</t>
  </si>
  <si>
    <t>นางอมรรัตน์ พิลาโท</t>
  </si>
  <si>
    <t>037 480 076</t>
  </si>
  <si>
    <t>บ่อทอง</t>
  </si>
  <si>
    <t>หมู่ที่  3  บ้านบ้านกุง ตำบลบ่อทอง อำเภอกบินทร์บุรี จังหวัดปราจีนบุรี 25110</t>
  </si>
  <si>
    <t>โรงเรียนบ้านกุงประชาสรรค์</t>
  </si>
  <si>
    <t>ผอ.นายพิทักษ์ โนนเภา</t>
  </si>
  <si>
    <t>091-245-1169</t>
  </si>
  <si>
    <t>นายดำรงชัย ทรัพย์กุญชร</t>
  </si>
  <si>
    <t>095-671-1531</t>
  </si>
  <si>
    <t>037-452719</t>
  </si>
  <si>
    <t>ต้องกั้นผนังห้อง</t>
  </si>
  <si>
    <t>นาดี</t>
  </si>
  <si>
    <t>สำพันตา</t>
  </si>
  <si>
    <t>หมู่ที่  1  บ้านสำพันตา ตำบลสำพันตา อำเภอนาดี จังหวัดปราจีนบุรี 25220</t>
  </si>
  <si>
    <t>โรงเรียนมณีเสวตรอุปถัมภ์</t>
  </si>
  <si>
    <t>ผอ.นายไพบูลย์ ทองเฟื่อง</t>
  </si>
  <si>
    <t>0-3728-9096</t>
  </si>
  <si>
    <t>ภาชี</t>
  </si>
  <si>
    <t>หมู่ที่  5  บ้านเลขที่ 329 ตำบลภาชี อำเภอภาชี จังหวัดพระนครศรีอยุธยา 13140</t>
  </si>
  <si>
    <t>โรงเรียนภาชี "สุนทรวิทยานุกูล"</t>
  </si>
  <si>
    <t>นาย ถาวร    ทิพย์โสต</t>
  </si>
  <si>
    <t>085-423-5559</t>
  </si>
  <si>
    <t>นายเอกราช นิลพัฒน์ (รองผอ.)</t>
  </si>
  <si>
    <t>081-948-4684</t>
  </si>
  <si>
    <t>0-35311274</t>
  </si>
  <si>
    <t>กระจิว</t>
  </si>
  <si>
    <t>หมู่ที่  6  บ้าน- ตำบลกระจิว อำเภอภาชี จังหวัดพระนครศรีอยุธยา 13140</t>
  </si>
  <si>
    <t>โรงเรียนวัดพระแก้ว "โสภณประสิทธิ์วิทยาคาร"</t>
  </si>
  <si>
    <t>นายนรินทร์ เที่ยงเจริญ</t>
  </si>
  <si>
    <t>081-290-8804</t>
  </si>
  <si>
    <t>oยสุชิน โพธิ์น้อย</t>
  </si>
  <si>
    <t>096-161-2365</t>
  </si>
  <si>
    <t>0-35 77-3319</t>
  </si>
  <si>
    <t>อาคาร สปช.2/28</t>
  </si>
  <si>
    <t>โคกม่วง</t>
  </si>
  <si>
    <t>หมู่ที่  1  บ้านโคกม่วง ตำบลโคกม่วง อำเภอภาชี จังหวัดพระนครศรีอยุธยา 13140</t>
  </si>
  <si>
    <t>โรงเรียนชุมชนโคกม่วง เผอิญ ศรีภูธร อุปถัมภ์</t>
  </si>
  <si>
    <t>โรงเรียนชุมชนโคกม่วงเผอิญศรีภูธรอุปถัมภ์</t>
  </si>
  <si>
    <t>นางสาวณัฐกฤตา   เกิดโชค</t>
  </si>
  <si>
    <t>081-294-2403</t>
  </si>
  <si>
    <t>นางพณิภา กองโสภา</t>
  </si>
  <si>
    <t>097-989-6222</t>
  </si>
  <si>
    <t>035 312 879</t>
  </si>
  <si>
    <t>อาคารหลวงพ่อรวยปาสาทโก 100ปี</t>
  </si>
  <si>
    <t>บางไทร</t>
  </si>
  <si>
    <t>27 หมู่ที่ 4   ตำบลบางไทร  อำเภอบางไทร จังหวัดพระนครศรีอยุธยา 13190</t>
  </si>
  <si>
    <t>โรงเรียนศรีบางไทร</t>
  </si>
  <si>
    <t>ผอ.สิริญญา รักษะ</t>
  </si>
  <si>
    <t>095-636-1514</t>
  </si>
  <si>
    <t>นางสาวศรัยรัตน์ ไตรอุโลก</t>
  </si>
  <si>
    <t>089-609-8126</t>
  </si>
  <si>
    <t>0-3537-1246</t>
  </si>
  <si>
    <t>อาคารแบบ ป.1ข</t>
  </si>
  <si>
    <t>รูปถ่ายไม่ครบ ภายในห้องมีพื้นที่ถ่ายรูปจำกัด</t>
  </si>
  <si>
    <t xml:space="preserve">ต้องกันผนังห้อง 6 m </t>
  </si>
  <si>
    <t>ผักไห่</t>
  </si>
  <si>
    <t>ลาดน้ำเค็ม</t>
  </si>
  <si>
    <t>หมู่ที่  1  บ้านลาดน้ำเค็ม ตำบลลาดน้ำเค็ม อำเภอผักไห่ จังหวัดพระนครศรีอยุธยา 13120</t>
  </si>
  <si>
    <t>โรงเรียนวัดคงษา (ประชา-รัฐอุปถัมภ์)</t>
  </si>
  <si>
    <t>ผอ.นางสาวหอมจันทร์ คงชนะ</t>
  </si>
  <si>
    <t>089-085-5641</t>
  </si>
  <si>
    <t>นางสาวรุ่งทิพย์</t>
  </si>
  <si>
    <t>090-183-9642</t>
  </si>
  <si>
    <t>0-357-93530</t>
  </si>
  <si>
    <t>อุทกภัย (น้ำท่วม) ทุกปีที่น้ำท่วม</t>
  </si>
  <si>
    <t>แกลง</t>
  </si>
  <si>
    <t>คลองปูน</t>
  </si>
  <si>
    <t>หมู่ที่  8  บ้าน- ตำบลคลองปูน อำเภอแกลง จังหวัดระยอง 21170</t>
  </si>
  <si>
    <t>สพม.เขต 18(ชลบุรี-ระยอง)</t>
  </si>
  <si>
    <t>โรงเรียนชำนาญสามัคคีวิทยา</t>
  </si>
  <si>
    <t>นาย สันติ    มุกดาสนิท</t>
  </si>
  <si>
    <t>081-7811517</t>
  </si>
  <si>
    <t>038-669383 </t>
  </si>
  <si>
    <t>พังราด</t>
  </si>
  <si>
    <t>หมู่ที่  2  บ้านบ้านท่ากง ตำบลพังราด อำเภอแกลง จังหวัดระยอง 21170</t>
  </si>
  <si>
    <t>โรงเรียนวัดท่ากง</t>
  </si>
  <si>
    <t>นางสาวกมลมาลย์ ชาวเนื้อดี</t>
  </si>
  <si>
    <t>089-900-6212</t>
  </si>
  <si>
    <t>038-867109 </t>
  </si>
  <si>
    <t>หมู่ที่ 4   ตำบลหนองบัว  อำเภอบ้านค่าย จังหวัดระยอง 21120</t>
  </si>
  <si>
    <t>โรงเรียนบ้านท่าเสา</t>
  </si>
  <si>
    <t>นางสาวสุรีย์พร เฮงฮะ</t>
  </si>
  <si>
    <t>086-633-2093</t>
  </si>
  <si>
    <t> 0-3801-0056, 0-3803-3040 </t>
  </si>
  <si>
    <t>เปิดตู้ไม่ได้</t>
  </si>
  <si>
    <t>เนินฆ้อ</t>
  </si>
  <si>
    <t>หมู่ที่ 4 บ้านถนนกะเพรา ตำบลเนินฆ้อ อำเภอแกลง จังหวัดระยอง 21110</t>
  </si>
  <si>
    <t>โรงเรียนวัดถนนกะเพรา</t>
  </si>
  <si>
    <t>นางสาวปวีณา พุ่มพวง</t>
  </si>
  <si>
    <t>080-178-9014</t>
  </si>
  <si>
    <t>038-697125</t>
  </si>
  <si>
    <t>น้ำสุด</t>
  </si>
  <si>
    <t>หมู่ที่  1  บ้านน้ำสุด ตำบลน้ำสุด อำเภอพัฒนานิคม จังหวัดลพบุรี 15140</t>
  </si>
  <si>
    <t>โรงเรียนน้ำสุดวิไลประชาสรรค์</t>
  </si>
  <si>
    <t>นายวิษณุ  มีฤกษ์ใหญ่ (รองผู้อำนวยการ)</t>
  </si>
  <si>
    <t>086-300-2795</t>
  </si>
  <si>
    <t>นายอรรถวัฒน์ อริยะเจตพนธ์</t>
  </si>
  <si>
    <t>064-991-0263</t>
  </si>
  <si>
    <t>036-426116</t>
  </si>
  <si>
    <t>อาคาร สปช.105/29</t>
  </si>
  <si>
    <t>โคกเจริญ</t>
  </si>
  <si>
    <t>หนองมะค่า</t>
  </si>
  <si>
    <t>หมู่ที่  1  บ้านหนองมะค่า ตำบลหนองมะค่า อำเภอโคกเจริญ จังหวัดลพบุรี 15250</t>
  </si>
  <si>
    <t>โรงเรียนบ้านหนองมะค่า</t>
  </si>
  <si>
    <t>ผอ.นางศิริลักษณ์ พิบูลรัตนสังข์</t>
  </si>
  <si>
    <t>081-722-7748</t>
  </si>
  <si>
    <t>นายธรรมนูญ คงพันปี</t>
  </si>
  <si>
    <t>098-997-9885</t>
  </si>
  <si>
    <t>036-796224</t>
  </si>
  <si>
    <t>ขาดขนาดมิตเตอร์ /ข้อมูลขนาดห้อง</t>
  </si>
  <si>
    <t>หมู่ที่  5  บ้านวัดไก่ ตำบลทะเลชุบศร อำเภอเมืองลพบุรี จังหวัดลพบุรี 15000</t>
  </si>
  <si>
    <t>โรงเรียนอนุบาลจังหวัดทหารบกลพบุรี</t>
  </si>
  <si>
    <t>ผอ.ว่าที่ร้อยตรี วิทวัส นาจพินิจ</t>
  </si>
  <si>
    <t>087-120-5272</t>
  </si>
  <si>
    <t>นายพรหมมินทร์ เผือกพันธ์</t>
  </si>
  <si>
    <t>084-776-2106</t>
  </si>
  <si>
    <t>0-36412428</t>
  </si>
  <si>
    <t>รูปถ่ายไม่ครบ มีประตูทะลุไปห้องด้านข้าง</t>
  </si>
  <si>
    <t>บ้านชี</t>
  </si>
  <si>
    <t>หมู่ที่  11  บ้านหนองจอก ตำบลบ้านชี อำเภอบ้านหมี่ จังหวัดลพบุรี 15180</t>
  </si>
  <si>
    <t>โรงเรียนบ้านเกริ่นกฐิน</t>
  </si>
  <si>
    <t>ผอ.นางอรัญญา ทองทาสี</t>
  </si>
  <si>
    <t>089-2404900</t>
  </si>
  <si>
    <t>นางสาวนันท์ธิรา ขึ้นทันหา</t>
  </si>
  <si>
    <t>089-806-9937</t>
  </si>
  <si>
    <t>0-36703425</t>
  </si>
  <si>
    <t>อาคารอัคคธัมโม</t>
  </si>
  <si>
    <t>หมู่ที่  9  บ้านโคกเจริญ ตำบลโคกเจริญ อำเภอโคกเจริญ จังหวัดลพบุรี 15250</t>
  </si>
  <si>
    <t>สพม.เขต 5(สิงห์บุรี-ลพบุรี-ชัยนาท-อ่างทอง)</t>
  </si>
  <si>
    <t>โรงเรียนโคกเจริญวิทยา</t>
  </si>
  <si>
    <t>นาย ประทวน    กำจัดภัย</t>
  </si>
  <si>
    <t>063-965-9295</t>
  </si>
  <si>
    <t>นายพรทวี สมาลี</t>
  </si>
  <si>
    <t>084-891-2699</t>
  </si>
  <si>
    <t>0-36795118</t>
  </si>
  <si>
    <t>มีห้องด้านใน</t>
  </si>
  <si>
    <t>เมนไฟ,กราวด์,ตู้คอนซูเมอร์</t>
  </si>
  <si>
    <t>สำโรง</t>
  </si>
  <si>
    <t>หมู่ที่  3  บ้าน- ตำบลสำโรง อำเภอพระประแดง จังหวัดสมุทรปราการ 10130</t>
  </si>
  <si>
    <t>โรงเรียนวัดโยธินประดิษฐ์</t>
  </si>
  <si>
    <t>นายจิระพงศ์  ศุภศรี</t>
  </si>
  <si>
    <t>0894921207 / 02-4633400</t>
  </si>
  <si>
    <t>0-21737197</t>
  </si>
  <si>
    <t>มี (ติดตั้งแทนตัวเก่า1ตัว)</t>
  </si>
  <si>
    <t>84 หมู่ที่ 5 ถนนสุขสวัสดิ์   ตำบลแหลมฟ้าผ่า  อำเภอพระสมุทรเจดีย์ จังหวัดสมุทรปราการ 10290</t>
  </si>
  <si>
    <t>โรงเรียนป้อมพระจุลจอมเกล้า</t>
  </si>
  <si>
    <t>ผอ.ดร.วีรนุช สุทธพันธ์</t>
  </si>
  <si>
    <t>089-109-8572</t>
  </si>
  <si>
    <t>นายสิทธิชัย ใบอิ่ม</t>
  </si>
  <si>
    <t>099-983-4302</t>
  </si>
  <si>
    <t>02-453-7311</t>
  </si>
  <si>
    <t>อาคารพิบูลสงคราม</t>
  </si>
  <si>
    <t>อุทกภัยน้ำท่วมน้ำทะเลหนุน</t>
  </si>
  <si>
    <t>เปร็ง</t>
  </si>
  <si>
    <t>หมู่ที่  4  บ้านบ้านเปร็ง ตำบลเปร็ง อำเภอบางบ่อ จังหวัดสมุทรปราการ 10560</t>
  </si>
  <si>
    <t>โรงเรียนวัดเปร็งราษฎร์บำรุง (ศรีวรพินิจวิทยาคาร)</t>
  </si>
  <si>
    <t>นางสุลาวัลย์   ลี้อิศรามาศ</t>
  </si>
  <si>
    <t>088-406-8672</t>
  </si>
  <si>
    <t>0-27393514 </t>
  </si>
  <si>
    <t>บางเพรียง</t>
  </si>
  <si>
    <t>โรงเรียนวัดบางเพรียง</t>
  </si>
  <si>
    <t>ผอ.นางศิริขวัญ วงษ์แสง</t>
  </si>
  <si>
    <t>084-667-9181</t>
  </si>
  <si>
    <t>0-2707-6845</t>
  </si>
  <si>
    <t>อาคารทองเจือ</t>
  </si>
  <si>
    <t>ผนังด้านหน้า</t>
  </si>
  <si>
    <t xml:space="preserve">อุทกภัยน้ำท่วม ปี 2565 ท่วมไม่ถึงห้องชั้น 1 </t>
  </si>
  <si>
    <t>71 ถนนทรงเมือง ตำบลตลาด อำเภอพระประแดง จังหวัดสมุทรปราการ 10130</t>
  </si>
  <si>
    <t>สพม.เขต 6(ฉะเชิงเทรา-สมุทรปราการ)</t>
  </si>
  <si>
    <t>โรงเรียนวิสุทธิกษัตรี</t>
  </si>
  <si>
    <t>นาย วิโรจน์    จำปาทอง</t>
  </si>
  <si>
    <t>088-521-8947</t>
  </si>
  <si>
    <t>02-4625428</t>
  </si>
  <si>
    <t>อาคารหอประชุม ชณิกา</t>
  </si>
  <si>
    <t>ทาง ผดล โครงการ ครู นิวัติ ให้ติดตั้งปลั๊กไฟฟ้า ไว้ที่โต๊ะด้านบน กันน้ำขึ้น</t>
  </si>
  <si>
    <t>หมู่ที่  11  บ้านเนินสวนอ้อย ตำบลศาลาลำดวน อำเภอเมืองสระแก้ว จังหวัดสระแก้ว 27000</t>
  </si>
  <si>
    <t>โรงเรียนบ้านเนินสวนอ้อย</t>
  </si>
  <si>
    <t>ผอ.นายมงคล สุขเสริม</t>
  </si>
  <si>
    <t>085-667-6567</t>
  </si>
  <si>
    <t>นายณัฐ นะยะเนตร</t>
  </si>
  <si>
    <t>085-247-5756</t>
  </si>
  <si>
    <t>037-247584</t>
  </si>
  <si>
    <t>อาคาร ป.1 ก</t>
  </si>
  <si>
    <t>คลองหินปูน</t>
  </si>
  <si>
    <t>140หมู่ที่ 1 ถนนจันทบุรี-สระแก้ว บ้านค่ายเจริญ   ตำบลคลองหินปูน  อำเภอวังน้ำเย็น จังหวัดสระแก้ว 27210</t>
  </si>
  <si>
    <t>โรงเรียนบ้านคลองหินปูน</t>
  </si>
  <si>
    <t>ผอ.นางโกสุม ศรีคัทระนาศ</t>
  </si>
  <si>
    <t>081-781-5507</t>
  </si>
  <si>
    <t>นางสาวผกากรอง ศรีอริยานนท์</t>
  </si>
  <si>
    <t>092-871-5638</t>
  </si>
  <si>
    <t>037-252993</t>
  </si>
  <si>
    <t>เช็คขนาดมิเตอร์ไฟฟ้าใหม่</t>
  </si>
  <si>
    <t>หมู่ที่  3  บ้านหนองข่า ตำบลศาลาลำดวน อำเภอเมืองสระแก้ว จังหวัดสระแก้ว 27000</t>
  </si>
  <si>
    <t>โรงเรียนบ้านหนองข่า</t>
  </si>
  <si>
    <t>ผอ.นายศราวุธ ไชยเจริญ</t>
  </si>
  <si>
    <t>089-933-7468 ,065-649-7768</t>
  </si>
  <si>
    <t>นางสาวธนิตดา ศรีชนะ</t>
  </si>
  <si>
    <t>092-675-5912</t>
  </si>
  <si>
    <t>037-55036</t>
  </si>
  <si>
    <t>อาคารเรียนประถม</t>
  </si>
  <si>
    <t>หนองน้ำใส</t>
  </si>
  <si>
    <t>หมู่ที่ 5 บ้านซับนกแก้ว ตำบลหนองน้ำใส อำเภอวัฒนานคร จังหวัดสระแก้ว 27160</t>
  </si>
  <si>
    <t>โรงเรียนซับนกแก้ว</t>
  </si>
  <si>
    <t>โรงเรียนชับนกแก้ว  โรงเรียนซับนกแก้ววิทยา</t>
  </si>
  <si>
    <t>ผอ.นายเยี่ยมพล ประดับกรณ์</t>
  </si>
  <si>
    <t>087-867-4396</t>
  </si>
  <si>
    <t>นางสุภาพรรณ น้อยเมล์</t>
  </si>
  <si>
    <t>082-869-6341</t>
  </si>
  <si>
    <t>037-262588</t>
  </si>
  <si>
    <t>ท่าเกษม</t>
  </si>
  <si>
    <t>431 หมู่ที่ 2 ถนนสุวรรณศร   ตำบลท่าเกษม  อำเภอเมืองสระแก้ว จังหวัดสระแก้ว 27000</t>
  </si>
  <si>
    <t>โรงเรียนท่าเกษมพิทยา</t>
  </si>
  <si>
    <t>นายสาณิศ ภูมิเรศสุนทร</t>
  </si>
  <si>
    <t>065-357-6995</t>
  </si>
  <si>
    <t xml:space="preserve">037-447-058 </t>
  </si>
  <si>
    <t>ผอ.ไม่อยู่ 1 อาทิตย์ นัดสำรวจใหม่ 28/02/2566</t>
  </si>
  <si>
    <t>ธารเกษม</t>
  </si>
  <si>
    <t>หมู่ที่ 7 บ้านเขาดินพัฒนา ตำบลธารเกษม อำเภอพระพุทธบาท จังหวัดสระบุรี 18120</t>
  </si>
  <si>
    <t>โรงเรียนนิคมสร้างตนเองจังหวัดสระบุรี (พิบูลสงเคราะห์ 2)</t>
  </si>
  <si>
    <t>ผอ.นางดารินทร์  จ้ายทองอยู่</t>
  </si>
  <si>
    <t>081-733-4307</t>
  </si>
  <si>
    <t>นายณรงค์ชัย สายแก้ว</t>
  </si>
  <si>
    <t>097-340-8343</t>
  </si>
  <si>
    <t>036-716049</t>
  </si>
  <si>
    <t>ไม่ทราบขนาดมิเตอร์ /รูปถ่ายไม่ครบ</t>
  </si>
  <si>
    <t>พุแค</t>
  </si>
  <si>
    <t>บ้านพุแค</t>
  </si>
  <si>
    <t>หมู่ที่  1  บ้านพุแค ตำบลพุแค อำเภอเฉลิมพระเกียรติ จังหวัดสระบุรี 18240</t>
  </si>
  <si>
    <t>โรงเรียนวัดพุแค</t>
  </si>
  <si>
    <t>ผอ.นางสาวกมลวรรณ นครศรี</t>
  </si>
  <si>
    <t>081-780-9249</t>
  </si>
  <si>
    <t>นางสาวจีรวรรณ รวยลาภ</t>
  </si>
  <si>
    <t>086-559-4561</t>
  </si>
  <si>
    <t>036-670150</t>
  </si>
  <si>
    <t xml:space="preserve"> อาคาร SCG รร.วัดพุแค</t>
  </si>
  <si>
    <t>วังม่วง</t>
  </si>
  <si>
    <t>110 หมู่ 5 ถนนวังม่วง-ซับสนุ่น   ตำบลวังม่วง  อำเภอวังม่วง จังหวัดสระบุรี 18220</t>
  </si>
  <si>
    <t>โรงเรียนวังม่วงวิทยาคม</t>
  </si>
  <si>
    <t>ผอ.นายอดุลย์ ต้นคำ</t>
  </si>
  <si>
    <t>084-875-1966</t>
  </si>
  <si>
    <t>นายอภิสิทธ์ บุญมาพิลา</t>
  </si>
  <si>
    <t>090-028-3452</t>
  </si>
  <si>
    <t>0-36730-696,0-36730-697</t>
  </si>
  <si>
    <t>ต้องกั้นผนัง  ห้องใหญ่</t>
  </si>
  <si>
    <t>แก่งคอย</t>
  </si>
  <si>
    <t>ชะอม</t>
  </si>
  <si>
    <t>บ้านชะอม</t>
  </si>
  <si>
    <t>หมู่ที่ 10 บ้านชะอม ตำบลชะอม อำเภอแก่งคอย จังหวัดสระบุรี 18110</t>
  </si>
  <si>
    <t>โรงเรียนชุมชนวัดบำรุงธรรม</t>
  </si>
  <si>
    <t>ผอ.นายอิทธิรัตน์ ควรชม</t>
  </si>
  <si>
    <t>089-081-2926</t>
  </si>
  <si>
    <t>นายธนภัทร ศรีฮาด</t>
  </si>
  <si>
    <t>087-615-2127</t>
  </si>
  <si>
    <t>036-714584</t>
  </si>
  <si>
    <t>หมู่ที่  5  บ้าน- ตำบลวังม่วง อำเภอวังม่วง จังหวัดสระบุรี 18220</t>
  </si>
  <si>
    <t>โรงเรียนอนุบาลวังม่วง</t>
  </si>
  <si>
    <t>ผอ.นายวิรุต หนองหงอก</t>
  </si>
  <si>
    <t>092-495-2325</t>
  </si>
  <si>
    <t>นางสาวสุทธิดา ศรีนวลจันทร์</t>
  </si>
  <si>
    <t>081-073-6857</t>
  </si>
  <si>
    <t xml:space="preserve">036-730171 </t>
  </si>
  <si>
    <t>อาคารชั้นป.1 ป.3</t>
  </si>
  <si>
    <t>ไม่ทราบขนาดมิเตอร์ /รูปถ่ายไม่ครบพื้นที่ถ่ายรูปมีจำกัด</t>
  </si>
  <si>
    <t>ค่ายบางระจัน</t>
  </si>
  <si>
    <t>บ้านท่าข้าม</t>
  </si>
  <si>
    <t>หมู่ที่ 3 บ้านท่าข้าม ตำบลท่าข้าม อำเภอค่ายบางระจัน จังหวัดสิงห์บุรี 16150</t>
  </si>
  <si>
    <t>โรงเรียนชุมชนวัดกลางท่าข้าม</t>
  </si>
  <si>
    <t>นางสาวกุลธิดา    อ่อนมี</t>
  </si>
  <si>
    <t>098-941-5699</t>
  </si>
  <si>
    <t>นางวาสนา เข็มวรรณ</t>
  </si>
  <si>
    <t>089-740-2395</t>
  </si>
  <si>
    <t>0-36597115</t>
  </si>
  <si>
    <t>อาคารหน้ามุข</t>
  </si>
  <si>
    <t>ไม้ดัด</t>
  </si>
  <si>
    <t>บ้านไม้ดัด</t>
  </si>
  <si>
    <t>หมู่ที่ 7 บ้านไม้ดัด ตำบลไม้ดัด อำเภอบางระจัน จังหวัดสิงห์บุรี 16130</t>
  </si>
  <si>
    <t>โรงเรียนอนุบาลบางระจัน (วังม่วงชุม)</t>
  </si>
  <si>
    <t>โรงเรียนอนุบาลบางระจัน</t>
  </si>
  <si>
    <t>ผอ.นายบรรเทิง  โนนเปือย</t>
  </si>
  <si>
    <t>084-121-4732</t>
  </si>
  <si>
    <t>036-591082</t>
  </si>
  <si>
    <t>อาคารสีเขียว</t>
  </si>
  <si>
    <t>30-60</t>
  </si>
  <si>
    <t>เลขที่ 36 หมู่ 1   ตำบลถอนสมอ  อำเภอท่าช้าง จังหวัดสิงห์บุรี 16140</t>
  </si>
  <si>
    <t>โรงเรียนท่าช้างวิทยาคาร</t>
  </si>
  <si>
    <t>ผอ.นายเชาวลิต บุญอิ่ม</t>
  </si>
  <si>
    <t>088-865-8592 ,089-609-3986</t>
  </si>
  <si>
    <t>นายธนัชชา สวนแก้ว</t>
  </si>
  <si>
    <t>088-298-8557</t>
  </si>
  <si>
    <t>036-595017</t>
  </si>
  <si>
    <t>อาคาร 2 16ร</t>
  </si>
  <si>
    <t>นรสิงห์</t>
  </si>
  <si>
    <t>บ้านตะพุ่น</t>
  </si>
  <si>
    <t>หมู่ที่  5  บ้านบ้านตะพุ่น ตำบลนรสิงห์ อำเภอป่าโมก จังหวัดอ่างทอง 14130</t>
  </si>
  <si>
    <t>โรงเรียนชุมชนวัดปราสาท</t>
  </si>
  <si>
    <t>โรงเรียนชุมชนวัดปราสาท (นรสิงห์ประชาสรรค์)</t>
  </si>
  <si>
    <t>ผอ.นายอำนาจ เทพวงษ์</t>
  </si>
  <si>
    <t>098-249-3651</t>
  </si>
  <si>
    <t>นายจตุพล โตอนันท์</t>
  </si>
  <si>
    <t>096-424-8011</t>
  </si>
  <si>
    <t> 0-3561-0664</t>
  </si>
  <si>
    <t>กาญจนาภิเษก 50ปี</t>
  </si>
  <si>
    <t>แสวงหา</t>
  </si>
  <si>
    <t>หมู่ที่ 5 บ้านแสวงหา ตำบลแสวงหา อำเภอแสวงหา จังหวัดอ่างทอง 14150</t>
  </si>
  <si>
    <t>โรงเรียนอนุบาลแสวงหา</t>
  </si>
  <si>
    <t>นาย วีระชาติ    มาลัย</t>
  </si>
  <si>
    <t>086-1265858</t>
  </si>
  <si>
    <t>นายอานนท์ แก้วเกิด</t>
  </si>
  <si>
    <t>090-430-9500</t>
  </si>
  <si>
    <t xml:space="preserve"> 0-3569-5205 </t>
  </si>
  <si>
    <t>อาคาร 2  ห้องสมุด</t>
  </si>
  <si>
    <t xml:space="preserve">รื้อทำฝ้าใหม่ </t>
  </si>
  <si>
    <t>บ้าน315</t>
  </si>
  <si>
    <t>หมู่ที่ 7 บ้าน315 ตำบลแสวงหา อำเภอแสวงหา จังหวัดอ่างทอง 14150</t>
  </si>
  <si>
    <t>โรงเรียนแสวงหาวิทยาคม</t>
  </si>
  <si>
    <t>นาย ประสิทธิ์    รักงาม</t>
  </si>
  <si>
    <t>086-1364694</t>
  </si>
  <si>
    <t>นายสมชาย พรศักดิ์ชัย</t>
  </si>
  <si>
    <t>086-757-5020</t>
  </si>
  <si>
    <t xml:space="preserve"> (035) 610960</t>
  </si>
  <si>
    <t>อาคารวิทย์นิเวศ</t>
  </si>
  <si>
    <t>ขาดข้อมูลขนาดมิเตอร์ / รูปถ่ายไม่ครบ ,ในห้องมีของเยอะ</t>
  </si>
  <si>
    <t>ตลุกคู่</t>
  </si>
  <si>
    <t>บ้านสวนขวัญ</t>
  </si>
  <si>
    <t>หมู่ที่  13  บ้านสวนขวัญ ตำบลตลุกดู่ อำเภอทัพทัน จังหวัดอุทัยธานี 61120</t>
  </si>
  <si>
    <t>โรงเรียนบ้านสวนขวัญ</t>
  </si>
  <si>
    <t>ผอ.คมศักดิ์ ชื่นชม</t>
  </si>
  <si>
    <t>086-289-6048 , 087-978-1913</t>
  </si>
  <si>
    <t>สอ.คูณมา จันทร์ผาย</t>
  </si>
  <si>
    <t>093-131-3554</t>
  </si>
  <si>
    <t>056-510832</t>
  </si>
  <si>
    <t>ขวัญแก้ว</t>
  </si>
  <si>
    <t>มีงานผนัง</t>
  </si>
  <si>
    <t>สว่างอารมณ์</t>
  </si>
  <si>
    <t>ไผ่เขียว</t>
  </si>
  <si>
    <t>บ้านคลองลำปาง</t>
  </si>
  <si>
    <t>หมู่ที่  8  บ้านบ้านคลองลำปาง ตำบลไผ่เขียว อำเภอสว่างอารมณ์ จังหวัดอุทัยธานี 61150</t>
  </si>
  <si>
    <t>โรงเรียนบ้านหนองตะเคียน</t>
  </si>
  <si>
    <t>โรงเรียนบ้านวังเกษตร &gt;&gt; โรงเรียนบ้านหนองตะเคียน</t>
  </si>
  <si>
    <t>ดร.สิริรัฏฐ์ กาญจนโพธิ์ (รักษาการ ผอ.)</t>
  </si>
  <si>
    <t>083-554-5597</t>
  </si>
  <si>
    <t>นางสาวอังคณา ระลึก</t>
  </si>
  <si>
    <t>086-191-5948</t>
  </si>
  <si>
    <t>056-041019</t>
  </si>
  <si>
    <t>โรงเรียนบ้านวังเกษตร</t>
  </si>
  <si>
    <t>เจ้าวัด</t>
  </si>
  <si>
    <t>บ้านเจ้าวัด</t>
  </si>
  <si>
    <t>หมู่ที่  1  บ้านเจ้าวัด ตำบลเจ้าวัด อำเภอบ้านไร่ จังหวัดอุทัยธานี 61140</t>
  </si>
  <si>
    <t>โรงเรียนบ้านเจ้าวัด</t>
  </si>
  <si>
    <t>ผอ. นางณัฐชนิกา ทวีทรัพย์นวกุล</t>
  </si>
  <si>
    <t>085-731-5998</t>
  </si>
  <si>
    <t>นายมิตรชัย สุทธิ์ศักดิ์</t>
  </si>
  <si>
    <t>088-427-6731</t>
  </si>
  <si>
    <t>056-984028</t>
  </si>
  <si>
    <t xml:space="preserve">ต้องกันผนัง 6m </t>
  </si>
  <si>
    <t>ป่าอ้อ</t>
  </si>
  <si>
    <t>บ้านเขาวง</t>
  </si>
  <si>
    <t>1 หมู่ที่ 2 บ้านเขาวง   ตำบลป่าอ้อ  อำเภอลานสัก จังหวัดอุทัยธานี 61160</t>
  </si>
  <si>
    <t>โรงเรียนบ้านเขาวง</t>
  </si>
  <si>
    <t>ผอ. นายศฐา ใจโพธา</t>
  </si>
  <si>
    <t>081-255-6509</t>
  </si>
  <si>
    <t>นางสาววณิชชากร ลักษณะ</t>
  </si>
  <si>
    <t>088-233-5663</t>
  </si>
  <si>
    <t>093-2676736</t>
  </si>
  <si>
    <t>บ้านดอนใหญ่</t>
  </si>
  <si>
    <t>หมู่ที่  2  บ้านดอนใหญ่ ตำบลสว่างอารมณ์ อำเภอสว่างอารมณ์ จังหวัดอุทัยธานี 61150</t>
  </si>
  <si>
    <t>สพม.เขต 42(นครสวรรค์-อุทัยธานี)</t>
  </si>
  <si>
    <t>โรงเรียนสว่างอารมณ์วิทยาคม</t>
  </si>
  <si>
    <t>ผอ. นายเสวก พันธุ์อ้น</t>
  </si>
  <si>
    <t>081-707-5963</t>
  </si>
  <si>
    <t>0 56510882</t>
  </si>
  <si>
    <t>อาคารสวรรคโลก</t>
  </si>
  <si>
    <t>ติดตั้งตู้ MDB,เมน,กราวด์</t>
  </si>
  <si>
    <t>G3</t>
  </si>
  <si>
    <t>T4</t>
  </si>
  <si>
    <t>โรงเรียนสังกัด ตชด.</t>
  </si>
  <si>
    <t>บางชัน</t>
  </si>
  <si>
    <t>หมู่ที่ 6 บ้านน้ำแดง ตำบลบางชัน อำเภอขลุง จังหวัดจันทบุรี 22110</t>
  </si>
  <si>
    <t>โรงเรียนตำรวจตระเวนชายแดนบ้านน้ำแดง</t>
  </si>
  <si>
    <t>รร.ตชด.บ้านน้ำแดง</t>
  </si>
  <si>
    <t>พ.ต.ต.สมบัติ  จรูญไชย</t>
  </si>
  <si>
    <t>0861505296</t>
  </si>
  <si>
    <t>089 832 8343</t>
  </si>
  <si>
    <t>คอมพิวเตอร์</t>
  </si>
  <si>
    <t>เวลาน้ำทะเลหนุน ปี2565 ภายในโรงเรียนจะมีน้ำท่วม ทำให้ตัวอาคารมีความชื้น</t>
  </si>
  <si>
    <t>อ่างคีรี</t>
  </si>
  <si>
    <t>หมู่ที่ 8 บ้านคลองมะลิ ตำบลอ่างคีรี อำเภอมะขาม จังหวัดจันทบุรี 22180</t>
  </si>
  <si>
    <t>โรงเรียนตำรวจตระเวนชายแดนบ้านคลองมะลิประเวศน์วิทยา</t>
  </si>
  <si>
    <t>รร.ตชด.บ้านคลองมะลิประเวศน์วิทยา</t>
  </si>
  <si>
    <t>พ.ต.ต.อธิพล  เมืองวงค์</t>
  </si>
  <si>
    <t>089 9311936</t>
  </si>
  <si>
    <t>080 561 6991</t>
  </si>
  <si>
    <t>ไสว แจ้งกระจ่างและครอบครัว</t>
  </si>
  <si>
    <t>หมู่ที่ ๑๖ บ้านหนองบอน ตำบลทุ่งขนาน อำเภอสอยดาว จังหวัดจันทบุรี 22180</t>
  </si>
  <si>
    <t>โรงเรียนตำรวจตระเวนชายแดนสิงคโปร์แอร์ไลน์สเฉลิมพระเกียรติ พระบาทสมเด็จพระเจ้าอยู่หัวฯ</t>
  </si>
  <si>
    <t>รร.ตชด.สิงคโปร์แอร์ไลน์สเฉลิมพระเกียรติฯ</t>
  </si>
  <si>
    <t>พ.ต.ต.สุวรรณ  สาเสนา</t>
  </si>
  <si>
    <t>087-1363781</t>
  </si>
  <si>
    <t>USO</t>
  </si>
  <si>
    <t>พวา</t>
  </si>
  <si>
    <t>หมู่ที่ 11 บ้านบ่อชะอม ตำบลพวา อำเภอแก่งหางแมว จังหวัดจันทบุรี  22160</t>
  </si>
  <si>
    <t>โรงเรียนตำรวจตระเวนชายแดนบ้านบ่อชะอม</t>
  </si>
  <si>
    <t>รร.ตชด.บ้านบ่อชะอม</t>
  </si>
  <si>
    <t>พ.ต.ต.สมเกียรติ กุดหอม</t>
  </si>
  <si>
    <t>0949691935</t>
  </si>
  <si>
    <t>โรงอาหาร</t>
  </si>
  <si>
    <t>ขุนช่อง</t>
  </si>
  <si>
    <t>หมู่ที่ 4 บ้านหางแมว ตำบลขุนซ่อง อำเภอแก่งหางแมว จังหวัดจันทบุรี  22160</t>
  </si>
  <si>
    <t>โรงเรียนตำรวจตระเวนชายแดนบ้านหางแมว</t>
  </si>
  <si>
    <t>รร.ตชด.บ้านหางแมว</t>
  </si>
  <si>
    <t>ร.ต.อ.ไชยสิทธิ์  ทองเกียว</t>
  </si>
  <si>
    <t>062-3277543</t>
  </si>
  <si>
    <t>เย็นธารา</t>
  </si>
  <si>
    <t>T5</t>
  </si>
  <si>
    <t>ท่ากระดาน</t>
  </si>
  <si>
    <t>หมู่ที่ 19 บ้านนายาว ตำบลท่ากระดาน อำเภอสนามชัยเขต จังหวัดฉะเชิงเทรา  24160</t>
  </si>
  <si>
    <t>รร.ตชด.บ้านนายาว &gt;&gt; รร.ตชด.บ้านนาอีสาน</t>
  </si>
  <si>
    <t>รตต.เรืองยศ สีดาชมภู</t>
  </si>
  <si>
    <t>038-502124</t>
  </si>
  <si>
    <t>รร.ตชด.บ้านนายาว</t>
  </si>
  <si>
    <t>มีโครงการ USO NET &gt;&gt; สถิติให้ย้าย</t>
  </si>
  <si>
    <t>รร.ตชด.บ้านนาอีสาน</t>
  </si>
  <si>
    <t>342 ม.18 ต.ท่ากระดาน อ.สนามชัยเขต จ.ฉะเชิงเทรา 24160 </t>
  </si>
  <si>
    <t>โรงเรียนมัธยมพระราชทานนายาว</t>
  </si>
  <si>
    <t>รร.มัธยมพระราชทานนายาว</t>
  </si>
  <si>
    <t>พล.ต.ท.ประพันธ์ จันทร์เอม</t>
  </si>
  <si>
    <t>038 502 220</t>
  </si>
  <si>
    <t>จริยธรรม</t>
  </si>
  <si>
    <t>ทับพริก</t>
  </si>
  <si>
    <t>หมู่ที่ 3 บ้านเขาสารภี ตำบลทับพริก อำเภออรัญประเทศ จังหวัดสระแก้ว 27260</t>
  </si>
  <si>
    <t>กองกำกับการตำรวจตระเวนชายแดนที่ 12</t>
  </si>
  <si>
    <t>โรงเรียนตำรวจตระเวนชายแดนบ้านเขาสารภี</t>
  </si>
  <si>
    <t>รร.ตชด.บ้านเขาสารภี</t>
  </si>
  <si>
    <t>ด.ต.สมพร บุตรสมบัติ</t>
  </si>
  <si>
    <t>089-249-8209</t>
  </si>
  <si>
    <t>รตต.มงคล</t>
  </si>
  <si>
    <t>087-942-4754</t>
  </si>
  <si>
    <t>063-879-4824</t>
  </si>
  <si>
    <t>เข้าเก็บงาน ติดตู้ คอนซูเมอร์ 26-03-2023</t>
  </si>
  <si>
    <t>เลขที่ 555 หมู่ที่ 5 ตำบล วังใหม่ อำเภอ วังสมบูรณ์ จังหวัด สระแก้ว 27250</t>
  </si>
  <si>
    <t>โรงเรียนตำรวจตระเวนชายแดนบ้านทุ่งกบินทร์</t>
  </si>
  <si>
    <t>รร.ตชด.บ้านทุ่งกบินทร์</t>
  </si>
  <si>
    <t>พ.ต.ต.สถาพร ไชยวรรณ</t>
  </si>
  <si>
    <t>096-821-1829</t>
  </si>
  <si>
    <t>ด.ต.หญิงสุกัญญา บุญมาก</t>
  </si>
  <si>
    <t>093-136-5892</t>
  </si>
  <si>
    <t>080-958-5044</t>
  </si>
  <si>
    <t>อาคารเรียนหลังใหญ่</t>
  </si>
  <si>
    <t>หมู่ที่ 15 บ้านโพธิ์เงิน ตำบลวังสมบูรณ์ อำเภอวังสมบูรณ์ จังหวัดสระแก้ว 27260</t>
  </si>
  <si>
    <t>โรงเรียนตำรวจตระเวนชายแดนวังศรีทอง</t>
  </si>
  <si>
    <t>รร.ตชด.วังศรีทอง</t>
  </si>
  <si>
    <t>พ.ต.ท.สัมฤทธิ์  อุ่นมี</t>
  </si>
  <si>
    <t>062-601-6511</t>
  </si>
  <si>
    <t>สุพัตรา ด้วงสีดา</t>
  </si>
  <si>
    <t>090-238-1839</t>
  </si>
  <si>
    <t>อาคารสมาคมแม่บ้านเกษตร</t>
  </si>
  <si>
    <t>ไทรเดี่ยว</t>
  </si>
  <si>
    <t>บ้านใหม่การบินไทย</t>
  </si>
  <si>
    <t>หมู่ที่ 9 บ้านใหม่การบินไทย ตำบลไทรเดี่ยว อำเภอคลองหาด จังหวัดสระแก้ว 27260</t>
  </si>
  <si>
    <t>โรงเรียนตำรวจตระเวนชายแดนการบินไทย</t>
  </si>
  <si>
    <t>รร.ตชด.การบินไทย</t>
  </si>
  <si>
    <t>พ.ต.ต.สุวรรณ  ค่ำชู</t>
  </si>
  <si>
    <t>062-131-7088</t>
  </si>
  <si>
    <t>สุนันทา มงคลสุขเจริญ</t>
  </si>
  <si>
    <t>086-403-4854</t>
  </si>
  <si>
    <t>ห้องโครงการ USO NET CAT</t>
  </si>
  <si>
    <t>ป่าไร่</t>
  </si>
  <si>
    <t>บ้านหนองหญ้าปล้อง</t>
  </si>
  <si>
    <t>หมู่ที่ 4 บ้านหนองหญ้าปล้อง ต.ป่าไร่ อ.อรัญประเทศ จ.สระแก้ว 27120</t>
  </si>
  <si>
    <t>โรงเรียน ต ช ด.ประชารัฐบำรุง ๑</t>
  </si>
  <si>
    <t>รร.ตชด.ประชารัฐบำรุง 1</t>
  </si>
  <si>
    <t>ด.ต.สมเกียรติ ถาวรกุล</t>
  </si>
  <si>
    <t>086-156-4345</t>
  </si>
  <si>
    <t>จ.ส.ต.หญิงขวัญเรือน ศาลาแดง</t>
  </si>
  <si>
    <t>089-607-6027</t>
  </si>
  <si>
    <t>081-863-1576</t>
  </si>
  <si>
    <t>วังทอง</t>
  </si>
  <si>
    <t>หมู่ที่ 11 บ้านคลองชล  ดำบลวังทอง อำเภอวังสมบูรณ์ จังหวัดสระแก้ว 27250</t>
  </si>
  <si>
    <t>โรงเรียนตำรวจตระเวนชายแดนพีระยานุเคราะห์ฯ</t>
  </si>
  <si>
    <t>รร.ตชด.พีระยานุเคราะห์ฯ 1</t>
  </si>
  <si>
    <t>พ.ต.ต.สมภพ  จิตเทวินลิขติ</t>
  </si>
  <si>
    <t>086-000-9572</t>
  </si>
  <si>
    <t>ด.ต.บุญเรือง สาวสิทธิ์</t>
  </si>
  <si>
    <t>089-900-2567</t>
  </si>
  <si>
    <t>พิกัดละติจูด</t>
  </si>
  <si>
    <t>พิกัดลองจิจูด</t>
  </si>
  <si>
    <t>รายการที่</t>
  </si>
  <si>
    <t>จำนวน</t>
  </si>
  <si>
    <t>จำนวนอุปกรณ์ครบถ้วน</t>
  </si>
  <si>
    <t>£</t>
  </si>
  <si>
    <t>ครบถ้วน ใช้งานได้</t>
  </si>
  <si>
    <t>ไม่ครบถ้วน</t>
  </si>
  <si>
    <t>หมายเหตุ</t>
  </si>
  <si>
    <t>Key</t>
  </si>
  <si>
    <t>TSPT</t>
  </si>
  <si>
    <t>Count</t>
  </si>
  <si>
    <t>ลงชื่อ</t>
  </si>
  <si>
    <t xml:space="preserve">ประจำเดือน: </t>
  </si>
  <si>
    <t xml:space="preserve">ความเร็วอินเตอร์เน็ต: </t>
  </si>
  <si>
    <t xml:space="preserve">ชื่อศูนย์: </t>
  </si>
  <si>
    <t xml:space="preserve">ที่อยู่: </t>
  </si>
  <si>
    <t>รูปภาพ ก่อนปรับปรุงและติดตั้งระบบ</t>
  </si>
  <si>
    <t xml:space="preserve">พ.ศ. </t>
  </si>
  <si>
    <t xml:space="preserve">ดาวน์โหลด: </t>
  </si>
  <si>
    <t xml:space="preserve">อัพโหลด: </t>
  </si>
  <si>
    <t>ภาพถ่ายมุมกว้างหน้าอาคารที่จะติดตั้งอุปกรณ์</t>
  </si>
  <si>
    <t>ภาพถ่ายหน้าทางเข้าสถานที่ตั้งหน่วยงาน</t>
  </si>
  <si>
    <t>ภาพถ่ายหน้าห้องที่จะติดตั้งอุปกรณ์</t>
  </si>
  <si>
    <t>ภาพถ่ายมุมกว้างจากหน้าห้องไปหลังห้อง</t>
  </si>
  <si>
    <t>รูปภาพ หลังปรับปรุงและติดตั้งระบบ</t>
  </si>
  <si>
    <t>ควรเห็นป้ายชื่อสถานที่ตั้งหน่วยงาน</t>
  </si>
  <si>
    <t>ควรเห็นป้ายชื่อศูนย์ดิจิทัลชุมชน (ป้ายม่วง)</t>
  </si>
  <si>
    <t>ควรเห็นทุกอปุกรณ์</t>
  </si>
  <si>
    <t>ภาพถ่ายชุดอุปกรณ์ผลิตไฟฟ้า</t>
  </si>
  <si>
    <t>ภาพถ่ายห้องควบคุมชุดอุปกรณ์</t>
  </si>
  <si>
    <t>ด้วยพลังงานแสงอาทิตย์ (Solar Cell)</t>
  </si>
  <si>
    <t>ผลิตไฟฟ้าด้วยพลังงานแสงอาทิตย์ (Solar Cell)</t>
  </si>
  <si>
    <t>ADSL Thailand Speedtest</t>
  </si>
  <si>
    <t>ภาพถ่ายพื้นที่ก่อนติดตั้ง Solar Cell</t>
  </si>
  <si>
    <t>ภาพถ่ายชุดอุปกรณ์ผลิตไฟฟ้า Solar Cell</t>
  </si>
  <si>
    <t>ภาพถ่ายห้องควบคุมชุดอุปกรณ์ Solar Cell</t>
  </si>
  <si>
    <t>Images Dir</t>
  </si>
  <si>
    <t>images</t>
  </si>
  <si>
    <t>Speedtest image (W)</t>
  </si>
  <si>
    <t>Installation image (W)</t>
  </si>
  <si>
    <t>Speedtest image Inc (Top)</t>
  </si>
  <si>
    <t>Speedtest image Inc (Left)</t>
  </si>
  <si>
    <t>Installation image Inc (Top)</t>
  </si>
  <si>
    <t>Installation image Inc (Left)</t>
  </si>
  <si>
    <t>Images Border</t>
  </si>
  <si>
    <t>ภาพถ่ายพื้นที่ก่อนติดตั้งชุดอุปกรณ์ผลิตไฟฟ้า</t>
  </si>
  <si>
    <t>ชื่อประเภท</t>
  </si>
  <si>
    <t>ภาพถ่ายชุดอุปกรณ์ Solar Cell</t>
  </si>
  <si>
    <t>ภาพถ่ายพื้นที่ก่อนติดตั้ง Solar Cell 1</t>
  </si>
  <si>
    <t>ภาพถ่ายพื้นที่ก่อนติดตั้ง Solar Cell 2</t>
  </si>
  <si>
    <t>File type</t>
  </si>
  <si>
    <t>Before installation Page</t>
  </si>
  <si>
    <t>After installation Page</t>
  </si>
  <si>
    <t>ข้อมูลรูปภาพประกอบสถานที่ติดตั้ง</t>
  </si>
  <si>
    <t>ข้อมูลหน้าที่ 3</t>
  </si>
  <si>
    <t>ข้อมูลหน้าที่ 2</t>
  </si>
  <si>
    <t>ข้อมูลหน้าปก</t>
  </si>
  <si>
    <t>ข้อมูลหน้าที่ 4</t>
  </si>
  <si>
    <t>jpg</t>
  </si>
  <si>
    <t>PCS10KS/T</t>
  </si>
  <si>
    <t>Installation image (H)</t>
  </si>
  <si>
    <t>Report Dir</t>
  </si>
  <si>
    <t>reports</t>
  </si>
  <si>
    <t xml:space="preserve">Subcontract </t>
  </si>
  <si>
    <r>
      <rPr>
        <b/>
        <sz val="14"/>
        <color theme="1"/>
        <rFont val="Cordia New"/>
        <family val="2"/>
      </rPr>
      <t xml:space="preserve">Plan Start M2 </t>
    </r>
    <r>
      <rPr>
        <sz val="14"/>
        <color theme="1"/>
        <rFont val="Cordia New"/>
        <family val="2"/>
      </rPr>
      <t xml:space="preserve">
(เคลียพื้นที่รื้อของย้ายของเตรียมห้องก่อนปรับปรุง)</t>
    </r>
  </si>
  <si>
    <r>
      <rPr>
        <b/>
        <sz val="14"/>
        <color theme="1"/>
        <rFont val="Cordia New"/>
        <family val="2"/>
      </rPr>
      <t xml:space="preserve">Actual Start M2 </t>
    </r>
    <r>
      <rPr>
        <sz val="14"/>
        <color theme="1"/>
        <rFont val="Cordia New"/>
        <family val="2"/>
      </rPr>
      <t xml:space="preserve">
(เคลียพื้นที่รื้อของย้ายของเตรียมห้องก่อนปรับปรุง)</t>
    </r>
  </si>
  <si>
    <r>
      <rPr>
        <b/>
        <sz val="14"/>
        <rFont val="Cordia New"/>
        <family val="2"/>
      </rPr>
      <t xml:space="preserve">Plan Start M3 </t>
    </r>
    <r>
      <rPr>
        <sz val="14"/>
        <rFont val="Cordia New"/>
        <family val="2"/>
      </rPr>
      <t xml:space="preserve">
(ตกแต่งพื้นที่ ผนังฝ้า ทาสี)</t>
    </r>
  </si>
  <si>
    <r>
      <rPr>
        <b/>
        <sz val="14"/>
        <rFont val="Cordia New"/>
        <family val="2"/>
      </rPr>
      <t xml:space="preserve">Actual Start M3 </t>
    </r>
    <r>
      <rPr>
        <sz val="14"/>
        <rFont val="Cordia New"/>
        <family val="2"/>
      </rPr>
      <t xml:space="preserve">
(ตกแต่งพื้นที่ ผนังฝ้า ทาสี)</t>
    </r>
  </si>
  <si>
    <r>
      <rPr>
        <b/>
        <sz val="14"/>
        <color theme="1"/>
        <rFont val="Cordia New"/>
        <family val="2"/>
      </rPr>
      <t xml:space="preserve">Plan Start M4 </t>
    </r>
    <r>
      <rPr>
        <sz val="14"/>
        <color theme="1"/>
        <rFont val="Cordia New"/>
        <family val="2"/>
      </rPr>
      <t xml:space="preserve">
(ติดตั้งระบบไฟฟ้า สายสัญญาณ )</t>
    </r>
  </si>
  <si>
    <r>
      <rPr>
        <b/>
        <sz val="14"/>
        <color theme="1"/>
        <rFont val="Cordia New"/>
        <family val="2"/>
      </rPr>
      <t>Actual Start M4</t>
    </r>
    <r>
      <rPr>
        <sz val="14"/>
        <color theme="1"/>
        <rFont val="Cordia New"/>
        <family val="2"/>
      </rPr>
      <t xml:space="preserve"> 
(ติดตั้งระบบไฟฟ้า สายสัญญาณ )</t>
    </r>
  </si>
  <si>
    <t>Layout Sent to NT</t>
  </si>
  <si>
    <t>Lot No.</t>
  </si>
  <si>
    <r>
      <rPr>
        <b/>
        <sz val="14"/>
        <color theme="1"/>
        <rFont val="Cordia New"/>
        <family val="2"/>
      </rPr>
      <t xml:space="preserve">Plan Start M5 </t>
    </r>
    <r>
      <rPr>
        <sz val="14"/>
        <color theme="1"/>
        <rFont val="Cordia New"/>
        <family val="2"/>
      </rPr>
      <t xml:space="preserve">
(ติดตั้งเครื่องปรับอากาศ)</t>
    </r>
  </si>
  <si>
    <r>
      <rPr>
        <b/>
        <sz val="14"/>
        <color theme="1"/>
        <rFont val="Cordia New"/>
        <family val="2"/>
      </rPr>
      <t xml:space="preserve">Actual Start M5 </t>
    </r>
    <r>
      <rPr>
        <sz val="14"/>
        <color theme="1"/>
        <rFont val="Cordia New"/>
        <family val="2"/>
      </rPr>
      <t xml:space="preserve">
(ติดตั้งเครื่องปรับอากาศ)</t>
    </r>
  </si>
  <si>
    <r>
      <t xml:space="preserve">Plan Start IF
</t>
    </r>
    <r>
      <rPr>
        <sz val="14"/>
        <color theme="1"/>
        <rFont val="Cordia New"/>
        <family val="2"/>
      </rPr>
      <t>งานติดตั้ง เฟอร์นิเจอร์</t>
    </r>
  </si>
  <si>
    <r>
      <t xml:space="preserve">Plan Finish IF
</t>
    </r>
    <r>
      <rPr>
        <sz val="14"/>
        <color theme="1"/>
        <rFont val="Cordia New"/>
        <family val="2"/>
      </rPr>
      <t>งานติดตั้ง เฟอร์นิเจอร์</t>
    </r>
  </si>
  <si>
    <r>
      <t xml:space="preserve">Actual Finish IF
</t>
    </r>
    <r>
      <rPr>
        <sz val="14"/>
        <color theme="1"/>
        <rFont val="Cordia New"/>
        <family val="2"/>
      </rPr>
      <t>งานติดตั้ง เฟอร์นิเจอร์</t>
    </r>
  </si>
  <si>
    <r>
      <rPr>
        <b/>
        <sz val="14"/>
        <color theme="1"/>
        <rFont val="Cordia New"/>
        <family val="2"/>
      </rPr>
      <t xml:space="preserve">Plan Start M6 </t>
    </r>
    <r>
      <rPr>
        <sz val="14"/>
        <color theme="1"/>
        <rFont val="Cordia New"/>
        <family val="2"/>
      </rPr>
      <t xml:space="preserve">
(ติดตั้งอุปกรณ์ ระบบคอมพิวเตอร์ คอนฟิก ออนระบบทดสอบ)</t>
    </r>
  </si>
  <si>
    <r>
      <rPr>
        <b/>
        <sz val="14"/>
        <color theme="1"/>
        <rFont val="Cordia New"/>
        <family val="2"/>
      </rPr>
      <t xml:space="preserve">Actual Start M6 </t>
    </r>
    <r>
      <rPr>
        <sz val="14"/>
        <color theme="1"/>
        <rFont val="Cordia New"/>
        <family val="2"/>
      </rPr>
      <t xml:space="preserve">
(ติดตั้งอุปกรณ์ ระบบคอมพิวเตอร์ คอนฟิก ออนระบบทดสอบ)</t>
    </r>
  </si>
  <si>
    <t>ไม่ต้องทาสี</t>
  </si>
  <si>
    <t>Lot2</t>
  </si>
  <si>
    <t xml:space="preserve">ถนน เชื่อมสัมพันธ์ แขวง โคกแฝด เขต หนองจอก กรุงเทพมหานคร 10530 </t>
  </si>
  <si>
    <t xml:space="preserve">หมู่ 11 แขวงคลองสิบสอง เขตหนองจอก   แขวงคลองสิบสอง  เขตหนองจอก กรุงเทพมหานคร 10530 </t>
  </si>
  <si>
    <t>Install Computer // Wait Config</t>
  </si>
  <si>
    <t>Lot4</t>
  </si>
  <si>
    <t>(05/05) ติดตั้งงานจบทั้งหมด</t>
  </si>
  <si>
    <t>333 ถ.สุขุมวิท77 แขวงสวนหลวง เขตสวนหลวง กทม</t>
  </si>
  <si>
    <t>พระครูวรกิจจาทร</t>
  </si>
  <si>
    <t>02-3484925</t>
  </si>
  <si>
    <t xml:space="preserve"> โรงเรียนมูลนิธิวัดปากบ่อ</t>
  </si>
  <si>
    <t>Lot5</t>
  </si>
  <si>
    <t>(04/05) ติดตั้งโต๊ะคอมจบ  ประกอบเฟอร์ที่เหลือทั้งหมดแล้ว ขาดเก้าอี้</t>
  </si>
  <si>
    <t>โรงเรียนวัดสิตาราม เขตป้อมปราบฯ &gt;&gt; วัดบางนานอก</t>
  </si>
  <si>
    <t>ศูนย์การเรียนรู้วัดบางนานอก</t>
  </si>
  <si>
    <t>ถนนสรรพาวุธ แขวงบางนาใต้ เขตบางนา กรุงเทพมหานคร</t>
  </si>
  <si>
    <t>ณัฐมาศ</t>
  </si>
  <si>
    <t>080-9145491</t>
  </si>
  <si>
    <t>วัดบางนานอก</t>
  </si>
  <si>
    <t>Lot6</t>
  </si>
  <si>
    <t xml:space="preserve">วิทยาลัยสารพัดช่างธนบุรี &gt;&gt; โรงเรียนบ้านคลองบัว </t>
  </si>
  <si>
    <t xml:space="preserve">โรงเรียนบ้านคลองบัว </t>
  </si>
  <si>
    <t>105 ถนนสุขาภิบาล ๕ แขวงท่าแร้ง เขตบางเขน กรุงเทพมหานคร 10220</t>
  </si>
  <si>
    <t>ผอ.รุ่งนภา</t>
  </si>
  <si>
    <t>098-9893899</t>
  </si>
  <si>
    <t>โรงเรียนบ้านคลองบัว (เอี่ยมแสงโรจน์)</t>
  </si>
  <si>
    <t>โรงเรียนศาลาคู้</t>
  </si>
  <si>
    <t>25 ซ.หทัยราษฏร์40 คลองสามวา กทม.</t>
  </si>
  <si>
    <t>ผอ. เครือวัลย์</t>
  </si>
  <si>
    <t>085-9319392</t>
  </si>
  <si>
    <t>โรงเรียนสุเหร่าสามวา (ซุน เวทย์สฤษฎ์อุทิศ)</t>
  </si>
  <si>
    <t>Lot3</t>
  </si>
  <si>
    <t>1 หมู่ที่ 8 แขวงคู้ฝั่งเหนือ เขตหนองจอก กรุงเทพมหานคร 10530</t>
  </si>
  <si>
    <t>ผอ.วาสนา</t>
  </si>
  <si>
    <t>092-8780656</t>
  </si>
  <si>
    <t>ติดตั้งแล้วบางส่วน เหลือโต๊ะคอม 4 ตัวและสินค้าที่เหลือยังไม่ได้ติดตั้ง</t>
  </si>
  <si>
    <t>(01/05) ติดตั้งโต๊ะคอมจบพร้อมสินค้าทั้งหมด</t>
  </si>
  <si>
    <t>435 ซอย อ่อนนุช 3 แขวงสวนหลวง กรุงเทพมหานคร 10250</t>
  </si>
  <si>
    <t>ผอ.สมพงษ์ ธนะสินธุ์</t>
  </si>
  <si>
    <t>086-0321665</t>
  </si>
  <si>
    <t xml:space="preserve"> ซอย 41 ถ.พระราม 9 สวนหลวง เขตสวนหลวง กรุงเทพมหานคร 10250</t>
  </si>
  <si>
    <t xml:space="preserve"> 15/28 หมู่ 1 ท้าย ซอย สุภาพงษ์ 1 แยก 9 แขวงหนองบอน เขต ประเวศ</t>
  </si>
  <si>
    <t>ส่งของแล้วรอติดตั้ง</t>
  </si>
  <si>
    <t>(03/05) ติดตั้งจบทั้งหมด</t>
  </si>
  <si>
    <t>632 ถ. โชคชัย 4 แขวงลาดพร้าว เขตลาดพร้าว กรุงเทพมหานคร 10230</t>
  </si>
  <si>
    <t>ผอ.ปาณิศา</t>
  </si>
  <si>
    <t>093-1654459</t>
  </si>
  <si>
    <t>กศน. แขวงลาดพร้าว ศูนย์การเรียนชุมชน</t>
  </si>
  <si>
    <t>กศน. เขตบางรัก</t>
  </si>
  <si>
    <t>(03/05) ติดตั้งจบทั้งหมด ขาดเก้าอี้ทั้งหมด</t>
  </si>
  <si>
    <t>(03/05 ) ติดตั้งโต๊ะคอมจบ ที่เหลือประกอบหมดแล้ว พาร์ทติชั่นติดไม่ได้หน้างานพื้นที่ไม่พอ</t>
  </si>
  <si>
    <t>พื้นที่ไม่เสร็จ ของกอง</t>
  </si>
  <si>
    <t>165 จรัญสนิทวงศ์ 42 แยก 5 แขวงบางยี่ขัน เขตบางพลัด กรุงเทพมหานคร 10700</t>
  </si>
  <si>
    <t>ผอ.วิรัตน์</t>
  </si>
  <si>
    <t>081-829-6252</t>
  </si>
  <si>
    <t>(04/05) ติดตั้งจบเรียบร้อย</t>
  </si>
  <si>
    <t>208/1 ซอย บางอุทิศ ถนน เจริญกรุง 95 ต.วัดพระยาไกร อ.เขตบางคอแหลม จ.กรุงเทพมหานคร 10120</t>
  </si>
  <si>
    <t>คุณดนุ</t>
  </si>
  <si>
    <t>093-6159901</t>
  </si>
  <si>
    <t>ศูนย์การศึกษาอิสลาม มัสยิดญามีอุ้ลค็อยร๊อต</t>
  </si>
  <si>
    <t>(03/05 ) ติดตั้งโต๊ะคอมจบ ที่เหลือประกอบหมดแล้ว กุญแจลิ้นชักเจาะมาผิดข้าง 1 อัน</t>
  </si>
  <si>
    <t>ติดตั้งจบทั้งหมด ขาดเก้าอี้ทั้งหมด</t>
  </si>
  <si>
    <t xml:space="preserve">ส่งของ </t>
  </si>
  <si>
    <t>(04/05) ติดตั้งโต๊ะคอมและเคาเตอร์จบ ค้างเฟอร์ประกอบที่เหลือ</t>
  </si>
  <si>
    <t>Lot1</t>
  </si>
  <si>
    <t>ส่งของแล้ว(คิวติดตั้ง 7/5)</t>
  </si>
  <si>
    <t>(06/05) ติดตั้งโต๊ะคอมจบ ค้างประกอบเฟอร์ที่เหลือ</t>
  </si>
  <si>
    <t>(05/05) ติดตั้งโต๊ะคอมและเคาเตอร์จบ ค้างประกอบเฟอร์ที่เหลือ</t>
  </si>
  <si>
    <r>
      <t>หมู่ที่ 9 บ้าน</t>
    </r>
    <r>
      <rPr>
        <sz val="14"/>
        <rFont val="Cordia New"/>
        <family val="2"/>
      </rPr>
      <t>เกาะตะเคียน ต.เกาะขวาง อ.เมืองจันทบุรี จ.จันทบุรี 22000</t>
    </r>
  </si>
  <si>
    <t xml:space="preserve">คุณเรืองวิภา </t>
  </si>
  <si>
    <t>086-440-4565</t>
  </si>
  <si>
    <t>(06/05) ติดตั้งโตีะคอมกับเคาเตอร์จบ ค้างประกอบเฟอร์ที่เหลือ</t>
  </si>
  <si>
    <t>เลื่อนไม่ได้ส่งครูไม่อยู่ช่วงเย็น</t>
  </si>
  <si>
    <t>59 หมู่ 3 ต.เทพนิมิต อ.โป่งน้ำร้อน จ.จันทบุรี 22140 </t>
  </si>
  <si>
    <t>(06/05) ติดตั้งโต๊ะคอมจบ ค้างเฟอร์ประกอบที่เหลือ</t>
  </si>
  <si>
    <t>ส่งของแล้ว(คิวติดตั้ง 8/5)</t>
  </si>
  <si>
    <t>ติดตั้งโต๊ะคอมจบ ขาดส่งโต๊ะประชุม 1 ตัว</t>
  </si>
  <si>
    <t>ติดตั้งสินค้าทั้งหมดแล้ว ค้างโต๊ะคอม 1 ตัวชิ้นส่วนไม่ครบ</t>
  </si>
  <si>
    <t> หมู่ที่  6  บ้านคลอง 20 ตำบลสิงโตทอง อำเภอบางน้ำเปรี้ยว จังหวัดฉะเชิงเทรา 24150</t>
  </si>
  <si>
    <t> หมู่ที่  2  บ้าน550/9 หมู่บ้านเกาะขนุน ตำบลเกาะขนุน อำเภอพนมสารคาม จังหวัดฉะเชิงเทรา 24120</t>
  </si>
  <si>
    <t>ส่งของแล้ว(คิวติดตั้ง 02/05 )</t>
  </si>
  <si>
    <t>ติดตั้งโต๊ะคอมพิวเตอร์จบ เหลือเคาเตอร์ 1 ชุดยังไม่ได้ติดตั้ง</t>
  </si>
  <si>
    <t> หมู่ที่  11  บ้านหนองสทิต ตำบลหัวสำโรง อำเภอแปลงยาว จังหวัดฉะเชิงเทรา 24190</t>
  </si>
  <si>
    <t>ส่งของแล้ว</t>
  </si>
  <si>
    <t>(05/05) ติดตั้งสินค้าเรียบร้อย</t>
  </si>
  <si>
    <t>ติดตั้งโต๊ะคอมจบ หน้าลิ้นชักเป็นรอยต้องเปลี่ยน 1 อัน</t>
  </si>
  <si>
    <t>(30/04)ติดตั้งโต๊ะคอมจบพร้อมสินค้าทั้งหมด</t>
  </si>
  <si>
    <t>ส่งของแล้ว(คิวติดตั้ง 01/05 )</t>
  </si>
  <si>
    <t>65/3 หมู่ 1 ตำบลหนองตำลึง อำเภอพานทอง จังหวัดชลบุรี 20160 </t>
  </si>
  <si>
    <t xml:space="preserve">ติดตั้งโต๊ะคอมจบ ขาดลิ้นชัก 2 อัน </t>
  </si>
  <si>
    <t>ติดตั้งโต๊ะคอมจบ ท๊อปโต๊ะประชุมแตก ที่เหลือประกอบหมดแล้ว</t>
  </si>
  <si>
    <t>(02/05) ติดตั้งโต๊ะคอมจบพร้อมสินค้าทั้งหมด</t>
  </si>
  <si>
    <t>(02/05 ) ติดตั้งโต๊ะคอมจบ เหลือตัวล็อคกุญแจ</t>
  </si>
  <si>
    <t>(04/05 ) ติดตั้งงานจบทั้งหมด</t>
  </si>
  <si>
    <t>(30/04 )ประกอบสินค้าทั้งหมดแล้วค้างโต๊ะคอม 2 ตัว แผ่นข้างบวมโดนน้ำ</t>
  </si>
  <si>
    <t>(06/05) ติดตั้งเฟอร์ทั้งหมดจบ  ลิ้นชักโต๊ะคอมแตกต้องเบิกใหม่ 1 ตัว</t>
  </si>
  <si>
    <t>767 ถ.โพธิ์ทอง ตำบล บางปลาสร้อย อำเภอเมืองชลบุรี ชลบุรี 20000</t>
  </si>
  <si>
    <t>ผอ.กศน.เมืองชลบุรี ไพรัตน์ เนื่องเกตุ</t>
  </si>
  <si>
    <t>087-784-3719</t>
  </si>
  <si>
    <t>ติดตั้งแล้วบางส่วน โต๊ะคอมขาดอุปกรณ์ 1 ตัว สินค้าอื่นประกอบหมดแล้ว</t>
  </si>
  <si>
    <t xml:space="preserve"> เลขที่ 138 หมู่ 2 ตำบลหันคา อำเภอหันคา จังหวัดชัยนาท</t>
  </si>
  <si>
    <t>(04/05) ติดตั้งโต๊ะคอมจบ  ค้างประกอบเฟอร์ที่เหลือทั้งหมด ขาดโลโก้</t>
  </si>
  <si>
    <t>(05/05) ติดตั้งโตี๊ะคอมจบ ค้างประกอบเฟอร์ที่เหลือทั้งหมด</t>
  </si>
  <si>
    <t>ส่งของแล้ว(คิวติดตั้ง 3/5)</t>
  </si>
  <si>
    <t>(03/05) ติดตั้งโต๊ะคอมจบ ค้างเฟอร์ประกอบที่เหลือ</t>
  </si>
  <si>
    <t>(05/05) ติดตั้งโต๊ะคอมจบ ค้างเฟอร์ประกอบที่เหลือ</t>
  </si>
  <si>
    <t>(01/05 ) ติดตั้งโต๊ะคอมจบ สินค้าส่วนอื่นติดตั้งแล้วขาดอุปกรณ์ยึดรางคีร์บอร์ด 1 อัน</t>
  </si>
  <si>
    <t>(01/05 ) ติดตั้งโต๊ะคอมจบพร้อมสินค้าทั้งหมด</t>
  </si>
  <si>
    <t>โรงเรียนวัดโพธิ์แทน &gt;&gt; โรงเรียนบ้านปากคลอง ๓๑</t>
  </si>
  <si>
    <t>โรงเรียนบ้านปากคลอง ๓๑</t>
  </si>
  <si>
    <t>หมู่ที่ 3 บ้านหัวถนน ตำบลโพธิ์แทน อำเภอองครักษ์ จังหวัดนครนายก 26120</t>
  </si>
  <si>
    <t>ผอ.บุญจิรา</t>
  </si>
  <si>
    <t>(02/05) ติดตั้งโต๊ะคอมจบ เหลือค้างพาติชั่น 1 อัน</t>
  </si>
  <si>
    <t xml:space="preserve">ที่ตั้ง 19/1 หมู่ที่ 8 บ้านลบ้านบางม่วง ต.บางช้าง อ.สามพราน จ.นครปฐม 73110 </t>
  </si>
  <si>
    <t>ติดตั้งโต๊ะคอมพิวเตอร์จบ เก้าอี้ต้องเปลี่ยน 1 ตัว</t>
  </si>
  <si>
    <t>วางอุปกรณ์</t>
  </si>
  <si>
    <t>ส่งของแล้ว (คิวติดตั้ง 30/04 )</t>
  </si>
  <si>
    <t>(30/04)ติดตั้งโต๊ะคอม พาร์ทิชั่นลงพื้นที่ไม่ได้ ไม่ตรงแปลน</t>
  </si>
  <si>
    <t>(04/05) ติดตั้งโต๊ะคอมจบ ค้างเฟอร์ประกอบที่เหลือ แผ่นข้างลิ้นชักมาผิด</t>
  </si>
  <si>
    <t>(06/05) ติดตั้งโต๊ะคอมจบ ค้างประกอบเฟอร์ที่เหลือ แผ่นข้างซ้ายโต๊ะคอมแตกจากการขนส่ง 1 แผ่น</t>
  </si>
  <si>
    <t>โรงเรียนวัดบ้านไร่ &gt;&gt; โรงเรียนวัดหนองไร่</t>
  </si>
  <si>
    <t>โรงเรียนวัดหนองไร่</t>
  </si>
  <si>
    <t>หมู่ที่  5  บ้านหนองไร่ ตำบลเนินขี้เหล็ก อำเภอลาดยาว จังหวัดนครสวรรค์ 60150</t>
  </si>
  <si>
    <t>ผอ.รพีพรรณ</t>
  </si>
  <si>
    <t>098-7827052</t>
  </si>
  <si>
    <t>เปลี่ยน Site จากโครงการทับซ้อน</t>
  </si>
  <si>
    <t>หมู่ที่ 5, ถนนพยุหะ - เนินมะกอก, ตำบลพยุหะ อำเภอพยุหะคีรี จังหวัดนครสวรรค์, 60130</t>
  </si>
  <si>
    <t>ผอ.กรุณา อินประสิทธ์</t>
  </si>
  <si>
    <t>062-9594966</t>
  </si>
  <si>
    <t xml:space="preserve">โรงเรียนวันครู (2504) </t>
  </si>
  <si>
    <t>63 หมู่ที่ 6 ซอยติวานนท์ 38 ต.ท่าทราย อ.เมืองนนทบุรี จ.นนทบุรี 11000</t>
  </si>
  <si>
    <t>ผอ.ทวิช โคตรชมภู</t>
  </si>
  <si>
    <t>085-0076956</t>
  </si>
  <si>
    <t>ตำบลท่าทราย</t>
  </si>
  <si>
    <t>อำเภอเมืองนนทบุรี</t>
  </si>
  <si>
    <t>จังหวัดนนทบุรี</t>
  </si>
  <si>
    <t>ส่งของแล้ว(คิวติดตั้ง 02/5)DS</t>
  </si>
  <si>
    <t>(03/05) ติดตั้งโต๊ะคอมจบ ขาดอุปกรณ์ลิ้นชัก ขาดโลโก้ ขาดเก้าอี้</t>
  </si>
  <si>
    <t>(06/05) ติดตั้งจบทั้ั้งหมด</t>
  </si>
  <si>
    <t>(04/05) ติดตั้งจบทั้งหมด ขาดรางลิ้นชักโต๊ะคอม 1 อัน</t>
  </si>
  <si>
    <t>ส่งของแล้ว (คิวติดตั้ง 4/5)</t>
  </si>
  <si>
    <t xml:space="preserve">(06/05) ติดตั้งเฟอร์ทั้งหมดจบ </t>
  </si>
  <si>
    <t>(06/05) ติดตั้งเฟอร์ทั้งหมดจบ  โต๊ะประชุมท๊อปคอมแตกต้องเบิกใหม่ 1 ตัว</t>
  </si>
  <si>
    <t xml:space="preserve"> ตำบล เกาะเรียน อำเภอบางปะอิน จังหวัดพระนครศรีอยุธยา 13000</t>
  </si>
  <si>
    <t>(04/05) ติดตั้งโต๊ะคอมจบ  ประกอบเฟอร์ที่เหลือทั้งหมดแล้ว ค้างลิ้นชักมาผิด 6 อัน</t>
  </si>
  <si>
    <t>(03/05 ) ติดตั้งโต๊ะคอมจบ ที่เหลือประกอบหมดแล้ว ขาดอุปกรณ์รางคีบอร์ด 1 ชุด</t>
  </si>
  <si>
    <t xml:space="preserve"> 386 ตำบลตาสิทธิ์ อำเภอปลวกแดง ระยอง 21140</t>
  </si>
  <si>
    <t xml:space="preserve">(05/05) ติดตั้งเฟอร์ทั้งหมดแล้ว </t>
  </si>
  <si>
    <t xml:space="preserve"> 
 หมู่ที่  1  บ้านปลวกแดง ตำบลปลวกแดง อำเภอปลวกแดง จังหวัดระยอง 21140</t>
  </si>
  <si>
    <t xml:space="preserve">99 หมู่ที่ 6 ต.นิคมพัฒนา อ.นิคมพัฒนา จ.ระยอง </t>
  </si>
  <si>
    <t>400 หมู่ที่ 2 ศูนย์การค้า ตำบลเพ อำเภอเมืองระยอง ระยอง 21160</t>
  </si>
  <si>
    <t xml:space="preserve">หมู่ที่ 6 ถนนบ้านบึง-แกลง บ้านคลองเขต ตำบลป่ายุบใน อำเภอวังจันทร์ จังหวัดระยอง 21210 </t>
  </si>
  <si>
    <t xml:space="preserve">หมู่ 6 ดงสวอง, ตําบลเขาสามยอด อําเภอเมืองลพบุรี จังหวัดลพบุรี, 15000 </t>
  </si>
  <si>
    <t xml:space="preserve">หมู่ที่ 2 บ้านเกตุงาม ตำบลห้วยขุนราม อำเภอพัฒนานิคม จังหวัดลพบุรี 18220 </t>
  </si>
  <si>
    <t>สินค้าติดตั้งทั้งหมด ยกเว้นโต๊ะคอม</t>
  </si>
  <si>
    <t>(05/05) ติดตั้งเฟอร์ทั้งหมดแล้ว  ขาดกลอมเมท 1 อัน แผ่นข้าง L ลิ้นชัก 1 อัน</t>
  </si>
  <si>
    <t>โรงเรียนมีการทุบผนังห้อง แจ้งให้ทีมงานเข้าดำเนินการได้หลังวันที่ 26 ทีมจะเช็คกับทางโรงเรียนให้อีกทีครับ</t>
  </si>
  <si>
    <t>เข้าอาทิตย์นี้พร้อมงานแอร์</t>
  </si>
  <si>
    <t>170 ตำบล ห้วยโป่ง อำเภอ โคกสำโรง ลพบุรี 15120</t>
  </si>
  <si>
    <t>คุณครู รติพร ชาลี</t>
  </si>
  <si>
    <t>086-0153982</t>
  </si>
  <si>
    <t xml:space="preserve">309 หมู่ที่ 1 ถนนเทพารักษ์   ตำบลแพรกษาใหม่  อำเภอเมืองสมุทรปราการ จังหวัดสมุทรปราการ 10280 </t>
  </si>
  <si>
    <t>A01 ตัวล้อคกล้องเสีย</t>
  </si>
  <si>
    <t xml:space="preserve">1 หมู่ที่ 2 ถนนสุขสวัสดิ์ ซอยวัดแค   ตำบลปากคลองบางปลากด  อำเภอพระสมุทรเจดีย์ จังหวัดสมุทรปราการ 10290 </t>
  </si>
  <si>
    <t>(06/05) ติดตั้งจบทั้งหมด</t>
  </si>
  <si>
    <t xml:space="preserve"> 1/1 ชุมชนครุนอก หมู่ 7 ถ.สุขสวัสดิ์ 47 ต.บางครุ อ. พระประแดง จ.สมุทรปราการ </t>
  </si>
  <si>
    <t>ส่งของแล้ว (คิวติดตั้ง 5/5)</t>
  </si>
  <si>
    <t>(05/05) ติดตั้งโต๊ะคอมจบ ค้างประกอบเฟอร์ที่เหลือ</t>
  </si>
  <si>
    <t xml:space="preserve">(04/05) ติดตั้งโต๊ะคอมกับเคาเตอร์จบ  ค้างประกอบเฟอร์ที่เหลือทั้งหมด </t>
  </si>
  <si>
    <t>(06/05) ติดตั้งโต๊ะคอมและเคาเตอร์จบ ค้างประกอบเฟอร์ที่เหลือ</t>
  </si>
  <si>
    <t>ส่งของแล้ว (คิวติดตั้ง 6/5)</t>
  </si>
  <si>
    <t>(03/05) ติดตั้งโต๊ะคอมจบและเคาเตอร์แล้ว ค้างเฟอร์ประกอบที่เหลือ</t>
  </si>
  <si>
    <t xml:space="preserve">1 ถนนสุวรรณศร ต.อรัญประเทศ อ.อรัญประเทศ จ.สระแก้ว  </t>
  </si>
  <si>
    <t>(05/05) ติดตั้งโต๊ะคอมและเคาเตอร์จบ ค้างประกอบเฟอร์ที่เหลือทั้งหมด</t>
  </si>
  <si>
    <t>ส่งของแล้ว (คิวติดตั้ง 9/5)</t>
  </si>
  <si>
    <t>(04/05) ติดตั้งโต๊ะคอมกับเคาเตอร์จบ  ค้างประกอบเฟอร์ที่เหลือทั้งหมด ลิ้นชักมาผิด 2 อัน</t>
  </si>
  <si>
    <t>(05/05) ติดตั้งโต๊ะคอมจบ ค้างติดตั้งเฟอร์ที่เหลือ</t>
  </si>
  <si>
    <t xml:space="preserve">บ้านไร่ </t>
  </si>
  <si>
    <t>(03/05) ติดตั้งโต๊ะคอมจบ ขาดโลโก้</t>
  </si>
  <si>
    <t>(03/05) ติดตั้งโต๊ะคอมจบ ค้างเฟอร์ประกอบที่เหลือ ขาดโลโก้</t>
  </si>
  <si>
    <t xml:space="preserve">บ้านหัวป่า </t>
  </si>
  <si>
    <t xml:space="preserve">หมู่ 3 ตำบลไผ่จำศีล อำเภอวิเศษชัยชาญ จังหวัดอ่างทอง 14110 </t>
  </si>
  <si>
    <t>หมู่ที่ 3 ตำบลไผ่จำศีล อำเภอวิเศษชัยชาญ จังหวัดอ่างทอง</t>
  </si>
  <si>
    <t>ผอ.ชัยวัฒน์ มั่นคง</t>
  </si>
  <si>
    <t>065-2529969</t>
  </si>
  <si>
    <t>ส่งของแล้ว (30/4)</t>
  </si>
  <si>
    <t>(04/05) ติดตั้งโต๊ะคอมจบ  ประกอบเฟอร์ที่เหลือทั้งหมดแล้ว ขาดกุญแจ 1 อัน , กรอมเมท 2 อัน</t>
  </si>
  <si>
    <t>(05/05) ติดตั้งเฟอร์ทั้งหมดแล้ว ขาดเก้าอี้</t>
  </si>
  <si>
    <t>ติดตั้งโต๊ะคอมจบ สิินค้าอื่นประกอบหมดแล้ว ขาดตู้เหล็ก , ไม้ TOP เคาเตอร์แตก</t>
  </si>
  <si>
    <t>(05/05) ติดตั้งจบหมด ขาดโลโก้</t>
  </si>
  <si>
    <t xml:space="preserve">บ้านเนินคีรี </t>
  </si>
  <si>
    <t>(04/05) ติดตั้งสินค้าจบทั้งหมด</t>
  </si>
  <si>
    <t>(05/05) ติดตั้งเฟอร์ทั้งหมดแล้ว ขาดโลโก้</t>
  </si>
  <si>
    <t xml:space="preserve">บ้านเก่า </t>
  </si>
  <si>
    <t> 846/17 ถนนเพชรบุรีตัดใหม่ แขวงมักกะสัน เขตราชเทวี  กรุงเทพมหานคร 10400 </t>
  </si>
  <si>
    <t>ส่งของแล้ว (คิวติดตั้ง 8/5)</t>
  </si>
  <si>
    <t>ส่งของแล้ว (คิวติดตั้ง 7/5)</t>
  </si>
  <si>
    <t xml:space="preserve">ติดตั้งโต๊ะคอมจบ </t>
  </si>
  <si>
    <t>ติดตั้งโต๊ะคอมจบ ลิ้ิ้นชักเสีย 1 อัน ที่เหลือประกอบหมดแล้ว</t>
  </si>
  <si>
    <t>ติดตั้งโต๊ะคอมจบ เหลือแค่กล่องลิ้นชักมาผิด  1 อัน</t>
  </si>
  <si>
    <t>(30/04 )ยังไม่ได้ติดตั้ง ช่างติดงานโรงเรียนเกาะสีชัง</t>
  </si>
  <si>
    <t>(30/04 )ติดตั้งโต๊ะคอมจบพร้อมสินค้าทั้งหมด</t>
  </si>
  <si>
    <t>(03/05) ติดตั้งโต๊ะคอมและเคาเตอร์จบ ค้างเฟอร์ประกอบที่เหลือ</t>
  </si>
  <si>
    <t>ส่งของแล้ว (คิวติดตั้ง 10/5)</t>
  </si>
  <si>
    <t>(04/05) ติดตั้งโต๊ะคอมจบ  ขาดโลโก้ ขาดส่งโต๊ะประชุม โต๊ะสูง พาร์ทติชั่น</t>
  </si>
  <si>
    <t>ติดตั้งแล้วบางส่วน (คิวช่างติดตั้งต่อ 30/04 )</t>
  </si>
  <si>
    <t>(30/04 ) ติดตั้งโต๊ะคอมจบ ค้างแผ่นปิดหน้าเคาเตอร์</t>
  </si>
  <si>
    <t>(03/05 ) ติดตั้งโต๊ะคอมจบ ที่เหลือประกอบหมดแล้ว ขาดอุปกรณ์ลิ้นชัก 4 อัน</t>
  </si>
  <si>
    <t>(30/04 ) ติดตั้งโต๊ะคอมจบ แผ่นข้างเคาเตอร์ต้องแก้ไข</t>
  </si>
  <si>
    <t>(30/04 ) ติดตั้งโต๊ะคอมจบ เหลือแก้ไขช่องไฟระหว่างโต๊ะคอม</t>
  </si>
  <si>
    <t>(06/05) ติดตั้งโต๊ะคอมจบ ค้างประกอบเฟอร์ที่เหลือ ขาดอุปกรณ์รางลิ้นชัก 1 อัน</t>
  </si>
  <si>
    <t>ติดตั้งแล้วบางส่วน ท๊อปเคาเตอร์แตกต้องเปลี่ยน</t>
  </si>
  <si>
    <t>ติดตั้งโต๊ะคอมจบ ขาดเก้าอี้ทั้งหมด</t>
  </si>
  <si>
    <t>(06/05) ติดตั้งโต๊ะคอมจบ ค้างประกอบเฟอร์ที่เหลือ ลิ้นชักโต๊ะคอมแผ่นหลังกล่องขาด 1 อัน</t>
  </si>
  <si>
    <t>(04/05) ติดตั้งโต๊ะคอมจบ ค้างประกอบเฟอร์ที่เหลือ</t>
  </si>
  <si>
    <t>โรงเรียนชุมชนบ้านหัวหวาย &gt;&gt; โรงเรียนบ้านเขามะเกลือ</t>
  </si>
  <si>
    <t>โรงเรียนบ้านเขามะเกลือ</t>
  </si>
  <si>
    <t>99 หมู่10 บ้านเขามะเกลือ ตำบลหนองกลับ อำเภอหนองบัว จังหวัดนครสวรรค์ 60110 (15.9238608,100.6185257)</t>
  </si>
  <si>
    <t>ผอ.วิชเยนทร์ โรพันดุง</t>
  </si>
  <si>
    <t>081-356-3223</t>
  </si>
  <si>
    <t>(04/05) ประกอบโต๊ะคอมจบ ค้างประกอบเฟอร์ที่เหลือ</t>
  </si>
  <si>
    <t>(05/05) ติดตั้งโตีะคอมจบ เหลือประกอบเฟอร์ทั้งหมด</t>
  </si>
  <si>
    <t>(04/05) ติดตั้งโต๊ะคอมจบ  ประกอบเฟอร์ที่เหลือทั้งหมดแล้ว ขาดเก้าอี้ ขาดส่งอปุกรณ์ลิ้นชักเคาเตอร์</t>
  </si>
  <si>
    <t xml:space="preserve">(30/04) ติดตั้งโต๊ะคอมจบพร้อมสินค้าทั้งหมด </t>
  </si>
  <si>
    <t xml:space="preserve">โรงเรียนวัดบางเตยนอก </t>
  </si>
  <si>
    <t>หมู่ที่  7  บ้านบึงกาสาม ตำบลบึงกาสาม อำเภอหนองเสือ จังหวัดปทุมธานี 12170</t>
  </si>
  <si>
    <t>ผอ.สิณัฐตา</t>
  </si>
  <si>
    <t>063-9962464</t>
  </si>
  <si>
    <t xml:space="preserve">(30/04 ) สินค้าไม่มีหน้างานไปส่งอีกโรงเรียน </t>
  </si>
  <si>
    <t>(06/05) ติดตั้งเฟอร์ทั้งหมดจบ  เก้าอี้ประกอบไม่ได้ 1 ตัว อุปกรณ์ขาด</t>
  </si>
  <si>
    <t>(06/05) ติดตั้งเฟอร์ทั้งหมดจบ  ขาดโลโก้</t>
  </si>
  <si>
    <t>ติดตั้งโต๊ะคอมจบ กล่องลิ้นชักแตก 1 อันต้องเปลี่ยน</t>
  </si>
  <si>
    <t>ติดตั้งโต๊ะคอมจบ ขาดโลโก้ , หน้าบานล่างขาดอุปกรณ์ 1 บาน</t>
  </si>
  <si>
    <t>ติดตั้งโต๊ะคอมจบ สิินค้าอื่นประกอบหมดแล้วขาดโลโก้</t>
  </si>
  <si>
    <t>(30/04 )ยังไม่ได้ติดตั้งวันอาทิตย์ครูไม่ได้มา</t>
  </si>
  <si>
    <t>ติดตั้งโต๊ะคอมจบ ลิ้นชัักมาผิดต้องเบิก เหลือเคาเตอร์ ตู้เอกสารยังไม่ได้ประกอบ</t>
  </si>
  <si>
    <t> หมู่ที่  4  บ้านบางเพรียง ตำบลบางเพรียง อำเภอบางบ่อ จังหวัดสมุทรปราการ 10560</t>
  </si>
  <si>
    <t>ติดตั้งโต๊ะคอมจบ ค้างแผ่นรองคีร์บอดร์ดหัก  1 อัน</t>
  </si>
  <si>
    <t>(03/05) ติดตั้งโต๊ะคอมจบ เฟอร์ที่เหลือประกอบหมดแล้ว ขาดอุปกรณ์์รางคีร์บอร์ดและกล่องลิ้นชักอย่างละ 1 อัน</t>
  </si>
  <si>
    <t>(04/05) ติดตั้งสินค้าจบทั้งหมด (โรงเรียนเขาข่า)</t>
  </si>
  <si>
    <t>ติดตั้งโต๊ะคอมจบ สิินค้าอื่นประกอบหมดแล้ว ขาดกรอมเมท 2 อัน</t>
  </si>
  <si>
    <t xml:space="preserve">บ้านเขาดินพัฒนา </t>
  </si>
  <si>
    <t>(03/05)  ติดตั้งโต๊ะคอมจบ ติดตั้งเคาเตอร์แล้ว ค้างติดตั้งโต๊ะประชุมกับก้าอี้</t>
  </si>
  <si>
    <t>(06/05) ติดตั้งจบทั้งหมด ขาดเก้าอี้</t>
  </si>
  <si>
    <t xml:space="preserve">(06/05) ติดตั้งทั้งหมดแล้ว ฝนตกน้ำท่วมชิ้นส่วนโต๊ะคอมเสียหาย 3 ชิ้น </t>
  </si>
  <si>
    <t>ส่งของแล้ว(คิวติดตั้ง 2/5)</t>
  </si>
  <si>
    <t>(05/05) ติิดตั้งโต๊ะคอมจบ สินค้าอื่นยังไม่ได้ประกอบ ขาดโลโก้</t>
  </si>
  <si>
    <t xml:space="preserve">บ้านแสวงหา </t>
  </si>
  <si>
    <t>ติดตั้งโต๊ะคอมจบ ขาดแป้นรองเก้าอี้ 1 ตัว</t>
  </si>
  <si>
    <t>(06/05) ติดตั้งงานจบทั้งหมด</t>
  </si>
  <si>
    <t>หมู่ที่ 5 บ้านบ้านหนองตะเคียน ตำบลบ่อยาง อำเภอสว่างอารมณ์ จังหวัดอุทัยธานี 61150</t>
  </si>
  <si>
    <t>ผอ. ชื่อ กิตติยา</t>
  </si>
  <si>
    <t>081-8868960</t>
  </si>
  <si>
    <t>(05/05) ติดตั้งโตี๊ะคอมและเคาเตอร์จบ ค้างประกอบเฟอร์ที่เหลือทั้งหมด</t>
  </si>
  <si>
    <t>(05/05) ติดตั้งโตีะคอมและเคาเตอร์จบ เหลือประกอบเฟอร์ทั้งหมด</t>
  </si>
  <si>
    <t> สพป.อุทัยธานี เขต 2</t>
  </si>
  <si>
    <t>(04/05) ติดตั้งโต๊ะคอมและเคาเตอร์จบ  ค้างประกอบเฟอร์ที่เหลือทั้งหมด ขาดโลโก้ แปลนไม่ตรงกับงานระบบ</t>
  </si>
  <si>
    <t>(05/05) ติดตั้งเฟอร์ทั้งหมดแล้ว  ขาดเก้าอี้ มุมขาโต๊ะคอมแตก 1 ตัว</t>
  </si>
  <si>
    <t>(04/05) ติดตั้งโต๊ะคอมจบ  ค้างประกอบเฟอร์ที่เหลือ</t>
  </si>
  <si>
    <t>หมู่19 บ้านนายาว ตำบลท่ากระดาน อำเภอสนามชัยเขต จังหวัดฉะเชิงเทรา</t>
  </si>
  <si>
    <t>ผอ.สถาพร ไชยวรรณ</t>
  </si>
  <si>
    <t>096-8211829</t>
  </si>
  <si>
    <t>โรงเรียนตำรวจตระเวนบ้านนาอีสาน</t>
  </si>
  <si>
    <t>(04/05) ติดตั้งโต๊ะคอมกับเคาเตอร์จบ  ค้างประกอบเฟอร์ที่เหลือทั้งหมด</t>
  </si>
  <si>
    <t>ติดตั้งรายที่เหลือแล้ว ขาดส่งโต๊ะคอม</t>
  </si>
  <si>
    <t>(04/05) ติดตั้งโต๊ะคอมจบ  ค้างประกอบเฟอร์ที่เหลือทั้งหมด ขาดรางคีบอร์ด 1 อัน ขาดกุญแจล็อค 2 อัน</t>
  </si>
  <si>
    <t xml:space="preserve">บ้านคลองชล </t>
  </si>
  <si>
    <t>(04/05) ติดตั้งโต๊ะคอมจบ  ค้างประกอบเฟอร์ที่เหลือทั้งหมด ขาดรางคีบอร์ด 1 อัน</t>
  </si>
  <si>
    <t>TOR</t>
  </si>
  <si>
    <t>ประเภทที่</t>
  </si>
  <si>
    <t>RL</t>
  </si>
  <si>
    <t>มัสยิดดารุ้ลมูกร้อดร่อบีน (สุเหร่าลำหิน)</t>
  </si>
  <si>
    <r>
      <t xml:space="preserve">โรงเรียนทวีธาภิเษก &gt; </t>
    </r>
    <r>
      <rPr>
        <sz val="14"/>
        <color rgb="FFFF0000"/>
        <rFont val="Cordia New"/>
        <family val="2"/>
      </rPr>
      <t>โรงเรียนทวีธาภิเศก</t>
    </r>
  </si>
  <si>
    <r>
      <t xml:space="preserve">โรงเรียนลำต้นกล้วย &gt; </t>
    </r>
    <r>
      <rPr>
        <sz val="14"/>
        <color rgb="FFFF0000"/>
        <rFont val="Cordia New"/>
        <family val="2"/>
      </rPr>
      <t>โรงเรียนบ้านลำต้นกล้วย</t>
    </r>
  </si>
  <si>
    <r>
      <t>โรงเรียนสอนศาสนาซีรอยูดดีน &gt;</t>
    </r>
    <r>
      <rPr>
        <sz val="14"/>
        <color rgb="FFFF0000"/>
        <rFont val="Cordia New"/>
        <family val="2"/>
      </rPr>
      <t xml:space="preserve"> โรงเรียนซีรอยุดดีน</t>
    </r>
  </si>
  <si>
    <r>
      <t xml:space="preserve">โรงเรียนเทศบาล 2 &gt; </t>
    </r>
    <r>
      <rPr>
        <sz val="14"/>
        <color rgb="FFFF0000"/>
        <rFont val="Cordia New"/>
        <family val="2"/>
      </rPr>
      <t>รร.เทศบาลเมืองจันทบุรี 2</t>
    </r>
  </si>
  <si>
    <r>
      <t xml:space="preserve">โรงเรียนวัดเกาะขวาง &gt; </t>
    </r>
    <r>
      <rPr>
        <sz val="14"/>
        <color rgb="FFFF0000"/>
        <rFont val="Cordia New"/>
        <family val="2"/>
      </rPr>
      <t>โรงเรียนวัดเกาะขวาง(สังวาลย์ราษฎร์รังสรรค์)</t>
    </r>
  </si>
  <si>
    <r>
      <t xml:space="preserve">ศูนย์เด็กเล็กตำบลเขาบายศรี &gt; </t>
    </r>
    <r>
      <rPr>
        <sz val="14"/>
        <color rgb="FFFF0000"/>
        <rFont val="Cordia New"/>
        <family val="2"/>
      </rPr>
      <t>ศูนย์พัฒนาเด็กเล็กเทศบาลเขาบายศรีบ้านหนองบัว</t>
    </r>
  </si>
  <si>
    <r>
      <t xml:space="preserve">โรงเรียนวัดแจ้งเจริญดอน เปลี่ยนชื่อเป็น &gt; </t>
    </r>
    <r>
      <rPr>
        <sz val="14"/>
        <color rgb="FFFF0000"/>
        <rFont val="Cordia New"/>
        <family val="2"/>
      </rPr>
      <t>โรงเรียนอนุบาลวัดกลางดอนเมืองชลบุรี</t>
    </r>
  </si>
  <si>
    <r>
      <t>โรงเรียนวังข่อยวิทยาคม &gt;</t>
    </r>
    <r>
      <rPr>
        <sz val="14"/>
        <color rgb="FFFF0000"/>
        <rFont val="Cordia New"/>
        <family val="2"/>
      </rPr>
      <t xml:space="preserve"> โรงเรียนวังข่อยพิทยา</t>
    </r>
  </si>
  <si>
    <r>
      <t xml:space="preserve">โรงเรียนวัดปัณจทายิกาวาส &gt; </t>
    </r>
    <r>
      <rPr>
        <sz val="14"/>
        <color rgb="FFFF0000"/>
        <rFont val="Cordia New"/>
        <family val="2"/>
      </rPr>
      <t>โรงเรียนวัดปัญจทายิกาวาส</t>
    </r>
  </si>
  <si>
    <r>
      <t>โรงเรียนบ้านโปร่งวังกวาง &gt;</t>
    </r>
    <r>
      <rPr>
        <sz val="14"/>
        <color rgb="FFFF0000"/>
        <rFont val="Cordia New"/>
        <family val="2"/>
      </rPr>
      <t xml:space="preserve"> โรงเรียนบ้านวังกวาง</t>
    </r>
  </si>
  <si>
    <r>
      <t>โรงเรียนวัดสิริจันทรนิมิต &gt;</t>
    </r>
    <r>
      <rPr>
        <sz val="14"/>
        <color rgb="FFFF0000"/>
        <rFont val="Cordia New"/>
        <family val="2"/>
      </rPr>
      <t xml:space="preserve"> โรงเรียนวัดสิริจันทรนิมิตร(ประกิจประชานุกูล)</t>
    </r>
  </si>
  <si>
    <r>
      <t>โรงเรียนเมืองใหม่ &gt;</t>
    </r>
    <r>
      <rPr>
        <sz val="14"/>
        <color rgb="FFFF0000"/>
        <rFont val="Cordia New"/>
        <family val="2"/>
      </rPr>
      <t xml:space="preserve"> โรงเรียนเมืองใหม่ (ชลอราษฎร์รังสฤษฏ์)</t>
    </r>
  </si>
  <si>
    <r>
      <t xml:space="preserve">โรงเรียนวัดไตรมิตร &gt; </t>
    </r>
    <r>
      <rPr>
        <sz val="14"/>
        <color rgb="FFFF0000"/>
        <rFont val="Cordia New"/>
        <family val="2"/>
      </rPr>
      <t>วัดไตรมิตรวราราม</t>
    </r>
  </si>
  <si>
    <r>
      <t xml:space="preserve">โรงเรียนมัธยมวัดใหม่ บางปลากด &gt; </t>
    </r>
    <r>
      <rPr>
        <sz val="14"/>
        <color rgb="FFFF0000"/>
        <rFont val="Cordia New"/>
        <family val="2"/>
      </rPr>
      <t>โรงเรียนมัธยมวัดใหม่สมุทรกิจวิทยาคม</t>
    </r>
  </si>
  <si>
    <r>
      <t>โรงเรียนครุนอก &gt;</t>
    </r>
    <r>
      <rPr>
        <sz val="14"/>
        <color rgb="FFFF0000"/>
        <rFont val="Cordia New"/>
        <family val="2"/>
      </rPr>
      <t xml:space="preserve"> โรงเรียนวัดครุนอก</t>
    </r>
  </si>
  <si>
    <t>RN</t>
  </si>
  <si>
    <t>10/6 หมู่ 6 แขวงโคกแฝด  เขตหนองจอก กรุงเทพมหานคร 10530</t>
  </si>
  <si>
    <t>130 หมู่ที่ 8 ถนนสุขุมวิท บ้านบางเสร่ ต.บางเสร่ อ.สัตหีบ จ.ชลบุรี 20250</t>
  </si>
  <si>
    <t>วัดหนองจับเต่า หมู่ 5 ตำบลนาจอมเทียน อำเภอสัตหีบ จังหวัด 20250</t>
  </si>
  <si>
    <t>ภาพทดสอบ Test Speed</t>
  </si>
  <si>
    <t xml:space="preserve"> ภาพถ่ายมุมกว้างจากหน้าห้องไปหลังห้อง</t>
  </si>
  <si>
    <t>ภาพถ่ายมุมกว้างจากหน้าห้องไปหลังห้อง (ภาพจากกล้องวงจรปิด)</t>
  </si>
  <si>
    <t>ภาพถ่ายหน้าทางเข้าเป็นภาพกว้าง และเห็นป้ายม่วง</t>
  </si>
  <si>
    <t>Default</t>
  </si>
  <si>
    <t>ป้อนลำดับที่</t>
  </si>
  <si>
    <t>C49</t>
  </si>
  <si>
    <t>A83</t>
  </si>
  <si>
    <t>G83</t>
  </si>
  <si>
    <t>A94</t>
  </si>
  <si>
    <t>G94</t>
  </si>
  <si>
    <t>A119</t>
  </si>
  <si>
    <t>G119</t>
  </si>
  <si>
    <t>A130</t>
  </si>
  <si>
    <t>G130</t>
  </si>
  <si>
    <t>A192</t>
  </si>
  <si>
    <t>G192</t>
  </si>
  <si>
    <t>A156</t>
  </si>
  <si>
    <t>G156</t>
  </si>
  <si>
    <t xml:space="preserve">โรงเรียนกอบวิทยา &gt;&gt; โรงเรียนศาลาคู้ </t>
  </si>
  <si>
    <t xml:space="preserve">โรงเรียนศาลาคู้ </t>
  </si>
  <si>
    <t>ถนนราษฎร์อุทิศ แขวงแสนแสบ เขตมีนบุรี กรุงเทพมหานคร 10510</t>
  </si>
  <si>
    <t>รอง ผอ. มยุริน</t>
  </si>
  <si>
    <t>088-566-1626</t>
  </si>
  <si>
    <t>Lot 7</t>
  </si>
  <si>
    <t>หมู่ที่ 9 บ้านเกาะตะเคียน ต.เกาะขวาง อ.เมืองจันทบุรี จ.จันทบุรี 22000</t>
  </si>
  <si>
    <t>(07/05) ติดตั้งโต๊ะคอมจบ ค้างประกอบเฟอร์ที่เหลือ</t>
  </si>
  <si>
    <t>(07/05) ติดตั้งโต๊ะคอมจบ ขาดแผ่นหลังข้างกล่องลิ้นชักเคาเตอร์ ค้างประกอบเฟอร์ที่เหลือ</t>
  </si>
  <si>
    <t>(07/05) ติดตั้งโต๊ะคอมจบ ค้างประกอบเฟอร์ที่เหลือ ขาดกรอมเมท 2 อัน</t>
  </si>
  <si>
    <t>(07/05) ติดตั้งโต๊ะคอมจบ ขาดแผ่นหลังกล่องลิ้นชัก ค้างประกอบเฟอร์ที่เหลือ</t>
  </si>
  <si>
    <t>(07/05) ติดตั้งเฟอร์ทั้งหมดแล้ว อุปกรณ์ขาดเสาต้องเบิกไปใหม่</t>
  </si>
  <si>
    <t>(07/05) ติดตั้งจบทั้งหมด</t>
  </si>
  <si>
    <t>(07/05) ติดตั้งโต๊ะคอมจบ ค้างประกอบเฟอร์ที่เหลือ ขาดโลโก้</t>
  </si>
  <si>
    <t>(07/05) ติดตั้งโต๊ะคอมและเคาเตอร์จบ ค้างประกอบเฟอร์ที่เหลือ</t>
  </si>
  <si>
    <t>(07/05) ติดตั้งจบทั้งหมด ขาดโลโก้</t>
  </si>
  <si>
    <t>(07/05) ติดตั้งโต๊ะคอมและเคาเตอร์จบ ค้างประกอบเฟอร์ที่เหลือ รางคีบอร์ดมาผิด 1 ชุด ท๊อปโตีะคอมแตก 1 อัน</t>
  </si>
  <si>
    <t>(07/05) ติดตั้งโต๊ะคอมและเคาเตอร์จบ ค้างประกอบเฟอร์ที่เหลือ กล่องลิ้นชักโต๊ะคอมมาผิด 1 อัน</t>
  </si>
  <si>
    <t>(07/05) ติดตั้งจบทั้งหมด มีเก้าอี้ 2 ตัวชำรุด</t>
  </si>
  <si>
    <t>10/6 หมู่ 6 แขวงโคกแฝด เขตหนองจอก กรุงเทพมหานคร 10530</t>
  </si>
  <si>
    <t>Team</t>
  </si>
  <si>
    <t>Plan ส่งงาน</t>
  </si>
  <si>
    <t>Week  No.</t>
  </si>
  <si>
    <t>Week31</t>
  </si>
  <si>
    <t>10/6 หมู่ 6   แขวงโคกแฝด  เขตหนองจอก กรุงเทพมหานคร 10530</t>
  </si>
  <si>
    <t>(18/05) ติดตั้งจบทั้งหมด ใส่แกนเก้าอี้ 1 ตัว , ใส่ชั้นปรับตู้เหล็ก 4 อัน เรียบร้อย</t>
  </si>
  <si>
    <t>Team 1</t>
  </si>
  <si>
    <t>week 25</t>
  </si>
  <si>
    <t>Week23</t>
  </si>
  <si>
    <t>(11/05) ติดตั้งเฟอร์ทั้งหมดแล้ว</t>
  </si>
  <si>
    <t>(18/05) ติดตั้งจบทั้งหมด</t>
  </si>
  <si>
    <t>Team 2</t>
  </si>
  <si>
    <t>Team 3</t>
  </si>
  <si>
    <t>(16/05 ) ติดตั้งเฟอร์จบทั้งหมด เก็บงานเรียบร้อย</t>
  </si>
  <si>
    <t>(12/05)  ติดตั้งจบทั้งหมด</t>
  </si>
  <si>
    <t>โรงเรียนวัดสิตาราม เขตป้อมปราบฯ &gt;&gt; ศูนย์การเรียนรู้วัดบางนานอก</t>
  </si>
  <si>
    <t>(09/05) ติดตั้งจบทั้งหมด</t>
  </si>
  <si>
    <t>NT ยังไม่ติดตั้ง</t>
  </si>
  <si>
    <t>(19/05) ติดตั้งจบทั้งหมด เก็บงานเรียบร้อย</t>
  </si>
  <si>
    <t>(17/05) ติดตั้งเฟอร์ทั้งหมดแล้ว เก็บงานเรียบร้อย</t>
  </si>
  <si>
    <t>เหลือเดินสาย UTP CCTV</t>
  </si>
  <si>
    <t>(19/05) ติดตั้งเฟอร์ทั้งหมดแล้ว Defect พาร์ทติชั่นส่วนบน 1 แผ่น</t>
  </si>
  <si>
    <t>(17/05) ติดตั้งเฟอร์ทั้งหมดแล้ว ติดโลโก้เรียบร้อย</t>
  </si>
  <si>
    <t>(19/05) ติดตั้งเฟอร์ทั้งหมดแล้ว</t>
  </si>
  <si>
    <t>เหลือเดินสาย UTP CCTV , AP</t>
  </si>
  <si>
    <t>(09/05) ติดตั้งจบทั้งหมด  สินค้าลงตามแปลนไม่ได้โรงเรียนมีของกองยังไม่ได้ย้าย</t>
  </si>
  <si>
    <t>Week24</t>
  </si>
  <si>
    <t>โรงเรียนสุเหร่าใหม่ &gt;&gt; โรงเรียนเศรษฐเสถียร</t>
  </si>
  <si>
    <t>โรงเรียนเศรษฐเสถียร</t>
  </si>
  <si>
    <t>137 ถนนพระราม 5 แขวงถนนนครไชยศรี เขตดุสิต กรุงเทพมหานคร 10300</t>
  </si>
  <si>
    <t>ผอ.ปนัดดา</t>
  </si>
  <si>
    <t>0628246935</t>
  </si>
  <si>
    <t xml:space="preserve"> โรงเรียนเศรษฐเสถียร</t>
  </si>
  <si>
    <t>Lot8</t>
  </si>
  <si>
    <t>(16/05) ติดตั้งจบทั้งหมด</t>
  </si>
  <si>
    <t>ติดตั้งเฟอร์ทั้งหมดแล้ว พาร์ทติชั่นลงพื้นที่หน้างานไม่ได้</t>
  </si>
  <si>
    <t>โรงเรียนวัดดวงแข &gt;&gt; โรงเรียนศาสนาศึกษาวัดน้อยนพคุณ</t>
  </si>
  <si>
    <t>โรงเรียนศาสนาศึกษาวัดน้อยนพคุณ</t>
  </si>
  <si>
    <t>2/1 ถ. พระรามที่ ๕ แขวงถนนนครไชยศรี เขตดุสิต กรุงเทพมหานคร 10300</t>
  </si>
  <si>
    <t>เจ้าอาวาส</t>
  </si>
  <si>
    <t>081-303-3932</t>
  </si>
  <si>
    <t>(16/05) ติดตั้งเฟอร์ทั้งหมดแล้ว พาร์ทติดชั่นไม่มีตำแหน่งลง ระบบไฟยังไม่ได้เดิน</t>
  </si>
  <si>
    <t>(18/05) ติดตั้งเฟอร์ทั้งหมดแล้ว</t>
  </si>
  <si>
    <t>โต๊ะคอม ไม่ยังไม่ได้ติดตั้ง 1 ตัว</t>
  </si>
  <si>
    <t>week 26</t>
  </si>
  <si>
    <t>เครื่อง A01 ขาด Adapter</t>
  </si>
  <si>
    <t>ศูนย์ฝึกอาชีพบ่อนไก่ &gt;&gt; โรงเรียนศรีสังวาลย์</t>
  </si>
  <si>
    <t xml:space="preserve"> โรงเรียนศรีสังวาลย์</t>
  </si>
  <si>
    <t>78/16 ม.1 ต อำเภอปากเกร็ด นนทบุรี 11120</t>
  </si>
  <si>
    <t xml:space="preserve"> ผอ.มีนา</t>
  </si>
  <si>
    <t>0816210276</t>
  </si>
  <si>
    <t>โรงเรียนศรีสังวาลย์</t>
  </si>
  <si>
    <t>(16/05) ติดตั้งจบทั้งหมด ระบบไฟยังไม่ได้เดิน วางตามแปลนไม่ได้</t>
  </si>
  <si>
    <t>(08/05) ติดตั้งเฟอร์จบทั้งหมด</t>
  </si>
  <si>
    <t>(10/05) ติดตั้งจบทั้งหมด</t>
  </si>
  <si>
    <t>(10/05) ติดตั้งจบทั้งหมด สินค้าลงตามแปลนไม่ได้ พื้นที่หน้างานไม่พอ</t>
  </si>
  <si>
    <t xml:space="preserve">เหลือเดินสาย UTP CCTV </t>
  </si>
  <si>
    <t>(12/05) ติดตั้งเฟอร์จบทั้งหมด</t>
  </si>
  <si>
    <t>G4</t>
  </si>
  <si>
    <t>โรงเรียนโยนออฟอาร์ค &gt;&gt; โรงเรียนสอนศาสนาอุปถัมภ์ศาสน์ (มัสยิดญามีอุ้ลค็อยร๊อต (บางอุทิศใน))</t>
  </si>
  <si>
    <t>โรงเรียนสอนศาสนาอุปถัมภ์ศาสน์</t>
  </si>
  <si>
    <t>เหลือเดินสาย UTP CCTV ช่างนัดวันที่ 5/5/66</t>
  </si>
  <si>
    <t>(13/05) ติดตั้งเฟอร์จบทั้งหมด เปลี่ยนกุญแจลิ้นชักเรียบร้อย</t>
  </si>
  <si>
    <t>อุปกรณ์ไม่ครบขาดเม้าส์
สายปลั๊กไม่มี ServiceTag: 9647HR3</t>
  </si>
  <si>
    <t>(13/05) ติดตั้งเฟอร์ทั้งหมดเรียบร้อย</t>
  </si>
  <si>
    <t>(16/05) ติดตั้งเฟอร์จบทั้งหมด เก็บงานเรียบร้อย</t>
  </si>
  <si>
    <t>Week 36</t>
  </si>
  <si>
    <t>Week30</t>
  </si>
  <si>
    <t>(11/05) ติดตั้งเฟอร์จบทั้งหมด</t>
  </si>
  <si>
    <t>(15/05) (ติดตั้งจบทั้งหมด) เก็บงานเรียบร้อย</t>
  </si>
  <si>
    <t>(12/05) ติดตั้งจบทั้ั้งหมด</t>
  </si>
  <si>
    <t xml:space="preserve">(10/05) ติดตั้งจบทั้งหมด </t>
  </si>
  <si>
    <t>AIO เสีย 1 Set</t>
  </si>
  <si>
    <t>(11/05) ติดตั้งจบทั้งหมด</t>
  </si>
  <si>
    <t>(10/05) ติดตั้งงานจบทั้งหมด</t>
  </si>
  <si>
    <t>(13/05) ติดตั้งเฟอร์ทั้งหมดแล้ว ส่งโต๊ะประชุมเรียบร้อย</t>
  </si>
  <si>
    <t>Week 30</t>
  </si>
  <si>
    <t>Week22</t>
  </si>
  <si>
    <t xml:space="preserve">(09/05) ติดตั้งจบทั้งหมด </t>
  </si>
  <si>
    <t>Week 35</t>
  </si>
  <si>
    <t>Link NT ขาด</t>
  </si>
  <si>
    <t>LAN</t>
  </si>
  <si>
    <t>ย้ายจุดติดตั้ง ONU</t>
  </si>
  <si>
    <t>(15/05) (ติดตั้งจบทั้งหมด) Defect แผ่นข้างลิ้นชักโดนน้ำบวม 2 แผ่น</t>
  </si>
  <si>
    <t>(15/05) (ติดตั้งจบทั้งหมด)</t>
  </si>
  <si>
    <t>(18/05) ติดตั้งเฟอร์จบทั้งหมด</t>
  </si>
  <si>
    <t>NT ผิดจุด</t>
  </si>
  <si>
    <t>Week 33</t>
  </si>
  <si>
    <t>Week26</t>
  </si>
  <si>
    <t>(18/05) ติดตั้งเฟอร์จบทั้งหมด Defect ตู้เหล็กบุบ 2 , เก้าอี้ 1 , เฟรมพาร์ติชั่น 1</t>
  </si>
  <si>
    <t>NT ติดตั้งผิดจุด</t>
  </si>
  <si>
    <t>(17/05) ติดตั้งเฟอร์ทั้งหมดแล้ว</t>
  </si>
  <si>
    <t>Week27</t>
  </si>
  <si>
    <t>(17/05) ติดตั้งเฟอร์ทั้งหมดแล้ว Defect พา์ทติชั่นกระจกแตก 1 อัน</t>
  </si>
  <si>
    <t xml:space="preserve">(19/05) ติดตั้งเฟอร์จบทั้งหมด Defect เก้าอี้ </t>
  </si>
  <si>
    <t xml:space="preserve">(16/05 ) ติดตั้งเฟอร์จบทั้งหมด </t>
  </si>
  <si>
    <t>Week 37</t>
  </si>
  <si>
    <t>(16/05) ติดตั้งจบทั้งหมด ใส่กรอมเมท เรียบร้อย</t>
  </si>
  <si>
    <t>(16/05) ติดตั้งเฟอร์จบทั้ั้งหมด</t>
  </si>
  <si>
    <t xml:space="preserve">(16/05) ติดตั้งจบทั้งหมด </t>
  </si>
  <si>
    <t>(10/05) ติดตั้งเฟอร์ทั้งหมดแล้ว</t>
  </si>
  <si>
    <t>Week 31</t>
  </si>
  <si>
    <t>Week29</t>
  </si>
  <si>
    <t>Link NT ใช้งานไม่ได้ ไม่ loss</t>
  </si>
  <si>
    <t>Week 28</t>
  </si>
  <si>
    <t>Week25</t>
  </si>
  <si>
    <t>NT ติดตั้งผิดจุด, สาย UTP CCTV+AP ยังไม่เดิน</t>
  </si>
  <si>
    <t>NT ติดตั้งผิดจุด, สาย UTP CCTV ยังไม่เดิน</t>
  </si>
  <si>
    <t>โรงเรียนบ้านบางม่วง(ประชารังสิต)</t>
  </si>
  <si>
    <t>สาย UTP CCTV ยังไม่เดิน</t>
  </si>
  <si>
    <t>(18/05) ติดตั้งจบทั้งหมด เปลี่ยนแขนหัก 1 ข้างเรียบร้อย</t>
  </si>
  <si>
    <t>ติดตั้งโต๊ะเฟอร์จบทั้งหมด พาร์ทติชั่นลงพื้นที่ไม่ได้</t>
  </si>
  <si>
    <t>Link NT loss</t>
  </si>
  <si>
    <t>(30/04)ติดตั้งเฟอร์จบทั้งหมด พาร์ทิชั่นลงพื้นที่ไม่ได้ ไม่ตรงแปลน</t>
  </si>
  <si>
    <t>Week 34</t>
  </si>
  <si>
    <t>(19/05) ติดตั้งเฟอร์ทั้งหมดเรียบร้อย ใส่กลอมเมทเรียบร้อย</t>
  </si>
  <si>
    <t>Link NT Loss</t>
  </si>
  <si>
    <t>Link Loss</t>
  </si>
  <si>
    <t>link NT ยังไม่ติตตัง</t>
  </si>
  <si>
    <t>Projector เสีย</t>
  </si>
  <si>
    <t>Week 27</t>
  </si>
  <si>
    <t>(13/05) ติดตั้งโต๊เฟอร์จบทั้งหมด ย้ายขอวมาจาก ศูนย์การศึกษาอิสลามประจำมัสยิดดารุ้ลอิสลาม</t>
  </si>
  <si>
    <t>ส่งของไปที่ Site แล้ว</t>
  </si>
  <si>
    <t>(17/05) ติดตั้งเฟอร์ทั้งหมดแล้ว Defect ส่งเก้าอี้ 21 ตัวตามที่ฝ่ายขายระบุ</t>
  </si>
  <si>
    <t>(17/05) ติดตั้งเฟอร์ทั้งหมดแล้ว ใส่กลอมเมทเรียบร้อย</t>
  </si>
  <si>
    <t xml:space="preserve">(10/05)  ติดตั้งเฟอร์ทั้งหมดแล้ว </t>
  </si>
  <si>
    <t>Port ONU 2 ต่อแล้ว 100half</t>
  </si>
  <si>
    <t>Link NT สายไม่ถึง</t>
  </si>
  <si>
    <t>(13/05) ติดตั้งเฟอร์ทั้งหมดเรียบร้อย ใส่กรอมเมท 2 อัน ใส่แป้นยึดราง 1 อัน</t>
  </si>
  <si>
    <t>(12/05) ติดตั้งเฟอร์ทั้งหมดจบ</t>
  </si>
  <si>
    <t>Port Uplink AP เสีย S/N:S222L33106169/เปิด wifi ที่ ONU ไว้</t>
  </si>
  <si>
    <t>(19/05) ติดตั้งเฟอร์ทั้งหมดเรียบร้อย เก็บงานเรียบร้อย</t>
  </si>
  <si>
    <t>Week 29</t>
  </si>
  <si>
    <t>เฟอร์/แบบไม่ตรง AP ยังไม่ติดตั้ง Printer ยังไม่ Fix ip</t>
  </si>
  <si>
    <t>เหลือเดินสาย UTP CCTV, Access Point</t>
  </si>
  <si>
    <t xml:space="preserve">(19/05) ติดตั้งเฟอร์ทั้งหมดเรียบร้อย เก็บงานเรียบร้อย </t>
  </si>
  <si>
    <t>ยังไม่ Fix ip printer</t>
  </si>
  <si>
    <t>เหลือเดินสาย UTP CCTV (CCTV config แล้ว)</t>
  </si>
  <si>
    <t>สาย UTP AP ตัดต่อสาย ขึ้น 100halft/ NT ติดตั้งไม่ตรงจุด</t>
  </si>
  <si>
    <t>(15/05) (ติดตั้งจบทั้งหมด) ใส่เสาพาร์ติชั่นเรียบร้อย</t>
  </si>
  <si>
    <t>ผอ.​ ไพเราะ</t>
  </si>
  <si>
    <t>094-6914196</t>
  </si>
  <si>
    <t>(14/05) ติดตั้งเฟอร์จบทั้งหมด Defect เก็บสีท๊อป</t>
  </si>
  <si>
    <t>Week28</t>
  </si>
  <si>
    <t>(18/05) ติดตั้ั้งเฟอร์ทั้งหมดแล้ว เก็บงานใส่กล่องลิ้นชักจบ</t>
  </si>
  <si>
    <t>(08/05) ติดตั้งเฟอร์จบทั้งหมด พาร์ทติชั่นลงไม่ได้พื้นที่หน้างานไม่พอ</t>
  </si>
  <si>
    <t>(18/05) ติดตั้งเฟอร์จบทั้งหมด เก็บงานจบเรียบร้อย</t>
  </si>
  <si>
    <t>(17/05) ติดตั้งเฟอร์ทั้งหมดแล้ว ใส่โลโก้เรียบร้อย</t>
  </si>
  <si>
    <t>นัดกับทาง LL 20/5/23</t>
  </si>
  <si>
    <t>(06/06) พื้นที่หน้างานยังไม่เสร็จเรียบร้อย</t>
  </si>
  <si>
    <t>นัดกับทาง LL 23/5/23</t>
  </si>
  <si>
    <t>(18/05) ติดตั้ั้งเฟอร์ทั้งหมดแล้ว ใส่กรอมเมทเรียบร้อย</t>
  </si>
  <si>
    <t>Config รองาน M4</t>
  </si>
  <si>
    <t>Week 32</t>
  </si>
  <si>
    <t>(13/05) ติดตั้งเฟอร์ทั้งหมดแล้ว ติดโลโก้เรียบร้อย</t>
  </si>
  <si>
    <t>(13/05) ติดตั้งเฟอร์ทั้งหมดแล้ว ใส่กรอมเมทเรียบร้อย</t>
  </si>
  <si>
    <t>(17/05) ติดตั้งเฟอร์ทั้งหมดแล้ว Defect มุมท๊อปโตีะประชุมแตก</t>
  </si>
  <si>
    <t>(17/05) ติดตั้งเฟอร์ทั้งหมดแล้ว Defect มุมท๊อปโตีะประชุม หน้างานให้วางสินค้าไม่ตรงแปลน</t>
  </si>
  <si>
    <t>(19/05) ติดตั้งเฟอร์ทั้งหมดแล้ว Defect เก็บงาน</t>
  </si>
  <si>
    <t>(10/05) ติดตั้งจบหมดแล้ว</t>
  </si>
  <si>
    <t>ติดตั้งเฟอร์จบทั้งหมด โต๊ะประชุมลงพื้นที่ไม่ได้</t>
  </si>
  <si>
    <t>เดินสายแลนใหม่จาก ราวเตอร์ ไป ap และไปcctv ใหม่ ช่างไฟเดินผิดแบบ ใช้ไฟปลั๊กชั่วคราว</t>
  </si>
  <si>
    <t>CCTV AP ติดข้างเสา</t>
  </si>
  <si>
    <t>(14/05) ติดตั้งเฟอร์ทั้งหมดแล้ว</t>
  </si>
  <si>
    <t>IP DHCP 192.168.0.2</t>
  </si>
  <si>
    <t>(15/05) (ติดตั้งจบทั้งหมด) Defect เก้าอี้ 1 ตัว</t>
  </si>
  <si>
    <t>สาย NT ลูปไว้ไม่ถึง</t>
  </si>
  <si>
    <t>Ap โรงเรียนบ้านหมอ port lan ไปหากล้อง ใช้ไม่ได้ครับ</t>
  </si>
  <si>
    <t>(12/05) ติดตั้งเฟอร์จบทั้ั้งหมด</t>
  </si>
  <si>
    <t>(16/05) ติดตั้งเฟอร์จบทั้งหมด</t>
  </si>
  <si>
    <t>สายไฟกับสายแจ็ค ลำโพงไม่มี</t>
  </si>
  <si>
    <t>(16/05) ติดตั้งเฟอร์จบทั้งหมด Defect โต๊ะประชุมบวมโดนน้ำ</t>
  </si>
  <si>
    <t xml:space="preserve">(15/05) (ติดตั้งจบทั้งหมด) </t>
  </si>
  <si>
    <t>Link NT ติดผิดห้อง</t>
  </si>
  <si>
    <t xml:space="preserve">(18/05) ติดตั้งเฟอร์ทั้งหมดแล้ว Defect เคาเตอร์โดนฝนสาดจากหน้าต่างท๊อปบวม </t>
  </si>
  <si>
    <t>(13/05) ติดตั้งเฟอร์ทั้งหมดจบ</t>
  </si>
  <si>
    <t>(16/05) เข้าติดตั้งในพื้นที่ไม่ได้ มีเครื่องคอมพิวเตอร์กองอยู่</t>
  </si>
  <si>
    <t>ติดปัญหา NT</t>
  </si>
  <si>
    <t>(14/05) ติดตั้งเฟอร์ทั้งหมดแล้ว ส่งตู้เหล็กเรียบร้อย</t>
  </si>
  <si>
    <t>Smart board มีปัญหา</t>
  </si>
  <si>
    <t>เครื่อง 5 Repair Win, ms office ขาด</t>
  </si>
  <si>
    <t>(09/05) ติดตั้งเฟอร์จบทั้งหมด</t>
  </si>
  <si>
    <t>(15/05) ติดตั้งจบทั้งหมด เก็บงานเรียบร้อย</t>
  </si>
  <si>
    <t>Port Uplink AP เสีย S/N:S222L33106169</t>
  </si>
  <si>
    <t>Link NT ขาด/แก้ไข Link 4/5/66</t>
  </si>
  <si>
    <t>(19/05) ติดตั้งเฟอร์ทั้งหมดแล้ว  จัดเรียงเข้าตามแปลนเรียบร้อย</t>
  </si>
  <si>
    <t>หน้างานดับไฟ</t>
  </si>
  <si>
    <t>(16/05) ติดตั้งจบทั้งหมด ใส่ชุดคีบอร์ดเรียบร้อย</t>
  </si>
  <si>
    <t>(10/05 ) ติดตั้งจบทั้งหมด</t>
  </si>
  <si>
    <t>(15/05 ) ติดตั้งเฟอร์จบทั้งหมด</t>
  </si>
  <si>
    <t>(16/05 ) ติดตั้งเฟอร์จบทั้งหมด Defect ตู้เหล็กเป็นรอย</t>
  </si>
  <si>
    <t>(19/05) ติดตั้งเฟอร์ทั้งหมดแล้ว Defect ไม้แอลเคาเตอร์</t>
  </si>
  <si>
    <t>(15/05) (ติดตั้งจบทั้งหมด) เก็บงานเรียบร้อย Defect ท๊อปโต๊ะคอมโดนฝนสาดบวม 2 แผ่น</t>
  </si>
  <si>
    <t>(12/05) ติดตั้งจบทั้งหมด ย้ายสินค้า5 รายการมาจากโรงเรียนบ้านเขามะเกลือ</t>
  </si>
  <si>
    <t>(15/05) (ติดตั้งจบทั้งหมด</t>
  </si>
  <si>
    <t>(16/05) ติดตั้งเฟอร์ทั้งหมดจบ  เก็บงานเรียบร้อย</t>
  </si>
  <si>
    <t>Adapter A31 เสีย</t>
  </si>
  <si>
    <t>(13/05) ติดตั้งเฟอร์ทั้งหมดแล้ว  ใส่แผ่นหลังกล่องลิ้นชักบนแตก 1 อัน , แผ่นข้างขวากล่องลิ้นชัก 2 แผ่น เรียบร้อย</t>
  </si>
  <si>
    <t>(13/05) ติดตั้งเฟอร์ทั้งหมดแล้ว ใส่แผ่นหลังเรียบร้อย</t>
  </si>
  <si>
    <t>(13/05) ติดตั้งเฟอร์ทั้งหมดแล้ว ติดโลโก้ , ใส่หน้าบานล่างขาดอุปกรณ์ 1 บาน เรียบร้อย</t>
  </si>
  <si>
    <t>ไม่มีน้อตติดป้าย</t>
  </si>
  <si>
    <t>ติดตั้งโต๊ะคอมจบ สินค้าอื่นประกอบหมดแล้วขาดโลโก้</t>
  </si>
  <si>
    <t>เหลือสาย patch cord UTP,ป้ายยังไม่ติด</t>
  </si>
  <si>
    <t>(18/05) ติดตั้งจบทั้งหมด ช่างปรีชาแจ้งข้อมูล</t>
  </si>
  <si>
    <t>(13/05) ติดตั้งเฟอร์ทั้งหมดแล้ว ใส่แผ่นรองคีร์บอดร์ดหัก  1 อัน เรียบร้อย</t>
  </si>
  <si>
    <t xml:space="preserve">(19/05) ติดตั้งเฟอร์จบทั้งหมด Defect คีบอร์ด </t>
  </si>
  <si>
    <t>(11/05) ติดตี่งจบเรียบร้อย เปลี่ยนพื้นล่างโต๊ะคอม 3 ชิ้นแล้ว</t>
  </si>
  <si>
    <t>Link loss</t>
  </si>
  <si>
    <t>Link NT ผิดจุด</t>
  </si>
  <si>
    <t>(14/05) ติดตั้งจบทั้งหมด</t>
  </si>
  <si>
    <t xml:space="preserve">Not Install </t>
  </si>
  <si>
    <t xml:space="preserve">(19/05) ติดตั้ั้งเฟอร์ทั้งหมดแล้ว Defect เก้าอี้ </t>
  </si>
  <si>
    <r>
      <t>โรงเรียนลำต้นกล้วย &gt;</t>
    </r>
    <r>
      <rPr>
        <sz val="14"/>
        <color rgb="FFFF0000"/>
        <rFont val="Cordia New"/>
        <family val="2"/>
      </rPr>
      <t xml:space="preserve"> โรงเรียนบ้านลำต้นกล้วย</t>
    </r>
  </si>
  <si>
    <r>
      <t>โรงเรียนบ้านโปร่งวังกวาง &gt;</t>
    </r>
    <r>
      <rPr>
        <sz val="14"/>
        <color rgb="FFC00000"/>
        <rFont val="Cordia New"/>
        <family val="2"/>
      </rPr>
      <t xml:space="preserve"> โรงเรียนบ้านวังกวาง</t>
    </r>
  </si>
  <si>
    <r>
      <t>โรงเรียนครุนอก</t>
    </r>
    <r>
      <rPr>
        <sz val="14"/>
        <color rgb="FFFF0000"/>
        <rFont val="Cordia New"/>
        <family val="2"/>
      </rPr>
      <t xml:space="preserve"> &gt; โรงเรียนวัดครุนอก</t>
    </r>
  </si>
  <si>
    <t>หมายเหตุ (อุปกรณ์เสียหาย, สูญหาย)</t>
  </si>
  <si>
    <t>*** ได้รับอุปกรณ์ตามรายการข้างต้นครบถ้วน พร้อมติดตั้งในสภาพเป็นระเบียบเรียบร้อยดี และพร้อมใช้งานเป็นที่เรียบร้อยแล้ว</t>
  </si>
  <si>
    <r>
      <rPr>
        <b/>
        <sz val="16"/>
        <color theme="0"/>
        <rFont val="TH SarabunPSK"/>
        <family val="2"/>
      </rPr>
      <t>กลุ่มศูนย์ดิจิทัลชุมชน</t>
    </r>
    <r>
      <rPr>
        <b/>
        <sz val="16"/>
        <color theme="1"/>
        <rFont val="TH SarabunPSK"/>
        <family val="2"/>
      </rPr>
      <t xml:space="preserve"> ลำดับที่: </t>
    </r>
  </si>
  <si>
    <t>เคาร์เตอร์ต้อนรับ</t>
  </si>
  <si>
    <t>โรงเรียนบ้านบางม่วง (ประชารังสิต)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</si>
</sst>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00"/>
    <numFmt numFmtId="165" formatCode="00"/>
    <numFmt numFmtId="166" formatCode="dd/mm/yyyy"/>
    <numFmt numFmtId="167" formatCode="000.00"/>
    <numFmt numFmtId="168" formatCode="[$-107041E]d\ mmmm\ yyyy;@"/>
    <numFmt numFmtId="169" formatCode="[$]d\ mmmm\ yyyy;@"/>
    <numFmt numFmtId="170" formatCode="m/d/yyyy;@"/>
    <numFmt numFmtId="171" formatCode="0;[Red]0"/>
    <numFmt numFmtId="172" formatCode="[$]d\ mmmm\ yyyy;@" x16r2:formatCode16="[$-en-TH,7]d\ mmmm\ yyyy;@"/>
    <numFmt numFmtId="173" formatCode="0.00000"/>
    <numFmt numFmtId="174" formatCode="0.0"/>
  </numFmts>
  <fonts count="56" x14ac:knownFonts="1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6"/>
      <color theme="1"/>
      <name val="TH SarabunPSK"/>
      <family val="2"/>
    </font>
    <font>
      <sz val="16"/>
      <color theme="1"/>
      <name val="TH SarabunPSK"/>
      <family val="2"/>
    </font>
    <font>
      <sz val="16"/>
      <color theme="1"/>
      <name val="TH SarabunPSK"/>
      <family val="2"/>
    </font>
    <font>
      <sz val="16"/>
      <color theme="1"/>
      <name val="TH SarabunPSK"/>
      <family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14"/>
      <color theme="1"/>
      <name val="TH SarabunPSK"/>
      <family val="2"/>
    </font>
    <font>
      <sz val="11"/>
      <color theme="1"/>
      <name val="Calibri"/>
      <family val="2"/>
      <scheme val="minor"/>
    </font>
    <font>
      <b/>
      <sz val="15"/>
      <color theme="1"/>
      <name val="TH SarabunPSK"/>
      <family val="2"/>
    </font>
    <font>
      <sz val="15"/>
      <color theme="1"/>
      <name val="TH SarabunPSK"/>
      <family val="2"/>
    </font>
    <font>
      <sz val="15"/>
      <color rgb="FF000000"/>
      <name val="TH SarabunPSK"/>
      <family val="2"/>
    </font>
    <font>
      <u/>
      <sz val="11"/>
      <color rgb="FF0000FF"/>
      <name val="Calibri"/>
      <family val="2"/>
      <scheme val="minor"/>
    </font>
    <font>
      <sz val="14"/>
      <color theme="1"/>
      <name val="TH SarabunPSK"/>
      <family val="2"/>
    </font>
    <font>
      <sz val="14"/>
      <color theme="1"/>
      <name val="Wingdings 2"/>
      <family val="1"/>
      <charset val="2"/>
    </font>
    <font>
      <b/>
      <sz val="18"/>
      <color theme="1"/>
      <name val="TH SarabunPSK"/>
      <family val="2"/>
    </font>
    <font>
      <sz val="16"/>
      <color theme="1"/>
      <name val="Wingdings 2"/>
      <family val="1"/>
      <charset val="2"/>
    </font>
    <font>
      <b/>
      <u/>
      <sz val="18"/>
      <color theme="1"/>
      <name val="TH SarabunPSK"/>
      <family val="2"/>
    </font>
    <font>
      <b/>
      <sz val="20"/>
      <color theme="1"/>
      <name val="TH SarabunPSK"/>
      <family val="2"/>
    </font>
    <font>
      <b/>
      <sz val="14"/>
      <color theme="4"/>
      <name val="TH SarabunPSK"/>
      <family val="2"/>
    </font>
    <font>
      <sz val="14"/>
      <color theme="4"/>
      <name val="TH SarabunPSK"/>
      <family val="2"/>
    </font>
    <font>
      <sz val="18"/>
      <color theme="1"/>
      <name val="TH SarabunPSK"/>
      <family val="2"/>
    </font>
    <font>
      <b/>
      <sz val="12"/>
      <color rgb="FFFF33CC"/>
      <name val="TH SarabunPSK"/>
      <family val="2"/>
    </font>
    <font>
      <sz val="20"/>
      <color theme="1"/>
      <name val="TH SarabunPSK"/>
      <family val="2"/>
    </font>
    <font>
      <sz val="14"/>
      <color theme="1"/>
      <name val="Cordia New"/>
      <family val="2"/>
    </font>
    <font>
      <b/>
      <sz val="14"/>
      <color theme="1"/>
      <name val="Cordia New"/>
      <family val="2"/>
    </font>
    <font>
      <sz val="14"/>
      <color rgb="FF000000"/>
      <name val="Cordia New"/>
      <family val="2"/>
    </font>
    <font>
      <sz val="14"/>
      <name val="Cordia New"/>
      <family val="2"/>
    </font>
    <font>
      <b/>
      <sz val="14"/>
      <name val="Cordia New"/>
      <family val="2"/>
    </font>
    <font>
      <b/>
      <sz val="14"/>
      <color theme="0"/>
      <name val="Cordia New"/>
      <family val="2"/>
    </font>
    <font>
      <b/>
      <sz val="14"/>
      <color rgb="FFFFFFFF"/>
      <name val="Cordia New"/>
      <family val="2"/>
    </font>
    <font>
      <b/>
      <sz val="14"/>
      <color rgb="FF000000"/>
      <name val="Cordia New"/>
      <family val="2"/>
    </font>
    <font>
      <sz val="14"/>
      <color rgb="FFFF0000"/>
      <name val="Cordia New"/>
      <family val="2"/>
    </font>
    <font>
      <sz val="14"/>
      <color theme="5" tint="-0.249977111117893"/>
      <name val="Cordia New"/>
      <family val="2"/>
    </font>
    <font>
      <sz val="14"/>
      <color rgb="FF00B050"/>
      <name val="Cordia New"/>
      <family val="2"/>
    </font>
    <font>
      <sz val="14"/>
      <color rgb="FF343434"/>
      <name val="Cordia New"/>
      <family val="2"/>
    </font>
    <font>
      <sz val="14"/>
      <color rgb="FFFFFFFF"/>
      <name val="Cordia New"/>
      <family val="2"/>
    </font>
    <font>
      <sz val="14"/>
      <color rgb="FF123101"/>
      <name val="Cordia New"/>
      <family val="2"/>
    </font>
    <font>
      <sz val="14"/>
      <color rgb="FF050505"/>
      <name val="Cordia New"/>
      <family val="2"/>
    </font>
    <font>
      <sz val="14"/>
      <color rgb="FF202124"/>
      <name val="Cordia New"/>
      <family val="2"/>
    </font>
    <font>
      <sz val="14"/>
      <color rgb="FF4D5156"/>
      <name val="Cordia New"/>
      <family val="2"/>
    </font>
    <font>
      <u/>
      <sz val="14"/>
      <color theme="10"/>
      <name val="Cordia Ne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1"/>
      <name val="TH SarabunPSK"/>
      <family val="2"/>
    </font>
    <font>
      <b/>
      <sz val="16"/>
      <color theme="0" tint="-4.9989318521683403E-2"/>
      <name val="TH SarabunPSK"/>
      <family val="2"/>
    </font>
    <font>
      <b/>
      <sz val="16"/>
      <color rgb="FFA858C8"/>
      <name val="TH SarabunPSK"/>
      <family val="2"/>
    </font>
    <font>
      <b/>
      <sz val="22"/>
      <color rgb="FFA858C8"/>
      <name val="TH SarabunPSK"/>
      <family val="2"/>
    </font>
    <font>
      <sz val="16"/>
      <color rgb="FFA858C8"/>
      <name val="TH SarabunPSK"/>
      <family val="2"/>
    </font>
    <font>
      <sz val="16"/>
      <color theme="1" tint="0.34998626667073579"/>
      <name val="TH SarabunPSK"/>
      <family val="2"/>
    </font>
    <font>
      <b/>
      <sz val="16"/>
      <color theme="0"/>
      <name val="TH SarabunPSK"/>
      <family val="2"/>
    </font>
    <font>
      <sz val="16"/>
      <color theme="0"/>
      <name val="TH SarabunPSK"/>
      <family val="2"/>
    </font>
    <font>
      <sz val="14"/>
      <color rgb="FFC00000"/>
      <name val="Cordia New"/>
      <family val="2"/>
    </font>
    <font>
      <b/>
      <sz val="16"/>
      <name val="TH SarabunPSK"/>
      <family val="2"/>
    </font>
    <font>
      <sz val="14"/>
      <color theme="0"/>
      <name val="TH SarabunPSK"/>
      <family val="2"/>
    </font>
  </fonts>
  <fills count="40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rgb="FF7F6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A858C8"/>
        <bgColor indexed="64"/>
      </patternFill>
    </fill>
    <fill>
      <patternFill patternType="solid">
        <fgColor rgb="FFF7F0FA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/>
    <xf numFmtId="0" fontId="9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43" fontId="9" fillId="0" borderId="0" applyFont="0" applyFill="0" applyBorder="0" applyAlignment="0" applyProtection="0"/>
  </cellStyleXfs>
  <cellXfs count="526">
    <xf numFmtId="0" fontId="0" fillId="0" borderId="0" xfId="0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/>
    <xf numFmtId="0" fontId="6" fillId="0" borderId="0" xfId="0" quotePrefix="1" applyFont="1" applyAlignment="1">
      <alignment horizontal="center" vertical="center"/>
    </xf>
    <xf numFmtId="0" fontId="6" fillId="0" borderId="7" xfId="0" applyFont="1" applyBorder="1"/>
    <xf numFmtId="0" fontId="7" fillId="0" borderId="0" xfId="0" applyFont="1" applyAlignment="1">
      <alignment horizontal="right" vertical="center"/>
    </xf>
    <xf numFmtId="0" fontId="6" fillId="0" borderId="8" xfId="0" applyFont="1" applyBorder="1"/>
    <xf numFmtId="0" fontId="10" fillId="3" borderId="8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8" xfId="0" applyFont="1" applyBorder="1" applyAlignment="1">
      <alignment vertical="center"/>
    </xf>
    <xf numFmtId="0" fontId="11" fillId="0" borderId="8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3" borderId="8" xfId="0" applyFont="1" applyFill="1" applyBorder="1" applyAlignment="1">
      <alignment horizontal="center" vertical="top" shrinkToFit="1"/>
    </xf>
    <xf numFmtId="0" fontId="6" fillId="0" borderId="8" xfId="0" applyFont="1" applyBorder="1" applyAlignment="1">
      <alignment horizontal="center" vertical="center"/>
    </xf>
    <xf numFmtId="0" fontId="12" fillId="0" borderId="8" xfId="0" applyFont="1" applyBorder="1" applyAlignment="1">
      <alignment horizontal="left" vertical="top"/>
    </xf>
    <xf numFmtId="0" fontId="11" fillId="0" borderId="0" xfId="0" applyFont="1" applyAlignment="1">
      <alignment horizontal="center" vertical="top" shrinkToFit="1"/>
    </xf>
    <xf numFmtId="0" fontId="11" fillId="0" borderId="8" xfId="0" applyFont="1" applyBorder="1" applyAlignment="1">
      <alignment horizontal="center" vertical="top"/>
    </xf>
    <xf numFmtId="0" fontId="11" fillId="0" borderId="8" xfId="0" applyFont="1" applyBorder="1" applyAlignment="1">
      <alignment horizontal="left" vertical="top"/>
    </xf>
    <xf numFmtId="0" fontId="11" fillId="4" borderId="8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1" fillId="0" borderId="0" xfId="0" applyFont="1" applyAlignment="1">
      <alignment vertical="top"/>
    </xf>
    <xf numFmtId="0" fontId="7" fillId="3" borderId="8" xfId="0" applyFont="1" applyFill="1" applyBorder="1" applyAlignment="1">
      <alignment horizontal="center" vertical="center"/>
    </xf>
    <xf numFmtId="0" fontId="6" fillId="0" borderId="8" xfId="0" applyFont="1" applyBorder="1" applyAlignment="1">
      <alignment vertical="center"/>
    </xf>
    <xf numFmtId="0" fontId="6" fillId="0" borderId="8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8" xfId="0" applyFont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/>
    </xf>
    <xf numFmtId="0" fontId="15" fillId="0" borderId="10" xfId="0" applyFont="1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left" vertical="center"/>
    </xf>
    <xf numFmtId="0" fontId="11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center"/>
    </xf>
    <xf numFmtId="0" fontId="6" fillId="0" borderId="0" xfId="0" applyFont="1" applyAlignment="1">
      <alignment horizontal="right"/>
    </xf>
    <xf numFmtId="0" fontId="14" fillId="0" borderId="0" xfId="0" applyFont="1"/>
    <xf numFmtId="2" fontId="6" fillId="0" borderId="7" xfId="0" applyNumberFormat="1" applyFont="1" applyBorder="1" applyAlignment="1">
      <alignment horizontal="center" vertical="center"/>
    </xf>
    <xf numFmtId="0" fontId="7" fillId="2" borderId="0" xfId="0" applyFont="1" applyFill="1"/>
    <xf numFmtId="0" fontId="7" fillId="2" borderId="0" xfId="0" applyFont="1" applyFill="1" applyAlignment="1">
      <alignment horizontal="center" vertical="center"/>
    </xf>
    <xf numFmtId="0" fontId="7" fillId="25" borderId="8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 indent="1"/>
    </xf>
    <xf numFmtId="0" fontId="6" fillId="0" borderId="8" xfId="0" applyFont="1" applyBorder="1" applyAlignment="1">
      <alignment horizontal="left" vertical="top" indent="1"/>
    </xf>
    <xf numFmtId="0" fontId="18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left"/>
    </xf>
    <xf numFmtId="0" fontId="21" fillId="0" borderId="0" xfId="0" applyFont="1"/>
    <xf numFmtId="0" fontId="1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25" fillId="0" borderId="0" xfId="0" applyFont="1"/>
    <xf numFmtId="0" fontId="25" fillId="0" borderId="0" xfId="0" applyFont="1" applyAlignment="1">
      <alignment horizontal="left"/>
    </xf>
    <xf numFmtId="0" fontId="25" fillId="0" borderId="0" xfId="0" applyFont="1" applyAlignment="1">
      <alignment horizontal="center"/>
    </xf>
    <xf numFmtId="168" fontId="25" fillId="0" borderId="0" xfId="0" applyNumberFormat="1" applyFont="1" applyAlignment="1">
      <alignment horizontal="center"/>
    </xf>
    <xf numFmtId="172" fontId="25" fillId="0" borderId="0" xfId="0" applyNumberFormat="1" applyFont="1" applyAlignment="1">
      <alignment horizontal="center"/>
    </xf>
    <xf numFmtId="0" fontId="25" fillId="0" borderId="0" xfId="0" applyFont="1" applyAlignment="1">
      <alignment wrapText="1"/>
    </xf>
    <xf numFmtId="168" fontId="25" fillId="0" borderId="0" xfId="0" applyNumberFormat="1" applyFont="1"/>
    <xf numFmtId="168" fontId="25" fillId="0" borderId="0" xfId="0" applyNumberFormat="1" applyFont="1" applyAlignment="1">
      <alignment horizontal="left"/>
    </xf>
    <xf numFmtId="168" fontId="25" fillId="0" borderId="0" xfId="0" applyNumberFormat="1" applyFont="1" applyAlignment="1">
      <alignment horizontal="left" wrapText="1"/>
    </xf>
    <xf numFmtId="1" fontId="25" fillId="0" borderId="0" xfId="0" applyNumberFormat="1" applyFont="1" applyAlignment="1">
      <alignment horizontal="center"/>
    </xf>
    <xf numFmtId="0" fontId="27" fillId="8" borderId="8" xfId="1" applyFont="1" applyFill="1" applyBorder="1" applyAlignment="1">
      <alignment horizontal="center" vertical="center"/>
    </xf>
    <xf numFmtId="0" fontId="27" fillId="8" borderId="8" xfId="1" applyFont="1" applyFill="1" applyBorder="1" applyAlignment="1">
      <alignment horizontal="center" vertical="center" wrapText="1"/>
    </xf>
    <xf numFmtId="0" fontId="25" fillId="8" borderId="8" xfId="1" applyFont="1" applyFill="1" applyBorder="1" applyAlignment="1">
      <alignment horizontal="center" vertical="center"/>
    </xf>
    <xf numFmtId="0" fontId="25" fillId="8" borderId="1" xfId="1" applyFont="1" applyFill="1" applyBorder="1" applyAlignment="1">
      <alignment horizontal="center" vertical="center"/>
    </xf>
    <xf numFmtId="0" fontId="25" fillId="3" borderId="8" xfId="1" applyFont="1" applyFill="1" applyBorder="1" applyAlignment="1">
      <alignment horizontal="center" vertical="center"/>
    </xf>
    <xf numFmtId="0" fontId="27" fillId="3" borderId="8" xfId="1" applyFont="1" applyFill="1" applyBorder="1" applyAlignment="1">
      <alignment horizontal="center" vertical="center"/>
    </xf>
    <xf numFmtId="168" fontId="25" fillId="3" borderId="1" xfId="1" applyNumberFormat="1" applyFont="1" applyFill="1" applyBorder="1" applyAlignment="1">
      <alignment horizontal="center" vertical="center"/>
    </xf>
    <xf numFmtId="172" fontId="25" fillId="9" borderId="8" xfId="1" applyNumberFormat="1" applyFont="1" applyFill="1" applyBorder="1" applyAlignment="1">
      <alignment horizontal="center" vertical="center"/>
    </xf>
    <xf numFmtId="0" fontId="25" fillId="26" borderId="8" xfId="1" applyFont="1" applyFill="1" applyBorder="1" applyAlignment="1">
      <alignment horizontal="center" vertical="center" wrapText="1"/>
    </xf>
    <xf numFmtId="0" fontId="25" fillId="26" borderId="8" xfId="1" applyFont="1" applyFill="1" applyBorder="1" applyAlignment="1">
      <alignment horizontal="center" vertical="center"/>
    </xf>
    <xf numFmtId="168" fontId="25" fillId="8" borderId="8" xfId="1" applyNumberFormat="1" applyFont="1" applyFill="1" applyBorder="1" applyAlignment="1">
      <alignment horizontal="center" vertical="center" wrapText="1"/>
    </xf>
    <xf numFmtId="0" fontId="25" fillId="8" borderId="8" xfId="1" applyFont="1" applyFill="1" applyBorder="1" applyAlignment="1">
      <alignment horizontal="center" vertical="center" wrapText="1"/>
    </xf>
    <xf numFmtId="168" fontId="25" fillId="10" borderId="8" xfId="1" applyNumberFormat="1" applyFont="1" applyFill="1" applyBorder="1" applyAlignment="1">
      <alignment horizontal="center" vertical="center"/>
    </xf>
    <xf numFmtId="168" fontId="25" fillId="10" borderId="8" xfId="1" applyNumberFormat="1" applyFont="1" applyFill="1" applyBorder="1" applyAlignment="1">
      <alignment horizontal="center" vertical="center" wrapText="1"/>
    </xf>
    <xf numFmtId="168" fontId="25" fillId="24" borderId="8" xfId="1" applyNumberFormat="1" applyFont="1" applyFill="1" applyBorder="1" applyAlignment="1">
      <alignment horizontal="center" vertical="center" wrapText="1"/>
    </xf>
    <xf numFmtId="168" fontId="25" fillId="11" borderId="8" xfId="1" applyNumberFormat="1" applyFont="1" applyFill="1" applyBorder="1" applyAlignment="1">
      <alignment horizontal="center" vertical="center" wrapText="1"/>
    </xf>
    <xf numFmtId="168" fontId="25" fillId="6" borderId="8" xfId="1" applyNumberFormat="1" applyFont="1" applyFill="1" applyBorder="1" applyAlignment="1">
      <alignment horizontal="center" vertical="center" wrapText="1"/>
    </xf>
    <xf numFmtId="0" fontId="26" fillId="27" borderId="8" xfId="0" applyFont="1" applyFill="1" applyBorder="1" applyAlignment="1">
      <alignment horizontal="center" vertical="center" wrapText="1"/>
    </xf>
    <xf numFmtId="0" fontId="26" fillId="27" borderId="8" xfId="0" applyFont="1" applyFill="1" applyBorder="1" applyAlignment="1">
      <alignment horizontal="center" vertical="center"/>
    </xf>
    <xf numFmtId="0" fontId="26" fillId="12" borderId="8" xfId="0" applyFont="1" applyFill="1" applyBorder="1" applyAlignment="1">
      <alignment horizontal="center" vertical="center" wrapText="1"/>
    </xf>
    <xf numFmtId="0" fontId="26" fillId="24" borderId="8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center" vertical="center" wrapText="1"/>
    </xf>
    <xf numFmtId="0" fontId="25" fillId="28" borderId="8" xfId="0" applyFont="1" applyFill="1" applyBorder="1" applyAlignment="1">
      <alignment horizontal="center" vertical="center" wrapText="1"/>
    </xf>
    <xf numFmtId="0" fontId="26" fillId="28" borderId="8" xfId="0" applyFont="1" applyFill="1" applyBorder="1" applyAlignment="1">
      <alignment horizontal="center" vertical="center" wrapText="1"/>
    </xf>
    <xf numFmtId="0" fontId="26" fillId="28" borderId="8" xfId="0" applyFont="1" applyFill="1" applyBorder="1" applyAlignment="1">
      <alignment horizontal="center" vertical="center"/>
    </xf>
    <xf numFmtId="1" fontId="26" fillId="28" borderId="8" xfId="0" applyNumberFormat="1" applyFont="1" applyFill="1" applyBorder="1" applyAlignment="1">
      <alignment horizontal="center" vertical="center"/>
    </xf>
    <xf numFmtId="0" fontId="28" fillId="29" borderId="8" xfId="0" applyFont="1" applyFill="1" applyBorder="1" applyAlignment="1">
      <alignment horizontal="center" vertical="center" wrapText="1"/>
    </xf>
    <xf numFmtId="0" fontId="29" fillId="29" borderId="8" xfId="0" applyFont="1" applyFill="1" applyBorder="1" applyAlignment="1">
      <alignment horizontal="center" vertical="center" wrapText="1"/>
    </xf>
    <xf numFmtId="0" fontId="29" fillId="29" borderId="8" xfId="0" applyFont="1" applyFill="1" applyBorder="1" applyAlignment="1">
      <alignment horizontal="center" vertical="center"/>
    </xf>
    <xf numFmtId="1" fontId="29" fillId="29" borderId="8" xfId="0" applyNumberFormat="1" applyFont="1" applyFill="1" applyBorder="1" applyAlignment="1">
      <alignment horizontal="center" vertical="center"/>
    </xf>
    <xf numFmtId="0" fontId="26" fillId="29" borderId="8" xfId="0" applyFont="1" applyFill="1" applyBorder="1" applyAlignment="1">
      <alignment horizontal="center" vertical="center"/>
    </xf>
    <xf numFmtId="168" fontId="25" fillId="13" borderId="8" xfId="1" applyNumberFormat="1" applyFont="1" applyFill="1" applyBorder="1" applyAlignment="1">
      <alignment horizontal="center" vertical="center"/>
    </xf>
    <xf numFmtId="0" fontId="25" fillId="14" borderId="8" xfId="0" applyFont="1" applyFill="1" applyBorder="1" applyAlignment="1">
      <alignment horizontal="center" vertical="center" wrapText="1"/>
    </xf>
    <xf numFmtId="0" fontId="26" fillId="14" borderId="8" xfId="0" applyFont="1" applyFill="1" applyBorder="1" applyAlignment="1">
      <alignment horizontal="center" vertical="center" wrapText="1"/>
    </xf>
    <xf numFmtId="0" fontId="26" fillId="14" borderId="8" xfId="0" applyFont="1" applyFill="1" applyBorder="1" applyAlignment="1">
      <alignment horizontal="center" vertical="center"/>
    </xf>
    <xf numFmtId="1" fontId="26" fillId="14" borderId="8" xfId="0" applyNumberFormat="1" applyFont="1" applyFill="1" applyBorder="1" applyAlignment="1">
      <alignment horizontal="center" vertical="center"/>
    </xf>
    <xf numFmtId="0" fontId="30" fillId="30" borderId="0" xfId="0" applyFont="1" applyFill="1" applyAlignment="1">
      <alignment horizontal="center" vertical="center"/>
    </xf>
    <xf numFmtId="0" fontId="31" fillId="15" borderId="9" xfId="1" applyFont="1" applyFill="1" applyBorder="1" applyAlignment="1">
      <alignment horizontal="center" vertical="center" wrapText="1"/>
    </xf>
    <xf numFmtId="0" fontId="26" fillId="24" borderId="8" xfId="0" applyFont="1" applyFill="1" applyBorder="1" applyAlignment="1">
      <alignment horizontal="center" vertical="center"/>
    </xf>
    <xf numFmtId="0" fontId="25" fillId="16" borderId="8" xfId="0" applyFont="1" applyFill="1" applyBorder="1" applyAlignment="1">
      <alignment horizontal="center" vertical="center" wrapText="1"/>
    </xf>
    <xf numFmtId="0" fontId="26" fillId="16" borderId="8" xfId="0" applyFont="1" applyFill="1" applyBorder="1" applyAlignment="1">
      <alignment horizontal="center" vertical="center" wrapText="1"/>
    </xf>
    <xf numFmtId="0" fontId="26" fillId="16" borderId="8" xfId="0" applyFont="1" applyFill="1" applyBorder="1" applyAlignment="1">
      <alignment horizontal="center" vertical="center"/>
    </xf>
    <xf numFmtId="1" fontId="26" fillId="16" borderId="8" xfId="0" applyNumberFormat="1" applyFont="1" applyFill="1" applyBorder="1" applyAlignment="1">
      <alignment horizontal="center" vertical="center"/>
    </xf>
    <xf numFmtId="0" fontId="26" fillId="13" borderId="8" xfId="0" applyFont="1" applyFill="1" applyBorder="1" applyAlignment="1">
      <alignment horizontal="center" vertical="center" wrapText="1"/>
    </xf>
    <xf numFmtId="1" fontId="26" fillId="13" borderId="8" xfId="0" applyNumberFormat="1" applyFont="1" applyFill="1" applyBorder="1" applyAlignment="1">
      <alignment horizontal="center" vertical="center"/>
    </xf>
    <xf numFmtId="1" fontId="26" fillId="13" borderId="8" xfId="0" applyNumberFormat="1" applyFont="1" applyFill="1" applyBorder="1" applyAlignment="1">
      <alignment horizontal="center" vertical="center" wrapText="1"/>
    </xf>
    <xf numFmtId="1" fontId="26" fillId="16" borderId="8" xfId="0" applyNumberFormat="1" applyFont="1" applyFill="1" applyBorder="1" applyAlignment="1">
      <alignment horizontal="center" vertical="center" wrapText="1"/>
    </xf>
    <xf numFmtId="1" fontId="32" fillId="31" borderId="8" xfId="0" applyNumberFormat="1" applyFont="1" applyFill="1" applyBorder="1" applyAlignment="1">
      <alignment horizontal="center" vertical="center"/>
    </xf>
    <xf numFmtId="0" fontId="26" fillId="8" borderId="8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8" xfId="1" applyFont="1" applyBorder="1" applyAlignment="1">
      <alignment horizontal="center"/>
    </xf>
    <xf numFmtId="0" fontId="25" fillId="0" borderId="8" xfId="1" applyFont="1" applyBorder="1" applyAlignment="1">
      <alignment horizontal="center" vertical="center"/>
    </xf>
    <xf numFmtId="0" fontId="25" fillId="0" borderId="8" xfId="1" applyFont="1" applyBorder="1" applyAlignment="1">
      <alignment horizontal="left" vertical="center"/>
    </xf>
    <xf numFmtId="0" fontId="25" fillId="24" borderId="8" xfId="1" applyFont="1" applyFill="1" applyBorder="1" applyAlignment="1">
      <alignment horizontal="left" vertical="center"/>
    </xf>
    <xf numFmtId="0" fontId="25" fillId="0" borderId="8" xfId="1" applyFont="1" applyBorder="1"/>
    <xf numFmtId="0" fontId="25" fillId="0" borderId="8" xfId="2" applyFont="1" applyBorder="1" applyAlignment="1">
      <alignment horizontal="left" vertical="center"/>
    </xf>
    <xf numFmtId="0" fontId="25" fillId="0" borderId="1" xfId="1" applyFont="1" applyBorder="1"/>
    <xf numFmtId="0" fontId="25" fillId="0" borderId="8" xfId="0" applyFont="1" applyBorder="1" applyAlignment="1">
      <alignment horizontal="center"/>
    </xf>
    <xf numFmtId="168" fontId="25" fillId="0" borderId="8" xfId="0" applyNumberFormat="1" applyFont="1" applyBorder="1" applyAlignment="1">
      <alignment horizontal="center"/>
    </xf>
    <xf numFmtId="0" fontId="25" fillId="14" borderId="8" xfId="0" applyFont="1" applyFill="1" applyBorder="1" applyAlignment="1">
      <alignment horizontal="center"/>
    </xf>
    <xf numFmtId="2" fontId="27" fillId="0" borderId="8" xfId="0" applyNumberFormat="1" applyFont="1" applyBorder="1" applyAlignment="1">
      <alignment horizontal="center"/>
    </xf>
    <xf numFmtId="2" fontId="27" fillId="0" borderId="3" xfId="0" applyNumberFormat="1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68" fontId="25" fillId="0" borderId="8" xfId="0" applyNumberFormat="1" applyFont="1" applyBorder="1"/>
    <xf numFmtId="0" fontId="25" fillId="0" borderId="3" xfId="2" applyFont="1" applyBorder="1" applyAlignment="1">
      <alignment vertical="center" wrapText="1"/>
    </xf>
    <xf numFmtId="0" fontId="27" fillId="0" borderId="3" xfId="0" applyFont="1" applyBorder="1"/>
    <xf numFmtId="0" fontId="27" fillId="0" borderId="3" xfId="0" applyFont="1" applyBorder="1" applyAlignment="1">
      <alignment horizontal="left"/>
    </xf>
    <xf numFmtId="0" fontId="27" fillId="0" borderId="3" xfId="0" applyFont="1" applyBorder="1" applyAlignment="1">
      <alignment horizontal="left" wrapText="1"/>
    </xf>
    <xf numFmtId="0" fontId="27" fillId="0" borderId="2" xfId="0" applyFont="1" applyBorder="1" applyAlignment="1">
      <alignment horizontal="left"/>
    </xf>
    <xf numFmtId="0" fontId="27" fillId="0" borderId="8" xfId="0" applyFont="1" applyBorder="1" applyAlignment="1">
      <alignment horizontal="left"/>
    </xf>
    <xf numFmtId="0" fontId="25" fillId="0" borderId="8" xfId="0" applyFont="1" applyBorder="1" applyAlignment="1">
      <alignment horizontal="left"/>
    </xf>
    <xf numFmtId="0" fontId="27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horizontal="left" vertical="center"/>
    </xf>
    <xf numFmtId="172" fontId="25" fillId="0" borderId="8" xfId="0" applyNumberFormat="1" applyFont="1" applyBorder="1" applyAlignment="1">
      <alignment horizontal="center"/>
    </xf>
    <xf numFmtId="1" fontId="25" fillId="0" borderId="8" xfId="0" applyNumberFormat="1" applyFont="1" applyBorder="1" applyAlignment="1">
      <alignment horizontal="center"/>
    </xf>
    <xf numFmtId="172" fontId="25" fillId="0" borderId="8" xfId="0" applyNumberFormat="1" applyFont="1" applyBorder="1" applyAlignment="1">
      <alignment horizontal="center" wrapText="1"/>
    </xf>
    <xf numFmtId="172" fontId="25" fillId="0" borderId="8" xfId="0" applyNumberFormat="1" applyFont="1" applyBorder="1" applyAlignment="1">
      <alignment horizontal="left"/>
    </xf>
    <xf numFmtId="172" fontId="25" fillId="0" borderId="1" xfId="0" applyNumberFormat="1" applyFont="1" applyBorder="1" applyAlignment="1">
      <alignment horizontal="center"/>
    </xf>
    <xf numFmtId="168" fontId="33" fillId="0" borderId="8" xfId="0" applyNumberFormat="1" applyFont="1" applyBorder="1" applyAlignment="1">
      <alignment horizontal="center"/>
    </xf>
    <xf numFmtId="168" fontId="25" fillId="0" borderId="8" xfId="0" applyNumberFormat="1" applyFont="1" applyBorder="1" applyAlignment="1">
      <alignment horizontal="left"/>
    </xf>
    <xf numFmtId="0" fontId="25" fillId="0" borderId="8" xfId="0" applyFont="1" applyBorder="1" applyAlignment="1">
      <alignment horizontal="center" vertical="center"/>
    </xf>
    <xf numFmtId="2" fontId="25" fillId="0" borderId="8" xfId="0" applyNumberFormat="1" applyFont="1" applyBorder="1" applyAlignment="1">
      <alignment horizontal="center"/>
    </xf>
    <xf numFmtId="168" fontId="25" fillId="12" borderId="8" xfId="0" applyNumberFormat="1" applyFont="1" applyFill="1" applyBorder="1" applyAlignment="1">
      <alignment horizontal="center"/>
    </xf>
    <xf numFmtId="0" fontId="25" fillId="0" borderId="8" xfId="0" applyFont="1" applyBorder="1" applyAlignment="1">
      <alignment wrapText="1"/>
    </xf>
    <xf numFmtId="166" fontId="25" fillId="0" borderId="8" xfId="0" applyNumberFormat="1" applyFont="1" applyBorder="1" applyAlignment="1">
      <alignment horizontal="center" vertical="center"/>
    </xf>
    <xf numFmtId="0" fontId="25" fillId="0" borderId="8" xfId="1" applyFont="1" applyBorder="1" applyAlignment="1">
      <alignment horizontal="left" vertical="center" wrapText="1"/>
    </xf>
    <xf numFmtId="2" fontId="27" fillId="0" borderId="10" xfId="0" applyNumberFormat="1" applyFont="1" applyBorder="1" applyAlignment="1">
      <alignment horizontal="center"/>
    </xf>
    <xf numFmtId="2" fontId="27" fillId="0" borderId="6" xfId="0" applyNumberFormat="1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5" fillId="0" borderId="6" xfId="0" applyFont="1" applyBorder="1" applyAlignment="1">
      <alignment wrapText="1"/>
    </xf>
    <xf numFmtId="0" fontId="27" fillId="0" borderId="6" xfId="0" applyFont="1" applyBorder="1"/>
    <xf numFmtId="0" fontId="27" fillId="0" borderId="6" xfId="0" applyFont="1" applyBorder="1" applyAlignment="1">
      <alignment horizontal="left"/>
    </xf>
    <xf numFmtId="0" fontId="27" fillId="0" borderId="6" xfId="0" applyFont="1" applyBorder="1" applyAlignment="1">
      <alignment horizontal="left" wrapText="1"/>
    </xf>
    <xf numFmtId="0" fontId="27" fillId="0" borderId="5" xfId="0" applyFont="1" applyBorder="1" applyAlignment="1">
      <alignment horizontal="left"/>
    </xf>
    <xf numFmtId="0" fontId="27" fillId="0" borderId="10" xfId="0" applyFont="1" applyBorder="1" applyAlignment="1">
      <alignment horizontal="left"/>
    </xf>
    <xf numFmtId="0" fontId="25" fillId="0" borderId="10" xfId="0" applyFont="1" applyBorder="1" applyAlignment="1">
      <alignment horizontal="left"/>
    </xf>
    <xf numFmtId="0" fontId="27" fillId="0" borderId="10" xfId="0" applyFont="1" applyBorder="1" applyAlignment="1">
      <alignment horizontal="left" vertical="center"/>
    </xf>
    <xf numFmtId="168" fontId="27" fillId="0" borderId="8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 vertical="center"/>
    </xf>
    <xf numFmtId="1" fontId="27" fillId="0" borderId="6" xfId="0" applyNumberFormat="1" applyFont="1" applyBorder="1" applyAlignment="1">
      <alignment horizontal="left"/>
    </xf>
    <xf numFmtId="172" fontId="25" fillId="0" borderId="8" xfId="0" applyNumberFormat="1" applyFont="1" applyBorder="1" applyAlignment="1">
      <alignment horizontal="center" vertical="center" wrapText="1"/>
    </xf>
    <xf numFmtId="172" fontId="33" fillId="0" borderId="1" xfId="0" applyNumberFormat="1" applyFont="1" applyBorder="1" applyAlignment="1">
      <alignment horizontal="left" vertical="center"/>
    </xf>
    <xf numFmtId="172" fontId="25" fillId="0" borderId="8" xfId="0" applyNumberFormat="1" applyFont="1" applyBorder="1" applyAlignment="1">
      <alignment horizontal="left" vertical="center"/>
    </xf>
    <xf numFmtId="168" fontId="25" fillId="0" borderId="1" xfId="0" applyNumberFormat="1" applyFont="1" applyBorder="1" applyAlignment="1">
      <alignment horizontal="left"/>
    </xf>
    <xf numFmtId="0" fontId="33" fillId="0" borderId="6" xfId="0" applyFont="1" applyBorder="1" applyAlignment="1">
      <alignment horizontal="left" wrapText="1"/>
    </xf>
    <xf numFmtId="168" fontId="28" fillId="0" borderId="8" xfId="0" applyNumberFormat="1" applyFont="1" applyBorder="1" applyAlignment="1">
      <alignment horizontal="center"/>
    </xf>
    <xf numFmtId="1" fontId="28" fillId="0" borderId="8" xfId="0" applyNumberFormat="1" applyFont="1" applyBorder="1" applyAlignment="1">
      <alignment horizontal="center"/>
    </xf>
    <xf numFmtId="0" fontId="25" fillId="0" borderId="1" xfId="1" applyFont="1" applyBorder="1" applyAlignment="1">
      <alignment horizontal="center"/>
    </xf>
    <xf numFmtId="0" fontId="25" fillId="0" borderId="1" xfId="1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/>
    </xf>
    <xf numFmtId="168" fontId="25" fillId="27" borderId="8" xfId="0" applyNumberFormat="1" applyFont="1" applyFill="1" applyBorder="1" applyAlignment="1">
      <alignment horizontal="center"/>
    </xf>
    <xf numFmtId="0" fontId="33" fillId="0" borderId="10" xfId="0" applyFont="1" applyBorder="1" applyAlignment="1">
      <alignment horizontal="left"/>
    </xf>
    <xf numFmtId="172" fontId="33" fillId="0" borderId="8" xfId="0" applyNumberFormat="1" applyFont="1" applyBorder="1" applyAlignment="1">
      <alignment horizontal="left"/>
    </xf>
    <xf numFmtId="172" fontId="33" fillId="0" borderId="8" xfId="0" applyNumberFormat="1" applyFont="1" applyBorder="1" applyAlignment="1">
      <alignment horizontal="center"/>
    </xf>
    <xf numFmtId="172" fontId="33" fillId="0" borderId="1" xfId="0" applyNumberFormat="1" applyFont="1" applyBorder="1" applyAlignment="1">
      <alignment horizontal="center"/>
    </xf>
    <xf numFmtId="0" fontId="25" fillId="0" borderId="8" xfId="0" applyFont="1" applyBorder="1" applyAlignment="1">
      <alignment horizontal="left" vertical="center"/>
    </xf>
    <xf numFmtId="0" fontId="25" fillId="17" borderId="8" xfId="1" applyFont="1" applyFill="1" applyBorder="1" applyAlignment="1">
      <alignment horizontal="left" vertical="center"/>
    </xf>
    <xf numFmtId="0" fontId="25" fillId="0" borderId="8" xfId="1" applyFont="1" applyBorder="1" applyAlignment="1">
      <alignment vertical="center"/>
    </xf>
    <xf numFmtId="0" fontId="25" fillId="24" borderId="8" xfId="1" applyFont="1" applyFill="1" applyBorder="1" applyAlignment="1">
      <alignment vertical="center"/>
    </xf>
    <xf numFmtId="0" fontId="25" fillId="24" borderId="1" xfId="1" applyFont="1" applyFill="1" applyBorder="1" applyAlignment="1">
      <alignment vertical="center"/>
    </xf>
    <xf numFmtId="0" fontId="25" fillId="18" borderId="1" xfId="1" applyFont="1" applyFill="1" applyBorder="1" applyAlignment="1">
      <alignment vertical="center"/>
    </xf>
    <xf numFmtId="0" fontId="25" fillId="0" borderId="1" xfId="1" applyFont="1" applyBorder="1" applyAlignment="1">
      <alignment horizontal="left" vertical="center"/>
    </xf>
    <xf numFmtId="173" fontId="25" fillId="0" borderId="1" xfId="1" applyNumberFormat="1" applyFont="1" applyBorder="1" applyAlignment="1">
      <alignment horizontal="left" vertical="center"/>
    </xf>
    <xf numFmtId="168" fontId="25" fillId="9" borderId="8" xfId="0" applyNumberFormat="1" applyFont="1" applyFill="1" applyBorder="1" applyAlignment="1">
      <alignment horizontal="center" vertical="center"/>
    </xf>
    <xf numFmtId="168" fontId="25" fillId="0" borderId="8" xfId="0" applyNumberFormat="1" applyFont="1" applyBorder="1" applyAlignment="1">
      <alignment horizontal="center" vertical="center"/>
    </xf>
    <xf numFmtId="2" fontId="27" fillId="0" borderId="10" xfId="0" applyNumberFormat="1" applyFont="1" applyBorder="1" applyAlignment="1">
      <alignment horizontal="center" vertical="center"/>
    </xf>
    <xf numFmtId="2" fontId="27" fillId="0" borderId="6" xfId="0" applyNumberFormat="1" applyFont="1" applyBorder="1" applyAlignment="1">
      <alignment horizontal="center" vertical="center"/>
    </xf>
    <xf numFmtId="2" fontId="27" fillId="0" borderId="6" xfId="0" applyNumberFormat="1" applyFont="1" applyBorder="1" applyAlignment="1">
      <alignment vertical="center"/>
    </xf>
    <xf numFmtId="0" fontId="27" fillId="0" borderId="6" xfId="0" applyFont="1" applyBorder="1" applyAlignment="1">
      <alignment horizontal="center" vertical="center"/>
    </xf>
    <xf numFmtId="168" fontId="25" fillId="0" borderId="8" xfId="0" applyNumberFormat="1" applyFont="1" applyBorder="1" applyAlignment="1">
      <alignment vertical="center"/>
    </xf>
    <xf numFmtId="0" fontId="25" fillId="0" borderId="8" xfId="0" applyFont="1" applyBorder="1" applyAlignment="1">
      <alignment vertical="center" wrapText="1"/>
    </xf>
    <xf numFmtId="0" fontId="27" fillId="0" borderId="6" xfId="0" applyFont="1" applyBorder="1" applyAlignment="1">
      <alignment vertical="center"/>
    </xf>
    <xf numFmtId="0" fontId="27" fillId="0" borderId="6" xfId="0" applyFont="1" applyBorder="1" applyAlignment="1">
      <alignment horizontal="left" vertical="center"/>
    </xf>
    <xf numFmtId="0" fontId="27" fillId="0" borderId="6" xfId="0" applyFont="1" applyBorder="1" applyAlignment="1">
      <alignment horizontal="left" vertical="center" wrapText="1"/>
    </xf>
    <xf numFmtId="0" fontId="27" fillId="0" borderId="5" xfId="0" applyFont="1" applyBorder="1" applyAlignment="1">
      <alignment horizontal="left" vertical="center"/>
    </xf>
    <xf numFmtId="0" fontId="25" fillId="0" borderId="6" xfId="0" applyFont="1" applyBorder="1" applyAlignment="1">
      <alignment horizontal="left" vertical="center"/>
    </xf>
    <xf numFmtId="0" fontId="25" fillId="0" borderId="10" xfId="0" applyFont="1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172" fontId="25" fillId="3" borderId="8" xfId="0" applyNumberFormat="1" applyFont="1" applyFill="1" applyBorder="1" applyAlignment="1">
      <alignment horizontal="center" vertical="center" wrapText="1"/>
    </xf>
    <xf numFmtId="1" fontId="25" fillId="3" borderId="8" xfId="0" applyNumberFormat="1" applyFont="1" applyFill="1" applyBorder="1" applyAlignment="1">
      <alignment horizontal="center" vertical="center"/>
    </xf>
    <xf numFmtId="0" fontId="25" fillId="9" borderId="8" xfId="0" applyFont="1" applyFill="1" applyBorder="1" applyAlignment="1">
      <alignment horizontal="center"/>
    </xf>
    <xf numFmtId="172" fontId="25" fillId="0" borderId="8" xfId="0" applyNumberFormat="1" applyFont="1" applyBorder="1" applyAlignment="1">
      <alignment horizontal="center" vertical="center"/>
    </xf>
    <xf numFmtId="172" fontId="28" fillId="24" borderId="8" xfId="0" applyNumberFormat="1" applyFont="1" applyFill="1" applyBorder="1" applyAlignment="1">
      <alignment horizontal="left" vertical="center"/>
    </xf>
    <xf numFmtId="172" fontId="25" fillId="24" borderId="8" xfId="0" applyNumberFormat="1" applyFont="1" applyFill="1" applyBorder="1" applyAlignment="1">
      <alignment horizontal="center" vertical="center"/>
    </xf>
    <xf numFmtId="172" fontId="25" fillId="0" borderId="1" xfId="0" applyNumberFormat="1" applyFont="1" applyBorder="1" applyAlignment="1">
      <alignment horizontal="center" vertical="center"/>
    </xf>
    <xf numFmtId="1" fontId="25" fillId="0" borderId="8" xfId="0" applyNumberFormat="1" applyFont="1" applyBorder="1" applyAlignment="1">
      <alignment horizontal="center" vertical="center"/>
    </xf>
    <xf numFmtId="168" fontId="25" fillId="0" borderId="1" xfId="0" applyNumberFormat="1" applyFont="1" applyBorder="1" applyAlignment="1">
      <alignment horizontal="left" vertical="center"/>
    </xf>
    <xf numFmtId="2" fontId="25" fillId="0" borderId="8" xfId="0" applyNumberFormat="1" applyFont="1" applyBorder="1" applyAlignment="1">
      <alignment horizontal="center" vertical="center"/>
    </xf>
    <xf numFmtId="168" fontId="25" fillId="12" borderId="8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5" borderId="8" xfId="1" applyFont="1" applyFill="1" applyBorder="1" applyAlignment="1">
      <alignment horizontal="left" vertical="center"/>
    </xf>
    <xf numFmtId="0" fontId="25" fillId="0" borderId="1" xfId="2" applyFont="1" applyBorder="1" applyAlignment="1">
      <alignment horizontal="left" vertical="center"/>
    </xf>
    <xf numFmtId="0" fontId="25" fillId="0" borderId="1" xfId="1" quotePrefix="1" applyFont="1" applyBorder="1" applyAlignment="1">
      <alignment horizontal="left" vertical="center"/>
    </xf>
    <xf numFmtId="2" fontId="27" fillId="0" borderId="6" xfId="0" applyNumberFormat="1" applyFont="1" applyBorder="1"/>
    <xf numFmtId="0" fontId="27" fillId="5" borderId="8" xfId="0" applyFont="1" applyFill="1" applyBorder="1" applyAlignment="1">
      <alignment horizontal="left" vertical="center"/>
    </xf>
    <xf numFmtId="0" fontId="33" fillId="0" borderId="8" xfId="0" applyFont="1" applyBorder="1" applyAlignment="1">
      <alignment horizontal="left"/>
    </xf>
    <xf numFmtId="0" fontId="34" fillId="0" borderId="6" xfId="0" applyFont="1" applyBorder="1" applyAlignment="1">
      <alignment horizontal="left" wrapText="1"/>
    </xf>
    <xf numFmtId="172" fontId="28" fillId="24" borderId="8" xfId="0" applyNumberFormat="1" applyFont="1" applyFill="1" applyBorder="1" applyAlignment="1">
      <alignment horizontal="left"/>
    </xf>
    <xf numFmtId="166" fontId="25" fillId="19" borderId="8" xfId="0" applyNumberFormat="1" applyFont="1" applyFill="1" applyBorder="1" applyAlignment="1">
      <alignment horizontal="center" vertical="center"/>
    </xf>
    <xf numFmtId="0" fontId="25" fillId="9" borderId="8" xfId="1" applyFont="1" applyFill="1" applyBorder="1" applyAlignment="1">
      <alignment horizontal="left" vertical="center"/>
    </xf>
    <xf numFmtId="172" fontId="33" fillId="5" borderId="8" xfId="0" applyNumberFormat="1" applyFont="1" applyFill="1" applyBorder="1" applyAlignment="1">
      <alignment horizontal="left"/>
    </xf>
    <xf numFmtId="168" fontId="27" fillId="0" borderId="3" xfId="0" applyNumberFormat="1" applyFont="1" applyBorder="1" applyAlignment="1">
      <alignment horizontal="center"/>
    </xf>
    <xf numFmtId="1" fontId="27" fillId="0" borderId="3" xfId="0" applyNumberFormat="1" applyFont="1" applyBorder="1" applyAlignment="1">
      <alignment horizontal="center"/>
    </xf>
    <xf numFmtId="168" fontId="25" fillId="5" borderId="8" xfId="0" applyNumberFormat="1" applyFont="1" applyFill="1" applyBorder="1" applyAlignment="1">
      <alignment horizontal="center"/>
    </xf>
    <xf numFmtId="168" fontId="25" fillId="0" borderId="1" xfId="0" applyNumberFormat="1" applyFont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8" fillId="5" borderId="8" xfId="1" applyFont="1" applyFill="1" applyBorder="1" applyAlignment="1">
      <alignment horizontal="left" vertical="center"/>
    </xf>
    <xf numFmtId="0" fontId="28" fillId="0" borderId="8" xfId="0" applyFont="1" applyBorder="1" applyAlignment="1">
      <alignment horizontal="left" vertical="center"/>
    </xf>
    <xf numFmtId="0" fontId="25" fillId="0" borderId="8" xfId="0" applyFont="1" applyBorder="1" applyAlignment="1">
      <alignment vertical="center"/>
    </xf>
    <xf numFmtId="168" fontId="25" fillId="0" borderId="8" xfId="0" applyNumberFormat="1" applyFont="1" applyBorder="1" applyAlignment="1">
      <alignment horizontal="left" vertical="center"/>
    </xf>
    <xf numFmtId="172" fontId="25" fillId="3" borderId="8" xfId="0" applyNumberFormat="1" applyFont="1" applyFill="1" applyBorder="1" applyAlignment="1">
      <alignment horizontal="center" vertical="center"/>
    </xf>
    <xf numFmtId="0" fontId="25" fillId="0" borderId="6" xfId="0" applyFont="1" applyBorder="1" applyAlignment="1">
      <alignment vertical="center" wrapText="1"/>
    </xf>
    <xf numFmtId="1" fontId="25" fillId="3" borderId="8" xfId="0" applyNumberFormat="1" applyFont="1" applyFill="1" applyBorder="1" applyAlignment="1">
      <alignment horizontal="center" vertical="center" wrapText="1"/>
    </xf>
    <xf numFmtId="172" fontId="33" fillId="0" borderId="8" xfId="0" applyNumberFormat="1" applyFont="1" applyBorder="1" applyAlignment="1">
      <alignment horizontal="center" vertical="center"/>
    </xf>
    <xf numFmtId="172" fontId="33" fillId="0" borderId="1" xfId="0" applyNumberFormat="1" applyFont="1" applyBorder="1" applyAlignment="1">
      <alignment horizontal="center" vertical="center"/>
    </xf>
    <xf numFmtId="169" fontId="27" fillId="0" borderId="6" xfId="0" applyNumberFormat="1" applyFont="1" applyBorder="1"/>
    <xf numFmtId="169" fontId="27" fillId="0" borderId="6" xfId="0" applyNumberFormat="1" applyFont="1" applyBorder="1" applyAlignment="1">
      <alignment horizontal="left"/>
    </xf>
    <xf numFmtId="169" fontId="27" fillId="0" borderId="6" xfId="0" applyNumberFormat="1" applyFont="1" applyBorder="1" applyAlignment="1">
      <alignment horizontal="center"/>
    </xf>
    <xf numFmtId="169" fontId="27" fillId="0" borderId="6" xfId="0" applyNumberFormat="1" applyFont="1" applyBorder="1" applyAlignment="1">
      <alignment horizontal="left" wrapText="1"/>
    </xf>
    <xf numFmtId="169" fontId="27" fillId="0" borderId="5" xfId="0" applyNumberFormat="1" applyFont="1" applyBorder="1" applyAlignment="1">
      <alignment horizontal="left"/>
    </xf>
    <xf numFmtId="0" fontId="25" fillId="0" borderId="1" xfId="1" applyFont="1" applyBorder="1" applyAlignment="1">
      <alignment horizontal="left"/>
    </xf>
    <xf numFmtId="0" fontId="25" fillId="0" borderId="8" xfId="0" applyFont="1" applyBorder="1"/>
    <xf numFmtId="172" fontId="25" fillId="3" borderId="8" xfId="0" applyNumberFormat="1" applyFont="1" applyFill="1" applyBorder="1" applyAlignment="1">
      <alignment horizontal="center"/>
    </xf>
    <xf numFmtId="1" fontId="25" fillId="3" borderId="8" xfId="0" applyNumberFormat="1" applyFont="1" applyFill="1" applyBorder="1" applyAlignment="1">
      <alignment horizontal="center" wrapText="1"/>
    </xf>
    <xf numFmtId="172" fontId="28" fillId="0" borderId="8" xfId="0" applyNumberFormat="1" applyFont="1" applyBorder="1" applyAlignment="1">
      <alignment horizontal="left"/>
    </xf>
    <xf numFmtId="172" fontId="28" fillId="0" borderId="8" xfId="0" applyNumberFormat="1" applyFont="1" applyBorder="1" applyAlignment="1">
      <alignment horizontal="center"/>
    </xf>
    <xf numFmtId="172" fontId="28" fillId="0" borderId="1" xfId="0" applyNumberFormat="1" applyFont="1" applyBorder="1" applyAlignment="1">
      <alignment horizontal="center"/>
    </xf>
    <xf numFmtId="172" fontId="35" fillId="0" borderId="8" xfId="0" applyNumberFormat="1" applyFont="1" applyBorder="1" applyAlignment="1">
      <alignment horizontal="left" wrapText="1"/>
    </xf>
    <xf numFmtId="0" fontId="25" fillId="0" borderId="8" xfId="1" applyFont="1" applyBorder="1" applyAlignment="1">
      <alignment horizontal="left"/>
    </xf>
    <xf numFmtId="0" fontId="25" fillId="5" borderId="8" xfId="1" applyFont="1" applyFill="1" applyBorder="1" applyAlignment="1">
      <alignment horizontal="left"/>
    </xf>
    <xf numFmtId="0" fontId="25" fillId="0" borderId="8" xfId="2" applyFont="1" applyBorder="1" applyAlignment="1">
      <alignment horizontal="left"/>
    </xf>
    <xf numFmtId="0" fontId="25" fillId="24" borderId="8" xfId="1" applyFont="1" applyFill="1" applyBorder="1"/>
    <xf numFmtId="0" fontId="25" fillId="24" borderId="1" xfId="1" applyFont="1" applyFill="1" applyBorder="1"/>
    <xf numFmtId="168" fontId="25" fillId="9" borderId="8" xfId="0" applyNumberFormat="1" applyFont="1" applyFill="1" applyBorder="1" applyAlignment="1">
      <alignment horizontal="center"/>
    </xf>
    <xf numFmtId="0" fontId="25" fillId="0" borderId="6" xfId="0" applyFont="1" applyBorder="1" applyAlignment="1">
      <alignment horizontal="left"/>
    </xf>
    <xf numFmtId="0" fontId="25" fillId="3" borderId="8" xfId="0" applyFont="1" applyFill="1" applyBorder="1" applyAlignment="1">
      <alignment horizontal="left"/>
    </xf>
    <xf numFmtId="1" fontId="25" fillId="3" borderId="8" xfId="0" applyNumberFormat="1" applyFont="1" applyFill="1" applyBorder="1" applyAlignment="1">
      <alignment horizontal="center"/>
    </xf>
    <xf numFmtId="0" fontId="33" fillId="5" borderId="8" xfId="0" applyFont="1" applyFill="1" applyBorder="1" applyAlignment="1">
      <alignment horizontal="left" vertical="center"/>
    </xf>
    <xf numFmtId="0" fontId="33" fillId="0" borderId="1" xfId="0" applyFont="1" applyBorder="1" applyAlignment="1">
      <alignment horizontal="left" vertical="center"/>
    </xf>
    <xf numFmtId="172" fontId="33" fillId="0" borderId="8" xfId="0" applyNumberFormat="1" applyFont="1" applyBorder="1" applyAlignment="1">
      <alignment horizontal="left" wrapText="1"/>
    </xf>
    <xf numFmtId="0" fontId="25" fillId="28" borderId="8" xfId="1" applyFont="1" applyFill="1" applyBorder="1" applyAlignment="1">
      <alignment horizontal="left" vertical="center"/>
    </xf>
    <xf numFmtId="172" fontId="35" fillId="0" borderId="8" xfId="0" applyNumberFormat="1" applyFont="1" applyBorder="1" applyAlignment="1">
      <alignment horizontal="left"/>
    </xf>
    <xf numFmtId="168" fontId="25" fillId="28" borderId="8" xfId="0" applyNumberFormat="1" applyFont="1" applyFill="1" applyBorder="1" applyAlignment="1">
      <alignment horizontal="left"/>
    </xf>
    <xf numFmtId="169" fontId="33" fillId="0" borderId="6" xfId="0" applyNumberFormat="1" applyFont="1" applyBorder="1" applyAlignment="1">
      <alignment horizontal="left" wrapText="1"/>
    </xf>
    <xf numFmtId="168" fontId="25" fillId="0" borderId="8" xfId="0" applyNumberFormat="1" applyFont="1" applyBorder="1" applyAlignment="1">
      <alignment horizontal="left" wrapText="1"/>
    </xf>
    <xf numFmtId="0" fontId="25" fillId="24" borderId="8" xfId="1" applyFont="1" applyFill="1" applyBorder="1" applyAlignment="1">
      <alignment horizontal="left" vertical="center" wrapText="1"/>
    </xf>
    <xf numFmtId="0" fontId="25" fillId="0" borderId="1" xfId="1" applyFont="1" applyBorder="1" applyAlignment="1">
      <alignment vertical="center"/>
    </xf>
    <xf numFmtId="49" fontId="25" fillId="0" borderId="1" xfId="1" applyNumberFormat="1" applyFont="1" applyBorder="1" applyAlignment="1">
      <alignment horizontal="center"/>
    </xf>
    <xf numFmtId="172" fontId="25" fillId="0" borderId="1" xfId="1" applyNumberFormat="1" applyFont="1" applyBorder="1" applyAlignment="1">
      <alignment horizontal="center" vertical="center"/>
    </xf>
    <xf numFmtId="0" fontId="27" fillId="0" borderId="10" xfId="0" applyFont="1" applyBorder="1" applyAlignment="1">
      <alignment horizontal="left" vertical="center" wrapText="1"/>
    </xf>
    <xf numFmtId="0" fontId="25" fillId="0" borderId="1" xfId="0" applyFont="1" applyBorder="1" applyAlignment="1">
      <alignment horizontal="center"/>
    </xf>
    <xf numFmtId="172" fontId="25" fillId="0" borderId="1" xfId="0" applyNumberFormat="1" applyFont="1" applyBorder="1" applyAlignment="1">
      <alignment horizontal="left"/>
    </xf>
    <xf numFmtId="2" fontId="25" fillId="0" borderId="8" xfId="0" applyNumberFormat="1" applyFont="1" applyBorder="1"/>
    <xf numFmtId="171" fontId="25" fillId="0" borderId="8" xfId="0" applyNumberFormat="1" applyFont="1" applyBorder="1" applyAlignment="1">
      <alignment horizontal="center" vertical="center"/>
    </xf>
    <xf numFmtId="172" fontId="25" fillId="0" borderId="1" xfId="1" applyNumberFormat="1" applyFont="1" applyBorder="1" applyAlignment="1">
      <alignment horizontal="center"/>
    </xf>
    <xf numFmtId="172" fontId="28" fillId="0" borderId="8" xfId="0" applyNumberFormat="1" applyFont="1" applyBorder="1" applyAlignment="1">
      <alignment horizontal="left" wrapText="1"/>
    </xf>
    <xf numFmtId="0" fontId="25" fillId="0" borderId="1" xfId="0" applyFont="1" applyBorder="1" applyAlignment="1">
      <alignment vertical="center"/>
    </xf>
    <xf numFmtId="0" fontId="27" fillId="0" borderId="8" xfId="0" applyFont="1" applyBorder="1" applyAlignment="1">
      <alignment horizontal="center"/>
    </xf>
    <xf numFmtId="0" fontId="27" fillId="20" borderId="3" xfId="0" applyFont="1" applyFill="1" applyBorder="1" applyAlignment="1">
      <alignment horizontal="center"/>
    </xf>
    <xf numFmtId="0" fontId="25" fillId="0" borderId="8" xfId="2" applyFont="1" applyBorder="1" applyAlignment="1">
      <alignment horizontal="left" vertical="center" wrapText="1"/>
    </xf>
    <xf numFmtId="0" fontId="33" fillId="0" borderId="5" xfId="0" applyFont="1" applyBorder="1" applyAlignment="1">
      <alignment horizontal="left"/>
    </xf>
    <xf numFmtId="172" fontId="25" fillId="0" borderId="8" xfId="0" applyNumberFormat="1" applyFont="1" applyBorder="1" applyAlignment="1">
      <alignment horizontal="left" wrapText="1"/>
    </xf>
    <xf numFmtId="0" fontId="27" fillId="0" borderId="0" xfId="0" applyFont="1"/>
    <xf numFmtId="166" fontId="28" fillId="0" borderId="8" xfId="0" applyNumberFormat="1" applyFont="1" applyBorder="1" applyAlignment="1">
      <alignment horizontal="center" vertical="center"/>
    </xf>
    <xf numFmtId="166" fontId="33" fillId="0" borderId="8" xfId="0" applyNumberFormat="1" applyFont="1" applyBorder="1" applyAlignment="1">
      <alignment horizontal="center" vertical="center"/>
    </xf>
    <xf numFmtId="0" fontId="27" fillId="21" borderId="8" xfId="0" applyFont="1" applyFill="1" applyBorder="1" applyAlignment="1">
      <alignment vertical="center" wrapText="1"/>
    </xf>
    <xf numFmtId="0" fontId="25" fillId="0" borderId="0" xfId="2" applyFont="1" applyAlignment="1">
      <alignment horizontal="left" vertical="center"/>
    </xf>
    <xf numFmtId="0" fontId="27" fillId="21" borderId="0" xfId="0" applyFont="1" applyFill="1" applyAlignment="1">
      <alignment vertical="center" wrapText="1"/>
    </xf>
    <xf numFmtId="0" fontId="36" fillId="0" borderId="0" xfId="0" applyFont="1" applyAlignment="1">
      <alignment vertical="center" wrapText="1"/>
    </xf>
    <xf numFmtId="0" fontId="25" fillId="7" borderId="8" xfId="1" applyFont="1" applyFill="1" applyBorder="1" applyAlignment="1">
      <alignment horizontal="left" vertical="center"/>
    </xf>
    <xf numFmtId="172" fontId="33" fillId="0" borderId="8" xfId="0" applyNumberFormat="1" applyFont="1" applyBorder="1" applyAlignment="1">
      <alignment horizontal="center" wrapText="1"/>
    </xf>
    <xf numFmtId="0" fontId="25" fillId="0" borderId="8" xfId="2" applyFont="1" applyBorder="1" applyAlignment="1">
      <alignment horizontal="center" vertical="center"/>
    </xf>
    <xf numFmtId="0" fontId="37" fillId="0" borderId="0" xfId="0" applyFont="1"/>
    <xf numFmtId="0" fontId="38" fillId="0" borderId="8" xfId="0" applyFont="1" applyBorder="1"/>
    <xf numFmtId="0" fontId="27" fillId="0" borderId="8" xfId="0" applyFont="1" applyBorder="1"/>
    <xf numFmtId="0" fontId="33" fillId="0" borderId="8" xfId="0" applyFont="1" applyBorder="1" applyAlignment="1">
      <alignment wrapText="1"/>
    </xf>
    <xf numFmtId="168" fontId="27" fillId="0" borderId="6" xfId="0" applyNumberFormat="1" applyFont="1" applyBorder="1"/>
    <xf numFmtId="168" fontId="27" fillId="0" borderId="6" xfId="0" applyNumberFormat="1" applyFont="1" applyBorder="1" applyAlignment="1">
      <alignment horizontal="left"/>
    </xf>
    <xf numFmtId="168" fontId="27" fillId="0" borderId="6" xfId="0" applyNumberFormat="1" applyFont="1" applyBorder="1" applyAlignment="1">
      <alignment horizontal="center"/>
    </xf>
    <xf numFmtId="168" fontId="27" fillId="0" borderId="5" xfId="0" applyNumberFormat="1" applyFont="1" applyBorder="1" applyAlignment="1">
      <alignment horizontal="left"/>
    </xf>
    <xf numFmtId="168" fontId="25" fillId="0" borderId="8" xfId="0" applyNumberFormat="1" applyFont="1" applyBorder="1" applyAlignment="1">
      <alignment horizontal="center" vertical="center" wrapText="1"/>
    </xf>
    <xf numFmtId="0" fontId="25" fillId="14" borderId="8" xfId="0" applyFont="1" applyFill="1" applyBorder="1" applyAlignment="1">
      <alignment horizontal="center" vertical="center"/>
    </xf>
    <xf numFmtId="0" fontId="27" fillId="22" borderId="6" xfId="0" applyFont="1" applyFill="1" applyBorder="1" applyAlignment="1">
      <alignment horizontal="center"/>
    </xf>
    <xf numFmtId="169" fontId="27" fillId="3" borderId="6" xfId="0" applyNumberFormat="1" applyFont="1" applyFill="1" applyBorder="1" applyAlignment="1">
      <alignment horizontal="left" wrapText="1"/>
    </xf>
    <xf numFmtId="0" fontId="27" fillId="0" borderId="1" xfId="0" applyFont="1" applyBorder="1" applyAlignment="1">
      <alignment horizontal="left"/>
    </xf>
    <xf numFmtId="0" fontId="25" fillId="0" borderId="0" xfId="0" applyFont="1" applyAlignment="1">
      <alignment vertical="center" wrapText="1"/>
    </xf>
    <xf numFmtId="0" fontId="25" fillId="0" borderId="1" xfId="0" applyFont="1" applyBorder="1"/>
    <xf numFmtId="172" fontId="33" fillId="0" borderId="1" xfId="0" applyNumberFormat="1" applyFont="1" applyBorder="1" applyAlignment="1">
      <alignment horizontal="left"/>
    </xf>
    <xf numFmtId="0" fontId="25" fillId="5" borderId="8" xfId="0" applyFont="1" applyFill="1" applyBorder="1" applyAlignment="1">
      <alignment horizontal="left"/>
    </xf>
    <xf numFmtId="0" fontId="39" fillId="0" borderId="0" xfId="0" applyFont="1"/>
    <xf numFmtId="0" fontId="28" fillId="0" borderId="8" xfId="0" applyFont="1" applyBorder="1"/>
    <xf numFmtId="0" fontId="27" fillId="0" borderId="8" xfId="0" applyFont="1" applyBorder="1" applyAlignment="1">
      <alignment vertical="center"/>
    </xf>
    <xf numFmtId="0" fontId="28" fillId="0" borderId="1" xfId="0" applyFont="1" applyBorder="1" applyAlignment="1">
      <alignment horizontal="left" vertical="center"/>
    </xf>
    <xf numFmtId="0" fontId="25" fillId="0" borderId="1" xfId="2" applyFont="1" applyBorder="1" applyAlignment="1">
      <alignment horizontal="center" vertical="center"/>
    </xf>
    <xf numFmtId="0" fontId="27" fillId="20" borderId="8" xfId="0" applyFont="1" applyFill="1" applyBorder="1" applyAlignment="1">
      <alignment horizontal="center"/>
    </xf>
    <xf numFmtId="0" fontId="28" fillId="0" borderId="8" xfId="0" applyFont="1" applyBorder="1" applyAlignment="1">
      <alignment horizontal="center" vertical="top"/>
    </xf>
    <xf numFmtId="0" fontId="28" fillId="0" borderId="8" xfId="2" applyFont="1" applyBorder="1" applyAlignment="1">
      <alignment horizontal="left" vertical="center"/>
    </xf>
    <xf numFmtId="168" fontId="27" fillId="3" borderId="6" xfId="0" applyNumberFormat="1" applyFont="1" applyFill="1" applyBorder="1" applyAlignment="1">
      <alignment horizontal="left" wrapText="1"/>
    </xf>
    <xf numFmtId="0" fontId="33" fillId="0" borderId="10" xfId="0" applyFont="1" applyBorder="1" applyAlignment="1">
      <alignment horizontal="left" vertical="center"/>
    </xf>
    <xf numFmtId="0" fontId="28" fillId="0" borderId="0" xfId="0" applyFont="1"/>
    <xf numFmtId="0" fontId="28" fillId="0" borderId="10" xfId="0" applyFont="1" applyBorder="1" applyAlignment="1">
      <alignment horizontal="left" vertical="center"/>
    </xf>
    <xf numFmtId="0" fontId="25" fillId="6" borderId="8" xfId="1" applyFont="1" applyFill="1" applyBorder="1" applyAlignment="1">
      <alignment horizontal="left" vertical="center"/>
    </xf>
    <xf numFmtId="168" fontId="27" fillId="0" borderId="6" xfId="0" applyNumberFormat="1" applyFont="1" applyBorder="1" applyAlignment="1">
      <alignment horizontal="left" wrapText="1"/>
    </xf>
    <xf numFmtId="0" fontId="25" fillId="0" borderId="8" xfId="0" applyFont="1" applyBorder="1" applyAlignment="1">
      <alignment horizontal="center" vertical="top"/>
    </xf>
    <xf numFmtId="0" fontId="33" fillId="0" borderId="8" xfId="1" applyFont="1" applyBorder="1" applyAlignment="1">
      <alignment horizontal="left" vertical="center"/>
    </xf>
    <xf numFmtId="0" fontId="25" fillId="29" borderId="8" xfId="1" applyFont="1" applyFill="1" applyBorder="1" applyAlignment="1">
      <alignment horizontal="left" vertical="center"/>
    </xf>
    <xf numFmtId="0" fontId="33" fillId="0" borderId="8" xfId="1" applyFont="1" applyBorder="1"/>
    <xf numFmtId="17" fontId="27" fillId="0" borderId="6" xfId="0" quotePrefix="1" applyNumberFormat="1" applyFont="1" applyBorder="1" applyAlignment="1">
      <alignment horizontal="center"/>
    </xf>
    <xf numFmtId="0" fontId="25" fillId="0" borderId="6" xfId="0" applyFont="1" applyBorder="1" applyAlignment="1">
      <alignment horizontal="left" wrapText="1"/>
    </xf>
    <xf numFmtId="0" fontId="27" fillId="3" borderId="8" xfId="0" applyFont="1" applyFill="1" applyBorder="1" applyAlignment="1">
      <alignment horizontal="left" vertical="center"/>
    </xf>
    <xf numFmtId="0" fontId="28" fillId="0" borderId="8" xfId="1" applyFont="1" applyBorder="1" applyAlignment="1">
      <alignment horizontal="left" vertical="center"/>
    </xf>
    <xf numFmtId="0" fontId="27" fillId="9" borderId="6" xfId="0" applyFont="1" applyFill="1" applyBorder="1" applyAlignment="1">
      <alignment horizontal="center"/>
    </xf>
    <xf numFmtId="0" fontId="25" fillId="29" borderId="8" xfId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7" fillId="23" borderId="6" xfId="0" applyFont="1" applyFill="1" applyBorder="1" applyAlignment="1">
      <alignment horizontal="center"/>
    </xf>
    <xf numFmtId="169" fontId="27" fillId="0" borderId="8" xfId="0" applyNumberFormat="1" applyFont="1" applyBorder="1" applyAlignment="1">
      <alignment horizontal="left"/>
    </xf>
    <xf numFmtId="169" fontId="27" fillId="0" borderId="8" xfId="0" applyNumberFormat="1" applyFont="1" applyBorder="1" applyAlignment="1">
      <alignment horizontal="center"/>
    </xf>
    <xf numFmtId="169" fontId="27" fillId="0" borderId="1" xfId="0" applyNumberFormat="1" applyFont="1" applyBorder="1" applyAlignment="1">
      <alignment horizontal="center"/>
    </xf>
    <xf numFmtId="168" fontId="25" fillId="28" borderId="8" xfId="0" applyNumberFormat="1" applyFont="1" applyFill="1" applyBorder="1" applyAlignment="1">
      <alignment horizontal="left" wrapText="1"/>
    </xf>
    <xf numFmtId="0" fontId="25" fillId="0" borderId="8" xfId="2" applyFont="1" applyBorder="1" applyAlignment="1">
      <alignment horizontal="left" wrapText="1"/>
    </xf>
    <xf numFmtId="172" fontId="33" fillId="0" borderId="1" xfId="0" applyNumberFormat="1" applyFont="1" applyBorder="1" applyAlignment="1">
      <alignment horizontal="center" wrapText="1"/>
    </xf>
    <xf numFmtId="0" fontId="40" fillId="0" borderId="0" xfId="0" applyFont="1"/>
    <xf numFmtId="0" fontId="25" fillId="0" borderId="1" xfId="1" applyFont="1" applyBorder="1" applyAlignment="1">
      <alignment horizontal="left" wrapText="1"/>
    </xf>
    <xf numFmtId="0" fontId="33" fillId="0" borderId="1" xfId="1" applyFont="1" applyBorder="1"/>
    <xf numFmtId="0" fontId="25" fillId="0" borderId="8" xfId="1" applyFont="1" applyBorder="1" applyAlignment="1">
      <alignment horizontal="left" wrapText="1"/>
    </xf>
    <xf numFmtId="0" fontId="28" fillId="0" borderId="8" xfId="1" applyFont="1" applyBorder="1" applyAlignment="1">
      <alignment horizontal="center"/>
    </xf>
    <xf numFmtId="0" fontId="28" fillId="0" borderId="8" xfId="1" applyFont="1" applyBorder="1" applyAlignment="1">
      <alignment horizontal="center" vertical="center"/>
    </xf>
    <xf numFmtId="0" fontId="28" fillId="17" borderId="8" xfId="1" applyFont="1" applyFill="1" applyBorder="1" applyAlignment="1">
      <alignment horizontal="left" vertical="center"/>
    </xf>
    <xf numFmtId="0" fontId="28" fillId="0" borderId="1" xfId="0" applyFont="1" applyBorder="1" applyAlignment="1">
      <alignment horizontal="center"/>
    </xf>
    <xf numFmtId="172" fontId="28" fillId="0" borderId="1" xfId="1" applyNumberFormat="1" applyFont="1" applyBorder="1" applyAlignment="1">
      <alignment horizontal="center"/>
    </xf>
    <xf numFmtId="172" fontId="28" fillId="0" borderId="8" xfId="0" applyNumberFormat="1" applyFont="1" applyBorder="1" applyAlignment="1">
      <alignment horizontal="center" wrapText="1"/>
    </xf>
    <xf numFmtId="0" fontId="28" fillId="0" borderId="8" xfId="0" applyFont="1" applyBorder="1" applyAlignment="1">
      <alignment horizontal="left"/>
    </xf>
    <xf numFmtId="168" fontId="28" fillId="0" borderId="8" xfId="0" applyNumberFormat="1" applyFont="1" applyBorder="1" applyAlignment="1">
      <alignment horizontal="left"/>
    </xf>
    <xf numFmtId="2" fontId="28" fillId="0" borderId="8" xfId="0" applyNumberFormat="1" applyFont="1" applyBorder="1"/>
    <xf numFmtId="168" fontId="28" fillId="12" borderId="8" xfId="0" applyNumberFormat="1" applyFont="1" applyFill="1" applyBorder="1" applyAlignment="1">
      <alignment horizontal="center"/>
    </xf>
    <xf numFmtId="0" fontId="28" fillId="0" borderId="8" xfId="0" applyFont="1" applyBorder="1" applyAlignment="1">
      <alignment wrapText="1"/>
    </xf>
    <xf numFmtId="0" fontId="25" fillId="0" borderId="1" xfId="3" applyFont="1" applyBorder="1" applyAlignment="1"/>
    <xf numFmtId="0" fontId="41" fillId="0" borderId="1" xfId="0" applyFont="1" applyBorder="1"/>
    <xf numFmtId="168" fontId="25" fillId="3" borderId="8" xfId="0" applyNumberFormat="1" applyFont="1" applyFill="1" applyBorder="1" applyAlignment="1">
      <alignment horizontal="left"/>
    </xf>
    <xf numFmtId="0" fontId="25" fillId="3" borderId="8" xfId="0" applyFont="1" applyFill="1" applyBorder="1" applyAlignment="1">
      <alignment horizontal="left" wrapText="1"/>
    </xf>
    <xf numFmtId="0" fontId="25" fillId="0" borderId="1" xfId="1" quotePrefix="1" applyFont="1" applyBorder="1"/>
    <xf numFmtId="0" fontId="25" fillId="3" borderId="8" xfId="1" applyFont="1" applyFill="1" applyBorder="1" applyAlignment="1">
      <alignment horizontal="left" vertical="center"/>
    </xf>
    <xf numFmtId="1" fontId="25" fillId="0" borderId="8" xfId="0" applyNumberFormat="1" applyFont="1" applyBorder="1" applyAlignment="1">
      <alignment horizontal="center" wrapText="1"/>
    </xf>
    <xf numFmtId="0" fontId="27" fillId="9" borderId="6" xfId="0" applyFont="1" applyFill="1" applyBorder="1"/>
    <xf numFmtId="0" fontId="27" fillId="3" borderId="6" xfId="0" applyFont="1" applyFill="1" applyBorder="1" applyAlignment="1">
      <alignment horizontal="left" wrapText="1"/>
    </xf>
    <xf numFmtId="172" fontId="33" fillId="0" borderId="8" xfId="0" applyNumberFormat="1" applyFont="1" applyBorder="1" applyAlignment="1">
      <alignment horizontal="left" vertical="center" wrapText="1"/>
    </xf>
    <xf numFmtId="0" fontId="33" fillId="0" borderId="6" xfId="0" applyFont="1" applyBorder="1" applyAlignment="1">
      <alignment wrapText="1"/>
    </xf>
    <xf numFmtId="0" fontId="27" fillId="0" borderId="8" xfId="1" applyFont="1" applyBorder="1" applyAlignment="1">
      <alignment horizontal="center"/>
    </xf>
    <xf numFmtId="0" fontId="27" fillId="21" borderId="0" xfId="0" applyFont="1" applyFill="1" applyAlignment="1">
      <alignment horizontal="left" vertical="center" wrapText="1"/>
    </xf>
    <xf numFmtId="49" fontId="25" fillId="0" borderId="1" xfId="1" applyNumberFormat="1" applyFont="1" applyBorder="1" applyAlignment="1">
      <alignment horizontal="left" vertical="center"/>
    </xf>
    <xf numFmtId="0" fontId="25" fillId="0" borderId="6" xfId="0" applyFont="1" applyBorder="1" applyAlignment="1">
      <alignment horizontal="center"/>
    </xf>
    <xf numFmtId="0" fontId="28" fillId="0" borderId="1" xfId="0" applyFont="1" applyBorder="1"/>
    <xf numFmtId="172" fontId="25" fillId="5" borderId="8" xfId="0" applyNumberFormat="1" applyFont="1" applyFill="1" applyBorder="1" applyAlignment="1">
      <alignment horizontal="center"/>
    </xf>
    <xf numFmtId="0" fontId="27" fillId="21" borderId="1" xfId="0" applyFont="1" applyFill="1" applyBorder="1" applyAlignment="1">
      <alignment vertical="center" wrapText="1"/>
    </xf>
    <xf numFmtId="0" fontId="25" fillId="0" borderId="0" xfId="0" applyFont="1" applyAlignment="1">
      <alignment horizontal="left" vertical="center"/>
    </xf>
    <xf numFmtId="0" fontId="27" fillId="0" borderId="8" xfId="1" applyFont="1" applyBorder="1" applyAlignment="1">
      <alignment horizontal="center" vertical="center"/>
    </xf>
    <xf numFmtId="0" fontId="25" fillId="29" borderId="8" xfId="2" applyFont="1" applyFill="1" applyBorder="1" applyAlignment="1">
      <alignment horizontal="left" vertical="center"/>
    </xf>
    <xf numFmtId="0" fontId="25" fillId="29" borderId="1" xfId="1" applyFont="1" applyFill="1" applyBorder="1"/>
    <xf numFmtId="0" fontId="25" fillId="29" borderId="1" xfId="1" applyFont="1" applyFill="1" applyBorder="1" applyAlignment="1">
      <alignment horizontal="center"/>
    </xf>
    <xf numFmtId="0" fontId="25" fillId="29" borderId="1" xfId="1" applyFont="1" applyFill="1" applyBorder="1" applyAlignment="1">
      <alignment horizontal="center" vertical="center"/>
    </xf>
    <xf numFmtId="0" fontId="25" fillId="3" borderId="8" xfId="0" applyFont="1" applyFill="1" applyBorder="1" applyAlignment="1">
      <alignment wrapText="1"/>
    </xf>
    <xf numFmtId="17" fontId="27" fillId="0" borderId="6" xfId="0" applyNumberFormat="1" applyFont="1" applyBorder="1" applyAlignment="1">
      <alignment horizontal="center"/>
    </xf>
    <xf numFmtId="0" fontId="25" fillId="0" borderId="0" xfId="1" applyFont="1"/>
    <xf numFmtId="0" fontId="28" fillId="5" borderId="8" xfId="0" applyFont="1" applyFill="1" applyBorder="1" applyAlignment="1">
      <alignment horizontal="left" vertical="center"/>
    </xf>
    <xf numFmtId="0" fontId="25" fillId="0" borderId="0" xfId="0" applyFont="1" applyAlignment="1">
      <alignment horizontal="left" wrapText="1"/>
    </xf>
    <xf numFmtId="0" fontId="42" fillId="0" borderId="0" xfId="3" applyFont="1" applyAlignment="1">
      <alignment horizontal="left" vertical="center" wrapText="1"/>
    </xf>
    <xf numFmtId="164" fontId="6" fillId="0" borderId="8" xfId="0" applyNumberFormat="1" applyFont="1" applyBorder="1" applyAlignment="1">
      <alignment horizontal="center" vertical="top"/>
    </xf>
    <xf numFmtId="0" fontId="6" fillId="0" borderId="8" xfId="0" applyFont="1" applyBorder="1" applyAlignment="1">
      <alignment vertical="top"/>
    </xf>
    <xf numFmtId="1" fontId="6" fillId="0" borderId="8" xfId="0" applyNumberFormat="1" applyFont="1" applyBorder="1" applyAlignment="1">
      <alignment horizontal="center"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center" vertical="top"/>
    </xf>
    <xf numFmtId="166" fontId="6" fillId="0" borderId="8" xfId="0" applyNumberFormat="1" applyFont="1" applyBorder="1" applyAlignment="1">
      <alignment vertical="top"/>
    </xf>
    <xf numFmtId="167" fontId="6" fillId="0" borderId="8" xfId="0" applyNumberFormat="1" applyFont="1" applyBorder="1" applyAlignment="1">
      <alignment vertical="top"/>
    </xf>
    <xf numFmtId="43" fontId="6" fillId="0" borderId="8" xfId="4" applyFont="1" applyBorder="1" applyAlignment="1">
      <alignment vertical="top"/>
    </xf>
    <xf numFmtId="0" fontId="7" fillId="32" borderId="8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14" fillId="0" borderId="10" xfId="0" applyFont="1" applyBorder="1" applyAlignment="1">
      <alignment horizontal="left" vertical="center" indent="1"/>
    </xf>
    <xf numFmtId="0" fontId="6" fillId="25" borderId="0" xfId="0" applyFont="1" applyFill="1" applyAlignment="1">
      <alignment horizontal="center" vertical="center"/>
    </xf>
    <xf numFmtId="0" fontId="24" fillId="25" borderId="0" xfId="0" applyFont="1" applyFill="1"/>
    <xf numFmtId="0" fontId="6" fillId="25" borderId="0" xfId="0" applyFont="1" applyFill="1"/>
    <xf numFmtId="0" fontId="7" fillId="25" borderId="0" xfId="0" applyFont="1" applyFill="1" applyAlignment="1">
      <alignment horizontal="right" vertical="center"/>
    </xf>
    <xf numFmtId="0" fontId="6" fillId="25" borderId="0" xfId="0" applyFont="1" applyFill="1" applyAlignment="1">
      <alignment horizontal="left" vertical="top"/>
    </xf>
    <xf numFmtId="0" fontId="6" fillId="0" borderId="10" xfId="0" applyFont="1" applyBorder="1" applyAlignment="1">
      <alignment horizontal="center" vertical="center"/>
    </xf>
    <xf numFmtId="0" fontId="7" fillId="0" borderId="6" xfId="0" applyFont="1" applyBorder="1" applyAlignment="1">
      <alignment horizontal="right" vertical="center" indent="1"/>
    </xf>
    <xf numFmtId="0" fontId="6" fillId="0" borderId="10" xfId="0" applyFont="1" applyBorder="1" applyAlignment="1">
      <alignment horizontal="left" vertical="top" indent="1"/>
    </xf>
    <xf numFmtId="0" fontId="10" fillId="0" borderId="0" xfId="0" applyFont="1" applyAlignment="1">
      <alignment horizontal="center" vertical="center"/>
    </xf>
    <xf numFmtId="0" fontId="7" fillId="0" borderId="8" xfId="0" applyFont="1" applyBorder="1" applyAlignment="1">
      <alignment horizontal="right" vertical="center" indent="1"/>
    </xf>
    <xf numFmtId="0" fontId="47" fillId="2" borderId="8" xfId="0" applyFont="1" applyFill="1" applyBorder="1" applyAlignment="1">
      <alignment horizontal="center" vertical="center"/>
    </xf>
    <xf numFmtId="0" fontId="46" fillId="33" borderId="8" xfId="0" applyFont="1" applyFill="1" applyBorder="1" applyAlignment="1">
      <alignment horizontal="right" vertical="center" indent="1"/>
    </xf>
    <xf numFmtId="0" fontId="47" fillId="2" borderId="8" xfId="0" applyFont="1" applyFill="1" applyBorder="1" applyAlignment="1">
      <alignment horizontal="left" vertical="top"/>
    </xf>
    <xf numFmtId="0" fontId="7" fillId="0" borderId="8" xfId="0" applyFont="1" applyBorder="1" applyAlignment="1">
      <alignment horizontal="right" vertical="center"/>
    </xf>
    <xf numFmtId="0" fontId="6" fillId="0" borderId="8" xfId="0" applyFont="1" applyBorder="1" applyAlignment="1">
      <alignment horizontal="left" vertical="top"/>
    </xf>
    <xf numFmtId="166" fontId="6" fillId="0" borderId="8" xfId="0" applyNumberFormat="1" applyFont="1" applyBorder="1" applyAlignment="1">
      <alignment horizontal="left" vertical="top" indent="1"/>
    </xf>
    <xf numFmtId="0" fontId="6" fillId="0" borderId="8" xfId="0" applyFont="1" applyBorder="1" applyAlignment="1" applyProtection="1">
      <alignment horizontal="left" vertical="top" indent="1"/>
      <protection locked="0"/>
    </xf>
    <xf numFmtId="165" fontId="6" fillId="0" borderId="8" xfId="0" applyNumberFormat="1" applyFont="1" applyBorder="1" applyAlignment="1">
      <alignment horizontal="center" vertical="center"/>
    </xf>
    <xf numFmtId="0" fontId="47" fillId="2" borderId="8" xfId="0" applyFont="1" applyFill="1" applyBorder="1" applyAlignment="1">
      <alignment horizontal="left" vertical="top" indent="1"/>
    </xf>
    <xf numFmtId="174" fontId="6" fillId="0" borderId="8" xfId="0" applyNumberFormat="1" applyFont="1" applyBorder="1" applyAlignment="1">
      <alignment horizontal="center" vertical="center"/>
    </xf>
    <xf numFmtId="0" fontId="24" fillId="2" borderId="8" xfId="0" applyFont="1" applyFill="1" applyBorder="1" applyAlignment="1">
      <alignment horizontal="center" vertical="center"/>
    </xf>
    <xf numFmtId="164" fontId="48" fillId="34" borderId="8" xfId="0" applyNumberFormat="1" applyFont="1" applyFill="1" applyBorder="1" applyAlignment="1" applyProtection="1">
      <alignment horizontal="left" indent="1"/>
      <protection locked="0"/>
    </xf>
    <xf numFmtId="0" fontId="48" fillId="2" borderId="8" xfId="0" applyFont="1" applyFill="1" applyBorder="1" applyAlignment="1">
      <alignment horizontal="right" indent="1"/>
    </xf>
    <xf numFmtId="0" fontId="47" fillId="0" borderId="8" xfId="0" applyFont="1" applyBorder="1" applyAlignment="1">
      <alignment horizontal="right" vertical="center" indent="1"/>
    </xf>
    <xf numFmtId="0" fontId="47" fillId="0" borderId="8" xfId="0" applyFont="1" applyBorder="1" applyAlignment="1">
      <alignment horizontal="right" vertical="center" indent="4"/>
    </xf>
    <xf numFmtId="0" fontId="49" fillId="0" borderId="8" xfId="0" applyFont="1" applyBorder="1" applyAlignment="1">
      <alignment horizontal="center" vertical="center"/>
    </xf>
    <xf numFmtId="167" fontId="47" fillId="34" borderId="8" xfId="0" applyNumberFormat="1" applyFont="1" applyFill="1" applyBorder="1" applyAlignment="1" applyProtection="1">
      <alignment horizontal="right" vertical="center" indent="1"/>
      <protection locked="0"/>
    </xf>
    <xf numFmtId="0" fontId="50" fillId="0" borderId="8" xfId="0" applyFont="1" applyBorder="1" applyAlignment="1">
      <alignment horizontal="left" vertical="top" indent="1"/>
    </xf>
    <xf numFmtId="2" fontId="50" fillId="0" borderId="8" xfId="0" applyNumberFormat="1" applyFont="1" applyBorder="1" applyAlignment="1">
      <alignment horizontal="left" vertical="top" indent="1"/>
    </xf>
    <xf numFmtId="0" fontId="52" fillId="0" borderId="0" xfId="0" applyFont="1" applyAlignment="1">
      <alignment horizontal="right"/>
    </xf>
    <xf numFmtId="0" fontId="52" fillId="0" borderId="0" xfId="0" applyFont="1"/>
    <xf numFmtId="0" fontId="52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7" fillId="0" borderId="8" xfId="0" applyFont="1" applyBorder="1" applyAlignment="1" applyProtection="1">
      <alignment horizontal="left" vertical="top" indent="1"/>
      <protection locked="0"/>
    </xf>
    <xf numFmtId="14" fontId="25" fillId="0" borderId="8" xfId="0" applyNumberFormat="1" applyFont="1" applyBorder="1" applyAlignment="1">
      <alignment horizontal="center"/>
    </xf>
    <xf numFmtId="172" fontId="25" fillId="24" borderId="8" xfId="0" applyNumberFormat="1" applyFont="1" applyFill="1" applyBorder="1" applyAlignment="1">
      <alignment horizontal="left"/>
    </xf>
    <xf numFmtId="168" fontId="33" fillId="24" borderId="8" xfId="0" applyNumberFormat="1" applyFont="1" applyFill="1" applyBorder="1" applyAlignment="1">
      <alignment horizontal="center"/>
    </xf>
    <xf numFmtId="172" fontId="25" fillId="24" borderId="8" xfId="0" applyNumberFormat="1" applyFont="1" applyFill="1" applyBorder="1" applyAlignment="1">
      <alignment horizontal="center"/>
    </xf>
    <xf numFmtId="168" fontId="25" fillId="24" borderId="8" xfId="0" applyNumberFormat="1" applyFont="1" applyFill="1" applyBorder="1" applyAlignment="1">
      <alignment horizontal="center"/>
    </xf>
    <xf numFmtId="1" fontId="25" fillId="24" borderId="8" xfId="0" applyNumberFormat="1" applyFont="1" applyFill="1" applyBorder="1" applyAlignment="1">
      <alignment horizontal="center"/>
    </xf>
    <xf numFmtId="168" fontId="25" fillId="24" borderId="8" xfId="0" applyNumberFormat="1" applyFont="1" applyFill="1" applyBorder="1" applyAlignment="1">
      <alignment horizontal="center" vertical="center"/>
    </xf>
    <xf numFmtId="1" fontId="25" fillId="24" borderId="8" xfId="0" applyNumberFormat="1" applyFont="1" applyFill="1" applyBorder="1" applyAlignment="1">
      <alignment horizontal="center" vertical="center"/>
    </xf>
    <xf numFmtId="1" fontId="25" fillId="5" borderId="8" xfId="0" applyNumberFormat="1" applyFont="1" applyFill="1" applyBorder="1" applyAlignment="1">
      <alignment horizontal="center"/>
    </xf>
    <xf numFmtId="168" fontId="3" fillId="0" borderId="8" xfId="0" applyNumberFormat="1" applyFont="1" applyBorder="1" applyAlignment="1">
      <alignment horizontal="center"/>
    </xf>
    <xf numFmtId="0" fontId="3" fillId="0" borderId="0" xfId="1" applyFont="1" applyAlignment="1">
      <alignment horizontal="center"/>
    </xf>
    <xf numFmtId="0" fontId="25" fillId="6" borderId="0" xfId="0" applyFont="1" applyFill="1" applyAlignment="1">
      <alignment horizontal="center"/>
    </xf>
    <xf numFmtId="0" fontId="25" fillId="7" borderId="0" xfId="0" applyFont="1" applyFill="1" applyAlignment="1">
      <alignment horizontal="center"/>
    </xf>
    <xf numFmtId="0" fontId="25" fillId="0" borderId="0" xfId="0" applyFont="1" applyAlignment="1">
      <alignment horizontal="center" wrapText="1"/>
    </xf>
    <xf numFmtId="0" fontId="25" fillId="35" borderId="0" xfId="0" applyFont="1" applyFill="1" applyAlignment="1">
      <alignment horizontal="center"/>
    </xf>
    <xf numFmtId="0" fontId="26" fillId="18" borderId="0" xfId="0" applyFont="1" applyFill="1" applyAlignment="1">
      <alignment horizontal="center" vertical="center" wrapText="1"/>
    </xf>
    <xf numFmtId="0" fontId="25" fillId="18" borderId="0" xfId="0" applyFont="1" applyFill="1" applyAlignment="1">
      <alignment horizontal="center" vertical="center"/>
    </xf>
    <xf numFmtId="0" fontId="26" fillId="36" borderId="0" xfId="0" applyFont="1" applyFill="1" applyAlignment="1">
      <alignment horizontal="center" vertical="center" wrapText="1"/>
    </xf>
    <xf numFmtId="0" fontId="25" fillId="36" borderId="0" xfId="0" applyFont="1" applyFill="1" applyAlignment="1">
      <alignment horizontal="center" vertical="center"/>
    </xf>
    <xf numFmtId="0" fontId="25" fillId="37" borderId="0" xfId="0" applyFont="1" applyFill="1" applyAlignment="1">
      <alignment horizontal="center"/>
    </xf>
    <xf numFmtId="0" fontId="25" fillId="3" borderId="0" xfId="0" applyFont="1" applyFill="1" applyAlignment="1">
      <alignment horizontal="center" vertical="center"/>
    </xf>
    <xf numFmtId="14" fontId="25" fillId="3" borderId="0" xfId="0" applyNumberFormat="1" applyFont="1" applyFill="1" applyAlignment="1">
      <alignment horizontal="center"/>
    </xf>
    <xf numFmtId="0" fontId="25" fillId="3" borderId="0" xfId="0" applyFont="1" applyFill="1" applyAlignment="1">
      <alignment horizontal="center"/>
    </xf>
    <xf numFmtId="14" fontId="25" fillId="35" borderId="0" xfId="0" applyNumberFormat="1" applyFont="1" applyFill="1" applyAlignment="1">
      <alignment horizontal="center"/>
    </xf>
    <xf numFmtId="0" fontId="25" fillId="16" borderId="0" xfId="0" applyFont="1" applyFill="1" applyAlignment="1">
      <alignment horizontal="center"/>
    </xf>
    <xf numFmtId="14" fontId="25" fillId="16" borderId="0" xfId="0" applyNumberFormat="1" applyFont="1" applyFill="1" applyAlignment="1">
      <alignment horizontal="center"/>
    </xf>
    <xf numFmtId="0" fontId="25" fillId="6" borderId="0" xfId="0" applyFont="1" applyFill="1" applyAlignment="1">
      <alignment horizontal="center" vertical="center"/>
    </xf>
    <xf numFmtId="14" fontId="25" fillId="6" borderId="0" xfId="0" applyNumberFormat="1" applyFont="1" applyFill="1" applyAlignment="1">
      <alignment horizontal="center"/>
    </xf>
    <xf numFmtId="170" fontId="25" fillId="38" borderId="0" xfId="0" applyNumberFormat="1" applyFont="1" applyFill="1" applyAlignment="1">
      <alignment horizontal="center" vertical="center"/>
    </xf>
    <xf numFmtId="14" fontId="25" fillId="38" borderId="0" xfId="0" applyNumberFormat="1" applyFont="1" applyFill="1" applyAlignment="1">
      <alignment horizontal="center"/>
    </xf>
    <xf numFmtId="0" fontId="25" fillId="38" borderId="0" xfId="0" applyFont="1" applyFill="1" applyAlignment="1">
      <alignment horizontal="center"/>
    </xf>
    <xf numFmtId="14" fontId="25" fillId="37" borderId="0" xfId="0" applyNumberFormat="1" applyFont="1" applyFill="1" applyAlignment="1">
      <alignment horizontal="center"/>
    </xf>
    <xf numFmtId="14" fontId="25" fillId="0" borderId="0" xfId="0" applyNumberFormat="1" applyFont="1" applyAlignment="1">
      <alignment horizontal="center"/>
    </xf>
    <xf numFmtId="0" fontId="25" fillId="24" borderId="0" xfId="0" applyFont="1" applyFill="1" applyAlignment="1">
      <alignment horizontal="center" vertical="center"/>
    </xf>
    <xf numFmtId="14" fontId="25" fillId="24" borderId="0" xfId="0" applyNumberFormat="1" applyFont="1" applyFill="1" applyAlignment="1">
      <alignment horizontal="center"/>
    </xf>
    <xf numFmtId="0" fontId="25" fillId="24" borderId="0" xfId="0" applyFont="1" applyFill="1" applyAlignment="1">
      <alignment horizontal="center"/>
    </xf>
    <xf numFmtId="170" fontId="25" fillId="7" borderId="0" xfId="0" applyNumberFormat="1" applyFont="1" applyFill="1" applyAlignment="1">
      <alignment horizontal="center" vertical="center"/>
    </xf>
    <xf numFmtId="14" fontId="25" fillId="7" borderId="0" xfId="0" applyNumberFormat="1" applyFont="1" applyFill="1" applyAlignment="1">
      <alignment horizontal="center"/>
    </xf>
    <xf numFmtId="0" fontId="25" fillId="39" borderId="0" xfId="0" applyFont="1" applyFill="1" applyAlignment="1">
      <alignment horizontal="center"/>
    </xf>
    <xf numFmtId="14" fontId="25" fillId="39" borderId="0" xfId="0" applyNumberFormat="1" applyFont="1" applyFill="1" applyAlignment="1">
      <alignment horizontal="center"/>
    </xf>
    <xf numFmtId="0" fontId="25" fillId="39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center" vertical="center"/>
    </xf>
    <xf numFmtId="14" fontId="25" fillId="28" borderId="0" xfId="0" applyNumberFormat="1" applyFont="1" applyFill="1" applyAlignment="1">
      <alignment horizontal="center"/>
    </xf>
    <xf numFmtId="0" fontId="25" fillId="28" borderId="0" xfId="0" applyFont="1" applyFill="1" applyAlignment="1">
      <alignment horizontal="center"/>
    </xf>
    <xf numFmtId="170" fontId="25" fillId="36" borderId="0" xfId="0" applyNumberFormat="1" applyFont="1" applyFill="1" applyAlignment="1">
      <alignment horizontal="center" vertical="center"/>
    </xf>
    <xf numFmtId="14" fontId="25" fillId="36" borderId="0" xfId="0" applyNumberFormat="1" applyFont="1" applyFill="1" applyAlignment="1">
      <alignment horizontal="center"/>
    </xf>
    <xf numFmtId="0" fontId="25" fillId="36" borderId="0" xfId="0" applyFont="1" applyFill="1" applyAlignment="1">
      <alignment horizontal="center"/>
    </xf>
    <xf numFmtId="0" fontId="25" fillId="29" borderId="0" xfId="0" applyFont="1" applyFill="1" applyAlignment="1">
      <alignment horizontal="center"/>
    </xf>
    <xf numFmtId="14" fontId="25" fillId="29" borderId="0" xfId="0" applyNumberFormat="1" applyFont="1" applyFill="1" applyAlignment="1">
      <alignment horizontal="center"/>
    </xf>
    <xf numFmtId="0" fontId="25" fillId="27" borderId="0" xfId="0" applyFont="1" applyFill="1" applyAlignment="1">
      <alignment horizontal="center" vertical="center"/>
    </xf>
    <xf numFmtId="14" fontId="25" fillId="27" borderId="0" xfId="0" applyNumberFormat="1" applyFont="1" applyFill="1" applyAlignment="1">
      <alignment horizontal="center"/>
    </xf>
    <xf numFmtId="0" fontId="25" fillId="27" borderId="0" xfId="0" applyFont="1" applyFill="1" applyAlignment="1">
      <alignment horizontal="center"/>
    </xf>
    <xf numFmtId="0" fontId="28" fillId="10" borderId="10" xfId="0" applyFont="1" applyFill="1" applyBorder="1" applyAlignment="1">
      <alignment horizontal="left" vertical="center"/>
    </xf>
    <xf numFmtId="0" fontId="25" fillId="35" borderId="0" xfId="0" applyFont="1" applyFill="1" applyAlignment="1">
      <alignment horizontal="center" vertical="center"/>
    </xf>
    <xf numFmtId="0" fontId="28" fillId="10" borderId="8" xfId="0" applyFont="1" applyFill="1" applyBorder="1" applyAlignment="1">
      <alignment horizontal="left" vertical="center"/>
    </xf>
    <xf numFmtId="170" fontId="25" fillId="12" borderId="0" xfId="0" applyNumberFormat="1" applyFont="1" applyFill="1" applyAlignment="1">
      <alignment horizontal="center" vertical="center"/>
    </xf>
    <xf numFmtId="14" fontId="25" fillId="12" borderId="0" xfId="0" applyNumberFormat="1" applyFont="1" applyFill="1" applyAlignment="1">
      <alignment horizontal="center"/>
    </xf>
    <xf numFmtId="0" fontId="25" fillId="12" borderId="0" xfId="0" applyFont="1" applyFill="1" applyAlignment="1">
      <alignment horizontal="center"/>
    </xf>
    <xf numFmtId="168" fontId="25" fillId="9" borderId="8" xfId="0" applyNumberFormat="1" applyFont="1" applyFill="1" applyBorder="1" applyAlignment="1">
      <alignment horizontal="left"/>
    </xf>
    <xf numFmtId="0" fontId="25" fillId="38" borderId="0" xfId="0" applyFont="1" applyFill="1" applyAlignment="1">
      <alignment horizontal="center" vertical="center"/>
    </xf>
    <xf numFmtId="14" fontId="28" fillId="38" borderId="0" xfId="0" applyNumberFormat="1" applyFont="1" applyFill="1" applyAlignment="1">
      <alignment horizontal="center"/>
    </xf>
    <xf numFmtId="0" fontId="25" fillId="0" borderId="0" xfId="1" applyFont="1" applyAlignment="1">
      <alignment horizontal="center"/>
    </xf>
    <xf numFmtId="0" fontId="54" fillId="0" borderId="0" xfId="0" applyFont="1" applyAlignment="1">
      <alignment horizontal="right"/>
    </xf>
    <xf numFmtId="0" fontId="52" fillId="0" borderId="16" xfId="0" applyFont="1" applyBorder="1"/>
    <xf numFmtId="0" fontId="6" fillId="0" borderId="16" xfId="0" applyFont="1" applyBorder="1"/>
    <xf numFmtId="0" fontId="22" fillId="0" borderId="0" xfId="0" applyFont="1"/>
    <xf numFmtId="0" fontId="22" fillId="0" borderId="0" xfId="0" applyFont="1" applyAlignment="1">
      <alignment horizontal="center" vertical="center"/>
    </xf>
    <xf numFmtId="0" fontId="2" fillId="0" borderId="0" xfId="0" applyFont="1"/>
    <xf numFmtId="0" fontId="7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vertical="center"/>
    </xf>
    <xf numFmtId="0" fontId="8" fillId="0" borderId="17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2" fillId="0" borderId="8" xfId="0" applyFont="1" applyBorder="1" applyAlignment="1">
      <alignment horizontal="center" vertical="center"/>
    </xf>
    <xf numFmtId="0" fontId="55" fillId="0" borderId="0" xfId="0" applyFont="1"/>
    <xf numFmtId="0" fontId="21" fillId="0" borderId="0" xfId="0" applyFont="1" applyAlignment="1">
      <alignment horizontal="left" vertical="center" shrinkToFit="1"/>
    </xf>
    <xf numFmtId="0" fontId="6" fillId="0" borderId="7" xfId="0" applyFont="1" applyBorder="1" applyAlignment="1">
      <alignment shrinkToFit="1"/>
    </xf>
    <xf numFmtId="0" fontId="6" fillId="0" borderId="7" xfId="0" applyFont="1" applyBorder="1" applyAlignment="1">
      <alignment horizontal="left" vertical="center" shrinkToFit="1"/>
    </xf>
    <xf numFmtId="0" fontId="23" fillId="0" borderId="11" xfId="0" applyFont="1" applyBorder="1" applyAlignment="1">
      <alignment horizontal="left" vertical="center" wrapText="1" indent="1"/>
    </xf>
    <xf numFmtId="0" fontId="23" fillId="0" borderId="12" xfId="0" applyFont="1" applyBorder="1" applyAlignment="1">
      <alignment horizontal="left" vertical="center" indent="1"/>
    </xf>
    <xf numFmtId="0" fontId="23" fillId="0" borderId="13" xfId="0" applyFont="1" applyBorder="1" applyAlignment="1">
      <alignment horizontal="left" vertical="center" indent="1"/>
    </xf>
    <xf numFmtId="0" fontId="23" fillId="0" borderId="14" xfId="0" applyFont="1" applyBorder="1" applyAlignment="1">
      <alignment horizontal="left" vertical="center" indent="1"/>
    </xf>
    <xf numFmtId="0" fontId="23" fillId="0" borderId="0" xfId="0" applyFont="1" applyAlignment="1">
      <alignment horizontal="left" vertical="center" indent="1"/>
    </xf>
    <xf numFmtId="0" fontId="23" fillId="0" borderId="15" xfId="0" applyFont="1" applyBorder="1" applyAlignment="1">
      <alignment horizontal="left" vertical="center" indent="1"/>
    </xf>
    <xf numFmtId="0" fontId="23" fillId="0" borderId="4" xfId="0" applyFont="1" applyBorder="1" applyAlignment="1">
      <alignment horizontal="left" vertical="center" indent="1"/>
    </xf>
    <xf numFmtId="0" fontId="23" fillId="0" borderId="5" xfId="0" applyFont="1" applyBorder="1" applyAlignment="1">
      <alignment horizontal="left" vertical="center" indent="1"/>
    </xf>
    <xf numFmtId="0" fontId="23" fillId="0" borderId="6" xfId="0" applyFont="1" applyBorder="1" applyAlignment="1">
      <alignment horizontal="left" vertical="center" indent="1"/>
    </xf>
    <xf numFmtId="164" fontId="6" fillId="0" borderId="7" xfId="0" applyNumberFormat="1" applyFont="1" applyBorder="1" applyAlignment="1">
      <alignment horizontal="left" vertical="center" shrinkToFit="1"/>
    </xf>
    <xf numFmtId="0" fontId="7" fillId="0" borderId="17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1" fillId="0" borderId="8" xfId="0" applyFont="1" applyBorder="1" applyAlignment="1">
      <alignment vertical="center"/>
    </xf>
  </cellXfs>
  <cellStyles count="5">
    <cellStyle name="Comma" xfId="4" builtinId="3"/>
    <cellStyle name="Hyperlink" xfId="3" builtinId="8"/>
    <cellStyle name="Normal" xfId="0" builtinId="0"/>
    <cellStyle name="Normal 3" xfId="2" xr:uid="{567C135E-090E-462D-830A-400982F161B4}"/>
    <cellStyle name="Normal 4" xfId="1" xr:uid="{CC81ACB4-14B5-4101-8A79-E448A4389869}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A858C8"/>
      <color rgb="FFCCCCFF"/>
      <color rgb="FFF7F0FA"/>
      <color rgb="FFFFCCFF"/>
      <color rgb="FFFADD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sv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47625</xdr:rowOff>
    </xdr:from>
    <xdr:to>
      <xdr:col>1</xdr:col>
      <xdr:colOff>1491302</xdr:colOff>
      <xdr:row>3</xdr:row>
      <xdr:rowOff>110023</xdr:rowOff>
    </xdr:to>
    <xdr:pic>
      <xdr:nvPicPr>
        <xdr:cNvPr id="8" name="Picture 7" descr="A picture containing logo&#10;&#10;Description automatically generated">
          <a:extLst>
            <a:ext uri="{FF2B5EF4-FFF2-40B4-BE49-F238E27FC236}">
              <a16:creationId xmlns:a16="http://schemas.microsoft.com/office/drawing/2014/main" id="{3D8239E4-6EEC-4F6A-9C6D-A192B0144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47625"/>
          <a:ext cx="2158052" cy="117364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39690</xdr:colOff>
      <xdr:row>87</xdr:row>
      <xdr:rowOff>130172</xdr:rowOff>
    </xdr:from>
    <xdr:to>
      <xdr:col>1</xdr:col>
      <xdr:colOff>188084</xdr:colOff>
      <xdr:row>88</xdr:row>
      <xdr:rowOff>279544</xdr:rowOff>
    </xdr:to>
    <xdr:pic>
      <xdr:nvPicPr>
        <xdr:cNvPr id="9" name="Picture 8" descr="A picture containing logo&#10;&#10;Description automatically generated">
          <a:extLst>
            <a:ext uri="{FF2B5EF4-FFF2-40B4-BE49-F238E27FC236}">
              <a16:creationId xmlns:a16="http://schemas.microsoft.com/office/drawing/2014/main" id="{DE656FCA-A278-450E-BF34-52B8D618B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90" y="11496672"/>
          <a:ext cx="862769" cy="45099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5063807</xdr:colOff>
      <xdr:row>44</xdr:row>
      <xdr:rowOff>27940</xdr:rowOff>
    </xdr:from>
    <xdr:to>
      <xdr:col>2</xdr:col>
      <xdr:colOff>5332412</xdr:colOff>
      <xdr:row>59</xdr:row>
      <xdr:rowOff>272415</xdr:rowOff>
    </xdr:to>
    <xdr:pic macro="[0]!InsertSpeedtestImage">
      <xdr:nvPicPr>
        <xdr:cNvPr id="26" name="Graphic 25" descr="Badge Follow with solid fill">
          <a:extLst>
            <a:ext uri="{FF2B5EF4-FFF2-40B4-BE49-F238E27FC236}">
              <a16:creationId xmlns:a16="http://schemas.microsoft.com/office/drawing/2014/main" id="{0F9D9FE8-24B7-4871-9738-245DCEB0E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492807" y="8644890"/>
          <a:ext cx="268605" cy="266700"/>
        </a:xfrm>
        <a:prstGeom prst="rect">
          <a:avLst/>
        </a:prstGeom>
      </xdr:spPr>
    </xdr:pic>
    <xdr:clientData/>
  </xdr:twoCellAnchor>
  <xdr:twoCellAnchor editAs="oneCell">
    <xdr:from>
      <xdr:col>2</xdr:col>
      <xdr:colOff>4960053</xdr:colOff>
      <xdr:row>0</xdr:row>
      <xdr:rowOff>103005</xdr:rowOff>
    </xdr:from>
    <xdr:to>
      <xdr:col>2</xdr:col>
      <xdr:colOff>5329623</xdr:colOff>
      <xdr:row>0</xdr:row>
      <xdr:rowOff>463050</xdr:rowOff>
    </xdr:to>
    <xdr:pic macro="[0]!ExportAll">
      <xdr:nvPicPr>
        <xdr:cNvPr id="5" name="Picture 4">
          <a:extLst>
            <a:ext uri="{FF2B5EF4-FFF2-40B4-BE49-F238E27FC236}">
              <a16:creationId xmlns:a16="http://schemas.microsoft.com/office/drawing/2014/main" id="{F145D3EF-C4DB-48C2-B3D6-1EC92D319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053" y="10300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2</xdr:col>
      <xdr:colOff>2138180</xdr:colOff>
      <xdr:row>0</xdr:row>
      <xdr:rowOff>100392</xdr:rowOff>
    </xdr:from>
    <xdr:to>
      <xdr:col>2</xdr:col>
      <xdr:colOff>2509655</xdr:colOff>
      <xdr:row>0</xdr:row>
      <xdr:rowOff>465663</xdr:rowOff>
    </xdr:to>
    <xdr:pic macro="[0]!InsertAllImages">
      <xdr:nvPicPr>
        <xdr:cNvPr id="10" name="Picture 9">
          <a:extLst>
            <a:ext uri="{FF2B5EF4-FFF2-40B4-BE49-F238E27FC236}">
              <a16:creationId xmlns:a16="http://schemas.microsoft.com/office/drawing/2014/main" id="{DBF70CAD-8B8A-4535-9C06-50F1156B7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7180" y="100392"/>
          <a:ext cx="365760" cy="370986"/>
        </a:xfrm>
        <a:prstGeom prst="rect">
          <a:avLst/>
        </a:prstGeom>
      </xdr:spPr>
    </xdr:pic>
    <xdr:clientData/>
  </xdr:twoCellAnchor>
  <xdr:twoCellAnchor>
    <xdr:from>
      <xdr:col>2</xdr:col>
      <xdr:colOff>4622449</xdr:colOff>
      <xdr:row>0</xdr:row>
      <xdr:rowOff>150630</xdr:rowOff>
    </xdr:from>
    <xdr:to>
      <xdr:col>2</xdr:col>
      <xdr:colOff>4896769</xdr:colOff>
      <xdr:row>0</xdr:row>
      <xdr:rowOff>421140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85457D2-12D4-47E8-94E2-8FF435EA186C}"/>
            </a:ext>
          </a:extLst>
        </xdr:cNvPr>
        <xdr:cNvGrpSpPr/>
      </xdr:nvGrpSpPr>
      <xdr:grpSpPr>
        <a:xfrm>
          <a:off x="8051449" y="150630"/>
          <a:ext cx="274320" cy="270510"/>
          <a:chOff x="8278607" y="68378"/>
          <a:chExt cx="274320" cy="270510"/>
        </a:xfrm>
      </xdr:grpSpPr>
      <xdr:pic macro="[0]!SaveAsPDF">
        <xdr:nvPicPr>
          <xdr:cNvPr id="14" name="Picture 13">
            <a:extLst>
              <a:ext uri="{FF2B5EF4-FFF2-40B4-BE49-F238E27FC236}">
                <a16:creationId xmlns:a16="http://schemas.microsoft.com/office/drawing/2014/main" id="{49C7EDA0-8696-8057-9696-A9961C11CB1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78607" y="68378"/>
            <a:ext cx="274320" cy="270510"/>
          </a:xfrm>
          <a:prstGeom prst="rect">
            <a:avLst/>
          </a:prstGeom>
        </xdr:spPr>
      </xdr:pic>
      <xdr:sp macro="[0]!SaveAsPDF" textlink="">
        <xdr:nvSpPr>
          <xdr:cNvPr id="15" name="Arrow: Down 14">
            <a:extLst>
              <a:ext uri="{FF2B5EF4-FFF2-40B4-BE49-F238E27FC236}">
                <a16:creationId xmlns:a16="http://schemas.microsoft.com/office/drawing/2014/main" id="{BB1F3CCD-8B34-4C2D-23C4-DEF6ADCBDF50}"/>
              </a:ext>
            </a:extLst>
          </xdr:cNvPr>
          <xdr:cNvSpPr/>
        </xdr:nvSpPr>
        <xdr:spPr>
          <a:xfrm>
            <a:off x="8370278" y="132824"/>
            <a:ext cx="91440" cy="91440"/>
          </a:xfrm>
          <a:prstGeom prst="downArrow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4322503</xdr:colOff>
      <xdr:row>0</xdr:row>
      <xdr:rowOff>150630</xdr:rowOff>
    </xdr:from>
    <xdr:to>
      <xdr:col>2</xdr:col>
      <xdr:colOff>4596823</xdr:colOff>
      <xdr:row>0</xdr:row>
      <xdr:rowOff>421140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A1184851-5AF2-467F-9774-A3C78EF7263B}"/>
            </a:ext>
          </a:extLst>
        </xdr:cNvPr>
        <xdr:cNvGrpSpPr/>
      </xdr:nvGrpSpPr>
      <xdr:grpSpPr>
        <a:xfrm>
          <a:off x="7751503" y="150630"/>
          <a:ext cx="274320" cy="270510"/>
          <a:chOff x="7968989" y="68378"/>
          <a:chExt cx="274320" cy="270510"/>
        </a:xfrm>
      </xdr:grpSpPr>
      <xdr:pic macro="[0]!SaveAsXlsx">
        <xdr:nvPicPr>
          <xdr:cNvPr id="17" name="Picture 16">
            <a:extLst>
              <a:ext uri="{FF2B5EF4-FFF2-40B4-BE49-F238E27FC236}">
                <a16:creationId xmlns:a16="http://schemas.microsoft.com/office/drawing/2014/main" id="{953C1392-12FA-E590-41DC-C341313F4D7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68989" y="68378"/>
            <a:ext cx="274320" cy="270510"/>
          </a:xfrm>
          <a:prstGeom prst="rect">
            <a:avLst/>
          </a:prstGeom>
        </xdr:spPr>
      </xdr:pic>
      <xdr:sp macro="[0]!SaveAsXlsx" textlink="">
        <xdr:nvSpPr>
          <xdr:cNvPr id="19" name="Arrow: Down 18">
            <a:extLst>
              <a:ext uri="{FF2B5EF4-FFF2-40B4-BE49-F238E27FC236}">
                <a16:creationId xmlns:a16="http://schemas.microsoft.com/office/drawing/2014/main" id="{06E94E71-A225-60C5-E3A8-BD514899627D}"/>
              </a:ext>
            </a:extLst>
          </xdr:cNvPr>
          <xdr:cNvSpPr/>
        </xdr:nvSpPr>
        <xdr:spPr>
          <a:xfrm>
            <a:off x="8064019" y="132824"/>
            <a:ext cx="91440" cy="91440"/>
          </a:xfrm>
          <a:prstGeom prst="downArrow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oneCellAnchor>
    <xdr:from>
      <xdr:col>2</xdr:col>
      <xdr:colOff>2019300</xdr:colOff>
      <xdr:row>0</xdr:row>
      <xdr:rowOff>488766</xdr:rowOff>
    </xdr:from>
    <xdr:ext cx="1524000" cy="2939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219176F-521A-4212-93D0-3EC5BDED215C}"/>
            </a:ext>
          </a:extLst>
        </xdr:cNvPr>
        <xdr:cNvSpPr txBox="1"/>
      </xdr:nvSpPr>
      <xdr:spPr>
        <a:xfrm>
          <a:off x="5448300" y="488766"/>
          <a:ext cx="1524000" cy="2939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ปรับปรุง</a:t>
          </a:r>
          <a:r>
            <a:rPr lang="en-US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th-TH" sz="1200" b="1" baseline="0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ภาพก่อนพิมพ์  </a:t>
          </a:r>
          <a:r>
            <a:rPr lang="en-US" sz="1200" b="1" baseline="0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th-TH" sz="1200" b="1" baseline="0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พิมพ์</a:t>
          </a:r>
          <a:endParaRPr lang="en-US" sz="1200" b="1">
            <a:solidFill>
              <a:srgbClr val="A858C8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oneCellAnchor>
  <xdr:oneCellAnchor>
    <xdr:from>
      <xdr:col>2</xdr:col>
      <xdr:colOff>4267200</xdr:colOff>
      <xdr:row>0</xdr:row>
      <xdr:rowOff>488766</xdr:rowOff>
    </xdr:from>
    <xdr:ext cx="1112519" cy="2939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51B79878-F792-4A09-9629-A3B8773A8F33}"/>
            </a:ext>
          </a:extLst>
        </xdr:cNvPr>
        <xdr:cNvSpPr txBox="1"/>
      </xdr:nvSpPr>
      <xdr:spPr>
        <a:xfrm>
          <a:off x="7696200" y="488766"/>
          <a:ext cx="1112519" cy="2939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xls </a:t>
          </a:r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en-US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en-US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PDF </a:t>
          </a:r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en-US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ทั้งหมด</a:t>
          </a:r>
          <a:endParaRPr lang="en-US" sz="1200" b="1">
            <a:solidFill>
              <a:srgbClr val="A858C8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oneCellAnchor>
  <xdr:oneCellAnchor>
    <xdr:from>
      <xdr:col>2</xdr:col>
      <xdr:colOff>3546237</xdr:colOff>
      <xdr:row>0</xdr:row>
      <xdr:rowOff>102064</xdr:rowOff>
    </xdr:from>
    <xdr:ext cx="822960" cy="3657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5662A1-6568-23CB-05D2-DFE84BBFC2E3}"/>
            </a:ext>
          </a:extLst>
        </xdr:cNvPr>
        <xdr:cNvSpPr txBox="1"/>
      </xdr:nvSpPr>
      <xdr:spPr>
        <a:xfrm>
          <a:off x="6975237" y="102064"/>
          <a:ext cx="822960" cy="3657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r"/>
          <a:r>
            <a:rPr lang="th-TH" sz="20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ส่งออก</a:t>
          </a:r>
          <a:r>
            <a:rPr lang="en-US" sz="20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en-US" sz="3200" b="0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|</a:t>
          </a:r>
        </a:p>
      </xdr:txBody>
    </xdr:sp>
    <xdr:clientData/>
  </xdr:oneCellAnchor>
  <xdr:oneCellAnchor>
    <xdr:from>
      <xdr:col>2</xdr:col>
      <xdr:colOff>1336384</xdr:colOff>
      <xdr:row>0</xdr:row>
      <xdr:rowOff>102064</xdr:rowOff>
    </xdr:from>
    <xdr:ext cx="822960" cy="365760"/>
    <xdr:sp macro="[0]!GotoReport" textlink="">
      <xdr:nvSpPr>
        <xdr:cNvPr id="3" name="TextBox 2">
          <a:extLst>
            <a:ext uri="{FF2B5EF4-FFF2-40B4-BE49-F238E27FC236}">
              <a16:creationId xmlns:a16="http://schemas.microsoft.com/office/drawing/2014/main" id="{063C17D4-3C4C-4A05-A02B-24D299CCD7A6}"/>
            </a:ext>
          </a:extLst>
        </xdr:cNvPr>
        <xdr:cNvSpPr txBox="1"/>
      </xdr:nvSpPr>
      <xdr:spPr>
        <a:xfrm>
          <a:off x="4765384" y="102064"/>
          <a:ext cx="822960" cy="3657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r"/>
          <a:r>
            <a:rPr lang="th-TH" sz="20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</a:t>
          </a:r>
          <a:r>
            <a:rPr lang="en-US" sz="20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en-US" sz="3200" b="0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|</a:t>
          </a:r>
          <a:endParaRPr lang="en-US" sz="2000" b="0">
            <a:solidFill>
              <a:srgbClr val="A858C8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oneCellAnchor>
  <xdr:twoCellAnchor editAs="oneCell">
    <xdr:from>
      <xdr:col>2</xdr:col>
      <xdr:colOff>3154113</xdr:colOff>
      <xdr:row>0</xdr:row>
      <xdr:rowOff>103005</xdr:rowOff>
    </xdr:from>
    <xdr:to>
      <xdr:col>2</xdr:col>
      <xdr:colOff>3531303</xdr:colOff>
      <xdr:row>0</xdr:row>
      <xdr:rowOff>463050</xdr:rowOff>
    </xdr:to>
    <xdr:pic macro="[0]!PrintOut">
      <xdr:nvPicPr>
        <xdr:cNvPr id="18" name="Graphic 17" descr="Printer with solid fill">
          <a:extLst>
            <a:ext uri="{FF2B5EF4-FFF2-40B4-BE49-F238E27FC236}">
              <a16:creationId xmlns:a16="http://schemas.microsoft.com/office/drawing/2014/main" id="{5B493DA2-6593-87AB-6FA0-00BC4DCDC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583113" y="10300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2</xdr:col>
      <xdr:colOff>2682240</xdr:colOff>
      <xdr:row>0</xdr:row>
      <xdr:rowOff>148725</xdr:rowOff>
    </xdr:from>
    <xdr:to>
      <xdr:col>2</xdr:col>
      <xdr:colOff>2964180</xdr:colOff>
      <xdr:row>0</xdr:row>
      <xdr:rowOff>423045</xdr:rowOff>
    </xdr:to>
    <xdr:pic macro="[0]!PrintPreview">
      <xdr:nvPicPr>
        <xdr:cNvPr id="23" name="Graphic 22" descr="Magnifying glass with solid fill">
          <a:extLst>
            <a:ext uri="{FF2B5EF4-FFF2-40B4-BE49-F238E27FC236}">
              <a16:creationId xmlns:a16="http://schemas.microsoft.com/office/drawing/2014/main" id="{5600AB4E-EF00-D78C-0D7B-D6919FA1A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111240" y="148725"/>
          <a:ext cx="274320" cy="274320"/>
        </a:xfrm>
        <a:prstGeom prst="rect">
          <a:avLst/>
        </a:prstGeom>
      </xdr:spPr>
    </xdr:pic>
    <xdr:clientData/>
  </xdr:twoCellAnchor>
  <xdr:twoCellAnchor>
    <xdr:from>
      <xdr:col>3</xdr:col>
      <xdr:colOff>81393</xdr:colOff>
      <xdr:row>43</xdr:row>
      <xdr:rowOff>43536</xdr:rowOff>
    </xdr:from>
    <xdr:to>
      <xdr:col>3</xdr:col>
      <xdr:colOff>309993</xdr:colOff>
      <xdr:row>43</xdr:row>
      <xdr:rowOff>272136</xdr:rowOff>
    </xdr:to>
    <xdr:sp macro="[0]!SetUploadValue" textlink="">
      <xdr:nvSpPr>
        <xdr:cNvPr id="6" name="Arrow: Right 5">
          <a:extLst>
            <a:ext uri="{FF2B5EF4-FFF2-40B4-BE49-F238E27FC236}">
              <a16:creationId xmlns:a16="http://schemas.microsoft.com/office/drawing/2014/main" id="{68189729-E6B9-44DC-99A2-D7E01D9DD182}"/>
            </a:ext>
          </a:extLst>
        </xdr:cNvPr>
        <xdr:cNvSpPr/>
      </xdr:nvSpPr>
      <xdr:spPr>
        <a:xfrm rot="10800000">
          <a:off x="8905007" y="3879513"/>
          <a:ext cx="228600" cy="228600"/>
        </a:xfrm>
        <a:prstGeom prst="rightArrow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81393</xdr:colOff>
      <xdr:row>42</xdr:row>
      <xdr:rowOff>45179</xdr:rowOff>
    </xdr:from>
    <xdr:to>
      <xdr:col>3</xdr:col>
      <xdr:colOff>309993</xdr:colOff>
      <xdr:row>42</xdr:row>
      <xdr:rowOff>273779</xdr:rowOff>
    </xdr:to>
    <xdr:sp macro="[0]!SetDownloadValue" textlink="">
      <xdr:nvSpPr>
        <xdr:cNvPr id="4" name="Arrow: Right 3">
          <a:extLst>
            <a:ext uri="{FF2B5EF4-FFF2-40B4-BE49-F238E27FC236}">
              <a16:creationId xmlns:a16="http://schemas.microsoft.com/office/drawing/2014/main" id="{71441550-184E-417E-96B6-E742205A4332}"/>
            </a:ext>
          </a:extLst>
        </xdr:cNvPr>
        <xdr:cNvSpPr/>
      </xdr:nvSpPr>
      <xdr:spPr>
        <a:xfrm rot="10800000">
          <a:off x="8905007" y="3578088"/>
          <a:ext cx="228600" cy="228600"/>
        </a:xfrm>
        <a:prstGeom prst="rightArrow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2415879</xdr:colOff>
      <xdr:row>43</xdr:row>
      <xdr:rowOff>40074</xdr:rowOff>
    </xdr:from>
    <xdr:to>
      <xdr:col>1</xdr:col>
      <xdr:colOff>2644479</xdr:colOff>
      <xdr:row>43</xdr:row>
      <xdr:rowOff>268674</xdr:rowOff>
    </xdr:to>
    <xdr:sp macro="[0]!GotoUpload" textlink="">
      <xdr:nvSpPr>
        <xdr:cNvPr id="13" name="Arrow: Right 12">
          <a:extLst>
            <a:ext uri="{FF2B5EF4-FFF2-40B4-BE49-F238E27FC236}">
              <a16:creationId xmlns:a16="http://schemas.microsoft.com/office/drawing/2014/main" id="{197EEADF-B987-44B5-9D6A-113561E3341B}"/>
            </a:ext>
          </a:extLst>
        </xdr:cNvPr>
        <xdr:cNvSpPr/>
      </xdr:nvSpPr>
      <xdr:spPr>
        <a:xfrm>
          <a:off x="3134584" y="3876051"/>
          <a:ext cx="228600" cy="22860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2415879</xdr:colOff>
      <xdr:row>42</xdr:row>
      <xdr:rowOff>41717</xdr:rowOff>
    </xdr:from>
    <xdr:to>
      <xdr:col>1</xdr:col>
      <xdr:colOff>2644479</xdr:colOff>
      <xdr:row>42</xdr:row>
      <xdr:rowOff>270317</xdr:rowOff>
    </xdr:to>
    <xdr:sp macro="[0]!GotoDownload" textlink="">
      <xdr:nvSpPr>
        <xdr:cNvPr id="21" name="Arrow: Right 20">
          <a:extLst>
            <a:ext uri="{FF2B5EF4-FFF2-40B4-BE49-F238E27FC236}">
              <a16:creationId xmlns:a16="http://schemas.microsoft.com/office/drawing/2014/main" id="{0683B487-304D-4D54-AEE6-5FF691FD704E}"/>
            </a:ext>
          </a:extLst>
        </xdr:cNvPr>
        <xdr:cNvSpPr/>
      </xdr:nvSpPr>
      <xdr:spPr>
        <a:xfrm>
          <a:off x="3134584" y="3574626"/>
          <a:ext cx="228600" cy="22860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1015999</xdr:colOff>
      <xdr:row>89</xdr:row>
      <xdr:rowOff>39686</xdr:rowOff>
    </xdr:from>
    <xdr:to>
      <xdr:col>2</xdr:col>
      <xdr:colOff>140602</xdr:colOff>
      <xdr:row>93</xdr:row>
      <xdr:rowOff>278917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4F48A3F-FFEC-4C80-B518-56F8A215B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374" y="12009436"/>
          <a:ext cx="1839228" cy="1445731"/>
        </a:xfrm>
        <a:prstGeom prst="rect">
          <a:avLst/>
        </a:prstGeom>
      </xdr:spPr>
    </xdr:pic>
    <xdr:clientData/>
  </xdr:twoCellAnchor>
  <xdr:twoCellAnchor editAs="oneCell">
    <xdr:from>
      <xdr:col>0</xdr:col>
      <xdr:colOff>111126</xdr:colOff>
      <xdr:row>89</xdr:row>
      <xdr:rowOff>176215</xdr:rowOff>
    </xdr:from>
    <xdr:to>
      <xdr:col>1</xdr:col>
      <xdr:colOff>727206</xdr:colOff>
      <xdr:row>92</xdr:row>
      <xdr:rowOff>181170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DCCDAB2-0AE2-44BD-9B8B-DD730C10D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126" y="12145965"/>
          <a:ext cx="1330455" cy="9098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127000</xdr:colOff>
      <xdr:row>1</xdr:row>
      <xdr:rowOff>25400</xdr:rowOff>
    </xdr:from>
    <xdr:to>
      <xdr:col>7</xdr:col>
      <xdr:colOff>522927</xdr:colOff>
      <xdr:row>4</xdr:row>
      <xdr:rowOff>297348</xdr:rowOff>
    </xdr:to>
    <xdr:pic>
      <xdr:nvPicPr>
        <xdr:cNvPr id="2" name="Picture 1" descr="A picture containing logo&#10;&#10;Description automatically generated">
          <a:extLst>
            <a:ext uri="{FF2B5EF4-FFF2-40B4-BE49-F238E27FC236}">
              <a16:creationId xmlns:a16="http://schemas.microsoft.com/office/drawing/2014/main" id="{825C01F2-28C6-4D13-8A46-4D878CFB2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330200"/>
          <a:ext cx="2167577" cy="118634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36</xdr:row>
      <xdr:rowOff>12700</xdr:rowOff>
    </xdr:from>
    <xdr:to>
      <xdr:col>1</xdr:col>
      <xdr:colOff>288094</xdr:colOff>
      <xdr:row>37</xdr:row>
      <xdr:rowOff>165247</xdr:rowOff>
    </xdr:to>
    <xdr:pic>
      <xdr:nvPicPr>
        <xdr:cNvPr id="3" name="Picture 2" descr="A picture containing logo&#10;&#10;Description automatically generated">
          <a:extLst>
            <a:ext uri="{FF2B5EF4-FFF2-40B4-BE49-F238E27FC236}">
              <a16:creationId xmlns:a16="http://schemas.microsoft.com/office/drawing/2014/main" id="{6336007D-1141-4D74-A6AB-603829B7A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1071225"/>
          <a:ext cx="865944" cy="45734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72</xdr:row>
      <xdr:rowOff>12700</xdr:rowOff>
    </xdr:from>
    <xdr:to>
      <xdr:col>1</xdr:col>
      <xdr:colOff>288094</xdr:colOff>
      <xdr:row>73</xdr:row>
      <xdr:rowOff>165247</xdr:rowOff>
    </xdr:to>
    <xdr:pic>
      <xdr:nvPicPr>
        <xdr:cNvPr id="4" name="Picture 3" descr="A picture containing logo&#10;&#10;Description automatically generated">
          <a:extLst>
            <a:ext uri="{FF2B5EF4-FFF2-40B4-BE49-F238E27FC236}">
              <a16:creationId xmlns:a16="http://schemas.microsoft.com/office/drawing/2014/main" id="{ED4192B8-C473-46E3-97C9-3CE842F20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2091650"/>
          <a:ext cx="865944" cy="45734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108</xdr:row>
      <xdr:rowOff>12700</xdr:rowOff>
    </xdr:from>
    <xdr:to>
      <xdr:col>1</xdr:col>
      <xdr:colOff>288094</xdr:colOff>
      <xdr:row>109</xdr:row>
      <xdr:rowOff>165247</xdr:rowOff>
    </xdr:to>
    <xdr:pic>
      <xdr:nvPicPr>
        <xdr:cNvPr id="5" name="Picture 4" descr="A picture containing logo&#10;&#10;Description automatically generated">
          <a:extLst>
            <a:ext uri="{FF2B5EF4-FFF2-40B4-BE49-F238E27FC236}">
              <a16:creationId xmlns:a16="http://schemas.microsoft.com/office/drawing/2014/main" id="{F99773C1-6A8E-4350-ABEC-C28E93B08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33112075"/>
          <a:ext cx="865944" cy="45734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144</xdr:row>
      <xdr:rowOff>12700</xdr:rowOff>
    </xdr:from>
    <xdr:to>
      <xdr:col>1</xdr:col>
      <xdr:colOff>288094</xdr:colOff>
      <xdr:row>145</xdr:row>
      <xdr:rowOff>165247</xdr:rowOff>
    </xdr:to>
    <xdr:pic>
      <xdr:nvPicPr>
        <xdr:cNvPr id="6" name="Picture 5" descr="A picture containing logo&#10;&#10;Description automatically generated">
          <a:extLst>
            <a:ext uri="{FF2B5EF4-FFF2-40B4-BE49-F238E27FC236}">
              <a16:creationId xmlns:a16="http://schemas.microsoft.com/office/drawing/2014/main" id="{2CFB708F-A814-4906-9A25-A471C9EF2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44132500"/>
          <a:ext cx="865944" cy="45734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180</xdr:row>
      <xdr:rowOff>12700</xdr:rowOff>
    </xdr:from>
    <xdr:to>
      <xdr:col>1</xdr:col>
      <xdr:colOff>288094</xdr:colOff>
      <xdr:row>181</xdr:row>
      <xdr:rowOff>165247</xdr:rowOff>
    </xdr:to>
    <xdr:pic>
      <xdr:nvPicPr>
        <xdr:cNvPr id="7" name="Picture 6" descr="A picture containing logo&#10;&#10;Description automatically generated">
          <a:extLst>
            <a:ext uri="{FF2B5EF4-FFF2-40B4-BE49-F238E27FC236}">
              <a16:creationId xmlns:a16="http://schemas.microsoft.com/office/drawing/2014/main" id="{31BB7BC5-8AD1-4259-BE3A-46B078D4D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55152925"/>
          <a:ext cx="865944" cy="457347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641358</xdr:colOff>
      <xdr:row>2</xdr:row>
      <xdr:rowOff>292511</xdr:rowOff>
    </xdr:to>
    <xdr:pic>
      <xdr:nvPicPr>
        <xdr:cNvPr id="4" name="Picture 3" descr="A picture containing logo&#10;&#10;Description automatically generated">
          <a:extLst>
            <a:ext uri="{FF2B5EF4-FFF2-40B4-BE49-F238E27FC236}">
              <a16:creationId xmlns:a16="http://schemas.microsoft.com/office/drawing/2014/main" id="{3FD9040B-A25E-4474-8272-5DB489651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98658" cy="97831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www.google.com/search?sxsrf=APwXEdeYedU6_QivuTUMs7W_0TNcgz6Mtw:1682865132232&amp;q=%E0%B8%96%E0%B8%99%E0%B8%99%E0%B8%AA%E0%B8%A3%E0%B8%A3%E0%B8%9E%E0%B8%B2%E0%B8%A7%E0%B8%B8%E0%B8%98+%E0%B9%81%E0%B8%82%E0%B8%A7%E0%B8%87%E0%B8%9A%E0%B8%B2%E0%B8%87%E0%B8%99%E0%B8%B2%E0%B9%83%E0%B8%95%E0%B9%89+%E0%B9%80%E0%B8%82%E0%B8%95%E0%B8%9A%E0%B8%B2%E0%B8%87%E0%B8%99%E0%B8%B2+%E0%B8%81%E0%B8%A3%E0%B8%B8%E0%B8%87%E0%B9%80%E0%B8%97%E0%B8%9E%E0%B8%A1%E0%B8%AB%E0%B8%B2%E0%B8%99%E0%B8%84%E0%B8%A3+10260&amp;stick=H4sIAAAAAAAAAONgVuLWT9c3NDI0NjPKKF_E2sv4YMe0BztmgtGqBzsWg9G8Bzs2Pdix_MGOHQ92zFB4sLPxwY4mML_9wY5ZYLl2sIZND3Y2P9gx9cHOTqCiBrCiqWgqFB7saASbuQMkBFI0HWz-wgc7VoPVARW1ABUoGBoYmRkAAJ1XSyCgAAAA&amp;sa=X&amp;ved=2ahUKEwjciKWT6dH-AhVOSmwGHX1LCNQQmxMoAXoECHUQAw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google.com/search?sxsrf=APwXEdeYedU6_QivuTUMs7W_0TNcgz6Mtw:1682865132232&amp;q=%E0%B8%96%E0%B8%99%E0%B8%99%E0%B8%AA%E0%B8%A3%E0%B8%A3%E0%B8%9E%E0%B8%B2%E0%B8%A7%E0%B8%B8%E0%B8%98+%E0%B9%81%E0%B8%82%E0%B8%A7%E0%B8%87%E0%B8%9A%E0%B8%B2%E0%B8%87%E0%B8%99%E0%B8%B2%E0%B9%83%E0%B8%95%E0%B9%89+%E0%B9%80%E0%B8%82%E0%B8%95%E0%B8%9A%E0%B8%B2%E0%B8%87%E0%B8%99%E0%B8%B2+%E0%B8%81%E0%B8%A3%E0%B8%B8%E0%B8%87%E0%B9%80%E0%B8%97%E0%B8%9E%E0%B8%A1%E0%B8%AB%E0%B8%B2%E0%B8%99%E0%B8%84%E0%B8%A3+10260&amp;stick=H4sIAAAAAAAAAONgVuLWT9c3NDI0NjPKKF_E2sv4YMe0BztmgtGqBzsWg9G8Bzs2Pdix_MGOHQ92zFB4sLPxwY4mML_9wY5ZYLl2sIZND3Y2P9gx9cHOTqCiBrCiqWgqFB7saASbuQMkBFI0HWz-wgc7VoPVARW1ABUoGBoYmRkAAJ1XSyCgAAAA&amp;sa=X&amp;ved=2ahUKEwjciKWT6dH-AhVOSmwGHX1LCNQQmxMoAXoECHUQA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D7398-096F-4B0F-A4DD-137951FB3479}">
  <sheetPr codeName="Sheet4">
    <tabColor theme="9"/>
    <pageSetUpPr fitToPage="1"/>
  </sheetPr>
  <dimension ref="A1:I68"/>
  <sheetViews>
    <sheetView showGridLines="0" topLeftCell="A4" zoomScaleNormal="100" zoomScaleSheetLayoutView="110" workbookViewId="0">
      <selection activeCell="D43" sqref="D43"/>
    </sheetView>
  </sheetViews>
  <sheetFormatPr defaultColWidth="9.140625" defaultRowHeight="24" x14ac:dyDescent="0.55000000000000004"/>
  <cols>
    <col min="1" max="1" width="10.7109375" style="397" customWidth="1"/>
    <col min="2" max="2" width="40.7109375" style="400" customWidth="1"/>
    <col min="3" max="3" width="80.7109375" style="401" customWidth="1"/>
    <col min="4" max="4" width="14.7109375" style="397" customWidth="1"/>
    <col min="5" max="9" width="9.140625" style="397" customWidth="1"/>
    <col min="10" max="16384" width="9.140625" style="399"/>
  </cols>
  <sheetData>
    <row r="1" spans="1:9" s="398" customFormat="1" ht="40.15" customHeight="1" x14ac:dyDescent="0.75">
      <c r="A1" s="417"/>
      <c r="B1" s="419" t="s">
        <v>4678</v>
      </c>
      <c r="C1" s="418">
        <v>127</v>
      </c>
      <c r="D1" s="407"/>
      <c r="E1" s="397"/>
      <c r="F1" s="397"/>
      <c r="G1" s="397"/>
      <c r="H1" s="397"/>
      <c r="I1" s="397"/>
    </row>
    <row r="2" spans="1:9" x14ac:dyDescent="0.55000000000000004">
      <c r="A2" s="15"/>
      <c r="B2" s="420" t="s">
        <v>4339</v>
      </c>
      <c r="C2" s="424" t="s">
        <v>4340</v>
      </c>
      <c r="D2" s="15"/>
    </row>
    <row r="3" spans="1:9" x14ac:dyDescent="0.55000000000000004">
      <c r="A3" s="15"/>
      <c r="B3" s="420" t="s">
        <v>4353</v>
      </c>
      <c r="C3" s="424" t="s">
        <v>4361</v>
      </c>
      <c r="D3" s="15"/>
    </row>
    <row r="4" spans="1:9" x14ac:dyDescent="0.55000000000000004">
      <c r="A4" s="15"/>
      <c r="B4" s="420" t="s">
        <v>4364</v>
      </c>
      <c r="C4" s="424" t="s">
        <v>4365</v>
      </c>
      <c r="D4" s="15"/>
    </row>
    <row r="5" spans="1:9" hidden="1" x14ac:dyDescent="0.55000000000000004">
      <c r="A5" s="407" t="s">
        <v>4311</v>
      </c>
      <c r="B5" s="408" t="s">
        <v>4359</v>
      </c>
      <c r="C5" s="409" t="s">
        <v>7</v>
      </c>
      <c r="D5" s="407"/>
    </row>
    <row r="6" spans="1:9" hidden="1" x14ac:dyDescent="0.55000000000000004">
      <c r="A6" s="15">
        <v>1</v>
      </c>
      <c r="B6" s="410" t="s">
        <v>523</v>
      </c>
      <c r="C6" s="411" t="s">
        <v>0</v>
      </c>
      <c r="D6" s="15"/>
    </row>
    <row r="7" spans="1:9" hidden="1" x14ac:dyDescent="0.55000000000000004">
      <c r="A7" s="15">
        <f>A6+1</f>
        <v>2</v>
      </c>
      <c r="B7" s="410" t="s">
        <v>524</v>
      </c>
      <c r="C7" s="411" t="s">
        <v>1</v>
      </c>
      <c r="D7" s="15"/>
    </row>
    <row r="8" spans="1:9" hidden="1" x14ac:dyDescent="0.55000000000000004">
      <c r="A8" s="15">
        <f t="shared" ref="A8:A19" si="0">A7+1</f>
        <v>3</v>
      </c>
      <c r="B8" s="410" t="s">
        <v>525</v>
      </c>
      <c r="C8" s="411" t="s">
        <v>2</v>
      </c>
      <c r="D8" s="15"/>
    </row>
    <row r="9" spans="1:9" hidden="1" x14ac:dyDescent="0.55000000000000004">
      <c r="A9" s="15">
        <f t="shared" si="0"/>
        <v>4</v>
      </c>
      <c r="B9" s="410" t="s">
        <v>526</v>
      </c>
      <c r="C9" s="411" t="s">
        <v>3</v>
      </c>
      <c r="D9" s="15"/>
    </row>
    <row r="10" spans="1:9" hidden="1" x14ac:dyDescent="0.55000000000000004">
      <c r="A10" s="15">
        <f t="shared" si="0"/>
        <v>5</v>
      </c>
      <c r="B10" s="410" t="s">
        <v>528</v>
      </c>
      <c r="C10" s="411" t="s">
        <v>4</v>
      </c>
      <c r="D10" s="15"/>
    </row>
    <row r="11" spans="1:9" hidden="1" x14ac:dyDescent="0.55000000000000004">
      <c r="A11" s="15">
        <f t="shared" si="0"/>
        <v>6</v>
      </c>
      <c r="B11" s="410" t="s">
        <v>527</v>
      </c>
      <c r="C11" s="411" t="s">
        <v>5</v>
      </c>
      <c r="D11" s="15"/>
    </row>
    <row r="12" spans="1:9" hidden="1" x14ac:dyDescent="0.55000000000000004">
      <c r="A12" s="15">
        <f t="shared" si="0"/>
        <v>7</v>
      </c>
      <c r="B12" s="410" t="s">
        <v>529</v>
      </c>
      <c r="C12" s="411" t="s">
        <v>6</v>
      </c>
      <c r="D12" s="15"/>
    </row>
    <row r="13" spans="1:9" hidden="1" x14ac:dyDescent="0.55000000000000004">
      <c r="A13" s="15">
        <f t="shared" si="0"/>
        <v>8</v>
      </c>
      <c r="B13" s="410" t="s">
        <v>533</v>
      </c>
      <c r="C13" s="411" t="s">
        <v>7</v>
      </c>
      <c r="D13" s="15"/>
    </row>
    <row r="14" spans="1:9" hidden="1" x14ac:dyDescent="0.55000000000000004">
      <c r="A14" s="15">
        <f t="shared" si="0"/>
        <v>9</v>
      </c>
      <c r="B14" s="410" t="s">
        <v>534</v>
      </c>
      <c r="C14" s="411" t="s">
        <v>8</v>
      </c>
      <c r="D14" s="15"/>
    </row>
    <row r="15" spans="1:9" hidden="1" x14ac:dyDescent="0.55000000000000004">
      <c r="A15" s="15">
        <f t="shared" si="0"/>
        <v>10</v>
      </c>
      <c r="B15" s="410" t="s">
        <v>9</v>
      </c>
      <c r="C15" s="411" t="s">
        <v>9</v>
      </c>
      <c r="D15" s="15"/>
    </row>
    <row r="16" spans="1:9" hidden="1" x14ac:dyDescent="0.55000000000000004">
      <c r="A16" s="15">
        <f t="shared" si="0"/>
        <v>11</v>
      </c>
      <c r="B16" s="410" t="s">
        <v>530</v>
      </c>
      <c r="C16" s="411" t="s">
        <v>10</v>
      </c>
      <c r="D16" s="15"/>
    </row>
    <row r="17" spans="1:4" hidden="1" x14ac:dyDescent="0.55000000000000004">
      <c r="A17" s="15">
        <f t="shared" si="0"/>
        <v>12</v>
      </c>
      <c r="B17" s="410" t="s">
        <v>531</v>
      </c>
      <c r="C17" s="411" t="s">
        <v>11</v>
      </c>
      <c r="D17" s="15"/>
    </row>
    <row r="18" spans="1:4" hidden="1" x14ac:dyDescent="0.55000000000000004">
      <c r="A18" s="15">
        <f t="shared" si="0"/>
        <v>13</v>
      </c>
      <c r="B18" s="410" t="s">
        <v>12</v>
      </c>
      <c r="C18" s="411" t="s">
        <v>12</v>
      </c>
      <c r="D18" s="15"/>
    </row>
    <row r="19" spans="1:4" hidden="1" x14ac:dyDescent="0.55000000000000004">
      <c r="A19" s="15">
        <f t="shared" si="0"/>
        <v>14</v>
      </c>
      <c r="B19" s="410" t="s">
        <v>532</v>
      </c>
      <c r="C19" s="411" t="s">
        <v>13</v>
      </c>
      <c r="D19" s="15"/>
    </row>
    <row r="20" spans="1:4" x14ac:dyDescent="0.55000000000000004">
      <c r="A20" s="407" t="s">
        <v>4311</v>
      </c>
      <c r="B20" s="408" t="s">
        <v>4359</v>
      </c>
      <c r="C20" s="415" t="s">
        <v>8</v>
      </c>
      <c r="D20" s="407"/>
    </row>
    <row r="21" spans="1:4" x14ac:dyDescent="0.55000000000000004">
      <c r="A21" s="15">
        <v>3</v>
      </c>
      <c r="B21" s="420" t="s">
        <v>4651</v>
      </c>
      <c r="C21" s="424">
        <f>IF(LEN(VLOOKUP(siteCode,Info!$A:$Z,$A21,0))&gt;0,VLOOKUP(siteCode,Info!$A:$Z,$A21,0),"")</f>
        <v>1</v>
      </c>
      <c r="D21" s="15"/>
    </row>
    <row r="22" spans="1:4" x14ac:dyDescent="0.55000000000000004">
      <c r="A22" s="422">
        <v>4</v>
      </c>
      <c r="B22" s="420" t="s">
        <v>4349</v>
      </c>
      <c r="C22" s="424" t="str">
        <f>IF(LEN(VLOOKUP(siteCode,Info!$A:$Z,$A22,0))&gt;0,VLOOKUP(siteCode,Info!$A:$Z,$A22,0),"")</f>
        <v>ศูนย์ที่จัดตั้งในโรงเรียนหรือสถานศึกษากระจายทั่วประเทศ</v>
      </c>
      <c r="D22" s="15"/>
    </row>
    <row r="23" spans="1:4" x14ac:dyDescent="0.55000000000000004">
      <c r="A23" s="422">
        <v>5</v>
      </c>
      <c r="B23" s="420" t="s">
        <v>546</v>
      </c>
      <c r="C23" s="424">
        <f>IF(LEN(VLOOKUP(siteCode,Info!$A:$Z,$A23,0))&gt;0,VLOOKUP(siteCode,Info!$A:$Z,$A23,0),"")</f>
        <v>127</v>
      </c>
      <c r="D23" s="15"/>
    </row>
    <row r="24" spans="1:4" x14ac:dyDescent="0.55000000000000004">
      <c r="A24" s="422">
        <v>8</v>
      </c>
      <c r="B24" s="420" t="s">
        <v>538</v>
      </c>
      <c r="C24" s="424" t="str">
        <f>IF(LEN(VLOOKUP(siteCode,Info!$A:$Z,$A24,0))&gt;0,VLOOKUP(siteCode,Info!$A:$Z,$A24,0),"")</f>
        <v>โรงเรียนบ้านบางม่วง (ประชารังสิต)</v>
      </c>
      <c r="D24" s="15"/>
    </row>
    <row r="25" spans="1:4" x14ac:dyDescent="0.55000000000000004">
      <c r="A25" s="422">
        <v>9</v>
      </c>
      <c r="B25" s="420" t="s">
        <v>539</v>
      </c>
      <c r="C25" s="424" t="str">
        <f>IF(LEN(VLOOKUP(siteCode,Info!$A:$Z,$A25,0))&gt;0,VLOOKUP(siteCode,Info!$A:$Z,$A25,0),"")</f>
        <v>นครปฐม</v>
      </c>
      <c r="D25" s="15"/>
    </row>
    <row r="26" spans="1:4" x14ac:dyDescent="0.55000000000000004">
      <c r="A26" s="407" t="s">
        <v>4311</v>
      </c>
      <c r="B26" s="408" t="s">
        <v>4358</v>
      </c>
      <c r="C26" s="409" t="s">
        <v>14</v>
      </c>
      <c r="D26" s="407"/>
    </row>
    <row r="27" spans="1:4" x14ac:dyDescent="0.55000000000000004">
      <c r="A27" s="422">
        <v>10</v>
      </c>
      <c r="B27" s="420" t="s">
        <v>15</v>
      </c>
      <c r="C27" s="424" t="str">
        <f>IF(LEN(VLOOKUP(siteCode,Info!$A:$Z,$A27,0))&gt;0,VLOOKUP(siteCode,Info!$A:$Z,$A27,0),"")</f>
        <v>กลุ่มศูนย์ดิจิตอลชุมชน</v>
      </c>
      <c r="D27" s="15"/>
    </row>
    <row r="28" spans="1:4" x14ac:dyDescent="0.55000000000000004">
      <c r="A28" s="422">
        <f>A27+1</f>
        <v>11</v>
      </c>
      <c r="B28" s="420" t="s">
        <v>540</v>
      </c>
      <c r="C28" s="424" t="str">
        <f>IF(LEN(VLOOKUP(siteCode,Info!$A:$Z,$A28,0))&gt;0,VLOOKUP(siteCode,Info!$A:$Z,$A28,0),"")</f>
        <v xml:space="preserve">ที่ตั้ง 19/1 หมู่ที่ 8 บ้านลบ้านบางม่วง ต.บางช้าง อ.สามพราน จ.นครปฐม 73110 </v>
      </c>
      <c r="D28" s="15"/>
    </row>
    <row r="29" spans="1:4" hidden="1" x14ac:dyDescent="0.55000000000000004">
      <c r="A29" s="15">
        <f t="shared" ref="A29:A35" si="1">A28+1</f>
        <v>12</v>
      </c>
      <c r="B29" s="406" t="s">
        <v>547</v>
      </c>
      <c r="C29" s="41">
        <f>IF(LEN(VLOOKUP(siteCode,Info!$A:$Z,$A29,0))&gt;0,VLOOKUP(siteCode,Info!$A:$Z,$A29,0),"")</f>
        <v>13.693201501037301</v>
      </c>
      <c r="D29" s="15"/>
    </row>
    <row r="30" spans="1:4" hidden="1" x14ac:dyDescent="0.55000000000000004">
      <c r="A30" s="15">
        <f t="shared" si="1"/>
        <v>13</v>
      </c>
      <c r="B30" s="406" t="s">
        <v>548</v>
      </c>
      <c r="C30" s="41">
        <f>IF(LEN(VLOOKUP(siteCode,Info!$A:$Z,$A30,0))&gt;0,VLOOKUP(siteCode,Info!$A:$Z,$A30,0),"")</f>
        <v>100.21241668694699</v>
      </c>
      <c r="D30" s="15"/>
    </row>
    <row r="31" spans="1:4" hidden="1" x14ac:dyDescent="0.55000000000000004">
      <c r="A31" s="15">
        <f t="shared" si="1"/>
        <v>14</v>
      </c>
      <c r="B31" s="406" t="s">
        <v>541</v>
      </c>
      <c r="C31" s="41" t="str">
        <f>IF(LEN(VLOOKUP(siteCode,Info!$A:$Z,$A31,0))&gt;0,VLOOKUP(siteCode,Info!$A:$Z,$A31,0),"")</f>
        <v>สังกัดหน่วยงาน</v>
      </c>
      <c r="D31" s="15"/>
    </row>
    <row r="32" spans="1:4" hidden="1" x14ac:dyDescent="0.55000000000000004">
      <c r="A32" s="15">
        <f t="shared" si="1"/>
        <v>15</v>
      </c>
      <c r="B32" s="406" t="s">
        <v>542</v>
      </c>
      <c r="C32" s="41" t="str">
        <f>IF(LEN(VLOOKUP(siteCode,Info!$A:$Z,$A32,0))&gt;0,VLOOKUP(siteCode,Info!$A:$Z,$A32,0),"")</f>
        <v>ผอ.ดารินนา ปานเสน</v>
      </c>
      <c r="D32" s="15"/>
    </row>
    <row r="33" spans="1:4" hidden="1" x14ac:dyDescent="0.55000000000000004">
      <c r="A33" s="15">
        <f t="shared" si="1"/>
        <v>16</v>
      </c>
      <c r="B33" s="406" t="s">
        <v>543</v>
      </c>
      <c r="C33" s="41" t="str">
        <f>IF(LEN(VLOOKUP(siteCode,Info!$A:$Z,$A33,0))&gt;0,VLOOKUP(siteCode,Info!$A:$Z,$A33,0),"")</f>
        <v>โทร.081-918-8667</v>
      </c>
      <c r="D33" s="15"/>
    </row>
    <row r="34" spans="1:4" hidden="1" x14ac:dyDescent="0.55000000000000004">
      <c r="A34" s="15">
        <f t="shared" si="1"/>
        <v>17</v>
      </c>
      <c r="B34" s="406" t="s">
        <v>544</v>
      </c>
      <c r="C34" s="41" t="str">
        <f>IF(LEN(VLOOKUP(siteCode,Info!$A:$Z,$A34,0))&gt;0,VLOOKUP(siteCode,Info!$A:$Z,$A34,0),"")</f>
        <v>นางสาวจันทิพา แข่งดี</v>
      </c>
      <c r="D34" s="15"/>
    </row>
    <row r="35" spans="1:4" hidden="1" x14ac:dyDescent="0.55000000000000004">
      <c r="A35" s="15">
        <f t="shared" si="1"/>
        <v>18</v>
      </c>
      <c r="B35" s="406" t="s">
        <v>545</v>
      </c>
      <c r="C35" s="41" t="str">
        <f>IF(LEN(VLOOKUP(siteCode,Info!$A:$Z,$A35,0))&gt;0,VLOOKUP(siteCode,Info!$A:$Z,$A35,0),"")</f>
        <v>082-496-8076</v>
      </c>
      <c r="D35" s="15"/>
    </row>
    <row r="36" spans="1:4" hidden="1" x14ac:dyDescent="0.55000000000000004">
      <c r="A36" s="407" t="s">
        <v>4311</v>
      </c>
      <c r="B36" s="408" t="s">
        <v>4357</v>
      </c>
      <c r="C36" s="409" t="s">
        <v>25</v>
      </c>
      <c r="D36" s="407"/>
    </row>
    <row r="37" spans="1:4" hidden="1" x14ac:dyDescent="0.55000000000000004">
      <c r="A37" s="15">
        <v>19</v>
      </c>
      <c r="B37" s="406" t="s">
        <v>23</v>
      </c>
      <c r="C37" s="41" t="str">
        <f>IF(LEN(VLOOKUP(siteCode,Info!$A:$Z,$A37,0))&gt;0,VLOOKUP(siteCode,Info!$A:$Z,$A37,0),"")</f>
        <v/>
      </c>
      <c r="D37" s="15"/>
    </row>
    <row r="38" spans="1:4" hidden="1" x14ac:dyDescent="0.55000000000000004">
      <c r="A38" s="15">
        <v>20</v>
      </c>
      <c r="B38" s="406" t="s">
        <v>24</v>
      </c>
      <c r="C38" s="41" t="str">
        <f>IF(LEN(VLOOKUP(siteCode,Info!$A:$Z,$A38,0))&gt;0,VLOOKUP(siteCode,Info!$A:$Z,$A38,0),"")</f>
        <v/>
      </c>
      <c r="D38" s="15"/>
    </row>
    <row r="39" spans="1:4" x14ac:dyDescent="0.55000000000000004">
      <c r="A39" s="407" t="s">
        <v>4677</v>
      </c>
      <c r="B39" s="408" t="s">
        <v>4360</v>
      </c>
      <c r="C39" s="415" t="s">
        <v>26</v>
      </c>
      <c r="D39" s="407" t="s">
        <v>522</v>
      </c>
    </row>
    <row r="40" spans="1:4" hidden="1" x14ac:dyDescent="0.55000000000000004">
      <c r="A40" s="15">
        <v>21</v>
      </c>
      <c r="B40" s="406" t="s">
        <v>549</v>
      </c>
      <c r="C40" s="412">
        <f>IF(LEN(VLOOKUP(siteCode,Info!$A:$Z,$A40,0))&gt;0,VLOOKUP(siteCode,Info!$A:$Z,$A40,0),"")</f>
        <v>45061</v>
      </c>
      <c r="D40" s="15"/>
    </row>
    <row r="41" spans="1:4" hidden="1" x14ac:dyDescent="0.55000000000000004">
      <c r="A41" s="15"/>
      <c r="B41" s="406" t="s">
        <v>550</v>
      </c>
      <c r="C41" s="41" t="str">
        <f>VLOOKUP(MONTH($C$40),Month!$A:$C,3,0)</f>
        <v>พฤษภาคม</v>
      </c>
      <c r="D41" s="414"/>
    </row>
    <row r="42" spans="1:4" hidden="1" x14ac:dyDescent="0.55000000000000004">
      <c r="A42" s="15" t="s">
        <v>521</v>
      </c>
      <c r="B42" s="406" t="s">
        <v>27</v>
      </c>
      <c r="C42" s="41">
        <f>IF($A42=UPPER("TH"),YEAR($C40)+543,YEAR($C40))</f>
        <v>2566</v>
      </c>
      <c r="D42" s="15"/>
    </row>
    <row r="43" spans="1:4" x14ac:dyDescent="0.55000000000000004">
      <c r="A43" s="422">
        <v>24</v>
      </c>
      <c r="B43" s="421" t="s">
        <v>551</v>
      </c>
      <c r="C43" s="425">
        <f>IF(LEN(VLOOKUP(siteCode,Info!$A:$Z,$A43,0))&gt;0,VLOOKUP(siteCode,Info!$A:$Z,$A43,0),"")</f>
        <v>216.29416444819284</v>
      </c>
      <c r="D43" s="423">
        <v>350.1</v>
      </c>
    </row>
    <row r="44" spans="1:4" x14ac:dyDescent="0.55000000000000004">
      <c r="A44" s="422">
        <v>25</v>
      </c>
      <c r="B44" s="421" t="s">
        <v>552</v>
      </c>
      <c r="C44" s="425">
        <f>IF(LEN(VLOOKUP(siteCode,Info!$A:$Z,$A44,0))&gt;0,VLOOKUP(siteCode,Info!$A:$Z,$A44,0),"")</f>
        <v>118.14560212764842</v>
      </c>
      <c r="D44" s="423">
        <v>164.3</v>
      </c>
    </row>
    <row r="45" spans="1:4" hidden="1" x14ac:dyDescent="0.55000000000000004">
      <c r="A45" s="430" t="s">
        <v>4679</v>
      </c>
      <c r="B45" s="406" t="s">
        <v>4673</v>
      </c>
      <c r="C45" s="41" t="str">
        <f>CONCATENATE(D45,".",$C$3)</f>
        <v>10.jpg</v>
      </c>
      <c r="D45" s="15">
        <v>10</v>
      </c>
    </row>
    <row r="46" spans="1:4" hidden="1" x14ac:dyDescent="0.55000000000000004">
      <c r="A46" s="407" t="s">
        <v>4311</v>
      </c>
      <c r="B46" s="408" t="s">
        <v>4354</v>
      </c>
      <c r="C46" s="409" t="s">
        <v>28</v>
      </c>
      <c r="D46" s="407"/>
    </row>
    <row r="47" spans="1:4" hidden="1" x14ac:dyDescent="0.55000000000000004">
      <c r="A47" s="430" t="s">
        <v>4680</v>
      </c>
      <c r="B47" s="406" t="s">
        <v>4324</v>
      </c>
      <c r="C47" s="41" t="str">
        <f t="shared" ref="C47:C52" si="2">CONCATENATE(D47,".",$C$3)</f>
        <v>21.jpg</v>
      </c>
      <c r="D47" s="414">
        <v>21</v>
      </c>
    </row>
    <row r="48" spans="1:4" hidden="1" x14ac:dyDescent="0.55000000000000004">
      <c r="A48" s="430" t="s">
        <v>4681</v>
      </c>
      <c r="B48" s="406" t="s">
        <v>4323</v>
      </c>
      <c r="C48" s="41" t="str">
        <f t="shared" si="2"/>
        <v>22.jpg</v>
      </c>
      <c r="D48" s="414">
        <f>D47+1</f>
        <v>22</v>
      </c>
    </row>
    <row r="49" spans="1:4" hidden="1" x14ac:dyDescent="0.55000000000000004">
      <c r="A49" s="430" t="s">
        <v>4682</v>
      </c>
      <c r="B49" s="406" t="s">
        <v>4325</v>
      </c>
      <c r="C49" s="41" t="str">
        <f t="shared" si="2"/>
        <v>23.jpg</v>
      </c>
      <c r="D49" s="414">
        <f>D48+1</f>
        <v>23</v>
      </c>
    </row>
    <row r="50" spans="1:4" hidden="1" x14ac:dyDescent="0.55000000000000004">
      <c r="A50" s="430" t="s">
        <v>4683</v>
      </c>
      <c r="B50" s="406" t="s">
        <v>4326</v>
      </c>
      <c r="C50" s="41" t="str">
        <f t="shared" si="2"/>
        <v>24.jpg</v>
      </c>
      <c r="D50" s="414">
        <f>D49+1</f>
        <v>24</v>
      </c>
    </row>
    <row r="51" spans="1:4" hidden="1" x14ac:dyDescent="0.55000000000000004">
      <c r="A51" s="430" t="s">
        <v>4690</v>
      </c>
      <c r="B51" s="406" t="s">
        <v>4351</v>
      </c>
      <c r="C51" s="41" t="str">
        <f t="shared" si="2"/>
        <v>25.jpg</v>
      </c>
      <c r="D51" s="414">
        <f>D50+1</f>
        <v>25</v>
      </c>
    </row>
    <row r="52" spans="1:4" hidden="1" x14ac:dyDescent="0.55000000000000004">
      <c r="A52" s="430" t="s">
        <v>4691</v>
      </c>
      <c r="B52" s="406" t="s">
        <v>4352</v>
      </c>
      <c r="C52" s="41" t="str">
        <f t="shared" si="2"/>
        <v>26.jpg</v>
      </c>
      <c r="D52" s="414">
        <f>D51+1</f>
        <v>26</v>
      </c>
    </row>
    <row r="53" spans="1:4" hidden="1" x14ac:dyDescent="0.55000000000000004">
      <c r="A53" s="407" t="s">
        <v>4311</v>
      </c>
      <c r="B53" s="408" t="s">
        <v>4355</v>
      </c>
      <c r="C53" s="409" t="s">
        <v>29</v>
      </c>
      <c r="D53" s="407"/>
    </row>
    <row r="54" spans="1:4" hidden="1" x14ac:dyDescent="0.55000000000000004">
      <c r="A54" s="430" t="s">
        <v>4684</v>
      </c>
      <c r="B54" s="406" t="s">
        <v>4324</v>
      </c>
      <c r="C54" s="41" t="str">
        <f t="shared" ref="C54:C59" si="3">CONCATENATE(D54,".",$C$3)</f>
        <v>31.jpg</v>
      </c>
      <c r="D54" s="414">
        <v>31</v>
      </c>
    </row>
    <row r="55" spans="1:4" hidden="1" x14ac:dyDescent="0.55000000000000004">
      <c r="A55" s="430" t="s">
        <v>4685</v>
      </c>
      <c r="B55" s="406" t="s">
        <v>4323</v>
      </c>
      <c r="C55" s="41" t="str">
        <f t="shared" si="3"/>
        <v>32.jpg</v>
      </c>
      <c r="D55" s="414">
        <f>D54+1</f>
        <v>32</v>
      </c>
    </row>
    <row r="56" spans="1:4" hidden="1" x14ac:dyDescent="0.55000000000000004">
      <c r="A56" s="430" t="s">
        <v>4686</v>
      </c>
      <c r="B56" s="406" t="s">
        <v>4325</v>
      </c>
      <c r="C56" s="41" t="str">
        <f t="shared" si="3"/>
        <v>33.jpg</v>
      </c>
      <c r="D56" s="414">
        <f>D55+1</f>
        <v>33</v>
      </c>
    </row>
    <row r="57" spans="1:4" hidden="1" x14ac:dyDescent="0.55000000000000004">
      <c r="A57" s="430" t="s">
        <v>4687</v>
      </c>
      <c r="B57" s="406" t="s">
        <v>4326</v>
      </c>
      <c r="C57" s="41" t="str">
        <f t="shared" si="3"/>
        <v>34.jpg</v>
      </c>
      <c r="D57" s="414">
        <f>D56+1</f>
        <v>34</v>
      </c>
    </row>
    <row r="58" spans="1:4" hidden="1" x14ac:dyDescent="0.55000000000000004">
      <c r="A58" s="430" t="s">
        <v>4688</v>
      </c>
      <c r="B58" s="406" t="s">
        <v>4350</v>
      </c>
      <c r="C58" s="41" t="str">
        <f t="shared" si="3"/>
        <v>35.jpg</v>
      </c>
      <c r="D58" s="414">
        <f>D57+1</f>
        <v>35</v>
      </c>
    </row>
    <row r="59" spans="1:4" hidden="1" x14ac:dyDescent="0.55000000000000004">
      <c r="A59" s="430" t="s">
        <v>4689</v>
      </c>
      <c r="B59" s="406" t="s">
        <v>4338</v>
      </c>
      <c r="C59" s="41" t="str">
        <f t="shared" si="3"/>
        <v>36.jpg</v>
      </c>
      <c r="D59" s="414">
        <f>D58+1</f>
        <v>36</v>
      </c>
    </row>
    <row r="60" spans="1:4" x14ac:dyDescent="0.55000000000000004">
      <c r="A60" s="407" t="s">
        <v>4677</v>
      </c>
      <c r="B60" s="408"/>
      <c r="C60" s="415" t="s">
        <v>4356</v>
      </c>
      <c r="D60" s="407"/>
    </row>
    <row r="61" spans="1:4" hidden="1" x14ac:dyDescent="0.55000000000000004">
      <c r="A61" s="15"/>
      <c r="B61" s="406" t="s">
        <v>4347</v>
      </c>
      <c r="C61" s="41">
        <v>1</v>
      </c>
      <c r="D61" s="414"/>
    </row>
    <row r="62" spans="1:4" x14ac:dyDescent="0.55000000000000004">
      <c r="A62" s="422">
        <v>360</v>
      </c>
      <c r="B62" s="420" t="s">
        <v>4341</v>
      </c>
      <c r="C62" s="431">
        <v>360</v>
      </c>
      <c r="D62" s="414"/>
    </row>
    <row r="63" spans="1:4" hidden="1" x14ac:dyDescent="0.55000000000000004">
      <c r="A63" s="15"/>
      <c r="B63" s="406" t="s">
        <v>4343</v>
      </c>
      <c r="C63" s="413">
        <v>-1</v>
      </c>
      <c r="D63" s="414"/>
    </row>
    <row r="64" spans="1:4" hidden="1" x14ac:dyDescent="0.55000000000000004">
      <c r="A64" s="15"/>
      <c r="B64" s="406" t="s">
        <v>4344</v>
      </c>
      <c r="C64" s="413">
        <v>-1</v>
      </c>
      <c r="D64" s="414"/>
    </row>
    <row r="65" spans="1:4" hidden="1" x14ac:dyDescent="0.55000000000000004">
      <c r="A65" s="15">
        <v>230</v>
      </c>
      <c r="B65" s="406" t="s">
        <v>4342</v>
      </c>
      <c r="C65" s="413">
        <v>230</v>
      </c>
      <c r="D65" s="414"/>
    </row>
    <row r="66" spans="1:4" hidden="1" x14ac:dyDescent="0.55000000000000004">
      <c r="A66" s="416">
        <v>172.5</v>
      </c>
      <c r="B66" s="406" t="s">
        <v>4363</v>
      </c>
      <c r="C66" s="413">
        <v>172.5</v>
      </c>
      <c r="D66" s="414"/>
    </row>
    <row r="67" spans="1:4" hidden="1" x14ac:dyDescent="0.55000000000000004">
      <c r="A67" s="402"/>
      <c r="B67" s="403" t="s">
        <v>4345</v>
      </c>
      <c r="C67" s="404">
        <v>1</v>
      </c>
      <c r="D67" s="414"/>
    </row>
    <row r="68" spans="1:4" hidden="1" x14ac:dyDescent="0.55000000000000004">
      <c r="A68" s="15"/>
      <c r="B68" s="40" t="s">
        <v>4346</v>
      </c>
      <c r="C68" s="41">
        <v>1</v>
      </c>
      <c r="D68" s="414"/>
    </row>
  </sheetData>
  <sheetProtection algorithmName="SHA-512" hashValue="iuY3iXEYaIr3CODeAAn8+fcDEJ6PAUgU/87MX6QlkwFn7cHCFRzONFWwlooYSqdX4kqGIelL3ognc5qsloAvJQ==" saltValue="FBBQgKrD8ToCkaveCOQHNw==" spinCount="100000" sheet="1" selectLockedCells="1"/>
  <pageMargins left="0.7" right="0.7" top="0.75" bottom="0.75" header="0.3" footer="0.3"/>
  <pageSetup paperSize="9" scale="59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3DD87-09E0-4CA0-9A7E-46C449A7BAD4}">
  <sheetPr codeName="Sheet1">
    <tabColor theme="6"/>
  </sheetPr>
  <dimension ref="A7:K216"/>
  <sheetViews>
    <sheetView view="pageBreakPreview" topLeftCell="A107" zoomScale="120" zoomScaleNormal="100" zoomScaleSheetLayoutView="120" workbookViewId="0"/>
  </sheetViews>
  <sheetFormatPr defaultColWidth="8.85546875" defaultRowHeight="24" x14ac:dyDescent="0.55000000000000004"/>
  <cols>
    <col min="1" max="16384" width="8.85546875" style="1"/>
  </cols>
  <sheetData>
    <row r="7" spans="6:6" x14ac:dyDescent="0.55000000000000004">
      <c r="F7" s="3" t="str">
        <f>coverLine1</f>
        <v>โครงการพัฒนาระบบนิเวศศูนย์ดิจิทัลชุมชนอย่างยั่งยืน</v>
      </c>
    </row>
    <row r="8" spans="6:6" x14ac:dyDescent="0.55000000000000004">
      <c r="F8" s="3" t="str">
        <f>coverLine2</f>
        <v>กิจกรรมที่ ๑ จัดให้มีศูนย์บริการอินเทอร์เน็ตสาธารณะ (ศูนย์ดิจิทัลชุมชน) จำนวน ๑,๗๒๒ ศูนย์</v>
      </c>
    </row>
    <row r="9" spans="6:6" x14ac:dyDescent="0.55000000000000004">
      <c r="F9" s="3" t="str">
        <f>coverLine3</f>
        <v>กลุ่มที่ ๓ การเช่าอุปกรณ์พร้อมจัดหาบุคลากรประจำศูนย์ดิจิทัลชุมชน จำนวน ๓๙๙ ศูนย์</v>
      </c>
    </row>
    <row r="10" spans="6:6" x14ac:dyDescent="0.55000000000000004">
      <c r="F10" s="3" t="str">
        <f>coverLine4</f>
        <v>(กรุงเทพมหานคร จันทบุรี ฉะเชิงเทรา ชลบุรี ชัยนาท ตราด นครนายก นครปฐม นครสวรรค์</v>
      </c>
    </row>
    <row r="11" spans="6:6" x14ac:dyDescent="0.55000000000000004">
      <c r="F11" s="3" t="str">
        <f>coverLine5</f>
        <v>นนทบุรี ปทุมธานี ปราจีนบุรี พระนครศรีอยุธยา ระยอง ลพบุรี สมุทรปราการ สระแก้ว</v>
      </c>
    </row>
    <row r="12" spans="6:6" x14ac:dyDescent="0.55000000000000004">
      <c r="F12" s="3" t="str">
        <f>coverLine6</f>
        <v>สระบุรี สิงห์บุรี อ่างทอง และอุทัยธานี)</v>
      </c>
    </row>
    <row r="14" spans="6:6" x14ac:dyDescent="0.55000000000000004">
      <c r="F14" s="3" t="str">
        <f>coverLine7</f>
        <v>สัญญาเลขที่ ๑๔/๒๕๖๖ ลงนามสัญญาวันที่ ๑๖ กุมภาพันธ์ ๒๕๖๖</v>
      </c>
    </row>
    <row r="17" spans="4:10" ht="30.75" x14ac:dyDescent="0.55000000000000004">
      <c r="F17" s="43" t="str">
        <f>coverLine8</f>
        <v>เอกสารส่งงานงวดที่ ๑</v>
      </c>
    </row>
    <row r="18" spans="4:10" x14ac:dyDescent="0.55000000000000004">
      <c r="D18" s="7" t="s">
        <v>22</v>
      </c>
      <c r="E18" s="510" t="str">
        <f>siteTypeName</f>
        <v>ศูนย์ที่จัดตั้งในโรงเรียนหรือสถานศึกษากระจายทั่วประเทศ</v>
      </c>
      <c r="F18" s="510"/>
      <c r="G18" s="510"/>
      <c r="H18" s="510"/>
      <c r="I18" s="510"/>
      <c r="J18" s="510"/>
    </row>
    <row r="20" spans="4:10" x14ac:dyDescent="0.55000000000000004">
      <c r="D20" s="7" t="s">
        <v>4929</v>
      </c>
      <c r="E20" s="520">
        <f>siteCode</f>
        <v>127</v>
      </c>
      <c r="F20" s="520"/>
      <c r="G20" s="520"/>
      <c r="H20" s="520"/>
      <c r="I20" s="520"/>
      <c r="J20" s="520"/>
    </row>
    <row r="21" spans="4:10" x14ac:dyDescent="0.55000000000000004">
      <c r="D21" s="7" t="s">
        <v>16</v>
      </c>
      <c r="E21" s="510" t="str">
        <f>siteName</f>
        <v>โรงเรียนบ้านบางม่วง (ประชารังสิต)</v>
      </c>
      <c r="F21" s="510"/>
      <c r="G21" s="510"/>
      <c r="H21" s="510"/>
      <c r="I21" s="510"/>
      <c r="J21" s="510"/>
    </row>
    <row r="22" spans="4:10" x14ac:dyDescent="0.55000000000000004">
      <c r="D22" s="47" t="s">
        <v>19</v>
      </c>
      <c r="E22" s="510" t="str">
        <f>siteProvince</f>
        <v>นครปฐม</v>
      </c>
      <c r="F22" s="510"/>
      <c r="G22" s="510"/>
      <c r="H22" s="510"/>
      <c r="I22" s="510"/>
      <c r="J22" s="510"/>
    </row>
    <row r="24" spans="4:10" x14ac:dyDescent="0.55000000000000004">
      <c r="F24" s="3"/>
    </row>
    <row r="25" spans="4:10" x14ac:dyDescent="0.55000000000000004">
      <c r="F25" s="3" t="str">
        <f>coverLine10</f>
        <v>เสนอ</v>
      </c>
    </row>
    <row r="26" spans="4:10" x14ac:dyDescent="0.55000000000000004">
      <c r="F26" s="3" t="str">
        <f>coverLine11</f>
        <v>สำนักงานคณะกรรมการดิจิทัลเพื่อเศรษฐกิจและสังคมแห่งชาติ</v>
      </c>
    </row>
    <row r="27" spans="4:10" x14ac:dyDescent="0.55000000000000004">
      <c r="F27" s="3" t="str">
        <f>coverLine12</f>
        <v>กระทรวงดิจิทัลเพื่อเศรษฐกิจและสังคม</v>
      </c>
    </row>
    <row r="29" spans="4:10" x14ac:dyDescent="0.55000000000000004">
      <c r="F29" s="3"/>
    </row>
    <row r="30" spans="4:10" x14ac:dyDescent="0.55000000000000004">
      <c r="F30" s="3" t="str">
        <f>coverLine13</f>
        <v>จัดทำโดย</v>
      </c>
    </row>
    <row r="31" spans="4:10" x14ac:dyDescent="0.55000000000000004">
      <c r="F31" s="3" t="str">
        <f>coverLine14</f>
        <v>กลุ่มนิติบุคคล อาร์ยูที (RUT Consortium)</v>
      </c>
    </row>
    <row r="32" spans="4:10" x14ac:dyDescent="0.55000000000000004">
      <c r="F32" s="3"/>
    </row>
    <row r="33" spans="3:10" x14ac:dyDescent="0.55000000000000004">
      <c r="F33" s="3"/>
    </row>
    <row r="34" spans="3:10" x14ac:dyDescent="0.55000000000000004">
      <c r="F34" s="3"/>
    </row>
    <row r="35" spans="3:10" x14ac:dyDescent="0.55000000000000004">
      <c r="F35" s="3"/>
    </row>
    <row r="38" spans="3:10" ht="27.75" x14ac:dyDescent="0.55000000000000004">
      <c r="F38" s="33" t="s">
        <v>26</v>
      </c>
    </row>
    <row r="39" spans="3:10" x14ac:dyDescent="0.55000000000000004">
      <c r="F39" s="3" t="str">
        <f>coverLine1</f>
        <v>โครงการพัฒนาระบบนิเวศศูนย์ดิจิทัลชุมชนอย่างยั่งยืน</v>
      </c>
    </row>
    <row r="40" spans="3:10" x14ac:dyDescent="0.55000000000000004">
      <c r="F40" s="3" t="str">
        <f>coverLine2</f>
        <v>กิจกรรมที่ ๑ จัดให้มีศูนย์บริการอินเทอร์เน็ตสาธารณะ (ศูนย์ดิจิทัลชุมชน) จำนวน ๑,๗๒๒ ศูนย์</v>
      </c>
    </row>
    <row r="41" spans="3:10" x14ac:dyDescent="0.55000000000000004">
      <c r="F41" s="3" t="str">
        <f>coverLine3</f>
        <v>กลุ่มที่ ๓ การเช่าอุปกรณ์พร้อมจัดหาบุคลากรประจำศูนย์ดิจิทัลชุมชน จำนวน ๓๙๙ ศูนย์</v>
      </c>
    </row>
    <row r="42" spans="3:10" x14ac:dyDescent="0.55000000000000004">
      <c r="F42" s="3" t="str">
        <f>CONCATENATE("ประเภท: ", siteTypeName)</f>
        <v>ประเภท: ศูนย์ที่จัดตั้งในโรงเรียนหรือสถานศึกษากระจายทั่วประเทศ</v>
      </c>
    </row>
    <row r="44" spans="3:10" x14ac:dyDescent="0.55000000000000004">
      <c r="C44" s="7" t="s">
        <v>16</v>
      </c>
      <c r="D44" s="509" t="str">
        <f>siteName</f>
        <v>โรงเรียนบ้านบางม่วง (ประชารังสิต)</v>
      </c>
      <c r="E44" s="509"/>
      <c r="F44" s="509"/>
      <c r="G44" s="509"/>
      <c r="H44" s="7" t="s">
        <v>19</v>
      </c>
      <c r="I44" s="6" t="str">
        <f>siteProvince</f>
        <v>นครปฐม</v>
      </c>
      <c r="J44" s="6"/>
    </row>
    <row r="45" spans="3:10" x14ac:dyDescent="0.55000000000000004">
      <c r="C45" s="7" t="s">
        <v>4315</v>
      </c>
      <c r="D45" s="6" t="str">
        <f>reportMonth</f>
        <v>พฤษภาคม</v>
      </c>
      <c r="E45" s="6"/>
      <c r="F45" s="6"/>
      <c r="G45" s="6"/>
      <c r="H45" s="7" t="s">
        <v>4320</v>
      </c>
      <c r="I45" s="31">
        <f>reportYear</f>
        <v>2566</v>
      </c>
      <c r="J45" s="6"/>
    </row>
    <row r="47" spans="3:10" x14ac:dyDescent="0.55000000000000004">
      <c r="C47" s="7" t="s">
        <v>4316</v>
      </c>
      <c r="E47" s="7" t="s">
        <v>4321</v>
      </c>
      <c r="F47" s="36">
        <f>speedtestDownload</f>
        <v>216.29416444819284</v>
      </c>
      <c r="G47" s="1" t="str">
        <f>speedtestUnit</f>
        <v>Mbps.</v>
      </c>
      <c r="H47" s="7" t="s">
        <v>4322</v>
      </c>
      <c r="I47" s="36">
        <f>speedtestUpload</f>
        <v>118.14560212764842</v>
      </c>
      <c r="J47" s="1" t="str">
        <f>speedtestUnit</f>
        <v>Mbps.</v>
      </c>
    </row>
    <row r="48" spans="3:10" x14ac:dyDescent="0.55000000000000004">
      <c r="E48" s="7"/>
    </row>
    <row r="53" spans="6:6" x14ac:dyDescent="0.55000000000000004">
      <c r="F53" s="3" t="s">
        <v>4335</v>
      </c>
    </row>
    <row r="72" spans="1:11" x14ac:dyDescent="0.55000000000000004">
      <c r="F72" s="5"/>
    </row>
    <row r="73" spans="1:11" x14ac:dyDescent="0.55000000000000004">
      <c r="H73" s="511" t="str">
        <f>CONCATENATE(coverLine1,"
",coverLine2,"
",coverLine3)</f>
        <v>โครงการพัฒนาระบบนิเวศศูนย์ดิจิทัลชุมชนอย่างยั่งยืน
กิจกรรมที่ ๑ จัดให้มีศูนย์บริการอินเทอร์เน็ตสาธารณะ (ศูนย์ดิจิทัลชุมชน) จำนวน ๑,๗๒๒ ศูนย์
กลุ่มที่ ๓ การเช่าอุปกรณ์พร้อมจัดหาบุคลากรประจำศูนย์ดิจิทัลชุมชน จำนวน ๓๙๙ ศูนย์</v>
      </c>
      <c r="I73" s="512"/>
      <c r="J73" s="512"/>
      <c r="K73" s="513"/>
    </row>
    <row r="74" spans="1:11" x14ac:dyDescent="0.55000000000000004">
      <c r="H74" s="514"/>
      <c r="I74" s="515"/>
      <c r="J74" s="515"/>
      <c r="K74" s="516"/>
    </row>
    <row r="75" spans="1:11" ht="27.75" x14ac:dyDescent="0.65">
      <c r="A75" s="42"/>
      <c r="B75" s="42" t="s">
        <v>28</v>
      </c>
      <c r="C75" s="42"/>
      <c r="D75" s="35"/>
      <c r="H75" s="514"/>
      <c r="I75" s="515"/>
      <c r="J75" s="515"/>
      <c r="K75" s="516"/>
    </row>
    <row r="76" spans="1:11" x14ac:dyDescent="0.55000000000000004">
      <c r="B76" s="44" t="s">
        <v>4317</v>
      </c>
      <c r="C76" s="508" t="str">
        <f>siteName</f>
        <v>โรงเรียนบ้านบางม่วง (ประชารังสิต)</v>
      </c>
      <c r="D76" s="508"/>
      <c r="E76" s="508"/>
      <c r="F76" s="508"/>
      <c r="G76" s="508"/>
      <c r="H76" s="517"/>
      <c r="I76" s="518"/>
      <c r="J76" s="518"/>
      <c r="K76" s="519"/>
    </row>
    <row r="77" spans="1:11" x14ac:dyDescent="0.55000000000000004">
      <c r="B77" s="44" t="s">
        <v>22</v>
      </c>
      <c r="C77" s="45" t="str">
        <f>siteTypeName</f>
        <v>ศูนย์ที่จัดตั้งในโรงเรียนหรือสถานศึกษากระจายทั่วประเทศ</v>
      </c>
    </row>
    <row r="78" spans="1:11" x14ac:dyDescent="0.55000000000000004">
      <c r="B78" s="44" t="s">
        <v>4318</v>
      </c>
      <c r="C78" s="45" t="str">
        <f>siteAddress</f>
        <v xml:space="preserve">ที่ตั้ง 19/1 หมู่ที่ 8 บ้านลบ้านบางม่วง ต.บางช้าง อ.สามพราน จ.นครปฐม 73110 </v>
      </c>
    </row>
    <row r="80" spans="1:11" x14ac:dyDescent="0.55000000000000004">
      <c r="A80" s="37"/>
      <c r="B80" s="37"/>
      <c r="C80" s="37"/>
      <c r="D80" s="37"/>
      <c r="E80" s="37"/>
      <c r="F80" s="38" t="s">
        <v>4319</v>
      </c>
      <c r="G80" s="37"/>
      <c r="H80" s="37"/>
      <c r="I80" s="37"/>
      <c r="J80" s="37"/>
      <c r="K80" s="37"/>
    </row>
    <row r="82" spans="3:11" s="4" customFormat="1" x14ac:dyDescent="0.55000000000000004">
      <c r="C82" s="3" t="s">
        <v>4324</v>
      </c>
      <c r="G82" s="3"/>
      <c r="H82" s="3"/>
      <c r="I82" s="3" t="s">
        <v>4323</v>
      </c>
      <c r="J82" s="3"/>
      <c r="K82" s="3"/>
    </row>
    <row r="86" spans="3:11" x14ac:dyDescent="0.55000000000000004">
      <c r="C86" s="2" t="s">
        <v>4328</v>
      </c>
      <c r="I86" s="2" t="s">
        <v>4323</v>
      </c>
    </row>
    <row r="91" spans="3:11" x14ac:dyDescent="0.55000000000000004">
      <c r="C91" s="2"/>
    </row>
    <row r="92" spans="3:11" x14ac:dyDescent="0.55000000000000004">
      <c r="C92" s="3" t="s">
        <v>4325</v>
      </c>
      <c r="I92" s="3" t="s">
        <v>4326</v>
      </c>
    </row>
    <row r="93" spans="3:11" x14ac:dyDescent="0.55000000000000004">
      <c r="C93" s="2" t="s">
        <v>4325</v>
      </c>
      <c r="I93" s="2" t="s">
        <v>4326</v>
      </c>
    </row>
    <row r="95" spans="3:11" x14ac:dyDescent="0.55000000000000004">
      <c r="C95" s="2" t="s">
        <v>4325</v>
      </c>
      <c r="I95" s="2" t="s">
        <v>4326</v>
      </c>
    </row>
    <row r="108" spans="2:11" x14ac:dyDescent="0.55000000000000004">
      <c r="F108" s="5"/>
    </row>
    <row r="109" spans="2:11" ht="24" customHeight="1" x14ac:dyDescent="0.55000000000000004">
      <c r="H109" s="511" t="str">
        <f>CONCATENATE(coverLine1,"
",coverLine2,"
",coverLine3)</f>
        <v>โครงการพัฒนาระบบนิเวศศูนย์ดิจิทัลชุมชนอย่างยั่งยืน
กิจกรรมที่ ๑ จัดให้มีศูนย์บริการอินเทอร์เน็ตสาธารณะ (ศูนย์ดิจิทัลชุมชน) จำนวน ๑,๗๒๒ ศูนย์
กลุ่มที่ ๓ การเช่าอุปกรณ์พร้อมจัดหาบุคลากรประจำศูนย์ดิจิทัลชุมชน จำนวน ๓๙๙ ศูนย์</v>
      </c>
      <c r="I109" s="512"/>
      <c r="J109" s="512"/>
      <c r="K109" s="513"/>
    </row>
    <row r="110" spans="2:11" x14ac:dyDescent="0.55000000000000004">
      <c r="H110" s="514"/>
      <c r="I110" s="515"/>
      <c r="J110" s="515"/>
      <c r="K110" s="516"/>
    </row>
    <row r="111" spans="2:11" ht="27.75" x14ac:dyDescent="0.65">
      <c r="B111" s="42" t="s">
        <v>29</v>
      </c>
      <c r="C111" s="42"/>
      <c r="D111" s="35"/>
      <c r="H111" s="514"/>
      <c r="I111" s="515"/>
      <c r="J111" s="515"/>
      <c r="K111" s="516"/>
    </row>
    <row r="112" spans="2:11" x14ac:dyDescent="0.55000000000000004">
      <c r="B112" s="44" t="s">
        <v>4317</v>
      </c>
      <c r="C112" s="508" t="str">
        <f>siteName</f>
        <v>โรงเรียนบ้านบางม่วง (ประชารังสิต)</v>
      </c>
      <c r="D112" s="508"/>
      <c r="E112" s="508"/>
      <c r="F112" s="508"/>
      <c r="G112" s="508"/>
      <c r="H112" s="517"/>
      <c r="I112" s="518"/>
      <c r="J112" s="518"/>
      <c r="K112" s="519"/>
    </row>
    <row r="113" spans="1:11" x14ac:dyDescent="0.55000000000000004">
      <c r="B113" s="44" t="s">
        <v>22</v>
      </c>
      <c r="C113" s="45" t="str">
        <f>siteTypeName</f>
        <v>ศูนย์ที่จัดตั้งในโรงเรียนหรือสถานศึกษากระจายทั่วประเทศ</v>
      </c>
    </row>
    <row r="114" spans="1:11" x14ac:dyDescent="0.55000000000000004">
      <c r="B114" s="44" t="s">
        <v>4318</v>
      </c>
      <c r="C114" s="45" t="str">
        <f>siteAddress</f>
        <v xml:space="preserve">ที่ตั้ง 19/1 หมู่ที่ 8 บ้านลบ้านบางม่วง ต.บางช้าง อ.สามพราน จ.นครปฐม 73110 </v>
      </c>
    </row>
    <row r="116" spans="1:11" x14ac:dyDescent="0.55000000000000004">
      <c r="A116" s="37"/>
      <c r="B116" s="37"/>
      <c r="C116" s="37"/>
      <c r="D116" s="37"/>
      <c r="E116" s="37"/>
      <c r="F116" s="38" t="s">
        <v>4327</v>
      </c>
      <c r="G116" s="37"/>
      <c r="H116" s="37"/>
      <c r="I116" s="37"/>
      <c r="J116" s="37"/>
      <c r="K116" s="37"/>
    </row>
    <row r="118" spans="1:11" s="4" customFormat="1" x14ac:dyDescent="0.55000000000000004">
      <c r="C118" s="405" t="s">
        <v>4676</v>
      </c>
      <c r="G118" s="3"/>
      <c r="H118" s="3"/>
      <c r="I118" s="3" t="s">
        <v>4325</v>
      </c>
      <c r="J118" s="3"/>
      <c r="K118" s="3"/>
    </row>
    <row r="122" spans="1:11" x14ac:dyDescent="0.55000000000000004">
      <c r="C122" s="2" t="s">
        <v>4329</v>
      </c>
      <c r="I122" s="2" t="s">
        <v>4329</v>
      </c>
    </row>
    <row r="128" spans="1:11" x14ac:dyDescent="0.55000000000000004">
      <c r="C128" s="3" t="s">
        <v>4325</v>
      </c>
      <c r="I128" s="3" t="s">
        <v>4326</v>
      </c>
    </row>
    <row r="129" spans="3:9" x14ac:dyDescent="0.55000000000000004">
      <c r="C129" s="2" t="s">
        <v>4674</v>
      </c>
      <c r="I129" s="395" t="s">
        <v>4675</v>
      </c>
    </row>
    <row r="131" spans="3:9" x14ac:dyDescent="0.55000000000000004">
      <c r="C131" s="2" t="s">
        <v>4330</v>
      </c>
      <c r="I131" s="2" t="s">
        <v>4330</v>
      </c>
    </row>
    <row r="144" spans="3:9" x14ac:dyDescent="0.55000000000000004">
      <c r="F144" s="5"/>
    </row>
    <row r="145" spans="1:11" ht="24" customHeight="1" x14ac:dyDescent="0.55000000000000004">
      <c r="H145" s="511" t="str">
        <f>CONCATENATE(coverLine1,"
",coverLine2,"
",coverLine3)</f>
        <v>โครงการพัฒนาระบบนิเวศศูนย์ดิจิทัลชุมชนอย่างยั่งยืน
กิจกรรมที่ ๑ จัดให้มีศูนย์บริการอินเทอร์เน็ตสาธารณะ (ศูนย์ดิจิทัลชุมชน) จำนวน ๑,๗๒๒ ศูนย์
กลุ่มที่ ๓ การเช่าอุปกรณ์พร้อมจัดหาบุคลากรประจำศูนย์ดิจิทัลชุมชน จำนวน ๓๙๙ ศูนย์</v>
      </c>
      <c r="I145" s="512"/>
      <c r="J145" s="512"/>
      <c r="K145" s="513"/>
    </row>
    <row r="146" spans="1:11" x14ac:dyDescent="0.55000000000000004">
      <c r="H146" s="514"/>
      <c r="I146" s="515"/>
      <c r="J146" s="515"/>
      <c r="K146" s="516"/>
    </row>
    <row r="147" spans="1:11" ht="27.75" x14ac:dyDescent="0.65">
      <c r="B147" s="42" t="s">
        <v>28</v>
      </c>
      <c r="C147" s="42"/>
      <c r="D147" s="35"/>
      <c r="H147" s="514"/>
      <c r="I147" s="515"/>
      <c r="J147" s="515"/>
      <c r="K147" s="516"/>
    </row>
    <row r="148" spans="1:11" x14ac:dyDescent="0.55000000000000004">
      <c r="B148" s="44" t="s">
        <v>4317</v>
      </c>
      <c r="C148" s="508" t="str">
        <f>siteName</f>
        <v>โรงเรียนบ้านบางม่วง (ประชารังสิต)</v>
      </c>
      <c r="D148" s="508"/>
      <c r="E148" s="508"/>
      <c r="F148" s="508"/>
      <c r="G148" s="508"/>
      <c r="H148" s="517"/>
      <c r="I148" s="518"/>
      <c r="J148" s="518"/>
      <c r="K148" s="519"/>
    </row>
    <row r="149" spans="1:11" x14ac:dyDescent="0.55000000000000004">
      <c r="B149" s="44" t="s">
        <v>22</v>
      </c>
      <c r="C149" s="45" t="str">
        <f>siteTypeName</f>
        <v>ศูนย์ที่จัดตั้งในโรงเรียนหรือสถานศึกษากระจายทั่วประเทศ</v>
      </c>
    </row>
    <row r="150" spans="1:11" x14ac:dyDescent="0.55000000000000004">
      <c r="B150" s="44" t="s">
        <v>4318</v>
      </c>
      <c r="C150" s="45" t="str">
        <f>siteAddress</f>
        <v xml:space="preserve">ที่ตั้ง 19/1 หมู่ที่ 8 บ้านลบ้านบางม่วง ต.บางช้าง อ.สามพราน จ.นครปฐม 73110 </v>
      </c>
    </row>
    <row r="152" spans="1:11" x14ac:dyDescent="0.55000000000000004">
      <c r="A152" s="37"/>
      <c r="B152" s="37"/>
      <c r="C152" s="37"/>
      <c r="D152" s="37"/>
      <c r="E152" s="37"/>
      <c r="F152" s="38" t="s">
        <v>4319</v>
      </c>
      <c r="G152" s="37"/>
      <c r="H152" s="37"/>
      <c r="I152" s="37"/>
      <c r="J152" s="37"/>
      <c r="K152" s="37"/>
    </row>
    <row r="154" spans="1:11" s="4" customFormat="1" x14ac:dyDescent="0.55000000000000004">
      <c r="C154" s="3"/>
      <c r="F154" s="3" t="s">
        <v>4348</v>
      </c>
      <c r="G154" s="3"/>
      <c r="H154" s="3"/>
      <c r="I154" s="3"/>
      <c r="J154" s="3"/>
      <c r="K154" s="3"/>
    </row>
    <row r="155" spans="1:11" x14ac:dyDescent="0.55000000000000004">
      <c r="F155" s="3" t="s">
        <v>4333</v>
      </c>
    </row>
    <row r="159" spans="1:11" x14ac:dyDescent="0.55000000000000004">
      <c r="C159" s="2" t="s">
        <v>4336</v>
      </c>
      <c r="I159" s="2" t="s">
        <v>4336</v>
      </c>
    </row>
    <row r="180" spans="1:11" x14ac:dyDescent="0.55000000000000004">
      <c r="F180" s="5"/>
    </row>
    <row r="181" spans="1:11" ht="24" customHeight="1" x14ac:dyDescent="0.55000000000000004">
      <c r="H181" s="511" t="str">
        <f>CONCATENATE(coverLine1,"
",coverLine2,"
",coverLine3)</f>
        <v>โครงการพัฒนาระบบนิเวศศูนย์ดิจิทัลชุมชนอย่างยั่งยืน
กิจกรรมที่ ๑ จัดให้มีศูนย์บริการอินเทอร์เน็ตสาธารณะ (ศูนย์ดิจิทัลชุมชน) จำนวน ๑,๗๒๒ ศูนย์
กลุ่มที่ ๓ การเช่าอุปกรณ์พร้อมจัดหาบุคลากรประจำศูนย์ดิจิทัลชุมชน จำนวน ๓๙๙ ศูนย์</v>
      </c>
      <c r="I181" s="512"/>
      <c r="J181" s="512"/>
      <c r="K181" s="513"/>
    </row>
    <row r="182" spans="1:11" x14ac:dyDescent="0.55000000000000004">
      <c r="H182" s="514"/>
      <c r="I182" s="515"/>
      <c r="J182" s="515"/>
      <c r="K182" s="516"/>
    </row>
    <row r="183" spans="1:11" ht="27.75" x14ac:dyDescent="0.65">
      <c r="B183" s="42" t="s">
        <v>29</v>
      </c>
      <c r="C183" s="42"/>
      <c r="D183" s="35"/>
      <c r="H183" s="514"/>
      <c r="I183" s="515"/>
      <c r="J183" s="515"/>
      <c r="K183" s="516"/>
    </row>
    <row r="184" spans="1:11" x14ac:dyDescent="0.55000000000000004">
      <c r="B184" s="44" t="s">
        <v>4317</v>
      </c>
      <c r="C184" s="508" t="str">
        <f>siteName</f>
        <v>โรงเรียนบ้านบางม่วง (ประชารังสิต)</v>
      </c>
      <c r="D184" s="508"/>
      <c r="E184" s="508"/>
      <c r="F184" s="508"/>
      <c r="G184" s="508"/>
      <c r="H184" s="517"/>
      <c r="I184" s="518"/>
      <c r="J184" s="518"/>
      <c r="K184" s="519"/>
    </row>
    <row r="185" spans="1:11" x14ac:dyDescent="0.55000000000000004">
      <c r="B185" s="44" t="s">
        <v>22</v>
      </c>
      <c r="C185" s="45" t="str">
        <f>siteTypeName</f>
        <v>ศูนย์ที่จัดตั้งในโรงเรียนหรือสถานศึกษากระจายทั่วประเทศ</v>
      </c>
    </row>
    <row r="186" spans="1:11" x14ac:dyDescent="0.55000000000000004">
      <c r="B186" s="44" t="s">
        <v>4318</v>
      </c>
      <c r="C186" s="45" t="str">
        <f>siteAddress</f>
        <v xml:space="preserve">ที่ตั้ง 19/1 หมู่ที่ 8 บ้านลบ้านบางม่วง ต.บางช้าง อ.สามพราน จ.นครปฐม 73110 </v>
      </c>
    </row>
    <row r="188" spans="1:11" x14ac:dyDescent="0.55000000000000004">
      <c r="A188" s="37"/>
      <c r="B188" s="37"/>
      <c r="C188" s="37"/>
      <c r="D188" s="37"/>
      <c r="E188" s="37"/>
      <c r="F188" s="38" t="s">
        <v>4327</v>
      </c>
      <c r="G188" s="37"/>
      <c r="H188" s="37"/>
      <c r="I188" s="37"/>
      <c r="J188" s="37"/>
      <c r="K188" s="37"/>
    </row>
    <row r="190" spans="1:11" s="4" customFormat="1" x14ac:dyDescent="0.55000000000000004">
      <c r="C190" s="3" t="s">
        <v>4331</v>
      </c>
      <c r="F190" s="3"/>
      <c r="G190" s="3"/>
      <c r="H190" s="3"/>
      <c r="I190" s="3" t="s">
        <v>4332</v>
      </c>
      <c r="J190" s="3"/>
      <c r="K190" s="3"/>
    </row>
    <row r="191" spans="1:11" x14ac:dyDescent="0.55000000000000004">
      <c r="C191" s="3" t="s">
        <v>4333</v>
      </c>
      <c r="I191" s="3" t="s">
        <v>4334</v>
      </c>
    </row>
    <row r="195" spans="3:9" x14ac:dyDescent="0.55000000000000004">
      <c r="C195" s="2" t="s">
        <v>4337</v>
      </c>
      <c r="I195" s="2" t="s">
        <v>4338</v>
      </c>
    </row>
    <row r="216" spans="6:6" x14ac:dyDescent="0.55000000000000004">
      <c r="F216" s="2"/>
    </row>
  </sheetData>
  <sheetProtection formatCells="0" formatColumns="0" formatRows="0"/>
  <mergeCells count="13">
    <mergeCell ref="C184:G184"/>
    <mergeCell ref="D44:G44"/>
    <mergeCell ref="E18:J18"/>
    <mergeCell ref="H181:K184"/>
    <mergeCell ref="H145:K148"/>
    <mergeCell ref="H109:K112"/>
    <mergeCell ref="H73:K76"/>
    <mergeCell ref="E22:J22"/>
    <mergeCell ref="E21:J21"/>
    <mergeCell ref="E20:J20"/>
    <mergeCell ref="C76:G76"/>
    <mergeCell ref="C112:G112"/>
    <mergeCell ref="C148:G148"/>
  </mergeCells>
  <pageMargins left="0.45" right="0.45" top="0.5" bottom="0" header="0.3" footer="0.3"/>
  <pageSetup paperSize="9" scale="95" orientation="portrait" r:id="rId1"/>
  <rowBreaks count="5" manualBreakCount="5">
    <brk id="36" max="16383" man="1"/>
    <brk id="72" max="16383" man="1"/>
    <brk id="108" max="16383" man="1"/>
    <brk id="144" max="16383" man="1"/>
    <brk id="180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DFDF2-3284-4F44-A645-AEBFA214F19C}">
  <sheetPr codeName="Sheet2">
    <tabColor theme="6"/>
    <pageSetUpPr fitToPage="1"/>
  </sheetPr>
  <dimension ref="A1:K45"/>
  <sheetViews>
    <sheetView view="pageBreakPreview" zoomScale="80" zoomScaleNormal="80" zoomScaleSheetLayoutView="80" workbookViewId="0"/>
  </sheetViews>
  <sheetFormatPr defaultColWidth="9.140625" defaultRowHeight="24" x14ac:dyDescent="0.55000000000000004"/>
  <cols>
    <col min="1" max="2" width="9.140625" style="1"/>
    <col min="3" max="3" width="100.7109375" style="1" customWidth="1"/>
    <col min="4" max="4" width="20.7109375" style="1" customWidth="1"/>
    <col min="5" max="5" width="40.7109375" style="1" customWidth="1"/>
    <col min="6" max="6" width="10.7109375" style="1" customWidth="1"/>
    <col min="7" max="7" width="5.7109375" style="2" customWidth="1"/>
    <col min="8" max="8" width="15.7109375" style="1" customWidth="1"/>
    <col min="9" max="9" width="5.7109375" style="2" customWidth="1"/>
    <col min="10" max="10" width="15.7109375" style="1" customWidth="1"/>
    <col min="11" max="11" width="25.7109375" style="1" customWidth="1"/>
    <col min="12" max="16384" width="9.140625" style="1"/>
  </cols>
  <sheetData>
    <row r="1" spans="1:11" ht="27.75" x14ac:dyDescent="0.55000000000000004">
      <c r="D1" s="33" t="s">
        <v>17</v>
      </c>
      <c r="G1" s="1"/>
    </row>
    <row r="2" spans="1:11" ht="27.75" x14ac:dyDescent="0.55000000000000004">
      <c r="D2" s="33" t="str">
        <f>CONCATENATE(coverLine1," ",coverLine2)</f>
        <v>โครงการพัฒนาระบบนิเวศศูนย์ดิจิทัลชุมชนอย่างยั่งยืน กิจกรรมที่ ๑ จัดให้มีศูนย์บริการอินเทอร์เน็ตสาธารณะ (ศูนย์ดิจิทัลชุมชน) จำนวน ๑,๗๒๒ ศูนย์</v>
      </c>
    </row>
    <row r="3" spans="1:11" ht="27.75" x14ac:dyDescent="0.55000000000000004">
      <c r="D3" s="33" t="str">
        <f>coverLine3</f>
        <v>กลุ่มที่ ๓ การเช่าอุปกรณ์พร้อมจัดหาบุคลากรประจำศูนย์ดิจิทัลชุมชน จำนวน ๓๙๙ ศูนย์</v>
      </c>
    </row>
    <row r="4" spans="1:11" ht="27.75" x14ac:dyDescent="0.55000000000000004">
      <c r="D4" s="33" t="str">
        <f>CONCATENATE("ประเภท: ", siteTypeName)</f>
        <v>ประเภท: ศูนย์ที่จัดตั้งในโรงเรียนหรือสถานศึกษากระจายทั่วประเทศ</v>
      </c>
    </row>
    <row r="5" spans="1:11" ht="27.75" x14ac:dyDescent="0.65">
      <c r="A5" s="4"/>
      <c r="B5" s="46" t="s">
        <v>18</v>
      </c>
      <c r="C5" s="497" t="str">
        <f>siteName</f>
        <v>โรงเรียนบ้านบางม่วง (ประชารังสิต)</v>
      </c>
      <c r="D5" s="497"/>
      <c r="E5" s="46" t="s">
        <v>19</v>
      </c>
      <c r="F5" s="497" t="str">
        <f>siteProvince</f>
        <v>นครปฐม</v>
      </c>
      <c r="G5" s="498"/>
      <c r="H5" s="497"/>
      <c r="I5" s="497"/>
      <c r="J5" s="497"/>
      <c r="K5" s="497"/>
    </row>
    <row r="7" spans="1:11" x14ac:dyDescent="0.55000000000000004">
      <c r="B7" s="500" t="s">
        <v>4304</v>
      </c>
      <c r="C7" s="501" t="s">
        <v>427</v>
      </c>
      <c r="D7" s="500" t="s">
        <v>445</v>
      </c>
      <c r="E7" s="500" t="s">
        <v>446</v>
      </c>
      <c r="F7" s="500" t="s">
        <v>4305</v>
      </c>
      <c r="G7" s="521" t="s">
        <v>4306</v>
      </c>
      <c r="H7" s="521"/>
      <c r="I7" s="521"/>
      <c r="J7" s="521"/>
      <c r="K7" s="502" t="s">
        <v>4927</v>
      </c>
    </row>
    <row r="8" spans="1:11" x14ac:dyDescent="0.55000000000000004">
      <c r="B8" s="2">
        <f>IF(LEN($C8)&gt;0,1,"")</f>
        <v>1</v>
      </c>
      <c r="C8" s="1" t="str" cm="1">
        <f t="array" ref="C8:E35">_xlfn._xlws.FILTER(_xlfn._xlws.FILTER(Device!$D$2:$K$30,(Device!D2:D30=siteType)+(Device!E2:E30=siteType)+(Device!F2:F30=siteType)+(Device!G2:G30=siteType)+(Device!H2:H30=siteType),""),{0,0,0,0,0,1,1,1})</f>
        <v>ระบบอินเตอร์เน็ตและอุปกรณ์ Router Modem พร้อมแนบหลักฐานการทดสอบความเร็วอินเทอร์เน็ต (Speed Test)</v>
      </c>
      <c r="D8" s="2" t="str">
        <v>-</v>
      </c>
      <c r="E8" s="2" t="str">
        <v>-</v>
      </c>
      <c r="F8" s="2">
        <v>1</v>
      </c>
      <c r="G8" s="503" t="str" cm="1">
        <f t="array" ref="G8:K35">_xlfn._xlws.FILTER(_xlfn._xlws.FILTER(Device!$D$2:$P$30,(Device!D2:D30=siteType)+(Device!E2:E30=siteType)+(Device!F2:F30=siteType)+(Device!G2:G30=siteType)+(Device!H2:H30=siteType),""),{0,0,0,0,0,0,0,0,1,1,1,1,1})</f>
        <v>£</v>
      </c>
      <c r="H8" s="1" t="str">
        <v>ครบถ้วน ใช้งานได้</v>
      </c>
      <c r="I8" s="504" t="str">
        <v>£</v>
      </c>
      <c r="J8" s="1" t="str">
        <v>ไม่ครบถ้วน</v>
      </c>
      <c r="K8" s="507" t="str">
        <v>หมายเหตุ</v>
      </c>
    </row>
    <row r="9" spans="1:11" x14ac:dyDescent="0.55000000000000004">
      <c r="B9" s="2">
        <f>IF(LEN($C9)&gt;0,$B8+1,"")</f>
        <v>2</v>
      </c>
      <c r="C9" s="1" t="str">
        <v>ชุดมาตรมิเตอร์วัดไฟฟ้าและอุปกรณ์เบรคเกอร์ระบบไฟฟ้าภายใน</v>
      </c>
      <c r="D9" s="2" t="str">
        <v>-</v>
      </c>
      <c r="E9" s="2" t="str">
        <v>-</v>
      </c>
      <c r="F9" s="2">
        <v>1</v>
      </c>
      <c r="G9" s="504" t="str">
        <v>£</v>
      </c>
      <c r="H9" s="1" t="str">
        <v>ครบถ้วน ใช้งานได้</v>
      </c>
      <c r="I9" s="504" t="str">
        <v>£</v>
      </c>
      <c r="J9" s="1" t="str">
        <v>ไม่ครบถ้วน</v>
      </c>
      <c r="K9" s="427" t="str">
        <v>หมายเหตุ</v>
      </c>
    </row>
    <row r="10" spans="1:11" x14ac:dyDescent="0.55000000000000004">
      <c r="B10" s="2">
        <f t="shared" ref="B10:B35" si="0">IF(LEN($C10)&gt;0,$B9+1,"")</f>
        <v>3</v>
      </c>
      <c r="C10" s="1" t="str">
        <v>สายสัญญาณระบบไฟฟ้าและระบบคอมพิวเตอร์พร้อมราง</v>
      </c>
      <c r="D10" s="2" t="str">
        <v>-</v>
      </c>
      <c r="E10" s="2" t="str">
        <v>-</v>
      </c>
      <c r="F10" s="2">
        <v>1</v>
      </c>
      <c r="G10" s="504" t="str">
        <v>£</v>
      </c>
      <c r="H10" s="1" t="str">
        <v>ครบถ้วน ใช้งานได้</v>
      </c>
      <c r="I10" s="504" t="str">
        <v>£</v>
      </c>
      <c r="J10" s="1" t="str">
        <v>ไม่ครบถ้วน</v>
      </c>
      <c r="K10" s="427" t="str">
        <v>หมายเหตุ</v>
      </c>
    </row>
    <row r="11" spans="1:11" x14ac:dyDescent="0.55000000000000004">
      <c r="B11" s="2">
        <f t="shared" si="0"/>
        <v>4</v>
      </c>
      <c r="C11" s="1" t="str">
        <v>เครื่องคอมพิวเตอร์ All In One สำหรับงานประมวลผล</v>
      </c>
      <c r="D11" s="2" t="str">
        <v>Dell</v>
      </c>
      <c r="E11" s="2" t="str">
        <v>OptiPlex 3280 All In One 21.5"</v>
      </c>
      <c r="F11" s="2">
        <f>IFERROR(VLOOKUP(siteType, Type!$A:$AC,3+VLOOKUP($C11,Device!$I:$Q,9,0),0),"")</f>
        <v>12</v>
      </c>
      <c r="G11" s="504" t="str">
        <v>£</v>
      </c>
      <c r="H11" s="1" t="str">
        <v>ครบถ้วน ใช้งานได้</v>
      </c>
      <c r="I11" s="504" t="str">
        <v>£</v>
      </c>
      <c r="J11" s="1" t="str">
        <v>ไม่ครบถ้วน</v>
      </c>
      <c r="K11" s="427" t="str">
        <v>หมายเหตุ</v>
      </c>
    </row>
    <row r="12" spans="1:11" x14ac:dyDescent="0.55000000000000004">
      <c r="B12" s="2">
        <f t="shared" si="0"/>
        <v>5</v>
      </c>
      <c r="C12" s="1" t="str">
        <v>เครื่องพิมพ์ Multifunction แบบฉีดหมึกพร้อมติดตั้งถังหมึกพิมพ์ (Ink Tank Printer)</v>
      </c>
      <c r="D12" s="2" t="str">
        <v>EPSON</v>
      </c>
      <c r="E12" s="2" t="str">
        <v>L5290</v>
      </c>
      <c r="F12" s="2">
        <f>IFERROR(VLOOKUP(siteType, Type!$A:$AC,3+VLOOKUP($C12,Device!$I:$Q,9,0),0),"")</f>
        <v>1</v>
      </c>
      <c r="G12" s="504" t="str">
        <v>£</v>
      </c>
      <c r="H12" s="1" t="str">
        <v>ครบถ้วน ใช้งานได้</v>
      </c>
      <c r="I12" s="504" t="str">
        <v>£</v>
      </c>
      <c r="J12" s="1" t="str">
        <v>ไม่ครบถ้วน</v>
      </c>
      <c r="K12" s="427" t="str">
        <v>หมายเหตุ</v>
      </c>
    </row>
    <row r="13" spans="1:11" x14ac:dyDescent="0.55000000000000004">
      <c r="B13" s="2">
        <f t="shared" si="0"/>
        <v>6</v>
      </c>
      <c r="C13" s="1" t="str">
        <v>อุปกรณ์กระจายสัญญาณไร้สาย (Access Point) แบบที่ 2</v>
      </c>
      <c r="D13" s="2" t="str">
        <v>Zyxel</v>
      </c>
      <c r="E13" s="2" t="str">
        <v>WAX610D</v>
      </c>
      <c r="F13" s="2">
        <f>IFERROR(VLOOKUP(siteType, Type!$A:$AC,3+VLOOKUP($C13,Device!$I:$Q,9,0),0),"")</f>
        <v>1</v>
      </c>
      <c r="G13" s="504" t="str">
        <v>£</v>
      </c>
      <c r="H13" s="1" t="str">
        <v>ครบถ้วน ใช้งานได้</v>
      </c>
      <c r="I13" s="504" t="str">
        <v>£</v>
      </c>
      <c r="J13" s="1" t="str">
        <v>ไม่ครบถ้วน</v>
      </c>
      <c r="K13" s="427" t="str">
        <v>หมายเหตุ</v>
      </c>
    </row>
    <row r="14" spans="1:11" x14ac:dyDescent="0.55000000000000004">
      <c r="B14" s="2">
        <f t="shared" si="0"/>
        <v>7</v>
      </c>
      <c r="C14" s="1" t="str">
        <v>เครื่องสำรองไฟฟ้าขนาด 1 kVA</v>
      </c>
      <c r="D14" s="2" t="str">
        <v>SKD</v>
      </c>
      <c r="E14" s="2" t="str">
        <v>LED-1000VA/630W</v>
      </c>
      <c r="F14" s="2">
        <f>IFERROR(VLOOKUP(siteType, Type!$A:$AC,3+VLOOKUP($C14,Device!$I:$Q,9,0),0),"")</f>
        <v>12</v>
      </c>
      <c r="G14" s="504" t="str">
        <v>£</v>
      </c>
      <c r="H14" s="1" t="str">
        <v>ครบถ้วน ใช้งานได้</v>
      </c>
      <c r="I14" s="504" t="str">
        <v>£</v>
      </c>
      <c r="J14" s="1" t="str">
        <v>ไม่ครบถ้วน</v>
      </c>
      <c r="K14" s="427" t="str">
        <v>หมายเหตุ</v>
      </c>
    </row>
    <row r="15" spans="1:11" x14ac:dyDescent="0.55000000000000004">
      <c r="B15" s="2">
        <f t="shared" si="0"/>
        <v>8</v>
      </c>
      <c r="C15" s="1" t="str">
        <v>ชุดโปรแกรมระบบปฏิบัติการ Microsoft Windows 10 หรือดีกว่า ที่มีลิขสิทธิ์ถูกต้องตามกฎหมาย</v>
      </c>
      <c r="D15" s="2" t="str">
        <v>Microsoft</v>
      </c>
      <c r="E15" s="2" t="str">
        <v>Windows 11 HOME</v>
      </c>
      <c r="F15" s="2">
        <f>IFERROR(VLOOKUP(siteType, Type!$A:$AC,3+VLOOKUP($C15,Device!$I:$Q,9,0),0),"")</f>
        <v>12</v>
      </c>
      <c r="G15" s="504" t="str">
        <v>£</v>
      </c>
      <c r="H15" s="1" t="str">
        <v>ครบถ้วน ใช้งานได้</v>
      </c>
      <c r="I15" s="504" t="str">
        <v>£</v>
      </c>
      <c r="J15" s="1" t="str">
        <v>ไม่ครบถ้วน</v>
      </c>
      <c r="K15" s="427" t="str">
        <v>หมายเหตุ</v>
      </c>
    </row>
    <row r="16" spans="1:11" x14ac:dyDescent="0.55000000000000004">
      <c r="B16" s="2">
        <f t="shared" si="0"/>
        <v>9</v>
      </c>
      <c r="C16" s="1" t="str">
        <v>ชุดโปรแกรมจัดการสำนักงาน Office 365 หรือ Microsoft 365 หรือดีกว่า ที่มีลิขสิทธิ์ถูกต้องตามกฎหมาย</v>
      </c>
      <c r="D16" s="2" t="str">
        <v>Microsoft</v>
      </c>
      <c r="E16" s="2" t="str">
        <v>Microsoft 365</v>
      </c>
      <c r="F16" s="2">
        <f>IFERROR(VLOOKUP(siteType, Type!$A:$AC,3+VLOOKUP($C16,Device!$I:$Q,9,0),0),"")</f>
        <v>12</v>
      </c>
      <c r="G16" s="504" t="str">
        <v>£</v>
      </c>
      <c r="H16" s="1" t="str">
        <v>ครบถ้วน ใช้งานได้</v>
      </c>
      <c r="I16" s="504" t="str">
        <v>£</v>
      </c>
      <c r="J16" s="1" t="str">
        <v>ไม่ครบถ้วน</v>
      </c>
      <c r="K16" s="427" t="str">
        <v>หมายเหตุ</v>
      </c>
    </row>
    <row r="17" spans="2:11" x14ac:dyDescent="0.55000000000000004">
      <c r="B17" s="2">
        <f t="shared" si="0"/>
        <v>10</v>
      </c>
      <c r="C17" s="1" t="str">
        <v>ชุดโปรแกรมป้องกันไวรัสสำหรับคอมพิวเตอร์ ที่มีลิขสิทธิ์ถูกต้องตามกฎหมาย</v>
      </c>
      <c r="D17" s="2" t="str">
        <v>Trend Micro</v>
      </c>
      <c r="E17" s="2" t="str">
        <v>APEX ONE</v>
      </c>
      <c r="F17" s="2">
        <f>IFERROR(VLOOKUP(siteType, Type!$A:$AC,3+VLOOKUP($C17,Device!$I:$Q,9,0),0),"")</f>
        <v>12</v>
      </c>
      <c r="G17" s="504" t="str">
        <v>£</v>
      </c>
      <c r="H17" s="1" t="str">
        <v>ครบถ้วน ใช้งานได้</v>
      </c>
      <c r="I17" s="504" t="str">
        <v>£</v>
      </c>
      <c r="J17" s="1" t="str">
        <v>ไม่ครบถ้วน</v>
      </c>
      <c r="K17" s="427" t="str">
        <v>หมายเหตุ</v>
      </c>
    </row>
    <row r="18" spans="2:11" x14ac:dyDescent="0.55000000000000004">
      <c r="B18" s="2">
        <f t="shared" si="0"/>
        <v>11</v>
      </c>
      <c r="C18" s="1" t="str">
        <v>กล้องโทรทัศน์วงจรปิดชนิดเครือข่าย</v>
      </c>
      <c r="D18" s="2" t="str">
        <v>Hikvision</v>
      </c>
      <c r="E18" s="2" t="str">
        <v>DS-2DE5232IW-AE</v>
      </c>
      <c r="F18" s="2">
        <f>IFERROR(VLOOKUP(siteType, Type!$A:$AC,3+VLOOKUP($C18,Device!$I:$Q,9,0),0),"")</f>
        <v>1</v>
      </c>
      <c r="G18" s="504" t="str">
        <v>£</v>
      </c>
      <c r="H18" s="1" t="str">
        <v>ครบถ้วน ใช้งานได้</v>
      </c>
      <c r="I18" s="504" t="str">
        <v>£</v>
      </c>
      <c r="J18" s="1" t="str">
        <v>ไม่ครบถ้วน</v>
      </c>
      <c r="K18" s="427" t="str">
        <v>หมายเหตุ</v>
      </c>
    </row>
    <row r="19" spans="2:11" x14ac:dyDescent="0.55000000000000004">
      <c r="B19" s="2">
        <f t="shared" si="0"/>
        <v>12</v>
      </c>
      <c r="C19" s="1" t="str">
        <v>โทรทัศน์สี แอลอีดี (LED TV) ชนิด SMART TV ขนาดไม่น้อยกว่า 43 นิ้ว</v>
      </c>
      <c r="D19" s="2" t="str">
        <v>Samsung</v>
      </c>
      <c r="E19" s="2" t="str">
        <v>HG43AU800AWXXT</v>
      </c>
      <c r="F19" s="2">
        <f>IFERROR(VLOOKUP(siteType, Type!$A:$AC,3+VLOOKUP($C19,Device!$I:$Q,9,0),0),"")</f>
        <v>1</v>
      </c>
      <c r="G19" s="504" t="str">
        <v>£</v>
      </c>
      <c r="H19" s="1" t="str">
        <v>ครบถ้วน ใช้งานได้</v>
      </c>
      <c r="I19" s="504" t="str">
        <v>£</v>
      </c>
      <c r="J19" s="1" t="str">
        <v>ไม่ครบถ้วน</v>
      </c>
      <c r="K19" s="427" t="str">
        <v>หมายเหตุ</v>
      </c>
    </row>
    <row r="20" spans="2:11" x14ac:dyDescent="0.55000000000000004">
      <c r="B20" s="2">
        <f t="shared" si="0"/>
        <v>13</v>
      </c>
      <c r="C20" s="1" t="str">
        <v>กระดานอัจฉริยะ (Smart Board)</v>
      </c>
      <c r="D20" s="2" t="str">
        <v>HUAWEI</v>
      </c>
      <c r="E20" s="2" t="str">
        <v>IdaeaHub S</v>
      </c>
      <c r="F20" s="2">
        <f>IFERROR(VLOOKUP(siteType, Type!$A:$AC,3+VLOOKUP($C20,Device!$I:$Q,9,0),0),"")</f>
        <v>1</v>
      </c>
      <c r="G20" s="504" t="str">
        <v>£</v>
      </c>
      <c r="H20" s="1" t="str">
        <v>ครบถ้วน ใช้งานได้</v>
      </c>
      <c r="I20" s="504" t="str">
        <v>£</v>
      </c>
      <c r="J20" s="1" t="str">
        <v>ไม่ครบถ้วน</v>
      </c>
      <c r="K20" s="427" t="str">
        <v>หมายเหตุ</v>
      </c>
    </row>
    <row r="21" spans="2:11" x14ac:dyDescent="0.55000000000000004">
      <c r="B21" s="2">
        <f t="shared" si="0"/>
        <v>14</v>
      </c>
      <c r="C21" s="1" t="str">
        <v>เครื่องมัลติมีเดียโปรเจคเตอร์ (XGA) พร้อมจอรับภาพแบบขาตั้ง</v>
      </c>
      <c r="D21" s="2" t="str">
        <v>EPSON</v>
      </c>
      <c r="E21" s="2" t="str">
        <v>EB-X06</v>
      </c>
      <c r="F21" s="2">
        <f>IFERROR(VLOOKUP(siteType, Type!$A:$AC,3+VLOOKUP($C21,Device!$I:$Q,9,0),0),"")</f>
        <v>1</v>
      </c>
      <c r="G21" s="504" t="str">
        <v>£</v>
      </c>
      <c r="H21" s="1" t="str">
        <v>ครบถ้วน ใช้งานได้</v>
      </c>
      <c r="I21" s="504" t="str">
        <v>£</v>
      </c>
      <c r="J21" s="1" t="str">
        <v>ไม่ครบถ้วน</v>
      </c>
      <c r="K21" s="427" t="str">
        <v>หมายเหตุ</v>
      </c>
    </row>
    <row r="22" spans="2:11" x14ac:dyDescent="0.55000000000000004">
      <c r="B22" s="2">
        <f t="shared" si="0"/>
        <v>15</v>
      </c>
      <c r="C22" s="1" t="str">
        <v>เครื่องขยายเสียงพร้อมลำโพงแบบเคลื่อนที่</v>
      </c>
      <c r="D22" s="2" t="str">
        <v>MBA</v>
      </c>
      <c r="E22" s="2" t="str">
        <v>MB-222</v>
      </c>
      <c r="F22" s="2">
        <f>IFERROR(VLOOKUP(siteType, Type!$A:$AC,3+VLOOKUP($C22,Device!$I:$Q,9,0),0),"")</f>
        <v>1</v>
      </c>
      <c r="G22" s="504" t="str">
        <v>£</v>
      </c>
      <c r="H22" s="1" t="str">
        <v>ครบถ้วน ใช้งานได้</v>
      </c>
      <c r="I22" s="504" t="str">
        <v>£</v>
      </c>
      <c r="J22" s="1" t="str">
        <v>ไม่ครบถ้วน</v>
      </c>
      <c r="K22" s="427" t="str">
        <v>หมายเหตุ</v>
      </c>
    </row>
    <row r="23" spans="2:11" x14ac:dyDescent="0.55000000000000004">
      <c r="B23" s="2">
        <f t="shared" si="0"/>
        <v>16</v>
      </c>
      <c r="C23" s="1" t="str">
        <v>กล้องถ่ายรูปดิจิทัลพร้อมกระเป๋าจัดเก็บ</v>
      </c>
      <c r="D23" s="2" t="str">
        <v>ToKa</v>
      </c>
      <c r="E23" s="2" t="str">
        <v>DC-302</v>
      </c>
      <c r="F23" s="2">
        <f>IFERROR(VLOOKUP(siteType, Type!$A:$AC,3+VLOOKUP($C23,Device!$I:$Q,9,0),0),"")</f>
        <v>1</v>
      </c>
      <c r="G23" s="504" t="str">
        <v>£</v>
      </c>
      <c r="H23" s="1" t="str">
        <v>ครบถ้วน ใช้งานได้</v>
      </c>
      <c r="I23" s="504" t="str">
        <v>£</v>
      </c>
      <c r="J23" s="1" t="str">
        <v>ไม่ครบถ้วน</v>
      </c>
      <c r="K23" s="427" t="str">
        <v>หมายเหตุ</v>
      </c>
    </row>
    <row r="24" spans="2:11" x14ac:dyDescent="0.55000000000000004">
      <c r="B24" s="2">
        <f t="shared" si="0"/>
        <v>17</v>
      </c>
      <c r="C24" s="1" t="str">
        <v>โต๊ะประชุมสำหรับขนาด 10 คน</v>
      </c>
      <c r="D24" s="2" t="str">
        <v>Modernform</v>
      </c>
      <c r="E24" s="2" t="str">
        <v>-</v>
      </c>
      <c r="F24" s="2">
        <f>IFERROR(VLOOKUP(siteType, Type!$A:$AC,3+VLOOKUP($C24,Device!$I:$Q,9,0),0),"")</f>
        <v>1</v>
      </c>
      <c r="G24" s="504" t="str">
        <v>£</v>
      </c>
      <c r="H24" s="1" t="str">
        <v>ครบถ้วน ใช้งานได้</v>
      </c>
      <c r="I24" s="504" t="str">
        <v>£</v>
      </c>
      <c r="J24" s="1" t="str">
        <v>ไม่ครบถ้วน</v>
      </c>
      <c r="K24" s="427" t="str">
        <v>หมายเหตุ</v>
      </c>
    </row>
    <row r="25" spans="2:11" x14ac:dyDescent="0.55000000000000004">
      <c r="B25" s="2">
        <f t="shared" si="0"/>
        <v>18</v>
      </c>
      <c r="C25" s="1" t="str">
        <v>เคาร์เตอร์ต้อนรับ</v>
      </c>
      <c r="D25" s="2" t="str">
        <v>Modernform</v>
      </c>
      <c r="E25" s="2" t="str">
        <v>-</v>
      </c>
      <c r="F25" s="2">
        <f>IFERROR(VLOOKUP(siteType, Type!$A:$AC,3+VLOOKUP($C25,Device!$I:$Q,9,0),0),"")</f>
        <v>1</v>
      </c>
      <c r="G25" s="504" t="str">
        <v>£</v>
      </c>
      <c r="H25" s="1" t="str">
        <v>ครบถ้วน ใช้งานได้</v>
      </c>
      <c r="I25" s="504" t="str">
        <v>£</v>
      </c>
      <c r="J25" s="1" t="str">
        <v>ไม่ครบถ้วน</v>
      </c>
      <c r="K25" s="427" t="str">
        <v>หมายเหตุ</v>
      </c>
    </row>
    <row r="26" spans="2:11" x14ac:dyDescent="0.55000000000000004">
      <c r="B26" s="2">
        <f t="shared" si="0"/>
        <v>19</v>
      </c>
      <c r="C26" s="1" t="str">
        <v>ชุดโต๊ะไม้สตูสูงยาว พร้อมเก้าอี้ 5 ตัว</v>
      </c>
      <c r="D26" s="2" t="str">
        <v>Modernform</v>
      </c>
      <c r="E26" s="2" t="str">
        <v>-</v>
      </c>
      <c r="F26" s="2">
        <f>IFERROR(VLOOKUP(siteType, Type!$A:$AC,3+VLOOKUP($C26,Device!$I:$Q,9,0),0),"")</f>
        <v>1</v>
      </c>
      <c r="G26" s="504" t="str">
        <v>£</v>
      </c>
      <c r="H26" s="1" t="str">
        <v>ครบถ้วน ใช้งานได้</v>
      </c>
      <c r="I26" s="504" t="str">
        <v>£</v>
      </c>
      <c r="J26" s="1" t="str">
        <v>ไม่ครบถ้วน</v>
      </c>
      <c r="K26" s="427" t="str">
        <v>หมายเหตุ</v>
      </c>
    </row>
    <row r="27" spans="2:11" x14ac:dyDescent="0.55000000000000004">
      <c r="B27" s="2">
        <f t="shared" si="0"/>
        <v>20</v>
      </c>
      <c r="C27" s="1" t="str">
        <v>ฉากกั้นพาร์ททริชั่นครึ่งกระจก (1 เมตร x 5 แผ่น)</v>
      </c>
      <c r="D27" s="2" t="str">
        <v>Modernform</v>
      </c>
      <c r="E27" s="2" t="str">
        <v>-</v>
      </c>
      <c r="F27" s="2">
        <f>IFERROR(VLOOKUP(siteType, Type!$A:$AC,3+VLOOKUP($C27,Device!$I:$Q,9,0),0),"")</f>
        <v>1</v>
      </c>
      <c r="G27" s="504" t="str">
        <v>£</v>
      </c>
      <c r="H27" s="1" t="str">
        <v>ครบถ้วน ใช้งานได้</v>
      </c>
      <c r="I27" s="504" t="str">
        <v>£</v>
      </c>
      <c r="J27" s="1" t="str">
        <v>ไม่ครบถ้วน</v>
      </c>
      <c r="K27" s="427" t="str">
        <v>หมายเหตุ</v>
      </c>
    </row>
    <row r="28" spans="2:11" x14ac:dyDescent="0.55000000000000004">
      <c r="B28" s="2">
        <f t="shared" si="0"/>
        <v>21</v>
      </c>
      <c r="C28" s="1" t="str">
        <v>ป้ายชื่อศูนย์ดิจิทัลชุมชน ป้ายเคาน์เตอร์ และป้ายพื้นที่</v>
      </c>
      <c r="D28" s="2" t="str">
        <v>Alfaplas</v>
      </c>
      <c r="E28" s="2" t="str">
        <v>-</v>
      </c>
      <c r="F28" s="2">
        <f>IFERROR(VLOOKUP(siteType, Type!$A:$AC,3+VLOOKUP($C28,Device!$I:$Q,9,0),0),"")</f>
        <v>1</v>
      </c>
      <c r="G28" s="504" t="str">
        <v>£</v>
      </c>
      <c r="H28" s="1" t="str">
        <v>ครบถ้วน ใช้งานได้</v>
      </c>
      <c r="I28" s="504" t="str">
        <v>£</v>
      </c>
      <c r="J28" s="1" t="str">
        <v>ไม่ครบถ้วน</v>
      </c>
      <c r="K28" s="427" t="str">
        <v>หมายเหตุ</v>
      </c>
    </row>
    <row r="29" spans="2:11" x14ac:dyDescent="0.55000000000000004">
      <c r="B29" s="2">
        <f t="shared" si="0"/>
        <v>22</v>
      </c>
      <c r="C29" s="1" t="str">
        <v>โต๊ะสำหรับถ่ายรูป</v>
      </c>
      <c r="D29" s="2" t="str">
        <v>Modernform</v>
      </c>
      <c r="E29" s="2" t="str">
        <v>-</v>
      </c>
      <c r="F29" s="2">
        <f>IFERROR(VLOOKUP(siteType, Type!$A:$AC,3+VLOOKUP($C29,Device!$I:$Q,9,0),0),"")</f>
        <v>1</v>
      </c>
      <c r="G29" s="504" t="str">
        <v>£</v>
      </c>
      <c r="H29" s="1" t="str">
        <v>ครบถ้วน ใช้งานได้</v>
      </c>
      <c r="I29" s="504" t="str">
        <v>£</v>
      </c>
      <c r="J29" s="1" t="str">
        <v>ไม่ครบถ้วน</v>
      </c>
      <c r="K29" s="427" t="str">
        <v>หมายเหตุ</v>
      </c>
    </row>
    <row r="30" spans="2:11" x14ac:dyDescent="0.55000000000000004">
      <c r="B30" s="2">
        <f t="shared" si="0"/>
        <v>23</v>
      </c>
      <c r="C30" s="1" t="str">
        <v>เก้าอี้ประชุมหุ้มหนังเทียม มีโช๊คระบบไฮโดรลิค</v>
      </c>
      <c r="D30" s="2" t="str">
        <v>Modernform</v>
      </c>
      <c r="E30" s="2" t="str">
        <v>-</v>
      </c>
      <c r="F30" s="2">
        <f>IFERROR(VLOOKUP(siteType, Type!$A:$AC,3+VLOOKUP($C30,Device!$I:$Q,9,0),0),"")</f>
        <v>22</v>
      </c>
      <c r="G30" s="504" t="str">
        <v>£</v>
      </c>
      <c r="H30" s="1" t="str">
        <v>ครบถ้วน ใช้งานได้</v>
      </c>
      <c r="I30" s="504" t="str">
        <v>£</v>
      </c>
      <c r="J30" s="1" t="str">
        <v>ไม่ครบถ้วน</v>
      </c>
      <c r="K30" s="427" t="str">
        <v>หมายเหตุ</v>
      </c>
    </row>
    <row r="31" spans="2:11" x14ac:dyDescent="0.55000000000000004">
      <c r="B31" s="2">
        <f t="shared" si="0"/>
        <v>24</v>
      </c>
      <c r="C31" s="1" t="str">
        <v>โต๊ะคอมพิวเตอร์</v>
      </c>
      <c r="D31" s="2" t="str">
        <v>Modernform</v>
      </c>
      <c r="E31" s="2" t="str">
        <v>-</v>
      </c>
      <c r="F31" s="2">
        <f>IFERROR(VLOOKUP(siteType, Type!$A:$AC,3+VLOOKUP($C31,Device!$I:$Q,9,0),0),"")</f>
        <v>12</v>
      </c>
      <c r="G31" s="504" t="str">
        <v>£</v>
      </c>
      <c r="H31" s="1" t="str">
        <v>ครบถ้วน ใช้งานได้</v>
      </c>
      <c r="I31" s="504" t="str">
        <v>£</v>
      </c>
      <c r="J31" s="1" t="str">
        <v>ไม่ครบถ้วน</v>
      </c>
      <c r="K31" s="427" t="str">
        <v>หมายเหตุ</v>
      </c>
    </row>
    <row r="32" spans="2:11" x14ac:dyDescent="0.55000000000000004">
      <c r="B32" s="2">
        <f t="shared" si="0"/>
        <v>25</v>
      </c>
      <c r="C32" s="1" t="str">
        <v>ชุดสตูดิโอ พร้อมฉากหลังสำหรับถ่ายรูป</v>
      </c>
      <c r="D32" s="2" t="str">
        <v>ExpertiQ</v>
      </c>
      <c r="E32" s="2" t="str">
        <v>Studio A2</v>
      </c>
      <c r="F32" s="2">
        <f>IFERROR(VLOOKUP(siteType, Type!$A:$AC,3+VLOOKUP($C32,Device!$I:$Q,9,0),0),"")</f>
        <v>1</v>
      </c>
      <c r="G32" s="504" t="str">
        <v>£</v>
      </c>
      <c r="H32" s="1" t="str">
        <v>ครบถ้วน ใช้งานได้</v>
      </c>
      <c r="I32" s="504" t="str">
        <v>£</v>
      </c>
      <c r="J32" s="1" t="str">
        <v>ไม่ครบถ้วน</v>
      </c>
      <c r="K32" s="427" t="str">
        <v>หมายเหตุ</v>
      </c>
    </row>
    <row r="33" spans="2:11" x14ac:dyDescent="0.55000000000000004">
      <c r="B33" s="2">
        <f t="shared" si="0"/>
        <v>26</v>
      </c>
      <c r="C33" s="1" t="str">
        <v>ตู้สำหรับจัดเก็บอุปกรณ์</v>
      </c>
      <c r="D33" s="2" t="str">
        <v>Modernform</v>
      </c>
      <c r="E33" s="2" t="str">
        <v>-</v>
      </c>
      <c r="F33" s="2">
        <f>IFERROR(VLOOKUP(siteType, Type!$A:$AC,3+VLOOKUP($C33,Device!$I:$Q,9,0),0),"")</f>
        <v>1</v>
      </c>
      <c r="G33" s="504" t="str">
        <v>£</v>
      </c>
      <c r="H33" s="1" t="str">
        <v>ครบถ้วน ใช้งานได้</v>
      </c>
      <c r="I33" s="504" t="str">
        <v>£</v>
      </c>
      <c r="J33" s="1" t="str">
        <v>ไม่ครบถ้วน</v>
      </c>
      <c r="K33" s="427" t="str">
        <v>หมายเหตุ</v>
      </c>
    </row>
    <row r="34" spans="2:11" x14ac:dyDescent="0.55000000000000004">
      <c r="B34" s="2">
        <f t="shared" si="0"/>
        <v>27</v>
      </c>
      <c r="C34" s="1" t="str">
        <v>เครื่องปรับอากาศ ขนาด 36,000 BTU</v>
      </c>
      <c r="D34" s="2" t="str">
        <v>STAR-Aire</v>
      </c>
      <c r="E34" s="2" t="str">
        <v>DCR 5</v>
      </c>
      <c r="F34" s="2">
        <f>IFERROR(VLOOKUP(siteType, Type!$A:$AC,3+VLOOKUP($C34,Device!$I:$Q,9,0),0),"")</f>
        <v>1</v>
      </c>
      <c r="G34" s="504" t="str">
        <v>£</v>
      </c>
      <c r="H34" s="1" t="str">
        <v>ครบถ้วน ใช้งานได้</v>
      </c>
      <c r="I34" s="504" t="str">
        <v>£</v>
      </c>
      <c r="J34" s="1" t="str">
        <v>ไม่ครบถ้วน</v>
      </c>
      <c r="K34" s="427" t="str">
        <v>หมายเหตุ</v>
      </c>
    </row>
    <row r="35" spans="2:11" x14ac:dyDescent="0.55000000000000004">
      <c r="B35" s="2">
        <f t="shared" si="0"/>
        <v>28</v>
      </c>
      <c r="C35" s="1" t="str">
        <v>อุปกรณ์จัดเก็บ Log File ระบบเครือข่าย แบบที่ 1</v>
      </c>
      <c r="D35" s="2" t="str">
        <v>SRAN</v>
      </c>
      <c r="E35" s="2" t="str">
        <v>NetApprove</v>
      </c>
      <c r="F35" s="505">
        <f>IFERROR(VLOOKUP(siteType, Type!$A:$AC,3+VLOOKUP($C35,Device!$I:$Q,9,0),0),"")</f>
        <v>1</v>
      </c>
      <c r="G35" s="504" t="str">
        <v>£</v>
      </c>
      <c r="H35" s="1" t="str">
        <v>ครบถ้วน ใช้งานได้</v>
      </c>
      <c r="I35" s="504" t="str">
        <v>£</v>
      </c>
      <c r="J35" s="1" t="str">
        <v>ไม่ครบถ้วน</v>
      </c>
      <c r="K35" s="427" t="str">
        <v>หมายเหตุ</v>
      </c>
    </row>
    <row r="36" spans="2:11" x14ac:dyDescent="0.55000000000000004">
      <c r="B36" s="499"/>
    </row>
    <row r="37" spans="2:11" x14ac:dyDescent="0.55000000000000004">
      <c r="B37" s="499" t="s">
        <v>4928</v>
      </c>
      <c r="D37" s="426" t="s">
        <v>4314</v>
      </c>
      <c r="E37" s="427"/>
      <c r="F37" s="427"/>
      <c r="G37" s="426" t="s">
        <v>4314</v>
      </c>
      <c r="H37" s="427"/>
      <c r="I37" s="428"/>
      <c r="J37" s="427"/>
    </row>
    <row r="38" spans="2:11" x14ac:dyDescent="0.55000000000000004">
      <c r="D38" s="426"/>
      <c r="E38" s="427"/>
      <c r="F38" s="427"/>
      <c r="G38" s="426"/>
      <c r="H38" s="427"/>
      <c r="I38" s="428"/>
      <c r="J38" s="427"/>
    </row>
    <row r="39" spans="2:11" x14ac:dyDescent="0.55000000000000004">
      <c r="D39" s="426"/>
      <c r="E39" s="427"/>
      <c r="F39" s="427"/>
      <c r="G39" s="426"/>
      <c r="H39" s="427"/>
      <c r="I39" s="428"/>
      <c r="J39" s="427"/>
    </row>
    <row r="40" spans="2:11" x14ac:dyDescent="0.55000000000000004">
      <c r="D40" s="426"/>
      <c r="E40" s="427"/>
      <c r="F40" s="427"/>
      <c r="G40" s="426"/>
      <c r="H40" s="427"/>
      <c r="I40" s="428"/>
      <c r="J40" s="427"/>
    </row>
    <row r="41" spans="2:11" x14ac:dyDescent="0.55000000000000004">
      <c r="D41" s="426"/>
      <c r="E41" s="427"/>
      <c r="F41" s="427"/>
      <c r="G41" s="426"/>
      <c r="H41" s="427"/>
      <c r="I41" s="428"/>
      <c r="J41" s="427"/>
    </row>
    <row r="42" spans="2:11" x14ac:dyDescent="0.55000000000000004">
      <c r="D42" s="494" t="s">
        <v>4314</v>
      </c>
      <c r="E42" s="427"/>
      <c r="F42" s="427"/>
      <c r="G42" s="426" t="s">
        <v>4314</v>
      </c>
      <c r="H42" s="427"/>
      <c r="I42" s="494" t="s">
        <v>4314</v>
      </c>
      <c r="J42" s="427"/>
    </row>
    <row r="43" spans="2:11" x14ac:dyDescent="0.55000000000000004">
      <c r="D43" s="427"/>
      <c r="E43" s="495"/>
      <c r="F43" s="427"/>
      <c r="G43" s="428"/>
      <c r="H43" s="427"/>
      <c r="I43" s="428"/>
      <c r="J43" s="495"/>
      <c r="K43" s="496"/>
    </row>
    <row r="44" spans="2:11" x14ac:dyDescent="0.55000000000000004">
      <c r="D44" s="427"/>
      <c r="E44" s="427"/>
      <c r="F44" s="427"/>
      <c r="G44" s="428"/>
      <c r="H44" s="427"/>
      <c r="I44" s="428"/>
      <c r="J44" s="427"/>
      <c r="K44" s="427"/>
    </row>
    <row r="45" spans="2:11" x14ac:dyDescent="0.55000000000000004">
      <c r="C45" s="34"/>
      <c r="D45" s="428"/>
      <c r="E45" s="495"/>
      <c r="F45" s="427"/>
      <c r="G45" s="428"/>
      <c r="H45" s="427"/>
      <c r="I45" s="429"/>
      <c r="J45" s="495"/>
      <c r="K45" s="495"/>
    </row>
  </sheetData>
  <sheetProtection formatCells="0" formatColumns="0" formatRows="0"/>
  <mergeCells count="1">
    <mergeCell ref="G7:J7"/>
  </mergeCells>
  <conditionalFormatting sqref="B8:K35">
    <cfRule type="notContainsBlanks" dxfId="0" priority="1">
      <formula>LEN(TRIM(B8))&gt;0</formula>
    </cfRule>
  </conditionalFormatting>
  <pageMargins left="0.7" right="0.7" top="0.5" bottom="0" header="0.3" footer="0.3"/>
  <pageSetup paperSize="9" scale="50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9282D-7C65-4280-A679-250404AA8385}">
  <sheetPr codeName="Sheet3"/>
  <dimension ref="A1"/>
  <sheetViews>
    <sheetView workbookViewId="0">
      <selection activeCell="G28" sqref="G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AF203-1365-4EDA-BBE5-AB7ED831EE81}">
  <sheetPr codeName="Sheet5">
    <tabColor rgb="FFFFC000"/>
  </sheetPr>
  <dimension ref="A1:XFC400"/>
  <sheetViews>
    <sheetView tabSelected="1" topLeftCell="D1" zoomScaleNormal="100" workbookViewId="0">
      <pane ySplit="1" topLeftCell="A259" activePane="bottomLeft" state="frozen"/>
      <selection activeCell="D1" sqref="D1"/>
      <selection pane="bottomLeft" activeCell="J264" sqref="J264"/>
    </sheetView>
  </sheetViews>
  <sheetFormatPr defaultColWidth="9" defaultRowHeight="24" x14ac:dyDescent="0.25"/>
  <cols>
    <col min="1" max="3" width="5.7109375" style="390" customWidth="1"/>
    <col min="4" max="4" width="50.7109375" style="389" customWidth="1"/>
    <col min="5" max="7" width="5.7109375" style="390" customWidth="1"/>
    <col min="8" max="8" width="55.7109375" style="389" customWidth="1"/>
    <col min="9" max="9" width="15.42578125" style="389" bestFit="1" customWidth="1"/>
    <col min="10" max="10" width="20.7109375" style="389" customWidth="1"/>
    <col min="11" max="11" width="65.7109375" style="389" customWidth="1"/>
    <col min="12" max="13" width="13.7109375" style="389" customWidth="1"/>
    <col min="14" max="14" width="15.7109375" style="389" hidden="1" customWidth="1"/>
    <col min="15" max="15" width="30.7109375" style="389" hidden="1" customWidth="1"/>
    <col min="16" max="16" width="18.7109375" style="389" hidden="1" customWidth="1"/>
    <col min="17" max="17" width="30.7109375" style="389" hidden="1" customWidth="1"/>
    <col min="18" max="18" width="18.7109375" style="389" hidden="1" customWidth="1"/>
    <col min="19" max="20" width="20.7109375" style="389" hidden="1" customWidth="1"/>
    <col min="21" max="21" width="14.140625" style="389" customWidth="1"/>
    <col min="22" max="22" width="12.28515625" style="389" customWidth="1"/>
    <col min="23" max="23" width="9" style="389" customWidth="1"/>
    <col min="24" max="16384" width="9" style="389"/>
  </cols>
  <sheetData>
    <row r="1" spans="1:25" s="3" customFormat="1" x14ac:dyDescent="0.25">
      <c r="A1" s="39" t="s">
        <v>535</v>
      </c>
      <c r="B1" s="39" t="s">
        <v>536</v>
      </c>
      <c r="C1" s="39" t="s">
        <v>419</v>
      </c>
      <c r="D1" s="39" t="s">
        <v>537</v>
      </c>
      <c r="E1" s="39" t="s">
        <v>4650</v>
      </c>
      <c r="F1" s="23" t="s">
        <v>4652</v>
      </c>
      <c r="G1" s="23" t="s">
        <v>4669</v>
      </c>
      <c r="H1" s="23" t="s">
        <v>538</v>
      </c>
      <c r="I1" s="23" t="s">
        <v>539</v>
      </c>
      <c r="J1" s="23" t="s">
        <v>15</v>
      </c>
      <c r="K1" s="23" t="s">
        <v>540</v>
      </c>
      <c r="L1" s="23" t="s">
        <v>4302</v>
      </c>
      <c r="M1" s="23" t="s">
        <v>4303</v>
      </c>
      <c r="N1" s="39" t="s">
        <v>541</v>
      </c>
      <c r="O1" s="23" t="s">
        <v>542</v>
      </c>
      <c r="P1" s="23" t="s">
        <v>543</v>
      </c>
      <c r="Q1" s="23" t="s">
        <v>544</v>
      </c>
      <c r="R1" s="23" t="s">
        <v>545</v>
      </c>
      <c r="S1" s="39" t="s">
        <v>23</v>
      </c>
      <c r="T1" s="39" t="s">
        <v>24</v>
      </c>
      <c r="U1" s="39" t="s">
        <v>549</v>
      </c>
      <c r="V1" s="39" t="s">
        <v>550</v>
      </c>
      <c r="W1" s="39" t="s">
        <v>27</v>
      </c>
      <c r="X1" s="394" t="s">
        <v>551</v>
      </c>
      <c r="Y1" s="394" t="s">
        <v>552</v>
      </c>
    </row>
    <row r="2" spans="1:25" x14ac:dyDescent="0.25">
      <c r="A2" s="386">
        <v>1</v>
      </c>
      <c r="B2" s="27">
        <v>3</v>
      </c>
      <c r="C2" s="27">
        <f>VALUE(RIGHT(VLOOKUP($A2,Progress_20230525!$A:$AZ,4,0),1))</f>
        <v>1</v>
      </c>
      <c r="D2" s="387" t="str">
        <f>VLOOKUP($C2,Type!$A:$B,2,0)</f>
        <v>ศูนย์ที่จัดตั้งในโรงเรียนหรือสถานศึกษากระจายทั่วประเทศ</v>
      </c>
      <c r="E2" s="386">
        <v>1</v>
      </c>
      <c r="F2" s="388">
        <f>IF(LEN(VLOOKUP($A2,Progress_20230525!$A:$AZ,24,0))&gt;0,1,0)</f>
        <v>0</v>
      </c>
      <c r="G2" s="388">
        <f>IFERROR(SEARCH("&gt;",VLOOKUP($A2,Progress_20230525!$A:$AZ,15,0),1),0)</f>
        <v>20</v>
      </c>
      <c r="H2" s="387" t="str">
        <f>IF($F2&gt;0,VLOOKUP($A2,Progress_20230525!$A:$AZ,24,0),IF($G2&gt;0,RIGHT(VLOOKUP($A2,Progress_20230525!$A:$AZ,15,0),LEN(VLOOKUP($A2,Progress_20230525!$A:$AZ,15,0))-$G2-1),VLOOKUP($A2,Progress_20230525!$A:$AZ,15,0)))</f>
        <v>โรงเรียนบ้านลำต้นกล้วย</v>
      </c>
      <c r="I2" s="387" t="str">
        <f>VLOOKUP(A2,Progress_20230525!$A:$AZ,7,0)</f>
        <v>กรุงเทพมหานคร</v>
      </c>
      <c r="J2" s="387" t="str">
        <f>VLOOKUP($A2,Progress_20230525!$A:$AZ,5,0)</f>
        <v>กลุ่มศูนย์ดิจิตอลชุมชน</v>
      </c>
      <c r="K2" s="387" t="str">
        <f>IF($F2&gt;0,VLOOKUP($A2,Progress_20230525!$A:$AZ,25,0),IF($G2&gt;0,VLOOKUP($A2,Progress_20230525!$A:$AZ,11,0),VLOOKUP($A2,Progress_20230525!$A:$AZ,11,0)))</f>
        <v>10/6 หมู่ 6   แขวงโคกแฝด  เขตหนองจอก กรุงเทพมหานคร 10530</v>
      </c>
      <c r="L2" s="387">
        <f>IF($F2&gt;0,VLOOKUP($A2,Progress_20230525!$A:$AZ,26,0),IF($G2&gt;0,VLOOKUP($A2,Progress_20230525!$A:$AZ,16,0),VLOOKUP($A2,Progress_20230525!$A:$AZ,16,0)))</f>
        <v>13.8193658747465</v>
      </c>
      <c r="M2" s="387">
        <f>IF($F2&gt;0,VLOOKUP($A2,Progress_20230525!$A:$AZ,27,0),IF($G2&gt;0,VLOOKUP($A2,Progress_20230525!$A:$AZ,17,0),VLOOKUP($A2,Progress_20230525!$A:$AZ,17,0)))</f>
        <v>100.85067035491601</v>
      </c>
      <c r="N2" s="387" t="s">
        <v>541</v>
      </c>
      <c r="O2" s="387" t="str">
        <f>IF($F2&gt;0,VLOOKUP($A2,Progress_20230525!$A:$AZ,28,0),IF($G2&gt;0,VLOOKUP($A2,Progress_20230525!$A:$AZ,18,0),VLOOKUP($A2,Progress_20230525!$A:$AZ,18,0)))</f>
        <v>ผอ.นางวรางคณา หวัดสนิท</v>
      </c>
      <c r="P2" s="393">
        <f>IF($F2&gt;0,VLOOKUP($A2,Progress_20230525!$A:$AZ,29,0),IF($G2&gt;0,VLOOKUP($A2,Progress_20230525!$A:$AZ,19,0),VLOOKUP($A2,Progress_20230525!$A:$AZ,19,0)))</f>
        <v>0</v>
      </c>
      <c r="Q2" s="393" t="str">
        <f>IF($F2&gt;0,0,IF($G2&gt;0,VLOOKUP($A2,Progress_20230525!$A:$AZ,20,0),VLOOKUP($A2,Progress_20230525!$A:$AZ,20,0)))</f>
        <v>นายอเนก แดงโกเมน</v>
      </c>
      <c r="R2" s="393" t="str">
        <f>IF($F2&gt;0,0,IF($G2&gt;0,VLOOKUP($A2,Progress_20230525!$A:$AZ,21,0),VLOOKUP($A2,Progress_20230525!$A:$AZ,21,0)))</f>
        <v>089-507-4407</v>
      </c>
      <c r="S2" s="387"/>
      <c r="T2" s="387"/>
      <c r="U2" s="391">
        <v>45061</v>
      </c>
      <c r="V2" s="387" t="str">
        <f>VLOOKUP(MONTH($U2),Month!$A:$C,3,0)</f>
        <v>พฤษภาคม</v>
      </c>
      <c r="W2" s="387">
        <f>YEAR(U2)</f>
        <v>2023</v>
      </c>
      <c r="X2" s="392">
        <v>415.3</v>
      </c>
      <c r="Y2" s="392">
        <v>182.2</v>
      </c>
    </row>
    <row r="3" spans="1:25" x14ac:dyDescent="0.25">
      <c r="A3" s="386">
        <f>A2+1</f>
        <v>2</v>
      </c>
      <c r="B3" s="27">
        <f>$B$2</f>
        <v>3</v>
      </c>
      <c r="C3" s="27">
        <f>VALUE(RIGHT(VLOOKUP($A3,Progress_20230525!$A:$AZ,4,0),1))</f>
        <v>1</v>
      </c>
      <c r="D3" s="387" t="str">
        <f>VLOOKUP($C3,Type!$A:$B,2,0)</f>
        <v>ศูนย์ที่จัดตั้งในโรงเรียนหรือสถานศึกษากระจายทั่วประเทศ</v>
      </c>
      <c r="E3" s="386">
        <v>2</v>
      </c>
      <c r="F3" s="388">
        <f>IF(LEN(VLOOKUP($A3,Progress_20230525!$A:$AZ,24,0))&gt;0,1,0)</f>
        <v>0</v>
      </c>
      <c r="G3" s="388">
        <f>IFERROR(SEARCH("&gt;",VLOOKUP($A3,Progress_20230525!$A:$AZ,15,0),1),0)</f>
        <v>0</v>
      </c>
      <c r="H3" s="387" t="str">
        <f>IF($F3&gt;0,VLOOKUP($A3,Progress_20230525!$A:$AZ,24,0),IF($G3&gt;0,RIGHT(VLOOKUP($A3,Progress_20230525!$A:$AZ,15,0),LEN(VLOOKUP($A3,Progress_20230525!$A:$AZ,15,0))-$G3-1),VLOOKUP($A3,Progress_20230525!$A:$AZ,15,0)))</f>
        <v>โรงเรียนสุเหร่านาตับ</v>
      </c>
      <c r="I3" s="387" t="str">
        <f>VLOOKUP(A3,Progress_20230525!$A:$AZ,7,0)</f>
        <v>กรุงเทพมหานคร</v>
      </c>
      <c r="J3" s="387" t="str">
        <f>VLOOKUP($A3,Progress_20230525!$A:$AZ,5,0)</f>
        <v>กลุ่มศูนย์ดิจิตอลชุมชน</v>
      </c>
      <c r="K3" s="387" t="str">
        <f>IF($F3&gt;0,VLOOKUP($A3,Progress_20230525!$A:$AZ,25,0),IF($G3&gt;0,VLOOKUP($A3,Progress_20230525!$A:$AZ,11,0),VLOOKUP($A3,Progress_20230525!$A:$AZ,11,0)))</f>
        <v>หมู่ 9 ถนนเลียบวารี59 แขวงโคกแฝด เขตหนองจอก กรุงเทพมหานคร รหัสไปรษณีย์ 10530</v>
      </c>
      <c r="L3" s="387">
        <f>IF($F3&gt;0,VLOOKUP($A3,Progress_20230525!$A:$AZ,26,0),IF($G3&gt;0,VLOOKUP($A3,Progress_20230525!$A:$AZ,16,0),VLOOKUP($A3,Progress_20230525!$A:$AZ,16,0)))</f>
        <v>13.8264645441807</v>
      </c>
      <c r="M3" s="387">
        <f>IF($F3&gt;0,VLOOKUP($A3,Progress_20230525!$A:$AZ,27,0),IF($G3&gt;0,VLOOKUP($A3,Progress_20230525!$A:$AZ,17,0),VLOOKUP($A3,Progress_20230525!$A:$AZ,17,0)))</f>
        <v>100.816333069479</v>
      </c>
      <c r="N3" s="387" t="str">
        <f>$N$2</f>
        <v>สังกัดหน่วยงาน</v>
      </c>
      <c r="O3" s="387" t="str">
        <f>IF($F3&gt;0,VLOOKUP($A3,Progress_20230525!$A:$AZ,28,0),IF($G3&gt;0,VLOOKUP($A3,Progress_20230525!$A:$AZ,18,0),VLOOKUP($A3,Progress_20230525!$A:$AZ,18,0)))</f>
        <v>ผอ.นางสาวนนลนีย์ บุญมาก</v>
      </c>
      <c r="P3" s="393" t="str">
        <f>IF($F3&gt;0,VLOOKUP($A3,Progress_20230525!$A:$AZ,29,0),IF($G3&gt;0,VLOOKUP($A3,Progress_20230525!$A:$AZ,19,0),VLOOKUP($A3,Progress_20230525!$A:$AZ,19,0)))</f>
        <v>092-557-1299</v>
      </c>
      <c r="Q3" s="393" t="str">
        <f>IF($F3&gt;0,0,IF($G3&gt;0,VLOOKUP($A3,Progress_20230525!$A:$AZ,20,0),VLOOKUP($A3,Progress_20230525!$A:$AZ,20,0)))</f>
        <v>นายสราวุธ หงษ์จอหอ</v>
      </c>
      <c r="R3" s="393" t="str">
        <f>IF($F3&gt;0,0,IF($G3&gt;0,VLOOKUP($A3,Progress_20230525!$A:$AZ,21,0),VLOOKUP($A3,Progress_20230525!$A:$AZ,21,0)))</f>
        <v>080-001-5357</v>
      </c>
      <c r="S3" s="387"/>
      <c r="T3" s="387"/>
      <c r="U3" s="391">
        <f>$U$2</f>
        <v>45061</v>
      </c>
      <c r="V3" s="387" t="str">
        <f>VLOOKUP(MONTH($U3),Month!$A:$C,3,0)</f>
        <v>พฤษภาคม</v>
      </c>
      <c r="W3" s="387">
        <f t="shared" ref="W3:W66" si="0">YEAR(U3)</f>
        <v>2023</v>
      </c>
      <c r="X3" s="392">
        <v>415.3</v>
      </c>
      <c r="Y3" s="392">
        <v>182.2</v>
      </c>
    </row>
    <row r="4" spans="1:25" x14ac:dyDescent="0.25">
      <c r="A4" s="386">
        <f t="shared" ref="A4:A67" si="1">A3+1</f>
        <v>3</v>
      </c>
      <c r="B4" s="27">
        <f t="shared" ref="B4:B67" si="2">$B$2</f>
        <v>3</v>
      </c>
      <c r="C4" s="27">
        <f>VALUE(RIGHT(VLOOKUP($A4,Progress_20230525!$A:$AZ,4,0),1))</f>
        <v>1</v>
      </c>
      <c r="D4" s="387" t="str">
        <f>VLOOKUP($C4,Type!$A:$B,2,0)</f>
        <v>ศูนย์ที่จัดตั้งในโรงเรียนหรือสถานศึกษากระจายทั่วประเทศ</v>
      </c>
      <c r="E4" s="386">
        <v>3</v>
      </c>
      <c r="F4" s="388">
        <f>IF(LEN(VLOOKUP($A4,Progress_20230525!$A:$AZ,24,0))&gt;0,1,0)</f>
        <v>0</v>
      </c>
      <c r="G4" s="388">
        <f>IFERROR(SEARCH("&gt;",VLOOKUP($A4,Progress_20230525!$A:$AZ,15,0),1),0)</f>
        <v>0</v>
      </c>
      <c r="H4" s="387" t="str">
        <f>IF($F4&gt;0,VLOOKUP($A4,Progress_20230525!$A:$AZ,24,0),IF($G4&gt;0,RIGHT(VLOOKUP($A4,Progress_20230525!$A:$AZ,15,0),LEN(VLOOKUP($A4,Progress_20230525!$A:$AZ,15,0))-$G4-1),VLOOKUP($A4,Progress_20230525!$A:$AZ,15,0)))</f>
        <v>โรงเรียนฝึกอาชีพกรุงเทพมหานคร (หนองจอก)</v>
      </c>
      <c r="I4" s="387" t="str">
        <f>VLOOKUP(A4,Progress_20230525!$A:$AZ,7,0)</f>
        <v>กรุงเทพมหานคร</v>
      </c>
      <c r="J4" s="387" t="str">
        <f>VLOOKUP($A4,Progress_20230525!$A:$AZ,5,0)</f>
        <v>กลุ่มศูนย์ดิจิตอลชุมชน</v>
      </c>
      <c r="K4" s="387" t="str">
        <f>IF($F4&gt;0,VLOOKUP($A4,Progress_20230525!$A:$AZ,25,0),IF($G4&gt;0,VLOOKUP($A4,Progress_20230525!$A:$AZ,11,0),VLOOKUP($A4,Progress_20230525!$A:$AZ,11,0)))</f>
        <v xml:space="preserve">ถนน เชื่อมสัมพันธ์ แขวง โคกแฝด เขต หนองจอก กรุงเทพมหานคร 10530 </v>
      </c>
      <c r="L4" s="387">
        <f>IF($F4&gt;0,VLOOKUP($A4,Progress_20230525!$A:$AZ,26,0),IF($G4&gt;0,VLOOKUP($A4,Progress_20230525!$A:$AZ,16,0),VLOOKUP($A4,Progress_20230525!$A:$AZ,16,0)))</f>
        <v>13.8296406385682</v>
      </c>
      <c r="M4" s="387">
        <f>IF($F4&gt;0,VLOOKUP($A4,Progress_20230525!$A:$AZ,27,0),IF($G4&gt;0,VLOOKUP($A4,Progress_20230525!$A:$AZ,17,0),VLOOKUP($A4,Progress_20230525!$A:$AZ,17,0)))</f>
        <v>100.848670357137</v>
      </c>
      <c r="N4" s="387" t="str">
        <f t="shared" ref="N4:N67" si="3">$N$2</f>
        <v>สังกัดหน่วยงาน</v>
      </c>
      <c r="O4" s="387" t="str">
        <f>IF($F4&gt;0,VLOOKUP($A4,Progress_20230525!$A:$AZ,28,0),IF($G4&gt;0,VLOOKUP($A4,Progress_20230525!$A:$AZ,18,0),VLOOKUP($A4,Progress_20230525!$A:$AZ,18,0)))</f>
        <v>ผอ.สมชาย ทิพย์มณเฑียร</v>
      </c>
      <c r="P4" s="393">
        <f>IF($F4&gt;0,VLOOKUP($A4,Progress_20230525!$A:$AZ,29,0),IF($G4&gt;0,VLOOKUP($A4,Progress_20230525!$A:$AZ,19,0),VLOOKUP($A4,Progress_20230525!$A:$AZ,19,0)))</f>
        <v>0</v>
      </c>
      <c r="Q4" s="393" t="str">
        <f>IF($F4&gt;0,0,IF($G4&gt;0,VLOOKUP($A4,Progress_20230525!$A:$AZ,20,0),VLOOKUP($A4,Progress_20230525!$A:$AZ,20,0)))</f>
        <v xml:space="preserve">นางชนาวี พูมเมฆ </v>
      </c>
      <c r="R4" s="393" t="str">
        <f>IF($F4&gt;0,0,IF($G4&gt;0,VLOOKUP($A4,Progress_20230525!$A:$AZ,21,0),VLOOKUP($A4,Progress_20230525!$A:$AZ,21,0)))</f>
        <v>089-890-7655</v>
      </c>
      <c r="S4" s="387"/>
      <c r="T4" s="387"/>
      <c r="U4" s="391">
        <f t="shared" ref="U4:U67" si="4">$U$2</f>
        <v>45061</v>
      </c>
      <c r="V4" s="387" t="str">
        <f>VLOOKUP(MONTH($U4),Month!$A:$C,3,0)</f>
        <v>พฤษภาคม</v>
      </c>
      <c r="W4" s="387">
        <f t="shared" si="0"/>
        <v>2023</v>
      </c>
      <c r="X4" s="392">
        <v>415.3</v>
      </c>
      <c r="Y4" s="392">
        <v>182.2</v>
      </c>
    </row>
    <row r="5" spans="1:25" x14ac:dyDescent="0.25">
      <c r="A5" s="386">
        <f t="shared" si="1"/>
        <v>4</v>
      </c>
      <c r="B5" s="27">
        <f t="shared" si="2"/>
        <v>3</v>
      </c>
      <c r="C5" s="27">
        <f>VALUE(RIGHT(VLOOKUP($A5,Progress_20230525!$A:$AZ,4,0),1))</f>
        <v>1</v>
      </c>
      <c r="D5" s="387" t="str">
        <f>VLOOKUP($C5,Type!$A:$B,2,0)</f>
        <v>ศูนย์ที่จัดตั้งในโรงเรียนหรือสถานศึกษากระจายทั่วประเทศ</v>
      </c>
      <c r="E5" s="386">
        <v>4</v>
      </c>
      <c r="F5" s="388">
        <f>IF(LEN(VLOOKUP($A5,Progress_20230525!$A:$AZ,24,0))&gt;0,1,0)</f>
        <v>0</v>
      </c>
      <c r="G5" s="388">
        <f>IFERROR(SEARCH("&gt;",VLOOKUP($A5,Progress_20230525!$A:$AZ,15,0),1),0)</f>
        <v>0</v>
      </c>
      <c r="H5" s="387" t="str">
        <f>IF($F5&gt;0,VLOOKUP($A5,Progress_20230525!$A:$AZ,24,0),IF($G5&gt;0,RIGHT(VLOOKUP($A5,Progress_20230525!$A:$AZ,15,0),LEN(VLOOKUP($A5,Progress_20230525!$A:$AZ,15,0))-$G5-1),VLOOKUP($A5,Progress_20230525!$A:$AZ,15,0)))</f>
        <v>โรงเรียนวัดพระยาปลา</v>
      </c>
      <c r="I5" s="387" t="str">
        <f>VLOOKUP(A5,Progress_20230525!$A:$AZ,7,0)</f>
        <v>กรุงเทพมหานคร</v>
      </c>
      <c r="J5" s="387" t="str">
        <f>VLOOKUP($A5,Progress_20230525!$A:$AZ,5,0)</f>
        <v>กลุ่มศูนย์ดิจิตอลชุมชน</v>
      </c>
      <c r="K5" s="387" t="str">
        <f>IF($F5&gt;0,VLOOKUP($A5,Progress_20230525!$A:$AZ,25,0),IF($G5&gt;0,VLOOKUP($A5,Progress_20230525!$A:$AZ,11,0),VLOOKUP($A5,Progress_20230525!$A:$AZ,11,0)))</f>
        <v>เลขที่ 15/1 ถนนประชาสำราญ แขวงคลองสิบสอง เขตหนองจอก กรุงเทพมหานคร รหัสไปรษณีย์ 10530</v>
      </c>
      <c r="L5" s="387">
        <f>IF($F5&gt;0,VLOOKUP($A5,Progress_20230525!$A:$AZ,26,0),IF($G5&gt;0,VLOOKUP($A5,Progress_20230525!$A:$AZ,16,0),VLOOKUP($A5,Progress_20230525!$A:$AZ,16,0)))</f>
        <v>13.9134936762007</v>
      </c>
      <c r="M5" s="387">
        <f>IF($F5&gt;0,VLOOKUP($A5,Progress_20230525!$A:$AZ,27,0),IF($G5&gt;0,VLOOKUP($A5,Progress_20230525!$A:$AZ,17,0),VLOOKUP($A5,Progress_20230525!$A:$AZ,17,0)))</f>
        <v>100.86346919646699</v>
      </c>
      <c r="N5" s="387" t="str">
        <f t="shared" si="3"/>
        <v>สังกัดหน่วยงาน</v>
      </c>
      <c r="O5" s="387" t="str">
        <f>IF($F5&gt;0,VLOOKUP($A5,Progress_20230525!$A:$AZ,28,0),IF($G5&gt;0,VLOOKUP($A5,Progress_20230525!$A:$AZ,18,0),VLOOKUP($A5,Progress_20230525!$A:$AZ,18,0)))</f>
        <v>ผอ.เดือนเพ็ญ สุขสมาน</v>
      </c>
      <c r="P5" s="393">
        <f>IF($F5&gt;0,VLOOKUP($A5,Progress_20230525!$A:$AZ,29,0),IF($G5&gt;0,VLOOKUP($A5,Progress_20230525!$A:$AZ,19,0),VLOOKUP($A5,Progress_20230525!$A:$AZ,19,0)))</f>
        <v>0</v>
      </c>
      <c r="Q5" s="393" t="str">
        <f>IF($F5&gt;0,0,IF($G5&gt;0,VLOOKUP($A5,Progress_20230525!$A:$AZ,20,0),VLOOKUP($A5,Progress_20230525!$A:$AZ,20,0)))</f>
        <v>นายวิสิทธิ์ พงษ์ลุน</v>
      </c>
      <c r="R5" s="393" t="str">
        <f>IF($F5&gt;0,0,IF($G5&gt;0,VLOOKUP($A5,Progress_20230525!$A:$AZ,21,0),VLOOKUP($A5,Progress_20230525!$A:$AZ,21,0)))</f>
        <v>082-872-6489</v>
      </c>
      <c r="S5" s="387"/>
      <c r="T5" s="387"/>
      <c r="U5" s="391">
        <f t="shared" si="4"/>
        <v>45061</v>
      </c>
      <c r="V5" s="387" t="str">
        <f>VLOOKUP(MONTH($U5),Month!$A:$C,3,0)</f>
        <v>พฤษภาคม</v>
      </c>
      <c r="W5" s="387">
        <f t="shared" si="0"/>
        <v>2023</v>
      </c>
      <c r="X5" s="392">
        <v>346.3</v>
      </c>
      <c r="Y5" s="392">
        <v>129.4</v>
      </c>
    </row>
    <row r="6" spans="1:25" x14ac:dyDescent="0.25">
      <c r="A6" s="386">
        <f t="shared" si="1"/>
        <v>5</v>
      </c>
      <c r="B6" s="27">
        <f t="shared" si="2"/>
        <v>3</v>
      </c>
      <c r="C6" s="27">
        <f>VALUE(RIGHT(VLOOKUP($A6,Progress_20230525!$A:$AZ,4,0),1))</f>
        <v>1</v>
      </c>
      <c r="D6" s="387" t="str">
        <f>VLOOKUP($C6,Type!$A:$B,2,0)</f>
        <v>ศูนย์ที่จัดตั้งในโรงเรียนหรือสถานศึกษากระจายทั่วประเทศ</v>
      </c>
      <c r="E6" s="386">
        <v>5</v>
      </c>
      <c r="F6" s="388">
        <f>IF(LEN(VLOOKUP($A6,Progress_20230525!$A:$AZ,24,0))&gt;0,1,0)</f>
        <v>0</v>
      </c>
      <c r="G6" s="388">
        <f>IFERROR(SEARCH("&gt;",VLOOKUP($A6,Progress_20230525!$A:$AZ,15,0),1),0)</f>
        <v>0</v>
      </c>
      <c r="H6" s="387" t="str">
        <f>IF($F6&gt;0,VLOOKUP($A6,Progress_20230525!$A:$AZ,24,0),IF($G6&gt;0,RIGHT(VLOOKUP($A6,Progress_20230525!$A:$AZ,15,0),LEN(VLOOKUP($A6,Progress_20230525!$A:$AZ,15,0))-$G6-1),VLOOKUP($A6,Progress_20230525!$A:$AZ,15,0)))</f>
        <v>โรงเรียนวัดใหม่เจริญราษฎร์</v>
      </c>
      <c r="I6" s="387" t="str">
        <f>VLOOKUP(A6,Progress_20230525!$A:$AZ,7,0)</f>
        <v>กรุงเทพมหานคร</v>
      </c>
      <c r="J6" s="387" t="str">
        <f>VLOOKUP($A6,Progress_20230525!$A:$AZ,5,0)</f>
        <v>กลุ่มศูนย์ดิจิตอลชุมชน</v>
      </c>
      <c r="K6" s="387" t="str">
        <f>IF($F6&gt;0,VLOOKUP($A6,Progress_20230525!$A:$AZ,25,0),IF($G6&gt;0,VLOOKUP($A6,Progress_20230525!$A:$AZ,11,0),VLOOKUP($A6,Progress_20230525!$A:$AZ,11,0)))</f>
        <v xml:space="preserve">หมู่ 11 แขวงคลองสิบสอง เขตหนองจอก   แขวงคลองสิบสอง  เขตหนองจอก กรุงเทพมหานคร 10530 </v>
      </c>
      <c r="L6" s="387">
        <f>IF($F6&gt;0,VLOOKUP($A6,Progress_20230525!$A:$AZ,26,0),IF($G6&gt;0,VLOOKUP($A6,Progress_20230525!$A:$AZ,16,0),VLOOKUP($A6,Progress_20230525!$A:$AZ,16,0)))</f>
        <v>13.887880262495299</v>
      </c>
      <c r="M6" s="387">
        <f>IF($F6&gt;0,VLOOKUP($A6,Progress_20230525!$A:$AZ,27,0),IF($G6&gt;0,VLOOKUP($A6,Progress_20230525!$A:$AZ,17,0),VLOOKUP($A6,Progress_20230525!$A:$AZ,17,0)))</f>
        <v>100.90661572411901</v>
      </c>
      <c r="N6" s="387" t="str">
        <f t="shared" si="3"/>
        <v>สังกัดหน่วยงาน</v>
      </c>
      <c r="O6" s="387" t="str">
        <f>IF($F6&gt;0,VLOOKUP($A6,Progress_20230525!$A:$AZ,28,0),IF($G6&gt;0,VLOOKUP($A6,Progress_20230525!$A:$AZ,18,0),VLOOKUP($A6,Progress_20230525!$A:$AZ,18,0)))</f>
        <v>ผอ.สุณีย์ ช่วยออก</v>
      </c>
      <c r="P6" s="393" t="str">
        <f>IF($F6&gt;0,VLOOKUP($A6,Progress_20230525!$A:$AZ,29,0),IF($G6&gt;0,VLOOKUP($A6,Progress_20230525!$A:$AZ,19,0),VLOOKUP($A6,Progress_20230525!$A:$AZ,19,0)))</f>
        <v>081-453-8845</v>
      </c>
      <c r="Q6" s="393" t="str">
        <f>IF($F6&gt;0,0,IF($G6&gt;0,VLOOKUP($A6,Progress_20230525!$A:$AZ,20,0),VLOOKUP($A6,Progress_20230525!$A:$AZ,20,0)))</f>
        <v>มนพัทธ์ สุบิน</v>
      </c>
      <c r="R6" s="393" t="str">
        <f>IF($F6&gt;0,0,IF($G6&gt;0,VLOOKUP($A6,Progress_20230525!$A:$AZ,21,0),VLOOKUP($A6,Progress_20230525!$A:$AZ,21,0)))</f>
        <v>089-281-9478</v>
      </c>
      <c r="S6" s="387"/>
      <c r="T6" s="387"/>
      <c r="U6" s="391">
        <f t="shared" si="4"/>
        <v>45061</v>
      </c>
      <c r="V6" s="387" t="str">
        <f>VLOOKUP(MONTH($U6),Month!$A:$C,3,0)</f>
        <v>พฤษภาคม</v>
      </c>
      <c r="W6" s="387">
        <f t="shared" si="0"/>
        <v>2023</v>
      </c>
      <c r="X6" s="392">
        <v>350.1</v>
      </c>
      <c r="Y6" s="392">
        <v>172.2</v>
      </c>
    </row>
    <row r="7" spans="1:25" x14ac:dyDescent="0.25">
      <c r="A7" s="386">
        <f t="shared" si="1"/>
        <v>6</v>
      </c>
      <c r="B7" s="27">
        <f t="shared" si="2"/>
        <v>3</v>
      </c>
      <c r="C7" s="27">
        <f>VALUE(RIGHT(VLOOKUP($A7,Progress_20230525!$A:$AZ,4,0),1))</f>
        <v>1</v>
      </c>
      <c r="D7" s="387" t="str">
        <f>VLOOKUP($C7,Type!$A:$B,2,0)</f>
        <v>ศูนย์ที่จัดตั้งในโรงเรียนหรือสถานศึกษากระจายทั่วประเทศ</v>
      </c>
      <c r="E7" s="386">
        <v>6</v>
      </c>
      <c r="F7" s="388">
        <f>IF(LEN(VLOOKUP($A7,Progress_20230525!$A:$AZ,24,0))&gt;0,1,0)</f>
        <v>0</v>
      </c>
      <c r="G7" s="388">
        <f>IFERROR(SEARCH("&gt;",VLOOKUP($A7,Progress_20230525!$A:$AZ,15,0),1),0)</f>
        <v>0</v>
      </c>
      <c r="H7" s="387" t="str">
        <f>IF($F7&gt;0,VLOOKUP($A7,Progress_20230525!$A:$AZ,24,0),IF($G7&gt;0,RIGHT(VLOOKUP($A7,Progress_20230525!$A:$AZ,15,0),LEN(VLOOKUP($A7,Progress_20230525!$A:$AZ,15,0))-$G7-1),VLOOKUP($A7,Progress_20230525!$A:$AZ,15,0)))</f>
        <v>โรงเรียนสะละมัดบำรุงอิสลาม</v>
      </c>
      <c r="I7" s="387" t="str">
        <f>VLOOKUP(A7,Progress_20230525!$A:$AZ,7,0)</f>
        <v>กรุงเทพมหานคร</v>
      </c>
      <c r="J7" s="387" t="str">
        <f>VLOOKUP($A7,Progress_20230525!$A:$AZ,5,0)</f>
        <v>กลุ่มศูนย์ดิจิตอลชุมชน</v>
      </c>
      <c r="K7" s="387" t="str">
        <f>IF($F7&gt;0,VLOOKUP($A7,Progress_20230525!$A:$AZ,25,0),IF($G7&gt;0,VLOOKUP($A7,Progress_20230525!$A:$AZ,11,0),VLOOKUP($A7,Progress_20230525!$A:$AZ,11,0)))</f>
        <v>อ.บึงกุ่ม ต.นวมินทร์ จ.กรุงเทพมหานคร 10240</v>
      </c>
      <c r="L7" s="387">
        <f>IF($F7&gt;0,VLOOKUP($A7,Progress_20230525!$A:$AZ,26,0),IF($G7&gt;0,VLOOKUP($A7,Progress_20230525!$A:$AZ,16,0),VLOOKUP($A7,Progress_20230525!$A:$AZ,16,0)))</f>
        <v>13.7527661362</v>
      </c>
      <c r="M7" s="387">
        <f>IF($F7&gt;0,VLOOKUP($A7,Progress_20230525!$A:$AZ,27,0),IF($G7&gt;0,VLOOKUP($A7,Progress_20230525!$A:$AZ,17,0),VLOOKUP($A7,Progress_20230525!$A:$AZ,17,0)))</f>
        <v>100.51662072000001</v>
      </c>
      <c r="N7" s="387" t="str">
        <f t="shared" si="3"/>
        <v>สังกัดหน่วยงาน</v>
      </c>
      <c r="O7" s="387">
        <f>IF($F7&gt;0,VLOOKUP($A7,Progress_20230525!$A:$AZ,28,0),IF($G7&gt;0,VLOOKUP($A7,Progress_20230525!$A:$AZ,18,0),VLOOKUP($A7,Progress_20230525!$A:$AZ,18,0)))</f>
        <v>0</v>
      </c>
      <c r="P7" s="393">
        <f>IF($F7&gt;0,VLOOKUP($A7,Progress_20230525!$A:$AZ,29,0),IF($G7&gt;0,VLOOKUP($A7,Progress_20230525!$A:$AZ,19,0),VLOOKUP($A7,Progress_20230525!$A:$AZ,19,0)))</f>
        <v>0</v>
      </c>
      <c r="Q7" s="393">
        <f>IF($F7&gt;0,0,IF($G7&gt;0,VLOOKUP($A7,Progress_20230525!$A:$AZ,20,0),VLOOKUP($A7,Progress_20230525!$A:$AZ,20,0)))</f>
        <v>0</v>
      </c>
      <c r="R7" s="393">
        <f>IF($F7&gt;0,0,IF($G7&gt;0,VLOOKUP($A7,Progress_20230525!$A:$AZ,21,0),VLOOKUP($A7,Progress_20230525!$A:$AZ,21,0)))</f>
        <v>0</v>
      </c>
      <c r="S7" s="387"/>
      <c r="T7" s="387"/>
      <c r="U7" s="391">
        <f t="shared" si="4"/>
        <v>45061</v>
      </c>
      <c r="V7" s="387" t="str">
        <f>VLOOKUP(MONTH($U7),Month!$A:$C,3,0)</f>
        <v>พฤษภาคม</v>
      </c>
      <c r="W7" s="387">
        <f t="shared" si="0"/>
        <v>2023</v>
      </c>
      <c r="X7" s="392">
        <v>346</v>
      </c>
      <c r="Y7" s="392">
        <v>162.1</v>
      </c>
    </row>
    <row r="8" spans="1:25" x14ac:dyDescent="0.25">
      <c r="A8" s="386">
        <f t="shared" si="1"/>
        <v>7</v>
      </c>
      <c r="B8" s="27">
        <f t="shared" si="2"/>
        <v>3</v>
      </c>
      <c r="C8" s="27">
        <f>VALUE(RIGHT(VLOOKUP($A8,Progress_20230525!$A:$AZ,4,0),1))</f>
        <v>1</v>
      </c>
      <c r="D8" s="387" t="str">
        <f>VLOOKUP($C8,Type!$A:$B,2,0)</f>
        <v>ศูนย์ที่จัดตั้งในโรงเรียนหรือสถานศึกษากระจายทั่วประเทศ</v>
      </c>
      <c r="E8" s="386">
        <v>7</v>
      </c>
      <c r="F8" s="388">
        <f>IF(LEN(VLOOKUP($A8,Progress_20230525!$A:$AZ,24,0))&gt;0,1,0)</f>
        <v>0</v>
      </c>
      <c r="G8" s="388">
        <f>IFERROR(SEARCH("&gt;",VLOOKUP($A8,Progress_20230525!$A:$AZ,15,0),1),0)</f>
        <v>0</v>
      </c>
      <c r="H8" s="387" t="str">
        <f>IF($F8&gt;0,VLOOKUP($A8,Progress_20230525!$A:$AZ,24,0),IF($G8&gt;0,RIGHT(VLOOKUP($A8,Progress_20230525!$A:$AZ,15,0),LEN(VLOOKUP($A8,Progress_20230525!$A:$AZ,15,0))-$G8-1),VLOOKUP($A8,Progress_20230525!$A:$AZ,15,0)))</f>
        <v>โรงเรียนบางกะปิ</v>
      </c>
      <c r="I8" s="387" t="str">
        <f>VLOOKUP(A8,Progress_20230525!$A:$AZ,7,0)</f>
        <v>กรุงเทพมหานคร</v>
      </c>
      <c r="J8" s="387" t="str">
        <f>VLOOKUP($A8,Progress_20230525!$A:$AZ,5,0)</f>
        <v>กลุ่มศูนย์ดิจิตอลชุมชน</v>
      </c>
      <c r="K8" s="387" t="str">
        <f>IF($F8&gt;0,VLOOKUP($A8,Progress_20230525!$A:$AZ,25,0),IF($G8&gt;0,VLOOKUP($A8,Progress_20230525!$A:$AZ,11,0),VLOOKUP($A8,Progress_20230525!$A:$AZ,11,0)))</f>
        <v>69 ถนนเสรีไทย แขวงคลองจั่น เขตบางกะปิ กรุงเทพมหานคร 10240</v>
      </c>
      <c r="L8" s="387">
        <f>IF($F8&gt;0,VLOOKUP($A8,Progress_20230525!$A:$AZ,26,0),IF($G8&gt;0,VLOOKUP($A8,Progress_20230525!$A:$AZ,16,0),VLOOKUP($A8,Progress_20230525!$A:$AZ,16,0)))</f>
        <v>13.771558251573</v>
      </c>
      <c r="M8" s="387">
        <f>IF($F8&gt;0,VLOOKUP($A8,Progress_20230525!$A:$AZ,27,0),IF($G8&gt;0,VLOOKUP($A8,Progress_20230525!$A:$AZ,17,0),VLOOKUP($A8,Progress_20230525!$A:$AZ,17,0)))</f>
        <v>100.65081626763001</v>
      </c>
      <c r="N8" s="387" t="str">
        <f t="shared" si="3"/>
        <v>สังกัดหน่วยงาน</v>
      </c>
      <c r="O8" s="387" t="str">
        <f>IF($F8&gt;0,VLOOKUP($A8,Progress_20230525!$A:$AZ,28,0),IF($G8&gt;0,VLOOKUP($A8,Progress_20230525!$A:$AZ,18,0),VLOOKUP($A8,Progress_20230525!$A:$AZ,18,0)))</f>
        <v>ผอ.ประจักษ์ ประจิมทิศ</v>
      </c>
      <c r="P8" s="393">
        <f>IF($F8&gt;0,VLOOKUP($A8,Progress_20230525!$A:$AZ,29,0),IF($G8&gt;0,VLOOKUP($A8,Progress_20230525!$A:$AZ,19,0),VLOOKUP($A8,Progress_20230525!$A:$AZ,19,0)))</f>
        <v>0</v>
      </c>
      <c r="Q8" s="393">
        <f>IF($F8&gt;0,0,IF($G8&gt;0,VLOOKUP($A8,Progress_20230525!$A:$AZ,20,0),VLOOKUP($A8,Progress_20230525!$A:$AZ,20,0)))</f>
        <v>0</v>
      </c>
      <c r="R8" s="393">
        <f>IF($F8&gt;0,0,IF($G8&gt;0,VLOOKUP($A8,Progress_20230525!$A:$AZ,21,0),VLOOKUP($A8,Progress_20230525!$A:$AZ,21,0)))</f>
        <v>0</v>
      </c>
      <c r="S8" s="387"/>
      <c r="T8" s="387"/>
      <c r="U8" s="391">
        <f t="shared" si="4"/>
        <v>45061</v>
      </c>
      <c r="V8" s="387" t="str">
        <f>VLOOKUP(MONTH($U8),Month!$A:$C,3,0)</f>
        <v>พฤษภาคม</v>
      </c>
      <c r="W8" s="387">
        <f t="shared" si="0"/>
        <v>2023</v>
      </c>
      <c r="X8" s="392">
        <v>208.98996454901521</v>
      </c>
      <c r="Y8" s="392">
        <v>114.33270815679187</v>
      </c>
    </row>
    <row r="9" spans="1:25" x14ac:dyDescent="0.25">
      <c r="A9" s="386">
        <f t="shared" si="1"/>
        <v>8</v>
      </c>
      <c r="B9" s="27">
        <f t="shared" si="2"/>
        <v>3</v>
      </c>
      <c r="C9" s="27">
        <f>VALUE(RIGHT(VLOOKUP($A9,Progress_20230525!$A:$AZ,4,0),1))</f>
        <v>1</v>
      </c>
      <c r="D9" s="387" t="str">
        <f>VLOOKUP($C9,Type!$A:$B,2,0)</f>
        <v>ศูนย์ที่จัดตั้งในโรงเรียนหรือสถานศึกษากระจายทั่วประเทศ</v>
      </c>
      <c r="E9" s="386">
        <v>8</v>
      </c>
      <c r="F9" s="388">
        <f>IF(LEN(VLOOKUP($A9,Progress_20230525!$A:$AZ,24,0))&gt;0,1,0)</f>
        <v>0</v>
      </c>
      <c r="G9" s="388">
        <f>IFERROR(SEARCH("&gt;",VLOOKUP($A9,Progress_20230525!$A:$AZ,15,0),1),0)</f>
        <v>0</v>
      </c>
      <c r="H9" s="387" t="str">
        <f>IF($F9&gt;0,VLOOKUP($A9,Progress_20230525!$A:$AZ,24,0),IF($G9&gt;0,RIGHT(VLOOKUP($A9,Progress_20230525!$A:$AZ,15,0),LEN(VLOOKUP($A9,Progress_20230525!$A:$AZ,15,0))-$G9-1),VLOOKUP($A9,Progress_20230525!$A:$AZ,15,0)))</f>
        <v>โรงเรียนฝึกอาชีพกรุงเทพมหานคร (กาญจนสิงห์หาสน์)</v>
      </c>
      <c r="I9" s="387" t="str">
        <f>VLOOKUP(A9,Progress_20230525!$A:$AZ,7,0)</f>
        <v>กรุงเทพมหานคร</v>
      </c>
      <c r="J9" s="387" t="str">
        <f>VLOOKUP($A9,Progress_20230525!$A:$AZ,5,0)</f>
        <v>กลุ่มศูนย์ดิจิตอลชุมชน</v>
      </c>
      <c r="K9" s="387" t="str">
        <f>IF($F9&gt;0,VLOOKUP($A9,Progress_20230525!$A:$AZ,25,0),IF($G9&gt;0,VLOOKUP($A9,Progress_20230525!$A:$AZ,11,0),VLOOKUP($A9,Progress_20230525!$A:$AZ,11,0)))</f>
        <v>บริเวณชั้น 1 อาคารเรียน 686 ซอยจรัลสนิทวงศ์ 35 แขวงคลองชักพระ เขตตลิ่งชัน กรุงเทพฯ</v>
      </c>
      <c r="L9" s="387">
        <f>IF($F9&gt;0,VLOOKUP($A9,Progress_20230525!$A:$AZ,26,0),IF($G9&gt;0,VLOOKUP($A9,Progress_20230525!$A:$AZ,16,0),VLOOKUP($A9,Progress_20230525!$A:$AZ,16,0)))</f>
        <v>13.7605127530566</v>
      </c>
      <c r="M9" s="387">
        <f>IF($F9&gt;0,VLOOKUP($A9,Progress_20230525!$A:$AZ,27,0),IF($G9&gt;0,VLOOKUP($A9,Progress_20230525!$A:$AZ,17,0),VLOOKUP($A9,Progress_20230525!$A:$AZ,17,0)))</f>
        <v>100.45450306763</v>
      </c>
      <c r="N9" s="387" t="str">
        <f t="shared" si="3"/>
        <v>สังกัดหน่วยงาน</v>
      </c>
      <c r="O9" s="387" t="str">
        <f>IF($F9&gt;0,VLOOKUP($A9,Progress_20230525!$A:$AZ,28,0),IF($G9&gt;0,VLOOKUP($A9,Progress_20230525!$A:$AZ,18,0),VLOOKUP($A9,Progress_20230525!$A:$AZ,18,0)))</f>
        <v>ผอ.นางฐาปนีย สมพรมทิพย์</v>
      </c>
      <c r="P9" s="393" t="str">
        <f>IF($F9&gt;0,VLOOKUP($A9,Progress_20230525!$A:$AZ,29,0),IF($G9&gt;0,VLOOKUP($A9,Progress_20230525!$A:$AZ,19,0),VLOOKUP($A9,Progress_20230525!$A:$AZ,19,0)))</f>
        <v>086-988-4452</v>
      </c>
      <c r="Q9" s="393" t="str">
        <f>IF($F9&gt;0,0,IF($G9&gt;0,VLOOKUP($A9,Progress_20230525!$A:$AZ,20,0),VLOOKUP($A9,Progress_20230525!$A:$AZ,20,0)))</f>
        <v>นายบุญฤทธิ์ ถ้วยทอง</v>
      </c>
      <c r="R9" s="393" t="str">
        <f>IF($F9&gt;0,0,IF($G9&gt;0,VLOOKUP($A9,Progress_20230525!$A:$AZ,21,0),VLOOKUP($A9,Progress_20230525!$A:$AZ,21,0)))</f>
        <v>089-698-8722</v>
      </c>
      <c r="S9" s="387"/>
      <c r="T9" s="387"/>
      <c r="U9" s="391">
        <f t="shared" si="4"/>
        <v>45061</v>
      </c>
      <c r="V9" s="387" t="str">
        <f>VLOOKUP(MONTH($U9),Month!$A:$C,3,0)</f>
        <v>พฤษภาคม</v>
      </c>
      <c r="W9" s="387">
        <f t="shared" si="0"/>
        <v>2023</v>
      </c>
      <c r="X9" s="392">
        <v>340.6</v>
      </c>
      <c r="Y9" s="392">
        <v>136.30000000000001</v>
      </c>
    </row>
    <row r="10" spans="1:25" x14ac:dyDescent="0.25">
      <c r="A10" s="386">
        <f t="shared" si="1"/>
        <v>9</v>
      </c>
      <c r="B10" s="27">
        <f t="shared" si="2"/>
        <v>3</v>
      </c>
      <c r="C10" s="27">
        <f>VALUE(RIGHT(VLOOKUP($A10,Progress_20230525!$A:$AZ,4,0),1))</f>
        <v>1</v>
      </c>
      <c r="D10" s="387" t="str">
        <f>VLOOKUP($C10,Type!$A:$B,2,0)</f>
        <v>ศูนย์ที่จัดตั้งในโรงเรียนหรือสถานศึกษากระจายทั่วประเทศ</v>
      </c>
      <c r="E10" s="386">
        <v>9</v>
      </c>
      <c r="F10" s="388">
        <f>IF(LEN(VLOOKUP($A10,Progress_20230525!$A:$AZ,24,0))&gt;0,1,0)</f>
        <v>1</v>
      </c>
      <c r="G10" s="388">
        <f>IFERROR(SEARCH("&gt;",VLOOKUP($A10,Progress_20230525!$A:$AZ,15,0),1),0)</f>
        <v>20</v>
      </c>
      <c r="H10" s="387" t="str">
        <f>IF($F10&gt;0,VLOOKUP($A10,Progress_20230525!$A:$AZ,24,0),IF($G10&gt;0,RIGHT(VLOOKUP($A10,Progress_20230525!$A:$AZ,15,0),LEN(VLOOKUP($A10,Progress_20230525!$A:$AZ,15,0))-$G10-1),VLOOKUP($A10,Progress_20230525!$A:$AZ,15,0)))</f>
        <v>โรงเรียนมูลนิธิวัดปากบ่อ</v>
      </c>
      <c r="I10" s="387" t="str">
        <f>VLOOKUP(A10,Progress_20230525!$A:$AZ,7,0)</f>
        <v>กรุงเทพมหานคร</v>
      </c>
      <c r="J10" s="387" t="str">
        <f>VLOOKUP($A10,Progress_20230525!$A:$AZ,5,0)</f>
        <v>กลุ่มศูนย์ดิจิตอลชุมชน</v>
      </c>
      <c r="K10" s="387" t="str">
        <f>IF($F10&gt;0,VLOOKUP($A10,Progress_20230525!$A:$AZ,25,0),IF($G10&gt;0,VLOOKUP($A10,Progress_20230525!$A:$AZ,11,0),VLOOKUP($A10,Progress_20230525!$A:$AZ,11,0)))</f>
        <v>333 ถ.สุขุมวิท77 แขวงสวนหลวง เขตสวนหลวง กทม</v>
      </c>
      <c r="L10" s="387">
        <f>IF($F10&gt;0,VLOOKUP($A10,Progress_20230525!$A:$AZ,26,0),IF($G10&gt;0,VLOOKUP($A10,Progress_20230525!$A:$AZ,16,0),VLOOKUP($A10,Progress_20230525!$A:$AZ,16,0)))</f>
        <v>13.7139555781359</v>
      </c>
      <c r="M10" s="387">
        <f>IF($F10&gt;0,VLOOKUP($A10,Progress_20230525!$A:$AZ,27,0),IF($G10&gt;0,VLOOKUP($A10,Progress_20230525!$A:$AZ,17,0),VLOOKUP($A10,Progress_20230525!$A:$AZ,17,0)))</f>
        <v>100.631466012155</v>
      </c>
      <c r="N10" s="387" t="str">
        <f t="shared" si="3"/>
        <v>สังกัดหน่วยงาน</v>
      </c>
      <c r="O10" s="387" t="str">
        <f>IF($F10&gt;0,VLOOKUP($A10,Progress_20230525!$A:$AZ,28,0),IF($G10&gt;0,VLOOKUP($A10,Progress_20230525!$A:$AZ,18,0),VLOOKUP($A10,Progress_20230525!$A:$AZ,18,0)))</f>
        <v>พระครูวรกิจจาทร</v>
      </c>
      <c r="P10" s="393" t="str">
        <f>IF($F10&gt;0,VLOOKUP($A10,Progress_20230525!$A:$AZ,29,0),IF($G10&gt;0,VLOOKUP($A10,Progress_20230525!$A:$AZ,19,0),VLOOKUP($A10,Progress_20230525!$A:$AZ,19,0)))</f>
        <v>02-3484925</v>
      </c>
      <c r="Q10" s="393">
        <f>IF($F10&gt;0,0,IF($G10&gt;0,VLOOKUP($A10,Progress_20230525!$A:$AZ,20,0),VLOOKUP($A10,Progress_20230525!$A:$AZ,20,0)))</f>
        <v>0</v>
      </c>
      <c r="R10" s="393">
        <f>IF($F10&gt;0,0,IF($G10&gt;0,VLOOKUP($A10,Progress_20230525!$A:$AZ,21,0),VLOOKUP($A10,Progress_20230525!$A:$AZ,21,0)))</f>
        <v>0</v>
      </c>
      <c r="S10" s="387"/>
      <c r="T10" s="387"/>
      <c r="U10" s="391">
        <f t="shared" si="4"/>
        <v>45061</v>
      </c>
      <c r="V10" s="387" t="str">
        <f>VLOOKUP(MONTH($U10),Month!$A:$C,3,0)</f>
        <v>พฤษภาคม</v>
      </c>
      <c r="W10" s="387">
        <f t="shared" si="0"/>
        <v>2023</v>
      </c>
      <c r="X10" s="392">
        <v>239.07763272887678</v>
      </c>
      <c r="Y10" s="392">
        <v>102.05438424146358</v>
      </c>
    </row>
    <row r="11" spans="1:25" x14ac:dyDescent="0.25">
      <c r="A11" s="386">
        <f t="shared" si="1"/>
        <v>10</v>
      </c>
      <c r="B11" s="27">
        <f t="shared" si="2"/>
        <v>3</v>
      </c>
      <c r="C11" s="27">
        <f>VALUE(RIGHT(VLOOKUP($A11,Progress_20230525!$A:$AZ,4,0),1))</f>
        <v>1</v>
      </c>
      <c r="D11" s="387" t="str">
        <f>VLOOKUP($C11,Type!$A:$B,2,0)</f>
        <v>ศูนย์ที่จัดตั้งในโรงเรียนหรือสถานศึกษากระจายทั่วประเทศ</v>
      </c>
      <c r="E11" s="386">
        <v>10</v>
      </c>
      <c r="F11" s="388">
        <f>IF(LEN(VLOOKUP($A11,Progress_20230525!$A:$AZ,24,0))&gt;0,1,0)</f>
        <v>1</v>
      </c>
      <c r="G11" s="388">
        <f>IFERROR(SEARCH("&gt;",VLOOKUP($A11,Progress_20230525!$A:$AZ,15,0),1),0)</f>
        <v>33</v>
      </c>
      <c r="H11" s="387" t="str">
        <f>IF($F11&gt;0,VLOOKUP($A11,Progress_20230525!$A:$AZ,24,0),IF($G11&gt;0,RIGHT(VLOOKUP($A11,Progress_20230525!$A:$AZ,15,0),LEN(VLOOKUP($A11,Progress_20230525!$A:$AZ,15,0))-$G11-1),VLOOKUP($A11,Progress_20230525!$A:$AZ,15,0)))</f>
        <v>ศูนย์การเรียนรู้วัดบางนานอก</v>
      </c>
      <c r="I11" s="387" t="str">
        <f>VLOOKUP(A11,Progress_20230525!$A:$AZ,7,0)</f>
        <v>กรุงเทพมหานคร</v>
      </c>
      <c r="J11" s="387" t="str">
        <f>VLOOKUP($A11,Progress_20230525!$A:$AZ,5,0)</f>
        <v>กลุ่มศูนย์ดิจิตอลชุมชน</v>
      </c>
      <c r="K11" s="387" t="str">
        <f>IF($F11&gt;0,VLOOKUP($A11,Progress_20230525!$A:$AZ,25,0),IF($G11&gt;0,VLOOKUP($A11,Progress_20230525!$A:$AZ,11,0),VLOOKUP($A11,Progress_20230525!$A:$AZ,11,0)))</f>
        <v>ถนนสรรพาวุธ แขวงบางนาใต้ เขตบางนา กรุงเทพมหานคร</v>
      </c>
      <c r="L11" s="387">
        <f>IF($F11&gt;0,VLOOKUP($A11,Progress_20230525!$A:$AZ,26,0),IF($G11&gt;0,VLOOKUP($A11,Progress_20230525!$A:$AZ,16,0),VLOOKUP($A11,Progress_20230525!$A:$AZ,16,0)))</f>
        <v>13.6753476378814</v>
      </c>
      <c r="M11" s="387">
        <f>IF($F11&gt;0,VLOOKUP($A11,Progress_20230525!$A:$AZ,27,0),IF($G11&gt;0,VLOOKUP($A11,Progress_20230525!$A:$AZ,17,0),VLOOKUP($A11,Progress_20230525!$A:$AZ,17,0)))</f>
        <v>100.58755714757601</v>
      </c>
      <c r="N11" s="387" t="str">
        <f t="shared" si="3"/>
        <v>สังกัดหน่วยงาน</v>
      </c>
      <c r="O11" s="387" t="str">
        <f>IF($F11&gt;0,VLOOKUP($A11,Progress_20230525!$A:$AZ,28,0),IF($G11&gt;0,VLOOKUP($A11,Progress_20230525!$A:$AZ,18,0),VLOOKUP($A11,Progress_20230525!$A:$AZ,18,0)))</f>
        <v>ณัฐมาศ</v>
      </c>
      <c r="P11" s="393" t="str">
        <f>IF($F11&gt;0,VLOOKUP($A11,Progress_20230525!$A:$AZ,29,0),IF($G11&gt;0,VLOOKUP($A11,Progress_20230525!$A:$AZ,19,0),VLOOKUP($A11,Progress_20230525!$A:$AZ,19,0)))</f>
        <v>080-9145491</v>
      </c>
      <c r="Q11" s="393">
        <f>IF($F11&gt;0,0,IF($G11&gt;0,VLOOKUP($A11,Progress_20230525!$A:$AZ,20,0),VLOOKUP($A11,Progress_20230525!$A:$AZ,20,0)))</f>
        <v>0</v>
      </c>
      <c r="R11" s="393">
        <f>IF($F11&gt;0,0,IF($G11&gt;0,VLOOKUP($A11,Progress_20230525!$A:$AZ,21,0),VLOOKUP($A11,Progress_20230525!$A:$AZ,21,0)))</f>
        <v>0</v>
      </c>
      <c r="S11" s="387"/>
      <c r="T11" s="387"/>
      <c r="U11" s="391">
        <f t="shared" si="4"/>
        <v>45061</v>
      </c>
      <c r="V11" s="387" t="str">
        <f>VLOOKUP(MONTH($U11),Month!$A:$C,3,0)</f>
        <v>พฤษภาคม</v>
      </c>
      <c r="W11" s="387">
        <f t="shared" si="0"/>
        <v>2023</v>
      </c>
      <c r="X11" s="392">
        <v>213.73354858173161</v>
      </c>
      <c r="Y11" s="392">
        <v>104.00549043087663</v>
      </c>
    </row>
    <row r="12" spans="1:25" x14ac:dyDescent="0.25">
      <c r="A12" s="386">
        <f t="shared" si="1"/>
        <v>11</v>
      </c>
      <c r="B12" s="27">
        <f t="shared" si="2"/>
        <v>3</v>
      </c>
      <c r="C12" s="27">
        <f>VALUE(RIGHT(VLOOKUP($A12,Progress_20230525!$A:$AZ,4,0),1))</f>
        <v>1</v>
      </c>
      <c r="D12" s="387" t="str">
        <f>VLOOKUP($C12,Type!$A:$B,2,0)</f>
        <v>ศูนย์ที่จัดตั้งในโรงเรียนหรือสถานศึกษากระจายทั่วประเทศ</v>
      </c>
      <c r="E12" s="386">
        <v>11</v>
      </c>
      <c r="F12" s="388">
        <f>IF(LEN(VLOOKUP($A12,Progress_20230525!$A:$AZ,24,0))&gt;0,1,0)</f>
        <v>1</v>
      </c>
      <c r="G12" s="388">
        <f>IFERROR(SEARCH("&gt;",VLOOKUP($A12,Progress_20230525!$A:$AZ,15,0),1),0)</f>
        <v>26</v>
      </c>
      <c r="H12" s="387" t="str">
        <f>IF($F12&gt;0,VLOOKUP($A12,Progress_20230525!$A:$AZ,24,0),IF($G12&gt;0,RIGHT(VLOOKUP($A12,Progress_20230525!$A:$AZ,15,0),LEN(VLOOKUP($A12,Progress_20230525!$A:$AZ,15,0))-$G12-1),VLOOKUP($A12,Progress_20230525!$A:$AZ,15,0)))</f>
        <v xml:space="preserve">โรงเรียนบ้านคลองบัว </v>
      </c>
      <c r="I12" s="387" t="str">
        <f>VLOOKUP(A12,Progress_20230525!$A:$AZ,7,0)</f>
        <v>กรุงเทพมหานคร</v>
      </c>
      <c r="J12" s="387" t="str">
        <f>VLOOKUP($A12,Progress_20230525!$A:$AZ,5,0)</f>
        <v>กลุ่มศูนย์ดิจิตอลชุมชน</v>
      </c>
      <c r="K12" s="387" t="str">
        <f>IF($F12&gt;0,VLOOKUP($A12,Progress_20230525!$A:$AZ,25,0),IF($G12&gt;0,VLOOKUP($A12,Progress_20230525!$A:$AZ,11,0),VLOOKUP($A12,Progress_20230525!$A:$AZ,11,0)))</f>
        <v>105 ถนนสุขาภิบาล ๕ แขวงท่าแร้ง เขตบางเขน กรุงเทพมหานคร 10220</v>
      </c>
      <c r="L12" s="387">
        <f>IF($F12&gt;0,VLOOKUP($A12,Progress_20230525!$A:$AZ,26,0),IF($G12&gt;0,VLOOKUP($A12,Progress_20230525!$A:$AZ,16,0),VLOOKUP($A12,Progress_20230525!$A:$AZ,16,0)))</f>
        <v>13.864613541665699</v>
      </c>
      <c r="M12" s="387">
        <f>IF($F12&gt;0,VLOOKUP($A12,Progress_20230525!$A:$AZ,27,0),IF($G12&gt;0,VLOOKUP($A12,Progress_20230525!$A:$AZ,17,0),VLOOKUP($A12,Progress_20230525!$A:$AZ,17,0)))</f>
        <v>100.640955019353</v>
      </c>
      <c r="N12" s="387" t="str">
        <f t="shared" si="3"/>
        <v>สังกัดหน่วยงาน</v>
      </c>
      <c r="O12" s="387" t="str">
        <f>IF($F12&gt;0,VLOOKUP($A12,Progress_20230525!$A:$AZ,28,0),IF($G12&gt;0,VLOOKUP($A12,Progress_20230525!$A:$AZ,18,0),VLOOKUP($A12,Progress_20230525!$A:$AZ,18,0)))</f>
        <v>ผอ.รุ่งนภา</v>
      </c>
      <c r="P12" s="393" t="str">
        <f>IF($F12&gt;0,VLOOKUP($A12,Progress_20230525!$A:$AZ,29,0),IF($G12&gt;0,VLOOKUP($A12,Progress_20230525!$A:$AZ,19,0),VLOOKUP($A12,Progress_20230525!$A:$AZ,19,0)))</f>
        <v>098-9893899</v>
      </c>
      <c r="Q12" s="393">
        <f>IF($F12&gt;0,0,IF($G12&gt;0,VLOOKUP($A12,Progress_20230525!$A:$AZ,20,0),VLOOKUP($A12,Progress_20230525!$A:$AZ,20,0)))</f>
        <v>0</v>
      </c>
      <c r="R12" s="393">
        <f>IF($F12&gt;0,0,IF($G12&gt;0,VLOOKUP($A12,Progress_20230525!$A:$AZ,21,0),VLOOKUP($A12,Progress_20230525!$A:$AZ,21,0)))</f>
        <v>0</v>
      </c>
      <c r="S12" s="387"/>
      <c r="T12" s="387"/>
      <c r="U12" s="391">
        <f t="shared" si="4"/>
        <v>45061</v>
      </c>
      <c r="V12" s="387" t="str">
        <f>VLOOKUP(MONTH($U12),Month!$A:$C,3,0)</f>
        <v>พฤษภาคม</v>
      </c>
      <c r="W12" s="387">
        <f t="shared" si="0"/>
        <v>2023</v>
      </c>
      <c r="X12" s="392">
        <v>245.73927910563953</v>
      </c>
      <c r="Y12" s="392">
        <v>111.75794113478872</v>
      </c>
    </row>
    <row r="13" spans="1:25" x14ac:dyDescent="0.25">
      <c r="A13" s="386">
        <f t="shared" si="1"/>
        <v>12</v>
      </c>
      <c r="B13" s="27">
        <f t="shared" si="2"/>
        <v>3</v>
      </c>
      <c r="C13" s="27">
        <f>VALUE(RIGHT(VLOOKUP($A13,Progress_20230525!$A:$AZ,4,0),1))</f>
        <v>1</v>
      </c>
      <c r="D13" s="387" t="str">
        <f>VLOOKUP($C13,Type!$A:$B,2,0)</f>
        <v>ศูนย์ที่จัดตั้งในโรงเรียนหรือสถานศึกษากระจายทั่วประเทศ</v>
      </c>
      <c r="E13" s="386">
        <v>12</v>
      </c>
      <c r="F13" s="388">
        <f>IF(LEN(VLOOKUP($A13,Progress_20230525!$A:$AZ,24,0))&gt;0,1,0)</f>
        <v>0</v>
      </c>
      <c r="G13" s="388">
        <f>IFERROR(SEARCH("&gt;",VLOOKUP($A13,Progress_20230525!$A:$AZ,15,0),1),0)</f>
        <v>0</v>
      </c>
      <c r="H13" s="387" t="str">
        <f>IF($F13&gt;0,VLOOKUP($A13,Progress_20230525!$A:$AZ,24,0),IF($G13&gt;0,RIGHT(VLOOKUP($A13,Progress_20230525!$A:$AZ,15,0),LEN(VLOOKUP($A13,Progress_20230525!$A:$AZ,15,0))-$G13-1),VLOOKUP($A13,Progress_20230525!$A:$AZ,15,0)))</f>
        <v>โรงเรียนสตรีวรนาถบางเขน</v>
      </c>
      <c r="I13" s="387" t="str">
        <f>VLOOKUP(A13,Progress_20230525!$A:$AZ,7,0)</f>
        <v>กรุงเทพมหานคร</v>
      </c>
      <c r="J13" s="387" t="str">
        <f>VLOOKUP($A13,Progress_20230525!$A:$AZ,5,0)</f>
        <v>กลุ่มศูนย์ดิจิตอลชุมชน</v>
      </c>
      <c r="K13" s="387" t="str">
        <f>IF($F13&gt;0,VLOOKUP($A13,Progress_20230525!$A:$AZ,25,0),IF($G13&gt;0,VLOOKUP($A13,Progress_20230525!$A:$AZ,11,0),VLOOKUP($A13,Progress_20230525!$A:$AZ,11,0)))</f>
        <v>1408 ถนนพหลโยธิน แขวงจอมพล เขตจตุจักร กทม. 10900</v>
      </c>
      <c r="L13" s="387">
        <f>IF($F13&gt;0,VLOOKUP($A13,Progress_20230525!$A:$AZ,26,0),IF($G13&gt;0,VLOOKUP($A13,Progress_20230525!$A:$AZ,16,0),VLOOKUP($A13,Progress_20230525!$A:$AZ,16,0)))</f>
        <v>13.822185362908</v>
      </c>
      <c r="M13" s="387">
        <f>IF($F13&gt;0,VLOOKUP($A13,Progress_20230525!$A:$AZ,27,0),IF($G13&gt;0,VLOOKUP($A13,Progress_20230525!$A:$AZ,17,0),VLOOKUP($A13,Progress_20230525!$A:$AZ,17,0)))</f>
        <v>100.565562154137</v>
      </c>
      <c r="N13" s="387" t="str">
        <f t="shared" si="3"/>
        <v>สังกัดหน่วยงาน</v>
      </c>
      <c r="O13" s="387" t="str">
        <f>IF($F13&gt;0,VLOOKUP($A13,Progress_20230525!$A:$AZ,28,0),IF($G13&gt;0,VLOOKUP($A13,Progress_20230525!$A:$AZ,18,0),VLOOKUP($A13,Progress_20230525!$A:$AZ,18,0)))</f>
        <v>ผอ.นางสาวเอื้อมพร จันทร์รัศมี</v>
      </c>
      <c r="P13" s="393" t="str">
        <f>IF($F13&gt;0,VLOOKUP($A13,Progress_20230525!$A:$AZ,29,0),IF($G13&gt;0,VLOOKUP($A13,Progress_20230525!$A:$AZ,19,0),VLOOKUP($A13,Progress_20230525!$A:$AZ,19,0)))</f>
        <v>098-295-9899</v>
      </c>
      <c r="Q13" s="393" t="str">
        <f>IF($F13&gt;0,0,IF($G13&gt;0,VLOOKUP($A13,Progress_20230525!$A:$AZ,20,0),VLOOKUP($A13,Progress_20230525!$A:$AZ,20,0)))</f>
        <v>นายประสิทธิ์ จันขอนแก่น</v>
      </c>
      <c r="R13" s="393" t="str">
        <f>IF($F13&gt;0,0,IF($G13&gt;0,VLOOKUP($A13,Progress_20230525!$A:$AZ,21,0),VLOOKUP($A13,Progress_20230525!$A:$AZ,21,0)))</f>
        <v>089-119-0391</v>
      </c>
      <c r="S13" s="387"/>
      <c r="T13" s="387"/>
      <c r="U13" s="391">
        <f t="shared" si="4"/>
        <v>45061</v>
      </c>
      <c r="V13" s="387" t="str">
        <f>VLOOKUP(MONTH($U13),Month!$A:$C,3,0)</f>
        <v>พฤษภาคม</v>
      </c>
      <c r="W13" s="387">
        <f t="shared" si="0"/>
        <v>2023</v>
      </c>
      <c r="X13" s="392">
        <v>351.5</v>
      </c>
      <c r="Y13" s="392">
        <v>174.3</v>
      </c>
    </row>
    <row r="14" spans="1:25" x14ac:dyDescent="0.25">
      <c r="A14" s="386">
        <f t="shared" si="1"/>
        <v>13</v>
      </c>
      <c r="B14" s="27">
        <f t="shared" si="2"/>
        <v>3</v>
      </c>
      <c r="C14" s="27">
        <f>VALUE(RIGHT(VLOOKUP($A14,Progress_20230525!$A:$AZ,4,0),1))</f>
        <v>1</v>
      </c>
      <c r="D14" s="387" t="str">
        <f>VLOOKUP($C14,Type!$A:$B,2,0)</f>
        <v>ศูนย์ที่จัดตั้งในโรงเรียนหรือสถานศึกษากระจายทั่วประเทศ</v>
      </c>
      <c r="E14" s="386">
        <v>13</v>
      </c>
      <c r="F14" s="388">
        <f>IF(LEN(VLOOKUP($A14,Progress_20230525!$A:$AZ,24,0))&gt;0,1,0)</f>
        <v>1</v>
      </c>
      <c r="G14" s="388">
        <f>IFERROR(SEARCH("&gt;",VLOOKUP($A14,Progress_20230525!$A:$AZ,15,0),1),0)</f>
        <v>18</v>
      </c>
      <c r="H14" s="387" t="str">
        <f>IF($F14&gt;0,VLOOKUP($A14,Progress_20230525!$A:$AZ,24,0),IF($G14&gt;0,RIGHT(VLOOKUP($A14,Progress_20230525!$A:$AZ,15,0),LEN(VLOOKUP($A14,Progress_20230525!$A:$AZ,15,0))-$G14-1),VLOOKUP($A14,Progress_20230525!$A:$AZ,15,0)))</f>
        <v xml:space="preserve">โรงเรียนศาลาคู้ </v>
      </c>
      <c r="I14" s="387" t="str">
        <f>VLOOKUP(A14,Progress_20230525!$A:$AZ,7,0)</f>
        <v>กรุงเทพมหานคร</v>
      </c>
      <c r="J14" s="387" t="str">
        <f>VLOOKUP($A14,Progress_20230525!$A:$AZ,5,0)</f>
        <v>กลุ่มศูนย์ดิจิตอลชุมชน</v>
      </c>
      <c r="K14" s="387" t="str">
        <f>IF($F14&gt;0,VLOOKUP($A14,Progress_20230525!$A:$AZ,25,0),IF($G14&gt;0,VLOOKUP($A14,Progress_20230525!$A:$AZ,11,0),VLOOKUP($A14,Progress_20230525!$A:$AZ,11,0)))</f>
        <v>ถนนราษฎร์อุทิศ แขวงแสนแสบ เขตมีนบุรี กรุงเทพมหานคร 10510</v>
      </c>
      <c r="L14" s="387">
        <f>IF($F14&gt;0,VLOOKUP($A14,Progress_20230525!$A:$AZ,26,0),IF($G14&gt;0,VLOOKUP($A14,Progress_20230525!$A:$AZ,16,0),VLOOKUP($A14,Progress_20230525!$A:$AZ,16,0)))</f>
        <v>13.8454274319975</v>
      </c>
      <c r="M14" s="387">
        <f>IF($F14&gt;0,VLOOKUP($A14,Progress_20230525!$A:$AZ,27,0),IF($G14&gt;0,VLOOKUP($A14,Progress_20230525!$A:$AZ,17,0),VLOOKUP($A14,Progress_20230525!$A:$AZ,17,0)))</f>
        <v>100.795323897155</v>
      </c>
      <c r="N14" s="387" t="str">
        <f t="shared" si="3"/>
        <v>สังกัดหน่วยงาน</v>
      </c>
      <c r="O14" s="387" t="str">
        <f>IF($F14&gt;0,VLOOKUP($A14,Progress_20230525!$A:$AZ,28,0),IF($G14&gt;0,VLOOKUP($A14,Progress_20230525!$A:$AZ,18,0),VLOOKUP($A14,Progress_20230525!$A:$AZ,18,0)))</f>
        <v>รอง ผอ. มยุริน</v>
      </c>
      <c r="P14" s="393" t="str">
        <f>IF($F14&gt;0,VLOOKUP($A14,Progress_20230525!$A:$AZ,29,0),IF($G14&gt;0,VLOOKUP($A14,Progress_20230525!$A:$AZ,19,0),VLOOKUP($A14,Progress_20230525!$A:$AZ,19,0)))</f>
        <v>088-566-1626</v>
      </c>
      <c r="Q14" s="393">
        <f>IF($F14&gt;0,0,IF($G14&gt;0,VLOOKUP($A14,Progress_20230525!$A:$AZ,20,0),VLOOKUP($A14,Progress_20230525!$A:$AZ,20,0)))</f>
        <v>0</v>
      </c>
      <c r="R14" s="393">
        <f>IF($F14&gt;0,0,IF($G14&gt;0,VLOOKUP($A14,Progress_20230525!$A:$AZ,21,0),VLOOKUP($A14,Progress_20230525!$A:$AZ,21,0)))</f>
        <v>0</v>
      </c>
      <c r="S14" s="387"/>
      <c r="T14" s="387"/>
      <c r="U14" s="391">
        <f t="shared" si="4"/>
        <v>45061</v>
      </c>
      <c r="V14" s="387" t="str">
        <f>VLOOKUP(MONTH($U14),Month!$A:$C,3,0)</f>
        <v>พฤษภาคม</v>
      </c>
      <c r="W14" s="387">
        <f t="shared" si="0"/>
        <v>2023</v>
      </c>
      <c r="X14" s="392">
        <v>240.11277361258789</v>
      </c>
      <c r="Y14" s="392">
        <v>122.06558753831135</v>
      </c>
    </row>
    <row r="15" spans="1:25" x14ac:dyDescent="0.25">
      <c r="A15" s="386">
        <f t="shared" si="1"/>
        <v>14</v>
      </c>
      <c r="B15" s="27">
        <f t="shared" si="2"/>
        <v>3</v>
      </c>
      <c r="C15" s="27">
        <f>VALUE(RIGHT(VLOOKUP($A15,Progress_20230525!$A:$AZ,4,0),1))</f>
        <v>1</v>
      </c>
      <c r="D15" s="387" t="str">
        <f>VLOOKUP($C15,Type!$A:$B,2,0)</f>
        <v>ศูนย์ที่จัดตั้งในโรงเรียนหรือสถานศึกษากระจายทั่วประเทศ</v>
      </c>
      <c r="E15" s="386">
        <v>14</v>
      </c>
      <c r="F15" s="388">
        <f>IF(LEN(VLOOKUP($A15,Progress_20230525!$A:$AZ,24,0))&gt;0,1,0)</f>
        <v>0</v>
      </c>
      <c r="G15" s="388">
        <f>IFERROR(SEARCH("&gt;",VLOOKUP($A15,Progress_20230525!$A:$AZ,15,0),1),0)</f>
        <v>0</v>
      </c>
      <c r="H15" s="387" t="str">
        <f>IF($F15&gt;0,VLOOKUP($A15,Progress_20230525!$A:$AZ,24,0),IF($G15&gt;0,RIGHT(VLOOKUP($A15,Progress_20230525!$A:$AZ,15,0),LEN(VLOOKUP($A15,Progress_20230525!$A:$AZ,15,0))-$G15-1),VLOOKUP($A15,Progress_20230525!$A:$AZ,15,0)))</f>
        <v>โรงเรียนสามัคคีบำรุงวิทยา เขตดินแดง</v>
      </c>
      <c r="I15" s="387" t="str">
        <f>VLOOKUP(A15,Progress_20230525!$A:$AZ,7,0)</f>
        <v>กรุงเทพมหานคร</v>
      </c>
      <c r="J15" s="387" t="str">
        <f>VLOOKUP($A15,Progress_20230525!$A:$AZ,5,0)</f>
        <v>กลุ่มศูนย์ดิจิตอลชุมชน</v>
      </c>
      <c r="K15" s="387" t="str">
        <f>IF($F15&gt;0,VLOOKUP($A15,Progress_20230525!$A:$AZ,25,0),IF($G15&gt;0,VLOOKUP($A15,Progress_20230525!$A:$AZ,11,0),VLOOKUP($A15,Progress_20230525!$A:$AZ,11,0)))</f>
        <v>4097 ถนนประชาสงเคราะห์ แขวงดินแดง เขตดินแดง กทม.10400</v>
      </c>
      <c r="L15" s="387">
        <f>IF($F15&gt;0,VLOOKUP($A15,Progress_20230525!$A:$AZ,26,0),IF($G15&gt;0,VLOOKUP($A15,Progress_20230525!$A:$AZ,16,0),VLOOKUP($A15,Progress_20230525!$A:$AZ,16,0)))</f>
        <v>13.7670568727894</v>
      </c>
      <c r="M15" s="387">
        <f>IF($F15&gt;0,VLOOKUP($A15,Progress_20230525!$A:$AZ,27,0),IF($G15&gt;0,VLOOKUP($A15,Progress_20230525!$A:$AZ,17,0),VLOOKUP($A15,Progress_20230525!$A:$AZ,17,0)))</f>
        <v>100.556854581124</v>
      </c>
      <c r="N15" s="387" t="str">
        <f t="shared" si="3"/>
        <v>สังกัดหน่วยงาน</v>
      </c>
      <c r="O15" s="387" t="str">
        <f>IF($F15&gt;0,VLOOKUP($A15,Progress_20230525!$A:$AZ,28,0),IF($G15&gt;0,VLOOKUP($A15,Progress_20230525!$A:$AZ,18,0),VLOOKUP($A15,Progress_20230525!$A:$AZ,18,0)))</f>
        <v>ผอ.นางสาวกัญญารัตน์ พุธทอง</v>
      </c>
      <c r="P15" s="393" t="str">
        <f>IF($F15&gt;0,VLOOKUP($A15,Progress_20230525!$A:$AZ,29,0),IF($G15&gt;0,VLOOKUP($A15,Progress_20230525!$A:$AZ,19,0),VLOOKUP($A15,Progress_20230525!$A:$AZ,19,0)))</f>
        <v>081-668-6979</v>
      </c>
      <c r="Q15" s="393" t="str">
        <f>IF($F15&gt;0,0,IF($G15&gt;0,VLOOKUP($A15,Progress_20230525!$A:$AZ,20,0),VLOOKUP($A15,Progress_20230525!$A:$AZ,20,0)))</f>
        <v>นางสาวฤดี วงศ์สังฮะ</v>
      </c>
      <c r="R15" s="393" t="str">
        <f>IF($F15&gt;0,0,IF($G15&gt;0,VLOOKUP($A15,Progress_20230525!$A:$AZ,21,0),VLOOKUP($A15,Progress_20230525!$A:$AZ,21,0)))</f>
        <v>081-652-4681</v>
      </c>
      <c r="S15" s="387"/>
      <c r="T15" s="387"/>
      <c r="U15" s="391">
        <f t="shared" si="4"/>
        <v>45061</v>
      </c>
      <c r="V15" s="387" t="str">
        <f>VLOOKUP(MONTH($U15),Month!$A:$C,3,0)</f>
        <v>พฤษภาคม</v>
      </c>
      <c r="W15" s="387">
        <f t="shared" si="0"/>
        <v>2023</v>
      </c>
      <c r="X15" s="392">
        <v>346</v>
      </c>
      <c r="Y15" s="392">
        <v>162.1</v>
      </c>
    </row>
    <row r="16" spans="1:25" x14ac:dyDescent="0.25">
      <c r="A16" s="386">
        <f t="shared" si="1"/>
        <v>15</v>
      </c>
      <c r="B16" s="27">
        <f t="shared" si="2"/>
        <v>3</v>
      </c>
      <c r="C16" s="27">
        <f>VALUE(RIGHT(VLOOKUP($A16,Progress_20230525!$A:$AZ,4,0),1))</f>
        <v>1</v>
      </c>
      <c r="D16" s="387" t="str">
        <f>VLOOKUP($C16,Type!$A:$B,2,0)</f>
        <v>ศูนย์ที่จัดตั้งในโรงเรียนหรือสถานศึกษากระจายทั่วประเทศ</v>
      </c>
      <c r="E16" s="386">
        <v>15</v>
      </c>
      <c r="F16" s="388">
        <f>IF(LEN(VLOOKUP($A16,Progress_20230525!$A:$AZ,24,0))&gt;0,1,0)</f>
        <v>0</v>
      </c>
      <c r="G16" s="388">
        <f>IFERROR(SEARCH("&gt;",VLOOKUP($A16,Progress_20230525!$A:$AZ,15,0),1),0)</f>
        <v>0</v>
      </c>
      <c r="H16" s="387" t="str">
        <f>IF($F16&gt;0,VLOOKUP($A16,Progress_20230525!$A:$AZ,24,0),IF($G16&gt;0,RIGHT(VLOOKUP($A16,Progress_20230525!$A:$AZ,15,0),LEN(VLOOKUP($A16,Progress_20230525!$A:$AZ,15,0))-$G16-1),VLOOKUP($A16,Progress_20230525!$A:$AZ,15,0)))</f>
        <v>โรงเรียนฝึกอาชีพกรุงเทพมหานคร (อาทร สังขะวัฒนะ)</v>
      </c>
      <c r="I16" s="387" t="str">
        <f>VLOOKUP(A16,Progress_20230525!$A:$AZ,7,0)</f>
        <v>กรุงเทพมหานคร</v>
      </c>
      <c r="J16" s="387" t="str">
        <f>VLOOKUP($A16,Progress_20230525!$A:$AZ,5,0)</f>
        <v>กลุ่มศูนย์ดิจิตอลชุมชน</v>
      </c>
      <c r="K16" s="387" t="str">
        <f>IF($F16&gt;0,VLOOKUP($A16,Progress_20230525!$A:$AZ,25,0),IF($G16&gt;0,VLOOKUP($A16,Progress_20230525!$A:$AZ,11,0),VLOOKUP($A16,Progress_20230525!$A:$AZ,11,0)))</f>
        <v>เลขที่ 462 ถนนพุทธบูชา แขวงบางมด เขตทุ่งครุ กทม.10140</v>
      </c>
      <c r="L16" s="387">
        <f>IF($F16&gt;0,VLOOKUP($A16,Progress_20230525!$A:$AZ,26,0),IF($G16&gt;0,VLOOKUP($A16,Progress_20230525!$A:$AZ,16,0),VLOOKUP($A16,Progress_20230525!$A:$AZ,16,0)))</f>
        <v>13.650365686665801</v>
      </c>
      <c r="M16" s="387">
        <f>IF($F16&gt;0,VLOOKUP($A16,Progress_20230525!$A:$AZ,27,0),IF($G16&gt;0,VLOOKUP($A16,Progress_20230525!$A:$AZ,17,0),VLOOKUP($A16,Progress_20230525!$A:$AZ,17,0)))</f>
        <v>100.491964808509</v>
      </c>
      <c r="N16" s="387" t="str">
        <f t="shared" si="3"/>
        <v>สังกัดหน่วยงาน</v>
      </c>
      <c r="O16" s="387" t="str">
        <f>IF($F16&gt;0,VLOOKUP($A16,Progress_20230525!$A:$AZ,28,0),IF($G16&gt;0,VLOOKUP($A16,Progress_20230525!$A:$AZ,18,0),VLOOKUP($A16,Progress_20230525!$A:$AZ,18,0)))</f>
        <v>ผอ.สมหวัง  เจียสินเจริญ</v>
      </c>
      <c r="P16" s="393">
        <f>IF($F16&gt;0,VLOOKUP($A16,Progress_20230525!$A:$AZ,29,0),IF($G16&gt;0,VLOOKUP($A16,Progress_20230525!$A:$AZ,19,0),VLOOKUP($A16,Progress_20230525!$A:$AZ,19,0)))</f>
        <v>0</v>
      </c>
      <c r="Q16" s="393">
        <f>IF($F16&gt;0,0,IF($G16&gt;0,VLOOKUP($A16,Progress_20230525!$A:$AZ,20,0),VLOOKUP($A16,Progress_20230525!$A:$AZ,20,0)))</f>
        <v>0</v>
      </c>
      <c r="R16" s="393">
        <f>IF($F16&gt;0,0,IF($G16&gt;0,VLOOKUP($A16,Progress_20230525!$A:$AZ,21,0),VLOOKUP($A16,Progress_20230525!$A:$AZ,21,0)))</f>
        <v>0</v>
      </c>
      <c r="S16" s="387"/>
      <c r="T16" s="387"/>
      <c r="U16" s="391">
        <f t="shared" si="4"/>
        <v>45061</v>
      </c>
      <c r="V16" s="387" t="str">
        <f>VLOOKUP(MONTH($U16),Month!$A:$C,3,0)</f>
        <v>พฤษภาคม</v>
      </c>
      <c r="W16" s="387">
        <f t="shared" si="0"/>
        <v>2023</v>
      </c>
      <c r="X16" s="392">
        <v>350.1</v>
      </c>
      <c r="Y16" s="392">
        <v>164.3</v>
      </c>
    </row>
    <row r="17" spans="1:25 16381:16383" x14ac:dyDescent="0.25">
      <c r="A17" s="386">
        <f t="shared" si="1"/>
        <v>16</v>
      </c>
      <c r="B17" s="27">
        <f t="shared" si="2"/>
        <v>3</v>
      </c>
      <c r="C17" s="27">
        <f>VALUE(RIGHT(VLOOKUP($A17,Progress_20230525!$A:$AZ,4,0),1))</f>
        <v>1</v>
      </c>
      <c r="D17" s="387" t="str">
        <f>VLOOKUP($C17,Type!$A:$B,2,0)</f>
        <v>ศูนย์ที่จัดตั้งในโรงเรียนหรือสถานศึกษากระจายทั่วประเทศ</v>
      </c>
      <c r="E17" s="386">
        <v>16</v>
      </c>
      <c r="F17" s="388">
        <f>IF(LEN(VLOOKUP($A17,Progress_20230525!$A:$AZ,24,0))&gt;0,1,0)</f>
        <v>0</v>
      </c>
      <c r="G17" s="388">
        <f>IFERROR(SEARCH("&gt;",VLOOKUP($A17,Progress_20230525!$A:$AZ,15,0),1),0)</f>
        <v>0</v>
      </c>
      <c r="H17" s="387" t="str">
        <f>IF($F17&gt;0,VLOOKUP($A17,Progress_20230525!$A:$AZ,24,0),IF($G17&gt;0,RIGHT(VLOOKUP($A17,Progress_20230525!$A:$AZ,15,0),LEN(VLOOKUP($A17,Progress_20230525!$A:$AZ,15,0))-$G17-1),VLOOKUP($A17,Progress_20230525!$A:$AZ,15,0)))</f>
        <v>กศน. แขวงจรเข้บัว</v>
      </c>
      <c r="I17" s="387" t="str">
        <f>VLOOKUP(A17,Progress_20230525!$A:$AZ,7,0)</f>
        <v>กรุงเทพมหานคร</v>
      </c>
      <c r="J17" s="387" t="str">
        <f>VLOOKUP($A17,Progress_20230525!$A:$AZ,5,0)</f>
        <v>กลุ่มศูนย์ดิจิตอลชุมชน</v>
      </c>
      <c r="K17" s="387" t="str">
        <f>IF($F17&gt;0,VLOOKUP($A17,Progress_20230525!$A:$AZ,25,0),IF($G17&gt;0,VLOOKUP($A17,Progress_20230525!$A:$AZ,11,0),VLOOKUP($A17,Progress_20230525!$A:$AZ,11,0)))</f>
        <v>ลาดปลาเค้า 24 แยก 10 ลาดพร้าววังหิน แขวงจรเข้บัว เขตลาดพร้าว จังหวัดกรุงเทพมหานคร</v>
      </c>
      <c r="L17" s="387">
        <f>IF($F17&gt;0,VLOOKUP($A17,Progress_20230525!$A:$AZ,26,0),IF($G17&gt;0,VLOOKUP($A17,Progress_20230525!$A:$AZ,16,0),VLOOKUP($A17,Progress_20230525!$A:$AZ,16,0)))</f>
        <v>13.836148920966201</v>
      </c>
      <c r="M17" s="387">
        <f>IF($F17&gt;0,VLOOKUP($A17,Progress_20230525!$A:$AZ,27,0),IF($G17&gt;0,VLOOKUP($A17,Progress_20230525!$A:$AZ,17,0),VLOOKUP($A17,Progress_20230525!$A:$AZ,17,0)))</f>
        <v>100.59839860605599</v>
      </c>
      <c r="N17" s="387" t="str">
        <f t="shared" si="3"/>
        <v>สังกัดหน่วยงาน</v>
      </c>
      <c r="O17" s="387">
        <f>IF($F17&gt;0,VLOOKUP($A17,Progress_20230525!$A:$AZ,28,0),IF($G17&gt;0,VLOOKUP($A17,Progress_20230525!$A:$AZ,18,0),VLOOKUP($A17,Progress_20230525!$A:$AZ,18,0)))</f>
        <v>0</v>
      </c>
      <c r="P17" s="393">
        <f>IF($F17&gt;0,VLOOKUP($A17,Progress_20230525!$A:$AZ,29,0),IF($G17&gt;0,VLOOKUP($A17,Progress_20230525!$A:$AZ,19,0),VLOOKUP($A17,Progress_20230525!$A:$AZ,19,0)))</f>
        <v>0</v>
      </c>
      <c r="Q17" s="393">
        <f>IF($F17&gt;0,0,IF($G17&gt;0,VLOOKUP($A17,Progress_20230525!$A:$AZ,20,0),VLOOKUP($A17,Progress_20230525!$A:$AZ,20,0)))</f>
        <v>0</v>
      </c>
      <c r="R17" s="393">
        <f>IF($F17&gt;0,0,IF($G17&gt;0,VLOOKUP($A17,Progress_20230525!$A:$AZ,21,0),VLOOKUP($A17,Progress_20230525!$A:$AZ,21,0)))</f>
        <v>0</v>
      </c>
      <c r="S17" s="387"/>
      <c r="T17" s="387"/>
      <c r="U17" s="391">
        <f t="shared" si="4"/>
        <v>45061</v>
      </c>
      <c r="V17" s="387" t="str">
        <f>VLOOKUP(MONTH($U17),Month!$A:$C,3,0)</f>
        <v>พฤษภาคม</v>
      </c>
      <c r="W17" s="387">
        <f t="shared" si="0"/>
        <v>2023</v>
      </c>
      <c r="X17" s="392">
        <v>248.16136929918085</v>
      </c>
      <c r="Y17" s="392">
        <v>145.23780645933942</v>
      </c>
    </row>
    <row r="18" spans="1:25 16381:16383" x14ac:dyDescent="0.25">
      <c r="A18" s="386">
        <f t="shared" si="1"/>
        <v>17</v>
      </c>
      <c r="B18" s="27">
        <f t="shared" si="2"/>
        <v>3</v>
      </c>
      <c r="C18" s="27">
        <f>VALUE(RIGHT(VLOOKUP($A18,Progress_20230525!$A:$AZ,4,0),1))</f>
        <v>1</v>
      </c>
      <c r="D18" s="387" t="str">
        <f>VLOOKUP($C18,Type!$A:$B,2,0)</f>
        <v>ศูนย์ที่จัดตั้งในโรงเรียนหรือสถานศึกษากระจายทั่วประเทศ</v>
      </c>
      <c r="E18" s="386">
        <v>17</v>
      </c>
      <c r="F18" s="388">
        <f>IF(LEN(VLOOKUP($A18,Progress_20230525!$A:$AZ,24,0))&gt;0,1,0)</f>
        <v>0</v>
      </c>
      <c r="G18" s="388">
        <f>IFERROR(SEARCH("&gt;",VLOOKUP($A18,Progress_20230525!$A:$AZ,15,0),1),0)</f>
        <v>0</v>
      </c>
      <c r="H18" s="387" t="str">
        <f>IF($F18&gt;0,VLOOKUP($A18,Progress_20230525!$A:$AZ,24,0),IF($G18&gt;0,RIGHT(VLOOKUP($A18,Progress_20230525!$A:$AZ,15,0),LEN(VLOOKUP($A18,Progress_20230525!$A:$AZ,15,0))-$G18-1),VLOOKUP($A18,Progress_20230525!$A:$AZ,15,0)))</f>
        <v>กศน. เขตสัมพันธวงศ์</v>
      </c>
      <c r="I18" s="387" t="str">
        <f>VLOOKUP(A18,Progress_20230525!$A:$AZ,7,0)</f>
        <v>กรุงเทพมหานคร</v>
      </c>
      <c r="J18" s="387" t="str">
        <f>VLOOKUP($A18,Progress_20230525!$A:$AZ,5,0)</f>
        <v>กลุ่มศูนย์ดิจิตอลชุมชน</v>
      </c>
      <c r="K18" s="387" t="str">
        <f>IF($F18&gt;0,VLOOKUP($A18,Progress_20230525!$A:$AZ,25,0),IF($G18&gt;0,VLOOKUP($A18,Progress_20230525!$A:$AZ,11,0),VLOOKUP($A18,Progress_20230525!$A:$AZ,11,0)))</f>
        <v>785 ถ.เจริญกรุง แขวงตลาดน้อย เขตสัมพันธวงศ์ กทม.10100</v>
      </c>
      <c r="L18" s="387">
        <f>IF($F18&gt;0,VLOOKUP($A18,Progress_20230525!$A:$AZ,26,0),IF($G18&gt;0,VLOOKUP($A18,Progress_20230525!$A:$AZ,16,0),VLOOKUP($A18,Progress_20230525!$A:$AZ,16,0)))</f>
        <v>13.735536178422</v>
      </c>
      <c r="M18" s="387">
        <f>IF($F18&gt;0,VLOOKUP($A18,Progress_20230525!$A:$AZ,27,0),IF($G18&gt;0,VLOOKUP($A18,Progress_20230525!$A:$AZ,17,0),VLOOKUP($A18,Progress_20230525!$A:$AZ,17,0)))</f>
        <v>100.51394629646499</v>
      </c>
      <c r="N18" s="387" t="str">
        <f t="shared" si="3"/>
        <v>สังกัดหน่วยงาน</v>
      </c>
      <c r="O18" s="387" t="str">
        <f>IF($F18&gt;0,VLOOKUP($A18,Progress_20230525!$A:$AZ,28,0),IF($G18&gt;0,VLOOKUP($A18,Progress_20230525!$A:$AZ,18,0),VLOOKUP($A18,Progress_20230525!$A:$AZ,18,0)))</f>
        <v>ผอ.นางสาวมุกดา แข็งแรง</v>
      </c>
      <c r="P18" s="393" t="str">
        <f>IF($F18&gt;0,VLOOKUP($A18,Progress_20230525!$A:$AZ,29,0),IF($G18&gt;0,VLOOKUP($A18,Progress_20230525!$A:$AZ,19,0),VLOOKUP($A18,Progress_20230525!$A:$AZ,19,0)))</f>
        <v>095-929-3725</v>
      </c>
      <c r="Q18" s="393" t="str">
        <f>IF($F18&gt;0,0,IF($G18&gt;0,VLOOKUP($A18,Progress_20230525!$A:$AZ,20,0),VLOOKUP($A18,Progress_20230525!$A:$AZ,20,0)))</f>
        <v>นายศุนันทิพัฒน์ อ่อนศรี</v>
      </c>
      <c r="R18" s="393" t="str">
        <f>IF($F18&gt;0,0,IF($G18&gt;0,VLOOKUP($A18,Progress_20230525!$A:$AZ,21,0),VLOOKUP($A18,Progress_20230525!$A:$AZ,21,0)))</f>
        <v>086-377-2433</v>
      </c>
      <c r="S18" s="387"/>
      <c r="T18" s="387"/>
      <c r="U18" s="391">
        <f t="shared" si="4"/>
        <v>45061</v>
      </c>
      <c r="V18" s="387" t="str">
        <f>VLOOKUP(MONTH($U18),Month!$A:$C,3,0)</f>
        <v>พฤษภาคม</v>
      </c>
      <c r="W18" s="387">
        <f t="shared" si="0"/>
        <v>2023</v>
      </c>
      <c r="X18" s="392">
        <v>349.7</v>
      </c>
      <c r="Y18" s="392">
        <v>157.19999999999999</v>
      </c>
    </row>
    <row r="19" spans="1:25 16381:16383" x14ac:dyDescent="0.25">
      <c r="A19" s="386">
        <f t="shared" si="1"/>
        <v>18</v>
      </c>
      <c r="B19" s="27">
        <f t="shared" si="2"/>
        <v>3</v>
      </c>
      <c r="C19" s="27">
        <f>VALUE(RIGHT(VLOOKUP($A19,Progress_20230525!$A:$AZ,4,0),1))</f>
        <v>1</v>
      </c>
      <c r="D19" s="387" t="str">
        <f>VLOOKUP($C19,Type!$A:$B,2,0)</f>
        <v>ศูนย์ที่จัดตั้งในโรงเรียนหรือสถานศึกษากระจายทั่วประเทศ</v>
      </c>
      <c r="E19" s="386">
        <v>18</v>
      </c>
      <c r="F19" s="388">
        <f>IF(LEN(VLOOKUP($A19,Progress_20230525!$A:$AZ,24,0))&gt;0,1,0)</f>
        <v>0</v>
      </c>
      <c r="G19" s="388">
        <f>IFERROR(SEARCH("&gt;",VLOOKUP($A19,Progress_20230525!$A:$AZ,15,0),1),0)</f>
        <v>0</v>
      </c>
      <c r="H19" s="387" t="str">
        <f>IF($F19&gt;0,VLOOKUP($A19,Progress_20230525!$A:$AZ,24,0),IF($G19&gt;0,RIGHT(VLOOKUP($A19,Progress_20230525!$A:$AZ,15,0),LEN(VLOOKUP($A19,Progress_20230525!$A:$AZ,15,0))-$G19-1),VLOOKUP($A19,Progress_20230525!$A:$AZ,15,0)))</f>
        <v>ศูนย์การศึกษาอิสลามประจำมัสยิดลีวาอุ้ลอิสลาม (โสณมัย-อร่ามดวง)</v>
      </c>
      <c r="I19" s="387" t="str">
        <f>VLOOKUP(A19,Progress_20230525!$A:$AZ,7,0)</f>
        <v>กรุงเทพมหานคร</v>
      </c>
      <c r="J19" s="387" t="str">
        <f>VLOOKUP($A19,Progress_20230525!$A:$AZ,5,0)</f>
        <v>กลุ่มศูนย์ดิจิตอลชุมชน</v>
      </c>
      <c r="K19" s="387" t="str">
        <f>IF($F19&gt;0,VLOOKUP($A19,Progress_20230525!$A:$AZ,25,0),IF($G19&gt;0,VLOOKUP($A19,Progress_20230525!$A:$AZ,11,0),VLOOKUP($A19,Progress_20230525!$A:$AZ,11,0)))</f>
        <v>246 ซอย สาธุประดิษฐ์ 30 แขวงบางโพงพาง เขตยานนาวา กรุงเทพมหานคร 10120</v>
      </c>
      <c r="L19" s="387">
        <f>IF($F19&gt;0,VLOOKUP($A19,Progress_20230525!$A:$AZ,26,0),IF($G19&gt;0,VLOOKUP($A19,Progress_20230525!$A:$AZ,16,0),VLOOKUP($A19,Progress_20230525!$A:$AZ,16,0)))</f>
        <v>13.6940455051071</v>
      </c>
      <c r="M19" s="387">
        <f>IF($F19&gt;0,VLOOKUP($A19,Progress_20230525!$A:$AZ,27,0),IF($G19&gt;0,VLOOKUP($A19,Progress_20230525!$A:$AZ,17,0),VLOOKUP($A19,Progress_20230525!$A:$AZ,17,0)))</f>
        <v>100.52883531180601</v>
      </c>
      <c r="N19" s="387" t="str">
        <f t="shared" si="3"/>
        <v>สังกัดหน่วยงาน</v>
      </c>
      <c r="O19" s="387">
        <f>IF($F19&gt;0,VLOOKUP($A19,Progress_20230525!$A:$AZ,28,0),IF($G19&gt;0,VLOOKUP($A19,Progress_20230525!$A:$AZ,18,0),VLOOKUP($A19,Progress_20230525!$A:$AZ,18,0)))</f>
        <v>0</v>
      </c>
      <c r="P19" s="393">
        <f>IF($F19&gt;0,VLOOKUP($A19,Progress_20230525!$A:$AZ,29,0),IF($G19&gt;0,VLOOKUP($A19,Progress_20230525!$A:$AZ,19,0),VLOOKUP($A19,Progress_20230525!$A:$AZ,19,0)))</f>
        <v>0</v>
      </c>
      <c r="Q19" s="393">
        <f>IF($F19&gt;0,0,IF($G19&gt;0,VLOOKUP($A19,Progress_20230525!$A:$AZ,20,0),VLOOKUP($A19,Progress_20230525!$A:$AZ,20,0)))</f>
        <v>0</v>
      </c>
      <c r="R19" s="393">
        <f>IF($F19&gt;0,0,IF($G19&gt;0,VLOOKUP($A19,Progress_20230525!$A:$AZ,21,0),VLOOKUP($A19,Progress_20230525!$A:$AZ,21,0)))</f>
        <v>0</v>
      </c>
      <c r="S19" s="387"/>
      <c r="T19" s="387"/>
      <c r="U19" s="391">
        <f t="shared" si="4"/>
        <v>45061</v>
      </c>
      <c r="V19" s="387" t="str">
        <f>VLOOKUP(MONTH($U19),Month!$A:$C,3,0)</f>
        <v>พฤษภาคม</v>
      </c>
      <c r="W19" s="387">
        <f t="shared" si="0"/>
        <v>2023</v>
      </c>
      <c r="X19" s="392">
        <v>343</v>
      </c>
      <c r="Y19" s="392">
        <v>132.30000000000001</v>
      </c>
    </row>
    <row r="20" spans="1:25 16381:16383" x14ac:dyDescent="0.25">
      <c r="A20" s="386">
        <f t="shared" si="1"/>
        <v>19</v>
      </c>
      <c r="B20" s="27">
        <f t="shared" si="2"/>
        <v>3</v>
      </c>
      <c r="C20" s="27">
        <f>VALUE(RIGHT(VLOOKUP($A20,Progress_20230525!$A:$AZ,4,0),1))</f>
        <v>1</v>
      </c>
      <c r="D20" s="387" t="str">
        <f>VLOOKUP($C20,Type!$A:$B,2,0)</f>
        <v>ศูนย์ที่จัดตั้งในโรงเรียนหรือสถานศึกษากระจายทั่วประเทศ</v>
      </c>
      <c r="E20" s="386">
        <v>19</v>
      </c>
      <c r="F20" s="388">
        <f>IF(LEN(VLOOKUP($A20,Progress_20230525!$A:$AZ,24,0))&gt;0,1,0)</f>
        <v>1</v>
      </c>
      <c r="G20" s="388">
        <f>IFERROR(SEARCH("&gt;",VLOOKUP($A20,Progress_20230525!$A:$AZ,15,0),1),0)</f>
        <v>39</v>
      </c>
      <c r="H20" s="387" t="str">
        <f>IF($F20&gt;0,VLOOKUP($A20,Progress_20230525!$A:$AZ,24,0),IF($G20&gt;0,RIGHT(VLOOKUP($A20,Progress_20230525!$A:$AZ,15,0),LEN(VLOOKUP($A20,Progress_20230525!$A:$AZ,15,0))-$G20-1),VLOOKUP($A20,Progress_20230525!$A:$AZ,15,0)))</f>
        <v>โรงเรียนสุเหร่าสามวา</v>
      </c>
      <c r="I20" s="387" t="str">
        <f>VLOOKUP(A20,Progress_20230525!$A:$AZ,7,0)</f>
        <v>กรุงเทพมหานคร</v>
      </c>
      <c r="J20" s="387" t="str">
        <f>VLOOKUP($A20,Progress_20230525!$A:$AZ,5,0)</f>
        <v>กลุ่มศูนย์ดิจิตอลชุมชน</v>
      </c>
      <c r="K20" s="387" t="str">
        <f>IF($F20&gt;0,VLOOKUP($A20,Progress_20230525!$A:$AZ,25,0),IF($G20&gt;0,VLOOKUP($A20,Progress_20230525!$A:$AZ,11,0),VLOOKUP($A20,Progress_20230525!$A:$AZ,11,0)))</f>
        <v>25 ซ.หทัยราษฏร์40 คลองสามวา กทม.</v>
      </c>
      <c r="L20" s="387">
        <f>IF($F20&gt;0,VLOOKUP($A20,Progress_20230525!$A:$AZ,26,0),IF($G20&gt;0,VLOOKUP($A20,Progress_20230525!$A:$AZ,16,0),VLOOKUP($A20,Progress_20230525!$A:$AZ,16,0)))</f>
        <v>13.906597945081399</v>
      </c>
      <c r="M20" s="387">
        <f>IF($F20&gt;0,VLOOKUP($A20,Progress_20230525!$A:$AZ,27,0),IF($G20&gt;0,VLOOKUP($A20,Progress_20230525!$A:$AZ,17,0),VLOOKUP($A20,Progress_20230525!$A:$AZ,17,0)))</f>
        <v>100.727812809653</v>
      </c>
      <c r="N20" s="387" t="str">
        <f t="shared" si="3"/>
        <v>สังกัดหน่วยงาน</v>
      </c>
      <c r="O20" s="387" t="str">
        <f>IF($F20&gt;0,VLOOKUP($A20,Progress_20230525!$A:$AZ,28,0),IF($G20&gt;0,VLOOKUP($A20,Progress_20230525!$A:$AZ,18,0),VLOOKUP($A20,Progress_20230525!$A:$AZ,18,0)))</f>
        <v>ผอ. เครือวัลย์</v>
      </c>
      <c r="P20" s="393" t="str">
        <f>IF($F20&gt;0,VLOOKUP($A20,Progress_20230525!$A:$AZ,29,0),IF($G20&gt;0,VLOOKUP($A20,Progress_20230525!$A:$AZ,19,0),VLOOKUP($A20,Progress_20230525!$A:$AZ,19,0)))</f>
        <v>085-9319392</v>
      </c>
      <c r="Q20" s="393">
        <f>IF($F20&gt;0,0,IF($G20&gt;0,VLOOKUP($A20,Progress_20230525!$A:$AZ,20,0),VLOOKUP($A20,Progress_20230525!$A:$AZ,20,0)))</f>
        <v>0</v>
      </c>
      <c r="R20" s="393">
        <f>IF($F20&gt;0,0,IF($G20&gt;0,VLOOKUP($A20,Progress_20230525!$A:$AZ,21,0),VLOOKUP($A20,Progress_20230525!$A:$AZ,21,0)))</f>
        <v>0</v>
      </c>
      <c r="S20" s="387"/>
      <c r="T20" s="387"/>
      <c r="U20" s="391">
        <f t="shared" si="4"/>
        <v>45061</v>
      </c>
      <c r="V20" s="387" t="str">
        <f>VLOOKUP(MONTH($U20),Month!$A:$C,3,0)</f>
        <v>พฤษภาคม</v>
      </c>
      <c r="W20" s="387">
        <f t="shared" si="0"/>
        <v>2023</v>
      </c>
      <c r="X20" s="392">
        <v>208.86881781849121</v>
      </c>
      <c r="Y20" s="392">
        <v>135.58327898000584</v>
      </c>
    </row>
    <row r="21" spans="1:25 16381:16383" x14ac:dyDescent="0.25">
      <c r="A21" s="386">
        <f t="shared" si="1"/>
        <v>20</v>
      </c>
      <c r="B21" s="27">
        <f t="shared" si="2"/>
        <v>3</v>
      </c>
      <c r="C21" s="27">
        <f>VALUE(RIGHT(VLOOKUP($A21,Progress_20230525!$A:$AZ,4,0),1))</f>
        <v>1</v>
      </c>
      <c r="D21" s="387" t="str">
        <f>VLOOKUP($C21,Type!$A:$B,2,0)</f>
        <v>ศูนย์ที่จัดตั้งในโรงเรียนหรือสถานศึกษากระจายทั่วประเทศ</v>
      </c>
      <c r="E21" s="386">
        <v>20</v>
      </c>
      <c r="F21" s="388">
        <f>IF(LEN(VLOOKUP($A21,Progress_20230525!$A:$AZ,24,0))&gt;0,1,0)</f>
        <v>1</v>
      </c>
      <c r="G21" s="388">
        <f>IFERROR(SEARCH("&gt;",VLOOKUP($A21,Progress_20230525!$A:$AZ,15,0),1),0)</f>
        <v>21</v>
      </c>
      <c r="H21" s="387" t="str">
        <f>IF($F21&gt;0,VLOOKUP($A21,Progress_20230525!$A:$AZ,24,0),IF($G21&gt;0,RIGHT(VLOOKUP($A21,Progress_20230525!$A:$AZ,15,0),LEN(VLOOKUP($A21,Progress_20230525!$A:$AZ,15,0))-$G21-1),VLOOKUP($A21,Progress_20230525!$A:$AZ,15,0)))</f>
        <v>โรงเรียนเศรษฐเสถียร</v>
      </c>
      <c r="I21" s="387" t="str">
        <f>VLOOKUP(A21,Progress_20230525!$A:$AZ,7,0)</f>
        <v>กรุงเทพมหานคร</v>
      </c>
      <c r="J21" s="387" t="str">
        <f>VLOOKUP($A21,Progress_20230525!$A:$AZ,5,0)</f>
        <v>กลุ่มศูนย์ดิจิตอลชุมชน</v>
      </c>
      <c r="K21" s="387" t="str">
        <f>IF($F21&gt;0,VLOOKUP($A21,Progress_20230525!$A:$AZ,25,0),IF($G21&gt;0,VLOOKUP($A21,Progress_20230525!$A:$AZ,11,0),VLOOKUP($A21,Progress_20230525!$A:$AZ,11,0)))</f>
        <v>137 ถนนพระราม 5 แขวงถนนนครไชยศรี เขตดุสิต กรุงเทพมหานคร 10300</v>
      </c>
      <c r="L21" s="387">
        <f>IF($F21&gt;0,VLOOKUP($A21,Progress_20230525!$A:$AZ,26,0),IF($G21&gt;0,VLOOKUP($A21,Progress_20230525!$A:$AZ,16,0),VLOOKUP($A21,Progress_20230525!$A:$AZ,16,0)))</f>
        <v>13.781781525840399</v>
      </c>
      <c r="M21" s="387">
        <f>IF($F21&gt;0,VLOOKUP($A21,Progress_20230525!$A:$AZ,27,0),IF($G21&gt;0,VLOOKUP($A21,Progress_20230525!$A:$AZ,17,0),VLOOKUP($A21,Progress_20230525!$A:$AZ,17,0)))</f>
        <v>100.522927232713</v>
      </c>
      <c r="N21" s="387" t="str">
        <f t="shared" si="3"/>
        <v>สังกัดหน่วยงาน</v>
      </c>
      <c r="O21" s="387" t="str">
        <f>IF($F21&gt;0,VLOOKUP($A21,Progress_20230525!$A:$AZ,28,0),IF($G21&gt;0,VLOOKUP($A21,Progress_20230525!$A:$AZ,18,0),VLOOKUP($A21,Progress_20230525!$A:$AZ,18,0)))</f>
        <v>ผอ.ปนัดดา</v>
      </c>
      <c r="P21" s="393" t="str">
        <f>IF($F21&gt;0,VLOOKUP($A21,Progress_20230525!$A:$AZ,29,0),IF($G21&gt;0,VLOOKUP($A21,Progress_20230525!$A:$AZ,19,0),VLOOKUP($A21,Progress_20230525!$A:$AZ,19,0)))</f>
        <v>0628246935</v>
      </c>
      <c r="Q21" s="393">
        <f>IF($F21&gt;0,0,IF($G21&gt;0,VLOOKUP($A21,Progress_20230525!$A:$AZ,20,0),VLOOKUP($A21,Progress_20230525!$A:$AZ,20,0)))</f>
        <v>0</v>
      </c>
      <c r="R21" s="393">
        <f>IF($F21&gt;0,0,IF($G21&gt;0,VLOOKUP($A21,Progress_20230525!$A:$AZ,21,0),VLOOKUP($A21,Progress_20230525!$A:$AZ,21,0)))</f>
        <v>0</v>
      </c>
      <c r="S21" s="387"/>
      <c r="T21" s="387"/>
      <c r="U21" s="391">
        <f t="shared" si="4"/>
        <v>45061</v>
      </c>
      <c r="V21" s="387" t="str">
        <f>VLOOKUP(MONTH($U21),Month!$A:$C,3,0)</f>
        <v>พฤษภาคม</v>
      </c>
      <c r="W21" s="387">
        <f t="shared" si="0"/>
        <v>2023</v>
      </c>
      <c r="X21" s="392">
        <v>248.2060620698594</v>
      </c>
      <c r="Y21" s="392">
        <v>124.79159243843469</v>
      </c>
    </row>
    <row r="22" spans="1:25 16381:16383" x14ac:dyDescent="0.25">
      <c r="A22" s="386">
        <f t="shared" si="1"/>
        <v>21</v>
      </c>
      <c r="B22" s="27">
        <f t="shared" si="2"/>
        <v>3</v>
      </c>
      <c r="C22" s="27">
        <f>VALUE(RIGHT(VLOOKUP($A22,Progress_20230525!$A:$AZ,4,0),1))</f>
        <v>1</v>
      </c>
      <c r="D22" s="387" t="str">
        <f>VLOOKUP($C22,Type!$A:$B,2,0)</f>
        <v>ศูนย์ที่จัดตั้งในโรงเรียนหรือสถานศึกษากระจายทั่วประเทศ</v>
      </c>
      <c r="E22" s="386">
        <v>21</v>
      </c>
      <c r="F22" s="388">
        <f>IF(LEN(VLOOKUP($A22,Progress_20230525!$A:$AZ,24,0))&gt;0,1,0)</f>
        <v>0</v>
      </c>
      <c r="G22" s="388">
        <f>IFERROR(SEARCH("&gt;",VLOOKUP($A22,Progress_20230525!$A:$AZ,15,0),1),0)</f>
        <v>0</v>
      </c>
      <c r="H22" s="387" t="str">
        <f>IF($F22&gt;0,VLOOKUP($A22,Progress_20230525!$A:$AZ,24,0),IF($G22&gt;0,RIGHT(VLOOKUP($A22,Progress_20230525!$A:$AZ,15,0),LEN(VLOOKUP($A22,Progress_20230525!$A:$AZ,15,0))-$G22-1),VLOOKUP($A22,Progress_20230525!$A:$AZ,15,0)))</f>
        <v>โรงเรียนมัธยมวัดดุสิตาราม (เชิงสะพานปิ่นเกล้า)</v>
      </c>
      <c r="I22" s="387" t="str">
        <f>VLOOKUP(A22,Progress_20230525!$A:$AZ,7,0)</f>
        <v>กรุงเทพมหานคร</v>
      </c>
      <c r="J22" s="387" t="str">
        <f>VLOOKUP($A22,Progress_20230525!$A:$AZ,5,0)</f>
        <v>กลุ่มศูนย์ดิจิตอลชุมชน</v>
      </c>
      <c r="K22" s="387" t="str">
        <f>IF($F22&gt;0,VLOOKUP($A22,Progress_20230525!$A:$AZ,25,0),IF($G22&gt;0,VLOOKUP($A22,Progress_20230525!$A:$AZ,11,0),VLOOKUP($A22,Progress_20230525!$A:$AZ,11,0)))</f>
        <v>1/13 ถนนสมเด็จพระปิ่นเกล้า แขวงอรุณอมรินทร์ เขตบางกอกน้อย กรุงเทพมหานคร 10700</v>
      </c>
      <c r="L22" s="387">
        <f>IF($F22&gt;0,VLOOKUP($A22,Progress_20230525!$A:$AZ,26,0),IF($G22&gt;0,VLOOKUP($A22,Progress_20230525!$A:$AZ,16,0),VLOOKUP($A22,Progress_20230525!$A:$AZ,16,0)))</f>
        <v>13.7630417220601</v>
      </c>
      <c r="M22" s="387">
        <f>IF($F22&gt;0,VLOOKUP($A22,Progress_20230525!$A:$AZ,27,0),IF($G22&gt;0,VLOOKUP($A22,Progress_20230525!$A:$AZ,17,0),VLOOKUP($A22,Progress_20230525!$A:$AZ,17,0)))</f>
        <v>100.489364950555</v>
      </c>
      <c r="N22" s="387" t="str">
        <f t="shared" si="3"/>
        <v>สังกัดหน่วยงาน</v>
      </c>
      <c r="O22" s="387" t="str">
        <f>IF($F22&gt;0,VLOOKUP($A22,Progress_20230525!$A:$AZ,28,0),IF($G22&gt;0,VLOOKUP($A22,Progress_20230525!$A:$AZ,18,0),VLOOKUP($A22,Progress_20230525!$A:$AZ,18,0)))</f>
        <v>ผอ.นางสาวนงกรานต์ บรรเจิดธีรกุล</v>
      </c>
      <c r="P22" s="393">
        <f>IF($F22&gt;0,VLOOKUP($A22,Progress_20230525!$A:$AZ,29,0),IF($G22&gt;0,VLOOKUP($A22,Progress_20230525!$A:$AZ,19,0),VLOOKUP($A22,Progress_20230525!$A:$AZ,19,0)))</f>
        <v>0</v>
      </c>
      <c r="Q22" s="393" t="str">
        <f>IF($F22&gt;0,0,IF($G22&gt;0,VLOOKUP($A22,Progress_20230525!$A:$AZ,20,0),VLOOKUP($A22,Progress_20230525!$A:$AZ,20,0)))</f>
        <v>นายณัฏฐ์ บัวลา</v>
      </c>
      <c r="R22" s="393" t="str">
        <f>IF($F22&gt;0,0,IF($G22&gt;0,VLOOKUP($A22,Progress_20230525!$A:$AZ,21,0),VLOOKUP($A22,Progress_20230525!$A:$AZ,21,0)))</f>
        <v>096-645-4479</v>
      </c>
      <c r="S22" s="387"/>
      <c r="T22" s="387"/>
      <c r="U22" s="391">
        <f t="shared" si="4"/>
        <v>45061</v>
      </c>
      <c r="V22" s="387" t="str">
        <f>VLOOKUP(MONTH($U22),Month!$A:$C,3,0)</f>
        <v>พฤษภาคม</v>
      </c>
      <c r="W22" s="387">
        <f t="shared" si="0"/>
        <v>2023</v>
      </c>
      <c r="X22" s="392">
        <v>340.6</v>
      </c>
      <c r="Y22" s="392">
        <v>136.30000000000001</v>
      </c>
    </row>
    <row r="23" spans="1:25 16381:16383" x14ac:dyDescent="0.25">
      <c r="A23" s="386">
        <f t="shared" si="1"/>
        <v>22</v>
      </c>
      <c r="B23" s="27">
        <f t="shared" si="2"/>
        <v>3</v>
      </c>
      <c r="C23" s="27">
        <f>VALUE(RIGHT(VLOOKUP($A23,Progress_20230525!$A:$AZ,4,0),1))</f>
        <v>1</v>
      </c>
      <c r="D23" s="387" t="str">
        <f>VLOOKUP($C23,Type!$A:$B,2,0)</f>
        <v>ศูนย์ที่จัดตั้งในโรงเรียนหรือสถานศึกษากระจายทั่วประเทศ</v>
      </c>
      <c r="E23" s="386">
        <v>22</v>
      </c>
      <c r="F23" s="388">
        <f>IF(LEN(VLOOKUP($A23,Progress_20230525!$A:$AZ,24,0))&gt;0,1,0)</f>
        <v>0</v>
      </c>
      <c r="G23" s="388">
        <f>IFERROR(SEARCH("&gt;",VLOOKUP($A23,Progress_20230525!$A:$AZ,15,0),1),0)</f>
        <v>0</v>
      </c>
      <c r="H23" s="387" t="str">
        <f>IF($F23&gt;0,VLOOKUP($A23,Progress_20230525!$A:$AZ,24,0),IF($G23&gt;0,RIGHT(VLOOKUP($A23,Progress_20230525!$A:$AZ,15,0),LEN(VLOOKUP($A23,Progress_20230525!$A:$AZ,15,0))-$G23-1),VLOOKUP($A23,Progress_20230525!$A:$AZ,15,0)))</f>
        <v>ศูนย์การศึกษาอิสลามประจำมัสยิดบางอ้อ</v>
      </c>
      <c r="I23" s="387" t="str">
        <f>VLOOKUP(A23,Progress_20230525!$A:$AZ,7,0)</f>
        <v>กรุงเทพมหานคร</v>
      </c>
      <c r="J23" s="387" t="str">
        <f>VLOOKUP($A23,Progress_20230525!$A:$AZ,5,0)</f>
        <v>กลุ่มศูนย์ดิจิตอลชุมชน</v>
      </c>
      <c r="K23" s="387" t="str">
        <f>IF($F23&gt;0,VLOOKUP($A23,Progress_20230525!$A:$AZ,25,0),IF($G23&gt;0,VLOOKUP($A23,Progress_20230525!$A:$AZ,11,0),VLOOKUP($A23,Progress_20230525!$A:$AZ,11,0)))</f>
        <v>อาคารศาลาประชาคม ซ.จรัญสนิทวงศ์86 ถนน จรัญสนิทวงศ์ แขวงบางอ้อ เขตบางพลัด กรุงเทพมหานคร 10700</v>
      </c>
      <c r="L23" s="387">
        <f>IF($F23&gt;0,VLOOKUP($A23,Progress_20230525!$A:$AZ,26,0),IF($G23&gt;0,VLOOKUP($A23,Progress_20230525!$A:$AZ,16,0),VLOOKUP($A23,Progress_20230525!$A:$AZ,16,0)))</f>
        <v>13.7954648607381</v>
      </c>
      <c r="M23" s="387">
        <f>IF($F23&gt;0,VLOOKUP($A23,Progress_20230525!$A:$AZ,27,0),IF($G23&gt;0,VLOOKUP($A23,Progress_20230525!$A:$AZ,17,0),VLOOKUP($A23,Progress_20230525!$A:$AZ,17,0)))</f>
        <v>100.511267416398</v>
      </c>
      <c r="N23" s="387" t="str">
        <f t="shared" si="3"/>
        <v>สังกัดหน่วยงาน</v>
      </c>
      <c r="O23" s="387" t="str">
        <f>IF($F23&gt;0,VLOOKUP($A23,Progress_20230525!$A:$AZ,28,0),IF($G23&gt;0,VLOOKUP($A23,Progress_20230525!$A:$AZ,18,0),VLOOKUP($A23,Progress_20230525!$A:$AZ,18,0)))</f>
        <v>นายกำแหง พามลายนาค</v>
      </c>
      <c r="P23" s="393" t="str">
        <f>IF($F23&gt;0,VLOOKUP($A23,Progress_20230525!$A:$AZ,29,0),IF($G23&gt;0,VLOOKUP($A23,Progress_20230525!$A:$AZ,19,0),VLOOKUP($A23,Progress_20230525!$A:$AZ,19,0)))</f>
        <v>064-881-9166</v>
      </c>
      <c r="Q23" s="393">
        <f>IF($F23&gt;0,0,IF($G23&gt;0,VLOOKUP($A23,Progress_20230525!$A:$AZ,20,0),VLOOKUP($A23,Progress_20230525!$A:$AZ,20,0)))</f>
        <v>0</v>
      </c>
      <c r="R23" s="393">
        <f>IF($F23&gt;0,0,IF($G23&gt;0,VLOOKUP($A23,Progress_20230525!$A:$AZ,21,0),VLOOKUP($A23,Progress_20230525!$A:$AZ,21,0)))</f>
        <v>0</v>
      </c>
      <c r="S23" s="387"/>
      <c r="T23" s="387"/>
      <c r="U23" s="391">
        <f t="shared" si="4"/>
        <v>45061</v>
      </c>
      <c r="V23" s="387" t="str">
        <f>VLOOKUP(MONTH($U23),Month!$A:$C,3,0)</f>
        <v>พฤษภาคม</v>
      </c>
      <c r="W23" s="387">
        <f t="shared" si="0"/>
        <v>2023</v>
      </c>
      <c r="X23" s="392">
        <v>369.3</v>
      </c>
      <c r="Y23" s="392">
        <v>157</v>
      </c>
      <c r="XFA23" s="389">
        <v>157</v>
      </c>
      <c r="XFB23" s="389">
        <v>369.3</v>
      </c>
      <c r="XFC23" s="389">
        <v>157</v>
      </c>
    </row>
    <row r="24" spans="1:25 16381:16383" x14ac:dyDescent="0.25">
      <c r="A24" s="386">
        <f t="shared" si="1"/>
        <v>23</v>
      </c>
      <c r="B24" s="27">
        <f t="shared" si="2"/>
        <v>3</v>
      </c>
      <c r="C24" s="27">
        <f>VALUE(RIGHT(VLOOKUP($A24,Progress_20230525!$A:$AZ,4,0),1))</f>
        <v>1</v>
      </c>
      <c r="D24" s="387" t="str">
        <f>VLOOKUP($C24,Type!$A:$B,2,0)</f>
        <v>ศูนย์ที่จัดตั้งในโรงเรียนหรือสถานศึกษากระจายทั่วประเทศ</v>
      </c>
      <c r="E24" s="386">
        <v>23</v>
      </c>
      <c r="F24" s="388">
        <f>IF(LEN(VLOOKUP($A24,Progress_20230525!$A:$AZ,24,0))&gt;0,1,0)</f>
        <v>1</v>
      </c>
      <c r="G24" s="388">
        <f>IFERROR(SEARCH("&gt;",VLOOKUP($A24,Progress_20230525!$A:$AZ,15,0),1),0)</f>
        <v>46</v>
      </c>
      <c r="H24" s="387" t="str">
        <f>IF($F24&gt;0,VLOOKUP($A24,Progress_20230525!$A:$AZ,24,0),IF($G24&gt;0,RIGHT(VLOOKUP($A24,Progress_20230525!$A:$AZ,15,0),LEN(VLOOKUP($A24,Progress_20230525!$A:$AZ,15,0))-$G24-1),VLOOKUP($A24,Progress_20230525!$A:$AZ,15,0)))</f>
        <v>โรงเรียนวัดสามง่าม</v>
      </c>
      <c r="I24" s="387" t="str">
        <f>VLOOKUP(A24,Progress_20230525!$A:$AZ,7,0)</f>
        <v>กรุงเทพมหานคร</v>
      </c>
      <c r="J24" s="387" t="str">
        <f>VLOOKUP($A24,Progress_20230525!$A:$AZ,5,0)</f>
        <v>กลุ่มศูนย์ดิจิตอลชุมชน</v>
      </c>
      <c r="K24" s="387" t="str">
        <f>IF($F24&gt;0,VLOOKUP($A24,Progress_20230525!$A:$AZ,25,0),IF($G24&gt;0,VLOOKUP($A24,Progress_20230525!$A:$AZ,11,0),VLOOKUP($A24,Progress_20230525!$A:$AZ,11,0)))</f>
        <v>1 หมู่ที่ 8 แขวงคู้ฝั่งเหนือ เขตหนองจอก กรุงเทพมหานคร 10530</v>
      </c>
      <c r="L24" s="387">
        <f>IF($F24&gt;0,VLOOKUP($A24,Progress_20230525!$A:$AZ,26,0),IF($G24&gt;0,VLOOKUP($A24,Progress_20230525!$A:$AZ,16,0),VLOOKUP($A24,Progress_20230525!$A:$AZ,16,0)))</f>
        <v>13.888831775703</v>
      </c>
      <c r="M24" s="387">
        <f>IF($F24&gt;0,VLOOKUP($A24,Progress_20230525!$A:$AZ,27,0),IF($G24&gt;0,VLOOKUP($A24,Progress_20230525!$A:$AZ,17,0),VLOOKUP($A24,Progress_20230525!$A:$AZ,17,0)))</f>
        <v>100.807235501375</v>
      </c>
      <c r="N24" s="387" t="str">
        <f t="shared" si="3"/>
        <v>สังกัดหน่วยงาน</v>
      </c>
      <c r="O24" s="387" t="str">
        <f>IF($F24&gt;0,VLOOKUP($A24,Progress_20230525!$A:$AZ,28,0),IF($G24&gt;0,VLOOKUP($A24,Progress_20230525!$A:$AZ,18,0),VLOOKUP($A24,Progress_20230525!$A:$AZ,18,0)))</f>
        <v>ผอ.วาสนา</v>
      </c>
      <c r="P24" s="393" t="str">
        <f>IF($F24&gt;0,VLOOKUP($A24,Progress_20230525!$A:$AZ,29,0),IF($G24&gt;0,VLOOKUP($A24,Progress_20230525!$A:$AZ,19,0),VLOOKUP($A24,Progress_20230525!$A:$AZ,19,0)))</f>
        <v>092-8780656</v>
      </c>
      <c r="Q24" s="393">
        <f>IF($F24&gt;0,0,IF($G24&gt;0,VLOOKUP($A24,Progress_20230525!$A:$AZ,20,0),VLOOKUP($A24,Progress_20230525!$A:$AZ,20,0)))</f>
        <v>0</v>
      </c>
      <c r="R24" s="393">
        <f>IF($F24&gt;0,0,IF($G24&gt;0,VLOOKUP($A24,Progress_20230525!$A:$AZ,21,0),VLOOKUP($A24,Progress_20230525!$A:$AZ,21,0)))</f>
        <v>0</v>
      </c>
      <c r="S24" s="387"/>
      <c r="T24" s="387"/>
      <c r="U24" s="391">
        <f t="shared" si="4"/>
        <v>45061</v>
      </c>
      <c r="V24" s="387" t="str">
        <f>VLOOKUP(MONTH($U24),Month!$A:$C,3,0)</f>
        <v>พฤษภาคม</v>
      </c>
      <c r="W24" s="387">
        <f t="shared" si="0"/>
        <v>2023</v>
      </c>
      <c r="X24" s="392">
        <v>207.37332577632654</v>
      </c>
      <c r="Y24" s="392">
        <v>118.51062667479893</v>
      </c>
    </row>
    <row r="25" spans="1:25 16381:16383" x14ac:dyDescent="0.25">
      <c r="A25" s="386">
        <f t="shared" si="1"/>
        <v>24</v>
      </c>
      <c r="B25" s="27">
        <f t="shared" si="2"/>
        <v>3</v>
      </c>
      <c r="C25" s="27">
        <f>VALUE(RIGHT(VLOOKUP($A25,Progress_20230525!$A:$AZ,4,0),1))</f>
        <v>1</v>
      </c>
      <c r="D25" s="387" t="str">
        <f>VLOOKUP($C25,Type!$A:$B,2,0)</f>
        <v>ศูนย์ที่จัดตั้งในโรงเรียนหรือสถานศึกษากระจายทั่วประเทศ</v>
      </c>
      <c r="E25" s="386">
        <v>24</v>
      </c>
      <c r="F25" s="388">
        <f>IF(LEN(VLOOKUP($A25,Progress_20230525!$A:$AZ,24,0))&gt;0,1,0)</f>
        <v>1</v>
      </c>
      <c r="G25" s="388">
        <f>IFERROR(SEARCH("&gt;",VLOOKUP($A25,Progress_20230525!$A:$AZ,15,0),1),0)</f>
        <v>18</v>
      </c>
      <c r="H25" s="387" t="str">
        <f>IF($F25&gt;0,VLOOKUP($A25,Progress_20230525!$A:$AZ,24,0),IF($G25&gt;0,RIGHT(VLOOKUP($A25,Progress_20230525!$A:$AZ,15,0),LEN(VLOOKUP($A25,Progress_20230525!$A:$AZ,15,0))-$G25-1),VLOOKUP($A25,Progress_20230525!$A:$AZ,15,0)))</f>
        <v>โรงเรียนศาสนาศึกษาวัดน้อยนพคุณ</v>
      </c>
      <c r="I25" s="387" t="str">
        <f>VLOOKUP(A25,Progress_20230525!$A:$AZ,7,0)</f>
        <v>กรุงเทพมหานคร</v>
      </c>
      <c r="J25" s="387" t="str">
        <f>VLOOKUP($A25,Progress_20230525!$A:$AZ,5,0)</f>
        <v>กลุ่มศูนย์ดิจิตอลชุมชน</v>
      </c>
      <c r="K25" s="387" t="str">
        <f>IF($F25&gt;0,VLOOKUP($A25,Progress_20230525!$A:$AZ,25,0),IF($G25&gt;0,VLOOKUP($A25,Progress_20230525!$A:$AZ,11,0),VLOOKUP($A25,Progress_20230525!$A:$AZ,11,0)))</f>
        <v>2/1 ถ. พระรามที่ ๕ แขวงถนนนครไชยศรี เขตดุสิต กรุงเทพมหานคร 10300</v>
      </c>
      <c r="L25" s="387">
        <f>IF($F25&gt;0,VLOOKUP($A25,Progress_20230525!$A:$AZ,26,0),IF($G25&gt;0,VLOOKUP($A25,Progress_20230525!$A:$AZ,16,0),VLOOKUP($A25,Progress_20230525!$A:$AZ,16,0)))</f>
        <v>13.7844225019146</v>
      </c>
      <c r="M25" s="387">
        <f>IF($F25&gt;0,VLOOKUP($A25,Progress_20230525!$A:$AZ,27,0),IF($G25&gt;0,VLOOKUP($A25,Progress_20230525!$A:$AZ,17,0),VLOOKUP($A25,Progress_20230525!$A:$AZ,17,0)))</f>
        <v>100.52073941856</v>
      </c>
      <c r="N25" s="387" t="str">
        <f t="shared" si="3"/>
        <v>สังกัดหน่วยงาน</v>
      </c>
      <c r="O25" s="387" t="str">
        <f>IF($F25&gt;0,VLOOKUP($A25,Progress_20230525!$A:$AZ,28,0),IF($G25&gt;0,VLOOKUP($A25,Progress_20230525!$A:$AZ,18,0),VLOOKUP($A25,Progress_20230525!$A:$AZ,18,0)))</f>
        <v>เจ้าอาวาส</v>
      </c>
      <c r="P25" s="393" t="str">
        <f>IF($F25&gt;0,VLOOKUP($A25,Progress_20230525!$A:$AZ,29,0),IF($G25&gt;0,VLOOKUP($A25,Progress_20230525!$A:$AZ,19,0),VLOOKUP($A25,Progress_20230525!$A:$AZ,19,0)))</f>
        <v>081-303-3932</v>
      </c>
      <c r="Q25" s="393">
        <f>IF($F25&gt;0,0,IF($G25&gt;0,VLOOKUP($A25,Progress_20230525!$A:$AZ,20,0),VLOOKUP($A25,Progress_20230525!$A:$AZ,20,0)))</f>
        <v>0</v>
      </c>
      <c r="R25" s="393">
        <f>IF($F25&gt;0,0,IF($G25&gt;0,VLOOKUP($A25,Progress_20230525!$A:$AZ,21,0),VLOOKUP($A25,Progress_20230525!$A:$AZ,21,0)))</f>
        <v>0</v>
      </c>
      <c r="S25" s="387"/>
      <c r="T25" s="387"/>
      <c r="U25" s="391">
        <f t="shared" si="4"/>
        <v>45061</v>
      </c>
      <c r="V25" s="387" t="str">
        <f>VLOOKUP(MONTH($U25),Month!$A:$C,3,0)</f>
        <v>พฤษภาคม</v>
      </c>
      <c r="W25" s="387">
        <f t="shared" si="0"/>
        <v>2023</v>
      </c>
      <c r="X25" s="392">
        <v>222.86016966904177</v>
      </c>
      <c r="Y25" s="392">
        <v>110.07512811610992</v>
      </c>
    </row>
    <row r="26" spans="1:25 16381:16383" x14ac:dyDescent="0.25">
      <c r="A26" s="386">
        <f t="shared" si="1"/>
        <v>25</v>
      </c>
      <c r="B26" s="27">
        <f t="shared" si="2"/>
        <v>3</v>
      </c>
      <c r="C26" s="27">
        <f>VALUE(RIGHT(VLOOKUP($A26,Progress_20230525!$A:$AZ,4,0),1))</f>
        <v>1</v>
      </c>
      <c r="D26" s="387" t="str">
        <f>VLOOKUP($C26,Type!$A:$B,2,0)</f>
        <v>ศูนย์ที่จัดตั้งในโรงเรียนหรือสถานศึกษากระจายทั่วประเทศ</v>
      </c>
      <c r="E26" s="386">
        <v>25</v>
      </c>
      <c r="F26" s="388">
        <f>IF(LEN(VLOOKUP($A26,Progress_20230525!$A:$AZ,24,0))&gt;0,1,0)</f>
        <v>0</v>
      </c>
      <c r="G26" s="388">
        <f>IFERROR(SEARCH("&gt;",VLOOKUP($A26,Progress_20230525!$A:$AZ,15,0),1),0)</f>
        <v>0</v>
      </c>
      <c r="H26" s="387" t="str">
        <f>IF($F26&gt;0,VLOOKUP($A26,Progress_20230525!$A:$AZ,24,0),IF($G26&gt;0,RIGHT(VLOOKUP($A26,Progress_20230525!$A:$AZ,15,0),LEN(VLOOKUP($A26,Progress_20230525!$A:$AZ,15,0))-$G26-1),VLOOKUP($A26,Progress_20230525!$A:$AZ,15,0)))</f>
        <v>กศน. เขตบางคอแหลม ในวัดจรรยาวาส</v>
      </c>
      <c r="I26" s="387" t="str">
        <f>VLOOKUP(A26,Progress_20230525!$A:$AZ,7,0)</f>
        <v>กรุงเทพมหานคร</v>
      </c>
      <c r="J26" s="387" t="str">
        <f>VLOOKUP($A26,Progress_20230525!$A:$AZ,5,0)</f>
        <v>กลุ่มศูนย์ดิจิตอลชุมชน</v>
      </c>
      <c r="K26" s="387" t="str">
        <f>IF($F26&gt;0,VLOOKUP($A26,Progress_20230525!$A:$AZ,25,0),IF($G26&gt;0,VLOOKUP($A26,Progress_20230525!$A:$AZ,11,0),VLOOKUP($A26,Progress_20230525!$A:$AZ,11,0)))</f>
        <v>วัดวรจรรยาวาส เลขที่ 2010/25 ซอยเจริญกรุง 72 ถนนเจริญกรุง แขวงวัดพระยาไกร เขตบางคอแหลม กรุงเทพมหานคร 10120</v>
      </c>
      <c r="L26" s="387">
        <f>IF($F26&gt;0,VLOOKUP($A26,Progress_20230525!$A:$AZ,26,0),IF($G26&gt;0,VLOOKUP($A26,Progress_20230525!$A:$AZ,16,0),VLOOKUP($A26,Progress_20230525!$A:$AZ,16,0)))</f>
        <v>13.7078047324711</v>
      </c>
      <c r="M26" s="387">
        <f>IF($F26&gt;0,VLOOKUP($A26,Progress_20230525!$A:$AZ,27,0),IF($G26&gt;0,VLOOKUP($A26,Progress_20230525!$A:$AZ,17,0),VLOOKUP($A26,Progress_20230525!$A:$AZ,17,0)))</f>
        <v>100.50828316824899</v>
      </c>
      <c r="N26" s="387" t="str">
        <f t="shared" si="3"/>
        <v>สังกัดหน่วยงาน</v>
      </c>
      <c r="O26" s="387">
        <f>IF($F26&gt;0,VLOOKUP($A26,Progress_20230525!$A:$AZ,28,0),IF($G26&gt;0,VLOOKUP($A26,Progress_20230525!$A:$AZ,18,0),VLOOKUP($A26,Progress_20230525!$A:$AZ,18,0)))</f>
        <v>0</v>
      </c>
      <c r="P26" s="393">
        <f>IF($F26&gt;0,VLOOKUP($A26,Progress_20230525!$A:$AZ,29,0),IF($G26&gt;0,VLOOKUP($A26,Progress_20230525!$A:$AZ,19,0),VLOOKUP($A26,Progress_20230525!$A:$AZ,19,0)))</f>
        <v>0</v>
      </c>
      <c r="Q26" s="393">
        <f>IF($F26&gt;0,0,IF($G26&gt;0,VLOOKUP($A26,Progress_20230525!$A:$AZ,20,0),VLOOKUP($A26,Progress_20230525!$A:$AZ,20,0)))</f>
        <v>0</v>
      </c>
      <c r="R26" s="393">
        <f>IF($F26&gt;0,0,IF($G26&gt;0,VLOOKUP($A26,Progress_20230525!$A:$AZ,21,0),VLOOKUP($A26,Progress_20230525!$A:$AZ,21,0)))</f>
        <v>0</v>
      </c>
      <c r="S26" s="387"/>
      <c r="T26" s="387"/>
      <c r="U26" s="391">
        <f t="shared" si="4"/>
        <v>45061</v>
      </c>
      <c r="V26" s="387" t="str">
        <f>VLOOKUP(MONTH($U26),Month!$A:$C,3,0)</f>
        <v>พฤษภาคม</v>
      </c>
      <c r="W26" s="387">
        <f t="shared" si="0"/>
        <v>2023</v>
      </c>
      <c r="X26" s="392">
        <v>351.5</v>
      </c>
      <c r="Y26" s="392">
        <v>174.3</v>
      </c>
      <c r="XFB26" s="389">
        <v>351.5</v>
      </c>
      <c r="XFC26" s="389">
        <v>174.3</v>
      </c>
    </row>
    <row r="27" spans="1:25 16381:16383" x14ac:dyDescent="0.25">
      <c r="A27" s="386">
        <f t="shared" si="1"/>
        <v>26</v>
      </c>
      <c r="B27" s="27">
        <f t="shared" si="2"/>
        <v>3</v>
      </c>
      <c r="C27" s="27">
        <f>VALUE(RIGHT(VLOOKUP($A27,Progress_20230525!$A:$AZ,4,0),1))</f>
        <v>1</v>
      </c>
      <c r="D27" s="387" t="str">
        <f>VLOOKUP($C27,Type!$A:$B,2,0)</f>
        <v>ศูนย์ที่จัดตั้งในโรงเรียนหรือสถานศึกษากระจายทั่วประเทศ</v>
      </c>
      <c r="E27" s="386">
        <v>26</v>
      </c>
      <c r="F27" s="388">
        <f>IF(LEN(VLOOKUP($A27,Progress_20230525!$A:$AZ,24,0))&gt;0,1,0)</f>
        <v>0</v>
      </c>
      <c r="G27" s="388">
        <f>IFERROR(SEARCH("&gt;",VLOOKUP($A27,Progress_20230525!$A:$AZ,15,0),1),0)</f>
        <v>20</v>
      </c>
      <c r="H27" s="387" t="str">
        <f>IF($F27&gt;0,VLOOKUP($A27,Progress_20230525!$A:$AZ,24,0),IF($G27&gt;0,RIGHT(VLOOKUP($A27,Progress_20230525!$A:$AZ,15,0),LEN(VLOOKUP($A27,Progress_20230525!$A:$AZ,15,0))-$G27-1),VLOOKUP($A27,Progress_20230525!$A:$AZ,15,0)))</f>
        <v>โรงเรียนทวีธาภิเศก</v>
      </c>
      <c r="I27" s="387" t="str">
        <f>VLOOKUP(A27,Progress_20230525!$A:$AZ,7,0)</f>
        <v>กรุงเทพมหานคร</v>
      </c>
      <c r="J27" s="387" t="str">
        <f>VLOOKUP($A27,Progress_20230525!$A:$AZ,5,0)</f>
        <v>กลุ่มศูนย์ดิจิตอลชุมชน</v>
      </c>
      <c r="K27" s="387" t="str">
        <f>IF($F27&gt;0,VLOOKUP($A27,Progress_20230525!$A:$AZ,25,0),IF($G27&gt;0,VLOOKUP($A27,Progress_20230525!$A:$AZ,11,0),VLOOKUP($A27,Progress_20230525!$A:$AZ,11,0)))</f>
        <v>505/5 ซอย อิสรภาพ 42 แขวง วัดอรุณ เขตบางกอกใหญ่ กรุงเทพมหานคร 10600</v>
      </c>
      <c r="L27" s="387">
        <f>IF($F27&gt;0,VLOOKUP($A27,Progress_20230525!$A:$AZ,26,0),IF($G27&gt;0,VLOOKUP($A27,Progress_20230525!$A:$AZ,16,0),VLOOKUP($A27,Progress_20230525!$A:$AZ,16,0)))</f>
        <v>13.744723234744599</v>
      </c>
      <c r="M27" s="387">
        <f>IF($F27&gt;0,VLOOKUP($A27,Progress_20230525!$A:$AZ,27,0),IF($G27&gt;0,VLOOKUP($A27,Progress_20230525!$A:$AZ,17,0),VLOOKUP($A27,Progress_20230525!$A:$AZ,17,0)))</f>
        <v>100.48307167698199</v>
      </c>
      <c r="N27" s="387" t="str">
        <f t="shared" si="3"/>
        <v>สังกัดหน่วยงาน</v>
      </c>
      <c r="O27" s="387" t="str">
        <f>IF($F27&gt;0,VLOOKUP($A27,Progress_20230525!$A:$AZ,28,0),IF($G27&gt;0,VLOOKUP($A27,Progress_20230525!$A:$AZ,18,0),VLOOKUP($A27,Progress_20230525!$A:$AZ,18,0)))</f>
        <v>ผอ.วีระเชษฐ์ ฮาดวิเศษ</v>
      </c>
      <c r="P27" s="393" t="str">
        <f>IF($F27&gt;0,VLOOKUP($A27,Progress_20230525!$A:$AZ,29,0),IF($G27&gt;0,VLOOKUP($A27,Progress_20230525!$A:$AZ,19,0),VLOOKUP($A27,Progress_20230525!$A:$AZ,19,0)))</f>
        <v>081-708-0150</v>
      </c>
      <c r="Q27" s="393" t="str">
        <f>IF($F27&gt;0,0,IF($G27&gt;0,VLOOKUP($A27,Progress_20230525!$A:$AZ,20,0),VLOOKUP($A27,Progress_20230525!$A:$AZ,20,0)))</f>
        <v>นางสาวธนัญญาณ์ สมหวัง</v>
      </c>
      <c r="R27" s="393" t="str">
        <f>IF($F27&gt;0,0,IF($G27&gt;0,VLOOKUP($A27,Progress_20230525!$A:$AZ,21,0),VLOOKUP($A27,Progress_20230525!$A:$AZ,21,0)))</f>
        <v>092-594-6396</v>
      </c>
      <c r="S27" s="387"/>
      <c r="T27" s="387"/>
      <c r="U27" s="391">
        <f t="shared" si="4"/>
        <v>45061</v>
      </c>
      <c r="V27" s="387" t="str">
        <f>VLOOKUP(MONTH($U27),Month!$A:$C,3,0)</f>
        <v>พฤษภาคม</v>
      </c>
      <c r="W27" s="387">
        <f t="shared" si="0"/>
        <v>2023</v>
      </c>
      <c r="X27" s="392">
        <v>330.2</v>
      </c>
      <c r="Y27" s="392">
        <v>161.1</v>
      </c>
      <c r="XFC27" s="389">
        <v>330.2</v>
      </c>
    </row>
    <row r="28" spans="1:25 16381:16383" x14ac:dyDescent="0.25">
      <c r="A28" s="386">
        <f t="shared" si="1"/>
        <v>27</v>
      </c>
      <c r="B28" s="27">
        <f t="shared" si="2"/>
        <v>3</v>
      </c>
      <c r="C28" s="27">
        <f>VALUE(RIGHT(VLOOKUP($A28,Progress_20230525!$A:$AZ,4,0),1))</f>
        <v>1</v>
      </c>
      <c r="D28" s="387" t="str">
        <f>VLOOKUP($C28,Type!$A:$B,2,0)</f>
        <v>ศูนย์ที่จัดตั้งในโรงเรียนหรือสถานศึกษากระจายทั่วประเทศ</v>
      </c>
      <c r="E28" s="386">
        <v>27</v>
      </c>
      <c r="F28" s="388">
        <f>IF(LEN(VLOOKUP($A28,Progress_20230525!$A:$AZ,24,0))&gt;0,1,0)</f>
        <v>1</v>
      </c>
      <c r="G28" s="388">
        <f>IFERROR(SEARCH("&gt;",VLOOKUP($A28,Progress_20230525!$A:$AZ,15,0),1),0)</f>
        <v>33</v>
      </c>
      <c r="H28" s="387" t="str">
        <f>IF($F28&gt;0,VLOOKUP($A28,Progress_20230525!$A:$AZ,24,0),IF($G28&gt;0,RIGHT(VLOOKUP($A28,Progress_20230525!$A:$AZ,15,0),LEN(VLOOKUP($A28,Progress_20230525!$A:$AZ,15,0))-$G28-1),VLOOKUP($A28,Progress_20230525!$A:$AZ,15,0)))</f>
        <v>โรงเรียนวัดใต้ (ราษฎรนิรมิต)</v>
      </c>
      <c r="I28" s="387" t="str">
        <f>VLOOKUP(A28,Progress_20230525!$A:$AZ,7,0)</f>
        <v>กรุงเทพมหานคร</v>
      </c>
      <c r="J28" s="387" t="str">
        <f>VLOOKUP($A28,Progress_20230525!$A:$AZ,5,0)</f>
        <v>กลุ่มศูนย์ดิจิตอลชุมชน</v>
      </c>
      <c r="K28" s="387" t="str">
        <f>IF($F28&gt;0,VLOOKUP($A28,Progress_20230525!$A:$AZ,25,0),IF($G28&gt;0,VLOOKUP($A28,Progress_20230525!$A:$AZ,11,0),VLOOKUP($A28,Progress_20230525!$A:$AZ,11,0)))</f>
        <v>435 ซอย อ่อนนุช 3 แขวงสวนหลวง กรุงเทพมหานคร 10250</v>
      </c>
      <c r="L28" s="387">
        <f>IF($F28&gt;0,VLOOKUP($A28,Progress_20230525!$A:$AZ,26,0),IF($G28&gt;0,VLOOKUP($A28,Progress_20230525!$A:$AZ,16,0),VLOOKUP($A28,Progress_20230525!$A:$AZ,16,0)))</f>
        <v>13.7131576159708</v>
      </c>
      <c r="M28" s="387">
        <f>IF($F28&gt;0,VLOOKUP($A28,Progress_20230525!$A:$AZ,27,0),IF($G28&gt;0,VLOOKUP($A28,Progress_20230525!$A:$AZ,17,0),VLOOKUP($A28,Progress_20230525!$A:$AZ,17,0)))</f>
        <v>100.603462667321</v>
      </c>
      <c r="N28" s="387" t="str">
        <f t="shared" si="3"/>
        <v>สังกัดหน่วยงาน</v>
      </c>
      <c r="O28" s="387" t="str">
        <f>IF($F28&gt;0,VLOOKUP($A28,Progress_20230525!$A:$AZ,28,0),IF($G28&gt;0,VLOOKUP($A28,Progress_20230525!$A:$AZ,18,0),VLOOKUP($A28,Progress_20230525!$A:$AZ,18,0)))</f>
        <v>ผอ.สมพงษ์ ธนะสินธุ์</v>
      </c>
      <c r="P28" s="393" t="str">
        <f>IF($F28&gt;0,VLOOKUP($A28,Progress_20230525!$A:$AZ,29,0),IF($G28&gt;0,VLOOKUP($A28,Progress_20230525!$A:$AZ,19,0),VLOOKUP($A28,Progress_20230525!$A:$AZ,19,0)))</f>
        <v>086-0321665</v>
      </c>
      <c r="Q28" s="393">
        <f>IF($F28&gt;0,0,IF($G28&gt;0,VLOOKUP($A28,Progress_20230525!$A:$AZ,20,0),VLOOKUP($A28,Progress_20230525!$A:$AZ,20,0)))</f>
        <v>0</v>
      </c>
      <c r="R28" s="393">
        <f>IF($F28&gt;0,0,IF($G28&gt;0,VLOOKUP($A28,Progress_20230525!$A:$AZ,21,0),VLOOKUP($A28,Progress_20230525!$A:$AZ,21,0)))</f>
        <v>0</v>
      </c>
      <c r="S28" s="387"/>
      <c r="T28" s="387"/>
      <c r="U28" s="391">
        <f t="shared" si="4"/>
        <v>45061</v>
      </c>
      <c r="V28" s="387" t="str">
        <f>VLOOKUP(MONTH($U28),Month!$A:$C,3,0)</f>
        <v>พฤษภาคม</v>
      </c>
      <c r="W28" s="387">
        <f t="shared" si="0"/>
        <v>2023</v>
      </c>
      <c r="X28" s="392">
        <v>239.72363898839296</v>
      </c>
      <c r="Y28" s="392">
        <v>108.49903352669587</v>
      </c>
    </row>
    <row r="29" spans="1:25 16381:16383" x14ac:dyDescent="0.25">
      <c r="A29" s="386">
        <f t="shared" si="1"/>
        <v>28</v>
      </c>
      <c r="B29" s="27">
        <f t="shared" si="2"/>
        <v>3</v>
      </c>
      <c r="C29" s="27">
        <f>VALUE(RIGHT(VLOOKUP($A29,Progress_20230525!$A:$AZ,4,0),1))</f>
        <v>1</v>
      </c>
      <c r="D29" s="387" t="str">
        <f>VLOOKUP($C29,Type!$A:$B,2,0)</f>
        <v>ศูนย์ที่จัดตั้งในโรงเรียนหรือสถานศึกษากระจายทั่วประเทศ</v>
      </c>
      <c r="E29" s="386">
        <v>28</v>
      </c>
      <c r="F29" s="388">
        <f>IF(LEN(VLOOKUP($A29,Progress_20230525!$A:$AZ,24,0))&gt;0,1,0)</f>
        <v>0</v>
      </c>
      <c r="G29" s="388">
        <f>IFERROR(SEARCH("&gt;",VLOOKUP($A29,Progress_20230525!$A:$AZ,15,0),1),0)</f>
        <v>28</v>
      </c>
      <c r="H29" s="387" t="str">
        <f>IF($F29&gt;0,VLOOKUP($A29,Progress_20230525!$A:$AZ,24,0),IF($G29&gt;0,RIGHT(VLOOKUP($A29,Progress_20230525!$A:$AZ,15,0),LEN(VLOOKUP($A29,Progress_20230525!$A:$AZ,15,0))-$G29-1),VLOOKUP($A29,Progress_20230525!$A:$AZ,15,0)))</f>
        <v>โรงเรียนซีรอยุดดีน</v>
      </c>
      <c r="I29" s="387" t="str">
        <f>VLOOKUP(A29,Progress_20230525!$A:$AZ,7,0)</f>
        <v>กรุงเทพมหานคร</v>
      </c>
      <c r="J29" s="387" t="str">
        <f>VLOOKUP($A29,Progress_20230525!$A:$AZ,5,0)</f>
        <v>กลุ่มศูนย์ดิจิตอลชุมชน</v>
      </c>
      <c r="K29" s="387" t="str">
        <f>IF($F29&gt;0,VLOOKUP($A29,Progress_20230525!$A:$AZ,25,0),IF($G29&gt;0,VLOOKUP($A29,Progress_20230525!$A:$AZ,11,0),VLOOKUP($A29,Progress_20230525!$A:$AZ,11,0)))</f>
        <v xml:space="preserve"> ซอย 41 ถ.พระราม 9 สวนหลวง เขตสวนหลวง กรุงเทพมหานคร 10250</v>
      </c>
      <c r="L29" s="387">
        <f>IF($F29&gt;0,VLOOKUP($A29,Progress_20230525!$A:$AZ,26,0),IF($G29&gt;0,VLOOKUP($A29,Progress_20230525!$A:$AZ,16,0),VLOOKUP($A29,Progress_20230525!$A:$AZ,16,0)))</f>
        <v>13.746046145962101</v>
      </c>
      <c r="M29" s="387">
        <f>IF($F29&gt;0,VLOOKUP($A29,Progress_20230525!$A:$AZ,27,0),IF($G29&gt;0,VLOOKUP($A29,Progress_20230525!$A:$AZ,17,0),VLOOKUP($A29,Progress_20230525!$A:$AZ,17,0)))</f>
        <v>100.62570944182799</v>
      </c>
      <c r="N29" s="387" t="str">
        <f t="shared" si="3"/>
        <v>สังกัดหน่วยงาน</v>
      </c>
      <c r="O29" s="387" t="str">
        <f>IF($F29&gt;0,VLOOKUP($A29,Progress_20230525!$A:$AZ,28,0),IF($G29&gt;0,VLOOKUP($A29,Progress_20230525!$A:$AZ,18,0),VLOOKUP($A29,Progress_20230525!$A:$AZ,18,0)))</f>
        <v>นายสุรัช หมัดนารักษ์ (ประธานชุมชน)</v>
      </c>
      <c r="P29" s="393" t="str">
        <f>IF($F29&gt;0,VLOOKUP($A29,Progress_20230525!$A:$AZ,29,0),IF($G29&gt;0,VLOOKUP($A29,Progress_20230525!$A:$AZ,19,0),VLOOKUP($A29,Progress_20230525!$A:$AZ,19,0)))</f>
        <v>085-444-3537</v>
      </c>
      <c r="Q29" s="393">
        <f>IF($F29&gt;0,0,IF($G29&gt;0,VLOOKUP($A29,Progress_20230525!$A:$AZ,20,0),VLOOKUP($A29,Progress_20230525!$A:$AZ,20,0)))</f>
        <v>0</v>
      </c>
      <c r="R29" s="393">
        <f>IF($F29&gt;0,0,IF($G29&gt;0,VLOOKUP($A29,Progress_20230525!$A:$AZ,21,0),VLOOKUP($A29,Progress_20230525!$A:$AZ,21,0)))</f>
        <v>0</v>
      </c>
      <c r="S29" s="387"/>
      <c r="T29" s="387"/>
      <c r="U29" s="391">
        <f t="shared" si="4"/>
        <v>45061</v>
      </c>
      <c r="V29" s="387" t="str">
        <f>VLOOKUP(MONTH($U29),Month!$A:$C,3,0)</f>
        <v>พฤษภาคม</v>
      </c>
      <c r="W29" s="387">
        <f t="shared" si="0"/>
        <v>2023</v>
      </c>
      <c r="X29" s="392">
        <v>340.6</v>
      </c>
      <c r="Y29" s="392">
        <v>136.30000000000001</v>
      </c>
    </row>
    <row r="30" spans="1:25 16381:16383" x14ac:dyDescent="0.25">
      <c r="A30" s="386">
        <f t="shared" si="1"/>
        <v>29</v>
      </c>
      <c r="B30" s="27">
        <f t="shared" si="2"/>
        <v>3</v>
      </c>
      <c r="C30" s="27">
        <f>VALUE(RIGHT(VLOOKUP($A30,Progress_20230525!$A:$AZ,4,0),1))</f>
        <v>1</v>
      </c>
      <c r="D30" s="387" t="str">
        <f>VLOOKUP($C30,Type!$A:$B,2,0)</f>
        <v>ศูนย์ที่จัดตั้งในโรงเรียนหรือสถานศึกษากระจายทั่วประเทศ</v>
      </c>
      <c r="E30" s="386">
        <v>29</v>
      </c>
      <c r="F30" s="388">
        <f>IF(LEN(VLOOKUP($A30,Progress_20230525!$A:$AZ,24,0))&gt;0,1,0)</f>
        <v>0</v>
      </c>
      <c r="G30" s="388">
        <f>IFERROR(SEARCH("&gt;",VLOOKUP($A30,Progress_20230525!$A:$AZ,15,0),1),0)</f>
        <v>0</v>
      </c>
      <c r="H30" s="387" t="str">
        <f>IF($F30&gt;0,VLOOKUP($A30,Progress_20230525!$A:$AZ,24,0),IF($G30&gt;0,RIGHT(VLOOKUP($A30,Progress_20230525!$A:$AZ,15,0),LEN(VLOOKUP($A30,Progress_20230525!$A:$AZ,15,0))-$G30-1),VLOOKUP($A30,Progress_20230525!$A:$AZ,15,0)))</f>
        <v>โรงเรียนฝึกอาชีพกรุงเทพมหานคร (หลวงพ่อทวีศักดิ์)</v>
      </c>
      <c r="I30" s="387" t="str">
        <f>VLOOKUP(A30,Progress_20230525!$A:$AZ,7,0)</f>
        <v>กรุงเทพมหานคร</v>
      </c>
      <c r="J30" s="387" t="str">
        <f>VLOOKUP($A30,Progress_20230525!$A:$AZ,5,0)</f>
        <v>กลุ่มศูนย์ดิจิตอลชุมชน</v>
      </c>
      <c r="K30" s="387" t="str">
        <f>IF($F30&gt;0,VLOOKUP($A30,Progress_20230525!$A:$AZ,25,0),IF($G30&gt;0,VLOOKUP($A30,Progress_20230525!$A:$AZ,11,0),VLOOKUP($A30,Progress_20230525!$A:$AZ,11,0)))</f>
        <v>บ้านเลขที่ 2 ซอยเพชรเกษม 81 แขวงหนองแขม เขตหนองแขม กทม. 10160</v>
      </c>
      <c r="L30" s="387">
        <f>IF($F30&gt;0,VLOOKUP($A30,Progress_20230525!$A:$AZ,26,0),IF($G30&gt;0,VLOOKUP($A30,Progress_20230525!$A:$AZ,16,0),VLOOKUP($A30,Progress_20230525!$A:$AZ,16,0)))</f>
        <v>13.656396979723301</v>
      </c>
      <c r="M30" s="387">
        <f>IF($F30&gt;0,VLOOKUP($A30,Progress_20230525!$A:$AZ,27,0),IF($G30&gt;0,VLOOKUP($A30,Progress_20230525!$A:$AZ,17,0),VLOOKUP($A30,Progress_20230525!$A:$AZ,17,0)))</f>
        <v>100.343900276654</v>
      </c>
      <c r="N30" s="387" t="str">
        <f t="shared" si="3"/>
        <v>สังกัดหน่วยงาน</v>
      </c>
      <c r="O30" s="387">
        <f>IF($F30&gt;0,VLOOKUP($A30,Progress_20230525!$A:$AZ,28,0),IF($G30&gt;0,VLOOKUP($A30,Progress_20230525!$A:$AZ,18,0),VLOOKUP($A30,Progress_20230525!$A:$AZ,18,0)))</f>
        <v>0</v>
      </c>
      <c r="P30" s="393">
        <f>IF($F30&gt;0,VLOOKUP($A30,Progress_20230525!$A:$AZ,29,0),IF($G30&gt;0,VLOOKUP($A30,Progress_20230525!$A:$AZ,19,0),VLOOKUP($A30,Progress_20230525!$A:$AZ,19,0)))</f>
        <v>0</v>
      </c>
      <c r="Q30" s="393">
        <f>IF($F30&gt;0,0,IF($G30&gt;0,VLOOKUP($A30,Progress_20230525!$A:$AZ,20,0),VLOOKUP($A30,Progress_20230525!$A:$AZ,20,0)))</f>
        <v>0</v>
      </c>
      <c r="R30" s="393">
        <f>IF($F30&gt;0,0,IF($G30&gt;0,VLOOKUP($A30,Progress_20230525!$A:$AZ,21,0),VLOOKUP($A30,Progress_20230525!$A:$AZ,21,0)))</f>
        <v>0</v>
      </c>
      <c r="S30" s="387"/>
      <c r="T30" s="387"/>
      <c r="U30" s="391">
        <f t="shared" si="4"/>
        <v>45061</v>
      </c>
      <c r="V30" s="387" t="str">
        <f>VLOOKUP(MONTH($U30),Month!$A:$C,3,0)</f>
        <v>พฤษภาคม</v>
      </c>
      <c r="W30" s="387">
        <f t="shared" si="0"/>
        <v>2023</v>
      </c>
      <c r="X30" s="392">
        <v>207.30610955212859</v>
      </c>
      <c r="Y30" s="392">
        <v>135.45880299443374</v>
      </c>
    </row>
    <row r="31" spans="1:25 16381:16383" x14ac:dyDescent="0.25">
      <c r="A31" s="386">
        <f t="shared" si="1"/>
        <v>30</v>
      </c>
      <c r="B31" s="27">
        <f t="shared" si="2"/>
        <v>3</v>
      </c>
      <c r="C31" s="27">
        <f>VALUE(RIGHT(VLOOKUP($A31,Progress_20230525!$A:$AZ,4,0),1))</f>
        <v>1</v>
      </c>
      <c r="D31" s="387" t="str">
        <f>VLOOKUP($C31,Type!$A:$B,2,0)</f>
        <v>ศูนย์ที่จัดตั้งในโรงเรียนหรือสถานศึกษากระจายทั่วประเทศ</v>
      </c>
      <c r="E31" s="386">
        <v>30</v>
      </c>
      <c r="F31" s="388">
        <f>IF(LEN(VLOOKUP($A31,Progress_20230525!$A:$AZ,24,0))&gt;0,1,0)</f>
        <v>0</v>
      </c>
      <c r="G31" s="388">
        <f>IFERROR(SEARCH("&gt;",VLOOKUP($A31,Progress_20230525!$A:$AZ,15,0),1),0)</f>
        <v>0</v>
      </c>
      <c r="H31" s="387" t="str">
        <f>IF($F31&gt;0,VLOOKUP($A31,Progress_20230525!$A:$AZ,24,0),IF($G31&gt;0,RIGHT(VLOOKUP($A31,Progress_20230525!$A:$AZ,15,0),LEN(VLOOKUP($A31,Progress_20230525!$A:$AZ,15,0))-$G31-1),VLOOKUP($A31,Progress_20230525!$A:$AZ,15,0)))</f>
        <v>โรงเรียนสอนศาสนาศาสนูปถัมภ์</v>
      </c>
      <c r="I31" s="387" t="str">
        <f>VLOOKUP(A31,Progress_20230525!$A:$AZ,7,0)</f>
        <v>กรุงเทพมหานคร</v>
      </c>
      <c r="J31" s="387" t="str">
        <f>VLOOKUP($A31,Progress_20230525!$A:$AZ,5,0)</f>
        <v>กลุ่มศูนย์ดิจิตอลชุมชน</v>
      </c>
      <c r="K31" s="387" t="str">
        <f>IF($F31&gt;0,VLOOKUP($A31,Progress_20230525!$A:$AZ,25,0),IF($G31&gt;0,VLOOKUP($A31,Progress_20230525!$A:$AZ,11,0),VLOOKUP($A31,Progress_20230525!$A:$AZ,11,0)))</f>
        <v xml:space="preserve"> 15/28 หมู่ 1 ท้าย ซอย สุภาพงษ์ 1 แยก 9 แขวงหนองบอน เขต ประเวศ</v>
      </c>
      <c r="L31" s="387">
        <f>IF($F31&gt;0,VLOOKUP($A31,Progress_20230525!$A:$AZ,26,0),IF($G31&gt;0,VLOOKUP($A31,Progress_20230525!$A:$AZ,16,0),VLOOKUP($A31,Progress_20230525!$A:$AZ,16,0)))</f>
        <v>13.6917897778882</v>
      </c>
      <c r="M31" s="387">
        <f>IF($F31&gt;0,VLOOKUP($A31,Progress_20230525!$A:$AZ,27,0),IF($G31&gt;0,VLOOKUP($A31,Progress_20230525!$A:$AZ,17,0),VLOOKUP($A31,Progress_20230525!$A:$AZ,17,0)))</f>
        <v>100.63805136763</v>
      </c>
      <c r="N31" s="387" t="str">
        <f t="shared" si="3"/>
        <v>สังกัดหน่วยงาน</v>
      </c>
      <c r="O31" s="387" t="str">
        <f>IF($F31&gt;0,VLOOKUP($A31,Progress_20230525!$A:$AZ,28,0),IF($G31&gt;0,VLOOKUP($A31,Progress_20230525!$A:$AZ,18,0),VLOOKUP($A31,Progress_20230525!$A:$AZ,18,0)))</f>
        <v>นายไพโรจน์ อยู่เป็นสุข (ผู้จัดการ)</v>
      </c>
      <c r="P31" s="393" t="str">
        <f>IF($F31&gt;0,VLOOKUP($A31,Progress_20230525!$A:$AZ,29,0),IF($G31&gt;0,VLOOKUP($A31,Progress_20230525!$A:$AZ,19,0),VLOOKUP($A31,Progress_20230525!$A:$AZ,19,0)))</f>
        <v>081-697-2521</v>
      </c>
      <c r="Q31" s="393" t="str">
        <f>IF($F31&gt;0,0,IF($G31&gt;0,VLOOKUP($A31,Progress_20230525!$A:$AZ,20,0),VLOOKUP($A31,Progress_20230525!$A:$AZ,20,0)))</f>
        <v>คุณอารียา ยะรังวงษ์ (ธุรการ)</v>
      </c>
      <c r="R31" s="393" t="str">
        <f>IF($F31&gt;0,0,IF($G31&gt;0,VLOOKUP($A31,Progress_20230525!$A:$AZ,21,0),VLOOKUP($A31,Progress_20230525!$A:$AZ,21,0)))</f>
        <v>081-485-8644</v>
      </c>
      <c r="S31" s="387"/>
      <c r="T31" s="387"/>
      <c r="U31" s="391">
        <f t="shared" si="4"/>
        <v>45061</v>
      </c>
      <c r="V31" s="387" t="str">
        <f>VLOOKUP(MONTH($U31),Month!$A:$C,3,0)</f>
        <v>พฤษภาคม</v>
      </c>
      <c r="W31" s="387">
        <f t="shared" si="0"/>
        <v>2023</v>
      </c>
      <c r="X31" s="392">
        <v>242.16915575089564</v>
      </c>
      <c r="Y31" s="392">
        <v>139.04658077726987</v>
      </c>
    </row>
    <row r="32" spans="1:25 16381:16383" x14ac:dyDescent="0.25">
      <c r="A32" s="386">
        <f t="shared" si="1"/>
        <v>31</v>
      </c>
      <c r="B32" s="27">
        <f t="shared" si="2"/>
        <v>3</v>
      </c>
      <c r="C32" s="27">
        <f>VALUE(RIGHT(VLOOKUP($A32,Progress_20230525!$A:$AZ,4,0),1))</f>
        <v>1</v>
      </c>
      <c r="D32" s="387" t="str">
        <f>VLOOKUP($C32,Type!$A:$B,2,0)</f>
        <v>ศูนย์ที่จัดตั้งในโรงเรียนหรือสถานศึกษากระจายทั่วประเทศ</v>
      </c>
      <c r="E32" s="386">
        <v>31</v>
      </c>
      <c r="F32" s="388">
        <f>IF(LEN(VLOOKUP($A32,Progress_20230525!$A:$AZ,24,0))&gt;0,1,0)</f>
        <v>1</v>
      </c>
      <c r="G32" s="388">
        <f>IFERROR(SEARCH("&gt;",VLOOKUP($A32,Progress_20230525!$A:$AZ,15,0),1),0)</f>
        <v>21</v>
      </c>
      <c r="H32" s="387" t="str">
        <f>IF($F32&gt;0,VLOOKUP($A32,Progress_20230525!$A:$AZ,24,0),IF($G32&gt;0,RIGHT(VLOOKUP($A32,Progress_20230525!$A:$AZ,15,0),LEN(VLOOKUP($A32,Progress_20230525!$A:$AZ,15,0))-$G32-1),VLOOKUP($A32,Progress_20230525!$A:$AZ,15,0)))</f>
        <v>โรงเรียนราชดำริ</v>
      </c>
      <c r="I32" s="387" t="str">
        <f>VLOOKUP(A32,Progress_20230525!$A:$AZ,7,0)</f>
        <v>กรุงเทพมหานคร</v>
      </c>
      <c r="J32" s="387" t="str">
        <f>VLOOKUP($A32,Progress_20230525!$A:$AZ,5,0)</f>
        <v>กลุ่มศูนย์ดิจิตอลชุมชน</v>
      </c>
      <c r="K32" s="387" t="str">
        <f>IF($F32&gt;0,VLOOKUP($A32,Progress_20230525!$A:$AZ,25,0),IF($G32&gt;0,VLOOKUP($A32,Progress_20230525!$A:$AZ,11,0),VLOOKUP($A32,Progress_20230525!$A:$AZ,11,0)))</f>
        <v>163 เฉลิมพระเกียรติ ร.9 ซอย 28 แยก 3-1 แขวงดอกไม้ เขต ประเวศ กรุงเทพมหานคร 10250</v>
      </c>
      <c r="L32" s="387">
        <f>IF($F32&gt;0,VLOOKUP($A32,Progress_20230525!$A:$AZ,26,0),IF($G32&gt;0,VLOOKUP($A32,Progress_20230525!$A:$AZ,16,0),VLOOKUP($A32,Progress_20230525!$A:$AZ,16,0)))</f>
        <v>13.6822803499442</v>
      </c>
      <c r="M32" s="387">
        <f>IF($F32&gt;0,VLOOKUP($A32,Progress_20230525!$A:$AZ,27,0),IF($G32&gt;0,VLOOKUP($A32,Progress_20230525!$A:$AZ,17,0),VLOOKUP($A32,Progress_20230525!$A:$AZ,17,0)))</f>
        <v>100.679608696155</v>
      </c>
      <c r="N32" s="387" t="str">
        <f t="shared" si="3"/>
        <v>สังกัดหน่วยงาน</v>
      </c>
      <c r="O32" s="387" t="str">
        <f>IF($F32&gt;0,VLOOKUP($A32,Progress_20230525!$A:$AZ,28,0),IF($G32&gt;0,VLOOKUP($A32,Progress_20230525!$A:$AZ,18,0),VLOOKUP($A32,Progress_20230525!$A:$AZ,18,0)))</f>
        <v>คุณชาญณรงค์ บุญหลิม</v>
      </c>
      <c r="P32" s="393" t="str">
        <f>IF($F32&gt;0,VLOOKUP($A32,Progress_20230525!$A:$AZ,29,0),IF($G32&gt;0,VLOOKUP($A32,Progress_20230525!$A:$AZ,19,0),VLOOKUP($A32,Progress_20230525!$A:$AZ,19,0)))</f>
        <v>081-822-2174</v>
      </c>
      <c r="Q32" s="393">
        <f>IF($F32&gt;0,0,IF($G32&gt;0,VLOOKUP($A32,Progress_20230525!$A:$AZ,20,0),VLOOKUP($A32,Progress_20230525!$A:$AZ,20,0)))</f>
        <v>0</v>
      </c>
      <c r="R32" s="393">
        <f>IF($F32&gt;0,0,IF($G32&gt;0,VLOOKUP($A32,Progress_20230525!$A:$AZ,21,0),VLOOKUP($A32,Progress_20230525!$A:$AZ,21,0)))</f>
        <v>0</v>
      </c>
      <c r="S32" s="387"/>
      <c r="T32" s="387"/>
      <c r="U32" s="391">
        <f t="shared" si="4"/>
        <v>45061</v>
      </c>
      <c r="V32" s="387" t="str">
        <f>VLOOKUP(MONTH($U32),Month!$A:$C,3,0)</f>
        <v>พฤษภาคม</v>
      </c>
      <c r="W32" s="387">
        <f t="shared" si="0"/>
        <v>2023</v>
      </c>
      <c r="X32" s="392">
        <v>201.20165060057738</v>
      </c>
      <c r="Y32" s="392">
        <v>115.45421275871081</v>
      </c>
    </row>
    <row r="33" spans="1:25" x14ac:dyDescent="0.25">
      <c r="A33" s="386">
        <f t="shared" si="1"/>
        <v>32</v>
      </c>
      <c r="B33" s="27">
        <f t="shared" si="2"/>
        <v>3</v>
      </c>
      <c r="C33" s="27">
        <f>VALUE(RIGHT(VLOOKUP($A33,Progress_20230525!$A:$AZ,4,0),1))</f>
        <v>1</v>
      </c>
      <c r="D33" s="387" t="str">
        <f>VLOOKUP($C33,Type!$A:$B,2,0)</f>
        <v>ศูนย์ที่จัดตั้งในโรงเรียนหรือสถานศึกษากระจายทั่วประเทศ</v>
      </c>
      <c r="E33" s="386">
        <v>32</v>
      </c>
      <c r="F33" s="388">
        <f>IF(LEN(VLOOKUP($A33,Progress_20230525!$A:$AZ,24,0))&gt;0,1,0)</f>
        <v>0</v>
      </c>
      <c r="G33" s="388">
        <f>IFERROR(SEARCH("&gt;",VLOOKUP($A33,Progress_20230525!$A:$AZ,15,0),1),0)</f>
        <v>0</v>
      </c>
      <c r="H33" s="387" t="str">
        <f>IF($F33&gt;0,VLOOKUP($A33,Progress_20230525!$A:$AZ,24,0),IF($G33&gt;0,RIGHT(VLOOKUP($A33,Progress_20230525!$A:$AZ,15,0),LEN(VLOOKUP($A33,Progress_20230525!$A:$AZ,15,0))-$G33-1),VLOOKUP($A33,Progress_20230525!$A:$AZ,15,0)))</f>
        <v>โรงเรียนเทพลีลา</v>
      </c>
      <c r="I33" s="387" t="str">
        <f>VLOOKUP(A33,Progress_20230525!$A:$AZ,7,0)</f>
        <v>กรุงเทพมหานคร</v>
      </c>
      <c r="J33" s="387" t="str">
        <f>VLOOKUP($A33,Progress_20230525!$A:$AZ,5,0)</f>
        <v>กลุ่มศูนย์ดิจิตอลชุมชน</v>
      </c>
      <c r="K33" s="387" t="str">
        <f>IF($F33&gt;0,VLOOKUP($A33,Progress_20230525!$A:$AZ,25,0),IF($G33&gt;0,VLOOKUP($A33,Progress_20230525!$A:$AZ,11,0),VLOOKUP($A33,Progress_20230525!$A:$AZ,11,0)))</f>
        <v>เลขที่ 281 ถนนรามคำแหง แขวงหัวหมาก เขตบางกะปิ กรุงเทพมหานคร 10240</v>
      </c>
      <c r="L33" s="387">
        <f>IF($F33&gt;0,VLOOKUP($A33,Progress_20230525!$A:$AZ,26,0),IF($G33&gt;0,VLOOKUP($A33,Progress_20230525!$A:$AZ,16,0),VLOOKUP($A33,Progress_20230525!$A:$AZ,16,0)))</f>
        <v>13.758022400499399</v>
      </c>
      <c r="M33" s="387">
        <f>IF($F33&gt;0,VLOOKUP($A33,Progress_20230525!$A:$AZ,27,0),IF($G33&gt;0,VLOOKUP($A33,Progress_20230525!$A:$AZ,17,0),VLOOKUP($A33,Progress_20230525!$A:$AZ,17,0)))</f>
        <v>100.615770281124</v>
      </c>
      <c r="N33" s="387" t="str">
        <f t="shared" si="3"/>
        <v>สังกัดหน่วยงาน</v>
      </c>
      <c r="O33" s="387" t="str">
        <f>IF($F33&gt;0,VLOOKUP($A33,Progress_20230525!$A:$AZ,28,0),IF($G33&gt;0,VLOOKUP($A33,Progress_20230525!$A:$AZ,18,0),VLOOKUP($A33,Progress_20230525!$A:$AZ,18,0)))</f>
        <v>ผอ.ดร. รังสรรค์ นกสกุล</v>
      </c>
      <c r="P33" s="393">
        <f>IF($F33&gt;0,VLOOKUP($A33,Progress_20230525!$A:$AZ,29,0),IF($G33&gt;0,VLOOKUP($A33,Progress_20230525!$A:$AZ,19,0),VLOOKUP($A33,Progress_20230525!$A:$AZ,19,0)))</f>
        <v>0</v>
      </c>
      <c r="Q33" s="393">
        <f>IF($F33&gt;0,0,IF($G33&gt;0,VLOOKUP($A33,Progress_20230525!$A:$AZ,20,0),VLOOKUP($A33,Progress_20230525!$A:$AZ,20,0)))</f>
        <v>0</v>
      </c>
      <c r="R33" s="393">
        <f>IF($F33&gt;0,0,IF($G33&gt;0,VLOOKUP($A33,Progress_20230525!$A:$AZ,21,0),VLOOKUP($A33,Progress_20230525!$A:$AZ,21,0)))</f>
        <v>0</v>
      </c>
      <c r="S33" s="387"/>
      <c r="T33" s="387"/>
      <c r="U33" s="391">
        <f t="shared" si="4"/>
        <v>45061</v>
      </c>
      <c r="V33" s="387" t="str">
        <f>VLOOKUP(MONTH($U33),Month!$A:$C,3,0)</f>
        <v>พฤษภาคม</v>
      </c>
      <c r="W33" s="387">
        <f t="shared" si="0"/>
        <v>2023</v>
      </c>
      <c r="X33" s="392">
        <v>214.54317333587383</v>
      </c>
      <c r="Y33" s="392">
        <v>142.81138507967961</v>
      </c>
    </row>
    <row r="34" spans="1:25" x14ac:dyDescent="0.25">
      <c r="A34" s="386">
        <f t="shared" si="1"/>
        <v>33</v>
      </c>
      <c r="B34" s="27">
        <f t="shared" si="2"/>
        <v>3</v>
      </c>
      <c r="C34" s="27">
        <f>VALUE(RIGHT(VLOOKUP($A34,Progress_20230525!$A:$AZ,4,0),1))</f>
        <v>1</v>
      </c>
      <c r="D34" s="387" t="str">
        <f>VLOOKUP($C34,Type!$A:$B,2,0)</f>
        <v>ศูนย์ที่จัดตั้งในโรงเรียนหรือสถานศึกษากระจายทั่วประเทศ</v>
      </c>
      <c r="E34" s="386">
        <v>33</v>
      </c>
      <c r="F34" s="388">
        <f>IF(LEN(VLOOKUP($A34,Progress_20230525!$A:$AZ,24,0))&gt;0,1,0)</f>
        <v>0</v>
      </c>
      <c r="G34" s="388">
        <f>IFERROR(SEARCH("&gt;",VLOOKUP($A34,Progress_20230525!$A:$AZ,15,0),1),0)</f>
        <v>0</v>
      </c>
      <c r="H34" s="387" t="str">
        <f>IF($F34&gt;0,VLOOKUP($A34,Progress_20230525!$A:$AZ,24,0),IF($G34&gt;0,RIGHT(VLOOKUP($A34,Progress_20230525!$A:$AZ,15,0),LEN(VLOOKUP($A34,Progress_20230525!$A:$AZ,15,0))-$G34-1),VLOOKUP($A34,Progress_20230525!$A:$AZ,15,0)))</f>
        <v>โรงเรียนสหบำรุงวิทยา (มูลนิธิ)</v>
      </c>
      <c r="I34" s="387" t="str">
        <f>VLOOKUP(A34,Progress_20230525!$A:$AZ,7,0)</f>
        <v>กรุงเทพมหานคร</v>
      </c>
      <c r="J34" s="387" t="str">
        <f>VLOOKUP($A34,Progress_20230525!$A:$AZ,5,0)</f>
        <v>กลุ่มศูนย์ดิจิตอลชุมชน</v>
      </c>
      <c r="K34" s="387" t="str">
        <f>IF($F34&gt;0,VLOOKUP($A34,Progress_20230525!$A:$AZ,25,0),IF($G34&gt;0,VLOOKUP($A34,Progress_20230525!$A:$AZ,11,0),VLOOKUP($A34,Progress_20230525!$A:$AZ,11,0)))</f>
        <v>ชุมชนมัสยิดบ้านสมเด็จ สี่แยกบ้านแขก  1135 ถ.อิสรภาพ ซ.9 แขวงหิรัญรูจี เขตธนบุรี จังหวัดกรุงเทพมหานคร 10600</v>
      </c>
      <c r="L34" s="387">
        <f>IF($F34&gt;0,VLOOKUP($A34,Progress_20230525!$A:$AZ,26,0),IF($G34&gt;0,VLOOKUP($A34,Progress_20230525!$A:$AZ,16,0),VLOOKUP($A34,Progress_20230525!$A:$AZ,16,0)))</f>
        <v>13.730383030025999</v>
      </c>
      <c r="M34" s="387">
        <f>IF($F34&gt;0,VLOOKUP($A34,Progress_20230525!$A:$AZ,27,0),IF($G34&gt;0,VLOOKUP($A34,Progress_20230525!$A:$AZ,17,0),VLOOKUP($A34,Progress_20230525!$A:$AZ,17,0)))</f>
        <v>100.491363554339</v>
      </c>
      <c r="N34" s="387" t="str">
        <f t="shared" si="3"/>
        <v>สังกัดหน่วยงาน</v>
      </c>
      <c r="O34" s="387" t="str">
        <f>IF($F34&gt;0,VLOOKUP($A34,Progress_20230525!$A:$AZ,28,0),IF($G34&gt;0,VLOOKUP($A34,Progress_20230525!$A:$AZ,18,0),VLOOKUP($A34,Progress_20230525!$A:$AZ,18,0)))</f>
        <v>ผอ.นางศิวิไล รามบุตร์</v>
      </c>
      <c r="P34" s="393" t="str">
        <f>IF($F34&gt;0,VLOOKUP($A34,Progress_20230525!$A:$AZ,29,0),IF($G34&gt;0,VLOOKUP($A34,Progress_20230525!$A:$AZ,19,0),VLOOKUP($A34,Progress_20230525!$A:$AZ,19,0)))</f>
        <v>086-329-4542</v>
      </c>
      <c r="Q34" s="393" t="str">
        <f>IF($F34&gt;0,0,IF($G34&gt;0,VLOOKUP($A34,Progress_20230525!$A:$AZ,20,0),VLOOKUP($A34,Progress_20230525!$A:$AZ,20,0)))</f>
        <v>นางน้ำผน คัมภิรานนท์</v>
      </c>
      <c r="R34" s="393" t="str">
        <f>IF($F34&gt;0,0,IF($G34&gt;0,VLOOKUP($A34,Progress_20230525!$A:$AZ,21,0),VLOOKUP($A34,Progress_20230525!$A:$AZ,21,0)))</f>
        <v>094-491-1315</v>
      </c>
      <c r="S34" s="387"/>
      <c r="T34" s="387"/>
      <c r="U34" s="391">
        <f t="shared" si="4"/>
        <v>45061</v>
      </c>
      <c r="V34" s="387" t="str">
        <f>VLOOKUP(MONTH($U34),Month!$A:$C,3,0)</f>
        <v>พฤษภาคม</v>
      </c>
      <c r="W34" s="387">
        <f t="shared" si="0"/>
        <v>2023</v>
      </c>
      <c r="X34" s="392">
        <v>228.56876395011798</v>
      </c>
      <c r="Y34" s="392">
        <v>129.43825309981025</v>
      </c>
    </row>
    <row r="35" spans="1:25" x14ac:dyDescent="0.25">
      <c r="A35" s="386">
        <f t="shared" si="1"/>
        <v>34</v>
      </c>
      <c r="B35" s="27">
        <f t="shared" si="2"/>
        <v>3</v>
      </c>
      <c r="C35" s="27">
        <f>VALUE(RIGHT(VLOOKUP($A35,Progress_20230525!$A:$AZ,4,0),1))</f>
        <v>1</v>
      </c>
      <c r="D35" s="387" t="str">
        <f>VLOOKUP($C35,Type!$A:$B,2,0)</f>
        <v>ศูนย์ที่จัดตั้งในโรงเรียนหรือสถานศึกษากระจายทั่วประเทศ</v>
      </c>
      <c r="E35" s="386">
        <v>34</v>
      </c>
      <c r="F35" s="388">
        <f>IF(LEN(VLOOKUP($A35,Progress_20230525!$A:$AZ,24,0))&gt;0,1,0)</f>
        <v>0</v>
      </c>
      <c r="G35" s="388">
        <f>IFERROR(SEARCH("&gt;",VLOOKUP($A35,Progress_20230525!$A:$AZ,15,0),1),0)</f>
        <v>0</v>
      </c>
      <c r="H35" s="387" t="str">
        <f>IF($F35&gt;0,VLOOKUP($A35,Progress_20230525!$A:$AZ,24,0),IF($G35&gt;0,RIGHT(VLOOKUP($A35,Progress_20230525!$A:$AZ,15,0),LEN(VLOOKUP($A35,Progress_20230525!$A:$AZ,15,0))-$G35-1),VLOOKUP($A35,Progress_20230525!$A:$AZ,15,0)))</f>
        <v>โรงเรียนวัดบางบอน</v>
      </c>
      <c r="I35" s="387" t="str">
        <f>VLOOKUP(A35,Progress_20230525!$A:$AZ,7,0)</f>
        <v>กรุงเทพมหานคร</v>
      </c>
      <c r="J35" s="387" t="str">
        <f>VLOOKUP($A35,Progress_20230525!$A:$AZ,5,0)</f>
        <v>กลุ่มศูนย์ดิจิตอลชุมชน</v>
      </c>
      <c r="K35" s="387" t="str">
        <f>IF($F35&gt;0,VLOOKUP($A35,Progress_20230525!$A:$AZ,25,0),IF($G35&gt;0,VLOOKUP($A35,Progress_20230525!$A:$AZ,11,0),VLOOKUP($A35,Progress_20230525!$A:$AZ,11,0)))</f>
        <v>เลขที่ 13 ถนนเอกชัย-บางบอน แขวงบางบอน เขตบางบอน กรุงเทพมหานคร รหัสไปรษณีย์ 10150</v>
      </c>
      <c r="L35" s="387">
        <f>IF($F35&gt;0,VLOOKUP($A35,Progress_20230525!$A:$AZ,26,0),IF($G35&gt;0,VLOOKUP($A35,Progress_20230525!$A:$AZ,16,0),VLOOKUP($A35,Progress_20230525!$A:$AZ,16,0)))</f>
        <v>13.6416844595733</v>
      </c>
      <c r="M35" s="387">
        <f>IF($F35&gt;0,VLOOKUP($A35,Progress_20230525!$A:$AZ,27,0),IF($G35&gt;0,VLOOKUP($A35,Progress_20230525!$A:$AZ,17,0),VLOOKUP($A35,Progress_20230525!$A:$AZ,17,0)))</f>
        <v>100.380136854135</v>
      </c>
      <c r="N35" s="387" t="str">
        <f t="shared" si="3"/>
        <v>สังกัดหน่วยงาน</v>
      </c>
      <c r="O35" s="387" t="str">
        <f>IF($F35&gt;0,VLOOKUP($A35,Progress_20230525!$A:$AZ,28,0),IF($G35&gt;0,VLOOKUP($A35,Progress_20230525!$A:$AZ,18,0),VLOOKUP($A35,Progress_20230525!$A:$AZ,18,0)))</f>
        <v>ผอ.ว่าที่ร้อยตรี สักการะ พิทักษ์วงศ์</v>
      </c>
      <c r="P35" s="393">
        <f>IF($F35&gt;0,VLOOKUP($A35,Progress_20230525!$A:$AZ,29,0),IF($G35&gt;0,VLOOKUP($A35,Progress_20230525!$A:$AZ,19,0),VLOOKUP($A35,Progress_20230525!$A:$AZ,19,0)))</f>
        <v>0</v>
      </c>
      <c r="Q35" s="393">
        <f>IF($F35&gt;0,0,IF($G35&gt;0,VLOOKUP($A35,Progress_20230525!$A:$AZ,20,0),VLOOKUP($A35,Progress_20230525!$A:$AZ,20,0)))</f>
        <v>0</v>
      </c>
      <c r="R35" s="393">
        <f>IF($F35&gt;0,0,IF($G35&gt;0,VLOOKUP($A35,Progress_20230525!$A:$AZ,21,0),VLOOKUP($A35,Progress_20230525!$A:$AZ,21,0)))</f>
        <v>0</v>
      </c>
      <c r="S35" s="387"/>
      <c r="T35" s="387"/>
      <c r="U35" s="391">
        <f t="shared" si="4"/>
        <v>45061</v>
      </c>
      <c r="V35" s="387" t="str">
        <f>VLOOKUP(MONTH($U35),Month!$A:$C,3,0)</f>
        <v>พฤษภาคม</v>
      </c>
      <c r="W35" s="387">
        <f t="shared" si="0"/>
        <v>2023</v>
      </c>
      <c r="X35" s="392">
        <v>216.96079051658188</v>
      </c>
      <c r="Y35" s="392">
        <v>127.92928345538115</v>
      </c>
    </row>
    <row r="36" spans="1:25" x14ac:dyDescent="0.25">
      <c r="A36" s="386">
        <f t="shared" si="1"/>
        <v>35</v>
      </c>
      <c r="B36" s="27">
        <f t="shared" si="2"/>
        <v>3</v>
      </c>
      <c r="C36" s="27">
        <f>VALUE(RIGHT(VLOOKUP($A36,Progress_20230525!$A:$AZ,4,0),1))</f>
        <v>1</v>
      </c>
      <c r="D36" s="387" t="str">
        <f>VLOOKUP($C36,Type!$A:$B,2,0)</f>
        <v>ศูนย์ที่จัดตั้งในโรงเรียนหรือสถานศึกษากระจายทั่วประเทศ</v>
      </c>
      <c r="E36" s="386">
        <v>35</v>
      </c>
      <c r="F36" s="388">
        <f>IF(LEN(VLOOKUP($A36,Progress_20230525!$A:$AZ,24,0))&gt;0,1,0)</f>
        <v>1</v>
      </c>
      <c r="G36" s="388">
        <f>IFERROR(SEARCH("&gt;",VLOOKUP($A36,Progress_20230525!$A:$AZ,15,0),1),0)</f>
        <v>22</v>
      </c>
      <c r="H36" s="387" t="str">
        <f>IF($F36&gt;0,VLOOKUP($A36,Progress_20230525!$A:$AZ,24,0),IF($G36&gt;0,RIGHT(VLOOKUP($A36,Progress_20230525!$A:$AZ,15,0),LEN(VLOOKUP($A36,Progress_20230525!$A:$AZ,15,0))-$G36-1),VLOOKUP($A36,Progress_20230525!$A:$AZ,15,0)))</f>
        <v xml:space="preserve"> โรงเรียนศรีสังวาลย์</v>
      </c>
      <c r="I36" s="387" t="str">
        <f>VLOOKUP(A36,Progress_20230525!$A:$AZ,7,0)</f>
        <v>กรุงเทพมหานคร</v>
      </c>
      <c r="J36" s="387" t="str">
        <f>VLOOKUP($A36,Progress_20230525!$A:$AZ,5,0)</f>
        <v>กลุ่มศูนย์ดิจิตอลชุมชน</v>
      </c>
      <c r="K36" s="387" t="str">
        <f>IF($F36&gt;0,VLOOKUP($A36,Progress_20230525!$A:$AZ,25,0),IF($G36&gt;0,VLOOKUP($A36,Progress_20230525!$A:$AZ,11,0),VLOOKUP($A36,Progress_20230525!$A:$AZ,11,0)))</f>
        <v>78/16 ม.1 ต อำเภอปากเกร็ด นนทบุรี 11120</v>
      </c>
      <c r="L36" s="387">
        <f>IF($F36&gt;0,VLOOKUP($A36,Progress_20230525!$A:$AZ,26,0),IF($G36&gt;0,VLOOKUP($A36,Progress_20230525!$A:$AZ,16,0),VLOOKUP($A36,Progress_20230525!$A:$AZ,16,0)))</f>
        <v>13.901344106182499</v>
      </c>
      <c r="M36" s="387">
        <f>IF($F36&gt;0,VLOOKUP($A36,Progress_20230525!$A:$AZ,27,0),IF($G36&gt;0,VLOOKUP($A36,Progress_20230525!$A:$AZ,17,0),VLOOKUP($A36,Progress_20230525!$A:$AZ,17,0)))</f>
        <v>100.504084981201</v>
      </c>
      <c r="N36" s="387" t="str">
        <f t="shared" si="3"/>
        <v>สังกัดหน่วยงาน</v>
      </c>
      <c r="O36" s="387" t="str">
        <f>IF($F36&gt;0,VLOOKUP($A36,Progress_20230525!$A:$AZ,28,0),IF($G36&gt;0,VLOOKUP($A36,Progress_20230525!$A:$AZ,18,0),VLOOKUP($A36,Progress_20230525!$A:$AZ,18,0)))</f>
        <v xml:space="preserve"> ผอ.มีนา</v>
      </c>
      <c r="P36" s="393" t="str">
        <f>IF($F36&gt;0,VLOOKUP($A36,Progress_20230525!$A:$AZ,29,0),IF($G36&gt;0,VLOOKUP($A36,Progress_20230525!$A:$AZ,19,0),VLOOKUP($A36,Progress_20230525!$A:$AZ,19,0)))</f>
        <v>0816210276</v>
      </c>
      <c r="Q36" s="393">
        <f>IF($F36&gt;0,0,IF($G36&gt;0,VLOOKUP($A36,Progress_20230525!$A:$AZ,20,0),VLOOKUP($A36,Progress_20230525!$A:$AZ,20,0)))</f>
        <v>0</v>
      </c>
      <c r="R36" s="393">
        <f>IF($F36&gt;0,0,IF($G36&gt;0,VLOOKUP($A36,Progress_20230525!$A:$AZ,21,0),VLOOKUP($A36,Progress_20230525!$A:$AZ,21,0)))</f>
        <v>0</v>
      </c>
      <c r="S36" s="387"/>
      <c r="T36" s="387"/>
      <c r="U36" s="391">
        <f t="shared" si="4"/>
        <v>45061</v>
      </c>
      <c r="V36" s="387" t="str">
        <f>VLOOKUP(MONTH($U36),Month!$A:$C,3,0)</f>
        <v>พฤษภาคม</v>
      </c>
      <c r="W36" s="387">
        <f t="shared" si="0"/>
        <v>2023</v>
      </c>
      <c r="X36" s="392">
        <v>209.98020979588057</v>
      </c>
      <c r="Y36" s="392">
        <v>128.11940375124681</v>
      </c>
    </row>
    <row r="37" spans="1:25" x14ac:dyDescent="0.25">
      <c r="A37" s="386">
        <f t="shared" si="1"/>
        <v>36</v>
      </c>
      <c r="B37" s="27">
        <f t="shared" si="2"/>
        <v>3</v>
      </c>
      <c r="C37" s="27">
        <f>VALUE(RIGHT(VLOOKUP($A37,Progress_20230525!$A:$AZ,4,0),1))</f>
        <v>1</v>
      </c>
      <c r="D37" s="387" t="str">
        <f>VLOOKUP($C37,Type!$A:$B,2,0)</f>
        <v>ศูนย์ที่จัดตั้งในโรงเรียนหรือสถานศึกษากระจายทั่วประเทศ</v>
      </c>
      <c r="E37" s="386">
        <v>36</v>
      </c>
      <c r="F37" s="388">
        <f>IF(LEN(VLOOKUP($A37,Progress_20230525!$A:$AZ,24,0))&gt;0,1,0)</f>
        <v>0</v>
      </c>
      <c r="G37" s="388">
        <f>IFERROR(SEARCH("&gt;",VLOOKUP($A37,Progress_20230525!$A:$AZ,15,0),1),0)</f>
        <v>0</v>
      </c>
      <c r="H37" s="387" t="str">
        <f>IF($F37&gt;0,VLOOKUP($A37,Progress_20230525!$A:$AZ,24,0),IF($G37&gt;0,RIGHT(VLOOKUP($A37,Progress_20230525!$A:$AZ,15,0),LEN(VLOOKUP($A37,Progress_20230525!$A:$AZ,15,0))-$G37-1),VLOOKUP($A37,Progress_20230525!$A:$AZ,15,0)))</f>
        <v>วิทยาลัยสารพัดช่างสี่พระยา</v>
      </c>
      <c r="I37" s="387" t="str">
        <f>VLOOKUP(A37,Progress_20230525!$A:$AZ,7,0)</f>
        <v>กรุงเทพมหานคร</v>
      </c>
      <c r="J37" s="387" t="str">
        <f>VLOOKUP($A37,Progress_20230525!$A:$AZ,5,0)</f>
        <v>กลุ่มศูนย์ดิจิตอลชุมชน</v>
      </c>
      <c r="K37" s="387" t="str">
        <f>IF($F37&gt;0,VLOOKUP($A37,Progress_20230525!$A:$AZ,25,0),IF($G37&gt;0,VLOOKUP($A37,Progress_20230525!$A:$AZ,11,0),VLOOKUP($A37,Progress_20230525!$A:$AZ,11,0)))</f>
        <v>นบริเวณวัดแก้วแจ่มฟ้า ถนนสี่พระยา แขวงมหาพฤฒาราม เขตบางรัก กรุงเทพฯ 10500</v>
      </c>
      <c r="L37" s="387">
        <f>IF($F37&gt;0,VLOOKUP($A37,Progress_20230525!$A:$AZ,26,0),IF($G37&gt;0,VLOOKUP($A37,Progress_20230525!$A:$AZ,16,0),VLOOKUP($A37,Progress_20230525!$A:$AZ,16,0)))</f>
        <v>13.731271606640499</v>
      </c>
      <c r="M37" s="387">
        <f>IF($F37&gt;0,VLOOKUP($A37,Progress_20230525!$A:$AZ,27,0),IF($G37&gt;0,VLOOKUP($A37,Progress_20230525!$A:$AZ,17,0),VLOOKUP($A37,Progress_20230525!$A:$AZ,17,0)))</f>
        <v>100.52008312316801</v>
      </c>
      <c r="N37" s="387" t="str">
        <f t="shared" si="3"/>
        <v>สังกัดหน่วยงาน</v>
      </c>
      <c r="O37" s="387" t="str">
        <f>IF($F37&gt;0,VLOOKUP($A37,Progress_20230525!$A:$AZ,28,0),IF($G37&gt;0,VLOOKUP($A37,Progress_20230525!$A:$AZ,18,0),VLOOKUP($A37,Progress_20230525!$A:$AZ,18,0)))</f>
        <v>ผอ.รุ่งนภา ปุณยานุเดช</v>
      </c>
      <c r="P37" s="393">
        <f>IF($F37&gt;0,VLOOKUP($A37,Progress_20230525!$A:$AZ,29,0),IF($G37&gt;0,VLOOKUP($A37,Progress_20230525!$A:$AZ,19,0),VLOOKUP($A37,Progress_20230525!$A:$AZ,19,0)))</f>
        <v>0</v>
      </c>
      <c r="Q37" s="393">
        <f>IF($F37&gt;0,0,IF($G37&gt;0,VLOOKUP($A37,Progress_20230525!$A:$AZ,20,0),VLOOKUP($A37,Progress_20230525!$A:$AZ,20,0)))</f>
        <v>0</v>
      </c>
      <c r="R37" s="393">
        <f>IF($F37&gt;0,0,IF($G37&gt;0,VLOOKUP($A37,Progress_20230525!$A:$AZ,21,0),VLOOKUP($A37,Progress_20230525!$A:$AZ,21,0)))</f>
        <v>0</v>
      </c>
      <c r="S37" s="387"/>
      <c r="T37" s="387"/>
      <c r="U37" s="391">
        <f t="shared" si="4"/>
        <v>45061</v>
      </c>
      <c r="V37" s="387" t="str">
        <f>VLOOKUP(MONTH($U37),Month!$A:$C,3,0)</f>
        <v>พฤษภาคม</v>
      </c>
      <c r="W37" s="387">
        <f t="shared" si="0"/>
        <v>2023</v>
      </c>
      <c r="X37" s="392">
        <v>225.83143332062792</v>
      </c>
      <c r="Y37" s="392">
        <v>107.28064782104788</v>
      </c>
    </row>
    <row r="38" spans="1:25" x14ac:dyDescent="0.25">
      <c r="A38" s="386">
        <f t="shared" si="1"/>
        <v>37</v>
      </c>
      <c r="B38" s="27">
        <f t="shared" si="2"/>
        <v>3</v>
      </c>
      <c r="C38" s="27">
        <f>VALUE(RIGHT(VLOOKUP($A38,Progress_20230525!$A:$AZ,4,0),1))</f>
        <v>1</v>
      </c>
      <c r="D38" s="387" t="str">
        <f>VLOOKUP($C38,Type!$A:$B,2,0)</f>
        <v>ศูนย์ที่จัดตั้งในโรงเรียนหรือสถานศึกษากระจายทั่วประเทศ</v>
      </c>
      <c r="E38" s="386">
        <v>37</v>
      </c>
      <c r="F38" s="388">
        <f>IF(LEN(VLOOKUP($A38,Progress_20230525!$A:$AZ,24,0))&gt;0,1,0)</f>
        <v>1</v>
      </c>
      <c r="G38" s="388">
        <f>IFERROR(SEARCH("&gt;",VLOOKUP($A38,Progress_20230525!$A:$AZ,15,0),1),0)</f>
        <v>23</v>
      </c>
      <c r="H38" s="387" t="str">
        <f>IF($F38&gt;0,VLOOKUP($A38,Progress_20230525!$A:$AZ,24,0),IF($G38&gt;0,RIGHT(VLOOKUP($A38,Progress_20230525!$A:$AZ,15,0),LEN(VLOOKUP($A38,Progress_20230525!$A:$AZ,15,0))-$G38-1),VLOOKUP($A38,Progress_20230525!$A:$AZ,15,0)))</f>
        <v>กศน.แขวงลาดพร้าว</v>
      </c>
      <c r="I38" s="387" t="str">
        <f>VLOOKUP(A38,Progress_20230525!$A:$AZ,7,0)</f>
        <v>กรุงเทพมหานคร</v>
      </c>
      <c r="J38" s="387" t="str">
        <f>VLOOKUP($A38,Progress_20230525!$A:$AZ,5,0)</f>
        <v>กลุ่มศูนย์ดิจิตอลชุมชน</v>
      </c>
      <c r="K38" s="387" t="str">
        <f>IF($F38&gt;0,VLOOKUP($A38,Progress_20230525!$A:$AZ,25,0),IF($G38&gt;0,VLOOKUP($A38,Progress_20230525!$A:$AZ,11,0),VLOOKUP($A38,Progress_20230525!$A:$AZ,11,0)))</f>
        <v>632 ถ. โชคชัย 4 แขวงลาดพร้าว เขตลาดพร้าว กรุงเทพมหานคร 10230</v>
      </c>
      <c r="L38" s="387">
        <f>IF($F38&gt;0,VLOOKUP($A38,Progress_20230525!$A:$AZ,26,0),IF($G38&gt;0,VLOOKUP($A38,Progress_20230525!$A:$AZ,16,0),VLOOKUP($A38,Progress_20230525!$A:$AZ,16,0)))</f>
        <v>13.8269129875752</v>
      </c>
      <c r="M38" s="387">
        <f>IF($F38&gt;0,VLOOKUP($A38,Progress_20230525!$A:$AZ,27,0),IF($G38&gt;0,VLOOKUP($A38,Progress_20230525!$A:$AZ,17,0),VLOOKUP($A38,Progress_20230525!$A:$AZ,17,0)))</f>
        <v>100.617667210001</v>
      </c>
      <c r="N38" s="387" t="str">
        <f t="shared" si="3"/>
        <v>สังกัดหน่วยงาน</v>
      </c>
      <c r="O38" s="387" t="str">
        <f>IF($F38&gt;0,VLOOKUP($A38,Progress_20230525!$A:$AZ,28,0),IF($G38&gt;0,VLOOKUP($A38,Progress_20230525!$A:$AZ,18,0),VLOOKUP($A38,Progress_20230525!$A:$AZ,18,0)))</f>
        <v>ผอ.ปาณิศา</v>
      </c>
      <c r="P38" s="393" t="str">
        <f>IF($F38&gt;0,VLOOKUP($A38,Progress_20230525!$A:$AZ,29,0),IF($G38&gt;0,VLOOKUP($A38,Progress_20230525!$A:$AZ,19,0),VLOOKUP($A38,Progress_20230525!$A:$AZ,19,0)))</f>
        <v>093-1654459</v>
      </c>
      <c r="Q38" s="393">
        <f>IF($F38&gt;0,0,IF($G38&gt;0,VLOOKUP($A38,Progress_20230525!$A:$AZ,20,0),VLOOKUP($A38,Progress_20230525!$A:$AZ,20,0)))</f>
        <v>0</v>
      </c>
      <c r="R38" s="393">
        <f>IF($F38&gt;0,0,IF($G38&gt;0,VLOOKUP($A38,Progress_20230525!$A:$AZ,21,0),VLOOKUP($A38,Progress_20230525!$A:$AZ,21,0)))</f>
        <v>0</v>
      </c>
      <c r="S38" s="387"/>
      <c r="T38" s="387"/>
      <c r="U38" s="391">
        <f t="shared" si="4"/>
        <v>45061</v>
      </c>
      <c r="V38" s="387" t="str">
        <f>VLOOKUP(MONTH($U38),Month!$A:$C,3,0)</f>
        <v>พฤษภาคม</v>
      </c>
      <c r="W38" s="387">
        <f t="shared" si="0"/>
        <v>2023</v>
      </c>
      <c r="X38" s="392">
        <v>205.78714946506881</v>
      </c>
      <c r="Y38" s="392">
        <v>147.8370830779935</v>
      </c>
    </row>
    <row r="39" spans="1:25" x14ac:dyDescent="0.25">
      <c r="A39" s="386">
        <f t="shared" si="1"/>
        <v>38</v>
      </c>
      <c r="B39" s="27">
        <f t="shared" si="2"/>
        <v>3</v>
      </c>
      <c r="C39" s="27">
        <f>VALUE(RIGHT(VLOOKUP($A39,Progress_20230525!$A:$AZ,4,0),1))</f>
        <v>1</v>
      </c>
      <c r="D39" s="387" t="str">
        <f>VLOOKUP($C39,Type!$A:$B,2,0)</f>
        <v>ศูนย์ที่จัดตั้งในโรงเรียนหรือสถานศึกษากระจายทั่วประเทศ</v>
      </c>
      <c r="E39" s="386">
        <v>38</v>
      </c>
      <c r="F39" s="388">
        <f>IF(LEN(VLOOKUP($A39,Progress_20230525!$A:$AZ,24,0))&gt;0,1,0)</f>
        <v>0</v>
      </c>
      <c r="G39" s="388">
        <f>IFERROR(SEARCH("&gt;",VLOOKUP($A39,Progress_20230525!$A:$AZ,15,0),1),0)</f>
        <v>0</v>
      </c>
      <c r="H39" s="387" t="str">
        <f>IF($F39&gt;0,VLOOKUP($A39,Progress_20230525!$A:$AZ,24,0),IF($G39&gt;0,RIGHT(VLOOKUP($A39,Progress_20230525!$A:$AZ,15,0),LEN(VLOOKUP($A39,Progress_20230525!$A:$AZ,15,0))-$G39-1),VLOOKUP($A39,Progress_20230525!$A:$AZ,15,0)))</f>
        <v>กศน.บางรัก</v>
      </c>
      <c r="I39" s="387" t="str">
        <f>VLOOKUP(A39,Progress_20230525!$A:$AZ,7,0)</f>
        <v>กรุงเทพมหานคร</v>
      </c>
      <c r="J39" s="387" t="str">
        <f>VLOOKUP($A39,Progress_20230525!$A:$AZ,5,0)</f>
        <v>กลุ่มศูนย์ดิจิตอลชุมชน</v>
      </c>
      <c r="K39" s="387" t="str">
        <f>IF($F39&gt;0,VLOOKUP($A39,Progress_20230525!$A:$AZ,25,0),IF($G39&gt;0,VLOOKUP($A39,Progress_20230525!$A:$AZ,11,0),VLOOKUP($A39,Progress_20230525!$A:$AZ,11,0)))</f>
        <v>กศน.บางรัก แขวงมหาพฤฒาราม เขตบางรัก กทม.</v>
      </c>
      <c r="L39" s="387">
        <f>IF($F39&gt;0,VLOOKUP($A39,Progress_20230525!$A:$AZ,26,0),IF($G39&gt;0,VLOOKUP($A39,Progress_20230525!$A:$AZ,16,0),VLOOKUP($A39,Progress_20230525!$A:$AZ,16,0)))</f>
        <v>13.7357441563794</v>
      </c>
      <c r="M39" s="387">
        <f>IF($F39&gt;0,VLOOKUP($A39,Progress_20230525!$A:$AZ,27,0),IF($G39&gt;0,VLOOKUP($A39,Progress_20230525!$A:$AZ,17,0),VLOOKUP($A39,Progress_20230525!$A:$AZ,17,0)))</f>
        <v>100.520400738795</v>
      </c>
      <c r="N39" s="387" t="str">
        <f t="shared" si="3"/>
        <v>สังกัดหน่วยงาน</v>
      </c>
      <c r="O39" s="387" t="str">
        <f>IF($F39&gt;0,VLOOKUP($A39,Progress_20230525!$A:$AZ,28,0),IF($G39&gt;0,VLOOKUP($A39,Progress_20230525!$A:$AZ,18,0),VLOOKUP($A39,Progress_20230525!$A:$AZ,18,0)))</f>
        <v>ผอ.นางเบญจพร จั่นเจริญ</v>
      </c>
      <c r="P39" s="393" t="str">
        <f>IF($F39&gt;0,VLOOKUP($A39,Progress_20230525!$A:$AZ,29,0),IF($G39&gt;0,VLOOKUP($A39,Progress_20230525!$A:$AZ,19,0),VLOOKUP($A39,Progress_20230525!$A:$AZ,19,0)))</f>
        <v>081-858-3718</v>
      </c>
      <c r="Q39" s="393" t="str">
        <f>IF($F39&gt;0,0,IF($G39&gt;0,VLOOKUP($A39,Progress_20230525!$A:$AZ,20,0),VLOOKUP($A39,Progress_20230525!$A:$AZ,20,0)))</f>
        <v>นายศักดิ์รวี วงศ์ศิริวัฒน์</v>
      </c>
      <c r="R39" s="393" t="str">
        <f>IF($F39&gt;0,0,IF($G39&gt;0,VLOOKUP($A39,Progress_20230525!$A:$AZ,21,0),VLOOKUP($A39,Progress_20230525!$A:$AZ,21,0)))</f>
        <v>086-352-5788</v>
      </c>
      <c r="S39" s="387"/>
      <c r="T39" s="387"/>
      <c r="U39" s="391">
        <f t="shared" si="4"/>
        <v>45061</v>
      </c>
      <c r="V39" s="387" t="str">
        <f>VLOOKUP(MONTH($U39),Month!$A:$C,3,0)</f>
        <v>พฤษภาคม</v>
      </c>
      <c r="W39" s="387">
        <f t="shared" si="0"/>
        <v>2023</v>
      </c>
      <c r="X39" s="392">
        <v>210.6303751864186</v>
      </c>
      <c r="Y39" s="392">
        <v>101.05529205985974</v>
      </c>
    </row>
    <row r="40" spans="1:25" x14ac:dyDescent="0.25">
      <c r="A40" s="386">
        <f t="shared" si="1"/>
        <v>39</v>
      </c>
      <c r="B40" s="27">
        <f t="shared" si="2"/>
        <v>3</v>
      </c>
      <c r="C40" s="27">
        <f>VALUE(RIGHT(VLOOKUP($A40,Progress_20230525!$A:$AZ,4,0),1))</f>
        <v>1</v>
      </c>
      <c r="D40" s="387" t="str">
        <f>VLOOKUP($C40,Type!$A:$B,2,0)</f>
        <v>ศูนย์ที่จัดตั้งในโรงเรียนหรือสถานศึกษากระจายทั่วประเทศ</v>
      </c>
      <c r="E40" s="386">
        <v>39</v>
      </c>
      <c r="F40" s="388">
        <f>IF(LEN(VLOOKUP($A40,Progress_20230525!$A:$AZ,24,0))&gt;0,1,0)</f>
        <v>0</v>
      </c>
      <c r="G40" s="388">
        <f>IFERROR(SEARCH("&gt;",VLOOKUP($A40,Progress_20230525!$A:$AZ,15,0),1),0)</f>
        <v>0</v>
      </c>
      <c r="H40" s="387" t="str">
        <f>IF($F40&gt;0,VLOOKUP($A40,Progress_20230525!$A:$AZ,24,0),IF($G40&gt;0,RIGHT(VLOOKUP($A40,Progress_20230525!$A:$AZ,15,0),LEN(VLOOKUP($A40,Progress_20230525!$A:$AZ,15,0))-$G40-1),VLOOKUP($A40,Progress_20230525!$A:$AZ,15,0)))</f>
        <v>ห้องสมุดชุมชนพิพัฒน์2</v>
      </c>
      <c r="I40" s="387" t="str">
        <f>VLOOKUP(A40,Progress_20230525!$A:$AZ,7,0)</f>
        <v>กรุงเทพมหานคร</v>
      </c>
      <c r="J40" s="387" t="str">
        <f>VLOOKUP($A40,Progress_20230525!$A:$AZ,5,0)</f>
        <v>กลุ่มศูนย์ดิจิตอลชุมชน</v>
      </c>
      <c r="K40" s="387" t="str">
        <f>IF($F40&gt;0,VLOOKUP($A40,Progress_20230525!$A:$AZ,25,0),IF($G40&gt;0,VLOOKUP($A40,Progress_20230525!$A:$AZ,11,0),VLOOKUP($A40,Progress_20230525!$A:$AZ,11,0)))</f>
        <v>ชุมชนพิพัฒน์2 แขวงสีลม เขตบางรัก กทม.</v>
      </c>
      <c r="L40" s="387">
        <f>IF($F40&gt;0,VLOOKUP($A40,Progress_20230525!$A:$AZ,26,0),IF($G40&gt;0,VLOOKUP($A40,Progress_20230525!$A:$AZ,16,0),VLOOKUP($A40,Progress_20230525!$A:$AZ,16,0)))</f>
        <v>13.725932427734501</v>
      </c>
      <c r="M40" s="387">
        <f>IF($F40&gt;0,VLOOKUP($A40,Progress_20230525!$A:$AZ,27,0),IF($G40&gt;0,VLOOKUP($A40,Progress_20230525!$A:$AZ,17,0),VLOOKUP($A40,Progress_20230525!$A:$AZ,17,0)))</f>
        <v>100.532476654286</v>
      </c>
      <c r="N40" s="387" t="str">
        <f t="shared" si="3"/>
        <v>สังกัดหน่วยงาน</v>
      </c>
      <c r="O40" s="387" t="str">
        <f>IF($F40&gt;0,VLOOKUP($A40,Progress_20230525!$A:$AZ,28,0),IF($G40&gt;0,VLOOKUP($A40,Progress_20230525!$A:$AZ,18,0),VLOOKUP($A40,Progress_20230525!$A:$AZ,18,0)))</f>
        <v>ประธานชุมชน นายอนุชา อุทัยกิจวานิช</v>
      </c>
      <c r="P40" s="393" t="str">
        <f>IF($F40&gt;0,VLOOKUP($A40,Progress_20230525!$A:$AZ,29,0),IF($G40&gt;0,VLOOKUP($A40,Progress_20230525!$A:$AZ,19,0),VLOOKUP($A40,Progress_20230525!$A:$AZ,19,0)))</f>
        <v>081-683-3369</v>
      </c>
      <c r="Q40" s="393" t="str">
        <f>IF($F40&gt;0,0,IF($G40&gt;0,VLOOKUP($A40,Progress_20230525!$A:$AZ,20,0),VLOOKUP($A40,Progress_20230525!$A:$AZ,20,0)))</f>
        <v>คุณโบว์</v>
      </c>
      <c r="R40" s="393" t="str">
        <f>IF($F40&gt;0,0,IF($G40&gt;0,VLOOKUP($A40,Progress_20230525!$A:$AZ,21,0),VLOOKUP($A40,Progress_20230525!$A:$AZ,21,0)))</f>
        <v>081-425-0216</v>
      </c>
      <c r="S40" s="387"/>
      <c r="T40" s="387"/>
      <c r="U40" s="391">
        <f t="shared" si="4"/>
        <v>45061</v>
      </c>
      <c r="V40" s="387" t="str">
        <f>VLOOKUP(MONTH($U40),Month!$A:$C,3,0)</f>
        <v>พฤษภาคม</v>
      </c>
      <c r="W40" s="387">
        <f t="shared" si="0"/>
        <v>2023</v>
      </c>
      <c r="X40" s="392">
        <v>346.9</v>
      </c>
      <c r="Y40" s="392">
        <v>117.6</v>
      </c>
    </row>
    <row r="41" spans="1:25" x14ac:dyDescent="0.25">
      <c r="A41" s="386">
        <f t="shared" si="1"/>
        <v>40</v>
      </c>
      <c r="B41" s="27">
        <f t="shared" si="2"/>
        <v>3</v>
      </c>
      <c r="C41" s="27">
        <f>VALUE(RIGHT(VLOOKUP($A41,Progress_20230525!$A:$AZ,4,0),1))</f>
        <v>1</v>
      </c>
      <c r="D41" s="387" t="str">
        <f>VLOOKUP($C41,Type!$A:$B,2,0)</f>
        <v>ศูนย์ที่จัดตั้งในโรงเรียนหรือสถานศึกษากระจายทั่วประเทศ</v>
      </c>
      <c r="E41" s="386">
        <v>40</v>
      </c>
      <c r="F41" s="388">
        <f>IF(LEN(VLOOKUP($A41,Progress_20230525!$A:$AZ,24,0))&gt;0,1,0)</f>
        <v>0</v>
      </c>
      <c r="G41" s="388">
        <f>IFERROR(SEARCH("&gt;",VLOOKUP($A41,Progress_20230525!$A:$AZ,15,0),1),0)</f>
        <v>0</v>
      </c>
      <c r="H41" s="387" t="str">
        <f>IF($F41&gt;0,VLOOKUP($A41,Progress_20230525!$A:$AZ,24,0),IF($G41&gt;0,RIGHT(VLOOKUP($A41,Progress_20230525!$A:$AZ,15,0),LEN(VLOOKUP($A41,Progress_20230525!$A:$AZ,15,0))-$G41-1),VLOOKUP($A41,Progress_20230525!$A:$AZ,15,0)))</f>
        <v>กศน.ปทุมวัน วัดปทุมวนาราม</v>
      </c>
      <c r="I41" s="387" t="str">
        <f>VLOOKUP(A41,Progress_20230525!$A:$AZ,7,0)</f>
        <v>กรุงเทพมหานคร</v>
      </c>
      <c r="J41" s="387" t="str">
        <f>VLOOKUP($A41,Progress_20230525!$A:$AZ,5,0)</f>
        <v>กลุ่มศูนย์ดิจิตอลชุมชน</v>
      </c>
      <c r="K41" s="387" t="str">
        <f>IF($F41&gt;0,VLOOKUP($A41,Progress_20230525!$A:$AZ,25,0),IF($G41&gt;0,VLOOKUP($A41,Progress_20230525!$A:$AZ,11,0),VLOOKUP($A41,Progress_20230525!$A:$AZ,11,0)))</f>
        <v>4/51 ถ. พระรามที่ 1 แขวงรองเมือง เขตปทุมวัน กรุงเทพมหานคร 10330</v>
      </c>
      <c r="L41" s="387">
        <f>IF($F41&gt;0,VLOOKUP($A41,Progress_20230525!$A:$AZ,26,0),IF($G41&gt;0,VLOOKUP($A41,Progress_20230525!$A:$AZ,16,0),VLOOKUP($A41,Progress_20230525!$A:$AZ,16,0)))</f>
        <v>13.7478869146598</v>
      </c>
      <c r="M41" s="387">
        <f>IF($F41&gt;0,VLOOKUP($A41,Progress_20230525!$A:$AZ,27,0),IF($G41&gt;0,VLOOKUP($A41,Progress_20230525!$A:$AZ,17,0),VLOOKUP($A41,Progress_20230525!$A:$AZ,17,0)))</f>
        <v>100.518761198932</v>
      </c>
      <c r="N41" s="387" t="str">
        <f t="shared" si="3"/>
        <v>สังกัดหน่วยงาน</v>
      </c>
      <c r="O41" s="387">
        <f>IF($F41&gt;0,VLOOKUP($A41,Progress_20230525!$A:$AZ,28,0),IF($G41&gt;0,VLOOKUP($A41,Progress_20230525!$A:$AZ,18,0),VLOOKUP($A41,Progress_20230525!$A:$AZ,18,0)))</f>
        <v>0</v>
      </c>
      <c r="P41" s="393">
        <f>IF($F41&gt;0,VLOOKUP($A41,Progress_20230525!$A:$AZ,29,0),IF($G41&gt;0,VLOOKUP($A41,Progress_20230525!$A:$AZ,19,0),VLOOKUP($A41,Progress_20230525!$A:$AZ,19,0)))</f>
        <v>0</v>
      </c>
      <c r="Q41" s="393">
        <f>IF($F41&gt;0,0,IF($G41&gt;0,VLOOKUP($A41,Progress_20230525!$A:$AZ,20,0),VLOOKUP($A41,Progress_20230525!$A:$AZ,20,0)))</f>
        <v>0</v>
      </c>
      <c r="R41" s="393">
        <f>IF($F41&gt;0,0,IF($G41&gt;0,VLOOKUP($A41,Progress_20230525!$A:$AZ,21,0),VLOOKUP($A41,Progress_20230525!$A:$AZ,21,0)))</f>
        <v>0</v>
      </c>
      <c r="S41" s="387"/>
      <c r="T41" s="387"/>
      <c r="U41" s="391">
        <f t="shared" si="4"/>
        <v>45061</v>
      </c>
      <c r="V41" s="387" t="str">
        <f>VLOOKUP(MONTH($U41),Month!$A:$C,3,0)</f>
        <v>พฤษภาคม</v>
      </c>
      <c r="W41" s="387">
        <f t="shared" si="0"/>
        <v>2023</v>
      </c>
      <c r="X41" s="392">
        <v>346</v>
      </c>
      <c r="Y41" s="392">
        <v>162.1</v>
      </c>
    </row>
    <row r="42" spans="1:25" x14ac:dyDescent="0.25">
      <c r="A42" s="386">
        <f t="shared" si="1"/>
        <v>41</v>
      </c>
      <c r="B42" s="27">
        <f t="shared" si="2"/>
        <v>3</v>
      </c>
      <c r="C42" s="27">
        <f>VALUE(RIGHT(VLOOKUP($A42,Progress_20230525!$A:$AZ,4,0),1))</f>
        <v>1</v>
      </c>
      <c r="D42" s="387" t="str">
        <f>VLOOKUP($C42,Type!$A:$B,2,0)</f>
        <v>ศูนย์ที่จัดตั้งในโรงเรียนหรือสถานศึกษากระจายทั่วประเทศ</v>
      </c>
      <c r="E42" s="386">
        <v>41</v>
      </c>
      <c r="F42" s="388">
        <f>IF(LEN(VLOOKUP($A42,Progress_20230525!$A:$AZ,24,0))&gt;0,1,0)</f>
        <v>0</v>
      </c>
      <c r="G42" s="388">
        <f>IFERROR(SEARCH("&gt;",VLOOKUP($A42,Progress_20230525!$A:$AZ,15,0),1),0)</f>
        <v>0</v>
      </c>
      <c r="H42" s="387" t="str">
        <f>IF($F42&gt;0,VLOOKUP($A42,Progress_20230525!$A:$AZ,24,0),IF($G42&gt;0,RIGHT(VLOOKUP($A42,Progress_20230525!$A:$AZ,15,0),LEN(VLOOKUP($A42,Progress_20230525!$A:$AZ,15,0))-$G42-1),VLOOKUP($A42,Progress_20230525!$A:$AZ,15,0)))</f>
        <v>ศูนย์การศึกษาอิสลาม มัสยิดบ้านครัว</v>
      </c>
      <c r="I42" s="387" t="str">
        <f>VLOOKUP(A42,Progress_20230525!$A:$AZ,7,0)</f>
        <v>กรุงเทพมหานคร</v>
      </c>
      <c r="J42" s="387" t="str">
        <f>VLOOKUP($A42,Progress_20230525!$A:$AZ,5,0)</f>
        <v>กลุ่มศูนย์ดิจิตอลชุมชน</v>
      </c>
      <c r="K42" s="387" t="str">
        <f>IF($F42&gt;0,VLOOKUP($A42,Progress_20230525!$A:$AZ,25,0),IF($G42&gt;0,VLOOKUP($A42,Progress_20230525!$A:$AZ,11,0),VLOOKUP($A42,Progress_20230525!$A:$AZ,11,0)))</f>
        <v>ถนนบรรทัดทอง ต.เพชรบุรี เขตราชเทวี กทม.</v>
      </c>
      <c r="L42" s="387">
        <f>IF($F42&gt;0,VLOOKUP($A42,Progress_20230525!$A:$AZ,26,0),IF($G42&gt;0,VLOOKUP($A42,Progress_20230525!$A:$AZ,16,0),VLOOKUP($A42,Progress_20230525!$A:$AZ,16,0)))</f>
        <v>13.751376094470499</v>
      </c>
      <c r="M42" s="387">
        <f>IF($F42&gt;0,VLOOKUP($A42,Progress_20230525!$A:$AZ,27,0),IF($G42&gt;0,VLOOKUP($A42,Progress_20230525!$A:$AZ,17,0),VLOOKUP($A42,Progress_20230525!$A:$AZ,17,0)))</f>
        <v>100.523850469091</v>
      </c>
      <c r="N42" s="387" t="str">
        <f t="shared" si="3"/>
        <v>สังกัดหน่วยงาน</v>
      </c>
      <c r="O42" s="387" t="str">
        <f>IF($F42&gt;0,VLOOKUP($A42,Progress_20230525!$A:$AZ,28,0),IF($G42&gt;0,VLOOKUP($A42,Progress_20230525!$A:$AZ,18,0),VLOOKUP($A42,Progress_20230525!$A:$AZ,18,0)))</f>
        <v xml:space="preserve">คุณเมย์ </v>
      </c>
      <c r="P42" s="393" t="str">
        <f>IF($F42&gt;0,VLOOKUP($A42,Progress_20230525!$A:$AZ,29,0),IF($G42&gt;0,VLOOKUP($A42,Progress_20230525!$A:$AZ,19,0),VLOOKUP($A42,Progress_20230525!$A:$AZ,19,0)))</f>
        <v>081-343-4360</v>
      </c>
      <c r="Q42" s="393" t="str">
        <f>IF($F42&gt;0,0,IF($G42&gt;0,VLOOKUP($A42,Progress_20230525!$A:$AZ,20,0),VLOOKUP($A42,Progress_20230525!$A:$AZ,20,0)))</f>
        <v>สุพิชฌาย์</v>
      </c>
      <c r="R42" s="393" t="str">
        <f>IF($F42&gt;0,0,IF($G42&gt;0,VLOOKUP($A42,Progress_20230525!$A:$AZ,21,0),VLOOKUP($A42,Progress_20230525!$A:$AZ,21,0)))</f>
        <v>081-642-7552</v>
      </c>
      <c r="S42" s="387"/>
      <c r="T42" s="387"/>
      <c r="U42" s="391">
        <f t="shared" si="4"/>
        <v>45061</v>
      </c>
      <c r="V42" s="387" t="str">
        <f>VLOOKUP(MONTH($U42),Month!$A:$C,3,0)</f>
        <v>พฤษภาคม</v>
      </c>
      <c r="W42" s="387">
        <f t="shared" si="0"/>
        <v>2023</v>
      </c>
      <c r="X42" s="392">
        <v>222.81197772884903</v>
      </c>
      <c r="Y42" s="392">
        <v>133.36104400815785</v>
      </c>
    </row>
    <row r="43" spans="1:25" x14ac:dyDescent="0.25">
      <c r="A43" s="386">
        <f t="shared" si="1"/>
        <v>42</v>
      </c>
      <c r="B43" s="27">
        <f t="shared" si="2"/>
        <v>3</v>
      </c>
      <c r="C43" s="27">
        <f>VALUE(RIGHT(VLOOKUP($A43,Progress_20230525!$A:$AZ,4,0),1))</f>
        <v>1</v>
      </c>
      <c r="D43" s="387" t="str">
        <f>VLOOKUP($C43,Type!$A:$B,2,0)</f>
        <v>ศูนย์ที่จัดตั้งในโรงเรียนหรือสถานศึกษากระจายทั่วประเทศ</v>
      </c>
      <c r="E43" s="386">
        <v>42</v>
      </c>
      <c r="F43" s="388">
        <f>IF(LEN(VLOOKUP($A43,Progress_20230525!$A:$AZ,24,0))&gt;0,1,0)</f>
        <v>1</v>
      </c>
      <c r="G43" s="388">
        <f>IFERROR(SEARCH("&gt;",VLOOKUP($A43,Progress_20230525!$A:$AZ,15,0),1),0)</f>
        <v>55</v>
      </c>
      <c r="H43" s="387" t="str">
        <f>IF($F43&gt;0,VLOOKUP($A43,Progress_20230525!$A:$AZ,24,0),IF($G43&gt;0,RIGHT(VLOOKUP($A43,Progress_20230525!$A:$AZ,15,0),LEN(VLOOKUP($A43,Progress_20230525!$A:$AZ,15,0))-$G43-1),VLOOKUP($A43,Progress_20230525!$A:$AZ,15,0)))</f>
        <v>โรงเรียนบางยี่ขันวิทยาคม</v>
      </c>
      <c r="I43" s="387" t="str">
        <f>VLOOKUP(A43,Progress_20230525!$A:$AZ,7,0)</f>
        <v>กรุงเทพมหานคร</v>
      </c>
      <c r="J43" s="387" t="str">
        <f>VLOOKUP($A43,Progress_20230525!$A:$AZ,5,0)</f>
        <v>กลุ่มศูนย์ดิจิตอลชุมชน</v>
      </c>
      <c r="K43" s="387" t="str">
        <f>IF($F43&gt;0,VLOOKUP($A43,Progress_20230525!$A:$AZ,25,0),IF($G43&gt;0,VLOOKUP($A43,Progress_20230525!$A:$AZ,11,0),VLOOKUP($A43,Progress_20230525!$A:$AZ,11,0)))</f>
        <v>165 จรัญสนิทวงศ์ 42 แยก 5 แขวงบางยี่ขัน เขตบางพลัด กรุงเทพมหานคร 10700</v>
      </c>
      <c r="L43" s="387">
        <f>IF($F43&gt;0,VLOOKUP($A43,Progress_20230525!$A:$AZ,26,0),IF($G43&gt;0,VLOOKUP($A43,Progress_20230525!$A:$AZ,16,0),VLOOKUP($A43,Progress_20230525!$A:$AZ,16,0)))</f>
        <v>13.775698608429501</v>
      </c>
      <c r="M43" s="387">
        <f>IF($F43&gt;0,VLOOKUP($A43,Progress_20230525!$A:$AZ,27,0),IF($G43&gt;0,VLOOKUP($A43,Progress_20230525!$A:$AZ,17,0),VLOOKUP($A43,Progress_20230525!$A:$AZ,17,0)))</f>
        <v>100.490305226781</v>
      </c>
      <c r="N43" s="387" t="str">
        <f t="shared" si="3"/>
        <v>สังกัดหน่วยงาน</v>
      </c>
      <c r="O43" s="387" t="str">
        <f>IF($F43&gt;0,VLOOKUP($A43,Progress_20230525!$A:$AZ,28,0),IF($G43&gt;0,VLOOKUP($A43,Progress_20230525!$A:$AZ,18,0),VLOOKUP($A43,Progress_20230525!$A:$AZ,18,0)))</f>
        <v>ผอ.วิรัตน์</v>
      </c>
      <c r="P43" s="393" t="str">
        <f>IF($F43&gt;0,VLOOKUP($A43,Progress_20230525!$A:$AZ,29,0),IF($G43&gt;0,VLOOKUP($A43,Progress_20230525!$A:$AZ,19,0),VLOOKUP($A43,Progress_20230525!$A:$AZ,19,0)))</f>
        <v>081-829-6252</v>
      </c>
      <c r="Q43" s="393">
        <f>IF($F43&gt;0,0,IF($G43&gt;0,VLOOKUP($A43,Progress_20230525!$A:$AZ,20,0),VLOOKUP($A43,Progress_20230525!$A:$AZ,20,0)))</f>
        <v>0</v>
      </c>
      <c r="R43" s="393">
        <f>IF($F43&gt;0,0,IF($G43&gt;0,VLOOKUP($A43,Progress_20230525!$A:$AZ,21,0),VLOOKUP($A43,Progress_20230525!$A:$AZ,21,0)))</f>
        <v>0</v>
      </c>
      <c r="S43" s="387"/>
      <c r="T43" s="387"/>
      <c r="U43" s="391">
        <f t="shared" si="4"/>
        <v>45061</v>
      </c>
      <c r="V43" s="387" t="str">
        <f>VLOOKUP(MONTH($U43),Month!$A:$C,3,0)</f>
        <v>พฤษภาคม</v>
      </c>
      <c r="W43" s="387">
        <f t="shared" si="0"/>
        <v>2023</v>
      </c>
      <c r="X43" s="392">
        <v>245.98694871947293</v>
      </c>
      <c r="Y43" s="392">
        <v>104.03593535214894</v>
      </c>
    </row>
    <row r="44" spans="1:25" x14ac:dyDescent="0.25">
      <c r="A44" s="386">
        <f t="shared" si="1"/>
        <v>43</v>
      </c>
      <c r="B44" s="27">
        <f t="shared" si="2"/>
        <v>3</v>
      </c>
      <c r="C44" s="27">
        <f>VALUE(RIGHT(VLOOKUP($A44,Progress_20230525!$A:$AZ,4,0),1))</f>
        <v>1</v>
      </c>
      <c r="D44" s="387" t="str">
        <f>VLOOKUP($C44,Type!$A:$B,2,0)</f>
        <v>ศูนย์ที่จัดตั้งในโรงเรียนหรือสถานศึกษากระจายทั่วประเทศ</v>
      </c>
      <c r="E44" s="386">
        <v>43</v>
      </c>
      <c r="F44" s="388">
        <f>IF(LEN(VLOOKUP($A44,Progress_20230525!$A:$AZ,24,0))&gt;0,1,0)</f>
        <v>1</v>
      </c>
      <c r="G44" s="388">
        <f>IFERROR(SEARCH("&gt;",VLOOKUP($A44,Progress_20230525!$A:$AZ,15,0),1),0)</f>
        <v>21</v>
      </c>
      <c r="H44" s="387" t="str">
        <f>IF($F44&gt;0,VLOOKUP($A44,Progress_20230525!$A:$AZ,24,0),IF($G44&gt;0,RIGHT(VLOOKUP($A44,Progress_20230525!$A:$AZ,15,0),LEN(VLOOKUP($A44,Progress_20230525!$A:$AZ,15,0))-$G44-1),VLOOKUP($A44,Progress_20230525!$A:$AZ,15,0)))</f>
        <v>โรงเรียนสอนศาสนาอุปถัมภ์ศาสน์</v>
      </c>
      <c r="I44" s="387" t="str">
        <f>VLOOKUP(A44,Progress_20230525!$A:$AZ,7,0)</f>
        <v>กรุงเทพมหานคร</v>
      </c>
      <c r="J44" s="387" t="str">
        <f>VLOOKUP($A44,Progress_20230525!$A:$AZ,5,0)</f>
        <v>กลุ่มศูนย์ดิจิตอลชุมชน</v>
      </c>
      <c r="K44" s="387" t="str">
        <f>IF($F44&gt;0,VLOOKUP($A44,Progress_20230525!$A:$AZ,25,0),IF($G44&gt;0,VLOOKUP($A44,Progress_20230525!$A:$AZ,11,0),VLOOKUP($A44,Progress_20230525!$A:$AZ,11,0)))</f>
        <v>208/1 ซอย บางอุทิศ ถนน เจริญกรุง 95 ต.วัดพระยาไกร อ.เขตบางคอแหลม จ.กรุงเทพมหานคร 10120</v>
      </c>
      <c r="L44" s="387">
        <f>IF($F44&gt;0,VLOOKUP($A44,Progress_20230525!$A:$AZ,26,0),IF($G44&gt;0,VLOOKUP($A44,Progress_20230525!$A:$AZ,16,0),VLOOKUP($A44,Progress_20230525!$A:$AZ,16,0)))</f>
        <v>13.699952968157801</v>
      </c>
      <c r="M44" s="387">
        <f>IF($F44&gt;0,VLOOKUP($A44,Progress_20230525!$A:$AZ,27,0),IF($G44&gt;0,VLOOKUP($A44,Progress_20230525!$A:$AZ,17,0),VLOOKUP($A44,Progress_20230525!$A:$AZ,17,0)))</f>
        <v>100.505943116249</v>
      </c>
      <c r="N44" s="387" t="str">
        <f t="shared" si="3"/>
        <v>สังกัดหน่วยงาน</v>
      </c>
      <c r="O44" s="387" t="str">
        <f>IF($F44&gt;0,VLOOKUP($A44,Progress_20230525!$A:$AZ,28,0),IF($G44&gt;0,VLOOKUP($A44,Progress_20230525!$A:$AZ,18,0),VLOOKUP($A44,Progress_20230525!$A:$AZ,18,0)))</f>
        <v>คุณดนุ</v>
      </c>
      <c r="P44" s="393" t="str">
        <f>IF($F44&gt;0,VLOOKUP($A44,Progress_20230525!$A:$AZ,29,0),IF($G44&gt;0,VLOOKUP($A44,Progress_20230525!$A:$AZ,19,0),VLOOKUP($A44,Progress_20230525!$A:$AZ,19,0)))</f>
        <v>093-6159901</v>
      </c>
      <c r="Q44" s="393">
        <f>IF($F44&gt;0,0,IF($G44&gt;0,VLOOKUP($A44,Progress_20230525!$A:$AZ,20,0),VLOOKUP($A44,Progress_20230525!$A:$AZ,20,0)))</f>
        <v>0</v>
      </c>
      <c r="R44" s="393">
        <f>IF($F44&gt;0,0,IF($G44&gt;0,VLOOKUP($A44,Progress_20230525!$A:$AZ,21,0),VLOOKUP($A44,Progress_20230525!$A:$AZ,21,0)))</f>
        <v>0</v>
      </c>
      <c r="S44" s="387"/>
      <c r="T44" s="387"/>
      <c r="U44" s="391">
        <f t="shared" si="4"/>
        <v>45061</v>
      </c>
      <c r="V44" s="387" t="str">
        <f>VLOOKUP(MONTH($U44),Month!$A:$C,3,0)</f>
        <v>พฤษภาคม</v>
      </c>
      <c r="W44" s="387">
        <f t="shared" si="0"/>
        <v>2023</v>
      </c>
      <c r="X44" s="392">
        <v>213.92854003396477</v>
      </c>
      <c r="Y44" s="392">
        <v>113.3502116430123</v>
      </c>
    </row>
    <row r="45" spans="1:25" x14ac:dyDescent="0.25">
      <c r="A45" s="386">
        <f t="shared" si="1"/>
        <v>44</v>
      </c>
      <c r="B45" s="27">
        <f t="shared" si="2"/>
        <v>3</v>
      </c>
      <c r="C45" s="27">
        <f>VALUE(RIGHT(VLOOKUP($A45,Progress_20230525!$A:$AZ,4,0),1))</f>
        <v>1</v>
      </c>
      <c r="D45" s="387" t="str">
        <f>VLOOKUP($C45,Type!$A:$B,2,0)</f>
        <v>ศูนย์ที่จัดตั้งในโรงเรียนหรือสถานศึกษากระจายทั่วประเทศ</v>
      </c>
      <c r="E45" s="386">
        <v>44</v>
      </c>
      <c r="F45" s="388">
        <f>IF(LEN(VLOOKUP($A45,Progress_20230525!$A:$AZ,24,0))&gt;0,1,0)</f>
        <v>0</v>
      </c>
      <c r="G45" s="388">
        <f>IFERROR(SEARCH("&gt;",VLOOKUP($A45,Progress_20230525!$A:$AZ,15,0),1),0)</f>
        <v>0</v>
      </c>
      <c r="H45" s="387" t="str">
        <f>IF($F45&gt;0,VLOOKUP($A45,Progress_20230525!$A:$AZ,24,0),IF($G45&gt;0,RIGHT(VLOOKUP($A45,Progress_20230525!$A:$AZ,15,0),LEN(VLOOKUP($A45,Progress_20230525!$A:$AZ,15,0))-$G45-1),VLOOKUP($A45,Progress_20230525!$A:$AZ,15,0)))</f>
        <v>โรงเรียนรักษาดินแดน ศูนย์การศึกษาวิชาทหาร</v>
      </c>
      <c r="I45" s="387" t="str">
        <f>VLOOKUP(A45,Progress_20230525!$A:$AZ,7,0)</f>
        <v>กรุงเทพมหานคร</v>
      </c>
      <c r="J45" s="387" t="str">
        <f>VLOOKUP($A45,Progress_20230525!$A:$AZ,5,0)</f>
        <v>กลุ่มศูนย์ดิจิตอลชุมชน</v>
      </c>
      <c r="K45" s="387" t="str">
        <f>IF($F45&gt;0,VLOOKUP($A45,Progress_20230525!$A:$AZ,25,0),IF($G45&gt;0,VLOOKUP($A45,Progress_20230525!$A:$AZ,11,0),VLOOKUP($A45,Progress_20230525!$A:$AZ,11,0)))</f>
        <v>เลขที่ 8 ซอยวิภาวดีรังสิต 4 ถนนวิภาวดีรังสิต แขวงรัชดาภิเษก เขตดินแดง กรุงเทพมหานคร 10400</v>
      </c>
      <c r="L45" s="387">
        <f>IF($F45&gt;0,VLOOKUP($A45,Progress_20230525!$A:$AZ,26,0),IF($G45&gt;0,VLOOKUP($A45,Progress_20230525!$A:$AZ,16,0),VLOOKUP($A45,Progress_20230525!$A:$AZ,16,0)))</f>
        <v>13.7840723300382</v>
      </c>
      <c r="M45" s="387">
        <f>IF($F45&gt;0,VLOOKUP($A45,Progress_20230525!$A:$AZ,27,0),IF($G45&gt;0,VLOOKUP($A45,Progress_20230525!$A:$AZ,17,0),VLOOKUP($A45,Progress_20230525!$A:$AZ,17,0)))</f>
        <v>100.562476796466</v>
      </c>
      <c r="N45" s="387" t="str">
        <f t="shared" si="3"/>
        <v>สังกัดหน่วยงาน</v>
      </c>
      <c r="O45" s="387" t="str">
        <f>IF($F45&gt;0,VLOOKUP($A45,Progress_20230525!$A:$AZ,28,0),IF($G45&gt;0,VLOOKUP($A45,Progress_20230525!$A:$AZ,18,0),VLOOKUP($A45,Progress_20230525!$A:$AZ,18,0)))</f>
        <v xml:space="preserve">ผอ.พ.อ.อินทรา กานุวงษ์ </v>
      </c>
      <c r="P45" s="393" t="str">
        <f>IF($F45&gt;0,VLOOKUP($A45,Progress_20230525!$A:$AZ,29,0),IF($G45&gt;0,VLOOKUP($A45,Progress_20230525!$A:$AZ,19,0),VLOOKUP($A45,Progress_20230525!$A:$AZ,19,0)))</f>
        <v>084-074-4666</v>
      </c>
      <c r="Q45" s="393" t="str">
        <f>IF($F45&gt;0,0,IF($G45&gt;0,VLOOKUP($A45,Progress_20230525!$A:$AZ,20,0),VLOOKUP($A45,Progress_20230525!$A:$AZ,20,0)))</f>
        <v>พ.ต.ปรีดา อ้วนวิจิตร</v>
      </c>
      <c r="R45" s="393" t="str">
        <f>IF($F45&gt;0,0,IF($G45&gt;0,VLOOKUP($A45,Progress_20230525!$A:$AZ,21,0),VLOOKUP($A45,Progress_20230525!$A:$AZ,21,0)))</f>
        <v>087-804-3658</v>
      </c>
      <c r="S45" s="387"/>
      <c r="T45" s="387"/>
      <c r="U45" s="391">
        <f t="shared" si="4"/>
        <v>45061</v>
      </c>
      <c r="V45" s="387" t="str">
        <f>VLOOKUP(MONTH($U45),Month!$A:$C,3,0)</f>
        <v>พฤษภาคม</v>
      </c>
      <c r="W45" s="387">
        <f t="shared" si="0"/>
        <v>2023</v>
      </c>
      <c r="X45" s="392">
        <v>343</v>
      </c>
      <c r="Y45" s="392">
        <v>132.30000000000001</v>
      </c>
    </row>
    <row r="46" spans="1:25" x14ac:dyDescent="0.25">
      <c r="A46" s="386">
        <f t="shared" si="1"/>
        <v>45</v>
      </c>
      <c r="B46" s="27">
        <f t="shared" si="2"/>
        <v>3</v>
      </c>
      <c r="C46" s="27">
        <f>VALUE(RIGHT(VLOOKUP($A46,Progress_20230525!$A:$AZ,4,0),1))</f>
        <v>1</v>
      </c>
      <c r="D46" s="387" t="str">
        <f>VLOOKUP($C46,Type!$A:$B,2,0)</f>
        <v>ศูนย์ที่จัดตั้งในโรงเรียนหรือสถานศึกษากระจายทั่วประเทศ</v>
      </c>
      <c r="E46" s="386">
        <v>45</v>
      </c>
      <c r="F46" s="388">
        <f>IF(LEN(VLOOKUP($A46,Progress_20230525!$A:$AZ,24,0))&gt;0,1,0)</f>
        <v>0</v>
      </c>
      <c r="G46" s="388">
        <f>IFERROR(SEARCH("&gt;",VLOOKUP($A46,Progress_20230525!$A:$AZ,15,0),1),0)</f>
        <v>0</v>
      </c>
      <c r="H46" s="387" t="str">
        <f>IF($F46&gt;0,VLOOKUP($A46,Progress_20230525!$A:$AZ,24,0),IF($G46&gt;0,RIGHT(VLOOKUP($A46,Progress_20230525!$A:$AZ,15,0),LEN(VLOOKUP($A46,Progress_20230525!$A:$AZ,15,0))-$G46-1),VLOOKUP($A46,Progress_20230525!$A:$AZ,15,0)))</f>
        <v>โรงเรียนอั๊ดดีนุนน่าซีฮะห์</v>
      </c>
      <c r="I46" s="387" t="str">
        <f>VLOOKUP(A46,Progress_20230525!$A:$AZ,7,0)</f>
        <v>กรุงเทพมหานคร</v>
      </c>
      <c r="J46" s="387" t="str">
        <f>VLOOKUP($A46,Progress_20230525!$A:$AZ,5,0)</f>
        <v>กลุ่มศูนย์ดิจิตอลชุมชน</v>
      </c>
      <c r="K46" s="387" t="str">
        <f>IF($F46&gt;0,VLOOKUP($A46,Progress_20230525!$A:$AZ,25,0),IF($G46&gt;0,VLOOKUP($A46,Progress_20230525!$A:$AZ,11,0),VLOOKUP($A46,Progress_20230525!$A:$AZ,11,0)))</f>
        <v>480 ซ.อ่อนนุช 39  (ชุมชนคลองจวน)  แขวงสวนหลวง เขตสวนหลวง กรุงเทพฯ 10250</v>
      </c>
      <c r="L46" s="387">
        <f>IF($F46&gt;0,VLOOKUP($A46,Progress_20230525!$A:$AZ,26,0),IF($G46&gt;0,VLOOKUP($A46,Progress_20230525!$A:$AZ,16,0),VLOOKUP($A46,Progress_20230525!$A:$AZ,16,0)))</f>
        <v>13.7155781532923</v>
      </c>
      <c r="M46" s="387">
        <f>IF($F46&gt;0,VLOOKUP($A46,Progress_20230525!$A:$AZ,27,0),IF($G46&gt;0,VLOOKUP($A46,Progress_20230525!$A:$AZ,17,0),VLOOKUP($A46,Progress_20230525!$A:$AZ,17,0)))</f>
        <v>100.633616171643</v>
      </c>
      <c r="N46" s="387" t="str">
        <f t="shared" si="3"/>
        <v>สังกัดหน่วยงาน</v>
      </c>
      <c r="O46" s="387" t="str">
        <f>IF($F46&gt;0,VLOOKUP($A46,Progress_20230525!$A:$AZ,28,0),IF($G46&gt;0,VLOOKUP($A46,Progress_20230525!$A:$AZ,18,0),VLOOKUP($A46,Progress_20230525!$A:$AZ,18,0)))</f>
        <v xml:space="preserve">อาจารย์อารี  ปานนพภา  ประธานกรรมการบริหาร </v>
      </c>
      <c r="P46" s="393" t="str">
        <f>IF($F46&gt;0,VLOOKUP($A46,Progress_20230525!$A:$AZ,29,0),IF($G46&gt;0,VLOOKUP($A46,Progress_20230525!$A:$AZ,19,0),VLOOKUP($A46,Progress_20230525!$A:$AZ,19,0)))</f>
        <v>087-990-7726</v>
      </c>
      <c r="Q46" s="393" t="str">
        <f>IF($F46&gt;0,0,IF($G46&gt;0,VLOOKUP($A46,Progress_20230525!$A:$AZ,20,0),VLOOKUP($A46,Progress_20230525!$A:$AZ,20,0)))</f>
        <v>นายสมชาย โดสมบูรณ์</v>
      </c>
      <c r="R46" s="393" t="str">
        <f>IF($F46&gt;0,0,IF($G46&gt;0,VLOOKUP($A46,Progress_20230525!$A:$AZ,21,0),VLOOKUP($A46,Progress_20230525!$A:$AZ,21,0)))</f>
        <v>097-496-0766</v>
      </c>
      <c r="S46" s="387"/>
      <c r="T46" s="387"/>
      <c r="U46" s="391">
        <f t="shared" si="4"/>
        <v>45061</v>
      </c>
      <c r="V46" s="387" t="str">
        <f>VLOOKUP(MONTH($U46),Month!$A:$C,3,0)</f>
        <v>พฤษภาคม</v>
      </c>
      <c r="W46" s="387">
        <f t="shared" si="0"/>
        <v>2023</v>
      </c>
      <c r="X46" s="392">
        <v>203.29322495247462</v>
      </c>
      <c r="Y46" s="392">
        <v>119.31290033108522</v>
      </c>
    </row>
    <row r="47" spans="1:25" x14ac:dyDescent="0.25">
      <c r="A47" s="386">
        <f t="shared" si="1"/>
        <v>46</v>
      </c>
      <c r="B47" s="27">
        <f t="shared" si="2"/>
        <v>3</v>
      </c>
      <c r="C47" s="27">
        <f>VALUE(RIGHT(VLOOKUP($A47,Progress_20230525!$A:$AZ,4,0),1))</f>
        <v>1</v>
      </c>
      <c r="D47" s="387" t="str">
        <f>VLOOKUP($C47,Type!$A:$B,2,0)</f>
        <v>ศูนย์ที่จัดตั้งในโรงเรียนหรือสถานศึกษากระจายทั่วประเทศ</v>
      </c>
      <c r="E47" s="386">
        <v>46</v>
      </c>
      <c r="F47" s="388">
        <f>IF(LEN(VLOOKUP($A47,Progress_20230525!$A:$AZ,24,0))&gt;0,1,0)</f>
        <v>0</v>
      </c>
      <c r="G47" s="388">
        <f>IFERROR(SEARCH("&gt;",VLOOKUP($A47,Progress_20230525!$A:$AZ,15,0),1),0)</f>
        <v>0</v>
      </c>
      <c r="H47" s="387" t="str">
        <f>IF($F47&gt;0,VLOOKUP($A47,Progress_20230525!$A:$AZ,24,0),IF($G47&gt;0,RIGHT(VLOOKUP($A47,Progress_20230525!$A:$AZ,15,0),LEN(VLOOKUP($A47,Progress_20230525!$A:$AZ,15,0))-$G47-1),VLOOKUP($A47,Progress_20230525!$A:$AZ,15,0)))</f>
        <v>ศูนย์การศึกษาพิเศษ ส่วนกลาง ดินแดง</v>
      </c>
      <c r="I47" s="387" t="str">
        <f>VLOOKUP(A47,Progress_20230525!$A:$AZ,7,0)</f>
        <v>กรุงเทพมหานคร</v>
      </c>
      <c r="J47" s="387" t="str">
        <f>VLOOKUP($A47,Progress_20230525!$A:$AZ,5,0)</f>
        <v>กลุ่มศูนย์ดิจิตอลชุมชน</v>
      </c>
      <c r="K47" s="387" t="str">
        <f>IF($F47&gt;0,VLOOKUP($A47,Progress_20230525!$A:$AZ,25,0),IF($G47&gt;0,VLOOKUP($A47,Progress_20230525!$A:$AZ,11,0),VLOOKUP($A47,Progress_20230525!$A:$AZ,11,0)))</f>
        <v>ที่อยู่ 4645 ถ.ดินแดง แขวง ดินแดง เขต ดินแดง กรุงเทพมหานคร 10400</v>
      </c>
      <c r="L47" s="387">
        <f>IF($F47&gt;0,VLOOKUP($A47,Progress_20230525!$A:$AZ,26,0),IF($G47&gt;0,VLOOKUP($A47,Progress_20230525!$A:$AZ,16,0),VLOOKUP($A47,Progress_20230525!$A:$AZ,16,0)))</f>
        <v>13.762276231995701</v>
      </c>
      <c r="M47" s="387">
        <f>IF($F47&gt;0,VLOOKUP($A47,Progress_20230525!$A:$AZ,27,0),IF($G47&gt;0,VLOOKUP($A47,Progress_20230525!$A:$AZ,17,0),VLOOKUP($A47,Progress_20230525!$A:$AZ,17,0)))</f>
        <v>100.552705411807</v>
      </c>
      <c r="N47" s="387" t="str">
        <f t="shared" si="3"/>
        <v>สังกัดหน่วยงาน</v>
      </c>
      <c r="O47" s="387" t="str">
        <f>IF($F47&gt;0,VLOOKUP($A47,Progress_20230525!$A:$AZ,28,0),IF($G47&gt;0,VLOOKUP($A47,Progress_20230525!$A:$AZ,18,0),VLOOKUP($A47,Progress_20230525!$A:$AZ,18,0)))</f>
        <v>ผอ.นายชูศักดิ์ เชียงพิณ</v>
      </c>
      <c r="P47" s="393" t="str">
        <f>IF($F47&gt;0,VLOOKUP($A47,Progress_20230525!$A:$AZ,29,0),IF($G47&gt;0,VLOOKUP($A47,Progress_20230525!$A:$AZ,19,0),VLOOKUP($A47,Progress_20230525!$A:$AZ,19,0)))</f>
        <v>088-994-4585</v>
      </c>
      <c r="Q47" s="393" t="str">
        <f>IF($F47&gt;0,0,IF($G47&gt;0,VLOOKUP($A47,Progress_20230525!$A:$AZ,20,0),VLOOKUP($A47,Progress_20230525!$A:$AZ,20,0)))</f>
        <v>ว่าที่ ร.ต.สิทธิกร สุทธิประภา</v>
      </c>
      <c r="R47" s="393" t="str">
        <f>IF($F47&gt;0,0,IF($G47&gt;0,VLOOKUP($A47,Progress_20230525!$A:$AZ,21,0),VLOOKUP($A47,Progress_20230525!$A:$AZ,21,0)))</f>
        <v>093-440-3119</v>
      </c>
      <c r="S47" s="387"/>
      <c r="T47" s="387"/>
      <c r="U47" s="391">
        <f t="shared" si="4"/>
        <v>45061</v>
      </c>
      <c r="V47" s="387" t="str">
        <f>VLOOKUP(MONTH($U47),Month!$A:$C,3,0)</f>
        <v>พฤษภาคม</v>
      </c>
      <c r="W47" s="387">
        <f t="shared" si="0"/>
        <v>2023</v>
      </c>
      <c r="X47" s="392">
        <v>166.6</v>
      </c>
      <c r="Y47" s="392">
        <v>118</v>
      </c>
    </row>
    <row r="48" spans="1:25" x14ac:dyDescent="0.25">
      <c r="A48" s="386">
        <f t="shared" si="1"/>
        <v>47</v>
      </c>
      <c r="B48" s="27">
        <f t="shared" si="2"/>
        <v>3</v>
      </c>
      <c r="C48" s="27">
        <f>VALUE(RIGHT(VLOOKUP($A48,Progress_20230525!$A:$AZ,4,0),1))</f>
        <v>1</v>
      </c>
      <c r="D48" s="387" t="str">
        <f>VLOOKUP($C48,Type!$A:$B,2,0)</f>
        <v>ศูนย์ที่จัดตั้งในโรงเรียนหรือสถานศึกษากระจายทั่วประเทศ</v>
      </c>
      <c r="E48" s="386">
        <v>47</v>
      </c>
      <c r="F48" s="388">
        <f>IF(LEN(VLOOKUP($A48,Progress_20230525!$A:$AZ,24,0))&gt;0,1,0)</f>
        <v>0</v>
      </c>
      <c r="G48" s="388">
        <f>IFERROR(SEARCH("&gt;",VLOOKUP($A48,Progress_20230525!$A:$AZ,15,0),1),0)</f>
        <v>0</v>
      </c>
      <c r="H48" s="387" t="str">
        <f>IF($F48&gt;0,VLOOKUP($A48,Progress_20230525!$A:$AZ,24,0),IF($G48&gt;0,RIGHT(VLOOKUP($A48,Progress_20230525!$A:$AZ,15,0),LEN(VLOOKUP($A48,Progress_20230525!$A:$AZ,15,0))-$G48-1),VLOOKUP($A48,Progress_20230525!$A:$AZ,15,0)))</f>
        <v>มัสยิดดารุ้ลมูกร้อดร่อบีน (สุเหร่าลำหิน) - แทน โรงเรียนอัลนะห์ภูอตุ้ลอิสลามียะห์</v>
      </c>
      <c r="I48" s="387" t="str">
        <f>VLOOKUP(A48,Progress_20230525!$A:$AZ,7,0)</f>
        <v>กรุงเทพมหานคร</v>
      </c>
      <c r="J48" s="387" t="str">
        <f>VLOOKUP($A48,Progress_20230525!$A:$AZ,5,0)</f>
        <v>กลุ่มศูนย์ดิจิตอลชุมชน</v>
      </c>
      <c r="K48" s="387" t="str">
        <f>IF($F48&gt;0,VLOOKUP($A48,Progress_20230525!$A:$AZ,25,0),IF($G48&gt;0,VLOOKUP($A48,Progress_20230525!$A:$AZ,11,0),VLOOKUP($A48,Progress_20230525!$A:$AZ,11,0)))</f>
        <v>หมู่ 8 ถนนคู้-คลองสิบ ต.คู้ฝั่งเหนือ อ.หนองจอก จ.กรุงเทพมหานคร 10530</v>
      </c>
      <c r="L48" s="387">
        <f>IF($F48&gt;0,VLOOKUP($A48,Progress_20230525!$A:$AZ,26,0),IF($G48&gt;0,VLOOKUP($A48,Progress_20230525!$A:$AZ,16,0),VLOOKUP($A48,Progress_20230525!$A:$AZ,16,0)))</f>
        <v>13.825674062281299</v>
      </c>
      <c r="M48" s="387">
        <f>IF($F48&gt;0,VLOOKUP($A48,Progress_20230525!$A:$AZ,27,0),IF($G48&gt;0,VLOOKUP($A48,Progress_20230525!$A:$AZ,17,0),VLOOKUP($A48,Progress_20230525!$A:$AZ,17,0)))</f>
        <v>100.806469865783</v>
      </c>
      <c r="N48" s="387" t="str">
        <f t="shared" si="3"/>
        <v>สังกัดหน่วยงาน</v>
      </c>
      <c r="O48" s="387" t="str">
        <f>IF($F48&gt;0,VLOOKUP($A48,Progress_20230525!$A:$AZ,28,0),IF($G48&gt;0,VLOOKUP($A48,Progress_20230525!$A:$AZ,18,0),VLOOKUP($A48,Progress_20230525!$A:$AZ,18,0)))</f>
        <v>อิหม่าม ประสพภูมิสำลี</v>
      </c>
      <c r="P48" s="393" t="str">
        <f>IF($F48&gt;0,VLOOKUP($A48,Progress_20230525!$A:$AZ,29,0),IF($G48&gt;0,VLOOKUP($A48,Progress_20230525!$A:$AZ,19,0),VLOOKUP($A48,Progress_20230525!$A:$AZ,19,0)))</f>
        <v>080-991-2891</v>
      </c>
      <c r="Q48" s="393" t="str">
        <f>IF($F48&gt;0,0,IF($G48&gt;0,VLOOKUP($A48,Progress_20230525!$A:$AZ,20,0),VLOOKUP($A48,Progress_20230525!$A:$AZ,20,0)))</f>
        <v>นายการีม รามบุตร</v>
      </c>
      <c r="R48" s="393" t="str">
        <f>IF($F48&gt;0,0,IF($G48&gt;0,VLOOKUP($A48,Progress_20230525!$A:$AZ,21,0),VLOOKUP($A48,Progress_20230525!$A:$AZ,21,0)))</f>
        <v>080-815-8975</v>
      </c>
      <c r="S48" s="387"/>
      <c r="T48" s="387"/>
      <c r="U48" s="391">
        <f t="shared" si="4"/>
        <v>45061</v>
      </c>
      <c r="V48" s="387" t="str">
        <f>VLOOKUP(MONTH($U48),Month!$A:$C,3,0)</f>
        <v>พฤษภาคม</v>
      </c>
      <c r="W48" s="387">
        <f t="shared" si="0"/>
        <v>2023</v>
      </c>
      <c r="X48" s="392">
        <v>349.7</v>
      </c>
      <c r="Y48" s="392">
        <v>160.5</v>
      </c>
    </row>
    <row r="49" spans="1:25" x14ac:dyDescent="0.25">
      <c r="A49" s="386">
        <f t="shared" si="1"/>
        <v>48</v>
      </c>
      <c r="B49" s="27">
        <f t="shared" si="2"/>
        <v>3</v>
      </c>
      <c r="C49" s="27">
        <f>VALUE(RIGHT(VLOOKUP($A49,Progress_20230525!$A:$AZ,4,0),1))</f>
        <v>1</v>
      </c>
      <c r="D49" s="387" t="str">
        <f>VLOOKUP($C49,Type!$A:$B,2,0)</f>
        <v>ศูนย์ที่จัดตั้งในโรงเรียนหรือสถานศึกษากระจายทั่วประเทศ</v>
      </c>
      <c r="E49" s="386">
        <v>48</v>
      </c>
      <c r="F49" s="388">
        <f>IF(LEN(VLOOKUP($A49,Progress_20230525!$A:$AZ,24,0))&gt;0,1,0)</f>
        <v>0</v>
      </c>
      <c r="G49" s="388">
        <f>IFERROR(SEARCH("&gt;",VLOOKUP($A49,Progress_20230525!$A:$AZ,15,0),1),0)</f>
        <v>0</v>
      </c>
      <c r="H49" s="387" t="str">
        <f>IF($F49&gt;0,VLOOKUP($A49,Progress_20230525!$A:$AZ,24,0),IF($G49&gt;0,RIGHT(VLOOKUP($A49,Progress_20230525!$A:$AZ,15,0),LEN(VLOOKUP($A49,Progress_20230525!$A:$AZ,15,0))-$G49-1),VLOOKUP($A49,Progress_20230525!$A:$AZ,15,0)))</f>
        <v>โรงเรียนไทยนิยมสงเคราะห์</v>
      </c>
      <c r="I49" s="387" t="str">
        <f>VLOOKUP(A49,Progress_20230525!$A:$AZ,7,0)</f>
        <v>กรุงเทพมหานคร</v>
      </c>
      <c r="J49" s="387" t="str">
        <f>VLOOKUP($A49,Progress_20230525!$A:$AZ,5,0)</f>
        <v>กลุ่มศูนย์ดิจิตอลชุมชน</v>
      </c>
      <c r="K49" s="387" t="str">
        <f>IF($F49&gt;0,VLOOKUP($A49,Progress_20230525!$A:$AZ,25,0),IF($G49&gt;0,VLOOKUP($A49,Progress_20230525!$A:$AZ,11,0),VLOOKUP($A49,Progress_20230525!$A:$AZ,11,0)))</f>
        <v>เลขที่ 48 ถนนพหลโยธิน แขวงอนุสาวรีย์ เขตบางเขน กรุงเทพมหานคร 10220</v>
      </c>
      <c r="L49" s="387">
        <f>IF($F49&gt;0,VLOOKUP($A49,Progress_20230525!$A:$AZ,26,0),IF($G49&gt;0,VLOOKUP($A49,Progress_20230525!$A:$AZ,16,0),VLOOKUP($A49,Progress_20230525!$A:$AZ,16,0)))</f>
        <v>13.8779450433286</v>
      </c>
      <c r="M49" s="387">
        <f>IF($F49&gt;0,VLOOKUP($A49,Progress_20230525!$A:$AZ,27,0),IF($G49&gt;0,VLOOKUP($A49,Progress_20230525!$A:$AZ,17,0),VLOOKUP($A49,Progress_20230525!$A:$AZ,17,0)))</f>
        <v>100.598478038796</v>
      </c>
      <c r="N49" s="387" t="str">
        <f t="shared" si="3"/>
        <v>สังกัดหน่วยงาน</v>
      </c>
      <c r="O49" s="387" t="str">
        <f>IF($F49&gt;0,VLOOKUP($A49,Progress_20230525!$A:$AZ,28,0),IF($G49&gt;0,VLOOKUP($A49,Progress_20230525!$A:$AZ,18,0),VLOOKUP($A49,Progress_20230525!$A:$AZ,18,0)))</f>
        <v>ผอ.ทรายทอง ตรีสัตยกุล</v>
      </c>
      <c r="P49" s="393" t="str">
        <f>IF($F49&gt;0,VLOOKUP($A49,Progress_20230525!$A:$AZ,29,0),IF($G49&gt;0,VLOOKUP($A49,Progress_20230525!$A:$AZ,19,0),VLOOKUP($A49,Progress_20230525!$A:$AZ,19,0)))</f>
        <v>0-2971-4217</v>
      </c>
      <c r="Q49" s="393">
        <f>IF($F49&gt;0,0,IF($G49&gt;0,VLOOKUP($A49,Progress_20230525!$A:$AZ,20,0),VLOOKUP($A49,Progress_20230525!$A:$AZ,20,0)))</f>
        <v>0</v>
      </c>
      <c r="R49" s="393">
        <f>IF($F49&gt;0,0,IF($G49&gt;0,VLOOKUP($A49,Progress_20230525!$A:$AZ,21,0),VLOOKUP($A49,Progress_20230525!$A:$AZ,21,0)))</f>
        <v>0</v>
      </c>
      <c r="S49" s="387"/>
      <c r="T49" s="387"/>
      <c r="U49" s="391">
        <f t="shared" si="4"/>
        <v>45061</v>
      </c>
      <c r="V49" s="387" t="str">
        <f>VLOOKUP(MONTH($U49),Month!$A:$C,3,0)</f>
        <v>พฤษภาคม</v>
      </c>
      <c r="W49" s="387">
        <f t="shared" si="0"/>
        <v>2023</v>
      </c>
      <c r="X49" s="392">
        <v>229.20803298700972</v>
      </c>
      <c r="Y49" s="392">
        <v>106.41541685627401</v>
      </c>
    </row>
    <row r="50" spans="1:25" x14ac:dyDescent="0.25">
      <c r="A50" s="386">
        <f t="shared" si="1"/>
        <v>49</v>
      </c>
      <c r="B50" s="27">
        <f t="shared" si="2"/>
        <v>3</v>
      </c>
      <c r="C50" s="27">
        <f>VALUE(RIGHT(VLOOKUP($A50,Progress_20230525!$A:$AZ,4,0),1))</f>
        <v>1</v>
      </c>
      <c r="D50" s="387" t="str">
        <f>VLOOKUP($C50,Type!$A:$B,2,0)</f>
        <v>ศูนย์ที่จัดตั้งในโรงเรียนหรือสถานศึกษากระจายทั่วประเทศ</v>
      </c>
      <c r="E50" s="386">
        <v>49</v>
      </c>
      <c r="F50" s="388">
        <f>IF(LEN(VLOOKUP($A50,Progress_20230525!$A:$AZ,24,0))&gt;0,1,0)</f>
        <v>0</v>
      </c>
      <c r="G50" s="388">
        <f>IFERROR(SEARCH("&gt;",VLOOKUP($A50,Progress_20230525!$A:$AZ,15,0),1),0)</f>
        <v>0</v>
      </c>
      <c r="H50" s="387" t="str">
        <f>IF($F50&gt;0,VLOOKUP($A50,Progress_20230525!$A:$AZ,24,0),IF($G50&gt;0,RIGHT(VLOOKUP($A50,Progress_20230525!$A:$AZ,15,0),LEN(VLOOKUP($A50,Progress_20230525!$A:$AZ,15,0))-$G50-1),VLOOKUP($A50,Progress_20230525!$A:$AZ,15,0)))</f>
        <v>โรงเรียนโสตศึกษาทุ่งมหาเมฆ</v>
      </c>
      <c r="I50" s="387" t="str">
        <f>VLOOKUP(A50,Progress_20230525!$A:$AZ,7,0)</f>
        <v>กรุงเทพมหานคร</v>
      </c>
      <c r="J50" s="387" t="str">
        <f>VLOOKUP($A50,Progress_20230525!$A:$AZ,5,0)</f>
        <v>กลุ่มศูนย์ดิจิตอลชุมชน</v>
      </c>
      <c r="K50" s="387" t="str">
        <f>IF($F50&gt;0,VLOOKUP($A50,Progress_20230525!$A:$AZ,25,0),IF($G50&gt;0,VLOOKUP($A50,Progress_20230525!$A:$AZ,11,0),VLOOKUP($A50,Progress_20230525!$A:$AZ,11,0)))</f>
        <v>55/1 ซอยนราธิวาสราชนครินทร์ 17 แยก 5 แขวงทุ่งมหาเมฆ เขตสาทร กรุงเทพฯ 10120</v>
      </c>
      <c r="L50" s="387">
        <f>IF($F50&gt;0,VLOOKUP($A50,Progress_20230525!$A:$AZ,26,0),IF($G50&gt;0,VLOOKUP($A50,Progress_20230525!$A:$AZ,16,0),VLOOKUP($A50,Progress_20230525!$A:$AZ,16,0)))</f>
        <v>13.716103327645699</v>
      </c>
      <c r="M50" s="387">
        <f>IF($F50&gt;0,VLOOKUP($A50,Progress_20230525!$A:$AZ,27,0),IF($G50&gt;0,VLOOKUP($A50,Progress_20230525!$A:$AZ,17,0),VLOOKUP($A50,Progress_20230525!$A:$AZ,17,0)))</f>
        <v>100.535631482971</v>
      </c>
      <c r="N50" s="387" t="str">
        <f t="shared" si="3"/>
        <v>สังกัดหน่วยงาน</v>
      </c>
      <c r="O50" s="387" t="str">
        <f>IF($F50&gt;0,VLOOKUP($A50,Progress_20230525!$A:$AZ,28,0),IF($G50&gt;0,VLOOKUP($A50,Progress_20230525!$A:$AZ,18,0),VLOOKUP($A50,Progress_20230525!$A:$AZ,18,0)))</f>
        <v>ผอ.นางสาวปนัดดา วงศ์จันตา</v>
      </c>
      <c r="P50" s="393" t="str">
        <f>IF($F50&gt;0,VLOOKUP($A50,Progress_20230525!$A:$AZ,29,0),IF($G50&gt;0,VLOOKUP($A50,Progress_20230525!$A:$AZ,19,0),VLOOKUP($A50,Progress_20230525!$A:$AZ,19,0)))</f>
        <v>062-824-6935</v>
      </c>
      <c r="Q50" s="393" t="str">
        <f>IF($F50&gt;0,0,IF($G50&gt;0,VLOOKUP($A50,Progress_20230525!$A:$AZ,20,0),VLOOKUP($A50,Progress_20230525!$A:$AZ,20,0)))</f>
        <v>นางสาวพัชรินทร์ โกวิทนิธิกุล</v>
      </c>
      <c r="R50" s="393" t="str">
        <f>IF($F50&gt;0,0,IF($G50&gt;0,VLOOKUP($A50,Progress_20230525!$A:$AZ,21,0),VLOOKUP($A50,Progress_20230525!$A:$AZ,21,0)))</f>
        <v>089-891-3044</v>
      </c>
      <c r="S50" s="387"/>
      <c r="T50" s="387"/>
      <c r="U50" s="391">
        <f t="shared" si="4"/>
        <v>45061</v>
      </c>
      <c r="V50" s="387" t="str">
        <f>VLOOKUP(MONTH($U50),Month!$A:$C,3,0)</f>
        <v>พฤษภาคม</v>
      </c>
      <c r="W50" s="387">
        <f t="shared" si="0"/>
        <v>2023</v>
      </c>
      <c r="X50" s="392">
        <v>343.3</v>
      </c>
      <c r="Y50" s="392">
        <v>173.8</v>
      </c>
    </row>
    <row r="51" spans="1:25" x14ac:dyDescent="0.25">
      <c r="A51" s="386">
        <f t="shared" si="1"/>
        <v>50</v>
      </c>
      <c r="B51" s="27">
        <f t="shared" si="2"/>
        <v>3</v>
      </c>
      <c r="C51" s="27">
        <f>VALUE(RIGHT(VLOOKUP($A51,Progress_20230525!$A:$AZ,4,0),1))</f>
        <v>1</v>
      </c>
      <c r="D51" s="387" t="str">
        <f>VLOOKUP($C51,Type!$A:$B,2,0)</f>
        <v>ศูนย์ที่จัดตั้งในโรงเรียนหรือสถานศึกษากระจายทั่วประเทศ</v>
      </c>
      <c r="E51" s="386">
        <v>50</v>
      </c>
      <c r="F51" s="388">
        <f>IF(LEN(VLOOKUP($A51,Progress_20230525!$A:$AZ,24,0))&gt;0,1,0)</f>
        <v>0</v>
      </c>
      <c r="G51" s="388">
        <f>IFERROR(SEARCH("&gt;",VLOOKUP($A51,Progress_20230525!$A:$AZ,15,0),1),0)</f>
        <v>18</v>
      </c>
      <c r="H51" s="387" t="str">
        <f>IF($F51&gt;0,VLOOKUP($A51,Progress_20230525!$A:$AZ,24,0),IF($G51&gt;0,RIGHT(VLOOKUP($A51,Progress_20230525!$A:$AZ,15,0),LEN(VLOOKUP($A51,Progress_20230525!$A:$AZ,15,0))-$G51-1),VLOOKUP($A51,Progress_20230525!$A:$AZ,15,0)))</f>
        <v>รร.เทศบาลเมืองจันทบุรี 2</v>
      </c>
      <c r="I51" s="387" t="str">
        <f>VLOOKUP(A51,Progress_20230525!$A:$AZ,7,0)</f>
        <v>จันทบุรี</v>
      </c>
      <c r="J51" s="387" t="str">
        <f>VLOOKUP($A51,Progress_20230525!$A:$AZ,5,0)</f>
        <v>กลุ่มศูนย์ดิจิตอลชุมชน</v>
      </c>
      <c r="K51" s="387" t="str">
        <f>IF($F51&gt;0,VLOOKUP($A51,Progress_20230525!$A:$AZ,25,0),IF($G51&gt;0,VLOOKUP($A51,Progress_20230525!$A:$AZ,11,0),VLOOKUP($A51,Progress_20230525!$A:$AZ,11,0)))</f>
        <v>ตำบลวัดใหม่ อำเภอเมืองจันทบุรี จันทบุรี 22000</v>
      </c>
      <c r="L51" s="387">
        <f>IF($F51&gt;0,VLOOKUP($A51,Progress_20230525!$A:$AZ,26,0),IF($G51&gt;0,VLOOKUP($A51,Progress_20230525!$A:$AZ,16,0),VLOOKUP($A51,Progress_20230525!$A:$AZ,16,0)))</f>
        <v>12.597710659084299</v>
      </c>
      <c r="M51" s="387">
        <f>IF($F51&gt;0,VLOOKUP($A51,Progress_20230525!$A:$AZ,27,0),IF($G51&gt;0,VLOOKUP($A51,Progress_20230525!$A:$AZ,17,0),VLOOKUP($A51,Progress_20230525!$A:$AZ,17,0)))</f>
        <v>102.102190606763</v>
      </c>
      <c r="N51" s="387" t="str">
        <f t="shared" si="3"/>
        <v>สังกัดหน่วยงาน</v>
      </c>
      <c r="O51" s="387" t="str">
        <f>IF($F51&gt;0,VLOOKUP($A51,Progress_20230525!$A:$AZ,28,0),IF($G51&gt;0,VLOOKUP($A51,Progress_20230525!$A:$AZ,18,0),VLOOKUP($A51,Progress_20230525!$A:$AZ,18,0)))</f>
        <v>นายภูริวัต ขุนสุนทร</v>
      </c>
      <c r="P51" s="393" t="str">
        <f>IF($F51&gt;0,VLOOKUP($A51,Progress_20230525!$A:$AZ,29,0),IF($G51&gt;0,VLOOKUP($A51,Progress_20230525!$A:$AZ,19,0),VLOOKUP($A51,Progress_20230525!$A:$AZ,19,0)))</f>
        <v>-</v>
      </c>
      <c r="Q51" s="393">
        <f>IF($F51&gt;0,0,IF($G51&gt;0,VLOOKUP($A51,Progress_20230525!$A:$AZ,20,0),VLOOKUP($A51,Progress_20230525!$A:$AZ,20,0)))</f>
        <v>0</v>
      </c>
      <c r="R51" s="393">
        <f>IF($F51&gt;0,0,IF($G51&gt;0,VLOOKUP($A51,Progress_20230525!$A:$AZ,21,0),VLOOKUP($A51,Progress_20230525!$A:$AZ,21,0)))</f>
        <v>0</v>
      </c>
      <c r="S51" s="387"/>
      <c r="T51" s="387"/>
      <c r="U51" s="391">
        <f t="shared" si="4"/>
        <v>45061</v>
      </c>
      <c r="V51" s="387" t="str">
        <f>VLOOKUP(MONTH($U51),Month!$A:$C,3,0)</f>
        <v>พฤษภาคม</v>
      </c>
      <c r="W51" s="387">
        <f t="shared" si="0"/>
        <v>2023</v>
      </c>
      <c r="X51" s="392">
        <v>350.8</v>
      </c>
      <c r="Y51" s="392">
        <v>182.4</v>
      </c>
    </row>
    <row r="52" spans="1:25" x14ac:dyDescent="0.25">
      <c r="A52" s="386">
        <f t="shared" si="1"/>
        <v>51</v>
      </c>
      <c r="B52" s="27">
        <f t="shared" si="2"/>
        <v>3</v>
      </c>
      <c r="C52" s="27">
        <f>VALUE(RIGHT(VLOOKUP($A52,Progress_20230525!$A:$AZ,4,0),1))</f>
        <v>1</v>
      </c>
      <c r="D52" s="387" t="str">
        <f>VLOOKUP($C52,Type!$A:$B,2,0)</f>
        <v>ศูนย์ที่จัดตั้งในโรงเรียนหรือสถานศึกษากระจายทั่วประเทศ</v>
      </c>
      <c r="E52" s="386">
        <v>51</v>
      </c>
      <c r="F52" s="388">
        <f>IF(LEN(VLOOKUP($A52,Progress_20230525!$A:$AZ,24,0))&gt;0,1,0)</f>
        <v>0</v>
      </c>
      <c r="G52" s="388">
        <f>IFERROR(SEARCH("&gt;",VLOOKUP($A52,Progress_20230525!$A:$AZ,15,0),1),0)</f>
        <v>21</v>
      </c>
      <c r="H52" s="387" t="str">
        <f>IF($F52&gt;0,VLOOKUP($A52,Progress_20230525!$A:$AZ,24,0),IF($G52&gt;0,RIGHT(VLOOKUP($A52,Progress_20230525!$A:$AZ,15,0),LEN(VLOOKUP($A52,Progress_20230525!$A:$AZ,15,0))-$G52-1),VLOOKUP($A52,Progress_20230525!$A:$AZ,15,0)))</f>
        <v>โรงเรียนวัดเกาะขวาง(สังวาลย์ราษฎร์รังสรรค์)</v>
      </c>
      <c r="I52" s="387" t="str">
        <f>VLOOKUP(A52,Progress_20230525!$A:$AZ,7,0)</f>
        <v>จันทบุรี</v>
      </c>
      <c r="J52" s="387" t="str">
        <f>VLOOKUP($A52,Progress_20230525!$A:$AZ,5,0)</f>
        <v>กลุ่มศูนย์ดิจิตอลชุมชน</v>
      </c>
      <c r="K52" s="387" t="str">
        <f>IF($F52&gt;0,VLOOKUP($A52,Progress_20230525!$A:$AZ,25,0),IF($G52&gt;0,VLOOKUP($A52,Progress_20230525!$A:$AZ,11,0),VLOOKUP($A52,Progress_20230525!$A:$AZ,11,0)))</f>
        <v>หมู่ที่  1  บ้านเกาะขวาง ตำบลเกาะขวาง อำเภอเมืองจันทบุรี จังหวัดจันทบุรี 22000</v>
      </c>
      <c r="L52" s="387">
        <f>IF($F52&gt;0,VLOOKUP($A52,Progress_20230525!$A:$AZ,26,0),IF($G52&gt;0,VLOOKUP($A52,Progress_20230525!$A:$AZ,16,0),VLOOKUP($A52,Progress_20230525!$A:$AZ,16,0)))</f>
        <v>12.5766921078112</v>
      </c>
      <c r="M52" s="387">
        <f>IF($F52&gt;0,VLOOKUP($A52,Progress_20230525!$A:$AZ,27,0),IF($G52&gt;0,VLOOKUP($A52,Progress_20230525!$A:$AZ,17,0),VLOOKUP($A52,Progress_20230525!$A:$AZ,17,0)))</f>
        <v>102.119016998091</v>
      </c>
      <c r="N52" s="387" t="str">
        <f t="shared" si="3"/>
        <v>สังกัดหน่วยงาน</v>
      </c>
      <c r="O52" s="387" t="str">
        <f>IF($F52&gt;0,VLOOKUP($A52,Progress_20230525!$A:$AZ,28,0),IF($G52&gt;0,VLOOKUP($A52,Progress_20230525!$A:$AZ,18,0),VLOOKUP($A52,Progress_20230525!$A:$AZ,18,0)))</f>
        <v>นาย พรศิษฎ์    คำรอด</v>
      </c>
      <c r="P52" s="393" t="str">
        <f>IF($F52&gt;0,VLOOKUP($A52,Progress_20230525!$A:$AZ,29,0),IF($G52&gt;0,VLOOKUP($A52,Progress_20230525!$A:$AZ,19,0),VLOOKUP($A52,Progress_20230525!$A:$AZ,19,0)))</f>
        <v>087-138-7323</v>
      </c>
      <c r="Q52" s="393">
        <f>IF($F52&gt;0,0,IF($G52&gt;0,VLOOKUP($A52,Progress_20230525!$A:$AZ,20,0),VLOOKUP($A52,Progress_20230525!$A:$AZ,20,0)))</f>
        <v>0</v>
      </c>
      <c r="R52" s="393">
        <f>IF($F52&gt;0,0,IF($G52&gt;0,VLOOKUP($A52,Progress_20230525!$A:$AZ,21,0),VLOOKUP($A52,Progress_20230525!$A:$AZ,21,0)))</f>
        <v>0</v>
      </c>
      <c r="S52" s="387"/>
      <c r="T52" s="387"/>
      <c r="U52" s="391">
        <f t="shared" si="4"/>
        <v>45061</v>
      </c>
      <c r="V52" s="387" t="str">
        <f>VLOOKUP(MONTH($U52),Month!$A:$C,3,0)</f>
        <v>พฤษภาคม</v>
      </c>
      <c r="W52" s="387">
        <f t="shared" si="0"/>
        <v>2023</v>
      </c>
      <c r="X52" s="392">
        <v>215.86839412347791</v>
      </c>
      <c r="Y52" s="392">
        <v>109.24567450542278</v>
      </c>
    </row>
    <row r="53" spans="1:25" x14ac:dyDescent="0.25">
      <c r="A53" s="386">
        <f t="shared" si="1"/>
        <v>52</v>
      </c>
      <c r="B53" s="27">
        <f t="shared" si="2"/>
        <v>3</v>
      </c>
      <c r="C53" s="27">
        <f>VALUE(RIGHT(VLOOKUP($A53,Progress_20230525!$A:$AZ,4,0),1))</f>
        <v>1</v>
      </c>
      <c r="D53" s="387" t="str">
        <f>VLOOKUP($C53,Type!$A:$B,2,0)</f>
        <v>ศูนย์ที่จัดตั้งในโรงเรียนหรือสถานศึกษากระจายทั่วประเทศ</v>
      </c>
      <c r="E53" s="386">
        <v>52</v>
      </c>
      <c r="F53" s="388">
        <f>IF(LEN(VLOOKUP($A53,Progress_20230525!$A:$AZ,24,0))&gt;0,1,0)</f>
        <v>0</v>
      </c>
      <c r="G53" s="388">
        <f>IFERROR(SEARCH("&gt;",VLOOKUP($A53,Progress_20230525!$A:$AZ,15,0),1),0)</f>
        <v>0</v>
      </c>
      <c r="H53" s="387" t="str">
        <f>IF($F53&gt;0,VLOOKUP($A53,Progress_20230525!$A:$AZ,24,0),IF($G53&gt;0,RIGHT(VLOOKUP($A53,Progress_20230525!$A:$AZ,15,0),LEN(VLOOKUP($A53,Progress_20230525!$A:$AZ,15,0))-$G53-1),VLOOKUP($A53,Progress_20230525!$A:$AZ,15,0)))</f>
        <v>โรงเรียนวัดไผ่ล้อม (อินทก์อุทัย)</v>
      </c>
      <c r="I53" s="387" t="str">
        <f>VLOOKUP(A53,Progress_20230525!$A:$AZ,7,0)</f>
        <v>จันทบุรี</v>
      </c>
      <c r="J53" s="387" t="str">
        <f>VLOOKUP($A53,Progress_20230525!$A:$AZ,5,0)</f>
        <v>กลุ่มศูนย์ดิจิตอลชุมชน</v>
      </c>
      <c r="K53" s="387" t="str">
        <f>IF($F53&gt;0,VLOOKUP($A53,Progress_20230525!$A:$AZ,25,0),IF($G53&gt;0,VLOOKUP($A53,Progress_20230525!$A:$AZ,11,0),VLOOKUP($A53,Progress_20230525!$A:$AZ,11,0)))</f>
        <v>หมู่ที่  6  บ้านไผ่ล้อม ตำบลจันทนิมิต อำเภอเมืองจันทบุรี จังหวัดจันทบุรี 22000</v>
      </c>
      <c r="L53" s="387">
        <f>IF($F53&gt;0,VLOOKUP($A53,Progress_20230525!$A:$AZ,26,0),IF($G53&gt;0,VLOOKUP($A53,Progress_20230525!$A:$AZ,16,0),VLOOKUP($A53,Progress_20230525!$A:$AZ,16,0)))</f>
        <v>12.6038524019881</v>
      </c>
      <c r="M53" s="387">
        <f>IF($F53&gt;0,VLOOKUP($A53,Progress_20230525!$A:$AZ,27,0),IF($G53&gt;0,VLOOKUP($A53,Progress_20230525!$A:$AZ,17,0),VLOOKUP($A53,Progress_20230525!$A:$AZ,17,0)))</f>
        <v>102.11912616577099</v>
      </c>
      <c r="N53" s="387" t="str">
        <f t="shared" si="3"/>
        <v>สังกัดหน่วยงาน</v>
      </c>
      <c r="O53" s="387" t="str">
        <f>IF($F53&gt;0,VLOOKUP($A53,Progress_20230525!$A:$AZ,28,0),IF($G53&gt;0,VLOOKUP($A53,Progress_20230525!$A:$AZ,18,0),VLOOKUP($A53,Progress_20230525!$A:$AZ,18,0)))</f>
        <v>นาย ศักดินันท์    ศรีไพร</v>
      </c>
      <c r="P53" s="393" t="str">
        <f>IF($F53&gt;0,VLOOKUP($A53,Progress_20230525!$A:$AZ,29,0),IF($G53&gt;0,VLOOKUP($A53,Progress_20230525!$A:$AZ,19,0),VLOOKUP($A53,Progress_20230525!$A:$AZ,19,0)))</f>
        <v>062-516-3541</v>
      </c>
      <c r="Q53" s="393">
        <f>IF($F53&gt;0,0,IF($G53&gt;0,VLOOKUP($A53,Progress_20230525!$A:$AZ,20,0),VLOOKUP($A53,Progress_20230525!$A:$AZ,20,0)))</f>
        <v>0</v>
      </c>
      <c r="R53" s="393">
        <f>IF($F53&gt;0,0,IF($G53&gt;0,VLOOKUP($A53,Progress_20230525!$A:$AZ,21,0),VLOOKUP($A53,Progress_20230525!$A:$AZ,21,0)))</f>
        <v>0</v>
      </c>
      <c r="S53" s="387"/>
      <c r="T53" s="387"/>
      <c r="U53" s="391">
        <f t="shared" si="4"/>
        <v>45061</v>
      </c>
      <c r="V53" s="387" t="str">
        <f>VLOOKUP(MONTH($U53),Month!$A:$C,3,0)</f>
        <v>พฤษภาคม</v>
      </c>
      <c r="W53" s="387">
        <f t="shared" si="0"/>
        <v>2023</v>
      </c>
      <c r="X53" s="392">
        <v>229.2</v>
      </c>
      <c r="Y53" s="392">
        <v>208.4</v>
      </c>
    </row>
    <row r="54" spans="1:25" x14ac:dyDescent="0.25">
      <c r="A54" s="386">
        <f t="shared" si="1"/>
        <v>53</v>
      </c>
      <c r="B54" s="27">
        <f t="shared" si="2"/>
        <v>3</v>
      </c>
      <c r="C54" s="27">
        <f>VALUE(RIGHT(VLOOKUP($A54,Progress_20230525!$A:$AZ,4,0),1))</f>
        <v>1</v>
      </c>
      <c r="D54" s="387" t="str">
        <f>VLOOKUP($C54,Type!$A:$B,2,0)</f>
        <v>ศูนย์ที่จัดตั้งในโรงเรียนหรือสถานศึกษากระจายทั่วประเทศ</v>
      </c>
      <c r="E54" s="386">
        <v>53</v>
      </c>
      <c r="F54" s="388">
        <f>IF(LEN(VLOOKUP($A54,Progress_20230525!$A:$AZ,24,0))&gt;0,1,0)</f>
        <v>0</v>
      </c>
      <c r="G54" s="388">
        <f>IFERROR(SEARCH("&gt;",VLOOKUP($A54,Progress_20230525!$A:$AZ,15,0),1),0)</f>
        <v>0</v>
      </c>
      <c r="H54" s="387" t="str">
        <f>IF($F54&gt;0,VLOOKUP($A54,Progress_20230525!$A:$AZ,24,0),IF($G54&gt;0,RIGHT(VLOOKUP($A54,Progress_20230525!$A:$AZ,15,0),LEN(VLOOKUP($A54,Progress_20230525!$A:$AZ,15,0))-$G54-1),VLOOKUP($A54,Progress_20230525!$A:$AZ,15,0)))</f>
        <v>โรงเรียนวัดบางกะไชย</v>
      </c>
      <c r="I54" s="387" t="str">
        <f>VLOOKUP(A54,Progress_20230525!$A:$AZ,7,0)</f>
        <v>จันทบุรี</v>
      </c>
      <c r="J54" s="387" t="str">
        <f>VLOOKUP($A54,Progress_20230525!$A:$AZ,5,0)</f>
        <v>กลุ่มศูนย์ดิจิตอลชุมชน</v>
      </c>
      <c r="K54" s="387" t="str">
        <f>IF($F54&gt;0,VLOOKUP($A54,Progress_20230525!$A:$AZ,25,0),IF($G54&gt;0,VLOOKUP($A54,Progress_20230525!$A:$AZ,11,0),VLOOKUP($A54,Progress_20230525!$A:$AZ,11,0)))</f>
        <v>หมู่ที่  8  บ้านบางกะไชย ตำบลบางกะไชย อำเภอแหลมสิงห์ จังหวัดจันทบุรี 22120</v>
      </c>
      <c r="L54" s="387">
        <f>IF($F54&gt;0,VLOOKUP($A54,Progress_20230525!$A:$AZ,26,0),IF($G54&gt;0,VLOOKUP($A54,Progress_20230525!$A:$AZ,16,0),VLOOKUP($A54,Progress_20230525!$A:$AZ,16,0)))</f>
        <v>12.534427483644899</v>
      </c>
      <c r="M54" s="387">
        <f>IF($F54&gt;0,VLOOKUP($A54,Progress_20230525!$A:$AZ,27,0),IF($G54&gt;0,VLOOKUP($A54,Progress_20230525!$A:$AZ,17,0),VLOOKUP($A54,Progress_20230525!$A:$AZ,17,0)))</f>
        <v>102.011376196453</v>
      </c>
      <c r="N54" s="387" t="str">
        <f t="shared" si="3"/>
        <v>สังกัดหน่วยงาน</v>
      </c>
      <c r="O54" s="387" t="str">
        <f>IF($F54&gt;0,VLOOKUP($A54,Progress_20230525!$A:$AZ,28,0),IF($G54&gt;0,VLOOKUP($A54,Progress_20230525!$A:$AZ,18,0),VLOOKUP($A54,Progress_20230525!$A:$AZ,18,0)))</f>
        <v>นางสาว นันท์ณภัทร    จิตรถวิล</v>
      </c>
      <c r="P54" s="393" t="str">
        <f>IF($F54&gt;0,VLOOKUP($A54,Progress_20230525!$A:$AZ,29,0),IF($G54&gt;0,VLOOKUP($A54,Progress_20230525!$A:$AZ,19,0),VLOOKUP($A54,Progress_20230525!$A:$AZ,19,0)))</f>
        <v>039-444427</v>
      </c>
      <c r="Q54" s="393">
        <f>IF($F54&gt;0,0,IF($G54&gt;0,VLOOKUP($A54,Progress_20230525!$A:$AZ,20,0),VLOOKUP($A54,Progress_20230525!$A:$AZ,20,0)))</f>
        <v>0</v>
      </c>
      <c r="R54" s="393">
        <f>IF($F54&gt;0,0,IF($G54&gt;0,VLOOKUP($A54,Progress_20230525!$A:$AZ,21,0),VLOOKUP($A54,Progress_20230525!$A:$AZ,21,0)))</f>
        <v>0</v>
      </c>
      <c r="S54" s="387"/>
      <c r="T54" s="387"/>
      <c r="U54" s="391">
        <f t="shared" si="4"/>
        <v>45061</v>
      </c>
      <c r="V54" s="387" t="str">
        <f>VLOOKUP(MONTH($U54),Month!$A:$C,3,0)</f>
        <v>พฤษภาคม</v>
      </c>
      <c r="W54" s="387">
        <f t="shared" si="0"/>
        <v>2023</v>
      </c>
      <c r="X54" s="392">
        <v>234.16925801535572</v>
      </c>
      <c r="Y54" s="392">
        <v>118.94657195110713</v>
      </c>
    </row>
    <row r="55" spans="1:25" x14ac:dyDescent="0.25">
      <c r="A55" s="386">
        <f t="shared" si="1"/>
        <v>54</v>
      </c>
      <c r="B55" s="27">
        <f t="shared" si="2"/>
        <v>3</v>
      </c>
      <c r="C55" s="27">
        <f>VALUE(RIGHT(VLOOKUP($A55,Progress_20230525!$A:$AZ,4,0),1))</f>
        <v>1</v>
      </c>
      <c r="D55" s="387" t="str">
        <f>VLOOKUP($C55,Type!$A:$B,2,0)</f>
        <v>ศูนย์ที่จัดตั้งในโรงเรียนหรือสถานศึกษากระจายทั่วประเทศ</v>
      </c>
      <c r="E55" s="386">
        <v>54</v>
      </c>
      <c r="F55" s="388">
        <f>IF(LEN(VLOOKUP($A55,Progress_20230525!$A:$AZ,24,0))&gt;0,1,0)</f>
        <v>0</v>
      </c>
      <c r="G55" s="388">
        <f>IFERROR(SEARCH("&gt;",VLOOKUP($A55,Progress_20230525!$A:$AZ,15,0),1),0)</f>
        <v>0</v>
      </c>
      <c r="H55" s="387" t="str">
        <f>IF($F55&gt;0,VLOOKUP($A55,Progress_20230525!$A:$AZ,24,0),IF($G55&gt;0,RIGHT(VLOOKUP($A55,Progress_20230525!$A:$AZ,15,0),LEN(VLOOKUP($A55,Progress_20230525!$A:$AZ,15,0))-$G55-1),VLOOKUP($A55,Progress_20230525!$A:$AZ,15,0)))</f>
        <v>โรงเรียนบ้านจันทเขลม</v>
      </c>
      <c r="I55" s="387" t="str">
        <f>VLOOKUP(A55,Progress_20230525!$A:$AZ,7,0)</f>
        <v>จันทบุรี</v>
      </c>
      <c r="J55" s="387" t="str">
        <f>VLOOKUP($A55,Progress_20230525!$A:$AZ,5,0)</f>
        <v>กลุ่มศูนย์ดิจิตอลชุมชน</v>
      </c>
      <c r="K55" s="387" t="str">
        <f>IF($F55&gt;0,VLOOKUP($A55,Progress_20230525!$A:$AZ,25,0),IF($G55&gt;0,VLOOKUP($A55,Progress_20230525!$A:$AZ,11,0),VLOOKUP($A55,Progress_20230525!$A:$AZ,11,0)))</f>
        <v>หมู่ที่ 2 บ้านจันทเขลม ตำบลจันทเขลม อำเภอเขาคิชฌกูฏ จังหวัดจันทบุรี 22210</v>
      </c>
      <c r="L55" s="387">
        <f>IF($F55&gt;0,VLOOKUP($A55,Progress_20230525!$A:$AZ,26,0),IF($G55&gt;0,VLOOKUP($A55,Progress_20230525!$A:$AZ,16,0),VLOOKUP($A55,Progress_20230525!$A:$AZ,16,0)))</f>
        <v>13.004001244530899</v>
      </c>
      <c r="M55" s="387">
        <f>IF($F55&gt;0,VLOOKUP($A55,Progress_20230525!$A:$AZ,27,0),IF($G55&gt;0,VLOOKUP($A55,Progress_20230525!$A:$AZ,17,0),VLOOKUP($A55,Progress_20230525!$A:$AZ,17,0)))</f>
        <v>102.05348498481101</v>
      </c>
      <c r="N55" s="387" t="str">
        <f t="shared" si="3"/>
        <v>สังกัดหน่วยงาน</v>
      </c>
      <c r="O55" s="387" t="str">
        <f>IF($F55&gt;0,VLOOKUP($A55,Progress_20230525!$A:$AZ,28,0),IF($G55&gt;0,VLOOKUP($A55,Progress_20230525!$A:$AZ,18,0),VLOOKUP($A55,Progress_20230525!$A:$AZ,18,0)))</f>
        <v xml:space="preserve">นายดนัย  คำพระ  </v>
      </c>
      <c r="P55" s="393" t="str">
        <f>IF($F55&gt;0,VLOOKUP($A55,Progress_20230525!$A:$AZ,29,0),IF($G55&gt;0,VLOOKUP($A55,Progress_20230525!$A:$AZ,19,0),VLOOKUP($A55,Progress_20230525!$A:$AZ,19,0)))</f>
        <v>081-781-3486</v>
      </c>
      <c r="Q55" s="393">
        <f>IF($F55&gt;0,0,IF($G55&gt;0,VLOOKUP($A55,Progress_20230525!$A:$AZ,20,0),VLOOKUP($A55,Progress_20230525!$A:$AZ,20,0)))</f>
        <v>0</v>
      </c>
      <c r="R55" s="393">
        <f>IF($F55&gt;0,0,IF($G55&gt;0,VLOOKUP($A55,Progress_20230525!$A:$AZ,21,0),VLOOKUP($A55,Progress_20230525!$A:$AZ,21,0)))</f>
        <v>0</v>
      </c>
      <c r="S55" s="387"/>
      <c r="T55" s="387"/>
      <c r="U55" s="391">
        <f t="shared" si="4"/>
        <v>45061</v>
      </c>
      <c r="V55" s="387" t="str">
        <f>VLOOKUP(MONTH($U55),Month!$A:$C,3,0)</f>
        <v>พฤษภาคม</v>
      </c>
      <c r="W55" s="387">
        <f t="shared" si="0"/>
        <v>2023</v>
      </c>
      <c r="X55" s="392">
        <v>206.11336057570372</v>
      </c>
      <c r="Y55" s="392">
        <v>145.5735907221507</v>
      </c>
    </row>
    <row r="56" spans="1:25" x14ac:dyDescent="0.25">
      <c r="A56" s="386">
        <f t="shared" si="1"/>
        <v>55</v>
      </c>
      <c r="B56" s="27">
        <f t="shared" si="2"/>
        <v>3</v>
      </c>
      <c r="C56" s="27">
        <f>VALUE(RIGHT(VLOOKUP($A56,Progress_20230525!$A:$AZ,4,0),1))</f>
        <v>1</v>
      </c>
      <c r="D56" s="387" t="str">
        <f>VLOOKUP($C56,Type!$A:$B,2,0)</f>
        <v>ศูนย์ที่จัดตั้งในโรงเรียนหรือสถานศึกษากระจายทั่วประเทศ</v>
      </c>
      <c r="E56" s="386">
        <v>55</v>
      </c>
      <c r="F56" s="388">
        <f>IF(LEN(VLOOKUP($A56,Progress_20230525!$A:$AZ,24,0))&gt;0,1,0)</f>
        <v>0</v>
      </c>
      <c r="G56" s="388">
        <f>IFERROR(SEARCH("&gt;",VLOOKUP($A56,Progress_20230525!$A:$AZ,15,0),1),0)</f>
        <v>0</v>
      </c>
      <c r="H56" s="387" t="str">
        <f>IF($F56&gt;0,VLOOKUP($A56,Progress_20230525!$A:$AZ,24,0),IF($G56&gt;0,RIGHT(VLOOKUP($A56,Progress_20230525!$A:$AZ,15,0),LEN(VLOOKUP($A56,Progress_20230525!$A:$AZ,15,0))-$G56-1),VLOOKUP($A56,Progress_20230525!$A:$AZ,15,0)))</f>
        <v>ห้องสมุดประชาชนอำเภอโป่งน้ำร้อน</v>
      </c>
      <c r="I56" s="387" t="str">
        <f>VLOOKUP(A56,Progress_20230525!$A:$AZ,7,0)</f>
        <v>จันทบุรี</v>
      </c>
      <c r="J56" s="387" t="str">
        <f>VLOOKUP($A56,Progress_20230525!$A:$AZ,5,0)</f>
        <v>กลุ่มศูนย์ดิจิตอลชุมชน</v>
      </c>
      <c r="K56" s="387" t="str">
        <f>IF($F56&gt;0,VLOOKUP($A56,Progress_20230525!$A:$AZ,25,0),IF($G56&gt;0,VLOOKUP($A56,Progress_20230525!$A:$AZ,11,0),VLOOKUP($A56,Progress_20230525!$A:$AZ,11,0)))</f>
        <v>154/3 ถนนเฉลิมพระเกียรติร.9 ตำบลทับไทร อำเภอโป่งน้ำร้อน จังหวัดจันทบุรี 22140</v>
      </c>
      <c r="L56" s="387">
        <f>IF($F56&gt;0,VLOOKUP($A56,Progress_20230525!$A:$AZ,26,0),IF($G56&gt;0,VLOOKUP($A56,Progress_20230525!$A:$AZ,16,0),VLOOKUP($A56,Progress_20230525!$A:$AZ,16,0)))</f>
        <v>12.9063625375742</v>
      </c>
      <c r="M56" s="387">
        <f>IF($F56&gt;0,VLOOKUP($A56,Progress_20230525!$A:$AZ,27,0),IF($G56&gt;0,VLOOKUP($A56,Progress_20230525!$A:$AZ,17,0),VLOOKUP($A56,Progress_20230525!$A:$AZ,17,0)))</f>
        <v>102.262629553002</v>
      </c>
      <c r="N56" s="387" t="str">
        <f t="shared" si="3"/>
        <v>สังกัดหน่วยงาน</v>
      </c>
      <c r="O56" s="387" t="str">
        <f>IF($F56&gt;0,VLOOKUP($A56,Progress_20230525!$A:$AZ,28,0),IF($G56&gt;0,VLOOKUP($A56,Progress_20230525!$A:$AZ,18,0),VLOOKUP($A56,Progress_20230525!$A:$AZ,18,0)))</f>
        <v>นายพนา บรรจงปรุ</v>
      </c>
      <c r="P56" s="393" t="str">
        <f>IF($F56&gt;0,VLOOKUP($A56,Progress_20230525!$A:$AZ,29,0),IF($G56&gt;0,VLOOKUP($A56,Progress_20230525!$A:$AZ,19,0),VLOOKUP($A56,Progress_20230525!$A:$AZ,19,0)))</f>
        <v>-</v>
      </c>
      <c r="Q56" s="393">
        <f>IF($F56&gt;0,0,IF($G56&gt;0,VLOOKUP($A56,Progress_20230525!$A:$AZ,20,0),VLOOKUP($A56,Progress_20230525!$A:$AZ,20,0)))</f>
        <v>0</v>
      </c>
      <c r="R56" s="393">
        <f>IF($F56&gt;0,0,IF($G56&gt;0,VLOOKUP($A56,Progress_20230525!$A:$AZ,21,0),VLOOKUP($A56,Progress_20230525!$A:$AZ,21,0)))</f>
        <v>0</v>
      </c>
      <c r="S56" s="387"/>
      <c r="T56" s="387"/>
      <c r="U56" s="391">
        <f t="shared" si="4"/>
        <v>45061</v>
      </c>
      <c r="V56" s="387" t="str">
        <f>VLOOKUP(MONTH($U56),Month!$A:$C,3,0)</f>
        <v>พฤษภาคม</v>
      </c>
      <c r="W56" s="387">
        <f t="shared" si="0"/>
        <v>2023</v>
      </c>
      <c r="X56" s="392">
        <v>217.59859791002683</v>
      </c>
      <c r="Y56" s="392">
        <v>134.04286824409925</v>
      </c>
    </row>
    <row r="57" spans="1:25" x14ac:dyDescent="0.25">
      <c r="A57" s="386">
        <f t="shared" si="1"/>
        <v>56</v>
      </c>
      <c r="B57" s="27">
        <f t="shared" si="2"/>
        <v>3</v>
      </c>
      <c r="C57" s="27">
        <f>VALUE(RIGHT(VLOOKUP($A57,Progress_20230525!$A:$AZ,4,0),1))</f>
        <v>1</v>
      </c>
      <c r="D57" s="387" t="str">
        <f>VLOOKUP($C57,Type!$A:$B,2,0)</f>
        <v>ศูนย์ที่จัดตั้งในโรงเรียนหรือสถานศึกษากระจายทั่วประเทศ</v>
      </c>
      <c r="E57" s="386">
        <v>56</v>
      </c>
      <c r="F57" s="388">
        <f>IF(LEN(VLOOKUP($A57,Progress_20230525!$A:$AZ,24,0))&gt;0,1,0)</f>
        <v>1</v>
      </c>
      <c r="G57" s="388">
        <f>IFERROR(SEARCH("&gt;",VLOOKUP($A57,Progress_20230525!$A:$AZ,15,0),1),0)</f>
        <v>22</v>
      </c>
      <c r="H57" s="387" t="str">
        <f>IF($F57&gt;0,VLOOKUP($A57,Progress_20230525!$A:$AZ,24,0),IF($G57&gt;0,RIGHT(VLOOKUP($A57,Progress_20230525!$A:$AZ,15,0),LEN(VLOOKUP($A57,Progress_20230525!$A:$AZ,15,0))-$G57-1),VLOOKUP($A57,Progress_20230525!$A:$AZ,15,0)))</f>
        <v>โรงเรียนวัดเกาะตะเคียน(วาสน์วิทยานุกูล)</v>
      </c>
      <c r="I57" s="387" t="str">
        <f>VLOOKUP(A57,Progress_20230525!$A:$AZ,7,0)</f>
        <v>จันทบุรี</v>
      </c>
      <c r="J57" s="387" t="str">
        <f>VLOOKUP($A57,Progress_20230525!$A:$AZ,5,0)</f>
        <v>กลุ่มศูนย์ดิจิตอลชุมชน</v>
      </c>
      <c r="K57" s="387" t="str">
        <f>IF($F57&gt;0,VLOOKUP($A57,Progress_20230525!$A:$AZ,25,0),IF($G57&gt;0,VLOOKUP($A57,Progress_20230525!$A:$AZ,11,0),VLOOKUP($A57,Progress_20230525!$A:$AZ,11,0)))</f>
        <v>หมู่ที่ 9 บ้านเกาะตะเคียน ต.เกาะขวาง อ.เมืองจันทบุรี จ.จันทบุรี 22000</v>
      </c>
      <c r="L57" s="387">
        <f>IF($F57&gt;0,VLOOKUP($A57,Progress_20230525!$A:$AZ,26,0),IF($G57&gt;0,VLOOKUP($A57,Progress_20230525!$A:$AZ,16,0),VLOOKUP($A57,Progress_20230525!$A:$AZ,16,0)))</f>
        <v>12.563608150975501</v>
      </c>
      <c r="M57" s="387">
        <f>IF($F57&gt;0,VLOOKUP($A57,Progress_20230525!$A:$AZ,27,0),IF($G57&gt;0,VLOOKUP($A57,Progress_20230525!$A:$AZ,17,0),VLOOKUP($A57,Progress_20230525!$A:$AZ,17,0)))</f>
        <v>102.11707062497899</v>
      </c>
      <c r="N57" s="387" t="str">
        <f t="shared" si="3"/>
        <v>สังกัดหน่วยงาน</v>
      </c>
      <c r="O57" s="387" t="str">
        <f>IF($F57&gt;0,VLOOKUP($A57,Progress_20230525!$A:$AZ,28,0),IF($G57&gt;0,VLOOKUP($A57,Progress_20230525!$A:$AZ,18,0),VLOOKUP($A57,Progress_20230525!$A:$AZ,18,0)))</f>
        <v xml:space="preserve">คุณเรืองวิภา </v>
      </c>
      <c r="P57" s="393" t="str">
        <f>IF($F57&gt;0,VLOOKUP($A57,Progress_20230525!$A:$AZ,29,0),IF($G57&gt;0,VLOOKUP($A57,Progress_20230525!$A:$AZ,19,0),VLOOKUP($A57,Progress_20230525!$A:$AZ,19,0)))</f>
        <v>086-440-4565</v>
      </c>
      <c r="Q57" s="393">
        <f>IF($F57&gt;0,0,IF($G57&gt;0,VLOOKUP($A57,Progress_20230525!$A:$AZ,20,0),VLOOKUP($A57,Progress_20230525!$A:$AZ,20,0)))</f>
        <v>0</v>
      </c>
      <c r="R57" s="393">
        <f>IF($F57&gt;0,0,IF($G57&gt;0,VLOOKUP($A57,Progress_20230525!$A:$AZ,21,0),VLOOKUP($A57,Progress_20230525!$A:$AZ,21,0)))</f>
        <v>0</v>
      </c>
      <c r="S57" s="387"/>
      <c r="T57" s="387"/>
      <c r="U57" s="391">
        <f t="shared" si="4"/>
        <v>45061</v>
      </c>
      <c r="V57" s="387" t="str">
        <f>VLOOKUP(MONTH($U57),Month!$A:$C,3,0)</f>
        <v>พฤษภาคม</v>
      </c>
      <c r="W57" s="387">
        <f t="shared" si="0"/>
        <v>2023</v>
      </c>
      <c r="X57" s="392">
        <v>202.57001567128503</v>
      </c>
      <c r="Y57" s="392">
        <v>112.4988868150062</v>
      </c>
    </row>
    <row r="58" spans="1:25" x14ac:dyDescent="0.25">
      <c r="A58" s="386">
        <f t="shared" si="1"/>
        <v>57</v>
      </c>
      <c r="B58" s="27">
        <f t="shared" si="2"/>
        <v>3</v>
      </c>
      <c r="C58" s="27">
        <f>VALUE(RIGHT(VLOOKUP($A58,Progress_20230525!$A:$AZ,4,0),1))</f>
        <v>1</v>
      </c>
      <c r="D58" s="387" t="str">
        <f>VLOOKUP($C58,Type!$A:$B,2,0)</f>
        <v>ศูนย์ที่จัดตั้งในโรงเรียนหรือสถานศึกษากระจายทั่วประเทศ</v>
      </c>
      <c r="E58" s="386">
        <v>57</v>
      </c>
      <c r="F58" s="388">
        <f>IF(LEN(VLOOKUP($A58,Progress_20230525!$A:$AZ,24,0))&gt;0,1,0)</f>
        <v>0</v>
      </c>
      <c r="G58" s="388">
        <f>IFERROR(SEARCH("&gt;",VLOOKUP($A58,Progress_20230525!$A:$AZ,15,0),1),0)</f>
        <v>28</v>
      </c>
      <c r="H58" s="387" t="str">
        <f>IF($F58&gt;0,VLOOKUP($A58,Progress_20230525!$A:$AZ,24,0),IF($G58&gt;0,RIGHT(VLOOKUP($A58,Progress_20230525!$A:$AZ,15,0),LEN(VLOOKUP($A58,Progress_20230525!$A:$AZ,15,0))-$G58-1),VLOOKUP($A58,Progress_20230525!$A:$AZ,15,0)))</f>
        <v>ศูนย์พัฒนาเด็กเล็กเทศบาลเขาบายศรีบ้านหนองบัว</v>
      </c>
      <c r="I58" s="387" t="str">
        <f>VLOOKUP(A58,Progress_20230525!$A:$AZ,7,0)</f>
        <v>จันทบุรี</v>
      </c>
      <c r="J58" s="387" t="str">
        <f>VLOOKUP($A58,Progress_20230525!$A:$AZ,5,0)</f>
        <v>กลุ่มศูนย์ดิจิตอลชุมชน</v>
      </c>
      <c r="K58" s="387" t="str">
        <f>IF($F58&gt;0,VLOOKUP($A58,Progress_20230525!$A:$AZ,25,0),IF($G58&gt;0,VLOOKUP($A58,Progress_20230525!$A:$AZ,11,0),VLOOKUP($A58,Progress_20230525!$A:$AZ,11,0)))</f>
        <v>ตำบลเขาบายศรี อำเภอท่าใหม่ จังหวัดจันทบุรี 22120</v>
      </c>
      <c r="L58" s="387">
        <f>IF($F58&gt;0,VLOOKUP($A58,Progress_20230525!$A:$AZ,26,0),IF($G58&gt;0,VLOOKUP($A58,Progress_20230525!$A:$AZ,16,0),VLOOKUP($A58,Progress_20230525!$A:$AZ,16,0)))</f>
        <v>12.6461415314376</v>
      </c>
      <c r="M58" s="387">
        <f>IF($F58&gt;0,VLOOKUP($A58,Progress_20230525!$A:$AZ,27,0),IF($G58&gt;0,VLOOKUP($A58,Progress_20230525!$A:$AZ,17,0),VLOOKUP($A58,Progress_20230525!$A:$AZ,17,0)))</f>
        <v>102.000175</v>
      </c>
      <c r="N58" s="387" t="str">
        <f t="shared" si="3"/>
        <v>สังกัดหน่วยงาน</v>
      </c>
      <c r="O58" s="387" t="str">
        <f>IF($F58&gt;0,VLOOKUP($A58,Progress_20230525!$A:$AZ,28,0),IF($G58&gt;0,VLOOKUP($A58,Progress_20230525!$A:$AZ,18,0),VLOOKUP($A58,Progress_20230525!$A:$AZ,18,0)))</f>
        <v>-</v>
      </c>
      <c r="P58" s="393" t="str">
        <f>IF($F58&gt;0,VLOOKUP($A58,Progress_20230525!$A:$AZ,29,0),IF($G58&gt;0,VLOOKUP($A58,Progress_20230525!$A:$AZ,19,0),VLOOKUP($A58,Progress_20230525!$A:$AZ,19,0)))</f>
        <v>-</v>
      </c>
      <c r="Q58" s="393">
        <f>IF($F58&gt;0,0,IF($G58&gt;0,VLOOKUP($A58,Progress_20230525!$A:$AZ,20,0),VLOOKUP($A58,Progress_20230525!$A:$AZ,20,0)))</f>
        <v>0</v>
      </c>
      <c r="R58" s="393">
        <f>IF($F58&gt;0,0,IF($G58&gt;0,VLOOKUP($A58,Progress_20230525!$A:$AZ,21,0),VLOOKUP($A58,Progress_20230525!$A:$AZ,21,0)))</f>
        <v>0</v>
      </c>
      <c r="S58" s="387"/>
      <c r="T58" s="387"/>
      <c r="U58" s="391">
        <f t="shared" si="4"/>
        <v>45061</v>
      </c>
      <c r="V58" s="387" t="str">
        <f>VLOOKUP(MONTH($U58),Month!$A:$C,3,0)</f>
        <v>พฤษภาคม</v>
      </c>
      <c r="W58" s="387">
        <f t="shared" si="0"/>
        <v>2023</v>
      </c>
      <c r="X58" s="392">
        <v>201.31271928880605</v>
      </c>
      <c r="Y58" s="392">
        <v>124.24209021950047</v>
      </c>
    </row>
    <row r="59" spans="1:25" x14ac:dyDescent="0.25">
      <c r="A59" s="386">
        <f t="shared" si="1"/>
        <v>58</v>
      </c>
      <c r="B59" s="27">
        <f t="shared" si="2"/>
        <v>3</v>
      </c>
      <c r="C59" s="27">
        <f>VALUE(RIGHT(VLOOKUP($A59,Progress_20230525!$A:$AZ,4,0),1))</f>
        <v>1</v>
      </c>
      <c r="D59" s="387" t="str">
        <f>VLOOKUP($C59,Type!$A:$B,2,0)</f>
        <v>ศูนย์ที่จัดตั้งในโรงเรียนหรือสถานศึกษากระจายทั่วประเทศ</v>
      </c>
      <c r="E59" s="386">
        <v>58</v>
      </c>
      <c r="F59" s="388">
        <f>IF(LEN(VLOOKUP($A59,Progress_20230525!$A:$AZ,24,0))&gt;0,1,0)</f>
        <v>0</v>
      </c>
      <c r="G59" s="388">
        <f>IFERROR(SEARCH("&gt;",VLOOKUP($A59,Progress_20230525!$A:$AZ,15,0),1),0)</f>
        <v>0</v>
      </c>
      <c r="H59" s="387" t="str">
        <f>IF($F59&gt;0,VLOOKUP($A59,Progress_20230525!$A:$AZ,24,0),IF($G59&gt;0,RIGHT(VLOOKUP($A59,Progress_20230525!$A:$AZ,15,0),LEN(VLOOKUP($A59,Progress_20230525!$A:$AZ,15,0))-$G59-1),VLOOKUP($A59,Progress_20230525!$A:$AZ,15,0)))</f>
        <v>โรงเรียนบ้านปั้นหม้อ</v>
      </c>
      <c r="I59" s="387" t="str">
        <f>VLOOKUP(A59,Progress_20230525!$A:$AZ,7,0)</f>
        <v>จันทบุรี</v>
      </c>
      <c r="J59" s="387" t="str">
        <f>VLOOKUP($A59,Progress_20230525!$A:$AZ,5,0)</f>
        <v>กลุ่มศูนย์ดิจิตอลชุมชน</v>
      </c>
      <c r="K59" s="387" t="str">
        <f>IF($F59&gt;0,VLOOKUP($A59,Progress_20230525!$A:$AZ,25,0),IF($G59&gt;0,VLOOKUP($A59,Progress_20230525!$A:$AZ,11,0),VLOOKUP($A59,Progress_20230525!$A:$AZ,11,0)))</f>
        <v>59 หมู่ 3 ต.เทพนิมิต อ.โป่งน้ำร้อน จ.จันทบุรี 22140 </v>
      </c>
      <c r="L59" s="387">
        <f>IF($F59&gt;0,VLOOKUP($A59,Progress_20230525!$A:$AZ,26,0),IF($G59&gt;0,VLOOKUP($A59,Progress_20230525!$A:$AZ,16,0),VLOOKUP($A59,Progress_20230525!$A:$AZ,16,0)))</f>
        <v>13.037360186260599</v>
      </c>
      <c r="M59" s="387">
        <f>IF($F59&gt;0,VLOOKUP($A59,Progress_20230525!$A:$AZ,27,0),IF($G59&gt;0,VLOOKUP($A59,Progress_20230525!$A:$AZ,17,0),VLOOKUP($A59,Progress_20230525!$A:$AZ,17,0)))</f>
        <v>102.457294638787</v>
      </c>
      <c r="N59" s="387" t="str">
        <f t="shared" si="3"/>
        <v>สังกัดหน่วยงาน</v>
      </c>
      <c r="O59" s="387" t="str">
        <f>IF($F59&gt;0,VLOOKUP($A59,Progress_20230525!$A:$AZ,28,0),IF($G59&gt;0,VLOOKUP($A59,Progress_20230525!$A:$AZ,18,0),VLOOKUP($A59,Progress_20230525!$A:$AZ,18,0)))</f>
        <v>นายสฤษฎ์ ฉิมพาลี</v>
      </c>
      <c r="P59" s="393" t="str">
        <f>IF($F59&gt;0,VLOOKUP($A59,Progress_20230525!$A:$AZ,29,0),IF($G59&gt;0,VLOOKUP($A59,Progress_20230525!$A:$AZ,19,0),VLOOKUP($A59,Progress_20230525!$A:$AZ,19,0)))</f>
        <v>-</v>
      </c>
      <c r="Q59" s="393">
        <f>IF($F59&gt;0,0,IF($G59&gt;0,VLOOKUP($A59,Progress_20230525!$A:$AZ,20,0),VLOOKUP($A59,Progress_20230525!$A:$AZ,20,0)))</f>
        <v>0</v>
      </c>
      <c r="R59" s="393">
        <f>IF($F59&gt;0,0,IF($G59&gt;0,VLOOKUP($A59,Progress_20230525!$A:$AZ,21,0),VLOOKUP($A59,Progress_20230525!$A:$AZ,21,0)))</f>
        <v>0</v>
      </c>
      <c r="S59" s="387"/>
      <c r="T59" s="387"/>
      <c r="U59" s="391">
        <f t="shared" si="4"/>
        <v>45061</v>
      </c>
      <c r="V59" s="387" t="str">
        <f>VLOOKUP(MONTH($U59),Month!$A:$C,3,0)</f>
        <v>พฤษภาคม</v>
      </c>
      <c r="W59" s="387">
        <f t="shared" si="0"/>
        <v>2023</v>
      </c>
      <c r="X59" s="392">
        <v>205.56632553502985</v>
      </c>
      <c r="Y59" s="392">
        <v>140.10952855474926</v>
      </c>
    </row>
    <row r="60" spans="1:25" x14ac:dyDescent="0.25">
      <c r="A60" s="386">
        <f t="shared" si="1"/>
        <v>59</v>
      </c>
      <c r="B60" s="27">
        <f t="shared" si="2"/>
        <v>3</v>
      </c>
      <c r="C60" s="27">
        <f>VALUE(RIGHT(VLOOKUP($A60,Progress_20230525!$A:$AZ,4,0),1))</f>
        <v>1</v>
      </c>
      <c r="D60" s="387" t="str">
        <f>VLOOKUP($C60,Type!$A:$B,2,0)</f>
        <v>ศูนย์ที่จัดตั้งในโรงเรียนหรือสถานศึกษากระจายทั่วประเทศ</v>
      </c>
      <c r="E60" s="386">
        <v>59</v>
      </c>
      <c r="F60" s="388">
        <f>IF(LEN(VLOOKUP($A60,Progress_20230525!$A:$AZ,24,0))&gt;0,1,0)</f>
        <v>0</v>
      </c>
      <c r="G60" s="388">
        <f>IFERROR(SEARCH("&gt;",VLOOKUP($A60,Progress_20230525!$A:$AZ,15,0),1),0)</f>
        <v>0</v>
      </c>
      <c r="H60" s="387" t="str">
        <f>IF($F60&gt;0,VLOOKUP($A60,Progress_20230525!$A:$AZ,24,0),IF($G60&gt;0,RIGHT(VLOOKUP($A60,Progress_20230525!$A:$AZ,15,0),LEN(VLOOKUP($A60,Progress_20230525!$A:$AZ,15,0))-$G60-1),VLOOKUP($A60,Progress_20230525!$A:$AZ,15,0)))</f>
        <v>โรงเรียนศรีรัตน์ราษฎร์นุเคราะห์</v>
      </c>
      <c r="I60" s="387" t="str">
        <f>VLOOKUP(A60,Progress_20230525!$A:$AZ,7,0)</f>
        <v>จันทบุรี</v>
      </c>
      <c r="J60" s="387" t="str">
        <f>VLOOKUP($A60,Progress_20230525!$A:$AZ,5,0)</f>
        <v>กลุ่มศูนย์ดิจิตอลชุมชน</v>
      </c>
      <c r="K60" s="387" t="str">
        <f>IF($F60&gt;0,VLOOKUP($A60,Progress_20230525!$A:$AZ,25,0),IF($G60&gt;0,VLOOKUP($A60,Progress_20230525!$A:$AZ,11,0),VLOOKUP($A60,Progress_20230525!$A:$AZ,11,0)))</f>
        <v>หมู่ที่  3  บ้านหนองคล้า ตำบลทุ่งเบญจา อำเภอท่าใหม่ จังหวัดจันทบุรี 22170</v>
      </c>
      <c r="L60" s="387">
        <f>IF($F60&gt;0,VLOOKUP($A60,Progress_20230525!$A:$AZ,26,0),IF($G60&gt;0,VLOOKUP($A60,Progress_20230525!$A:$AZ,16,0),VLOOKUP($A60,Progress_20230525!$A:$AZ,16,0)))</f>
        <v>12.7255832216182</v>
      </c>
      <c r="M60" s="387">
        <f>IF($F60&gt;0,VLOOKUP($A60,Progress_20230525!$A:$AZ,27,0),IF($G60&gt;0,VLOOKUP($A60,Progress_20230525!$A:$AZ,17,0),VLOOKUP($A60,Progress_20230525!$A:$AZ,17,0)))</f>
        <v>101.96166129645501</v>
      </c>
      <c r="N60" s="387" t="str">
        <f t="shared" si="3"/>
        <v>สังกัดหน่วยงาน</v>
      </c>
      <c r="O60" s="387" t="str">
        <f>IF($F60&gt;0,VLOOKUP($A60,Progress_20230525!$A:$AZ,28,0),IF($G60&gt;0,VLOOKUP($A60,Progress_20230525!$A:$AZ,18,0),VLOOKUP($A60,Progress_20230525!$A:$AZ,18,0)))</f>
        <v>นาย พงศกร    ครองศิริ</v>
      </c>
      <c r="P60" s="393" t="str">
        <f>IF($F60&gt;0,VLOOKUP($A60,Progress_20230525!$A:$AZ,29,0),IF($G60&gt;0,VLOOKUP($A60,Progress_20230525!$A:$AZ,19,0),VLOOKUP($A60,Progress_20230525!$A:$AZ,19,0)))</f>
        <v>081-155-8040</v>
      </c>
      <c r="Q60" s="393">
        <f>IF($F60&gt;0,0,IF($G60&gt;0,VLOOKUP($A60,Progress_20230525!$A:$AZ,20,0),VLOOKUP($A60,Progress_20230525!$A:$AZ,20,0)))</f>
        <v>0</v>
      </c>
      <c r="R60" s="393">
        <f>IF($F60&gt;0,0,IF($G60&gt;0,VLOOKUP($A60,Progress_20230525!$A:$AZ,21,0),VLOOKUP($A60,Progress_20230525!$A:$AZ,21,0)))</f>
        <v>0</v>
      </c>
      <c r="S60" s="387"/>
      <c r="T60" s="387"/>
      <c r="U60" s="391">
        <f t="shared" si="4"/>
        <v>45061</v>
      </c>
      <c r="V60" s="387" t="str">
        <f>VLOOKUP(MONTH($U60),Month!$A:$C,3,0)</f>
        <v>พฤษภาคม</v>
      </c>
      <c r="W60" s="387">
        <f t="shared" si="0"/>
        <v>2023</v>
      </c>
      <c r="X60" s="392">
        <v>211.2193365395872</v>
      </c>
      <c r="Y60" s="392">
        <v>144.0291753247962</v>
      </c>
    </row>
    <row r="61" spans="1:25" x14ac:dyDescent="0.25">
      <c r="A61" s="386">
        <f t="shared" si="1"/>
        <v>60</v>
      </c>
      <c r="B61" s="27">
        <f t="shared" si="2"/>
        <v>3</v>
      </c>
      <c r="C61" s="27">
        <f>VALUE(RIGHT(VLOOKUP($A61,Progress_20230525!$A:$AZ,4,0),1))</f>
        <v>1</v>
      </c>
      <c r="D61" s="387" t="str">
        <f>VLOOKUP($C61,Type!$A:$B,2,0)</f>
        <v>ศูนย์ที่จัดตั้งในโรงเรียนหรือสถานศึกษากระจายทั่วประเทศ</v>
      </c>
      <c r="E61" s="386">
        <v>60</v>
      </c>
      <c r="F61" s="388">
        <f>IF(LEN(VLOOKUP($A61,Progress_20230525!$A:$AZ,24,0))&gt;0,1,0)</f>
        <v>0</v>
      </c>
      <c r="G61" s="388">
        <f>IFERROR(SEARCH("&gt;",VLOOKUP($A61,Progress_20230525!$A:$AZ,15,0),1),0)</f>
        <v>0</v>
      </c>
      <c r="H61" s="387" t="str">
        <f>IF($F61&gt;0,VLOOKUP($A61,Progress_20230525!$A:$AZ,24,0),IF($G61&gt;0,RIGHT(VLOOKUP($A61,Progress_20230525!$A:$AZ,15,0),LEN(VLOOKUP($A61,Progress_20230525!$A:$AZ,15,0))-$G61-1),VLOOKUP($A61,Progress_20230525!$A:$AZ,15,0)))</f>
        <v>โรงเรียนวัดอิมั้ง (พานิชราษฎร์อุทิศ)</v>
      </c>
      <c r="I61" s="387" t="str">
        <f>VLOOKUP(A61,Progress_20230525!$A:$AZ,7,0)</f>
        <v>จันทบุรี</v>
      </c>
      <c r="J61" s="387" t="str">
        <f>VLOOKUP($A61,Progress_20230525!$A:$AZ,5,0)</f>
        <v>กลุ่มศูนย์ดิจิตอลชุมชน</v>
      </c>
      <c r="K61" s="387" t="str">
        <f>IF($F61&gt;0,VLOOKUP($A61,Progress_20230525!$A:$AZ,25,0),IF($G61&gt;0,VLOOKUP($A61,Progress_20230525!$A:$AZ,11,0),VLOOKUP($A61,Progress_20230525!$A:$AZ,11,0)))</f>
        <v>หมู่ 8 ตำบลซึ้ง อำเภอขลุง จังหวัดจันทบุรี</v>
      </c>
      <c r="L61" s="387">
        <f>IF($F61&gt;0,VLOOKUP($A61,Progress_20230525!$A:$AZ,26,0),IF($G61&gt;0,VLOOKUP($A61,Progress_20230525!$A:$AZ,16,0),VLOOKUP($A61,Progress_20230525!$A:$AZ,16,0)))</f>
        <v>12.498946062161201</v>
      </c>
      <c r="M61" s="387">
        <f>IF($F61&gt;0,VLOOKUP($A61,Progress_20230525!$A:$AZ,27,0),IF($G61&gt;0,VLOOKUP($A61,Progress_20230525!$A:$AZ,17,0),VLOOKUP($A61,Progress_20230525!$A:$AZ,17,0)))</f>
        <v>102.266612735967</v>
      </c>
      <c r="N61" s="387" t="str">
        <f t="shared" si="3"/>
        <v>สังกัดหน่วยงาน</v>
      </c>
      <c r="O61" s="387" t="str">
        <f>IF($F61&gt;0,VLOOKUP($A61,Progress_20230525!$A:$AZ,28,0),IF($G61&gt;0,VLOOKUP($A61,Progress_20230525!$A:$AZ,18,0),VLOOKUP($A61,Progress_20230525!$A:$AZ,18,0)))</f>
        <v>นางสุวรรณี เชยสมบัติ</v>
      </c>
      <c r="P61" s="393" t="str">
        <f>IF($F61&gt;0,VLOOKUP($A61,Progress_20230525!$A:$AZ,29,0),IF($G61&gt;0,VLOOKUP($A61,Progress_20230525!$A:$AZ,19,0),VLOOKUP($A61,Progress_20230525!$A:$AZ,19,0)))</f>
        <v>-</v>
      </c>
      <c r="Q61" s="393">
        <f>IF($F61&gt;0,0,IF($G61&gt;0,VLOOKUP($A61,Progress_20230525!$A:$AZ,20,0),VLOOKUP($A61,Progress_20230525!$A:$AZ,20,0)))</f>
        <v>0</v>
      </c>
      <c r="R61" s="393">
        <f>IF($F61&gt;0,0,IF($G61&gt;0,VLOOKUP($A61,Progress_20230525!$A:$AZ,21,0),VLOOKUP($A61,Progress_20230525!$A:$AZ,21,0)))</f>
        <v>0</v>
      </c>
      <c r="S61" s="387"/>
      <c r="T61" s="387"/>
      <c r="U61" s="391">
        <f t="shared" si="4"/>
        <v>45061</v>
      </c>
      <c r="V61" s="387" t="str">
        <f>VLOOKUP(MONTH($U61),Month!$A:$C,3,0)</f>
        <v>พฤษภาคม</v>
      </c>
      <c r="W61" s="387">
        <f t="shared" si="0"/>
        <v>2023</v>
      </c>
      <c r="X61" s="392">
        <v>232.33062639765262</v>
      </c>
      <c r="Y61" s="392">
        <v>107.15615794416023</v>
      </c>
    </row>
    <row r="62" spans="1:25" x14ac:dyDescent="0.25">
      <c r="A62" s="386">
        <f t="shared" si="1"/>
        <v>61</v>
      </c>
      <c r="B62" s="27">
        <f t="shared" si="2"/>
        <v>3</v>
      </c>
      <c r="C62" s="27">
        <f>VALUE(RIGHT(VLOOKUP($A62,Progress_20230525!$A:$AZ,4,0),1))</f>
        <v>1</v>
      </c>
      <c r="D62" s="387" t="str">
        <f>VLOOKUP($C62,Type!$A:$B,2,0)</f>
        <v>ศูนย์ที่จัดตั้งในโรงเรียนหรือสถานศึกษากระจายทั่วประเทศ</v>
      </c>
      <c r="E62" s="386">
        <v>61</v>
      </c>
      <c r="F62" s="388">
        <f>IF(LEN(VLOOKUP($A62,Progress_20230525!$A:$AZ,24,0))&gt;0,1,0)</f>
        <v>0</v>
      </c>
      <c r="G62" s="388">
        <f>IFERROR(SEARCH("&gt;",VLOOKUP($A62,Progress_20230525!$A:$AZ,15,0),1),0)</f>
        <v>0</v>
      </c>
      <c r="H62" s="387" t="str">
        <f>IF($F62&gt;0,VLOOKUP($A62,Progress_20230525!$A:$AZ,24,0),IF($G62&gt;0,RIGHT(VLOOKUP($A62,Progress_20230525!$A:$AZ,15,0),LEN(VLOOKUP($A62,Progress_20230525!$A:$AZ,15,0))-$G62-1),VLOOKUP($A62,Progress_20230525!$A:$AZ,15,0)))</f>
        <v>โรงเรียนโสภณประชาเทวารุทธารักษ์</v>
      </c>
      <c r="I62" s="387" t="str">
        <f>VLOOKUP(A62,Progress_20230525!$A:$AZ,7,0)</f>
        <v>ฉะเชิงเทรา</v>
      </c>
      <c r="J62" s="387" t="str">
        <f>VLOOKUP($A62,Progress_20230525!$A:$AZ,5,0)</f>
        <v>กลุ่มศูนย์ดิจิตอลชุมชน</v>
      </c>
      <c r="K62" s="387" t="str">
        <f>IF($F62&gt;0,VLOOKUP($A62,Progress_20230525!$A:$AZ,25,0),IF($G62&gt;0,VLOOKUP($A62,Progress_20230525!$A:$AZ,11,0),VLOOKUP($A62,Progress_20230525!$A:$AZ,11,0)))</f>
        <v>หมู่ที่ 5 บ้านวังควาย ตำบลคลองเขื่อน อำเภอคลองเขื่อน จังหวัดฉะเชิงเทรา 24000</v>
      </c>
      <c r="L62" s="387">
        <f>IF($F62&gt;0,VLOOKUP($A62,Progress_20230525!$A:$AZ,26,0),IF($G62&gt;0,VLOOKUP($A62,Progress_20230525!$A:$AZ,16,0),VLOOKUP($A62,Progress_20230525!$A:$AZ,16,0)))</f>
        <v>13.79129969033</v>
      </c>
      <c r="M62" s="387">
        <f>IF($F62&gt;0,VLOOKUP($A62,Progress_20230525!$A:$AZ,27,0),IF($G62&gt;0,VLOOKUP($A62,Progress_20230525!$A:$AZ,17,0),VLOOKUP($A62,Progress_20230525!$A:$AZ,17,0)))</f>
        <v>101.157563025301</v>
      </c>
      <c r="N62" s="387" t="str">
        <f t="shared" si="3"/>
        <v>สังกัดหน่วยงาน</v>
      </c>
      <c r="O62" s="387" t="str">
        <f>IF($F62&gt;0,VLOOKUP($A62,Progress_20230525!$A:$AZ,28,0),IF($G62&gt;0,VLOOKUP($A62,Progress_20230525!$A:$AZ,18,0),VLOOKUP($A62,Progress_20230525!$A:$AZ,18,0)))</f>
        <v xml:space="preserve">ผอ.นางสำราญ ไทยนิยม </v>
      </c>
      <c r="P62" s="393" t="str">
        <f>IF($F62&gt;0,VLOOKUP($A62,Progress_20230525!$A:$AZ,29,0),IF($G62&gt;0,VLOOKUP($A62,Progress_20230525!$A:$AZ,19,0),VLOOKUP($A62,Progress_20230525!$A:$AZ,19,0)))</f>
        <v>089-745-6129</v>
      </c>
      <c r="Q62" s="393" t="str">
        <f>IF($F62&gt;0,0,IF($G62&gt;0,VLOOKUP($A62,Progress_20230525!$A:$AZ,20,0),VLOOKUP($A62,Progress_20230525!$A:$AZ,20,0)))</f>
        <v>นางสาวพิรุพิห์ลักษณ์ ผลแก้ว</v>
      </c>
      <c r="R62" s="393" t="str">
        <f>IF($F62&gt;0,0,IF($G62&gt;0,VLOOKUP($A62,Progress_20230525!$A:$AZ,21,0),VLOOKUP($A62,Progress_20230525!$A:$AZ,21,0)))</f>
        <v>087-119-4036</v>
      </c>
      <c r="S62" s="387"/>
      <c r="T62" s="387"/>
      <c r="U62" s="391">
        <f t="shared" si="4"/>
        <v>45061</v>
      </c>
      <c r="V62" s="387" t="str">
        <f>VLOOKUP(MONTH($U62),Month!$A:$C,3,0)</f>
        <v>พฤษภาคม</v>
      </c>
      <c r="W62" s="387">
        <f t="shared" si="0"/>
        <v>2023</v>
      </c>
      <c r="X62" s="392">
        <v>325.60000000000002</v>
      </c>
      <c r="Y62" s="392">
        <v>127.1</v>
      </c>
    </row>
    <row r="63" spans="1:25" x14ac:dyDescent="0.25">
      <c r="A63" s="386">
        <f t="shared" si="1"/>
        <v>62</v>
      </c>
      <c r="B63" s="27">
        <f t="shared" si="2"/>
        <v>3</v>
      </c>
      <c r="C63" s="27">
        <f>VALUE(RIGHT(VLOOKUP($A63,Progress_20230525!$A:$AZ,4,0),1))</f>
        <v>1</v>
      </c>
      <c r="D63" s="387" t="str">
        <f>VLOOKUP($C63,Type!$A:$B,2,0)</f>
        <v>ศูนย์ที่จัดตั้งในโรงเรียนหรือสถานศึกษากระจายทั่วประเทศ</v>
      </c>
      <c r="E63" s="386">
        <v>62</v>
      </c>
      <c r="F63" s="388">
        <f>IF(LEN(VLOOKUP($A63,Progress_20230525!$A:$AZ,24,0))&gt;0,1,0)</f>
        <v>0</v>
      </c>
      <c r="G63" s="388">
        <f>IFERROR(SEARCH("&gt;",VLOOKUP($A63,Progress_20230525!$A:$AZ,15,0),1),0)</f>
        <v>0</v>
      </c>
      <c r="H63" s="387" t="str">
        <f>IF($F63&gt;0,VLOOKUP($A63,Progress_20230525!$A:$AZ,24,0),IF($G63&gt;0,RIGHT(VLOOKUP($A63,Progress_20230525!$A:$AZ,15,0),LEN(VLOOKUP($A63,Progress_20230525!$A:$AZ,15,0))-$G63-1),VLOOKUP($A63,Progress_20230525!$A:$AZ,15,0)))</f>
        <v>โรงเรียนก้อนแก้วราษฎร์บำรุง</v>
      </c>
      <c r="I63" s="387" t="str">
        <f>VLOOKUP(A63,Progress_20230525!$A:$AZ,7,0)</f>
        <v>ฉะเชิงเทรา</v>
      </c>
      <c r="J63" s="387" t="str">
        <f>VLOOKUP($A63,Progress_20230525!$A:$AZ,5,0)</f>
        <v>กลุ่มศูนย์ดิจิตอลชุมชน</v>
      </c>
      <c r="K63" s="387" t="str">
        <f>IF($F63&gt;0,VLOOKUP($A63,Progress_20230525!$A:$AZ,25,0),IF($G63&gt;0,VLOOKUP($A63,Progress_20230525!$A:$AZ,11,0),VLOOKUP($A63,Progress_20230525!$A:$AZ,11,0)))</f>
        <v>หมู่ที่  3  บ้านลาดน้ำเค็ม ตำบลก้อนแก้ว อำเภอคลองเขื่อน จังหวัดฉะเชิงเทรา 24000</v>
      </c>
      <c r="L63" s="387">
        <f>IF($F63&gt;0,VLOOKUP($A63,Progress_20230525!$A:$AZ,26,0),IF($G63&gt;0,VLOOKUP($A63,Progress_20230525!$A:$AZ,16,0),VLOOKUP($A63,Progress_20230525!$A:$AZ,16,0)))</f>
        <v>13.770022613219099</v>
      </c>
      <c r="M63" s="387">
        <f>IF($F63&gt;0,VLOOKUP($A63,Progress_20230525!$A:$AZ,27,0),IF($G63&gt;0,VLOOKUP($A63,Progress_20230525!$A:$AZ,17,0),VLOOKUP($A63,Progress_20230525!$A:$AZ,17,0)))</f>
        <v>101.13185901180699</v>
      </c>
      <c r="N63" s="387" t="str">
        <f t="shared" si="3"/>
        <v>สังกัดหน่วยงาน</v>
      </c>
      <c r="O63" s="387" t="str">
        <f>IF($F63&gt;0,VLOOKUP($A63,Progress_20230525!$A:$AZ,28,0),IF($G63&gt;0,VLOOKUP($A63,Progress_20230525!$A:$AZ,18,0),VLOOKUP($A63,Progress_20230525!$A:$AZ,18,0)))</f>
        <v>นางประทุมพร ศรีสะเกศ</v>
      </c>
      <c r="P63" s="393" t="str">
        <f>IF($F63&gt;0,VLOOKUP($A63,Progress_20230525!$A:$AZ,29,0),IF($G63&gt;0,VLOOKUP($A63,Progress_20230525!$A:$AZ,19,0),VLOOKUP($A63,Progress_20230525!$A:$AZ,19,0)))</f>
        <v>085-216-3875</v>
      </c>
      <c r="Q63" s="393" t="str">
        <f>IF($F63&gt;0,0,IF($G63&gt;0,VLOOKUP($A63,Progress_20230525!$A:$AZ,20,0),VLOOKUP($A63,Progress_20230525!$A:$AZ,20,0)))</f>
        <v>ว่าที่ร้อยตรี ภานิพัฒน์ สุขสมสกุลชัย</v>
      </c>
      <c r="R63" s="393" t="str">
        <f>IF($F63&gt;0,0,IF($G63&gt;0,VLOOKUP($A63,Progress_20230525!$A:$AZ,21,0),VLOOKUP($A63,Progress_20230525!$A:$AZ,21,0)))</f>
        <v>099-669-4203</v>
      </c>
      <c r="S63" s="387"/>
      <c r="T63" s="387"/>
      <c r="U63" s="391">
        <f t="shared" si="4"/>
        <v>45061</v>
      </c>
      <c r="V63" s="387" t="str">
        <f>VLOOKUP(MONTH($U63),Month!$A:$C,3,0)</f>
        <v>พฤษภาคม</v>
      </c>
      <c r="W63" s="387">
        <f t="shared" si="0"/>
        <v>2023</v>
      </c>
      <c r="X63" s="392">
        <v>338.4</v>
      </c>
      <c r="Y63" s="392">
        <v>152.9</v>
      </c>
    </row>
    <row r="64" spans="1:25" x14ac:dyDescent="0.25">
      <c r="A64" s="386">
        <f t="shared" si="1"/>
        <v>63</v>
      </c>
      <c r="B64" s="27">
        <f t="shared" si="2"/>
        <v>3</v>
      </c>
      <c r="C64" s="27">
        <f>VALUE(RIGHT(VLOOKUP($A64,Progress_20230525!$A:$AZ,4,0),1))</f>
        <v>1</v>
      </c>
      <c r="D64" s="387" t="str">
        <f>VLOOKUP($C64,Type!$A:$B,2,0)</f>
        <v>ศูนย์ที่จัดตั้งในโรงเรียนหรือสถานศึกษากระจายทั่วประเทศ</v>
      </c>
      <c r="E64" s="386">
        <v>63</v>
      </c>
      <c r="F64" s="388">
        <f>IF(LEN(VLOOKUP($A64,Progress_20230525!$A:$AZ,24,0))&gt;0,1,0)</f>
        <v>0</v>
      </c>
      <c r="G64" s="388">
        <f>IFERROR(SEARCH("&gt;",VLOOKUP($A64,Progress_20230525!$A:$AZ,15,0),1),0)</f>
        <v>0</v>
      </c>
      <c r="H64" s="387" t="str">
        <f>IF($F64&gt;0,VLOOKUP($A64,Progress_20230525!$A:$AZ,24,0),IF($G64&gt;0,RIGHT(VLOOKUP($A64,Progress_20230525!$A:$AZ,15,0),LEN(VLOOKUP($A64,Progress_20230525!$A:$AZ,15,0))-$G64-1),VLOOKUP($A64,Progress_20230525!$A:$AZ,15,0)))</f>
        <v>โรงเรียนสุเหร่าดารุลนาอีม</v>
      </c>
      <c r="I64" s="387" t="str">
        <f>VLOOKUP(A64,Progress_20230525!$A:$AZ,7,0)</f>
        <v>ฉะเชิงเทรา</v>
      </c>
      <c r="J64" s="387" t="str">
        <f>VLOOKUP($A64,Progress_20230525!$A:$AZ,5,0)</f>
        <v>กลุ่มศูนย์ดิจิตอลชุมชน</v>
      </c>
      <c r="K64" s="387" t="str">
        <f>IF($F64&gt;0,VLOOKUP($A64,Progress_20230525!$A:$AZ,25,0),IF($G64&gt;0,VLOOKUP($A64,Progress_20230525!$A:$AZ,11,0),VLOOKUP($A64,Progress_20230525!$A:$AZ,11,0)))</f>
        <v>หมู่ที่ 11 บ้านคลองสิบห้า ตำบลบึงน้ำรักษ์ อำเภอบางน้ำเปรี้ยว จังหวัดฉะเชิงเทรา 24170</v>
      </c>
      <c r="L64" s="387">
        <f>IF($F64&gt;0,VLOOKUP($A64,Progress_20230525!$A:$AZ,26,0),IF($G64&gt;0,VLOOKUP($A64,Progress_20230525!$A:$AZ,16,0),VLOOKUP($A64,Progress_20230525!$A:$AZ,16,0)))</f>
        <v>13.9190531168195</v>
      </c>
      <c r="M64" s="387">
        <f>IF($F64&gt;0,VLOOKUP($A64,Progress_20230525!$A:$AZ,27,0),IF($G64&gt;0,VLOOKUP($A64,Progress_20230525!$A:$AZ,17,0),VLOOKUP($A64,Progress_20230525!$A:$AZ,17,0)))</f>
        <v>100.932397788147</v>
      </c>
      <c r="N64" s="387" t="str">
        <f t="shared" si="3"/>
        <v>สังกัดหน่วยงาน</v>
      </c>
      <c r="O64" s="387" t="str">
        <f>IF($F64&gt;0,VLOOKUP($A64,Progress_20230525!$A:$AZ,28,0),IF($G64&gt;0,VLOOKUP($A64,Progress_20230525!$A:$AZ,18,0),VLOOKUP($A64,Progress_20230525!$A:$AZ,18,0)))</f>
        <v>ผอ.นางสุปราณี เพชรน้อย</v>
      </c>
      <c r="P64" s="393" t="str">
        <f>IF($F64&gt;0,VLOOKUP($A64,Progress_20230525!$A:$AZ,29,0),IF($G64&gt;0,VLOOKUP($A64,Progress_20230525!$A:$AZ,19,0),VLOOKUP($A64,Progress_20230525!$A:$AZ,19,0)))</f>
        <v>086-064-7929</v>
      </c>
      <c r="Q64" s="393" t="str">
        <f>IF($F64&gt;0,0,IF($G64&gt;0,VLOOKUP($A64,Progress_20230525!$A:$AZ,20,0),VLOOKUP($A64,Progress_20230525!$A:$AZ,20,0)))</f>
        <v>นางสาวดวงพร หลงแก้ว</v>
      </c>
      <c r="R64" s="393" t="str">
        <f>IF($F64&gt;0,0,IF($G64&gt;0,VLOOKUP($A64,Progress_20230525!$A:$AZ,21,0),VLOOKUP($A64,Progress_20230525!$A:$AZ,21,0)))</f>
        <v>086-317-0836</v>
      </c>
      <c r="S64" s="387"/>
      <c r="T64" s="387"/>
      <c r="U64" s="391">
        <f t="shared" si="4"/>
        <v>45061</v>
      </c>
      <c r="V64" s="387" t="str">
        <f>VLOOKUP(MONTH($U64),Month!$A:$C,3,0)</f>
        <v>พฤษภาคม</v>
      </c>
      <c r="W64" s="387">
        <f t="shared" si="0"/>
        <v>2023</v>
      </c>
      <c r="X64" s="392">
        <v>325.60000000000002</v>
      </c>
      <c r="Y64" s="392">
        <v>127.1</v>
      </c>
    </row>
    <row r="65" spans="1:25" x14ac:dyDescent="0.25">
      <c r="A65" s="386">
        <f t="shared" si="1"/>
        <v>64</v>
      </c>
      <c r="B65" s="27">
        <f t="shared" si="2"/>
        <v>3</v>
      </c>
      <c r="C65" s="27">
        <f>VALUE(RIGHT(VLOOKUP($A65,Progress_20230525!$A:$AZ,4,0),1))</f>
        <v>1</v>
      </c>
      <c r="D65" s="387" t="str">
        <f>VLOOKUP($C65,Type!$A:$B,2,0)</f>
        <v>ศูนย์ที่จัดตั้งในโรงเรียนหรือสถานศึกษากระจายทั่วประเทศ</v>
      </c>
      <c r="E65" s="386">
        <v>64</v>
      </c>
      <c r="F65" s="388">
        <f>IF(LEN(VLOOKUP($A65,Progress_20230525!$A:$AZ,24,0))&gt;0,1,0)</f>
        <v>0</v>
      </c>
      <c r="G65" s="388">
        <f>IFERROR(SEARCH("&gt;",VLOOKUP($A65,Progress_20230525!$A:$AZ,15,0),1),0)</f>
        <v>0</v>
      </c>
      <c r="H65" s="387" t="str">
        <f>IF($F65&gt;0,VLOOKUP($A65,Progress_20230525!$A:$AZ,24,0),IF($G65&gt;0,RIGHT(VLOOKUP($A65,Progress_20230525!$A:$AZ,15,0),LEN(VLOOKUP($A65,Progress_20230525!$A:$AZ,15,0))-$G65-1),VLOOKUP($A65,Progress_20230525!$A:$AZ,15,0)))</f>
        <v>โรงเรียนสุเหร่าคลอง 20</v>
      </c>
      <c r="I65" s="387" t="str">
        <f>VLOOKUP(A65,Progress_20230525!$A:$AZ,7,0)</f>
        <v>ฉะเชิงเทรา</v>
      </c>
      <c r="J65" s="387" t="str">
        <f>VLOOKUP($A65,Progress_20230525!$A:$AZ,5,0)</f>
        <v>กลุ่มศูนย์ดิจิตอลชุมชน</v>
      </c>
      <c r="K65" s="387" t="str">
        <f>IF($F65&gt;0,VLOOKUP($A65,Progress_20230525!$A:$AZ,25,0),IF($G65&gt;0,VLOOKUP($A65,Progress_20230525!$A:$AZ,11,0),VLOOKUP($A65,Progress_20230525!$A:$AZ,11,0)))</f>
        <v> หมู่ที่  6  บ้านคลอง 20 ตำบลสิงโตทอง อำเภอบางน้ำเปรี้ยว จังหวัดฉะเชิงเทรา 24150</v>
      </c>
      <c r="L65" s="387">
        <f>IF($F65&gt;0,VLOOKUP($A65,Progress_20230525!$A:$AZ,26,0),IF($G65&gt;0,VLOOKUP($A65,Progress_20230525!$A:$AZ,16,0),VLOOKUP($A65,Progress_20230525!$A:$AZ,16,0)))</f>
        <v>13.917596037684399</v>
      </c>
      <c r="M65" s="387">
        <f>IF($F65&gt;0,VLOOKUP($A65,Progress_20230525!$A:$AZ,27,0),IF($G65&gt;0,VLOOKUP($A65,Progress_20230525!$A:$AZ,17,0),VLOOKUP($A65,Progress_20230525!$A:$AZ,17,0)))</f>
        <v>101.02242921513</v>
      </c>
      <c r="N65" s="387" t="str">
        <f t="shared" si="3"/>
        <v>สังกัดหน่วยงาน</v>
      </c>
      <c r="O65" s="387" t="str">
        <f>IF($F65&gt;0,VLOOKUP($A65,Progress_20230525!$A:$AZ,28,0),IF($G65&gt;0,VLOOKUP($A65,Progress_20230525!$A:$AZ,18,0),VLOOKUP($A65,Progress_20230525!$A:$AZ,18,0)))</f>
        <v>นางสาวรัตนา มะลูลีม ครูรักษาการในตำแหน่งผู้อำนวยการ</v>
      </c>
      <c r="P65" s="393" t="str">
        <f>IF($F65&gt;0,VLOOKUP($A65,Progress_20230525!$A:$AZ,29,0),IF($G65&gt;0,VLOOKUP($A65,Progress_20230525!$A:$AZ,19,0),VLOOKUP($A65,Progress_20230525!$A:$AZ,19,0)))</f>
        <v>089-404-7910</v>
      </c>
      <c r="Q65" s="393" t="str">
        <f>IF($F65&gt;0,0,IF($G65&gt;0,VLOOKUP($A65,Progress_20230525!$A:$AZ,20,0),VLOOKUP($A65,Progress_20230525!$A:$AZ,20,0)))</f>
        <v>นางสาวจันทรมา สวัสด์</v>
      </c>
      <c r="R65" s="393" t="str">
        <f>IF($F65&gt;0,0,IF($G65&gt;0,VLOOKUP($A65,Progress_20230525!$A:$AZ,21,0),VLOOKUP($A65,Progress_20230525!$A:$AZ,21,0)))</f>
        <v>081-580-7407</v>
      </c>
      <c r="S65" s="387"/>
      <c r="T65" s="387"/>
      <c r="U65" s="391">
        <f t="shared" si="4"/>
        <v>45061</v>
      </c>
      <c r="V65" s="387" t="str">
        <f>VLOOKUP(MONTH($U65),Month!$A:$C,3,0)</f>
        <v>พฤษภาคม</v>
      </c>
      <c r="W65" s="387">
        <f t="shared" si="0"/>
        <v>2023</v>
      </c>
      <c r="X65" s="392">
        <v>229.46890479864066</v>
      </c>
      <c r="Y65" s="392">
        <v>135.20395967272822</v>
      </c>
    </row>
    <row r="66" spans="1:25" x14ac:dyDescent="0.25">
      <c r="A66" s="386">
        <f t="shared" si="1"/>
        <v>65</v>
      </c>
      <c r="B66" s="27">
        <f t="shared" si="2"/>
        <v>3</v>
      </c>
      <c r="C66" s="27">
        <f>VALUE(RIGHT(VLOOKUP($A66,Progress_20230525!$A:$AZ,4,0),1))</f>
        <v>1</v>
      </c>
      <c r="D66" s="387" t="str">
        <f>VLOOKUP($C66,Type!$A:$B,2,0)</f>
        <v>ศูนย์ที่จัดตั้งในโรงเรียนหรือสถานศึกษากระจายทั่วประเทศ</v>
      </c>
      <c r="E66" s="386">
        <v>65</v>
      </c>
      <c r="F66" s="388">
        <f>IF(LEN(VLOOKUP($A66,Progress_20230525!$A:$AZ,24,0))&gt;0,1,0)</f>
        <v>0</v>
      </c>
      <c r="G66" s="388">
        <f>IFERROR(SEARCH("&gt;",VLOOKUP($A66,Progress_20230525!$A:$AZ,15,0),1),0)</f>
        <v>0</v>
      </c>
      <c r="H66" s="387" t="str">
        <f>IF($F66&gt;0,VLOOKUP($A66,Progress_20230525!$A:$AZ,24,0),IF($G66&gt;0,RIGHT(VLOOKUP($A66,Progress_20230525!$A:$AZ,15,0),LEN(VLOOKUP($A66,Progress_20230525!$A:$AZ,15,0))-$G66-1),VLOOKUP($A66,Progress_20230525!$A:$AZ,15,0)))</f>
        <v>โรงเรียนวัดพงษาราม</v>
      </c>
      <c r="I66" s="387" t="str">
        <f>VLOOKUP(A66,Progress_20230525!$A:$AZ,7,0)</f>
        <v>ฉะเชิงเทรา</v>
      </c>
      <c r="J66" s="387" t="str">
        <f>VLOOKUP($A66,Progress_20230525!$A:$AZ,5,0)</f>
        <v>กลุ่มศูนย์ดิจิตอลชุมชน</v>
      </c>
      <c r="K66" s="387" t="str">
        <f>IF($F66&gt;0,VLOOKUP($A66,Progress_20230525!$A:$AZ,25,0),IF($G66&gt;0,VLOOKUP($A66,Progress_20230525!$A:$AZ,11,0),VLOOKUP($A66,Progress_20230525!$A:$AZ,11,0)))</f>
        <v> หมู่ที่  2  บ้าน550/9 หมู่บ้านเกาะขนุน ตำบลเกาะขนุน อำเภอพนมสารคาม จังหวัดฉะเชิงเทรา 24120</v>
      </c>
      <c r="L66" s="387">
        <f>IF($F66&gt;0,VLOOKUP($A66,Progress_20230525!$A:$AZ,26,0),IF($G66&gt;0,VLOOKUP($A66,Progress_20230525!$A:$AZ,16,0),VLOOKUP($A66,Progress_20230525!$A:$AZ,16,0)))</f>
        <v>13.723236680616401</v>
      </c>
      <c r="M66" s="387">
        <f>IF($F66&gt;0,VLOOKUP($A66,Progress_20230525!$A:$AZ,27,0),IF($G66&gt;0,VLOOKUP($A66,Progress_20230525!$A:$AZ,17,0),VLOOKUP($A66,Progress_20230525!$A:$AZ,17,0)))</f>
        <v>101.380237996465</v>
      </c>
      <c r="N66" s="387" t="str">
        <f t="shared" si="3"/>
        <v>สังกัดหน่วยงาน</v>
      </c>
      <c r="O66" s="387" t="str">
        <f>IF($F66&gt;0,VLOOKUP($A66,Progress_20230525!$A:$AZ,28,0),IF($G66&gt;0,VLOOKUP($A66,Progress_20230525!$A:$AZ,18,0),VLOOKUP($A66,Progress_20230525!$A:$AZ,18,0)))</f>
        <v>ผอ.นายบุญชัย ฉันทะจำรัสศิลป์</v>
      </c>
      <c r="P66" s="393" t="str">
        <f>IF($F66&gt;0,VLOOKUP($A66,Progress_20230525!$A:$AZ,29,0),IF($G66&gt;0,VLOOKUP($A66,Progress_20230525!$A:$AZ,19,0),VLOOKUP($A66,Progress_20230525!$A:$AZ,19,0)))</f>
        <v>098-163-2889</v>
      </c>
      <c r="Q66" s="393" t="str">
        <f>IF($F66&gt;0,0,IF($G66&gt;0,VLOOKUP($A66,Progress_20230525!$A:$AZ,20,0),VLOOKUP($A66,Progress_20230525!$A:$AZ,20,0)))</f>
        <v>นายกายกานต์ แก้วคำ</v>
      </c>
      <c r="R66" s="393" t="str">
        <f>IF($F66&gt;0,0,IF($G66&gt;0,VLOOKUP($A66,Progress_20230525!$A:$AZ,21,0),VLOOKUP($A66,Progress_20230525!$A:$AZ,21,0)))</f>
        <v>095-253-7882</v>
      </c>
      <c r="S66" s="387"/>
      <c r="T66" s="387"/>
      <c r="U66" s="391">
        <f t="shared" si="4"/>
        <v>45061</v>
      </c>
      <c r="V66" s="387" t="str">
        <f>VLOOKUP(MONTH($U66),Month!$A:$C,3,0)</f>
        <v>พฤษภาคม</v>
      </c>
      <c r="W66" s="387">
        <f t="shared" si="0"/>
        <v>2023</v>
      </c>
      <c r="X66" s="392">
        <v>247.83615996071197</v>
      </c>
      <c r="Y66" s="392">
        <v>114.82204423495969</v>
      </c>
    </row>
    <row r="67" spans="1:25" x14ac:dyDescent="0.25">
      <c r="A67" s="386">
        <f t="shared" si="1"/>
        <v>66</v>
      </c>
      <c r="B67" s="27">
        <f t="shared" si="2"/>
        <v>3</v>
      </c>
      <c r="C67" s="27">
        <f>VALUE(RIGHT(VLOOKUP($A67,Progress_20230525!$A:$AZ,4,0),1))</f>
        <v>1</v>
      </c>
      <c r="D67" s="387" t="str">
        <f>VLOOKUP($C67,Type!$A:$B,2,0)</f>
        <v>ศูนย์ที่จัดตั้งในโรงเรียนหรือสถานศึกษากระจายทั่วประเทศ</v>
      </c>
      <c r="E67" s="386">
        <v>66</v>
      </c>
      <c r="F67" s="388">
        <f>IF(LEN(VLOOKUP($A67,Progress_20230525!$A:$AZ,24,0))&gt;0,1,0)</f>
        <v>0</v>
      </c>
      <c r="G67" s="388">
        <f>IFERROR(SEARCH("&gt;",VLOOKUP($A67,Progress_20230525!$A:$AZ,15,0),1),0)</f>
        <v>0</v>
      </c>
      <c r="H67" s="387" t="str">
        <f>IF($F67&gt;0,VLOOKUP($A67,Progress_20230525!$A:$AZ,24,0),IF($G67&gt;0,RIGHT(VLOOKUP($A67,Progress_20230525!$A:$AZ,15,0),LEN(VLOOKUP($A67,Progress_20230525!$A:$AZ,15,0))-$G67-1),VLOOKUP($A67,Progress_20230525!$A:$AZ,15,0)))</f>
        <v>โรงเรียนบ้านเขาหินซ้อน (พัฒนาการภาคตะวันออก)</v>
      </c>
      <c r="I67" s="387" t="str">
        <f>VLOOKUP(A67,Progress_20230525!$A:$AZ,7,0)</f>
        <v>ฉะเชิงเทรา</v>
      </c>
      <c r="J67" s="387" t="str">
        <f>VLOOKUP($A67,Progress_20230525!$A:$AZ,5,0)</f>
        <v>กลุ่มศูนย์ดิจิตอลชุมชน</v>
      </c>
      <c r="K67" s="387" t="str">
        <f>IF($F67&gt;0,VLOOKUP($A67,Progress_20230525!$A:$AZ,25,0),IF($G67&gt;0,VLOOKUP($A67,Progress_20230525!$A:$AZ,11,0),VLOOKUP($A67,Progress_20230525!$A:$AZ,11,0)))</f>
        <v>หมู่ที่  2  บ้านเขาหินซ้อน ตำบลเขาหินซ้อน อำเภอพนมสารคาม จังหวัดฉะเชิงเทรา 24120</v>
      </c>
      <c r="L67" s="387">
        <f>IF($F67&gt;0,VLOOKUP($A67,Progress_20230525!$A:$AZ,26,0),IF($G67&gt;0,VLOOKUP($A67,Progress_20230525!$A:$AZ,16,0),VLOOKUP($A67,Progress_20230525!$A:$AZ,16,0)))</f>
        <v>13.7564814903524</v>
      </c>
      <c r="M67" s="387">
        <f>IF($F67&gt;0,VLOOKUP($A67,Progress_20230525!$A:$AZ,27,0),IF($G67&gt;0,VLOOKUP($A67,Progress_20230525!$A:$AZ,17,0),VLOOKUP($A67,Progress_20230525!$A:$AZ,17,0)))</f>
        <v>101.50617776763001</v>
      </c>
      <c r="N67" s="387" t="str">
        <f t="shared" si="3"/>
        <v>สังกัดหน่วยงาน</v>
      </c>
      <c r="O67" s="387" t="str">
        <f>IF($F67&gt;0,VLOOKUP($A67,Progress_20230525!$A:$AZ,28,0),IF($G67&gt;0,VLOOKUP($A67,Progress_20230525!$A:$AZ,18,0),VLOOKUP($A67,Progress_20230525!$A:$AZ,18,0)))</f>
        <v xml:space="preserve">ผอ.นายวิทยา เปี่ยมเต็ม </v>
      </c>
      <c r="P67" s="393" t="str">
        <f>IF($F67&gt;0,VLOOKUP($A67,Progress_20230525!$A:$AZ,29,0),IF($G67&gt;0,VLOOKUP($A67,Progress_20230525!$A:$AZ,19,0),VLOOKUP($A67,Progress_20230525!$A:$AZ,19,0)))</f>
        <v>080-012-1818 ,065-354-5662</v>
      </c>
      <c r="Q67" s="393" t="str">
        <f>IF($F67&gt;0,0,IF($G67&gt;0,VLOOKUP($A67,Progress_20230525!$A:$AZ,20,0),VLOOKUP($A67,Progress_20230525!$A:$AZ,20,0)))</f>
        <v>นางสาวพิมพิษา วิบูลย์ศิลป์</v>
      </c>
      <c r="R67" s="393" t="str">
        <f>IF($F67&gt;0,0,IF($G67&gt;0,VLOOKUP($A67,Progress_20230525!$A:$AZ,21,0),VLOOKUP($A67,Progress_20230525!$A:$AZ,21,0)))</f>
        <v>095-926-3653</v>
      </c>
      <c r="S67" s="387"/>
      <c r="T67" s="387"/>
      <c r="U67" s="391">
        <f t="shared" si="4"/>
        <v>45061</v>
      </c>
      <c r="V67" s="387" t="str">
        <f>VLOOKUP(MONTH($U67),Month!$A:$C,3,0)</f>
        <v>พฤษภาคม</v>
      </c>
      <c r="W67" s="387">
        <f t="shared" ref="W67:W130" si="5">YEAR(U67)</f>
        <v>2023</v>
      </c>
      <c r="X67" s="392">
        <v>239.06767107255692</v>
      </c>
      <c r="Y67" s="392">
        <v>137.25131750812349</v>
      </c>
    </row>
    <row r="68" spans="1:25" x14ac:dyDescent="0.25">
      <c r="A68" s="386">
        <f t="shared" ref="A68:A131" si="6">A67+1</f>
        <v>67</v>
      </c>
      <c r="B68" s="27">
        <f t="shared" ref="B68:B131" si="7">$B$2</f>
        <v>3</v>
      </c>
      <c r="C68" s="27">
        <f>VALUE(RIGHT(VLOOKUP($A68,Progress_20230525!$A:$AZ,4,0),1))</f>
        <v>1</v>
      </c>
      <c r="D68" s="387" t="str">
        <f>VLOOKUP($C68,Type!$A:$B,2,0)</f>
        <v>ศูนย์ที่จัดตั้งในโรงเรียนหรือสถานศึกษากระจายทั่วประเทศ</v>
      </c>
      <c r="E68" s="386">
        <v>67</v>
      </c>
      <c r="F68" s="388">
        <f>IF(LEN(VLOOKUP($A68,Progress_20230525!$A:$AZ,24,0))&gt;0,1,0)</f>
        <v>0</v>
      </c>
      <c r="G68" s="388">
        <f>IFERROR(SEARCH("&gt;",VLOOKUP($A68,Progress_20230525!$A:$AZ,15,0),1),0)</f>
        <v>0</v>
      </c>
      <c r="H68" s="387" t="str">
        <f>IF($F68&gt;0,VLOOKUP($A68,Progress_20230525!$A:$AZ,24,0),IF($G68&gt;0,RIGHT(VLOOKUP($A68,Progress_20230525!$A:$AZ,15,0),LEN(VLOOKUP($A68,Progress_20230525!$A:$AZ,15,0))-$G68-1),VLOOKUP($A68,Progress_20230525!$A:$AZ,15,0)))</f>
        <v>โรงเรียนวัดใหม่บางคล้า (อุดมกิจประชาสรรค์)</v>
      </c>
      <c r="I68" s="387" t="str">
        <f>VLOOKUP(A68,Progress_20230525!$A:$AZ,7,0)</f>
        <v>ฉะเชิงเทรา</v>
      </c>
      <c r="J68" s="387" t="str">
        <f>VLOOKUP($A68,Progress_20230525!$A:$AZ,5,0)</f>
        <v>กลุ่มศูนย์ดิจิตอลชุมชน</v>
      </c>
      <c r="K68" s="387" t="str">
        <f>IF($F68&gt;0,VLOOKUP($A68,Progress_20230525!$A:$AZ,25,0),IF($G68&gt;0,VLOOKUP($A68,Progress_20230525!$A:$AZ,11,0),VLOOKUP($A68,Progress_20230525!$A:$AZ,11,0)))</f>
        <v>95 หมู่ที่  1  บ้านตลาดใหม่ ตำบลบางสวน อำเภอบางคล้า จังหวัดฉะเชิงเทรา 24110</v>
      </c>
      <c r="L68" s="387">
        <f>IF($F68&gt;0,VLOOKUP($A68,Progress_20230525!$A:$AZ,26,0),IF($G68&gt;0,VLOOKUP($A68,Progress_20230525!$A:$AZ,16,0),VLOOKUP($A68,Progress_20230525!$A:$AZ,16,0)))</f>
        <v>13.6952882855957</v>
      </c>
      <c r="M68" s="387">
        <f>IF($F68&gt;0,VLOOKUP($A68,Progress_20230525!$A:$AZ,27,0),IF($G68&gt;0,VLOOKUP($A68,Progress_20230525!$A:$AZ,17,0),VLOOKUP($A68,Progress_20230525!$A:$AZ,17,0)))</f>
        <v>101.16552416763</v>
      </c>
      <c r="N68" s="387" t="str">
        <f t="shared" ref="N68:N131" si="8">$N$2</f>
        <v>สังกัดหน่วยงาน</v>
      </c>
      <c r="O68" s="387" t="str">
        <f>IF($F68&gt;0,VLOOKUP($A68,Progress_20230525!$A:$AZ,28,0),IF($G68&gt;0,VLOOKUP($A68,Progress_20230525!$A:$AZ,18,0),VLOOKUP($A68,Progress_20230525!$A:$AZ,18,0)))</f>
        <v>นางสาวธัญพิมล อาภัย</v>
      </c>
      <c r="P68" s="393" t="str">
        <f>IF($F68&gt;0,VLOOKUP($A68,Progress_20230525!$A:$AZ,29,0),IF($G68&gt;0,VLOOKUP($A68,Progress_20230525!$A:$AZ,19,0),VLOOKUP($A68,Progress_20230525!$A:$AZ,19,0)))</f>
        <v>โทร. 086-3203202</v>
      </c>
      <c r="Q68" s="393">
        <f>IF($F68&gt;0,0,IF($G68&gt;0,VLOOKUP($A68,Progress_20230525!$A:$AZ,20,0),VLOOKUP($A68,Progress_20230525!$A:$AZ,20,0)))</f>
        <v>0</v>
      </c>
      <c r="R68" s="393">
        <f>IF($F68&gt;0,0,IF($G68&gt;0,VLOOKUP($A68,Progress_20230525!$A:$AZ,21,0),VLOOKUP($A68,Progress_20230525!$A:$AZ,21,0)))</f>
        <v>0</v>
      </c>
      <c r="S68" s="387"/>
      <c r="T68" s="387"/>
      <c r="U68" s="391">
        <f t="shared" ref="U68:U131" si="9">$U$2</f>
        <v>45061</v>
      </c>
      <c r="V68" s="387" t="str">
        <f>VLOOKUP(MONTH($U68),Month!$A:$C,3,0)</f>
        <v>พฤษภาคม</v>
      </c>
      <c r="W68" s="387">
        <f t="shared" si="5"/>
        <v>2023</v>
      </c>
      <c r="X68" s="392">
        <v>227.14476343470929</v>
      </c>
      <c r="Y68" s="392">
        <v>135.36098022909232</v>
      </c>
    </row>
    <row r="69" spans="1:25" x14ac:dyDescent="0.25">
      <c r="A69" s="386">
        <f t="shared" si="6"/>
        <v>68</v>
      </c>
      <c r="B69" s="27">
        <f t="shared" si="7"/>
        <v>3</v>
      </c>
      <c r="C69" s="27">
        <f>VALUE(RIGHT(VLOOKUP($A69,Progress_20230525!$A:$AZ,4,0),1))</f>
        <v>1</v>
      </c>
      <c r="D69" s="387" t="str">
        <f>VLOOKUP($C69,Type!$A:$B,2,0)</f>
        <v>ศูนย์ที่จัดตั้งในโรงเรียนหรือสถานศึกษากระจายทั่วประเทศ</v>
      </c>
      <c r="E69" s="386">
        <v>68</v>
      </c>
      <c r="F69" s="388">
        <f>IF(LEN(VLOOKUP($A69,Progress_20230525!$A:$AZ,24,0))&gt;0,1,0)</f>
        <v>0</v>
      </c>
      <c r="G69" s="388">
        <f>IFERROR(SEARCH("&gt;",VLOOKUP($A69,Progress_20230525!$A:$AZ,15,0),1),0)</f>
        <v>0</v>
      </c>
      <c r="H69" s="387" t="str">
        <f>IF($F69&gt;0,VLOOKUP($A69,Progress_20230525!$A:$AZ,24,0),IF($G69&gt;0,RIGHT(VLOOKUP($A69,Progress_20230525!$A:$AZ,15,0),LEN(VLOOKUP($A69,Progress_20230525!$A:$AZ,15,0))-$G69-1),VLOOKUP($A69,Progress_20230525!$A:$AZ,15,0)))</f>
        <v>โรงเรียนตลาดเปร็ง (น้อยใจบุญอุทิศ)</v>
      </c>
      <c r="I69" s="387" t="str">
        <f>VLOOKUP(A69,Progress_20230525!$A:$AZ,7,0)</f>
        <v>ฉะเชิงเทรา</v>
      </c>
      <c r="J69" s="387" t="str">
        <f>VLOOKUP($A69,Progress_20230525!$A:$AZ,5,0)</f>
        <v>กลุ่มศูนย์ดิจิตอลชุมชน</v>
      </c>
      <c r="K69" s="387" t="str">
        <f>IF($F69&gt;0,VLOOKUP($A69,Progress_20230525!$A:$AZ,25,0),IF($G69&gt;0,VLOOKUP($A69,Progress_20230525!$A:$AZ,11,0),VLOOKUP($A69,Progress_20230525!$A:$AZ,11,0)))</f>
        <v>หมู่ที่  1  บ้านตลาดเปรง ตำบลคลองเปรง อำเภอเมืองฉะเชิงเทรา จังหวัดฉะเชิงเทรา 24000</v>
      </c>
      <c r="L69" s="387">
        <f>IF($F69&gt;0,VLOOKUP($A69,Progress_20230525!$A:$AZ,26,0),IF($G69&gt;0,VLOOKUP($A69,Progress_20230525!$A:$AZ,16,0),VLOOKUP($A69,Progress_20230525!$A:$AZ,16,0)))</f>
        <v>13.6836212335926</v>
      </c>
      <c r="M69" s="387">
        <f>IF($F69&gt;0,VLOOKUP($A69,Progress_20230525!$A:$AZ,27,0),IF($G69&gt;0,VLOOKUP($A69,Progress_20230525!$A:$AZ,17,0),VLOOKUP($A69,Progress_20230525!$A:$AZ,17,0)))</f>
        <v>100.8997709253</v>
      </c>
      <c r="N69" s="387" t="str">
        <f t="shared" si="8"/>
        <v>สังกัดหน่วยงาน</v>
      </c>
      <c r="O69" s="387" t="str">
        <f>IF($F69&gt;0,VLOOKUP($A69,Progress_20230525!$A:$AZ,28,0),IF($G69&gt;0,VLOOKUP($A69,Progress_20230525!$A:$AZ,18,0),VLOOKUP($A69,Progress_20230525!$A:$AZ,18,0)))</f>
        <v>นางสาววรรณา จิตรวิรัตน์</v>
      </c>
      <c r="P69" s="393" t="str">
        <f>IF($F69&gt;0,VLOOKUP($A69,Progress_20230525!$A:$AZ,29,0),IF($G69&gt;0,VLOOKUP($A69,Progress_20230525!$A:$AZ,19,0),VLOOKUP($A69,Progress_20230525!$A:$AZ,19,0)))</f>
        <v>081-306-2408</v>
      </c>
      <c r="Q69" s="393">
        <f>IF($F69&gt;0,0,IF($G69&gt;0,VLOOKUP($A69,Progress_20230525!$A:$AZ,20,0),VLOOKUP($A69,Progress_20230525!$A:$AZ,20,0)))</f>
        <v>0</v>
      </c>
      <c r="R69" s="393">
        <f>IF($F69&gt;0,0,IF($G69&gt;0,VLOOKUP($A69,Progress_20230525!$A:$AZ,21,0),VLOOKUP($A69,Progress_20230525!$A:$AZ,21,0)))</f>
        <v>0</v>
      </c>
      <c r="S69" s="387"/>
      <c r="T69" s="387"/>
      <c r="U69" s="391">
        <f t="shared" si="9"/>
        <v>45061</v>
      </c>
      <c r="V69" s="387" t="str">
        <f>VLOOKUP(MONTH($U69),Month!$A:$C,3,0)</f>
        <v>พฤษภาคม</v>
      </c>
      <c r="W69" s="387">
        <f t="shared" si="5"/>
        <v>2023</v>
      </c>
      <c r="X69" s="392">
        <v>222.07964303798505</v>
      </c>
      <c r="Y69" s="392">
        <v>148.13170346262393</v>
      </c>
    </row>
    <row r="70" spans="1:25" x14ac:dyDescent="0.25">
      <c r="A70" s="386">
        <f t="shared" si="6"/>
        <v>69</v>
      </c>
      <c r="B70" s="27">
        <f t="shared" si="7"/>
        <v>3</v>
      </c>
      <c r="C70" s="27">
        <f>VALUE(RIGHT(VLOOKUP($A70,Progress_20230525!$A:$AZ,4,0),1))</f>
        <v>1</v>
      </c>
      <c r="D70" s="387" t="str">
        <f>VLOOKUP($C70,Type!$A:$B,2,0)</f>
        <v>ศูนย์ที่จัดตั้งในโรงเรียนหรือสถานศึกษากระจายทั่วประเทศ</v>
      </c>
      <c r="E70" s="386">
        <v>69</v>
      </c>
      <c r="F70" s="388">
        <f>IF(LEN(VLOOKUP($A70,Progress_20230525!$A:$AZ,24,0))&gt;0,1,0)</f>
        <v>0</v>
      </c>
      <c r="G70" s="388">
        <f>IFERROR(SEARCH("&gt;",VLOOKUP($A70,Progress_20230525!$A:$AZ,15,0),1),0)</f>
        <v>0</v>
      </c>
      <c r="H70" s="387" t="str">
        <f>IF($F70&gt;0,VLOOKUP($A70,Progress_20230525!$A:$AZ,24,0),IF($G70&gt;0,RIGHT(VLOOKUP($A70,Progress_20230525!$A:$AZ,15,0),LEN(VLOOKUP($A70,Progress_20230525!$A:$AZ,15,0))-$G70-1),VLOOKUP($A70,Progress_20230525!$A:$AZ,15,0)))</f>
        <v>กศน. อำเภอท่าตะเกียบ</v>
      </c>
      <c r="I70" s="387" t="str">
        <f>VLOOKUP(A70,Progress_20230525!$A:$AZ,7,0)</f>
        <v>ฉะเชิงเทรา</v>
      </c>
      <c r="J70" s="387" t="str">
        <f>VLOOKUP($A70,Progress_20230525!$A:$AZ,5,0)</f>
        <v>กลุ่มศูนย์ดิจิตอลชุมชน</v>
      </c>
      <c r="K70" s="387" t="str">
        <f>IF($F70&gt;0,VLOOKUP($A70,Progress_20230525!$A:$AZ,25,0),IF($G70&gt;0,VLOOKUP($A70,Progress_20230525!$A:$AZ,11,0),VLOOKUP($A70,Progress_20230525!$A:$AZ,11,0)))</f>
        <v>181 หมู่ 4   ตำบลคลองตะเกรา  อำเภอท่าตะเกียบ   จังหวัดฉะเชิงเทรา 24160</v>
      </c>
      <c r="L70" s="387">
        <f>IF($F70&gt;0,VLOOKUP($A70,Progress_20230525!$A:$AZ,26,0),IF($G70&gt;0,VLOOKUP($A70,Progress_20230525!$A:$AZ,16,0),VLOOKUP($A70,Progress_20230525!$A:$AZ,16,0)))</f>
        <v>13.445172526278901</v>
      </c>
      <c r="M70" s="387">
        <f>IF($F70&gt;0,VLOOKUP($A70,Progress_20230525!$A:$AZ,27,0),IF($G70&gt;0,VLOOKUP($A70,Progress_20230525!$A:$AZ,17,0),VLOOKUP($A70,Progress_20230525!$A:$AZ,17,0)))</f>
        <v>101.612205298932</v>
      </c>
      <c r="N70" s="387" t="str">
        <f t="shared" si="8"/>
        <v>สังกัดหน่วยงาน</v>
      </c>
      <c r="O70" s="387" t="str">
        <f>IF($F70&gt;0,VLOOKUP($A70,Progress_20230525!$A:$AZ,28,0),IF($G70&gt;0,VLOOKUP($A70,Progress_20230525!$A:$AZ,18,0),VLOOKUP($A70,Progress_20230525!$A:$AZ,18,0)))</f>
        <v>นางสาวสาคร  ค่ำกลาง รักษาการในตำแหน่งผู้อำนวยการ</v>
      </c>
      <c r="P70" s="393" t="str">
        <f>IF($F70&gt;0,VLOOKUP($A70,Progress_20230525!$A:$AZ,29,0),IF($G70&gt;0,VLOOKUP($A70,Progress_20230525!$A:$AZ,19,0),VLOOKUP($A70,Progress_20230525!$A:$AZ,19,0)))</f>
        <v>-</v>
      </c>
      <c r="Q70" s="393">
        <f>IF($F70&gt;0,0,IF($G70&gt;0,VLOOKUP($A70,Progress_20230525!$A:$AZ,20,0),VLOOKUP($A70,Progress_20230525!$A:$AZ,20,0)))</f>
        <v>0</v>
      </c>
      <c r="R70" s="393">
        <f>IF($F70&gt;0,0,IF($G70&gt;0,VLOOKUP($A70,Progress_20230525!$A:$AZ,21,0),VLOOKUP($A70,Progress_20230525!$A:$AZ,21,0)))</f>
        <v>0</v>
      </c>
      <c r="S70" s="387"/>
      <c r="T70" s="387"/>
      <c r="U70" s="391">
        <f t="shared" si="9"/>
        <v>45061</v>
      </c>
      <c r="V70" s="387" t="str">
        <f>VLOOKUP(MONTH($U70),Month!$A:$C,3,0)</f>
        <v>พฤษภาคม</v>
      </c>
      <c r="W70" s="387">
        <f t="shared" si="5"/>
        <v>2023</v>
      </c>
      <c r="X70" s="392">
        <v>227.55617875051618</v>
      </c>
      <c r="Y70" s="392">
        <v>139.09617110299592</v>
      </c>
    </row>
    <row r="71" spans="1:25" x14ac:dyDescent="0.25">
      <c r="A71" s="386">
        <f t="shared" si="6"/>
        <v>70</v>
      </c>
      <c r="B71" s="27">
        <f t="shared" si="7"/>
        <v>3</v>
      </c>
      <c r="C71" s="27">
        <f>VALUE(RIGHT(VLOOKUP($A71,Progress_20230525!$A:$AZ,4,0),1))</f>
        <v>1</v>
      </c>
      <c r="D71" s="387" t="str">
        <f>VLOOKUP($C71,Type!$A:$B,2,0)</f>
        <v>ศูนย์ที่จัดตั้งในโรงเรียนหรือสถานศึกษากระจายทั่วประเทศ</v>
      </c>
      <c r="E71" s="386">
        <v>70</v>
      </c>
      <c r="F71" s="388">
        <f>IF(LEN(VLOOKUP($A71,Progress_20230525!$A:$AZ,24,0))&gt;0,1,0)</f>
        <v>0</v>
      </c>
      <c r="G71" s="388">
        <f>IFERROR(SEARCH("&gt;",VLOOKUP($A71,Progress_20230525!$A:$AZ,15,0),1),0)</f>
        <v>0</v>
      </c>
      <c r="H71" s="387" t="str">
        <f>IF($F71&gt;0,VLOOKUP($A71,Progress_20230525!$A:$AZ,24,0),IF($G71&gt;0,RIGHT(VLOOKUP($A71,Progress_20230525!$A:$AZ,15,0),LEN(VLOOKUP($A71,Progress_20230525!$A:$AZ,15,0))-$G71-1),VLOOKUP($A71,Progress_20230525!$A:$AZ,15,0)))</f>
        <v>โรงเรียนวัดพนมพนาวาสมิตรภาพที่ 74</v>
      </c>
      <c r="I71" s="387" t="str">
        <f>VLOOKUP(A71,Progress_20230525!$A:$AZ,7,0)</f>
        <v>ฉะเชิงเทรา</v>
      </c>
      <c r="J71" s="387" t="str">
        <f>VLOOKUP($A71,Progress_20230525!$A:$AZ,5,0)</f>
        <v>กลุ่มศูนย์ดิจิตอลชุมชน</v>
      </c>
      <c r="K71" s="387" t="str">
        <f>IF($F71&gt;0,VLOOKUP($A71,Progress_20230525!$A:$AZ,25,0),IF($G71&gt;0,VLOOKUP($A71,Progress_20230525!$A:$AZ,11,0),VLOOKUP($A71,Progress_20230525!$A:$AZ,11,0)))</f>
        <v>หมู่ที่  3  บ้านพนมพนาวาส ตำบลคลองขุด อำเภอบ้านโพธิ์ จังหวัดฉะเชิงเทรา 24140</v>
      </c>
      <c r="L71" s="387">
        <f>IF($F71&gt;0,VLOOKUP($A71,Progress_20230525!$A:$AZ,26,0),IF($G71&gt;0,VLOOKUP($A71,Progress_20230525!$A:$AZ,16,0),VLOOKUP($A71,Progress_20230525!$A:$AZ,16,0)))</f>
        <v>13.6226516984902</v>
      </c>
      <c r="M71" s="387">
        <f>IF($F71&gt;0,VLOOKUP($A71,Progress_20230525!$A:$AZ,27,0),IF($G71&gt;0,VLOOKUP($A71,Progress_20230525!$A:$AZ,17,0),VLOOKUP($A71,Progress_20230525!$A:$AZ,17,0)))</f>
        <v>101.16131110995801</v>
      </c>
      <c r="N71" s="387" t="str">
        <f t="shared" si="8"/>
        <v>สังกัดหน่วยงาน</v>
      </c>
      <c r="O71" s="387" t="str">
        <f>IF($F71&gt;0,VLOOKUP($A71,Progress_20230525!$A:$AZ,28,0),IF($G71&gt;0,VLOOKUP($A71,Progress_20230525!$A:$AZ,18,0),VLOOKUP($A71,Progress_20230525!$A:$AZ,18,0)))</f>
        <v>นายสายชล ม่วงสุข</v>
      </c>
      <c r="P71" s="393" t="str">
        <f>IF($F71&gt;0,VLOOKUP($A71,Progress_20230525!$A:$AZ,29,0),IF($G71&gt;0,VLOOKUP($A71,Progress_20230525!$A:$AZ,19,0),VLOOKUP($A71,Progress_20230525!$A:$AZ,19,0)))</f>
        <v>-</v>
      </c>
      <c r="Q71" s="393">
        <f>IF($F71&gt;0,0,IF($G71&gt;0,VLOOKUP($A71,Progress_20230525!$A:$AZ,20,0),VLOOKUP($A71,Progress_20230525!$A:$AZ,20,0)))</f>
        <v>0</v>
      </c>
      <c r="R71" s="393">
        <f>IF($F71&gt;0,0,IF($G71&gt;0,VLOOKUP($A71,Progress_20230525!$A:$AZ,21,0),VLOOKUP($A71,Progress_20230525!$A:$AZ,21,0)))</f>
        <v>0</v>
      </c>
      <c r="S71" s="387"/>
      <c r="T71" s="387"/>
      <c r="U71" s="391">
        <f t="shared" si="9"/>
        <v>45061</v>
      </c>
      <c r="V71" s="387" t="str">
        <f>VLOOKUP(MONTH($U71),Month!$A:$C,3,0)</f>
        <v>พฤษภาคม</v>
      </c>
      <c r="W71" s="387">
        <f t="shared" si="5"/>
        <v>2023</v>
      </c>
      <c r="X71" s="392">
        <v>212.49478633200326</v>
      </c>
      <c r="Y71" s="392">
        <v>144.88141967017617</v>
      </c>
    </row>
    <row r="72" spans="1:25" x14ac:dyDescent="0.25">
      <c r="A72" s="386">
        <f t="shared" si="6"/>
        <v>71</v>
      </c>
      <c r="B72" s="27">
        <f t="shared" si="7"/>
        <v>3</v>
      </c>
      <c r="C72" s="27">
        <f>VALUE(RIGHT(VLOOKUP($A72,Progress_20230525!$A:$AZ,4,0),1))</f>
        <v>1</v>
      </c>
      <c r="D72" s="387" t="str">
        <f>VLOOKUP($C72,Type!$A:$B,2,0)</f>
        <v>ศูนย์ที่จัดตั้งในโรงเรียนหรือสถานศึกษากระจายทั่วประเทศ</v>
      </c>
      <c r="E72" s="386">
        <v>71</v>
      </c>
      <c r="F72" s="388">
        <f>IF(LEN(VLOOKUP($A72,Progress_20230525!$A:$AZ,24,0))&gt;0,1,0)</f>
        <v>0</v>
      </c>
      <c r="G72" s="388">
        <f>IFERROR(SEARCH("&gt;",VLOOKUP($A72,Progress_20230525!$A:$AZ,15,0),1),0)</f>
        <v>0</v>
      </c>
      <c r="H72" s="387" t="str">
        <f>IF($F72&gt;0,VLOOKUP($A72,Progress_20230525!$A:$AZ,24,0),IF($G72&gt;0,RIGHT(VLOOKUP($A72,Progress_20230525!$A:$AZ,15,0),LEN(VLOOKUP($A72,Progress_20230525!$A:$AZ,15,0))-$G72-1),VLOOKUP($A72,Progress_20230525!$A:$AZ,15,0)))</f>
        <v>โรงเรียนบ้านหนองสทิต</v>
      </c>
      <c r="I72" s="387" t="str">
        <f>VLOOKUP(A72,Progress_20230525!$A:$AZ,7,0)</f>
        <v>ฉะเชิงเทรา</v>
      </c>
      <c r="J72" s="387" t="str">
        <f>VLOOKUP($A72,Progress_20230525!$A:$AZ,5,0)</f>
        <v>กลุ่มศูนย์ดิจิตอลชุมชน</v>
      </c>
      <c r="K72" s="387" t="str">
        <f>IF($F72&gt;0,VLOOKUP($A72,Progress_20230525!$A:$AZ,25,0),IF($G72&gt;0,VLOOKUP($A72,Progress_20230525!$A:$AZ,11,0),VLOOKUP($A72,Progress_20230525!$A:$AZ,11,0)))</f>
        <v> หมู่ที่  11  บ้านหนองสทิต ตำบลหัวสำโรง อำเภอแปลงยาว จังหวัดฉะเชิงเทรา 24190</v>
      </c>
      <c r="L72" s="387">
        <f>IF($F72&gt;0,VLOOKUP($A72,Progress_20230525!$A:$AZ,26,0),IF($G72&gt;0,VLOOKUP($A72,Progress_20230525!$A:$AZ,16,0),VLOOKUP($A72,Progress_20230525!$A:$AZ,16,0)))</f>
        <v>13.599489502588</v>
      </c>
      <c r="M72" s="387">
        <f>IF($F72&gt;0,VLOOKUP($A72,Progress_20230525!$A:$AZ,27,0),IF($G72&gt;0,VLOOKUP($A72,Progress_20230525!$A:$AZ,17,0),VLOOKUP($A72,Progress_20230525!$A:$AZ,17,0)))</f>
        <v>101.38756139646399</v>
      </c>
      <c r="N72" s="387" t="str">
        <f t="shared" si="8"/>
        <v>สังกัดหน่วยงาน</v>
      </c>
      <c r="O72" s="387" t="str">
        <f>IF($F72&gt;0,VLOOKUP($A72,Progress_20230525!$A:$AZ,28,0),IF($G72&gt;0,VLOOKUP($A72,Progress_20230525!$A:$AZ,18,0),VLOOKUP($A72,Progress_20230525!$A:$AZ,18,0)))</f>
        <v>นายสัญญา ไทยประเสริฐ รักษาราชการแทนผู้อำนวยการ</v>
      </c>
      <c r="P72" s="393" t="str">
        <f>IF($F72&gt;0,VLOOKUP($A72,Progress_20230525!$A:$AZ,29,0),IF($G72&gt;0,VLOOKUP($A72,Progress_20230525!$A:$AZ,19,0),VLOOKUP($A72,Progress_20230525!$A:$AZ,19,0)))</f>
        <v>-</v>
      </c>
      <c r="Q72" s="393">
        <f>IF($F72&gt;0,0,IF($G72&gt;0,VLOOKUP($A72,Progress_20230525!$A:$AZ,20,0),VLOOKUP($A72,Progress_20230525!$A:$AZ,20,0)))</f>
        <v>0</v>
      </c>
      <c r="R72" s="393">
        <f>IF($F72&gt;0,0,IF($G72&gt;0,VLOOKUP($A72,Progress_20230525!$A:$AZ,21,0),VLOOKUP($A72,Progress_20230525!$A:$AZ,21,0)))</f>
        <v>0</v>
      </c>
      <c r="S72" s="387"/>
      <c r="T72" s="387"/>
      <c r="U72" s="391">
        <f t="shared" si="9"/>
        <v>45061</v>
      </c>
      <c r="V72" s="387" t="str">
        <f>VLOOKUP(MONTH($U72),Month!$A:$C,3,0)</f>
        <v>พฤษภาคม</v>
      </c>
      <c r="W72" s="387">
        <f t="shared" si="5"/>
        <v>2023</v>
      </c>
      <c r="X72" s="392">
        <v>203.17176706508974</v>
      </c>
      <c r="Y72" s="392">
        <v>132.16211021391774</v>
      </c>
    </row>
    <row r="73" spans="1:25" x14ac:dyDescent="0.25">
      <c r="A73" s="386">
        <f t="shared" si="6"/>
        <v>72</v>
      </c>
      <c r="B73" s="27">
        <f t="shared" si="7"/>
        <v>3</v>
      </c>
      <c r="C73" s="27">
        <f>VALUE(RIGHT(VLOOKUP($A73,Progress_20230525!$A:$AZ,4,0),1))</f>
        <v>1</v>
      </c>
      <c r="D73" s="387" t="str">
        <f>VLOOKUP($C73,Type!$A:$B,2,0)</f>
        <v>ศูนย์ที่จัดตั้งในโรงเรียนหรือสถานศึกษากระจายทั่วประเทศ</v>
      </c>
      <c r="E73" s="386">
        <v>72</v>
      </c>
      <c r="F73" s="388">
        <f>IF(LEN(VLOOKUP($A73,Progress_20230525!$A:$AZ,24,0))&gt;0,1,0)</f>
        <v>0</v>
      </c>
      <c r="G73" s="388">
        <f>IFERROR(SEARCH("&gt;",VLOOKUP($A73,Progress_20230525!$A:$AZ,15,0),1),0)</f>
        <v>0</v>
      </c>
      <c r="H73" s="387" t="str">
        <f>IF($F73&gt;0,VLOOKUP($A73,Progress_20230525!$A:$AZ,24,0),IF($G73&gt;0,RIGHT(VLOOKUP($A73,Progress_20230525!$A:$AZ,15,0),LEN(VLOOKUP($A73,Progress_20230525!$A:$AZ,15,0))-$G73-1),VLOOKUP($A73,Progress_20230525!$A:$AZ,15,0)))</f>
        <v>โรงเรียนราชสาส์นวิทยา</v>
      </c>
      <c r="I73" s="387" t="str">
        <f>VLOOKUP(A73,Progress_20230525!$A:$AZ,7,0)</f>
        <v>ฉะเชิงเทรา</v>
      </c>
      <c r="J73" s="387" t="str">
        <f>VLOOKUP($A73,Progress_20230525!$A:$AZ,5,0)</f>
        <v>กลุ่มศูนย์ดิจิตอลชุมชน</v>
      </c>
      <c r="K73" s="387" t="str">
        <f>IF($F73&gt;0,VLOOKUP($A73,Progress_20230525!$A:$AZ,25,0),IF($G73&gt;0,VLOOKUP($A73,Progress_20230525!$A:$AZ,11,0),VLOOKUP($A73,Progress_20230525!$A:$AZ,11,0)))</f>
        <v>หมู่ที่  2  บ้านบางคา ตำบลบางคา อำเภอราชสาส์น จังหวัดฉะเชิงเทรา 24120</v>
      </c>
      <c r="L73" s="387">
        <f>IF($F73&gt;0,VLOOKUP($A73,Progress_20230525!$A:$AZ,26,0),IF($G73&gt;0,VLOOKUP($A73,Progress_20230525!$A:$AZ,16,0),VLOOKUP($A73,Progress_20230525!$A:$AZ,16,0)))</f>
        <v>13.781360734149199</v>
      </c>
      <c r="M73" s="387">
        <f>IF($F73&gt;0,VLOOKUP($A73,Progress_20230525!$A:$AZ,27,0),IF($G73&gt;0,VLOOKUP($A73,Progress_20230525!$A:$AZ,17,0),VLOOKUP($A73,Progress_20230525!$A:$AZ,17,0)))</f>
        <v>101.288258934049</v>
      </c>
      <c r="N73" s="387" t="str">
        <f t="shared" si="8"/>
        <v>สังกัดหน่วยงาน</v>
      </c>
      <c r="O73" s="387" t="str">
        <f>IF($F73&gt;0,VLOOKUP($A73,Progress_20230525!$A:$AZ,28,0),IF($G73&gt;0,VLOOKUP($A73,Progress_20230525!$A:$AZ,18,0),VLOOKUP($A73,Progress_20230525!$A:$AZ,18,0)))</f>
        <v>นางศิริภัณฑ์ แก้วมณี รักษาการในตำแหน่งผู้อำนวยการโรงเรียนราชสาส์นวิทยา</v>
      </c>
      <c r="P73" s="393" t="str">
        <f>IF($F73&gt;0,VLOOKUP($A73,Progress_20230525!$A:$AZ,29,0),IF($G73&gt;0,VLOOKUP($A73,Progress_20230525!$A:$AZ,19,0),VLOOKUP($A73,Progress_20230525!$A:$AZ,19,0)))</f>
        <v>085-386-2512</v>
      </c>
      <c r="Q73" s="393" t="str">
        <f>IF($F73&gt;0,0,IF($G73&gt;0,VLOOKUP($A73,Progress_20230525!$A:$AZ,20,0),VLOOKUP($A73,Progress_20230525!$A:$AZ,20,0)))</f>
        <v>นายนิมิต ตระกูลทา</v>
      </c>
      <c r="R73" s="393" t="str">
        <f>IF($F73&gt;0,0,IF($G73&gt;0,VLOOKUP($A73,Progress_20230525!$A:$AZ,21,0),VLOOKUP($A73,Progress_20230525!$A:$AZ,21,0)))</f>
        <v>085-650-2909</v>
      </c>
      <c r="S73" s="387"/>
      <c r="T73" s="387"/>
      <c r="U73" s="391">
        <f t="shared" si="9"/>
        <v>45061</v>
      </c>
      <c r="V73" s="387" t="str">
        <f>VLOOKUP(MONTH($U73),Month!$A:$C,3,0)</f>
        <v>พฤษภาคม</v>
      </c>
      <c r="W73" s="387">
        <f t="shared" si="5"/>
        <v>2023</v>
      </c>
      <c r="X73" s="392">
        <v>233.87063744336399</v>
      </c>
      <c r="Y73" s="392">
        <v>116.49881451931856</v>
      </c>
    </row>
    <row r="74" spans="1:25" x14ac:dyDescent="0.25">
      <c r="A74" s="386">
        <f t="shared" si="6"/>
        <v>73</v>
      </c>
      <c r="B74" s="27">
        <f t="shared" si="7"/>
        <v>3</v>
      </c>
      <c r="C74" s="27">
        <f>VALUE(RIGHT(VLOOKUP($A74,Progress_20230525!$A:$AZ,4,0),1))</f>
        <v>1</v>
      </c>
      <c r="D74" s="387" t="str">
        <f>VLOOKUP($C74,Type!$A:$B,2,0)</f>
        <v>ศูนย์ที่จัดตั้งในโรงเรียนหรือสถานศึกษากระจายทั่วประเทศ</v>
      </c>
      <c r="E74" s="386">
        <v>73</v>
      </c>
      <c r="F74" s="388">
        <f>IF(LEN(VLOOKUP($A74,Progress_20230525!$A:$AZ,24,0))&gt;0,1,0)</f>
        <v>0</v>
      </c>
      <c r="G74" s="388">
        <f>IFERROR(SEARCH("&gt;",VLOOKUP($A74,Progress_20230525!$A:$AZ,15,0),1),0)</f>
        <v>0</v>
      </c>
      <c r="H74" s="387" t="str">
        <f>IF($F74&gt;0,VLOOKUP($A74,Progress_20230525!$A:$AZ,24,0),IF($G74&gt;0,RIGHT(VLOOKUP($A74,Progress_20230525!$A:$AZ,15,0),LEN(VLOOKUP($A74,Progress_20230525!$A:$AZ,15,0))-$G74-1),VLOOKUP($A74,Progress_20230525!$A:$AZ,15,0)))</f>
        <v>กศน.ตำคลองตำหรุ</v>
      </c>
      <c r="I74" s="387" t="str">
        <f>VLOOKUP(A74,Progress_20230525!$A:$AZ,7,0)</f>
        <v>ชลบุรี</v>
      </c>
      <c r="J74" s="387" t="str">
        <f>VLOOKUP($A74,Progress_20230525!$A:$AZ,5,0)</f>
        <v>กลุ่มศูนย์ดิจิตอลชุมชน</v>
      </c>
      <c r="K74" s="387" t="str">
        <f>IF($F74&gt;0,VLOOKUP($A74,Progress_20230525!$A:$AZ,25,0),IF($G74&gt;0,VLOOKUP($A74,Progress_20230525!$A:$AZ,11,0),VLOOKUP($A74,Progress_20230525!$A:$AZ,11,0)))</f>
        <v>ต.คลองตำหรุ อ.เมือง จ.ชลบุรี 20000</v>
      </c>
      <c r="L74" s="387">
        <f>IF($F74&gt;0,VLOOKUP($A74,Progress_20230525!$A:$AZ,26,0),IF($G74&gt;0,VLOOKUP($A74,Progress_20230525!$A:$AZ,16,0),VLOOKUP($A74,Progress_20230525!$A:$AZ,16,0)))</f>
        <v>13.437290544077999</v>
      </c>
      <c r="M74" s="387">
        <f>IF($F74&gt;0,VLOOKUP($A74,Progress_20230525!$A:$AZ,27,0),IF($G74&gt;0,VLOOKUP($A74,Progress_20230525!$A:$AZ,17,0),VLOOKUP($A74,Progress_20230525!$A:$AZ,17,0)))</f>
        <v>100.991453485364</v>
      </c>
      <c r="N74" s="387" t="str">
        <f t="shared" si="8"/>
        <v>สังกัดหน่วยงาน</v>
      </c>
      <c r="O74" s="387" t="str">
        <f>IF($F74&gt;0,VLOOKUP($A74,Progress_20230525!$A:$AZ,28,0),IF($G74&gt;0,VLOOKUP($A74,Progress_20230525!$A:$AZ,18,0),VLOOKUP($A74,Progress_20230525!$A:$AZ,18,0)))</f>
        <v>ผู้รับผิดชอบศูนย์ น.ส.วันทนา บุญจันทร์</v>
      </c>
      <c r="P74" s="393" t="str">
        <f>IF($F74&gt;0,VLOOKUP($A74,Progress_20230525!$A:$AZ,29,0),IF($G74&gt;0,VLOOKUP($A74,Progress_20230525!$A:$AZ,19,0),VLOOKUP($A74,Progress_20230525!$A:$AZ,19,0)))</f>
        <v>โทร. 096916824</v>
      </c>
      <c r="Q74" s="393">
        <f>IF($F74&gt;0,0,IF($G74&gt;0,VLOOKUP($A74,Progress_20230525!$A:$AZ,20,0),VLOOKUP($A74,Progress_20230525!$A:$AZ,20,0)))</f>
        <v>0</v>
      </c>
      <c r="R74" s="393">
        <f>IF($F74&gt;0,0,IF($G74&gt;0,VLOOKUP($A74,Progress_20230525!$A:$AZ,21,0),VLOOKUP($A74,Progress_20230525!$A:$AZ,21,0)))</f>
        <v>0</v>
      </c>
      <c r="S74" s="387"/>
      <c r="T74" s="387"/>
      <c r="U74" s="391">
        <f t="shared" si="9"/>
        <v>45061</v>
      </c>
      <c r="V74" s="387" t="str">
        <f>VLOOKUP(MONTH($U74),Month!$A:$C,3,0)</f>
        <v>พฤษภาคม</v>
      </c>
      <c r="W74" s="387">
        <f t="shared" si="5"/>
        <v>2023</v>
      </c>
      <c r="X74" s="392">
        <v>235.62257879357321</v>
      </c>
      <c r="Y74" s="392">
        <v>146.07728657532314</v>
      </c>
    </row>
    <row r="75" spans="1:25" x14ac:dyDescent="0.25">
      <c r="A75" s="386">
        <f t="shared" si="6"/>
        <v>74</v>
      </c>
      <c r="B75" s="27">
        <f t="shared" si="7"/>
        <v>3</v>
      </c>
      <c r="C75" s="27">
        <f>VALUE(RIGHT(VLOOKUP($A75,Progress_20230525!$A:$AZ,4,0),1))</f>
        <v>1</v>
      </c>
      <c r="D75" s="387" t="str">
        <f>VLOOKUP($C75,Type!$A:$B,2,0)</f>
        <v>ศูนย์ที่จัดตั้งในโรงเรียนหรือสถานศึกษากระจายทั่วประเทศ</v>
      </c>
      <c r="E75" s="386">
        <v>74</v>
      </c>
      <c r="F75" s="388">
        <f>IF(LEN(VLOOKUP($A75,Progress_20230525!$A:$AZ,24,0))&gt;0,1,0)</f>
        <v>0</v>
      </c>
      <c r="G75" s="388">
        <f>IFERROR(SEARCH("&gt;",VLOOKUP($A75,Progress_20230525!$A:$AZ,15,0),1),0)</f>
        <v>0</v>
      </c>
      <c r="H75" s="387" t="str">
        <f>IF($F75&gt;0,VLOOKUP($A75,Progress_20230525!$A:$AZ,24,0),IF($G75&gt;0,RIGHT(VLOOKUP($A75,Progress_20230525!$A:$AZ,15,0),LEN(VLOOKUP($A75,Progress_20230525!$A:$AZ,15,0))-$G75-1),VLOOKUP($A75,Progress_20230525!$A:$AZ,15,0)))</f>
        <v>กศน.ตำบลดอนหัวฬ่อ</v>
      </c>
      <c r="I75" s="387" t="str">
        <f>VLOOKUP(A75,Progress_20230525!$A:$AZ,7,0)</f>
        <v>ชลบุรี</v>
      </c>
      <c r="J75" s="387" t="str">
        <f>VLOOKUP($A75,Progress_20230525!$A:$AZ,5,0)</f>
        <v>กลุ่มศูนย์ดิจิตอลชุมชน</v>
      </c>
      <c r="K75" s="387" t="str">
        <f>IF($F75&gt;0,VLOOKUP($A75,Progress_20230525!$A:$AZ,25,0),IF($G75&gt;0,VLOOKUP($A75,Progress_20230525!$A:$AZ,11,0),VLOOKUP($A75,Progress_20230525!$A:$AZ,11,0)))</f>
        <v>ตำบลดอนหัวฬ่อ อำเภอเมือง จังหวัดชลบุรี 20000.</v>
      </c>
      <c r="L75" s="387">
        <f>IF($F75&gt;0,VLOOKUP($A75,Progress_20230525!$A:$AZ,26,0),IF($G75&gt;0,VLOOKUP($A75,Progress_20230525!$A:$AZ,16,0),VLOOKUP($A75,Progress_20230525!$A:$AZ,16,0)))</f>
        <v>13.417427121946</v>
      </c>
      <c r="M75" s="387">
        <f>IF($F75&gt;0,VLOOKUP($A75,Progress_20230525!$A:$AZ,27,0),IF($G75&gt;0,VLOOKUP($A75,Progress_20230525!$A:$AZ,17,0),VLOOKUP($A75,Progress_20230525!$A:$AZ,17,0)))</f>
        <v>101.041344341883</v>
      </c>
      <c r="N75" s="387" t="str">
        <f t="shared" si="8"/>
        <v>สังกัดหน่วยงาน</v>
      </c>
      <c r="O75" s="387">
        <f>IF($F75&gt;0,VLOOKUP($A75,Progress_20230525!$A:$AZ,28,0),IF($G75&gt;0,VLOOKUP($A75,Progress_20230525!$A:$AZ,18,0),VLOOKUP($A75,Progress_20230525!$A:$AZ,18,0)))</f>
        <v>0</v>
      </c>
      <c r="P75" s="393">
        <f>IF($F75&gt;0,VLOOKUP($A75,Progress_20230525!$A:$AZ,29,0),IF($G75&gt;0,VLOOKUP($A75,Progress_20230525!$A:$AZ,19,0),VLOOKUP($A75,Progress_20230525!$A:$AZ,19,0)))</f>
        <v>0</v>
      </c>
      <c r="Q75" s="393">
        <f>IF($F75&gt;0,0,IF($G75&gt;0,VLOOKUP($A75,Progress_20230525!$A:$AZ,20,0),VLOOKUP($A75,Progress_20230525!$A:$AZ,20,0)))</f>
        <v>0</v>
      </c>
      <c r="R75" s="393">
        <f>IF($F75&gt;0,0,IF($G75&gt;0,VLOOKUP($A75,Progress_20230525!$A:$AZ,21,0),VLOOKUP($A75,Progress_20230525!$A:$AZ,21,0)))</f>
        <v>0</v>
      </c>
      <c r="S75" s="387"/>
      <c r="T75" s="387"/>
      <c r="U75" s="391">
        <f t="shared" si="9"/>
        <v>45061</v>
      </c>
      <c r="V75" s="387" t="str">
        <f>VLOOKUP(MONTH($U75),Month!$A:$C,3,0)</f>
        <v>พฤษภาคม</v>
      </c>
      <c r="W75" s="387">
        <f t="shared" si="5"/>
        <v>2023</v>
      </c>
      <c r="X75" s="392">
        <v>232.5879629122476</v>
      </c>
      <c r="Y75" s="392">
        <v>137.4936099406267</v>
      </c>
    </row>
    <row r="76" spans="1:25" x14ac:dyDescent="0.25">
      <c r="A76" s="386">
        <f t="shared" si="6"/>
        <v>75</v>
      </c>
      <c r="B76" s="27">
        <f t="shared" si="7"/>
        <v>3</v>
      </c>
      <c r="C76" s="27">
        <f>VALUE(RIGHT(VLOOKUP($A76,Progress_20230525!$A:$AZ,4,0),1))</f>
        <v>1</v>
      </c>
      <c r="D76" s="387" t="str">
        <f>VLOOKUP($C76,Type!$A:$B,2,0)</f>
        <v>ศูนย์ที่จัดตั้งในโรงเรียนหรือสถานศึกษากระจายทั่วประเทศ</v>
      </c>
      <c r="E76" s="386">
        <v>75</v>
      </c>
      <c r="F76" s="388">
        <f>IF(LEN(VLOOKUP($A76,Progress_20230525!$A:$AZ,24,0))&gt;0,1,0)</f>
        <v>0</v>
      </c>
      <c r="G76" s="388">
        <f>IFERROR(SEARCH("&gt;",VLOOKUP($A76,Progress_20230525!$A:$AZ,15,0),1),0)</f>
        <v>0</v>
      </c>
      <c r="H76" s="387" t="str">
        <f>IF($F76&gt;0,VLOOKUP($A76,Progress_20230525!$A:$AZ,24,0),IF($G76&gt;0,RIGHT(VLOOKUP($A76,Progress_20230525!$A:$AZ,15,0),LEN(VLOOKUP($A76,Progress_20230525!$A:$AZ,15,0))-$G76-1),VLOOKUP($A76,Progress_20230525!$A:$AZ,15,0)))</f>
        <v>กศน.ตำบลบ้านสวน</v>
      </c>
      <c r="I76" s="387" t="str">
        <f>VLOOKUP(A76,Progress_20230525!$A:$AZ,7,0)</f>
        <v>ชลบุรี</v>
      </c>
      <c r="J76" s="387" t="str">
        <f>VLOOKUP($A76,Progress_20230525!$A:$AZ,5,0)</f>
        <v>กลุ่มศูนย์ดิจิตอลชุมชน</v>
      </c>
      <c r="K76" s="387" t="str">
        <f>IF($F76&gt;0,VLOOKUP($A76,Progress_20230525!$A:$AZ,25,0),IF($G76&gt;0,VLOOKUP($A76,Progress_20230525!$A:$AZ,11,0),VLOOKUP($A76,Progress_20230525!$A:$AZ,11,0)))</f>
        <v>หมู่ 9 ตำบลบ้านสวน อำเภอเมือง จังหวัดชลบุรี.</v>
      </c>
      <c r="L76" s="387">
        <f>IF($F76&gt;0,VLOOKUP($A76,Progress_20230525!$A:$AZ,26,0),IF($G76&gt;0,VLOOKUP($A76,Progress_20230525!$A:$AZ,16,0),VLOOKUP($A76,Progress_20230525!$A:$AZ,16,0)))</f>
        <v>13.360474085164601</v>
      </c>
      <c r="M76" s="387">
        <f>IF($F76&gt;0,VLOOKUP($A76,Progress_20230525!$A:$AZ,27,0),IF($G76&gt;0,VLOOKUP($A76,Progress_20230525!$A:$AZ,17,0),VLOOKUP($A76,Progress_20230525!$A:$AZ,17,0)))</f>
        <v>101.005614038232</v>
      </c>
      <c r="N76" s="387" t="str">
        <f t="shared" si="8"/>
        <v>สังกัดหน่วยงาน</v>
      </c>
      <c r="O76" s="387">
        <f>IF($F76&gt;0,VLOOKUP($A76,Progress_20230525!$A:$AZ,28,0),IF($G76&gt;0,VLOOKUP($A76,Progress_20230525!$A:$AZ,18,0),VLOOKUP($A76,Progress_20230525!$A:$AZ,18,0)))</f>
        <v>0</v>
      </c>
      <c r="P76" s="393">
        <f>IF($F76&gt;0,VLOOKUP($A76,Progress_20230525!$A:$AZ,29,0),IF($G76&gt;0,VLOOKUP($A76,Progress_20230525!$A:$AZ,19,0),VLOOKUP($A76,Progress_20230525!$A:$AZ,19,0)))</f>
        <v>0</v>
      </c>
      <c r="Q76" s="393">
        <f>IF($F76&gt;0,0,IF($G76&gt;0,VLOOKUP($A76,Progress_20230525!$A:$AZ,20,0),VLOOKUP($A76,Progress_20230525!$A:$AZ,20,0)))</f>
        <v>0</v>
      </c>
      <c r="R76" s="393">
        <f>IF($F76&gt;0,0,IF($G76&gt;0,VLOOKUP($A76,Progress_20230525!$A:$AZ,21,0),VLOOKUP($A76,Progress_20230525!$A:$AZ,21,0)))</f>
        <v>0</v>
      </c>
      <c r="S76" s="387"/>
      <c r="T76" s="387"/>
      <c r="U76" s="391">
        <f t="shared" si="9"/>
        <v>45061</v>
      </c>
      <c r="V76" s="387" t="str">
        <f>VLOOKUP(MONTH($U76),Month!$A:$C,3,0)</f>
        <v>พฤษภาคม</v>
      </c>
      <c r="W76" s="387">
        <f t="shared" si="5"/>
        <v>2023</v>
      </c>
      <c r="X76" s="392">
        <v>225.51370915297741</v>
      </c>
      <c r="Y76" s="392">
        <v>107.62373181112994</v>
      </c>
    </row>
    <row r="77" spans="1:25" x14ac:dyDescent="0.25">
      <c r="A77" s="386">
        <f t="shared" si="6"/>
        <v>76</v>
      </c>
      <c r="B77" s="27">
        <f t="shared" si="7"/>
        <v>3</v>
      </c>
      <c r="C77" s="27">
        <f>VALUE(RIGHT(VLOOKUP($A77,Progress_20230525!$A:$AZ,4,0),1))</f>
        <v>1</v>
      </c>
      <c r="D77" s="387" t="str">
        <f>VLOOKUP($C77,Type!$A:$B,2,0)</f>
        <v>ศูนย์ที่จัดตั้งในโรงเรียนหรือสถานศึกษากระจายทั่วประเทศ</v>
      </c>
      <c r="E77" s="386">
        <v>76</v>
      </c>
      <c r="F77" s="388">
        <f>IF(LEN(VLOOKUP($A77,Progress_20230525!$A:$AZ,24,0))&gt;0,1,0)</f>
        <v>0</v>
      </c>
      <c r="G77" s="388">
        <f>IFERROR(SEARCH("&gt;",VLOOKUP($A77,Progress_20230525!$A:$AZ,15,0),1),0)</f>
        <v>0</v>
      </c>
      <c r="H77" s="387" t="str">
        <f>IF($F77&gt;0,VLOOKUP($A77,Progress_20230525!$A:$AZ,24,0),IF($G77&gt;0,RIGHT(VLOOKUP($A77,Progress_20230525!$A:$AZ,15,0),LEN(VLOOKUP($A77,Progress_20230525!$A:$AZ,15,0))-$G77-1),VLOOKUP($A77,Progress_20230525!$A:$AZ,15,0)))</f>
        <v>กศน.ตำบลหนองไม้แดง</v>
      </c>
      <c r="I77" s="387" t="str">
        <f>VLOOKUP(A77,Progress_20230525!$A:$AZ,7,0)</f>
        <v>ชลบุรี</v>
      </c>
      <c r="J77" s="387" t="str">
        <f>VLOOKUP($A77,Progress_20230525!$A:$AZ,5,0)</f>
        <v>กลุ่มศูนย์ดิจิตอลชุมชน</v>
      </c>
      <c r="K77" s="387" t="str">
        <f>IF($F77&gt;0,VLOOKUP($A77,Progress_20230525!$A:$AZ,25,0),IF($G77&gt;0,VLOOKUP($A77,Progress_20230525!$A:$AZ,11,0),VLOOKUP($A77,Progress_20230525!$A:$AZ,11,0)))</f>
        <v>29 หมู่ 4 ตำบลหนองไม้แดง อำเภอเมือง จังหวัดชลบุรี</v>
      </c>
      <c r="L77" s="387">
        <f>IF($F77&gt;0,VLOOKUP($A77,Progress_20230525!$A:$AZ,26,0),IF($G77&gt;0,VLOOKUP($A77,Progress_20230525!$A:$AZ,16,0),VLOOKUP($A77,Progress_20230525!$A:$AZ,16,0)))</f>
        <v>13.4095365269167</v>
      </c>
      <c r="M77" s="387">
        <f>IF($F77&gt;0,VLOOKUP($A77,Progress_20230525!$A:$AZ,27,0),IF($G77&gt;0,VLOOKUP($A77,Progress_20230525!$A:$AZ,17,0),VLOOKUP($A77,Progress_20230525!$A:$AZ,17,0)))</f>
        <v>101.001289513651</v>
      </c>
      <c r="N77" s="387" t="str">
        <f t="shared" si="8"/>
        <v>สังกัดหน่วยงาน</v>
      </c>
      <c r="O77" s="387">
        <f>IF($F77&gt;0,VLOOKUP($A77,Progress_20230525!$A:$AZ,28,0),IF($G77&gt;0,VLOOKUP($A77,Progress_20230525!$A:$AZ,18,0),VLOOKUP($A77,Progress_20230525!$A:$AZ,18,0)))</f>
        <v>0</v>
      </c>
      <c r="P77" s="393">
        <f>IF($F77&gt;0,VLOOKUP($A77,Progress_20230525!$A:$AZ,29,0),IF($G77&gt;0,VLOOKUP($A77,Progress_20230525!$A:$AZ,19,0),VLOOKUP($A77,Progress_20230525!$A:$AZ,19,0)))</f>
        <v>0</v>
      </c>
      <c r="Q77" s="393">
        <f>IF($F77&gt;0,0,IF($G77&gt;0,VLOOKUP($A77,Progress_20230525!$A:$AZ,20,0),VLOOKUP($A77,Progress_20230525!$A:$AZ,20,0)))</f>
        <v>0</v>
      </c>
      <c r="R77" s="393">
        <f>IF($F77&gt;0,0,IF($G77&gt;0,VLOOKUP($A77,Progress_20230525!$A:$AZ,21,0),VLOOKUP($A77,Progress_20230525!$A:$AZ,21,0)))</f>
        <v>0</v>
      </c>
      <c r="S77" s="387"/>
      <c r="T77" s="387"/>
      <c r="U77" s="391">
        <f t="shared" si="9"/>
        <v>45061</v>
      </c>
      <c r="V77" s="387" t="str">
        <f>VLOOKUP(MONTH($U77),Month!$A:$C,3,0)</f>
        <v>พฤษภาคม</v>
      </c>
      <c r="W77" s="387">
        <f t="shared" si="5"/>
        <v>2023</v>
      </c>
      <c r="X77" s="392">
        <v>241.41373363936199</v>
      </c>
      <c r="Y77" s="392">
        <v>130.55783717392737</v>
      </c>
    </row>
    <row r="78" spans="1:25" x14ac:dyDescent="0.25">
      <c r="A78" s="386">
        <f t="shared" si="6"/>
        <v>77</v>
      </c>
      <c r="B78" s="27">
        <f t="shared" si="7"/>
        <v>3</v>
      </c>
      <c r="C78" s="27">
        <f>VALUE(RIGHT(VLOOKUP($A78,Progress_20230525!$A:$AZ,4,0),1))</f>
        <v>1</v>
      </c>
      <c r="D78" s="387" t="str">
        <f>VLOOKUP($C78,Type!$A:$B,2,0)</f>
        <v>ศูนย์ที่จัดตั้งในโรงเรียนหรือสถานศึกษากระจายทั่วประเทศ</v>
      </c>
      <c r="E78" s="386">
        <v>77</v>
      </c>
      <c r="F78" s="388">
        <f>IF(LEN(VLOOKUP($A78,Progress_20230525!$A:$AZ,24,0))&gt;0,1,0)</f>
        <v>0</v>
      </c>
      <c r="G78" s="388">
        <f>IFERROR(SEARCH("&gt;",VLOOKUP($A78,Progress_20230525!$A:$AZ,15,0),1),0)</f>
        <v>41</v>
      </c>
      <c r="H78" s="387" t="str">
        <f>IF($F78&gt;0,VLOOKUP($A78,Progress_20230525!$A:$AZ,24,0),IF($G78&gt;0,RIGHT(VLOOKUP($A78,Progress_20230525!$A:$AZ,15,0),LEN(VLOOKUP($A78,Progress_20230525!$A:$AZ,15,0))-$G78-1),VLOOKUP($A78,Progress_20230525!$A:$AZ,15,0)))</f>
        <v>โรงเรียนอนุบาลวัดกลางดอนเมืองชลบุรี</v>
      </c>
      <c r="I78" s="387" t="str">
        <f>VLOOKUP(A78,Progress_20230525!$A:$AZ,7,0)</f>
        <v>ชลบุรี</v>
      </c>
      <c r="J78" s="387" t="str">
        <f>VLOOKUP($A78,Progress_20230525!$A:$AZ,5,0)</f>
        <v>กลุ่มศูนย์ดิจิตอลชุมชน</v>
      </c>
      <c r="K78" s="387" t="str">
        <f>IF($F78&gt;0,VLOOKUP($A78,Progress_20230525!$A:$AZ,25,0),IF($G78&gt;0,VLOOKUP($A78,Progress_20230525!$A:$AZ,11,0),VLOOKUP($A78,Progress_20230525!$A:$AZ,11,0)))</f>
        <v>หมู่ที่  0  บ้าน53 ถนนมิตรสัมพันธ์ ตำบลแสนสุข อำเภอเมืองชลบุรี จังหวัดชลบุรี 20130</v>
      </c>
      <c r="L78" s="387">
        <f>IF($F78&gt;0,VLOOKUP($A78,Progress_20230525!$A:$AZ,26,0),IF($G78&gt;0,VLOOKUP($A78,Progress_20230525!$A:$AZ,16,0),VLOOKUP($A78,Progress_20230525!$A:$AZ,16,0)))</f>
        <v>13.2844452632838</v>
      </c>
      <c r="M78" s="387">
        <f>IF($F78&gt;0,VLOOKUP($A78,Progress_20230525!$A:$AZ,27,0),IF($G78&gt;0,VLOOKUP($A78,Progress_20230525!$A:$AZ,17,0),VLOOKUP($A78,Progress_20230525!$A:$AZ,17,0)))</f>
        <v>100.936207519473</v>
      </c>
      <c r="N78" s="387" t="str">
        <f t="shared" si="8"/>
        <v>สังกัดหน่วยงาน</v>
      </c>
      <c r="O78" s="387" t="str">
        <f>IF($F78&gt;0,VLOOKUP($A78,Progress_20230525!$A:$AZ,28,0),IF($G78&gt;0,VLOOKUP($A78,Progress_20230525!$A:$AZ,18,0),VLOOKUP($A78,Progress_20230525!$A:$AZ,18,0)))</f>
        <v>ผู้อำนวยการ นางดวงสมร  ราวุธกุล</v>
      </c>
      <c r="P78" s="393" t="str">
        <f>IF($F78&gt;0,VLOOKUP($A78,Progress_20230525!$A:$AZ,29,0),IF($G78&gt;0,VLOOKUP($A78,Progress_20230525!$A:$AZ,19,0),VLOOKUP($A78,Progress_20230525!$A:$AZ,19,0)))</f>
        <v>โทร. 0899388814</v>
      </c>
      <c r="Q78" s="393">
        <f>IF($F78&gt;0,0,IF($G78&gt;0,VLOOKUP($A78,Progress_20230525!$A:$AZ,20,0),VLOOKUP($A78,Progress_20230525!$A:$AZ,20,0)))</f>
        <v>0</v>
      </c>
      <c r="R78" s="393">
        <f>IF($F78&gt;0,0,IF($G78&gt;0,VLOOKUP($A78,Progress_20230525!$A:$AZ,21,0),VLOOKUP($A78,Progress_20230525!$A:$AZ,21,0)))</f>
        <v>0</v>
      </c>
      <c r="S78" s="387"/>
      <c r="T78" s="387"/>
      <c r="U78" s="391">
        <f t="shared" si="9"/>
        <v>45061</v>
      </c>
      <c r="V78" s="387" t="str">
        <f>VLOOKUP(MONTH($U78),Month!$A:$C,3,0)</f>
        <v>พฤษภาคม</v>
      </c>
      <c r="W78" s="387">
        <f t="shared" si="5"/>
        <v>2023</v>
      </c>
      <c r="X78" s="392">
        <v>229.8106347448944</v>
      </c>
      <c r="Y78" s="392">
        <v>102.95911460106295</v>
      </c>
    </row>
    <row r="79" spans="1:25" x14ac:dyDescent="0.25">
      <c r="A79" s="386">
        <f t="shared" si="6"/>
        <v>78</v>
      </c>
      <c r="B79" s="27">
        <f t="shared" si="7"/>
        <v>3</v>
      </c>
      <c r="C79" s="27">
        <f>VALUE(RIGHT(VLOOKUP($A79,Progress_20230525!$A:$AZ,4,0),1))</f>
        <v>1</v>
      </c>
      <c r="D79" s="387" t="str">
        <f>VLOOKUP($C79,Type!$A:$B,2,0)</f>
        <v>ศูนย์ที่จัดตั้งในโรงเรียนหรือสถานศึกษากระจายทั่วประเทศ</v>
      </c>
      <c r="E79" s="386">
        <v>78</v>
      </c>
      <c r="F79" s="388">
        <f>IF(LEN(VLOOKUP($A79,Progress_20230525!$A:$AZ,24,0))&gt;0,1,0)</f>
        <v>0</v>
      </c>
      <c r="G79" s="388">
        <f>IFERROR(SEARCH("&gt;",VLOOKUP($A79,Progress_20230525!$A:$AZ,15,0),1),0)</f>
        <v>0</v>
      </c>
      <c r="H79" s="387" t="str">
        <f>IF($F79&gt;0,VLOOKUP($A79,Progress_20230525!$A:$AZ,24,0),IF($G79&gt;0,RIGHT(VLOOKUP($A79,Progress_20230525!$A:$AZ,15,0),LEN(VLOOKUP($A79,Progress_20230525!$A:$AZ,15,0))-$G79-1),VLOOKUP($A79,Progress_20230525!$A:$AZ,15,0)))</f>
        <v>โรงเรียนวัดบางเป้ง</v>
      </c>
      <c r="I79" s="387" t="str">
        <f>VLOOKUP(A79,Progress_20230525!$A:$AZ,7,0)</f>
        <v>ชลบุรี</v>
      </c>
      <c r="J79" s="387" t="str">
        <f>VLOOKUP($A79,Progress_20230525!$A:$AZ,5,0)</f>
        <v>กลุ่มศูนย์ดิจิตอลชุมชน</v>
      </c>
      <c r="K79" s="387" t="str">
        <f>IF($F79&gt;0,VLOOKUP($A79,Progress_20230525!$A:$AZ,25,0),IF($G79&gt;0,VLOOKUP($A79,Progress_20230525!$A:$AZ,11,0),VLOOKUP($A79,Progress_20230525!$A:$AZ,11,0)))</f>
        <v>หมู่ที่ 1 ถนนมิตรสัมพันธ์ บ้านบางเป้ง ตำบลแสนสุข อำเภอเมืองชลบุรี จังหวัดชลบุรี 20130</v>
      </c>
      <c r="L79" s="387">
        <f>IF($F79&gt;0,VLOOKUP($A79,Progress_20230525!$A:$AZ,26,0),IF($G79&gt;0,VLOOKUP($A79,Progress_20230525!$A:$AZ,16,0),VLOOKUP($A79,Progress_20230525!$A:$AZ,16,0)))</f>
        <v>13.292420490161801</v>
      </c>
      <c r="M79" s="387">
        <f>IF($F79&gt;0,VLOOKUP($A79,Progress_20230525!$A:$AZ,27,0),IF($G79&gt;0,VLOOKUP($A79,Progress_20230525!$A:$AZ,17,0),VLOOKUP($A79,Progress_20230525!$A:$AZ,17,0)))</f>
        <v>100.93684778296701</v>
      </c>
      <c r="N79" s="387" t="str">
        <f t="shared" si="8"/>
        <v>สังกัดหน่วยงาน</v>
      </c>
      <c r="O79" s="387" t="str">
        <f>IF($F79&gt;0,VLOOKUP($A79,Progress_20230525!$A:$AZ,28,0),IF($G79&gt;0,VLOOKUP($A79,Progress_20230525!$A:$AZ,18,0),VLOOKUP($A79,Progress_20230525!$A:$AZ,18,0)))</f>
        <v>ผู้อำนวยการ นายวีรวุฒิ    เกตุจำนงค์</v>
      </c>
      <c r="P79" s="393" t="str">
        <f>IF($F79&gt;0,VLOOKUP($A79,Progress_20230525!$A:$AZ,29,0),IF($G79&gt;0,VLOOKUP($A79,Progress_20230525!$A:$AZ,19,0),VLOOKUP($A79,Progress_20230525!$A:$AZ,19,0)))</f>
        <v>โทร. 0810404848</v>
      </c>
      <c r="Q79" s="393">
        <f>IF($F79&gt;0,0,IF($G79&gt;0,VLOOKUP($A79,Progress_20230525!$A:$AZ,20,0),VLOOKUP($A79,Progress_20230525!$A:$AZ,20,0)))</f>
        <v>0</v>
      </c>
      <c r="R79" s="393">
        <f>IF($F79&gt;0,0,IF($G79&gt;0,VLOOKUP($A79,Progress_20230525!$A:$AZ,21,0),VLOOKUP($A79,Progress_20230525!$A:$AZ,21,0)))</f>
        <v>0</v>
      </c>
      <c r="S79" s="387"/>
      <c r="T79" s="387"/>
      <c r="U79" s="391">
        <f t="shared" si="9"/>
        <v>45061</v>
      </c>
      <c r="V79" s="387" t="str">
        <f>VLOOKUP(MONTH($U79),Month!$A:$C,3,0)</f>
        <v>พฤษภาคม</v>
      </c>
      <c r="W79" s="387">
        <f t="shared" si="5"/>
        <v>2023</v>
      </c>
      <c r="X79" s="392">
        <v>212.75717807489045</v>
      </c>
      <c r="Y79" s="392">
        <v>129.11650862333531</v>
      </c>
    </row>
    <row r="80" spans="1:25" x14ac:dyDescent="0.25">
      <c r="A80" s="386">
        <f t="shared" si="6"/>
        <v>79</v>
      </c>
      <c r="B80" s="27">
        <f t="shared" si="7"/>
        <v>3</v>
      </c>
      <c r="C80" s="27">
        <f>VALUE(RIGHT(VLOOKUP($A80,Progress_20230525!$A:$AZ,4,0),1))</f>
        <v>1</v>
      </c>
      <c r="D80" s="387" t="str">
        <f>VLOOKUP($C80,Type!$A:$B,2,0)</f>
        <v>ศูนย์ที่จัดตั้งในโรงเรียนหรือสถานศึกษากระจายทั่วประเทศ</v>
      </c>
      <c r="E80" s="386">
        <v>79</v>
      </c>
      <c r="F80" s="388">
        <f>IF(LEN(VLOOKUP($A80,Progress_20230525!$A:$AZ,24,0))&gt;0,1,0)</f>
        <v>0</v>
      </c>
      <c r="G80" s="388">
        <f>IFERROR(SEARCH("&gt;",VLOOKUP($A80,Progress_20230525!$A:$AZ,15,0),1),0)</f>
        <v>0</v>
      </c>
      <c r="H80" s="387" t="str">
        <f>IF($F80&gt;0,VLOOKUP($A80,Progress_20230525!$A:$AZ,24,0),IF($G80&gt;0,RIGHT(VLOOKUP($A80,Progress_20230525!$A:$AZ,15,0),LEN(VLOOKUP($A80,Progress_20230525!$A:$AZ,15,0))-$G80-1),VLOOKUP($A80,Progress_20230525!$A:$AZ,15,0)))</f>
        <v>โรงเรียนบ้านหนองปรือ</v>
      </c>
      <c r="I80" s="387" t="str">
        <f>VLOOKUP(A80,Progress_20230525!$A:$AZ,7,0)</f>
        <v>ชลบุรี</v>
      </c>
      <c r="J80" s="387" t="str">
        <f>VLOOKUP($A80,Progress_20230525!$A:$AZ,5,0)</f>
        <v>กลุ่มศูนย์ดิจิตอลชุมชน</v>
      </c>
      <c r="K80" s="387" t="str">
        <f>IF($F80&gt;0,VLOOKUP($A80,Progress_20230525!$A:$AZ,25,0),IF($G80&gt;0,VLOOKUP($A80,Progress_20230525!$A:$AZ,11,0),VLOOKUP($A80,Progress_20230525!$A:$AZ,11,0)))</f>
        <v>188/3 หมู่ที่ 3 ต.บึง อ.ศรีราชา จ.ชลบุรี 20230</v>
      </c>
      <c r="L80" s="387">
        <f>IF($F80&gt;0,VLOOKUP($A80,Progress_20230525!$A:$AZ,26,0),IF($G80&gt;0,VLOOKUP($A80,Progress_20230525!$A:$AZ,16,0),VLOOKUP($A80,Progress_20230525!$A:$AZ,16,0)))</f>
        <v>13.080006656202301</v>
      </c>
      <c r="M80" s="387">
        <f>IF($F80&gt;0,VLOOKUP($A80,Progress_20230525!$A:$AZ,27,0),IF($G80&gt;0,VLOOKUP($A80,Progress_20230525!$A:$AZ,17,0),VLOOKUP($A80,Progress_20230525!$A:$AZ,17,0)))</f>
        <v>101.016046407633</v>
      </c>
      <c r="N80" s="387" t="str">
        <f t="shared" si="8"/>
        <v>สังกัดหน่วยงาน</v>
      </c>
      <c r="O80" s="387" t="str">
        <f>IF($F80&gt;0,VLOOKUP($A80,Progress_20230525!$A:$AZ,28,0),IF($G80&gt;0,VLOOKUP($A80,Progress_20230525!$A:$AZ,18,0),VLOOKUP($A80,Progress_20230525!$A:$AZ,18,0)))</f>
        <v>ผู้อำนวยการ  นางสาวษณอนงค์    ชูรา</v>
      </c>
      <c r="P80" s="393" t="str">
        <f>IF($F80&gt;0,VLOOKUP($A80,Progress_20230525!$A:$AZ,29,0),IF($G80&gt;0,VLOOKUP($A80,Progress_20230525!$A:$AZ,19,0),VLOOKUP($A80,Progress_20230525!$A:$AZ,19,0)))</f>
        <v>โทร. 0629542292</v>
      </c>
      <c r="Q80" s="393">
        <f>IF($F80&gt;0,0,IF($G80&gt;0,VLOOKUP($A80,Progress_20230525!$A:$AZ,20,0),VLOOKUP($A80,Progress_20230525!$A:$AZ,20,0)))</f>
        <v>0</v>
      </c>
      <c r="R80" s="393">
        <f>IF($F80&gt;0,0,IF($G80&gt;0,VLOOKUP($A80,Progress_20230525!$A:$AZ,21,0),VLOOKUP($A80,Progress_20230525!$A:$AZ,21,0)))</f>
        <v>0</v>
      </c>
      <c r="S80" s="387"/>
      <c r="T80" s="387"/>
      <c r="U80" s="391">
        <f t="shared" si="9"/>
        <v>45061</v>
      </c>
      <c r="V80" s="387" t="str">
        <f>VLOOKUP(MONTH($U80),Month!$A:$C,3,0)</f>
        <v>พฤษภาคม</v>
      </c>
      <c r="W80" s="387">
        <f t="shared" si="5"/>
        <v>2023</v>
      </c>
      <c r="X80" s="392">
        <v>240.60760732188308</v>
      </c>
      <c r="Y80" s="392">
        <v>115.95930130705209</v>
      </c>
    </row>
    <row r="81" spans="1:25" x14ac:dyDescent="0.25">
      <c r="A81" s="386">
        <f t="shared" si="6"/>
        <v>80</v>
      </c>
      <c r="B81" s="27">
        <f t="shared" si="7"/>
        <v>3</v>
      </c>
      <c r="C81" s="27">
        <f>VALUE(RIGHT(VLOOKUP($A81,Progress_20230525!$A:$AZ,4,0),1))</f>
        <v>1</v>
      </c>
      <c r="D81" s="387" t="str">
        <f>VLOOKUP($C81,Type!$A:$B,2,0)</f>
        <v>ศูนย์ที่จัดตั้งในโรงเรียนหรือสถานศึกษากระจายทั่วประเทศ</v>
      </c>
      <c r="E81" s="386">
        <v>80</v>
      </c>
      <c r="F81" s="388">
        <f>IF(LEN(VLOOKUP($A81,Progress_20230525!$A:$AZ,24,0))&gt;0,1,0)</f>
        <v>0</v>
      </c>
      <c r="G81" s="388">
        <f>IFERROR(SEARCH("&gt;",VLOOKUP($A81,Progress_20230525!$A:$AZ,15,0),1),0)</f>
        <v>0</v>
      </c>
      <c r="H81" s="387" t="str">
        <f>IF($F81&gt;0,VLOOKUP($A81,Progress_20230525!$A:$AZ,24,0),IF($G81&gt;0,RIGHT(VLOOKUP($A81,Progress_20230525!$A:$AZ,15,0),LEN(VLOOKUP($A81,Progress_20230525!$A:$AZ,15,0))-$G81-1),VLOOKUP($A81,Progress_20230525!$A:$AZ,15,0)))</f>
        <v>โรงเรียนพานทองสภาชนูปถัมภ์</v>
      </c>
      <c r="I81" s="387" t="str">
        <f>VLOOKUP(A81,Progress_20230525!$A:$AZ,7,0)</f>
        <v>ชลบุรี</v>
      </c>
      <c r="J81" s="387" t="str">
        <f>VLOOKUP($A81,Progress_20230525!$A:$AZ,5,0)</f>
        <v>กลุ่มศูนย์ดิจิตอลชุมชน</v>
      </c>
      <c r="K81" s="387" t="str">
        <f>IF($F81&gt;0,VLOOKUP($A81,Progress_20230525!$A:$AZ,25,0),IF($G81&gt;0,VLOOKUP($A81,Progress_20230525!$A:$AZ,11,0),VLOOKUP($A81,Progress_20230525!$A:$AZ,11,0)))</f>
        <v>124 หมู่ 10 ตำบลพานทอง อำเภอพานทอง จังหวัดชลบุรี 20160</v>
      </c>
      <c r="L81" s="387">
        <f>IF($F81&gt;0,VLOOKUP($A81,Progress_20230525!$A:$AZ,26,0),IF($G81&gt;0,VLOOKUP($A81,Progress_20230525!$A:$AZ,16,0),VLOOKUP($A81,Progress_20230525!$A:$AZ,16,0)))</f>
        <v>13.463846558494501</v>
      </c>
      <c r="M81" s="387">
        <f>IF($F81&gt;0,VLOOKUP($A81,Progress_20230525!$A:$AZ,27,0),IF($G81&gt;0,VLOOKUP($A81,Progress_20230525!$A:$AZ,17,0),VLOOKUP($A81,Progress_20230525!$A:$AZ,17,0)))</f>
        <v>101.091962167627</v>
      </c>
      <c r="N81" s="387" t="str">
        <f t="shared" si="8"/>
        <v>สังกัดหน่วยงาน</v>
      </c>
      <c r="O81" s="387" t="str">
        <f>IF($F81&gt;0,VLOOKUP($A81,Progress_20230525!$A:$AZ,28,0),IF($G81&gt;0,VLOOKUP($A81,Progress_20230525!$A:$AZ,18,0),VLOOKUP($A81,Progress_20230525!$A:$AZ,18,0)))</f>
        <v>ผู้อำนวยการ นางสาวสมพร  หิรัญลักษณ์สุต</v>
      </c>
      <c r="P81" s="393" t="str">
        <f>IF($F81&gt;0,VLOOKUP($A81,Progress_20230525!$A:$AZ,29,0),IF($G81&gt;0,VLOOKUP($A81,Progress_20230525!$A:$AZ,19,0),VLOOKUP($A81,Progress_20230525!$A:$AZ,19,0)))</f>
        <v>โทร. 0813778964</v>
      </c>
      <c r="Q81" s="393">
        <f>IF($F81&gt;0,0,IF($G81&gt;0,VLOOKUP($A81,Progress_20230525!$A:$AZ,20,0),VLOOKUP($A81,Progress_20230525!$A:$AZ,20,0)))</f>
        <v>0</v>
      </c>
      <c r="R81" s="393">
        <f>IF($F81&gt;0,0,IF($G81&gt;0,VLOOKUP($A81,Progress_20230525!$A:$AZ,21,0),VLOOKUP($A81,Progress_20230525!$A:$AZ,21,0)))</f>
        <v>0</v>
      </c>
      <c r="S81" s="387"/>
      <c r="T81" s="387"/>
      <c r="U81" s="391">
        <f t="shared" si="9"/>
        <v>45061</v>
      </c>
      <c r="V81" s="387" t="str">
        <f>VLOOKUP(MONTH($U81),Month!$A:$C,3,0)</f>
        <v>พฤษภาคม</v>
      </c>
      <c r="W81" s="387">
        <f t="shared" si="5"/>
        <v>2023</v>
      </c>
      <c r="X81" s="392">
        <v>245.84576509043541</v>
      </c>
      <c r="Y81" s="392">
        <v>145.71601961223121</v>
      </c>
    </row>
    <row r="82" spans="1:25" x14ac:dyDescent="0.25">
      <c r="A82" s="386">
        <f t="shared" si="6"/>
        <v>81</v>
      </c>
      <c r="B82" s="27">
        <f t="shared" si="7"/>
        <v>3</v>
      </c>
      <c r="C82" s="27">
        <f>VALUE(RIGHT(VLOOKUP($A82,Progress_20230525!$A:$AZ,4,0),1))</f>
        <v>3</v>
      </c>
      <c r="D82" s="387" t="str">
        <f>VLOOKUP($C82,Type!$A:$B,2,0)</f>
        <v>ศูนย์ที่จัดตั้งในโรงเรียนสังกัด ศธ. (ขนาดใหญ่)</v>
      </c>
      <c r="E82" s="386">
        <v>81</v>
      </c>
      <c r="F82" s="388">
        <f>IF(LEN(VLOOKUP($A82,Progress_20230525!$A:$AZ,24,0))&gt;0,1,0)</f>
        <v>0</v>
      </c>
      <c r="G82" s="388">
        <f>IFERROR(SEARCH("&gt;",VLOOKUP($A82,Progress_20230525!$A:$AZ,15,0),1),0)</f>
        <v>0</v>
      </c>
      <c r="H82" s="387" t="str">
        <f>IF($F82&gt;0,VLOOKUP($A82,Progress_20230525!$A:$AZ,24,0),IF($G82&gt;0,RIGHT(VLOOKUP($A82,Progress_20230525!$A:$AZ,15,0),LEN(VLOOKUP($A82,Progress_20230525!$A:$AZ,15,0))-$G82-1),VLOOKUP($A82,Progress_20230525!$A:$AZ,15,0)))</f>
        <v>โรงเรียนพานทอง</v>
      </c>
      <c r="I82" s="387" t="str">
        <f>VLOOKUP(A82,Progress_20230525!$A:$AZ,7,0)</f>
        <v>ชลบุรี</v>
      </c>
      <c r="J82" s="387" t="str">
        <f>VLOOKUP($A82,Progress_20230525!$A:$AZ,5,0)</f>
        <v>โรงเรียนสังกัด สพฐ</v>
      </c>
      <c r="K82" s="387" t="str">
        <f>IF($F82&gt;0,VLOOKUP($A82,Progress_20230525!$A:$AZ,25,0),IF($G82&gt;0,VLOOKUP($A82,Progress_20230525!$A:$AZ,11,0),VLOOKUP($A82,Progress_20230525!$A:$AZ,11,0)))</f>
        <v>65/3 หมู่ 1 ตำบลหนองตำลึง อำเภอพานทอง จังหวัดชลบุรี 20160 </v>
      </c>
      <c r="L82" s="387">
        <f>IF($F82&gt;0,VLOOKUP($A82,Progress_20230525!$A:$AZ,26,0),IF($G82&gt;0,VLOOKUP($A82,Progress_20230525!$A:$AZ,16,0),VLOOKUP($A82,Progress_20230525!$A:$AZ,16,0)))</f>
        <v>13.4170899340786</v>
      </c>
      <c r="M82" s="387">
        <f>IF($F82&gt;0,VLOOKUP($A82,Progress_20230525!$A:$AZ,27,0),IF($G82&gt;0,VLOOKUP($A82,Progress_20230525!$A:$AZ,17,0),VLOOKUP($A82,Progress_20230525!$A:$AZ,17,0)))</f>
        <v>101.059843399733</v>
      </c>
      <c r="N82" s="387" t="str">
        <f t="shared" si="8"/>
        <v>สังกัดหน่วยงาน</v>
      </c>
      <c r="O82" s="387" t="str">
        <f>IF($F82&gt;0,VLOOKUP($A82,Progress_20230525!$A:$AZ,28,0),IF($G82&gt;0,VLOOKUP($A82,Progress_20230525!$A:$AZ,18,0),VLOOKUP($A82,Progress_20230525!$A:$AZ,18,0)))</f>
        <v>ผู้อำนวยการดร.เจตปรียา ขำเสถียร</v>
      </c>
      <c r="P82" s="393" t="str">
        <f>IF($F82&gt;0,VLOOKUP($A82,Progress_20230525!$A:$AZ,29,0),IF($G82&gt;0,VLOOKUP($A82,Progress_20230525!$A:$AZ,19,0),VLOOKUP($A82,Progress_20230525!$A:$AZ,19,0)))</f>
        <v>โทร. 038-206000</v>
      </c>
      <c r="Q82" s="393">
        <f>IF($F82&gt;0,0,IF($G82&gt;0,VLOOKUP($A82,Progress_20230525!$A:$AZ,20,0),VLOOKUP($A82,Progress_20230525!$A:$AZ,20,0)))</f>
        <v>0</v>
      </c>
      <c r="R82" s="393">
        <f>IF($F82&gt;0,0,IF($G82&gt;0,VLOOKUP($A82,Progress_20230525!$A:$AZ,21,0),VLOOKUP($A82,Progress_20230525!$A:$AZ,21,0)))</f>
        <v>0</v>
      </c>
      <c r="S82" s="387"/>
      <c r="T82" s="387"/>
      <c r="U82" s="391">
        <f t="shared" si="9"/>
        <v>45061</v>
      </c>
      <c r="V82" s="387" t="str">
        <f>VLOOKUP(MONTH($U82),Month!$A:$C,3,0)</f>
        <v>พฤษภาคม</v>
      </c>
      <c r="W82" s="387">
        <f t="shared" si="5"/>
        <v>2023</v>
      </c>
      <c r="X82" s="392">
        <v>210.93599395837498</v>
      </c>
      <c r="Y82" s="392">
        <v>111.73696171117734</v>
      </c>
    </row>
    <row r="83" spans="1:25" x14ac:dyDescent="0.25">
      <c r="A83" s="386">
        <f t="shared" si="6"/>
        <v>82</v>
      </c>
      <c r="B83" s="27">
        <f t="shared" si="7"/>
        <v>3</v>
      </c>
      <c r="C83" s="27">
        <f>VALUE(RIGHT(VLOOKUP($A83,Progress_20230525!$A:$AZ,4,0),1))</f>
        <v>1</v>
      </c>
      <c r="D83" s="387" t="str">
        <f>VLOOKUP($C83,Type!$A:$B,2,0)</f>
        <v>ศูนย์ที่จัดตั้งในโรงเรียนหรือสถานศึกษากระจายทั่วประเทศ</v>
      </c>
      <c r="E83" s="386">
        <v>82</v>
      </c>
      <c r="F83" s="388">
        <f>IF(LEN(VLOOKUP($A83,Progress_20230525!$A:$AZ,24,0))&gt;0,1,0)</f>
        <v>0</v>
      </c>
      <c r="G83" s="388">
        <f>IFERROR(SEARCH("&gt;",VLOOKUP($A83,Progress_20230525!$A:$AZ,15,0),1),0)</f>
        <v>0</v>
      </c>
      <c r="H83" s="387" t="str">
        <f>IF($F83&gt;0,VLOOKUP($A83,Progress_20230525!$A:$AZ,24,0),IF($G83&gt;0,RIGHT(VLOOKUP($A83,Progress_20230525!$A:$AZ,15,0),LEN(VLOOKUP($A83,Progress_20230525!$A:$AZ,15,0))-$G83-1),VLOOKUP($A83,Progress_20230525!$A:$AZ,15,0)))</f>
        <v>โรงเรียนพนัสพิทยาคาร</v>
      </c>
      <c r="I83" s="387" t="str">
        <f>VLOOKUP(A83,Progress_20230525!$A:$AZ,7,0)</f>
        <v>ชลบุรี</v>
      </c>
      <c r="J83" s="387" t="str">
        <f>VLOOKUP($A83,Progress_20230525!$A:$AZ,5,0)</f>
        <v>กลุ่มศูนย์ดิจิตอลชุมชน</v>
      </c>
      <c r="K83" s="387" t="str">
        <f>IF($F83&gt;0,VLOOKUP($A83,Progress_20230525!$A:$AZ,25,0),IF($G83&gt;0,VLOOKUP($A83,Progress_20230525!$A:$AZ,11,0),VLOOKUP($A83,Progress_20230525!$A:$AZ,11,0)))</f>
        <v>หมู่ 6 ตำบลกุฎโง้ง อำเภอพนัสนิคม จังหวัดชลบุรี 20140</v>
      </c>
      <c r="L83" s="387">
        <f>IF($F83&gt;0,VLOOKUP($A83,Progress_20230525!$A:$AZ,26,0),IF($G83&gt;0,VLOOKUP($A83,Progress_20230525!$A:$AZ,16,0),VLOOKUP($A83,Progress_20230525!$A:$AZ,16,0)))</f>
        <v>13.4505358287772</v>
      </c>
      <c r="M83" s="387">
        <f>IF($F83&gt;0,VLOOKUP($A83,Progress_20230525!$A:$AZ,27,0),IF($G83&gt;0,VLOOKUP($A83,Progress_20230525!$A:$AZ,17,0),VLOOKUP($A83,Progress_20230525!$A:$AZ,17,0)))</f>
        <v>101.170862438792</v>
      </c>
      <c r="N83" s="387" t="str">
        <f t="shared" si="8"/>
        <v>สังกัดหน่วยงาน</v>
      </c>
      <c r="O83" s="387" t="str">
        <f>IF($F83&gt;0,VLOOKUP($A83,Progress_20230525!$A:$AZ,28,0),IF($G83&gt;0,VLOOKUP($A83,Progress_20230525!$A:$AZ,18,0),VLOOKUP($A83,Progress_20230525!$A:$AZ,18,0)))</f>
        <v>ผู้อำนวยการ นายประโยชน์ กีรติปกรณ์</v>
      </c>
      <c r="P83" s="393">
        <f>IF($F83&gt;0,VLOOKUP($A83,Progress_20230525!$A:$AZ,29,0),IF($G83&gt;0,VLOOKUP($A83,Progress_20230525!$A:$AZ,19,0),VLOOKUP($A83,Progress_20230525!$A:$AZ,19,0)))</f>
        <v>0</v>
      </c>
      <c r="Q83" s="393">
        <f>IF($F83&gt;0,0,IF($G83&gt;0,VLOOKUP($A83,Progress_20230525!$A:$AZ,20,0),VLOOKUP($A83,Progress_20230525!$A:$AZ,20,0)))</f>
        <v>0</v>
      </c>
      <c r="R83" s="393">
        <f>IF($F83&gt;0,0,IF($G83&gt;0,VLOOKUP($A83,Progress_20230525!$A:$AZ,21,0),VLOOKUP($A83,Progress_20230525!$A:$AZ,21,0)))</f>
        <v>0</v>
      </c>
      <c r="S83" s="387"/>
      <c r="T83" s="387"/>
      <c r="U83" s="391">
        <f t="shared" si="9"/>
        <v>45061</v>
      </c>
      <c r="V83" s="387" t="str">
        <f>VLOOKUP(MONTH($U83),Month!$A:$C,3,0)</f>
        <v>พฤษภาคม</v>
      </c>
      <c r="W83" s="387">
        <f t="shared" si="5"/>
        <v>2023</v>
      </c>
      <c r="X83" s="392">
        <v>216.61655266285027</v>
      </c>
      <c r="Y83" s="392">
        <v>142.54680579626705</v>
      </c>
    </row>
    <row r="84" spans="1:25" x14ac:dyDescent="0.25">
      <c r="A84" s="386">
        <f t="shared" si="6"/>
        <v>83</v>
      </c>
      <c r="B84" s="27">
        <f t="shared" si="7"/>
        <v>3</v>
      </c>
      <c r="C84" s="27">
        <f>VALUE(RIGHT(VLOOKUP($A84,Progress_20230525!$A:$AZ,4,0),1))</f>
        <v>1</v>
      </c>
      <c r="D84" s="387" t="str">
        <f>VLOOKUP($C84,Type!$A:$B,2,0)</f>
        <v>ศูนย์ที่จัดตั้งในโรงเรียนหรือสถานศึกษากระจายทั่วประเทศ</v>
      </c>
      <c r="E84" s="386">
        <v>83</v>
      </c>
      <c r="F84" s="388">
        <f>IF(LEN(VLOOKUP($A84,Progress_20230525!$A:$AZ,24,0))&gt;0,1,0)</f>
        <v>0</v>
      </c>
      <c r="G84" s="388">
        <f>IFERROR(SEARCH("&gt;",VLOOKUP($A84,Progress_20230525!$A:$AZ,15,0),1),0)</f>
        <v>0</v>
      </c>
      <c r="H84" s="387" t="str">
        <f>IF($F84&gt;0,VLOOKUP($A84,Progress_20230525!$A:$AZ,24,0),IF($G84&gt;0,RIGHT(VLOOKUP($A84,Progress_20230525!$A:$AZ,15,0),LEN(VLOOKUP($A84,Progress_20230525!$A:$AZ,15,0))-$G84-1),VLOOKUP($A84,Progress_20230525!$A:$AZ,15,0)))</f>
        <v>โรงเรียนหัวถนนวิทยา</v>
      </c>
      <c r="I84" s="387" t="str">
        <f>VLOOKUP(A84,Progress_20230525!$A:$AZ,7,0)</f>
        <v>ชลบุรี</v>
      </c>
      <c r="J84" s="387" t="str">
        <f>VLOOKUP($A84,Progress_20230525!$A:$AZ,5,0)</f>
        <v>กลุ่มศูนย์ดิจิตอลชุมชน</v>
      </c>
      <c r="K84" s="387" t="str">
        <f>IF($F84&gt;0,VLOOKUP($A84,Progress_20230525!$A:$AZ,25,0),IF($G84&gt;0,VLOOKUP($A84,Progress_20230525!$A:$AZ,11,0),VLOOKUP($A84,Progress_20230525!$A:$AZ,11,0)))</f>
        <v>69 หมู่ 5 ต.หัวถนน อ.พนัสนิคม จ.ชลบุรี 20140</v>
      </c>
      <c r="L84" s="387">
        <f>IF($F84&gt;0,VLOOKUP($A84,Progress_20230525!$A:$AZ,26,0),IF($G84&gt;0,VLOOKUP($A84,Progress_20230525!$A:$AZ,16,0),VLOOKUP($A84,Progress_20230525!$A:$AZ,16,0)))</f>
        <v>13.526531689436499</v>
      </c>
      <c r="M84" s="387">
        <f>IF($F84&gt;0,VLOOKUP($A84,Progress_20230525!$A:$AZ,27,0),IF($G84&gt;0,VLOOKUP($A84,Progress_20230525!$A:$AZ,17,0),VLOOKUP($A84,Progress_20230525!$A:$AZ,17,0)))</f>
        <v>101.21303890461201</v>
      </c>
      <c r="N84" s="387" t="str">
        <f t="shared" si="8"/>
        <v>สังกัดหน่วยงาน</v>
      </c>
      <c r="O84" s="387" t="str">
        <f>IF($F84&gt;0,VLOOKUP($A84,Progress_20230525!$A:$AZ,28,0),IF($G84&gt;0,VLOOKUP($A84,Progress_20230525!$A:$AZ,18,0),VLOOKUP($A84,Progress_20230525!$A:$AZ,18,0)))</f>
        <v>ผู้อำนวยการ นางวิไล เฉยสอาด</v>
      </c>
      <c r="P84" s="393">
        <f>IF($F84&gt;0,VLOOKUP($A84,Progress_20230525!$A:$AZ,29,0),IF($G84&gt;0,VLOOKUP($A84,Progress_20230525!$A:$AZ,19,0),VLOOKUP($A84,Progress_20230525!$A:$AZ,19,0)))</f>
        <v>0</v>
      </c>
      <c r="Q84" s="393">
        <f>IF($F84&gt;0,0,IF($G84&gt;0,VLOOKUP($A84,Progress_20230525!$A:$AZ,20,0),VLOOKUP($A84,Progress_20230525!$A:$AZ,20,0)))</f>
        <v>0</v>
      </c>
      <c r="R84" s="393">
        <f>IF($F84&gt;0,0,IF($G84&gt;0,VLOOKUP($A84,Progress_20230525!$A:$AZ,21,0),VLOOKUP($A84,Progress_20230525!$A:$AZ,21,0)))</f>
        <v>0</v>
      </c>
      <c r="S84" s="387"/>
      <c r="T84" s="387"/>
      <c r="U84" s="391">
        <f t="shared" si="9"/>
        <v>45061</v>
      </c>
      <c r="V84" s="387" t="str">
        <f>VLOOKUP(MONTH($U84),Month!$A:$C,3,0)</f>
        <v>พฤษภาคม</v>
      </c>
      <c r="W84" s="387">
        <f t="shared" si="5"/>
        <v>2023</v>
      </c>
      <c r="X84" s="392">
        <v>211.68197064062343</v>
      </c>
      <c r="Y84" s="392">
        <v>108.89095130616643</v>
      </c>
    </row>
    <row r="85" spans="1:25" x14ac:dyDescent="0.25">
      <c r="A85" s="386">
        <f t="shared" si="6"/>
        <v>84</v>
      </c>
      <c r="B85" s="27">
        <f t="shared" si="7"/>
        <v>3</v>
      </c>
      <c r="C85" s="27">
        <f>VALUE(RIGHT(VLOOKUP($A85,Progress_20230525!$A:$AZ,4,0),1))</f>
        <v>1</v>
      </c>
      <c r="D85" s="387" t="str">
        <f>VLOOKUP($C85,Type!$A:$B,2,0)</f>
        <v>ศูนย์ที่จัดตั้งในโรงเรียนหรือสถานศึกษากระจายทั่วประเทศ</v>
      </c>
      <c r="E85" s="386">
        <v>84</v>
      </c>
      <c r="F85" s="388">
        <f>IF(LEN(VLOOKUP($A85,Progress_20230525!$A:$AZ,24,0))&gt;0,1,0)</f>
        <v>0</v>
      </c>
      <c r="G85" s="388">
        <f>IFERROR(SEARCH("&gt;",VLOOKUP($A85,Progress_20230525!$A:$AZ,15,0),1),0)</f>
        <v>0</v>
      </c>
      <c r="H85" s="387" t="str">
        <f>IF($F85&gt;0,VLOOKUP($A85,Progress_20230525!$A:$AZ,24,0),IF($G85&gt;0,RIGHT(VLOOKUP($A85,Progress_20230525!$A:$AZ,15,0),LEN(VLOOKUP($A85,Progress_20230525!$A:$AZ,15,0))-$G85-1),VLOOKUP($A85,Progress_20230525!$A:$AZ,15,0)))</f>
        <v>กศน.ตำบลท่าข้าม</v>
      </c>
      <c r="I85" s="387" t="str">
        <f>VLOOKUP(A85,Progress_20230525!$A:$AZ,7,0)</f>
        <v>ชลบุรี</v>
      </c>
      <c r="J85" s="387" t="str">
        <f>VLOOKUP($A85,Progress_20230525!$A:$AZ,5,0)</f>
        <v>กลุ่มศูนย์ดิจิตอลชุมชน</v>
      </c>
      <c r="K85" s="387" t="str">
        <f>IF($F85&gt;0,VLOOKUP($A85,Progress_20230525!$A:$AZ,25,0),IF($G85&gt;0,VLOOKUP($A85,Progress_20230525!$A:$AZ,11,0),VLOOKUP($A85,Progress_20230525!$A:$AZ,11,0)))</f>
        <v>โครงการชลประทานพานทองขยาย หมู่ 4  ตำบลท่าข้าม อำเภอบางปะกง  จังหวัด ฉะเชิงเทรา</v>
      </c>
      <c r="L85" s="387">
        <f>IF($F85&gt;0,VLOOKUP($A85,Progress_20230525!$A:$AZ,26,0),IF($G85&gt;0,VLOOKUP($A85,Progress_20230525!$A:$AZ,16,0),VLOOKUP($A85,Progress_20230525!$A:$AZ,16,0)))</f>
        <v>13.5822403071999</v>
      </c>
      <c r="M85" s="387">
        <f>IF($F85&gt;0,VLOOKUP($A85,Progress_20230525!$A:$AZ,27,0),IF($G85&gt;0,VLOOKUP($A85,Progress_20230525!$A:$AZ,17,0),VLOOKUP($A85,Progress_20230525!$A:$AZ,17,0)))</f>
        <v>101.165010196464</v>
      </c>
      <c r="N85" s="387" t="str">
        <f t="shared" si="8"/>
        <v>สังกัดหน่วยงาน</v>
      </c>
      <c r="O85" s="387">
        <f>IF($F85&gt;0,VLOOKUP($A85,Progress_20230525!$A:$AZ,28,0),IF($G85&gt;0,VLOOKUP($A85,Progress_20230525!$A:$AZ,18,0),VLOOKUP($A85,Progress_20230525!$A:$AZ,18,0)))</f>
        <v>0</v>
      </c>
      <c r="P85" s="393">
        <f>IF($F85&gt;0,VLOOKUP($A85,Progress_20230525!$A:$AZ,29,0),IF($G85&gt;0,VLOOKUP($A85,Progress_20230525!$A:$AZ,19,0),VLOOKUP($A85,Progress_20230525!$A:$AZ,19,0)))</f>
        <v>0</v>
      </c>
      <c r="Q85" s="393">
        <f>IF($F85&gt;0,0,IF($G85&gt;0,VLOOKUP($A85,Progress_20230525!$A:$AZ,20,0),VLOOKUP($A85,Progress_20230525!$A:$AZ,20,0)))</f>
        <v>0</v>
      </c>
      <c r="R85" s="393">
        <f>IF($F85&gt;0,0,IF($G85&gt;0,VLOOKUP($A85,Progress_20230525!$A:$AZ,21,0),VLOOKUP($A85,Progress_20230525!$A:$AZ,21,0)))</f>
        <v>0</v>
      </c>
      <c r="S85" s="387"/>
      <c r="T85" s="387"/>
      <c r="U85" s="391">
        <f t="shared" si="9"/>
        <v>45061</v>
      </c>
      <c r="V85" s="387" t="str">
        <f>VLOOKUP(MONTH($U85),Month!$A:$C,3,0)</f>
        <v>พฤษภาคม</v>
      </c>
      <c r="W85" s="387">
        <f t="shared" si="5"/>
        <v>2023</v>
      </c>
      <c r="X85" s="392">
        <v>246.9706778803351</v>
      </c>
      <c r="Y85" s="392">
        <v>145.91955055891762</v>
      </c>
    </row>
    <row r="86" spans="1:25" x14ac:dyDescent="0.25">
      <c r="A86" s="386">
        <f t="shared" si="6"/>
        <v>85</v>
      </c>
      <c r="B86" s="27">
        <f t="shared" si="7"/>
        <v>3</v>
      </c>
      <c r="C86" s="27">
        <f>VALUE(RIGHT(VLOOKUP($A86,Progress_20230525!$A:$AZ,4,0),1))</f>
        <v>1</v>
      </c>
      <c r="D86" s="387" t="str">
        <f>VLOOKUP($C86,Type!$A:$B,2,0)</f>
        <v>ศูนย์ที่จัดตั้งในโรงเรียนหรือสถานศึกษากระจายทั่วประเทศ</v>
      </c>
      <c r="E86" s="386">
        <v>85</v>
      </c>
      <c r="F86" s="388">
        <f>IF(LEN(VLOOKUP($A86,Progress_20230525!$A:$AZ,24,0))&gt;0,1,0)</f>
        <v>0</v>
      </c>
      <c r="G86" s="388">
        <f>IFERROR(SEARCH("&gt;",VLOOKUP($A86,Progress_20230525!$A:$AZ,15,0),1),0)</f>
        <v>0</v>
      </c>
      <c r="H86" s="387" t="str">
        <f>IF($F86&gt;0,VLOOKUP($A86,Progress_20230525!$A:$AZ,24,0),IF($G86&gt;0,RIGHT(VLOOKUP($A86,Progress_20230525!$A:$AZ,15,0),LEN(VLOOKUP($A86,Progress_20230525!$A:$AZ,15,0))-$G86-1),VLOOKUP($A86,Progress_20230525!$A:$AZ,15,0)))</f>
        <v>ศูนย์การศึกษานอกระบบและการศึกษาตามอัธยาศัย อำเภอพนัสนิคม</v>
      </c>
      <c r="I86" s="387" t="str">
        <f>VLOOKUP(A86,Progress_20230525!$A:$AZ,7,0)</f>
        <v>ชลบุรี</v>
      </c>
      <c r="J86" s="387" t="str">
        <f>VLOOKUP($A86,Progress_20230525!$A:$AZ,5,0)</f>
        <v>กลุ่มศูนย์ดิจิตอลชุมชน</v>
      </c>
      <c r="K86" s="387" t="str">
        <f>IF($F86&gt;0,VLOOKUP($A86,Progress_20230525!$A:$AZ,25,0),IF($G86&gt;0,VLOOKUP($A86,Progress_20230525!$A:$AZ,11,0),VLOOKUP($A86,Progress_20230525!$A:$AZ,11,0)))</f>
        <v>18/1 ม.1 ต.บ้านช้าง อ.พนัสนิคม จ.ชลบุรี 20140. โทรศัพท์ 0-3847-4970</v>
      </c>
      <c r="L86" s="387">
        <f>IF($F86&gt;0,VLOOKUP($A86,Progress_20230525!$A:$AZ,26,0),IF($G86&gt;0,VLOOKUP($A86,Progress_20230525!$A:$AZ,16,0),VLOOKUP($A86,Progress_20230525!$A:$AZ,16,0)))</f>
        <v>13.4648813262672</v>
      </c>
      <c r="M86" s="387">
        <f>IF($F86&gt;0,VLOOKUP($A86,Progress_20230525!$A:$AZ,27,0),IF($G86&gt;0,VLOOKUP($A86,Progress_20230525!$A:$AZ,17,0),VLOOKUP($A86,Progress_20230525!$A:$AZ,17,0)))</f>
        <v>101.184227554133</v>
      </c>
      <c r="N86" s="387" t="str">
        <f t="shared" si="8"/>
        <v>สังกัดหน่วยงาน</v>
      </c>
      <c r="O86" s="387">
        <f>IF($F86&gt;0,VLOOKUP($A86,Progress_20230525!$A:$AZ,28,0),IF($G86&gt;0,VLOOKUP($A86,Progress_20230525!$A:$AZ,18,0),VLOOKUP($A86,Progress_20230525!$A:$AZ,18,0)))</f>
        <v>0</v>
      </c>
      <c r="P86" s="393">
        <f>IF($F86&gt;0,VLOOKUP($A86,Progress_20230525!$A:$AZ,29,0),IF($G86&gt;0,VLOOKUP($A86,Progress_20230525!$A:$AZ,19,0),VLOOKUP($A86,Progress_20230525!$A:$AZ,19,0)))</f>
        <v>0</v>
      </c>
      <c r="Q86" s="393">
        <f>IF($F86&gt;0,0,IF($G86&gt;0,VLOOKUP($A86,Progress_20230525!$A:$AZ,20,0),VLOOKUP($A86,Progress_20230525!$A:$AZ,20,0)))</f>
        <v>0</v>
      </c>
      <c r="R86" s="393">
        <f>IF($F86&gt;0,0,IF($G86&gt;0,VLOOKUP($A86,Progress_20230525!$A:$AZ,21,0),VLOOKUP($A86,Progress_20230525!$A:$AZ,21,0)))</f>
        <v>0</v>
      </c>
      <c r="S86" s="387"/>
      <c r="T86" s="387"/>
      <c r="U86" s="391">
        <f t="shared" si="9"/>
        <v>45061</v>
      </c>
      <c r="V86" s="387" t="str">
        <f>VLOOKUP(MONTH($U86),Month!$A:$C,3,0)</f>
        <v>พฤษภาคม</v>
      </c>
      <c r="W86" s="387">
        <f t="shared" si="5"/>
        <v>2023</v>
      </c>
      <c r="X86" s="392">
        <v>243.90357854537567</v>
      </c>
      <c r="Y86" s="392">
        <v>120.11096565626288</v>
      </c>
    </row>
    <row r="87" spans="1:25" x14ac:dyDescent="0.25">
      <c r="A87" s="386">
        <f t="shared" si="6"/>
        <v>86</v>
      </c>
      <c r="B87" s="27">
        <f t="shared" si="7"/>
        <v>3</v>
      </c>
      <c r="C87" s="27">
        <f>VALUE(RIGHT(VLOOKUP($A87,Progress_20230525!$A:$AZ,4,0),1))</f>
        <v>1</v>
      </c>
      <c r="D87" s="387" t="str">
        <f>VLOOKUP($C87,Type!$A:$B,2,0)</f>
        <v>ศูนย์ที่จัดตั้งในโรงเรียนหรือสถานศึกษากระจายทั่วประเทศ</v>
      </c>
      <c r="E87" s="386">
        <v>86</v>
      </c>
      <c r="F87" s="388">
        <f>IF(LEN(VLOOKUP($A87,Progress_20230525!$A:$AZ,24,0))&gt;0,1,0)</f>
        <v>0</v>
      </c>
      <c r="G87" s="388">
        <f>IFERROR(SEARCH("&gt;",VLOOKUP($A87,Progress_20230525!$A:$AZ,15,0),1),0)</f>
        <v>0</v>
      </c>
      <c r="H87" s="387" t="str">
        <f>IF($F87&gt;0,VLOOKUP($A87,Progress_20230525!$A:$AZ,24,0),IF($G87&gt;0,RIGHT(VLOOKUP($A87,Progress_20230525!$A:$AZ,15,0),LEN(VLOOKUP($A87,Progress_20230525!$A:$AZ,15,0))-$G87-1),VLOOKUP($A87,Progress_20230525!$A:$AZ,15,0)))</f>
        <v>โรงเรียนชุมชนบ้านบางเสร่</v>
      </c>
      <c r="I87" s="387" t="str">
        <f>VLOOKUP(A87,Progress_20230525!$A:$AZ,7,0)</f>
        <v>ชลบุรี</v>
      </c>
      <c r="J87" s="387" t="str">
        <f>VLOOKUP($A87,Progress_20230525!$A:$AZ,5,0)</f>
        <v>กลุ่มศูนย์ดิจิตอลชุมชน</v>
      </c>
      <c r="K87" s="387">
        <f>IF($F87&gt;0,VLOOKUP($A87,Progress_20230525!$A:$AZ,25,0),IF($G87&gt;0,VLOOKUP($A87,Progress_20230525!$A:$AZ,11,0),VLOOKUP($A87,Progress_20230525!$A:$AZ,11,0)))</f>
        <v>0</v>
      </c>
      <c r="L87" s="387">
        <f>IF($F87&gt;0,VLOOKUP($A87,Progress_20230525!$A:$AZ,26,0),IF($G87&gt;0,VLOOKUP($A87,Progress_20230525!$A:$AZ,16,0),VLOOKUP($A87,Progress_20230525!$A:$AZ,16,0)))</f>
        <v>12.758232866547599</v>
      </c>
      <c r="M87" s="387">
        <f>IF($F87&gt;0,VLOOKUP($A87,Progress_20230525!$A:$AZ,27,0),IF($G87&gt;0,VLOOKUP($A87,Progress_20230525!$A:$AZ,17,0),VLOOKUP($A87,Progress_20230525!$A:$AZ,17,0)))</f>
        <v>100.90236859645501</v>
      </c>
      <c r="N87" s="387" t="str">
        <f t="shared" si="8"/>
        <v>สังกัดหน่วยงาน</v>
      </c>
      <c r="O87" s="387" t="str">
        <f>IF($F87&gt;0,VLOOKUP($A87,Progress_20230525!$A:$AZ,28,0),IF($G87&gt;0,VLOOKUP($A87,Progress_20230525!$A:$AZ,18,0),VLOOKUP($A87,Progress_20230525!$A:$AZ,18,0)))</f>
        <v>ผช.สส.ชิน</v>
      </c>
      <c r="P87" s="393" t="str">
        <f>IF($F87&gt;0,VLOOKUP($A87,Progress_20230525!$A:$AZ,29,0),IF($G87&gt;0,VLOOKUP($A87,Progress_20230525!$A:$AZ,19,0),VLOOKUP($A87,Progress_20230525!$A:$AZ,19,0)))</f>
        <v xml:space="preserve">โทร. 0816346159 </v>
      </c>
      <c r="Q87" s="393">
        <f>IF($F87&gt;0,0,IF($G87&gt;0,VLOOKUP($A87,Progress_20230525!$A:$AZ,20,0),VLOOKUP($A87,Progress_20230525!$A:$AZ,20,0)))</f>
        <v>0</v>
      </c>
      <c r="R87" s="393">
        <f>IF($F87&gt;0,0,IF($G87&gt;0,VLOOKUP($A87,Progress_20230525!$A:$AZ,21,0),VLOOKUP($A87,Progress_20230525!$A:$AZ,21,0)))</f>
        <v>0</v>
      </c>
      <c r="S87" s="387"/>
      <c r="T87" s="387"/>
      <c r="U87" s="391">
        <f t="shared" si="9"/>
        <v>45061</v>
      </c>
      <c r="V87" s="387" t="str">
        <f>VLOOKUP(MONTH($U87),Month!$A:$C,3,0)</f>
        <v>พฤษภาคม</v>
      </c>
      <c r="W87" s="387">
        <f t="shared" si="5"/>
        <v>2023</v>
      </c>
      <c r="X87" s="392">
        <v>248.91668874725141</v>
      </c>
      <c r="Y87" s="392">
        <v>115.86605322133327</v>
      </c>
    </row>
    <row r="88" spans="1:25" x14ac:dyDescent="0.25">
      <c r="A88" s="386">
        <f t="shared" si="6"/>
        <v>87</v>
      </c>
      <c r="B88" s="27">
        <f t="shared" si="7"/>
        <v>3</v>
      </c>
      <c r="C88" s="27">
        <f>VALUE(RIGHT(VLOOKUP($A88,Progress_20230525!$A:$AZ,4,0),1))</f>
        <v>1</v>
      </c>
      <c r="D88" s="387" t="str">
        <f>VLOOKUP($C88,Type!$A:$B,2,0)</f>
        <v>ศูนย์ที่จัดตั้งในโรงเรียนหรือสถานศึกษากระจายทั่วประเทศ</v>
      </c>
      <c r="E88" s="386">
        <v>87</v>
      </c>
      <c r="F88" s="388">
        <f>IF(LEN(VLOOKUP($A88,Progress_20230525!$A:$AZ,24,0))&gt;0,1,0)</f>
        <v>0</v>
      </c>
      <c r="G88" s="388">
        <f>IFERROR(SEARCH("&gt;",VLOOKUP($A88,Progress_20230525!$A:$AZ,15,0),1),0)</f>
        <v>0</v>
      </c>
      <c r="H88" s="387" t="str">
        <f>IF($F88&gt;0,VLOOKUP($A88,Progress_20230525!$A:$AZ,24,0),IF($G88&gt;0,RIGHT(VLOOKUP($A88,Progress_20230525!$A:$AZ,15,0),LEN(VLOOKUP($A88,Progress_20230525!$A:$AZ,15,0))-$G88-1),VLOOKUP($A88,Progress_20230525!$A:$AZ,15,0)))</f>
        <v>กศน.ตำบลนาจอมเทียน</v>
      </c>
      <c r="I88" s="387" t="str">
        <f>VLOOKUP(A88,Progress_20230525!$A:$AZ,7,0)</f>
        <v>ชลบุรี</v>
      </c>
      <c r="J88" s="387" t="str">
        <f>VLOOKUP($A88,Progress_20230525!$A:$AZ,5,0)</f>
        <v>กลุ่มศูนย์ดิจิตอลชุมชน</v>
      </c>
      <c r="K88" s="387">
        <f>IF($F88&gt;0,VLOOKUP($A88,Progress_20230525!$A:$AZ,25,0),IF($G88&gt;0,VLOOKUP($A88,Progress_20230525!$A:$AZ,11,0),VLOOKUP($A88,Progress_20230525!$A:$AZ,11,0)))</f>
        <v>0</v>
      </c>
      <c r="L88" s="387">
        <f>IF($F88&gt;0,VLOOKUP($A88,Progress_20230525!$A:$AZ,26,0),IF($G88&gt;0,VLOOKUP($A88,Progress_20230525!$A:$AZ,16,0),VLOOKUP($A88,Progress_20230525!$A:$AZ,16,0)))</f>
        <v>12.7906279909829</v>
      </c>
      <c r="M88" s="387">
        <f>IF($F88&gt;0,VLOOKUP($A88,Progress_20230525!$A:$AZ,27,0),IF($G88&gt;0,VLOOKUP($A88,Progress_20230525!$A:$AZ,17,0),VLOOKUP($A88,Progress_20230525!$A:$AZ,17,0)))</f>
        <v>100.929024696456</v>
      </c>
      <c r="N88" s="387" t="str">
        <f t="shared" si="8"/>
        <v>สังกัดหน่วยงาน</v>
      </c>
      <c r="O88" s="387" t="str">
        <f>IF($F88&gt;0,VLOOKUP($A88,Progress_20230525!$A:$AZ,28,0),IF($G88&gt;0,VLOOKUP($A88,Progress_20230525!$A:$AZ,18,0),VLOOKUP($A88,Progress_20230525!$A:$AZ,18,0)))</f>
        <v>ผช.สส.แชร</v>
      </c>
      <c r="P88" s="393" t="str">
        <f>IF($F88&gt;0,VLOOKUP($A88,Progress_20230525!$A:$AZ,29,0),IF($G88&gt;0,VLOOKUP($A88,Progress_20230525!$A:$AZ,19,0),VLOOKUP($A88,Progress_20230525!$A:$AZ,19,0)))</f>
        <v xml:space="preserve">โทร. 0819834281 </v>
      </c>
      <c r="Q88" s="393">
        <f>IF($F88&gt;0,0,IF($G88&gt;0,VLOOKUP($A88,Progress_20230525!$A:$AZ,20,0),VLOOKUP($A88,Progress_20230525!$A:$AZ,20,0)))</f>
        <v>0</v>
      </c>
      <c r="R88" s="393">
        <f>IF($F88&gt;0,0,IF($G88&gt;0,VLOOKUP($A88,Progress_20230525!$A:$AZ,21,0),VLOOKUP($A88,Progress_20230525!$A:$AZ,21,0)))</f>
        <v>0</v>
      </c>
      <c r="S88" s="387"/>
      <c r="T88" s="387"/>
      <c r="U88" s="391">
        <f t="shared" si="9"/>
        <v>45061</v>
      </c>
      <c r="V88" s="387" t="str">
        <f>VLOOKUP(MONTH($U88),Month!$A:$C,3,0)</f>
        <v>พฤษภาคม</v>
      </c>
      <c r="W88" s="387">
        <f t="shared" si="5"/>
        <v>2023</v>
      </c>
      <c r="X88" s="392">
        <v>230.74878836880794</v>
      </c>
      <c r="Y88" s="392">
        <v>136.65753169462843</v>
      </c>
    </row>
    <row r="89" spans="1:25" x14ac:dyDescent="0.25">
      <c r="A89" s="386">
        <f t="shared" si="6"/>
        <v>88</v>
      </c>
      <c r="B89" s="27">
        <f t="shared" si="7"/>
        <v>3</v>
      </c>
      <c r="C89" s="27">
        <f>VALUE(RIGHT(VLOOKUP($A89,Progress_20230525!$A:$AZ,4,0),1))</f>
        <v>1</v>
      </c>
      <c r="D89" s="387" t="str">
        <f>VLOOKUP($C89,Type!$A:$B,2,0)</f>
        <v>ศูนย์ที่จัดตั้งในโรงเรียนหรือสถานศึกษากระจายทั่วประเทศ</v>
      </c>
      <c r="E89" s="386">
        <v>88</v>
      </c>
      <c r="F89" s="388">
        <f>IF(LEN(VLOOKUP($A89,Progress_20230525!$A:$AZ,24,0))&gt;0,1,0)</f>
        <v>0</v>
      </c>
      <c r="G89" s="388">
        <f>IFERROR(SEARCH("&gt;",VLOOKUP($A89,Progress_20230525!$A:$AZ,15,0),1),0)</f>
        <v>0</v>
      </c>
      <c r="H89" s="387" t="str">
        <f>IF($F89&gt;0,VLOOKUP($A89,Progress_20230525!$A:$AZ,24,0),IF($G89&gt;0,RIGHT(VLOOKUP($A89,Progress_20230525!$A:$AZ,15,0),LEN(VLOOKUP($A89,Progress_20230525!$A:$AZ,15,0))-$G89-1),VLOOKUP($A89,Progress_20230525!$A:$AZ,15,0)))</f>
        <v>โรงเรียนเกาะสีชัง</v>
      </c>
      <c r="I89" s="387" t="str">
        <f>VLOOKUP(A89,Progress_20230525!$A:$AZ,7,0)</f>
        <v>ชลบุรี</v>
      </c>
      <c r="J89" s="387" t="str">
        <f>VLOOKUP($A89,Progress_20230525!$A:$AZ,5,0)</f>
        <v>กลุ่มศูนย์ดิจิตอลชุมชน</v>
      </c>
      <c r="K89" s="387" t="str">
        <f>IF($F89&gt;0,VLOOKUP($A89,Progress_20230525!$A:$AZ,25,0),IF($G89&gt;0,VLOOKUP($A89,Progress_20230525!$A:$AZ,11,0),VLOOKUP($A89,Progress_20230525!$A:$AZ,11,0)))</f>
        <v>58 หมู่ 6   ตำบลท่าเทววงษ์  อำเภอเกาะสีชัง จังหวัดชลบุรี 20120</v>
      </c>
      <c r="L89" s="387">
        <f>IF($F89&gt;0,VLOOKUP($A89,Progress_20230525!$A:$AZ,26,0),IF($G89&gt;0,VLOOKUP($A89,Progress_20230525!$A:$AZ,16,0),VLOOKUP($A89,Progress_20230525!$A:$AZ,16,0)))</f>
        <v>13.1629528846399</v>
      </c>
      <c r="M89" s="387">
        <f>IF($F89&gt;0,VLOOKUP($A89,Progress_20230525!$A:$AZ,27,0),IF($G89&gt;0,VLOOKUP($A89,Progress_20230525!$A:$AZ,17,0),VLOOKUP($A89,Progress_20230525!$A:$AZ,17,0)))</f>
        <v>100.805055996459</v>
      </c>
      <c r="N89" s="387" t="str">
        <f t="shared" si="8"/>
        <v>สังกัดหน่วยงาน</v>
      </c>
      <c r="O89" s="387" t="str">
        <f>IF($F89&gt;0,VLOOKUP($A89,Progress_20230525!$A:$AZ,28,0),IF($G89&gt;0,VLOOKUP($A89,Progress_20230525!$A:$AZ,18,0),VLOOKUP($A89,Progress_20230525!$A:$AZ,18,0)))</f>
        <v>รองผู้อำนวยการ นายต่อพงษ์ สมสิงห์</v>
      </c>
      <c r="P89" s="393" t="str">
        <f>IF($F89&gt;0,VLOOKUP($A89,Progress_20230525!$A:$AZ,29,0),IF($G89&gt;0,VLOOKUP($A89,Progress_20230525!$A:$AZ,19,0),VLOOKUP($A89,Progress_20230525!$A:$AZ,19,0)))</f>
        <v>โทร. 038216545</v>
      </c>
      <c r="Q89" s="393">
        <f>IF($F89&gt;0,0,IF($G89&gt;0,VLOOKUP($A89,Progress_20230525!$A:$AZ,20,0),VLOOKUP($A89,Progress_20230525!$A:$AZ,20,0)))</f>
        <v>0</v>
      </c>
      <c r="R89" s="393">
        <f>IF($F89&gt;0,0,IF($G89&gt;0,VLOOKUP($A89,Progress_20230525!$A:$AZ,21,0),VLOOKUP($A89,Progress_20230525!$A:$AZ,21,0)))</f>
        <v>0</v>
      </c>
      <c r="S89" s="387"/>
      <c r="T89" s="387"/>
      <c r="U89" s="391">
        <f t="shared" si="9"/>
        <v>45061</v>
      </c>
      <c r="V89" s="387" t="str">
        <f>VLOOKUP(MONTH($U89),Month!$A:$C,3,0)</f>
        <v>พฤษภาคม</v>
      </c>
      <c r="W89" s="387">
        <f t="shared" si="5"/>
        <v>2023</v>
      </c>
      <c r="X89" s="392">
        <v>238.26964770042898</v>
      </c>
      <c r="Y89" s="392">
        <v>139.53796767827325</v>
      </c>
    </row>
    <row r="90" spans="1:25" x14ac:dyDescent="0.25">
      <c r="A90" s="386">
        <f t="shared" si="6"/>
        <v>89</v>
      </c>
      <c r="B90" s="27">
        <f t="shared" si="7"/>
        <v>3</v>
      </c>
      <c r="C90" s="27">
        <f>VALUE(RIGHT(VLOOKUP($A90,Progress_20230525!$A:$AZ,4,0),1))</f>
        <v>1</v>
      </c>
      <c r="D90" s="387" t="str">
        <f>VLOOKUP($C90,Type!$A:$B,2,0)</f>
        <v>ศูนย์ที่จัดตั้งในโรงเรียนหรือสถานศึกษากระจายทั่วประเทศ</v>
      </c>
      <c r="E90" s="386">
        <v>89</v>
      </c>
      <c r="F90" s="388">
        <f>IF(LEN(VLOOKUP($A90,Progress_20230525!$A:$AZ,24,0))&gt;0,1,0)</f>
        <v>0</v>
      </c>
      <c r="G90" s="388">
        <f>IFERROR(SEARCH("&gt;",VLOOKUP($A90,Progress_20230525!$A:$AZ,15,0),1),0)</f>
        <v>0</v>
      </c>
      <c r="H90" s="387" t="str">
        <f>IF($F90&gt;0,VLOOKUP($A90,Progress_20230525!$A:$AZ,24,0),IF($G90&gt;0,RIGHT(VLOOKUP($A90,Progress_20230525!$A:$AZ,15,0),LEN(VLOOKUP($A90,Progress_20230525!$A:$AZ,15,0))-$G90-1),VLOOKUP($A90,Progress_20230525!$A:$AZ,15,0)))</f>
        <v>โรงเรียนชุมชนบ้านคลองพลู</v>
      </c>
      <c r="I90" s="387" t="str">
        <f>VLOOKUP(A90,Progress_20230525!$A:$AZ,7,0)</f>
        <v>ชลบุรี</v>
      </c>
      <c r="J90" s="387" t="str">
        <f>VLOOKUP($A90,Progress_20230525!$A:$AZ,5,0)</f>
        <v>กลุ่มศูนย์ดิจิตอลชุมชน</v>
      </c>
      <c r="K90" s="387" t="str">
        <f>IF($F90&gt;0,VLOOKUP($A90,Progress_20230525!$A:$AZ,25,0),IF($G90&gt;0,VLOOKUP($A90,Progress_20230525!$A:$AZ,11,0),VLOOKUP($A90,Progress_20230525!$A:$AZ,11,0)))</f>
        <v>405 หมู่ที่ 1 บ้านคลองพลู   ตำบลคลองพลู  อำเภอหนองใหญ่ จังหวัดชลบุรี 20190</v>
      </c>
      <c r="L90" s="387">
        <f>IF($F90&gt;0,VLOOKUP($A90,Progress_20230525!$A:$AZ,26,0),IF($G90&gt;0,VLOOKUP($A90,Progress_20230525!$A:$AZ,16,0),VLOOKUP($A90,Progress_20230525!$A:$AZ,16,0)))</f>
        <v>13.110476584418301</v>
      </c>
      <c r="M90" s="387">
        <f>IF($F90&gt;0,VLOOKUP($A90,Progress_20230525!$A:$AZ,27,0),IF($G90&gt;0,VLOOKUP($A90,Progress_20230525!$A:$AZ,17,0),VLOOKUP($A90,Progress_20230525!$A:$AZ,17,0)))</f>
        <v>101.415501673416</v>
      </c>
      <c r="N90" s="387" t="str">
        <f t="shared" si="8"/>
        <v>สังกัดหน่วยงาน</v>
      </c>
      <c r="O90" s="387" t="str">
        <f>IF($F90&gt;0,VLOOKUP($A90,Progress_20230525!$A:$AZ,28,0),IF($G90&gt;0,VLOOKUP($A90,Progress_20230525!$A:$AZ,18,0),VLOOKUP($A90,Progress_20230525!$A:$AZ,18,0)))</f>
        <v>ผู้อำนวยการ นายนิกร บุญมาก</v>
      </c>
      <c r="P90" s="393" t="str">
        <f>IF($F90&gt;0,VLOOKUP($A90,Progress_20230525!$A:$AZ,29,0),IF($G90&gt;0,VLOOKUP($A90,Progress_20230525!$A:$AZ,19,0),VLOOKUP($A90,Progress_20230525!$A:$AZ,19,0)))</f>
        <v>โทร. 0903941599</v>
      </c>
      <c r="Q90" s="393">
        <f>IF($F90&gt;0,0,IF($G90&gt;0,VLOOKUP($A90,Progress_20230525!$A:$AZ,20,0),VLOOKUP($A90,Progress_20230525!$A:$AZ,20,0)))</f>
        <v>0</v>
      </c>
      <c r="R90" s="393">
        <f>IF($F90&gt;0,0,IF($G90&gt;0,VLOOKUP($A90,Progress_20230525!$A:$AZ,21,0),VLOOKUP($A90,Progress_20230525!$A:$AZ,21,0)))</f>
        <v>0</v>
      </c>
      <c r="S90" s="387"/>
      <c r="T90" s="387"/>
      <c r="U90" s="391">
        <f t="shared" si="9"/>
        <v>45061</v>
      </c>
      <c r="V90" s="387" t="str">
        <f>VLOOKUP(MONTH($U90),Month!$A:$C,3,0)</f>
        <v>พฤษภาคม</v>
      </c>
      <c r="W90" s="387">
        <f t="shared" si="5"/>
        <v>2023</v>
      </c>
      <c r="X90" s="392">
        <v>246.6023258323961</v>
      </c>
      <c r="Y90" s="392">
        <v>112.0460075320823</v>
      </c>
    </row>
    <row r="91" spans="1:25" x14ac:dyDescent="0.25">
      <c r="A91" s="386">
        <f t="shared" si="6"/>
        <v>90</v>
      </c>
      <c r="B91" s="27">
        <f t="shared" si="7"/>
        <v>3</v>
      </c>
      <c r="C91" s="27">
        <f>VALUE(RIGHT(VLOOKUP($A91,Progress_20230525!$A:$AZ,4,0),1))</f>
        <v>1</v>
      </c>
      <c r="D91" s="387" t="str">
        <f>VLOOKUP($C91,Type!$A:$B,2,0)</f>
        <v>ศูนย์ที่จัดตั้งในโรงเรียนหรือสถานศึกษากระจายทั่วประเทศ</v>
      </c>
      <c r="E91" s="386">
        <v>90</v>
      </c>
      <c r="F91" s="388">
        <f>IF(LEN(VLOOKUP($A91,Progress_20230525!$A:$AZ,24,0))&gt;0,1,0)</f>
        <v>0</v>
      </c>
      <c r="G91" s="388">
        <f>IFERROR(SEARCH("&gt;",VLOOKUP($A91,Progress_20230525!$A:$AZ,15,0),1),0)</f>
        <v>0</v>
      </c>
      <c r="H91" s="387" t="str">
        <f>IF($F91&gt;0,VLOOKUP($A91,Progress_20230525!$A:$AZ,24,0),IF($G91&gt;0,RIGHT(VLOOKUP($A91,Progress_20230525!$A:$AZ,15,0),LEN(VLOOKUP($A91,Progress_20230525!$A:$AZ,15,0))-$G91-1),VLOOKUP($A91,Progress_20230525!$A:$AZ,15,0)))</f>
        <v>โรงเรียนเมืองพัทยา 10 (บ้านเกาะล้าน)</v>
      </c>
      <c r="I91" s="387" t="str">
        <f>VLOOKUP(A91,Progress_20230525!$A:$AZ,7,0)</f>
        <v>ชลบุรี</v>
      </c>
      <c r="J91" s="387" t="str">
        <f>VLOOKUP($A91,Progress_20230525!$A:$AZ,5,0)</f>
        <v>กลุ่มศูนย์ดิจิตอลชุมชน</v>
      </c>
      <c r="K91" s="387" t="str">
        <f>IF($F91&gt;0,VLOOKUP($A91,Progress_20230525!$A:$AZ,25,0),IF($G91&gt;0,VLOOKUP($A91,Progress_20230525!$A:$AZ,11,0),VLOOKUP($A91,Progress_20230525!$A:$AZ,11,0)))</f>
        <v>209 หมู่ 7 ตำบลนาเกลือ อำเภอบางละมุง จังหวัดชลบุรี เมืองพัทยา 20150</v>
      </c>
      <c r="L91" s="387">
        <f>IF($F91&gt;0,VLOOKUP($A91,Progress_20230525!$A:$AZ,26,0),IF($G91&gt;0,VLOOKUP($A91,Progress_20230525!$A:$AZ,16,0),VLOOKUP($A91,Progress_20230525!$A:$AZ,16,0)))</f>
        <v>12.92247706471</v>
      </c>
      <c r="M91" s="387">
        <f>IF($F91&gt;0,VLOOKUP($A91,Progress_20230525!$A:$AZ,27,0),IF($G91&gt;0,VLOOKUP($A91,Progress_20230525!$A:$AZ,17,0),VLOOKUP($A91,Progress_20230525!$A:$AZ,17,0)))</f>
        <v>100.78597882315201</v>
      </c>
      <c r="N91" s="387" t="str">
        <f t="shared" si="8"/>
        <v>สังกัดหน่วยงาน</v>
      </c>
      <c r="O91" s="387">
        <f>IF($F91&gt;0,VLOOKUP($A91,Progress_20230525!$A:$AZ,28,0),IF($G91&gt;0,VLOOKUP($A91,Progress_20230525!$A:$AZ,18,0),VLOOKUP($A91,Progress_20230525!$A:$AZ,18,0)))</f>
        <v>0</v>
      </c>
      <c r="P91" s="393" t="str">
        <f>IF($F91&gt;0,VLOOKUP($A91,Progress_20230525!$A:$AZ,29,0),IF($G91&gt;0,VLOOKUP($A91,Progress_20230525!$A:$AZ,19,0),VLOOKUP($A91,Progress_20230525!$A:$AZ,19,0)))</f>
        <v>โทร. 0846571754</v>
      </c>
      <c r="Q91" s="393">
        <f>IF($F91&gt;0,0,IF($G91&gt;0,VLOOKUP($A91,Progress_20230525!$A:$AZ,20,0),VLOOKUP($A91,Progress_20230525!$A:$AZ,20,0)))</f>
        <v>0</v>
      </c>
      <c r="R91" s="393">
        <f>IF($F91&gt;0,0,IF($G91&gt;0,VLOOKUP($A91,Progress_20230525!$A:$AZ,21,0),VLOOKUP($A91,Progress_20230525!$A:$AZ,21,0)))</f>
        <v>0</v>
      </c>
      <c r="S91" s="387"/>
      <c r="T91" s="387"/>
      <c r="U91" s="391">
        <f t="shared" si="9"/>
        <v>45061</v>
      </c>
      <c r="V91" s="387" t="str">
        <f>VLOOKUP(MONTH($U91),Month!$A:$C,3,0)</f>
        <v>พฤษภาคม</v>
      </c>
      <c r="W91" s="387">
        <f t="shared" si="5"/>
        <v>2023</v>
      </c>
      <c r="X91" s="392">
        <v>226.07850490508707</v>
      </c>
      <c r="Y91" s="392">
        <v>108.08801514444455</v>
      </c>
    </row>
    <row r="92" spans="1:25" x14ac:dyDescent="0.25">
      <c r="A92" s="386">
        <f t="shared" si="6"/>
        <v>91</v>
      </c>
      <c r="B92" s="27">
        <f t="shared" si="7"/>
        <v>3</v>
      </c>
      <c r="C92" s="27">
        <f>VALUE(RIGHT(VLOOKUP($A92,Progress_20230525!$A:$AZ,4,0),1))</f>
        <v>1</v>
      </c>
      <c r="D92" s="387" t="str">
        <f>VLOOKUP($C92,Type!$A:$B,2,0)</f>
        <v>ศูนย์ที่จัดตั้งในโรงเรียนหรือสถานศึกษากระจายทั่วประเทศ</v>
      </c>
      <c r="E92" s="386">
        <v>91</v>
      </c>
      <c r="F92" s="388">
        <f>IF(LEN(VLOOKUP($A92,Progress_20230525!$A:$AZ,24,0))&gt;0,1,0)</f>
        <v>0</v>
      </c>
      <c r="G92" s="388">
        <f>IFERROR(SEARCH("&gt;",VLOOKUP($A92,Progress_20230525!$A:$AZ,15,0),1),0)</f>
        <v>0</v>
      </c>
      <c r="H92" s="387" t="str">
        <f>IF($F92&gt;0,VLOOKUP($A92,Progress_20230525!$A:$AZ,24,0),IF($G92&gt;0,RIGHT(VLOOKUP($A92,Progress_20230525!$A:$AZ,15,0),LEN(VLOOKUP($A92,Progress_20230525!$A:$AZ,15,0))-$G92-1),VLOOKUP($A92,Progress_20230525!$A:$AZ,15,0)))</f>
        <v>โรงเรียนบ้านบางแสม</v>
      </c>
      <c r="I92" s="387" t="str">
        <f>VLOOKUP(A92,Progress_20230525!$A:$AZ,7,0)</f>
        <v>ชลบุรี</v>
      </c>
      <c r="J92" s="387" t="str">
        <f>VLOOKUP($A92,Progress_20230525!$A:$AZ,5,0)</f>
        <v>กลุ่มศูนย์ดิจิตอลชุมชน</v>
      </c>
      <c r="K92" s="387" t="str">
        <f>IF($F92&gt;0,VLOOKUP($A92,Progress_20230525!$A:$AZ,25,0),IF($G92&gt;0,VLOOKUP($A92,Progress_20230525!$A:$AZ,11,0),VLOOKUP($A92,Progress_20230525!$A:$AZ,11,0)))</f>
        <v>หมู่ที่  3  บ้านบางแสม ตำบลบางนาง อำเภอพานทอง จังหวัดชลบุรี 20160</v>
      </c>
      <c r="L92" s="387">
        <f>IF($F92&gt;0,VLOOKUP($A92,Progress_20230525!$A:$AZ,26,0),IF($G92&gt;0,VLOOKUP($A92,Progress_20230525!$A:$AZ,16,0),VLOOKUP($A92,Progress_20230525!$A:$AZ,16,0)))</f>
        <v>13.4884023879588</v>
      </c>
      <c r="M92" s="387">
        <f>IF($F92&gt;0,VLOOKUP($A92,Progress_20230525!$A:$AZ,27,0),IF($G92&gt;0,VLOOKUP($A92,Progress_20230525!$A:$AZ,17,0),VLOOKUP($A92,Progress_20230525!$A:$AZ,17,0)))</f>
        <v>101.04563323879201</v>
      </c>
      <c r="N92" s="387" t="str">
        <f t="shared" si="8"/>
        <v>สังกัดหน่วยงาน</v>
      </c>
      <c r="O92" s="387" t="str">
        <f>IF($F92&gt;0,VLOOKUP($A92,Progress_20230525!$A:$AZ,28,0),IF($G92&gt;0,VLOOKUP($A92,Progress_20230525!$A:$AZ,18,0),VLOOKUP($A92,Progress_20230525!$A:$AZ,18,0)))</f>
        <v>ผู้อำนวยการ นางสาวสมถวิล    มิสันเทียะ</v>
      </c>
      <c r="P92" s="393" t="str">
        <f>IF($F92&gt;0,VLOOKUP($A92,Progress_20230525!$A:$AZ,29,0),IF($G92&gt;0,VLOOKUP($A92,Progress_20230525!$A:$AZ,19,0),VLOOKUP($A92,Progress_20230525!$A:$AZ,19,0)))</f>
        <v>โทร. 0898324365</v>
      </c>
      <c r="Q92" s="393">
        <f>IF($F92&gt;0,0,IF($G92&gt;0,VLOOKUP($A92,Progress_20230525!$A:$AZ,20,0),VLOOKUP($A92,Progress_20230525!$A:$AZ,20,0)))</f>
        <v>0</v>
      </c>
      <c r="R92" s="393">
        <f>IF($F92&gt;0,0,IF($G92&gt;0,VLOOKUP($A92,Progress_20230525!$A:$AZ,21,0),VLOOKUP($A92,Progress_20230525!$A:$AZ,21,0)))</f>
        <v>0</v>
      </c>
      <c r="S92" s="387"/>
      <c r="T92" s="387"/>
      <c r="U92" s="391">
        <f t="shared" si="9"/>
        <v>45061</v>
      </c>
      <c r="V92" s="387" t="str">
        <f>VLOOKUP(MONTH($U92),Month!$A:$C,3,0)</f>
        <v>พฤษภาคม</v>
      </c>
      <c r="W92" s="387">
        <f t="shared" si="5"/>
        <v>2023</v>
      </c>
      <c r="X92" s="392">
        <v>205.49834683573522</v>
      </c>
      <c r="Y92" s="392">
        <v>116.45973617487211</v>
      </c>
    </row>
    <row r="93" spans="1:25" x14ac:dyDescent="0.25">
      <c r="A93" s="386">
        <f t="shared" si="6"/>
        <v>92</v>
      </c>
      <c r="B93" s="27">
        <f t="shared" si="7"/>
        <v>3</v>
      </c>
      <c r="C93" s="27">
        <f>VALUE(RIGHT(VLOOKUP($A93,Progress_20230525!$A:$AZ,4,0),1))</f>
        <v>1</v>
      </c>
      <c r="D93" s="387" t="str">
        <f>VLOOKUP($C93,Type!$A:$B,2,0)</f>
        <v>ศูนย์ที่จัดตั้งในโรงเรียนหรือสถานศึกษากระจายทั่วประเทศ</v>
      </c>
      <c r="E93" s="386">
        <v>92</v>
      </c>
      <c r="F93" s="388">
        <f>IF(LEN(VLOOKUP($A93,Progress_20230525!$A:$AZ,24,0))&gt;0,1,0)</f>
        <v>0</v>
      </c>
      <c r="G93" s="388">
        <f>IFERROR(SEARCH("&gt;",VLOOKUP($A93,Progress_20230525!$A:$AZ,15,0),1),0)</f>
        <v>0</v>
      </c>
      <c r="H93" s="387" t="str">
        <f>IF($F93&gt;0,VLOOKUP($A93,Progress_20230525!$A:$AZ,24,0),IF($G93&gt;0,RIGHT(VLOOKUP($A93,Progress_20230525!$A:$AZ,15,0),LEN(VLOOKUP($A93,Progress_20230525!$A:$AZ,15,0))-$G93-1),VLOOKUP($A93,Progress_20230525!$A:$AZ,15,0)))</f>
        <v>โรงเรียนบ้านหนองเขิน</v>
      </c>
      <c r="I93" s="387" t="str">
        <f>VLOOKUP(A93,Progress_20230525!$A:$AZ,7,0)</f>
        <v>ชลบุรี</v>
      </c>
      <c r="J93" s="387" t="str">
        <f>VLOOKUP($A93,Progress_20230525!$A:$AZ,5,0)</f>
        <v>กลุ่มศูนย์ดิจิตอลชุมชน</v>
      </c>
      <c r="K93" s="387" t="str">
        <f>IF($F93&gt;0,VLOOKUP($A93,Progress_20230525!$A:$AZ,25,0),IF($G93&gt;0,VLOOKUP($A93,Progress_20230525!$A:$AZ,11,0),VLOOKUP($A93,Progress_20230525!$A:$AZ,11,0)))</f>
        <v>310 หมู่ที่ 4   ตำบลหนองชาก  อำเภอบ้านบึง จังหวัดชลบุรี 20170</v>
      </c>
      <c r="L93" s="387">
        <f>IF($F93&gt;0,VLOOKUP($A93,Progress_20230525!$A:$AZ,26,0),IF($G93&gt;0,VLOOKUP($A93,Progress_20230525!$A:$AZ,16,0),VLOOKUP($A93,Progress_20230525!$A:$AZ,16,0)))</f>
        <v>13.324899750647599</v>
      </c>
      <c r="M93" s="387">
        <f>IF($F93&gt;0,VLOOKUP($A93,Progress_20230525!$A:$AZ,27,0),IF($G93&gt;0,VLOOKUP($A93,Progress_20230525!$A:$AZ,17,0),VLOOKUP($A93,Progress_20230525!$A:$AZ,17,0)))</f>
        <v>101.18227999646101</v>
      </c>
      <c r="N93" s="387" t="str">
        <f t="shared" si="8"/>
        <v>สังกัดหน่วยงาน</v>
      </c>
      <c r="O93" s="387" t="str">
        <f>IF($F93&gt;0,VLOOKUP($A93,Progress_20230525!$A:$AZ,28,0),IF($G93&gt;0,VLOOKUP($A93,Progress_20230525!$A:$AZ,18,0),VLOOKUP($A93,Progress_20230525!$A:$AZ,18,0)))</f>
        <v>ผู้อำนวยการ นางสาวอารีรัตน์ แสงหิรัญ</v>
      </c>
      <c r="P93" s="393" t="str">
        <f>IF($F93&gt;0,VLOOKUP($A93,Progress_20230525!$A:$AZ,29,0),IF($G93&gt;0,VLOOKUP($A93,Progress_20230525!$A:$AZ,19,0),VLOOKUP($A93,Progress_20230525!$A:$AZ,19,0)))</f>
        <v>โทร. 0820710634</v>
      </c>
      <c r="Q93" s="393">
        <f>IF($F93&gt;0,0,IF($G93&gt;0,VLOOKUP($A93,Progress_20230525!$A:$AZ,20,0),VLOOKUP($A93,Progress_20230525!$A:$AZ,20,0)))</f>
        <v>0</v>
      </c>
      <c r="R93" s="393">
        <f>IF($F93&gt;0,0,IF($G93&gt;0,VLOOKUP($A93,Progress_20230525!$A:$AZ,21,0),VLOOKUP($A93,Progress_20230525!$A:$AZ,21,0)))</f>
        <v>0</v>
      </c>
      <c r="S93" s="387"/>
      <c r="T93" s="387"/>
      <c r="U93" s="391">
        <f t="shared" si="9"/>
        <v>45061</v>
      </c>
      <c r="V93" s="387" t="str">
        <f>VLOOKUP(MONTH($U93),Month!$A:$C,3,0)</f>
        <v>พฤษภาคม</v>
      </c>
      <c r="W93" s="387">
        <f t="shared" si="5"/>
        <v>2023</v>
      </c>
      <c r="X93" s="392">
        <v>244.7218632443784</v>
      </c>
      <c r="Y93" s="392">
        <v>109.48226586975935</v>
      </c>
    </row>
    <row r="94" spans="1:25" x14ac:dyDescent="0.25">
      <c r="A94" s="386">
        <f t="shared" si="6"/>
        <v>93</v>
      </c>
      <c r="B94" s="27">
        <f t="shared" si="7"/>
        <v>3</v>
      </c>
      <c r="C94" s="27">
        <f>VALUE(RIGHT(VLOOKUP($A94,Progress_20230525!$A:$AZ,4,0),1))</f>
        <v>1</v>
      </c>
      <c r="D94" s="387" t="str">
        <f>VLOOKUP($C94,Type!$A:$B,2,0)</f>
        <v>ศูนย์ที่จัดตั้งในโรงเรียนหรือสถานศึกษากระจายทั่วประเทศ</v>
      </c>
      <c r="E94" s="386">
        <v>93</v>
      </c>
      <c r="F94" s="388">
        <f>IF(LEN(VLOOKUP($A94,Progress_20230525!$A:$AZ,24,0))&gt;0,1,0)</f>
        <v>0</v>
      </c>
      <c r="G94" s="388">
        <f>IFERROR(SEARCH("&gt;",VLOOKUP($A94,Progress_20230525!$A:$AZ,15,0),1),0)</f>
        <v>0</v>
      </c>
      <c r="H94" s="387" t="str">
        <f>IF($F94&gt;0,VLOOKUP($A94,Progress_20230525!$A:$AZ,24,0),IF($G94&gt;0,RIGHT(VLOOKUP($A94,Progress_20230525!$A:$AZ,15,0),LEN(VLOOKUP($A94,Progress_20230525!$A:$AZ,15,0))-$G94-1),VLOOKUP($A94,Progress_20230525!$A:$AZ,15,0)))</f>
        <v>โรงเรียนบ้านชากนา</v>
      </c>
      <c r="I94" s="387" t="str">
        <f>VLOOKUP(A94,Progress_20230525!$A:$AZ,7,0)</f>
        <v>ชลบุรี</v>
      </c>
      <c r="J94" s="387" t="str">
        <f>VLOOKUP($A94,Progress_20230525!$A:$AZ,5,0)</f>
        <v>กลุ่มศูนย์ดิจิตอลชุมชน</v>
      </c>
      <c r="K94" s="387" t="str">
        <f>IF($F94&gt;0,VLOOKUP($A94,Progress_20230525!$A:$AZ,25,0),IF($G94&gt;0,VLOOKUP($A94,Progress_20230525!$A:$AZ,11,0),VLOOKUP($A94,Progress_20230525!$A:$AZ,11,0)))</f>
        <v>หมู่ที่  4  บ้านชากนา ตำบลเขาซก อำเภอหนองใหญ่ จังหวัดชลบุรี 20190</v>
      </c>
      <c r="L94" s="387">
        <f>IF($F94&gt;0,VLOOKUP($A94,Progress_20230525!$A:$AZ,26,0),IF($G94&gt;0,VLOOKUP($A94,Progress_20230525!$A:$AZ,16,0),VLOOKUP($A94,Progress_20230525!$A:$AZ,16,0)))</f>
        <v>13.0765011401707</v>
      </c>
      <c r="M94" s="387">
        <f>IF($F94&gt;0,VLOOKUP($A94,Progress_20230525!$A:$AZ,27,0),IF($G94&gt;0,VLOOKUP($A94,Progress_20230525!$A:$AZ,17,0),VLOOKUP($A94,Progress_20230525!$A:$AZ,17,0)))</f>
        <v>101.460764167623</v>
      </c>
      <c r="N94" s="387" t="str">
        <f t="shared" si="8"/>
        <v>สังกัดหน่วยงาน</v>
      </c>
      <c r="O94" s="387" t="str">
        <f>IF($F94&gt;0,VLOOKUP($A94,Progress_20230525!$A:$AZ,28,0),IF($G94&gt;0,VLOOKUP($A94,Progress_20230525!$A:$AZ,18,0),VLOOKUP($A94,Progress_20230525!$A:$AZ,18,0)))</f>
        <v>รักษาการแทนตำหน่ง ผอ. นางสาวศิริวรรณ กรุงเจริญ</v>
      </c>
      <c r="P94" s="393" t="str">
        <f>IF($F94&gt;0,VLOOKUP($A94,Progress_20230525!$A:$AZ,29,0),IF($G94&gt;0,VLOOKUP($A94,Progress_20230525!$A:$AZ,19,0),VLOOKUP($A94,Progress_20230525!$A:$AZ,19,0)))</f>
        <v>โทร. 0868372598</v>
      </c>
      <c r="Q94" s="393">
        <f>IF($F94&gt;0,0,IF($G94&gt;0,VLOOKUP($A94,Progress_20230525!$A:$AZ,20,0),VLOOKUP($A94,Progress_20230525!$A:$AZ,20,0)))</f>
        <v>0</v>
      </c>
      <c r="R94" s="393">
        <f>IF($F94&gt;0,0,IF($G94&gt;0,VLOOKUP($A94,Progress_20230525!$A:$AZ,21,0),VLOOKUP($A94,Progress_20230525!$A:$AZ,21,0)))</f>
        <v>0</v>
      </c>
      <c r="S94" s="387"/>
      <c r="T94" s="387"/>
      <c r="U94" s="391">
        <f t="shared" si="9"/>
        <v>45061</v>
      </c>
      <c r="V94" s="387" t="str">
        <f>VLOOKUP(MONTH($U94),Month!$A:$C,3,0)</f>
        <v>พฤษภาคม</v>
      </c>
      <c r="W94" s="387">
        <f t="shared" si="5"/>
        <v>2023</v>
      </c>
      <c r="X94" s="392">
        <v>249.10549295561029</v>
      </c>
      <c r="Y94" s="392">
        <v>112.1670051400007</v>
      </c>
    </row>
    <row r="95" spans="1:25" x14ac:dyDescent="0.25">
      <c r="A95" s="386">
        <f t="shared" si="6"/>
        <v>94</v>
      </c>
      <c r="B95" s="27">
        <f t="shared" si="7"/>
        <v>3</v>
      </c>
      <c r="C95" s="27">
        <f>VALUE(RIGHT(VLOOKUP($A95,Progress_20230525!$A:$AZ,4,0),1))</f>
        <v>1</v>
      </c>
      <c r="D95" s="387" t="str">
        <f>VLOOKUP($C95,Type!$A:$B,2,0)</f>
        <v>ศูนย์ที่จัดตั้งในโรงเรียนหรือสถานศึกษากระจายทั่วประเทศ</v>
      </c>
      <c r="E95" s="386">
        <v>94</v>
      </c>
      <c r="F95" s="388">
        <f>IF(LEN(VLOOKUP($A95,Progress_20230525!$A:$AZ,24,0))&gt;0,1,0)</f>
        <v>0</v>
      </c>
      <c r="G95" s="388">
        <f>IFERROR(SEARCH("&gt;",VLOOKUP($A95,Progress_20230525!$A:$AZ,15,0),1),0)</f>
        <v>0</v>
      </c>
      <c r="H95" s="387" t="str">
        <f>IF($F95&gt;0,VLOOKUP($A95,Progress_20230525!$A:$AZ,24,0),IF($G95&gt;0,RIGHT(VLOOKUP($A95,Progress_20230525!$A:$AZ,15,0),LEN(VLOOKUP($A95,Progress_20230525!$A:$AZ,15,0))-$G95-1),VLOOKUP($A95,Progress_20230525!$A:$AZ,15,0)))</f>
        <v>โรงเรียนบ้านชากยายจีน</v>
      </c>
      <c r="I95" s="387" t="str">
        <f>VLOOKUP(A95,Progress_20230525!$A:$AZ,7,0)</f>
        <v>ชลบุรี</v>
      </c>
      <c r="J95" s="387" t="str">
        <f>VLOOKUP($A95,Progress_20230525!$A:$AZ,5,0)</f>
        <v>กลุ่มศูนย์ดิจิตอลชุมชน</v>
      </c>
      <c r="K95" s="387" t="str">
        <f>IF($F95&gt;0,VLOOKUP($A95,Progress_20230525!$A:$AZ,25,0),IF($G95&gt;0,VLOOKUP($A95,Progress_20230525!$A:$AZ,11,0),VLOOKUP($A95,Progress_20230525!$A:$AZ,11,0)))</f>
        <v>หมู่ที่  8  บ้านชากยายจีน ตำบลทุ่งสุขลา อำเภอศรีราชา จังหวัดชลบุรี 20230</v>
      </c>
      <c r="L95" s="387">
        <f>IF($F95&gt;0,VLOOKUP($A95,Progress_20230525!$A:$AZ,26,0),IF($G95&gt;0,VLOOKUP($A95,Progress_20230525!$A:$AZ,16,0),VLOOKUP($A95,Progress_20230525!$A:$AZ,16,0)))</f>
        <v>13.1112498890746</v>
      </c>
      <c r="M95" s="387">
        <f>IF($F95&gt;0,VLOOKUP($A95,Progress_20230525!$A:$AZ,27,0),IF($G95&gt;0,VLOOKUP($A95,Progress_20230525!$A:$AZ,17,0),VLOOKUP($A95,Progress_20230525!$A:$AZ,17,0)))</f>
        <v>100.931221738788</v>
      </c>
      <c r="N95" s="387" t="str">
        <f t="shared" si="8"/>
        <v>สังกัดหน่วยงาน</v>
      </c>
      <c r="O95" s="387" t="str">
        <f>IF($F95&gt;0,VLOOKUP($A95,Progress_20230525!$A:$AZ,28,0),IF($G95&gt;0,VLOOKUP($A95,Progress_20230525!$A:$AZ,18,0),VLOOKUP($A95,Progress_20230525!$A:$AZ,18,0)))</f>
        <v>ผู้อำนวยการ นางกรุณวดี    โคตรเครื่อง</v>
      </c>
      <c r="P95" s="393" t="str">
        <f>IF($F95&gt;0,VLOOKUP($A95,Progress_20230525!$A:$AZ,29,0),IF($G95&gt;0,VLOOKUP($A95,Progress_20230525!$A:$AZ,19,0),VLOOKUP($A95,Progress_20230525!$A:$AZ,19,0)))</f>
        <v>โทร. 0870963414</v>
      </c>
      <c r="Q95" s="393">
        <f>IF($F95&gt;0,0,IF($G95&gt;0,VLOOKUP($A95,Progress_20230525!$A:$AZ,20,0),VLOOKUP($A95,Progress_20230525!$A:$AZ,20,0)))</f>
        <v>0</v>
      </c>
      <c r="R95" s="393">
        <f>IF($F95&gt;0,0,IF($G95&gt;0,VLOOKUP($A95,Progress_20230525!$A:$AZ,21,0),VLOOKUP($A95,Progress_20230525!$A:$AZ,21,0)))</f>
        <v>0</v>
      </c>
      <c r="S95" s="387"/>
      <c r="T95" s="387"/>
      <c r="U95" s="391">
        <f t="shared" si="9"/>
        <v>45061</v>
      </c>
      <c r="V95" s="387" t="str">
        <f>VLOOKUP(MONTH($U95),Month!$A:$C,3,0)</f>
        <v>พฤษภาคม</v>
      </c>
      <c r="W95" s="387">
        <f t="shared" si="5"/>
        <v>2023</v>
      </c>
      <c r="X95" s="392">
        <v>213.92959762999629</v>
      </c>
      <c r="Y95" s="392">
        <v>146.75168491927235</v>
      </c>
    </row>
    <row r="96" spans="1:25" x14ac:dyDescent="0.25">
      <c r="A96" s="386">
        <f t="shared" si="6"/>
        <v>95</v>
      </c>
      <c r="B96" s="27">
        <f t="shared" si="7"/>
        <v>3</v>
      </c>
      <c r="C96" s="27">
        <f>VALUE(RIGHT(VLOOKUP($A96,Progress_20230525!$A:$AZ,4,0),1))</f>
        <v>1</v>
      </c>
      <c r="D96" s="387" t="str">
        <f>VLOOKUP($C96,Type!$A:$B,2,0)</f>
        <v>ศูนย์ที่จัดตั้งในโรงเรียนหรือสถานศึกษากระจายทั่วประเทศ</v>
      </c>
      <c r="E96" s="386">
        <v>95</v>
      </c>
      <c r="F96" s="388">
        <f>IF(LEN(VLOOKUP($A96,Progress_20230525!$A:$AZ,24,0))&gt;0,1,0)</f>
        <v>0</v>
      </c>
      <c r="G96" s="388">
        <f>IFERROR(SEARCH("&gt;",VLOOKUP($A96,Progress_20230525!$A:$AZ,15,0),1),0)</f>
        <v>0</v>
      </c>
      <c r="H96" s="387" t="str">
        <f>IF($F96&gt;0,VLOOKUP($A96,Progress_20230525!$A:$AZ,24,0),IF($G96&gt;0,RIGHT(VLOOKUP($A96,Progress_20230525!$A:$AZ,15,0),LEN(VLOOKUP($A96,Progress_20230525!$A:$AZ,15,0))-$G96-1),VLOOKUP($A96,Progress_20230525!$A:$AZ,15,0)))</f>
        <v>โรงเรียนเกาะจันทร์พิทยาคาร</v>
      </c>
      <c r="I96" s="387" t="str">
        <f>VLOOKUP(A96,Progress_20230525!$A:$AZ,7,0)</f>
        <v>ชลบุรี</v>
      </c>
      <c r="J96" s="387" t="str">
        <f>VLOOKUP($A96,Progress_20230525!$A:$AZ,5,0)</f>
        <v>กลุ่มศูนย์ดิจิตอลชุมชน</v>
      </c>
      <c r="K96" s="387" t="str">
        <f>IF($F96&gt;0,VLOOKUP($A96,Progress_20230525!$A:$AZ,25,0),IF($G96&gt;0,VLOOKUP($A96,Progress_20230525!$A:$AZ,11,0),VLOOKUP($A96,Progress_20230525!$A:$AZ,11,0)))</f>
        <v>หมู่ที่  1  บ้าน- ตำบลเกาะจันทร์ อำเภอเกาะจันทร์ จังหวัดชลบุรี 20240</v>
      </c>
      <c r="L96" s="387">
        <f>IF($F96&gt;0,VLOOKUP($A96,Progress_20230525!$A:$AZ,26,0),IF($G96&gt;0,VLOOKUP($A96,Progress_20230525!$A:$AZ,16,0),VLOOKUP($A96,Progress_20230525!$A:$AZ,16,0)))</f>
        <v>13.4196162341782</v>
      </c>
      <c r="M96" s="387">
        <f>IF($F96&gt;0,VLOOKUP($A96,Progress_20230525!$A:$AZ,27,0),IF($G96&gt;0,VLOOKUP($A96,Progress_20230525!$A:$AZ,17,0),VLOOKUP($A96,Progress_20230525!$A:$AZ,17,0)))</f>
        <v>101.334243196462</v>
      </c>
      <c r="N96" s="387" t="str">
        <f t="shared" si="8"/>
        <v>สังกัดหน่วยงาน</v>
      </c>
      <c r="O96" s="387" t="str">
        <f>IF($F96&gt;0,VLOOKUP($A96,Progress_20230525!$A:$AZ,28,0),IF($G96&gt;0,VLOOKUP($A96,Progress_20230525!$A:$AZ,18,0),VLOOKUP($A96,Progress_20230525!$A:$AZ,18,0)))</f>
        <v>ผู้อำนวยการ  นายอรรถพล    วงศ์บุปผา</v>
      </c>
      <c r="P96" s="393" t="str">
        <f>IF($F96&gt;0,VLOOKUP($A96,Progress_20230525!$A:$AZ,29,0),IF($G96&gt;0,VLOOKUP($A96,Progress_20230525!$A:$AZ,19,0),VLOOKUP($A96,Progress_20230525!$A:$AZ,19,0)))</f>
        <v>โทร. 0949129797</v>
      </c>
      <c r="Q96" s="393">
        <f>IF($F96&gt;0,0,IF($G96&gt;0,VLOOKUP($A96,Progress_20230525!$A:$AZ,20,0),VLOOKUP($A96,Progress_20230525!$A:$AZ,20,0)))</f>
        <v>0</v>
      </c>
      <c r="R96" s="393">
        <f>IF($F96&gt;0,0,IF($G96&gt;0,VLOOKUP($A96,Progress_20230525!$A:$AZ,21,0),VLOOKUP($A96,Progress_20230525!$A:$AZ,21,0)))</f>
        <v>0</v>
      </c>
      <c r="S96" s="387"/>
      <c r="T96" s="387"/>
      <c r="U96" s="391">
        <f t="shared" si="9"/>
        <v>45061</v>
      </c>
      <c r="V96" s="387" t="str">
        <f>VLOOKUP(MONTH($U96),Month!$A:$C,3,0)</f>
        <v>พฤษภาคม</v>
      </c>
      <c r="W96" s="387">
        <f t="shared" si="5"/>
        <v>2023</v>
      </c>
      <c r="X96" s="392">
        <v>231.00440209025498</v>
      </c>
      <c r="Y96" s="392">
        <v>129.57443109383934</v>
      </c>
    </row>
    <row r="97" spans="1:25" x14ac:dyDescent="0.25">
      <c r="A97" s="386">
        <f t="shared" si="6"/>
        <v>96</v>
      </c>
      <c r="B97" s="27">
        <f t="shared" si="7"/>
        <v>3</v>
      </c>
      <c r="C97" s="27">
        <f>VALUE(RIGHT(VLOOKUP($A97,Progress_20230525!$A:$AZ,4,0),1))</f>
        <v>1</v>
      </c>
      <c r="D97" s="387" t="str">
        <f>VLOOKUP($C97,Type!$A:$B,2,0)</f>
        <v>ศูนย์ที่จัดตั้งในโรงเรียนหรือสถานศึกษากระจายทั่วประเทศ</v>
      </c>
      <c r="E97" s="386">
        <v>96</v>
      </c>
      <c r="F97" s="388">
        <f>IF(LEN(VLOOKUP($A97,Progress_20230525!$A:$AZ,24,0))&gt;0,1,0)</f>
        <v>1</v>
      </c>
      <c r="G97" s="388">
        <f>IFERROR(SEARCH("&gt;",VLOOKUP($A97,Progress_20230525!$A:$AZ,15,0),1),0)</f>
        <v>19</v>
      </c>
      <c r="H97" s="387" t="str">
        <f>IF($F97&gt;0,VLOOKUP($A97,Progress_20230525!$A:$AZ,24,0),IF($G97&gt;0,RIGHT(VLOOKUP($A97,Progress_20230525!$A:$AZ,15,0),LEN(VLOOKUP($A97,Progress_20230525!$A:$AZ,15,0))-$G97-1),VLOOKUP($A97,Progress_20230525!$A:$AZ,15,0)))</f>
        <v>กศน.ตำบลบางปลาสร้อย</v>
      </c>
      <c r="I97" s="387" t="str">
        <f>VLOOKUP(A97,Progress_20230525!$A:$AZ,7,0)</f>
        <v>ชลบุรี</v>
      </c>
      <c r="J97" s="387" t="str">
        <f>VLOOKUP($A97,Progress_20230525!$A:$AZ,5,0)</f>
        <v>กลุ่มศูนย์ดิจิตอลชุมชน</v>
      </c>
      <c r="K97" s="387" t="str">
        <f>IF($F97&gt;0,VLOOKUP($A97,Progress_20230525!$A:$AZ,25,0),IF($G97&gt;0,VLOOKUP($A97,Progress_20230525!$A:$AZ,11,0),VLOOKUP($A97,Progress_20230525!$A:$AZ,11,0)))</f>
        <v>767 ถ.โพธิ์ทอง ตำบล บางปลาสร้อย อำเภอเมืองชลบุรี ชลบุรี 20000</v>
      </c>
      <c r="L97" s="387">
        <f>IF($F97&gt;0,VLOOKUP($A97,Progress_20230525!$A:$AZ,26,0),IF($G97&gt;0,VLOOKUP($A97,Progress_20230525!$A:$AZ,16,0),VLOOKUP($A97,Progress_20230525!$A:$AZ,16,0)))</f>
        <v>13.370061312217199</v>
      </c>
      <c r="M97" s="387">
        <f>IF($F97&gt;0,VLOOKUP($A97,Progress_20230525!$A:$AZ,27,0),IF($G97&gt;0,VLOOKUP($A97,Progress_20230525!$A:$AZ,17,0),VLOOKUP($A97,Progress_20230525!$A:$AZ,17,0)))</f>
        <v>100.989400304624</v>
      </c>
      <c r="N97" s="387" t="str">
        <f t="shared" si="8"/>
        <v>สังกัดหน่วยงาน</v>
      </c>
      <c r="O97" s="387" t="str">
        <f>IF($F97&gt;0,VLOOKUP($A97,Progress_20230525!$A:$AZ,28,0),IF($G97&gt;0,VLOOKUP($A97,Progress_20230525!$A:$AZ,18,0),VLOOKUP($A97,Progress_20230525!$A:$AZ,18,0)))</f>
        <v>ผอ.กศน.เมืองชลบุรี ไพรัตน์ เนื่องเกตุ</v>
      </c>
      <c r="P97" s="393" t="str">
        <f>IF($F97&gt;0,VLOOKUP($A97,Progress_20230525!$A:$AZ,29,0),IF($G97&gt;0,VLOOKUP($A97,Progress_20230525!$A:$AZ,19,0),VLOOKUP($A97,Progress_20230525!$A:$AZ,19,0)))</f>
        <v>087-784-3719</v>
      </c>
      <c r="Q97" s="393">
        <f>IF($F97&gt;0,0,IF($G97&gt;0,VLOOKUP($A97,Progress_20230525!$A:$AZ,20,0),VLOOKUP($A97,Progress_20230525!$A:$AZ,20,0)))</f>
        <v>0</v>
      </c>
      <c r="R97" s="393">
        <f>IF($F97&gt;0,0,IF($G97&gt;0,VLOOKUP($A97,Progress_20230525!$A:$AZ,21,0),VLOOKUP($A97,Progress_20230525!$A:$AZ,21,0)))</f>
        <v>0</v>
      </c>
      <c r="S97" s="387"/>
      <c r="T97" s="387"/>
      <c r="U97" s="391">
        <f t="shared" si="9"/>
        <v>45061</v>
      </c>
      <c r="V97" s="387" t="str">
        <f>VLOOKUP(MONTH($U97),Month!$A:$C,3,0)</f>
        <v>พฤษภาคม</v>
      </c>
      <c r="W97" s="387">
        <f t="shared" si="5"/>
        <v>2023</v>
      </c>
      <c r="X97" s="392">
        <v>230.58033740348566</v>
      </c>
      <c r="Y97" s="392">
        <v>139.97213000550295</v>
      </c>
    </row>
    <row r="98" spans="1:25" x14ac:dyDescent="0.25">
      <c r="A98" s="386">
        <f t="shared" si="6"/>
        <v>97</v>
      </c>
      <c r="B98" s="27">
        <f t="shared" si="7"/>
        <v>3</v>
      </c>
      <c r="C98" s="27">
        <f>VALUE(RIGHT(VLOOKUP($A98,Progress_20230525!$A:$AZ,4,0),1))</f>
        <v>1</v>
      </c>
      <c r="D98" s="387" t="str">
        <f>VLOOKUP($C98,Type!$A:$B,2,0)</f>
        <v>ศูนย์ที่จัดตั้งในโรงเรียนหรือสถานศึกษากระจายทั่วประเทศ</v>
      </c>
      <c r="E98" s="386">
        <v>97</v>
      </c>
      <c r="F98" s="388">
        <f>IF(LEN(VLOOKUP($A98,Progress_20230525!$A:$AZ,24,0))&gt;0,1,0)</f>
        <v>0</v>
      </c>
      <c r="G98" s="388">
        <f>IFERROR(SEARCH("&gt;",VLOOKUP($A98,Progress_20230525!$A:$AZ,15,0),1),0)</f>
        <v>0</v>
      </c>
      <c r="H98" s="387" t="str">
        <f>IF($F98&gt;0,VLOOKUP($A98,Progress_20230525!$A:$AZ,24,0),IF($G98&gt;0,RIGHT(VLOOKUP($A98,Progress_20230525!$A:$AZ,15,0),LEN(VLOOKUP($A98,Progress_20230525!$A:$AZ,15,0))-$G98-1),VLOOKUP($A98,Progress_20230525!$A:$AZ,15,0)))</f>
        <v>โรงเรียนบ้านทรายมูล</v>
      </c>
      <c r="I98" s="387" t="str">
        <f>VLOOKUP(A98,Progress_20230525!$A:$AZ,7,0)</f>
        <v>ชลบุรี</v>
      </c>
      <c r="J98" s="387" t="str">
        <f>VLOOKUP($A98,Progress_20230525!$A:$AZ,5,0)</f>
        <v>กลุ่มศูนย์ดิจิตอลชุมชน</v>
      </c>
      <c r="K98" s="387" t="str">
        <f>IF($F98&gt;0,VLOOKUP($A98,Progress_20230525!$A:$AZ,25,0),IF($G98&gt;0,VLOOKUP($A98,Progress_20230525!$A:$AZ,11,0),VLOOKUP($A98,Progress_20230525!$A:$AZ,11,0)))</f>
        <v>หมู่ที่  3  บ้านบ้านทรายมูล ตำบลหางดง อำเภอหางดง จังหวัดเชียงใหม่ 50230</v>
      </c>
      <c r="L98" s="387">
        <f>IF($F98&gt;0,VLOOKUP($A98,Progress_20230525!$A:$AZ,26,0),IF($G98&gt;0,VLOOKUP($A98,Progress_20230525!$A:$AZ,16,0),VLOOKUP($A98,Progress_20230525!$A:$AZ,16,0)))</f>
        <v>13.5179919149185</v>
      </c>
      <c r="M98" s="387">
        <f>IF($F98&gt;0,VLOOKUP($A98,Progress_20230525!$A:$AZ,27,0),IF($G98&gt;0,VLOOKUP($A98,Progress_20230525!$A:$AZ,17,0),VLOOKUP($A98,Progress_20230525!$A:$AZ,17,0)))</f>
        <v>101.25426567359</v>
      </c>
      <c r="N98" s="387" t="str">
        <f t="shared" si="8"/>
        <v>สังกัดหน่วยงาน</v>
      </c>
      <c r="O98" s="387" t="str">
        <f>IF($F98&gt;0,VLOOKUP($A98,Progress_20230525!$A:$AZ,28,0),IF($G98&gt;0,VLOOKUP($A98,Progress_20230525!$A:$AZ,18,0),VLOOKUP($A98,Progress_20230525!$A:$AZ,18,0)))</f>
        <v>ผู้อำนวยการ นายพิสันติ์    จันทร์เขียว</v>
      </c>
      <c r="P98" s="393" t="str">
        <f>IF($F98&gt;0,VLOOKUP($A98,Progress_20230525!$A:$AZ,29,0),IF($G98&gt;0,VLOOKUP($A98,Progress_20230525!$A:$AZ,19,0),VLOOKUP($A98,Progress_20230525!$A:$AZ,19,0)))</f>
        <v>โทร.  0970218120</v>
      </c>
      <c r="Q98" s="393">
        <f>IF($F98&gt;0,0,IF($G98&gt;0,VLOOKUP($A98,Progress_20230525!$A:$AZ,20,0),VLOOKUP($A98,Progress_20230525!$A:$AZ,20,0)))</f>
        <v>0</v>
      </c>
      <c r="R98" s="393">
        <f>IF($F98&gt;0,0,IF($G98&gt;0,VLOOKUP($A98,Progress_20230525!$A:$AZ,21,0),VLOOKUP($A98,Progress_20230525!$A:$AZ,21,0)))</f>
        <v>0</v>
      </c>
      <c r="S98" s="387"/>
      <c r="T98" s="387"/>
      <c r="U98" s="391">
        <f t="shared" si="9"/>
        <v>45061</v>
      </c>
      <c r="V98" s="387" t="str">
        <f>VLOOKUP(MONTH($U98),Month!$A:$C,3,0)</f>
        <v>พฤษภาคม</v>
      </c>
      <c r="W98" s="387">
        <f t="shared" si="5"/>
        <v>2023</v>
      </c>
      <c r="X98" s="392">
        <v>231.4372411023233</v>
      </c>
      <c r="Y98" s="392">
        <v>106.59174014205507</v>
      </c>
    </row>
    <row r="99" spans="1:25" x14ac:dyDescent="0.25">
      <c r="A99" s="386">
        <f t="shared" si="6"/>
        <v>98</v>
      </c>
      <c r="B99" s="27">
        <f t="shared" si="7"/>
        <v>3</v>
      </c>
      <c r="C99" s="27">
        <f>VALUE(RIGHT(VLOOKUP($A99,Progress_20230525!$A:$AZ,4,0),1))</f>
        <v>1</v>
      </c>
      <c r="D99" s="387" t="str">
        <f>VLOOKUP($C99,Type!$A:$B,2,0)</f>
        <v>ศูนย์ที่จัดตั้งในโรงเรียนหรือสถานศึกษากระจายทั่วประเทศ</v>
      </c>
      <c r="E99" s="386">
        <v>98</v>
      </c>
      <c r="F99" s="388">
        <f>IF(LEN(VLOOKUP($A99,Progress_20230525!$A:$AZ,24,0))&gt;0,1,0)</f>
        <v>0</v>
      </c>
      <c r="G99" s="388">
        <f>IFERROR(SEARCH("&gt;",VLOOKUP($A99,Progress_20230525!$A:$AZ,15,0),1),0)</f>
        <v>0</v>
      </c>
      <c r="H99" s="387" t="str">
        <f>IF($F99&gt;0,VLOOKUP($A99,Progress_20230525!$A:$AZ,24,0),IF($G99&gt;0,RIGHT(VLOOKUP($A99,Progress_20230525!$A:$AZ,15,0),LEN(VLOOKUP($A99,Progress_20230525!$A:$AZ,15,0))-$G99-1),VLOOKUP($A99,Progress_20230525!$A:$AZ,15,0)))</f>
        <v>โรงเรียนวัดราษฎร์ศรัทธาราม</v>
      </c>
      <c r="I99" s="387" t="str">
        <f>VLOOKUP(A99,Progress_20230525!$A:$AZ,7,0)</f>
        <v>ชัยนาท</v>
      </c>
      <c r="J99" s="387" t="str">
        <f>VLOOKUP($A99,Progress_20230525!$A:$AZ,5,0)</f>
        <v>กลุ่มศูนย์ดิจิตอลชุมชน</v>
      </c>
      <c r="K99" s="387" t="str">
        <f>IF($F99&gt;0,VLOOKUP($A99,Progress_20230525!$A:$AZ,25,0),IF($G99&gt;0,VLOOKUP($A99,Progress_20230525!$A:$AZ,11,0),VLOOKUP($A99,Progress_20230525!$A:$AZ,11,0)))</f>
        <v xml:space="preserve"> เลขที่ 138 หมู่ 2 ตำบลหันคา อำเภอหันคา จังหวัดชัยนาท</v>
      </c>
      <c r="L99" s="387">
        <f>IF($F99&gt;0,VLOOKUP($A99,Progress_20230525!$A:$AZ,26,0),IF($G99&gt;0,VLOOKUP($A99,Progress_20230525!$A:$AZ,16,0),VLOOKUP($A99,Progress_20230525!$A:$AZ,16,0)))</f>
        <v>14.994940576523099</v>
      </c>
      <c r="M99" s="387">
        <f>IF($F99&gt;0,VLOOKUP($A99,Progress_20230525!$A:$AZ,27,0),IF($G99&gt;0,VLOOKUP($A99,Progress_20230525!$A:$AZ,17,0),VLOOKUP($A99,Progress_20230525!$A:$AZ,17,0)))</f>
        <v>99.984862652431502</v>
      </c>
      <c r="N99" s="387" t="str">
        <f t="shared" si="8"/>
        <v>สังกัดหน่วยงาน</v>
      </c>
      <c r="O99" s="387" t="str">
        <f>IF($F99&gt;0,VLOOKUP($A99,Progress_20230525!$A:$AZ,28,0),IF($G99&gt;0,VLOOKUP($A99,Progress_20230525!$A:$AZ,18,0),VLOOKUP($A99,Progress_20230525!$A:$AZ,18,0)))</f>
        <v>ผู้อำนวยการ นางสาววันทนา  มหาสุภาพ</v>
      </c>
      <c r="P99" s="393" t="str">
        <f>IF($F99&gt;0,VLOOKUP($A99,Progress_20230525!$A:$AZ,29,0),IF($G99&gt;0,VLOOKUP($A99,Progress_20230525!$A:$AZ,19,0),VLOOKUP($A99,Progress_20230525!$A:$AZ,19,0)))</f>
        <v>โทร. 0899942925</v>
      </c>
      <c r="Q99" s="393" t="str">
        <f>IF($F99&gt;0,0,IF($G99&gt;0,VLOOKUP($A99,Progress_20230525!$A:$AZ,20,0),VLOOKUP($A99,Progress_20230525!$A:$AZ,20,0)))</f>
        <v>นางสาวธิติพร ชูวิตร (ครู)</v>
      </c>
      <c r="R99" s="393" t="str">
        <f>IF($F99&gt;0,0,IF($G99&gt;0,VLOOKUP($A99,Progress_20230525!$A:$AZ,21,0),VLOOKUP($A99,Progress_20230525!$A:$AZ,21,0)))</f>
        <v>096-8055514</v>
      </c>
      <c r="S99" s="387"/>
      <c r="T99" s="387"/>
      <c r="U99" s="391">
        <f t="shared" si="9"/>
        <v>45061</v>
      </c>
      <c r="V99" s="387" t="str">
        <f>VLOOKUP(MONTH($U99),Month!$A:$C,3,0)</f>
        <v>พฤษภาคม</v>
      </c>
      <c r="W99" s="387">
        <f t="shared" si="5"/>
        <v>2023</v>
      </c>
      <c r="X99" s="392">
        <v>231.85791122280898</v>
      </c>
      <c r="Y99" s="392">
        <v>119.31897558842979</v>
      </c>
    </row>
    <row r="100" spans="1:25" x14ac:dyDescent="0.25">
      <c r="A100" s="386">
        <f t="shared" si="6"/>
        <v>99</v>
      </c>
      <c r="B100" s="27">
        <f t="shared" si="7"/>
        <v>3</v>
      </c>
      <c r="C100" s="27">
        <f>VALUE(RIGHT(VLOOKUP($A100,Progress_20230525!$A:$AZ,4,0),1))</f>
        <v>1</v>
      </c>
      <c r="D100" s="387" t="str">
        <f>VLOOKUP($C100,Type!$A:$B,2,0)</f>
        <v>ศูนย์ที่จัดตั้งในโรงเรียนหรือสถานศึกษากระจายทั่วประเทศ</v>
      </c>
      <c r="E100" s="386">
        <v>99</v>
      </c>
      <c r="F100" s="388">
        <f>IF(LEN(VLOOKUP($A100,Progress_20230525!$A:$AZ,24,0))&gt;0,1,0)</f>
        <v>0</v>
      </c>
      <c r="G100" s="388">
        <f>IFERROR(SEARCH("&gt;",VLOOKUP($A100,Progress_20230525!$A:$AZ,15,0),1),0)</f>
        <v>0</v>
      </c>
      <c r="H100" s="387" t="str">
        <f>IF($F100&gt;0,VLOOKUP($A100,Progress_20230525!$A:$AZ,24,0),IF($G100&gt;0,RIGHT(VLOOKUP($A100,Progress_20230525!$A:$AZ,15,0),LEN(VLOOKUP($A100,Progress_20230525!$A:$AZ,15,0))-$G100-1),VLOOKUP($A100,Progress_20230525!$A:$AZ,15,0)))</f>
        <v>โรงเรียนคุรุประชาสรรค์</v>
      </c>
      <c r="I100" s="387" t="str">
        <f>VLOOKUP(A100,Progress_20230525!$A:$AZ,7,0)</f>
        <v>ชัยนาท</v>
      </c>
      <c r="J100" s="387" t="str">
        <f>VLOOKUP($A100,Progress_20230525!$A:$AZ,5,0)</f>
        <v>กลุ่มศูนย์ดิจิตอลชุมชน</v>
      </c>
      <c r="K100" s="387" t="str">
        <f>IF($F100&gt;0,VLOOKUP($A100,Progress_20230525!$A:$AZ,25,0),IF($G100&gt;0,VLOOKUP($A100,Progress_20230525!$A:$AZ,11,0),VLOOKUP($A100,Progress_20230525!$A:$AZ,11,0)))</f>
        <v>เลขที่ 230 หมู่ 8 ตำบลแพรกศรีราชา อำเภอสรรคบุรี จังหวัดชัยนาท</v>
      </c>
      <c r="L100" s="387">
        <f>IF($F100&gt;0,VLOOKUP($A100,Progress_20230525!$A:$AZ,26,0),IF($G100&gt;0,VLOOKUP($A100,Progress_20230525!$A:$AZ,16,0),VLOOKUP($A100,Progress_20230525!$A:$AZ,16,0)))</f>
        <v>15.051896725092</v>
      </c>
      <c r="M100" s="387">
        <f>IF($F100&gt;0,VLOOKUP($A100,Progress_20230525!$A:$AZ,27,0),IF($G100&gt;0,VLOOKUP($A100,Progress_20230525!$A:$AZ,17,0),VLOOKUP($A100,Progress_20230525!$A:$AZ,17,0)))</f>
        <v>100.15640555415099</v>
      </c>
      <c r="N100" s="387" t="str">
        <f t="shared" si="8"/>
        <v>สังกัดหน่วยงาน</v>
      </c>
      <c r="O100" s="387" t="str">
        <f>IF($F100&gt;0,VLOOKUP($A100,Progress_20230525!$A:$AZ,28,0),IF($G100&gt;0,VLOOKUP($A100,Progress_20230525!$A:$AZ,18,0),VLOOKUP($A100,Progress_20230525!$A:$AZ,18,0)))</f>
        <v>ผู้อำนวยการ นายเผด็จ สุพันธนา</v>
      </c>
      <c r="P100" s="393" t="str">
        <f>IF($F100&gt;0,VLOOKUP($A100,Progress_20230525!$A:$AZ,29,0),IF($G100&gt;0,VLOOKUP($A100,Progress_20230525!$A:$AZ,19,0),VLOOKUP($A100,Progress_20230525!$A:$AZ,19,0)))</f>
        <v>063-354-5159</v>
      </c>
      <c r="Q100" s="393" t="str">
        <f>IF($F100&gt;0,0,IF($G100&gt;0,VLOOKUP($A100,Progress_20230525!$A:$AZ,20,0),VLOOKUP($A100,Progress_20230525!$A:$AZ,20,0)))</f>
        <v>นายวีรศักดิ์ จันทร์สุข (ครู)</v>
      </c>
      <c r="R100" s="393" t="str">
        <f>IF($F100&gt;0,0,IF($G100&gt;0,VLOOKUP($A100,Progress_20230525!$A:$AZ,21,0),VLOOKUP($A100,Progress_20230525!$A:$AZ,21,0)))</f>
        <v>088-6415107</v>
      </c>
      <c r="S100" s="387"/>
      <c r="T100" s="387"/>
      <c r="U100" s="391">
        <f t="shared" si="9"/>
        <v>45061</v>
      </c>
      <c r="V100" s="387" t="str">
        <f>VLOOKUP(MONTH($U100),Month!$A:$C,3,0)</f>
        <v>พฤษภาคม</v>
      </c>
      <c r="W100" s="387">
        <f t="shared" si="5"/>
        <v>2023</v>
      </c>
      <c r="X100" s="392">
        <v>246.97943889605551</v>
      </c>
      <c r="Y100" s="392">
        <v>149.60200879312404</v>
      </c>
    </row>
    <row r="101" spans="1:25" x14ac:dyDescent="0.25">
      <c r="A101" s="386">
        <f t="shared" si="6"/>
        <v>100</v>
      </c>
      <c r="B101" s="27">
        <f t="shared" si="7"/>
        <v>3</v>
      </c>
      <c r="C101" s="27">
        <f>VALUE(RIGHT(VLOOKUP($A101,Progress_20230525!$A:$AZ,4,0),1))</f>
        <v>1</v>
      </c>
      <c r="D101" s="387" t="str">
        <f>VLOOKUP($C101,Type!$A:$B,2,0)</f>
        <v>ศูนย์ที่จัดตั้งในโรงเรียนหรือสถานศึกษากระจายทั่วประเทศ</v>
      </c>
      <c r="E101" s="386">
        <v>100</v>
      </c>
      <c r="F101" s="388">
        <f>IF(LEN(VLOOKUP($A101,Progress_20230525!$A:$AZ,24,0))&gt;0,1,0)</f>
        <v>0</v>
      </c>
      <c r="G101" s="388">
        <f>IFERROR(SEARCH("&gt;",VLOOKUP($A101,Progress_20230525!$A:$AZ,15,0),1),0)</f>
        <v>0</v>
      </c>
      <c r="H101" s="387" t="str">
        <f>IF($F101&gt;0,VLOOKUP($A101,Progress_20230525!$A:$AZ,24,0),IF($G101&gt;0,RIGHT(VLOOKUP($A101,Progress_20230525!$A:$AZ,15,0),LEN(VLOOKUP($A101,Progress_20230525!$A:$AZ,15,0))-$G101-1),VLOOKUP($A101,Progress_20230525!$A:$AZ,15,0)))</f>
        <v>โรงเรียนชุมชนวัดพิชัยนาวาท</v>
      </c>
      <c r="I101" s="387" t="str">
        <f>VLOOKUP(A101,Progress_20230525!$A:$AZ,7,0)</f>
        <v>ชัยนาท</v>
      </c>
      <c r="J101" s="387" t="str">
        <f>VLOOKUP($A101,Progress_20230525!$A:$AZ,5,0)</f>
        <v>กลุ่มศูนย์ดิจิตอลชุมชน</v>
      </c>
      <c r="K101" s="387" t="str">
        <f>IF($F101&gt;0,VLOOKUP($A101,Progress_20230525!$A:$AZ,25,0),IF($G101&gt;0,VLOOKUP($A101,Progress_20230525!$A:$AZ,11,0),VLOOKUP($A101,Progress_20230525!$A:$AZ,11,0)))</f>
        <v>ตำบลบ้านเชี้ยน อำเภอหันคา</v>
      </c>
      <c r="L101" s="387">
        <f>IF($F101&gt;0,VLOOKUP($A101,Progress_20230525!$A:$AZ,26,0),IF($G101&gt;0,VLOOKUP($A101,Progress_20230525!$A:$AZ,16,0),VLOOKUP($A101,Progress_20230525!$A:$AZ,16,0)))</f>
        <v>14.930080781465501</v>
      </c>
      <c r="M101" s="387">
        <f>IF($F101&gt;0,VLOOKUP($A101,Progress_20230525!$A:$AZ,27,0),IF($G101&gt;0,VLOOKUP($A101,Progress_20230525!$A:$AZ,17,0),VLOOKUP($A101,Progress_20230525!$A:$AZ,17,0)))</f>
        <v>99.997105631166505</v>
      </c>
      <c r="N101" s="387" t="str">
        <f t="shared" si="8"/>
        <v>สังกัดหน่วยงาน</v>
      </c>
      <c r="O101" s="387" t="str">
        <f>IF($F101&gt;0,VLOOKUP($A101,Progress_20230525!$A:$AZ,28,0),IF($G101&gt;0,VLOOKUP($A101,Progress_20230525!$A:$AZ,18,0),VLOOKUP($A101,Progress_20230525!$A:$AZ,18,0)))</f>
        <v>ผู้อำนวยการ นายดิเรก แดงงาม</v>
      </c>
      <c r="P101" s="393" t="str">
        <f>IF($F101&gt;0,VLOOKUP($A101,Progress_20230525!$A:$AZ,29,0),IF($G101&gt;0,VLOOKUP($A101,Progress_20230525!$A:$AZ,19,0),VLOOKUP($A101,Progress_20230525!$A:$AZ,19,0)))</f>
        <v>โทร. 0862055656</v>
      </c>
      <c r="Q101" s="393" t="str">
        <f>IF($F101&gt;0,0,IF($G101&gt;0,VLOOKUP($A101,Progress_20230525!$A:$AZ,20,0),VLOOKUP($A101,Progress_20230525!$A:$AZ,20,0)))</f>
        <v>นางกิรณา อธิมหามงคล</v>
      </c>
      <c r="R101" s="393" t="str">
        <f>IF($F101&gt;0,0,IF($G101&gt;0,VLOOKUP($A101,Progress_20230525!$A:$AZ,21,0),VLOOKUP($A101,Progress_20230525!$A:$AZ,21,0)))</f>
        <v>085-6328960</v>
      </c>
      <c r="S101" s="387"/>
      <c r="T101" s="387"/>
      <c r="U101" s="391">
        <f t="shared" si="9"/>
        <v>45061</v>
      </c>
      <c r="V101" s="387" t="str">
        <f>VLOOKUP(MONTH($U101),Month!$A:$C,3,0)</f>
        <v>พฤษภาคม</v>
      </c>
      <c r="W101" s="387">
        <f t="shared" si="5"/>
        <v>2023</v>
      </c>
      <c r="X101" s="392">
        <v>242.45170787371035</v>
      </c>
      <c r="Y101" s="392">
        <v>141.92678768235999</v>
      </c>
    </row>
    <row r="102" spans="1:25" x14ac:dyDescent="0.25">
      <c r="A102" s="386">
        <f t="shared" si="6"/>
        <v>101</v>
      </c>
      <c r="B102" s="27">
        <f t="shared" si="7"/>
        <v>3</v>
      </c>
      <c r="C102" s="27">
        <f>VALUE(RIGHT(VLOOKUP($A102,Progress_20230525!$A:$AZ,4,0),1))</f>
        <v>1</v>
      </c>
      <c r="D102" s="387" t="str">
        <f>VLOOKUP($C102,Type!$A:$B,2,0)</f>
        <v>ศูนย์ที่จัดตั้งในโรงเรียนหรือสถานศึกษากระจายทั่วประเทศ</v>
      </c>
      <c r="E102" s="386">
        <v>101</v>
      </c>
      <c r="F102" s="388">
        <f>IF(LEN(VLOOKUP($A102,Progress_20230525!$A:$AZ,24,0))&gt;0,1,0)</f>
        <v>0</v>
      </c>
      <c r="G102" s="388">
        <f>IFERROR(SEARCH("&gt;",VLOOKUP($A102,Progress_20230525!$A:$AZ,15,0),1),0)</f>
        <v>0</v>
      </c>
      <c r="H102" s="387" t="str">
        <f>IF($F102&gt;0,VLOOKUP($A102,Progress_20230525!$A:$AZ,24,0),IF($G102&gt;0,RIGHT(VLOOKUP($A102,Progress_20230525!$A:$AZ,15,0),LEN(VLOOKUP($A102,Progress_20230525!$A:$AZ,15,0))-$G102-1),VLOOKUP($A102,Progress_20230525!$A:$AZ,15,0)))</f>
        <v>โรงเรียนหันคาราษฎรรังสฤษฏ์</v>
      </c>
      <c r="I102" s="387" t="str">
        <f>VLOOKUP(A102,Progress_20230525!$A:$AZ,7,0)</f>
        <v>ชัยนาท</v>
      </c>
      <c r="J102" s="387" t="str">
        <f>VLOOKUP($A102,Progress_20230525!$A:$AZ,5,0)</f>
        <v>กลุ่มศูนย์ดิจิตอลชุมชน</v>
      </c>
      <c r="K102" s="387" t="str">
        <f>IF($F102&gt;0,VLOOKUP($A102,Progress_20230525!$A:$AZ,25,0),IF($G102&gt;0,VLOOKUP($A102,Progress_20230525!$A:$AZ,11,0),VLOOKUP($A102,Progress_20230525!$A:$AZ,11,0)))</f>
        <v>เลขที่ 170 หมู่ 2 ตำบลสามง่ามท่าโบสถ์ อำเภอหันคา จังหวัดชัยนาท 17160</v>
      </c>
      <c r="L102" s="387">
        <f>IF($F102&gt;0,VLOOKUP($A102,Progress_20230525!$A:$AZ,26,0),IF($G102&gt;0,VLOOKUP($A102,Progress_20230525!$A:$AZ,16,0),VLOOKUP($A102,Progress_20230525!$A:$AZ,16,0)))</f>
        <v>15.049388647779899</v>
      </c>
      <c r="M102" s="387">
        <f>IF($F102&gt;0,VLOOKUP($A102,Progress_20230525!$A:$AZ,27,0),IF($G102&gt;0,VLOOKUP($A102,Progress_20230525!$A:$AZ,17,0),VLOOKUP($A102,Progress_20230525!$A:$AZ,17,0)))</f>
        <v>100.012168799466</v>
      </c>
      <c r="N102" s="387" t="str">
        <f t="shared" si="8"/>
        <v>สังกัดหน่วยงาน</v>
      </c>
      <c r="O102" s="387" t="str">
        <f>IF($F102&gt;0,VLOOKUP($A102,Progress_20230525!$A:$AZ,28,0),IF($G102&gt;0,VLOOKUP($A102,Progress_20230525!$A:$AZ,18,0),VLOOKUP($A102,Progress_20230525!$A:$AZ,18,0)))</f>
        <v>ผู้อำนวยการ นางสาวพิกุล แย้มเจิม</v>
      </c>
      <c r="P102" s="393" t="str">
        <f>IF($F102&gt;0,VLOOKUP($A102,Progress_20230525!$A:$AZ,29,0),IF($G102&gt;0,VLOOKUP($A102,Progress_20230525!$A:$AZ,19,0),VLOOKUP($A102,Progress_20230525!$A:$AZ,19,0)))</f>
        <v>โทร. 0836789977</v>
      </c>
      <c r="Q102" s="393" t="str">
        <f>IF($F102&gt;0,0,IF($G102&gt;0,VLOOKUP($A102,Progress_20230525!$A:$AZ,20,0),VLOOKUP($A102,Progress_20230525!$A:$AZ,20,0)))</f>
        <v>นายกฤษณะ มั่งมี (ครู)</v>
      </c>
      <c r="R102" s="393" t="str">
        <f>IF($F102&gt;0,0,IF($G102&gt;0,VLOOKUP($A102,Progress_20230525!$A:$AZ,21,0),VLOOKUP($A102,Progress_20230525!$A:$AZ,21,0)))</f>
        <v>095-6353072</v>
      </c>
      <c r="S102" s="387"/>
      <c r="T102" s="387"/>
      <c r="U102" s="391">
        <f t="shared" si="9"/>
        <v>45061</v>
      </c>
      <c r="V102" s="387" t="str">
        <f>VLOOKUP(MONTH($U102),Month!$A:$C,3,0)</f>
        <v>พฤษภาคม</v>
      </c>
      <c r="W102" s="387">
        <f t="shared" si="5"/>
        <v>2023</v>
      </c>
      <c r="X102" s="392">
        <v>234.71723399654533</v>
      </c>
      <c r="Y102" s="392">
        <v>132.16571981265025</v>
      </c>
    </row>
    <row r="103" spans="1:25" x14ac:dyDescent="0.25">
      <c r="A103" s="386">
        <f t="shared" si="6"/>
        <v>102</v>
      </c>
      <c r="B103" s="27">
        <f t="shared" si="7"/>
        <v>3</v>
      </c>
      <c r="C103" s="27">
        <f>VALUE(RIGHT(VLOOKUP($A103,Progress_20230525!$A:$AZ,4,0),1))</f>
        <v>1</v>
      </c>
      <c r="D103" s="387" t="str">
        <f>VLOOKUP($C103,Type!$A:$B,2,0)</f>
        <v>ศูนย์ที่จัดตั้งในโรงเรียนหรือสถานศึกษากระจายทั่วประเทศ</v>
      </c>
      <c r="E103" s="386">
        <v>102</v>
      </c>
      <c r="F103" s="388">
        <f>IF(LEN(VLOOKUP($A103,Progress_20230525!$A:$AZ,24,0))&gt;0,1,0)</f>
        <v>0</v>
      </c>
      <c r="G103" s="388">
        <f>IFERROR(SEARCH("&gt;",VLOOKUP($A103,Progress_20230525!$A:$AZ,15,0),1),0)</f>
        <v>0</v>
      </c>
      <c r="H103" s="387" t="str">
        <f>IF($F103&gt;0,VLOOKUP($A103,Progress_20230525!$A:$AZ,24,0),IF($G103&gt;0,RIGHT(VLOOKUP($A103,Progress_20230525!$A:$AZ,15,0),LEN(VLOOKUP($A103,Progress_20230525!$A:$AZ,15,0))-$G103-1),VLOOKUP($A103,Progress_20230525!$A:$AZ,15,0)))</f>
        <v>โรงเรียนบ้านหนองยาง</v>
      </c>
      <c r="I103" s="387" t="str">
        <f>VLOOKUP(A103,Progress_20230525!$A:$AZ,7,0)</f>
        <v>ชัยนาท</v>
      </c>
      <c r="J103" s="387" t="str">
        <f>VLOOKUP($A103,Progress_20230525!$A:$AZ,5,0)</f>
        <v>กลุ่มศูนย์ดิจิตอลชุมชน</v>
      </c>
      <c r="K103" s="387" t="str">
        <f>IF($F103&gt;0,VLOOKUP($A103,Progress_20230525!$A:$AZ,25,0),IF($G103&gt;0,VLOOKUP($A103,Progress_20230525!$A:$AZ,11,0),VLOOKUP($A103,Progress_20230525!$A:$AZ,11,0)))</f>
        <v>หมู่ 2 ตำบลสุขเดือนห้า อำเภอเนินขาม</v>
      </c>
      <c r="L103" s="387">
        <f>IF($F103&gt;0,VLOOKUP($A103,Progress_20230525!$A:$AZ,26,0),IF($G103&gt;0,VLOOKUP($A103,Progress_20230525!$A:$AZ,16,0),VLOOKUP($A103,Progress_20230525!$A:$AZ,16,0)))</f>
        <v>14.977935617875399</v>
      </c>
      <c r="M103" s="387">
        <f>IF($F103&gt;0,VLOOKUP($A103,Progress_20230525!$A:$AZ,27,0),IF($G103&gt;0,VLOOKUP($A103,Progress_20230525!$A:$AZ,17,0),VLOOKUP($A103,Progress_20230525!$A:$AZ,17,0)))</f>
        <v>99.806414561595304</v>
      </c>
      <c r="N103" s="387" t="str">
        <f t="shared" si="8"/>
        <v>สังกัดหน่วยงาน</v>
      </c>
      <c r="O103" s="387" t="str">
        <f>IF($F103&gt;0,VLOOKUP($A103,Progress_20230525!$A:$AZ,28,0),IF($G103&gt;0,VLOOKUP($A103,Progress_20230525!$A:$AZ,18,0),VLOOKUP($A103,Progress_20230525!$A:$AZ,18,0)))</f>
        <v>ผู้อำนวยการ นาย สุภโชค    โชควิริยะสัมพันธ์</v>
      </c>
      <c r="P103" s="393" t="str">
        <f>IF($F103&gt;0,VLOOKUP($A103,Progress_20230525!$A:$AZ,29,0),IF($G103&gt;0,VLOOKUP($A103,Progress_20230525!$A:$AZ,19,0),VLOOKUP($A103,Progress_20230525!$A:$AZ,19,0)))</f>
        <v>โทร. 0933250364</v>
      </c>
      <c r="Q103" s="393">
        <f>IF($F103&gt;0,0,IF($G103&gt;0,VLOOKUP($A103,Progress_20230525!$A:$AZ,20,0),VLOOKUP($A103,Progress_20230525!$A:$AZ,20,0)))</f>
        <v>0</v>
      </c>
      <c r="R103" s="393">
        <f>IF($F103&gt;0,0,IF($G103&gt;0,VLOOKUP($A103,Progress_20230525!$A:$AZ,21,0),VLOOKUP($A103,Progress_20230525!$A:$AZ,21,0)))</f>
        <v>0</v>
      </c>
      <c r="S103" s="387"/>
      <c r="T103" s="387"/>
      <c r="U103" s="391">
        <f t="shared" si="9"/>
        <v>45061</v>
      </c>
      <c r="V103" s="387" t="str">
        <f>VLOOKUP(MONTH($U103),Month!$A:$C,3,0)</f>
        <v>พฤษภาคม</v>
      </c>
      <c r="W103" s="387">
        <f t="shared" si="5"/>
        <v>2023</v>
      </c>
      <c r="X103" s="392">
        <v>213.57516681529771</v>
      </c>
      <c r="Y103" s="392">
        <v>140.65073153100951</v>
      </c>
    </row>
    <row r="104" spans="1:25" x14ac:dyDescent="0.25">
      <c r="A104" s="386">
        <f t="shared" si="6"/>
        <v>103</v>
      </c>
      <c r="B104" s="27">
        <f t="shared" si="7"/>
        <v>3</v>
      </c>
      <c r="C104" s="27">
        <f>VALUE(RIGHT(VLOOKUP($A104,Progress_20230525!$A:$AZ,4,0),1))</f>
        <v>1</v>
      </c>
      <c r="D104" s="387" t="str">
        <f>VLOOKUP($C104,Type!$A:$B,2,0)</f>
        <v>ศูนย์ที่จัดตั้งในโรงเรียนหรือสถานศึกษากระจายทั่วประเทศ</v>
      </c>
      <c r="E104" s="386">
        <v>103</v>
      </c>
      <c r="F104" s="388">
        <f>IF(LEN(VLOOKUP($A104,Progress_20230525!$A:$AZ,24,0))&gt;0,1,0)</f>
        <v>0</v>
      </c>
      <c r="G104" s="388">
        <f>IFERROR(SEARCH("&gt;",VLOOKUP($A104,Progress_20230525!$A:$AZ,15,0),1),0)</f>
        <v>0</v>
      </c>
      <c r="H104" s="387" t="str">
        <f>IF($F104&gt;0,VLOOKUP($A104,Progress_20230525!$A:$AZ,24,0),IF($G104&gt;0,RIGHT(VLOOKUP($A104,Progress_20230525!$A:$AZ,15,0),LEN(VLOOKUP($A104,Progress_20230525!$A:$AZ,15,0))-$G104-1),VLOOKUP($A104,Progress_20230525!$A:$AZ,15,0)))</f>
        <v>โรงเรียนวัดอรัญวาสี</v>
      </c>
      <c r="I104" s="387" t="str">
        <f>VLOOKUP(A104,Progress_20230525!$A:$AZ,7,0)</f>
        <v>ชัยนาท</v>
      </c>
      <c r="J104" s="387" t="str">
        <f>VLOOKUP($A104,Progress_20230525!$A:$AZ,5,0)</f>
        <v>กลุ่มศูนย์ดิจิตอลชุมชน</v>
      </c>
      <c r="K104" s="387" t="str">
        <f>IF($F104&gt;0,VLOOKUP($A104,Progress_20230525!$A:$AZ,25,0),IF($G104&gt;0,VLOOKUP($A104,Progress_20230525!$A:$AZ,11,0),VLOOKUP($A104,Progress_20230525!$A:$AZ,11,0)))</f>
        <v>หมู่ที่ 2 ตำบลหนองแซง อำเภอหันคา</v>
      </c>
      <c r="L104" s="387">
        <f>IF($F104&gt;0,VLOOKUP($A104,Progress_20230525!$A:$AZ,26,0),IF($G104&gt;0,VLOOKUP($A104,Progress_20230525!$A:$AZ,16,0),VLOOKUP($A104,Progress_20230525!$A:$AZ,16,0)))</f>
        <v>15.1144328769553</v>
      </c>
      <c r="M104" s="387">
        <f>IF($F104&gt;0,VLOOKUP($A104,Progress_20230525!$A:$AZ,27,0),IF($G104&gt;0,VLOOKUP($A104,Progress_20230525!$A:$AZ,17,0),VLOOKUP($A104,Progress_20230525!$A:$AZ,17,0)))</f>
        <v>99.980358060298599</v>
      </c>
      <c r="N104" s="387" t="str">
        <f t="shared" si="8"/>
        <v>สังกัดหน่วยงาน</v>
      </c>
      <c r="O104" s="387" t="str">
        <f>IF($F104&gt;0,VLOOKUP($A104,Progress_20230525!$A:$AZ,28,0),IF($G104&gt;0,VLOOKUP($A104,Progress_20230525!$A:$AZ,18,0),VLOOKUP($A104,Progress_20230525!$A:$AZ,18,0)))</f>
        <v>ผู้อำนวยการ นางเครือมาส  อนันเทพา</v>
      </c>
      <c r="P104" s="393" t="str">
        <f>IF($F104&gt;0,VLOOKUP($A104,Progress_20230525!$A:$AZ,29,0),IF($G104&gt;0,VLOOKUP($A104,Progress_20230525!$A:$AZ,19,0),VLOOKUP($A104,Progress_20230525!$A:$AZ,19,0)))</f>
        <v>โทร. 0861198572</v>
      </c>
      <c r="Q104" s="393" t="str">
        <f>IF($F104&gt;0,0,IF($G104&gt;0,VLOOKUP($A104,Progress_20230525!$A:$AZ,20,0),VLOOKUP($A104,Progress_20230525!$A:$AZ,20,0)))</f>
        <v>นางสาวปภาวี มีมาก (ครู)</v>
      </c>
      <c r="R104" s="393" t="str">
        <f>IF($F104&gt;0,0,IF($G104&gt;0,VLOOKUP($A104,Progress_20230525!$A:$AZ,21,0),VLOOKUP($A104,Progress_20230525!$A:$AZ,21,0)))</f>
        <v>091-0268917</v>
      </c>
      <c r="S104" s="387"/>
      <c r="T104" s="387"/>
      <c r="U104" s="391">
        <f t="shared" si="9"/>
        <v>45061</v>
      </c>
      <c r="V104" s="387" t="str">
        <f>VLOOKUP(MONTH($U104),Month!$A:$C,3,0)</f>
        <v>พฤษภาคม</v>
      </c>
      <c r="W104" s="387">
        <f t="shared" si="5"/>
        <v>2023</v>
      </c>
      <c r="X104" s="392">
        <v>233.73046318235836</v>
      </c>
      <c r="Y104" s="392">
        <v>126.11757185515619</v>
      </c>
    </row>
    <row r="105" spans="1:25" x14ac:dyDescent="0.25">
      <c r="A105" s="386">
        <f t="shared" si="6"/>
        <v>104</v>
      </c>
      <c r="B105" s="27">
        <f t="shared" si="7"/>
        <v>3</v>
      </c>
      <c r="C105" s="27">
        <f>VALUE(RIGHT(VLOOKUP($A105,Progress_20230525!$A:$AZ,4,0),1))</f>
        <v>1</v>
      </c>
      <c r="D105" s="387" t="str">
        <f>VLOOKUP($C105,Type!$A:$B,2,0)</f>
        <v>ศูนย์ที่จัดตั้งในโรงเรียนหรือสถานศึกษากระจายทั่วประเทศ</v>
      </c>
      <c r="E105" s="386">
        <v>104</v>
      </c>
      <c r="F105" s="388">
        <f>IF(LEN(VLOOKUP($A105,Progress_20230525!$A:$AZ,24,0))&gt;0,1,0)</f>
        <v>0</v>
      </c>
      <c r="G105" s="388">
        <f>IFERROR(SEARCH("&gt;",VLOOKUP($A105,Progress_20230525!$A:$AZ,15,0),1),0)</f>
        <v>0</v>
      </c>
      <c r="H105" s="387" t="str">
        <f>IF($F105&gt;0,VLOOKUP($A105,Progress_20230525!$A:$AZ,24,0),IF($G105&gt;0,RIGHT(VLOOKUP($A105,Progress_20230525!$A:$AZ,15,0),LEN(VLOOKUP($A105,Progress_20230525!$A:$AZ,15,0))-$G105-1),VLOOKUP($A105,Progress_20230525!$A:$AZ,15,0)))</f>
        <v>โรงเรียนหันคาพิทยาคม</v>
      </c>
      <c r="I105" s="387" t="str">
        <f>VLOOKUP(A105,Progress_20230525!$A:$AZ,7,0)</f>
        <v>ชัยนาท</v>
      </c>
      <c r="J105" s="387" t="str">
        <f>VLOOKUP($A105,Progress_20230525!$A:$AZ,5,0)</f>
        <v>กลุ่มศูนย์ดิจิตอลชุมชน</v>
      </c>
      <c r="K105" s="387" t="str">
        <f>IF($F105&gt;0,VLOOKUP($A105,Progress_20230525!$A:$AZ,25,0),IF($G105&gt;0,VLOOKUP($A105,Progress_20230525!$A:$AZ,11,0),VLOOKUP($A105,Progress_20230525!$A:$AZ,11,0)))</f>
        <v>เลขที่ 668 หมู่ 1 ตำบลหันคา อำเภอหันคา จังหวัดชัยนาท 17130</v>
      </c>
      <c r="L105" s="387">
        <f>IF($F105&gt;0,VLOOKUP($A105,Progress_20230525!$A:$AZ,26,0),IF($G105&gt;0,VLOOKUP($A105,Progress_20230525!$A:$AZ,16,0),VLOOKUP($A105,Progress_20230525!$A:$AZ,16,0)))</f>
        <v>14.981636853717999</v>
      </c>
      <c r="M105" s="387">
        <f>IF($F105&gt;0,VLOOKUP($A105,Progress_20230525!$A:$AZ,27,0),IF($G105&gt;0,VLOOKUP($A105,Progress_20230525!$A:$AZ,17,0),VLOOKUP($A105,Progress_20230525!$A:$AZ,17,0)))</f>
        <v>100.00556179647999</v>
      </c>
      <c r="N105" s="387" t="str">
        <f t="shared" si="8"/>
        <v>สังกัดหน่วยงาน</v>
      </c>
      <c r="O105" s="387" t="str">
        <f>IF($F105&gt;0,VLOOKUP($A105,Progress_20230525!$A:$AZ,28,0),IF($G105&gt;0,VLOOKUP($A105,Progress_20230525!$A:$AZ,18,0),VLOOKUP($A105,Progress_20230525!$A:$AZ,18,0)))</f>
        <v>ผู้อำนวยการ นาย อนุสรร์ สีมะสิทธิกุล</v>
      </c>
      <c r="P105" s="393" t="str">
        <f>IF($F105&gt;0,VLOOKUP($A105,Progress_20230525!$A:$AZ,29,0),IF($G105&gt;0,VLOOKUP($A105,Progress_20230525!$A:$AZ,19,0),VLOOKUP($A105,Progress_20230525!$A:$AZ,19,0)))</f>
        <v>081-4277327</v>
      </c>
      <c r="Q105" s="393" t="str">
        <f>IF($F105&gt;0,0,IF($G105&gt;0,VLOOKUP($A105,Progress_20230525!$A:$AZ,20,0),VLOOKUP($A105,Progress_20230525!$A:$AZ,20,0)))</f>
        <v>นางสุนิษา พบพาน (ครู)</v>
      </c>
      <c r="R105" s="393" t="str">
        <f>IF($F105&gt;0,0,IF($G105&gt;0,VLOOKUP($A105,Progress_20230525!$A:$AZ,21,0),VLOOKUP($A105,Progress_20230525!$A:$AZ,21,0)))</f>
        <v>089-8391338</v>
      </c>
      <c r="S105" s="387"/>
      <c r="T105" s="387"/>
      <c r="U105" s="391">
        <f t="shared" si="9"/>
        <v>45061</v>
      </c>
      <c r="V105" s="387" t="str">
        <f>VLOOKUP(MONTH($U105),Month!$A:$C,3,0)</f>
        <v>พฤษภาคม</v>
      </c>
      <c r="W105" s="387">
        <f t="shared" si="5"/>
        <v>2023</v>
      </c>
      <c r="X105" s="392">
        <v>217.37792962961137</v>
      </c>
      <c r="Y105" s="392">
        <v>114.65289520468623</v>
      </c>
    </row>
    <row r="106" spans="1:25" x14ac:dyDescent="0.25">
      <c r="A106" s="386">
        <f t="shared" si="6"/>
        <v>105</v>
      </c>
      <c r="B106" s="27">
        <f t="shared" si="7"/>
        <v>3</v>
      </c>
      <c r="C106" s="27">
        <f>VALUE(RIGHT(VLOOKUP($A106,Progress_20230525!$A:$AZ,4,0),1))</f>
        <v>1</v>
      </c>
      <c r="D106" s="387" t="str">
        <f>VLOOKUP($C106,Type!$A:$B,2,0)</f>
        <v>ศูนย์ที่จัดตั้งในโรงเรียนหรือสถานศึกษากระจายทั่วประเทศ</v>
      </c>
      <c r="E106" s="386">
        <v>105</v>
      </c>
      <c r="F106" s="388">
        <f>IF(LEN(VLOOKUP($A106,Progress_20230525!$A:$AZ,24,0))&gt;0,1,0)</f>
        <v>0</v>
      </c>
      <c r="G106" s="388">
        <f>IFERROR(SEARCH("&gt;",VLOOKUP($A106,Progress_20230525!$A:$AZ,15,0),1),0)</f>
        <v>0</v>
      </c>
      <c r="H106" s="387" t="str">
        <f>IF($F106&gt;0,VLOOKUP($A106,Progress_20230525!$A:$AZ,24,0),IF($G106&gt;0,RIGHT(VLOOKUP($A106,Progress_20230525!$A:$AZ,15,0),LEN(VLOOKUP($A106,Progress_20230525!$A:$AZ,15,0))-$G106-1),VLOOKUP($A106,Progress_20230525!$A:$AZ,15,0)))</f>
        <v>โรงเรียนอนุบาลหนองมะโมง</v>
      </c>
      <c r="I106" s="387" t="str">
        <f>VLOOKUP(A106,Progress_20230525!$A:$AZ,7,0)</f>
        <v>ชัยนาท</v>
      </c>
      <c r="J106" s="387" t="str">
        <f>VLOOKUP($A106,Progress_20230525!$A:$AZ,5,0)</f>
        <v>กลุ่มศูนย์ดิจิตอลชุมชน</v>
      </c>
      <c r="K106" s="387" t="str">
        <f>IF($F106&gt;0,VLOOKUP($A106,Progress_20230525!$A:$AZ,25,0),IF($G106&gt;0,VLOOKUP($A106,Progress_20230525!$A:$AZ,11,0),VLOOKUP($A106,Progress_20230525!$A:$AZ,11,0)))</f>
        <v>หมู่ที่  11  บ้านร่มโพธิ์ (บ่อลึก) ตำบลวังตะเคียน อำเภอหนองมะโมง จังหวัดชัยนาท 17120</v>
      </c>
      <c r="L106" s="387">
        <f>IF($F106&gt;0,VLOOKUP($A106,Progress_20230525!$A:$AZ,26,0),IF($G106&gt;0,VLOOKUP($A106,Progress_20230525!$A:$AZ,16,0),VLOOKUP($A106,Progress_20230525!$A:$AZ,16,0)))</f>
        <v>15.2744395890654</v>
      </c>
      <c r="M106" s="387">
        <f>IF($F106&gt;0,VLOOKUP($A106,Progress_20230525!$A:$AZ,27,0),IF($G106&gt;0,VLOOKUP($A106,Progress_20230525!$A:$AZ,17,0),VLOOKUP($A106,Progress_20230525!$A:$AZ,17,0)))</f>
        <v>99.778763438812902</v>
      </c>
      <c r="N106" s="387" t="str">
        <f t="shared" si="8"/>
        <v>สังกัดหน่วยงาน</v>
      </c>
      <c r="O106" s="387" t="str">
        <f>IF($F106&gt;0,VLOOKUP($A106,Progress_20230525!$A:$AZ,28,0),IF($G106&gt;0,VLOOKUP($A106,Progress_20230525!$A:$AZ,18,0),VLOOKUP($A106,Progress_20230525!$A:$AZ,18,0)))</f>
        <v xml:space="preserve">ผู้อำนวยการ นายธนกร สุมาลี </v>
      </c>
      <c r="P106" s="393" t="str">
        <f>IF($F106&gt;0,VLOOKUP($A106,Progress_20230525!$A:$AZ,29,0),IF($G106&gt;0,VLOOKUP($A106,Progress_20230525!$A:$AZ,19,0),VLOOKUP($A106,Progress_20230525!$A:$AZ,19,0)))</f>
        <v>โทร. 0917255499</v>
      </c>
      <c r="Q106" s="393">
        <f>IF($F106&gt;0,0,IF($G106&gt;0,VLOOKUP($A106,Progress_20230525!$A:$AZ,20,0),VLOOKUP($A106,Progress_20230525!$A:$AZ,20,0)))</f>
        <v>0</v>
      </c>
      <c r="R106" s="393">
        <f>IF($F106&gt;0,0,IF($G106&gt;0,VLOOKUP($A106,Progress_20230525!$A:$AZ,21,0),VLOOKUP($A106,Progress_20230525!$A:$AZ,21,0)))</f>
        <v>0</v>
      </c>
      <c r="S106" s="387"/>
      <c r="T106" s="387"/>
      <c r="U106" s="391">
        <f t="shared" si="9"/>
        <v>45061</v>
      </c>
      <c r="V106" s="387" t="str">
        <f>VLOOKUP(MONTH($U106),Month!$A:$C,3,0)</f>
        <v>พฤษภาคม</v>
      </c>
      <c r="W106" s="387">
        <f t="shared" si="5"/>
        <v>2023</v>
      </c>
      <c r="X106" s="392">
        <v>238.45831742614527</v>
      </c>
      <c r="Y106" s="392">
        <v>106.60828177850958</v>
      </c>
    </row>
    <row r="107" spans="1:25" x14ac:dyDescent="0.25">
      <c r="A107" s="386">
        <f t="shared" si="6"/>
        <v>106</v>
      </c>
      <c r="B107" s="27">
        <f t="shared" si="7"/>
        <v>3</v>
      </c>
      <c r="C107" s="27">
        <f>VALUE(RIGHT(VLOOKUP($A107,Progress_20230525!$A:$AZ,4,0),1))</f>
        <v>1</v>
      </c>
      <c r="D107" s="387" t="str">
        <f>VLOOKUP($C107,Type!$A:$B,2,0)</f>
        <v>ศูนย์ที่จัดตั้งในโรงเรียนหรือสถานศึกษากระจายทั่วประเทศ</v>
      </c>
      <c r="E107" s="386">
        <v>106</v>
      </c>
      <c r="F107" s="388">
        <f>IF(LEN(VLOOKUP($A107,Progress_20230525!$A:$AZ,24,0))&gt;0,1,0)</f>
        <v>0</v>
      </c>
      <c r="G107" s="388">
        <f>IFERROR(SEARCH("&gt;",VLOOKUP($A107,Progress_20230525!$A:$AZ,15,0),1),0)</f>
        <v>0</v>
      </c>
      <c r="H107" s="387" t="str">
        <f>IF($F107&gt;0,VLOOKUP($A107,Progress_20230525!$A:$AZ,24,0),IF($G107&gt;0,RIGHT(VLOOKUP($A107,Progress_20230525!$A:$AZ,15,0),LEN(VLOOKUP($A107,Progress_20230525!$A:$AZ,15,0))-$G107-1),VLOOKUP($A107,Progress_20230525!$A:$AZ,15,0)))</f>
        <v>โรงเรียนวัดนางลือ</v>
      </c>
      <c r="I107" s="387" t="str">
        <f>VLOOKUP(A107,Progress_20230525!$A:$AZ,7,0)</f>
        <v>ชัยนาท</v>
      </c>
      <c r="J107" s="387" t="str">
        <f>VLOOKUP($A107,Progress_20230525!$A:$AZ,5,0)</f>
        <v>กลุ่มศูนย์ดิจิตอลชุมชน</v>
      </c>
      <c r="K107" s="387" t="str">
        <f>IF($F107&gt;0,VLOOKUP($A107,Progress_20230525!$A:$AZ,25,0),IF($G107&gt;0,VLOOKUP($A107,Progress_20230525!$A:$AZ,11,0),VLOOKUP($A107,Progress_20230525!$A:$AZ,11,0)))</f>
        <v>หมู่ที่  2  บ้านหมู่บ้านนางลือ ตำบลนางลือ อำเภอเมืองชัยนาท จังหวัดชัยนาท 17000</v>
      </c>
      <c r="L107" s="387">
        <f>IF($F107&gt;0,VLOOKUP($A107,Progress_20230525!$A:$AZ,26,0),IF($G107&gt;0,VLOOKUP($A107,Progress_20230525!$A:$AZ,16,0),VLOOKUP($A107,Progress_20230525!$A:$AZ,16,0)))</f>
        <v>15.116270889483699</v>
      </c>
      <c r="M107" s="387">
        <f>IF($F107&gt;0,VLOOKUP($A107,Progress_20230525!$A:$AZ,27,0),IF($G107&gt;0,VLOOKUP($A107,Progress_20230525!$A:$AZ,17,0),VLOOKUP($A107,Progress_20230525!$A:$AZ,17,0)))</f>
        <v>100.05692942531699</v>
      </c>
      <c r="N107" s="387" t="str">
        <f t="shared" si="8"/>
        <v>สังกัดหน่วยงาน</v>
      </c>
      <c r="O107" s="387" t="str">
        <f>IF($F107&gt;0,VLOOKUP($A107,Progress_20230525!$A:$AZ,28,0),IF($G107&gt;0,VLOOKUP($A107,Progress_20230525!$A:$AZ,18,0),VLOOKUP($A107,Progress_20230525!$A:$AZ,18,0)))</f>
        <v>ผู้อำนวยการ นายสุรัตน์    เครือแสง</v>
      </c>
      <c r="P107" s="393" t="str">
        <f>IF($F107&gt;0,VLOOKUP($A107,Progress_20230525!$A:$AZ,29,0),IF($G107&gt;0,VLOOKUP($A107,Progress_20230525!$A:$AZ,19,0),VLOOKUP($A107,Progress_20230525!$A:$AZ,19,0)))</f>
        <v>โทร. 056-477269</v>
      </c>
      <c r="Q107" s="393" t="str">
        <f>IF($F107&gt;0,0,IF($G107&gt;0,VLOOKUP($A107,Progress_20230525!$A:$AZ,20,0),VLOOKUP($A107,Progress_20230525!$A:$AZ,20,0)))</f>
        <v>นางสาวพรภิรมย์ กรัมเขียว (ครู)</v>
      </c>
      <c r="R107" s="393" t="str">
        <f>IF($F107&gt;0,0,IF($G107&gt;0,VLOOKUP($A107,Progress_20230525!$A:$AZ,21,0),VLOOKUP($A107,Progress_20230525!$A:$AZ,21,0)))</f>
        <v>097-9906253</v>
      </c>
      <c r="S107" s="387"/>
      <c r="T107" s="387"/>
      <c r="U107" s="391">
        <f t="shared" si="9"/>
        <v>45061</v>
      </c>
      <c r="V107" s="387" t="str">
        <f>VLOOKUP(MONTH($U107),Month!$A:$C,3,0)</f>
        <v>พฤษภาคม</v>
      </c>
      <c r="W107" s="387">
        <f t="shared" si="5"/>
        <v>2023</v>
      </c>
      <c r="X107" s="392">
        <v>202.20612959021952</v>
      </c>
      <c r="Y107" s="392">
        <v>128.28074905843522</v>
      </c>
    </row>
    <row r="108" spans="1:25" x14ac:dyDescent="0.25">
      <c r="A108" s="386">
        <f t="shared" si="6"/>
        <v>107</v>
      </c>
      <c r="B108" s="27">
        <f t="shared" si="7"/>
        <v>3</v>
      </c>
      <c r="C108" s="27">
        <f>VALUE(RIGHT(VLOOKUP($A108,Progress_20230525!$A:$AZ,4,0),1))</f>
        <v>1</v>
      </c>
      <c r="D108" s="387" t="str">
        <f>VLOOKUP($C108,Type!$A:$B,2,0)</f>
        <v>ศูนย์ที่จัดตั้งในโรงเรียนหรือสถานศึกษากระจายทั่วประเทศ</v>
      </c>
      <c r="E108" s="386">
        <v>107</v>
      </c>
      <c r="F108" s="388">
        <f>IF(LEN(VLOOKUP($A108,Progress_20230525!$A:$AZ,24,0))&gt;0,1,0)</f>
        <v>0</v>
      </c>
      <c r="G108" s="388">
        <f>IFERROR(SEARCH("&gt;",VLOOKUP($A108,Progress_20230525!$A:$AZ,15,0),1),0)</f>
        <v>0</v>
      </c>
      <c r="H108" s="387" t="str">
        <f>IF($F108&gt;0,VLOOKUP($A108,Progress_20230525!$A:$AZ,24,0),IF($G108&gt;0,RIGHT(VLOOKUP($A108,Progress_20230525!$A:$AZ,15,0),LEN(VLOOKUP($A108,Progress_20230525!$A:$AZ,15,0))-$G108-1),VLOOKUP($A108,Progress_20230525!$A:$AZ,15,0)))</f>
        <v>โรงเรียนเขาสมิงวิทยาคม (จงจินต์รุจิรวงศ์อุปถัมภ์)</v>
      </c>
      <c r="I108" s="387" t="str">
        <f>VLOOKUP(A108,Progress_20230525!$A:$AZ,7,0)</f>
        <v>ตราด</v>
      </c>
      <c r="J108" s="387" t="str">
        <f>VLOOKUP($A108,Progress_20230525!$A:$AZ,5,0)</f>
        <v>กลุ่มศูนย์ดิจิตอลชุมชน</v>
      </c>
      <c r="K108" s="387" t="str">
        <f>IF($F108&gt;0,VLOOKUP($A108,Progress_20230525!$A:$AZ,25,0),IF($G108&gt;0,VLOOKUP($A108,Progress_20230525!$A:$AZ,11,0),VLOOKUP($A108,Progress_20230525!$A:$AZ,11,0)))</f>
        <v>หมู่ 8 ถ.สุขุมวิท   ตำบลเขาสมิง  อำเภอเขาสมิง จังหวัดตราด 23130</v>
      </c>
      <c r="L108" s="387">
        <f>IF($F108&gt;0,VLOOKUP($A108,Progress_20230525!$A:$AZ,26,0),IF($G108&gt;0,VLOOKUP($A108,Progress_20230525!$A:$AZ,16,0),VLOOKUP($A108,Progress_20230525!$A:$AZ,16,0)))</f>
        <v>12.357697451779</v>
      </c>
      <c r="M108" s="387">
        <f>IF($F108&gt;0,VLOOKUP($A108,Progress_20230525!$A:$AZ,27,0),IF($G108&gt;0,VLOOKUP($A108,Progress_20230525!$A:$AZ,17,0),VLOOKUP($A108,Progress_20230525!$A:$AZ,17,0)))</f>
        <v>102.428657496451</v>
      </c>
      <c r="N108" s="387" t="str">
        <f t="shared" si="8"/>
        <v>สังกัดหน่วยงาน</v>
      </c>
      <c r="O108" s="387" t="str">
        <f>IF($F108&gt;0,VLOOKUP($A108,Progress_20230525!$A:$AZ,28,0),IF($G108&gt;0,VLOOKUP($A108,Progress_20230525!$A:$AZ,18,0),VLOOKUP($A108,Progress_20230525!$A:$AZ,18,0)))</f>
        <v>ผ็อำนวยการ นายพรชัย คำรพ</v>
      </c>
      <c r="P108" s="393">
        <f>IF($F108&gt;0,VLOOKUP($A108,Progress_20230525!$A:$AZ,29,0),IF($G108&gt;0,VLOOKUP($A108,Progress_20230525!$A:$AZ,19,0),VLOOKUP($A108,Progress_20230525!$A:$AZ,19,0)))</f>
        <v>0</v>
      </c>
      <c r="Q108" s="393">
        <f>IF($F108&gt;0,0,IF($G108&gt;0,VLOOKUP($A108,Progress_20230525!$A:$AZ,20,0),VLOOKUP($A108,Progress_20230525!$A:$AZ,20,0)))</f>
        <v>0</v>
      </c>
      <c r="R108" s="393">
        <f>IF($F108&gt;0,0,IF($G108&gt;0,VLOOKUP($A108,Progress_20230525!$A:$AZ,21,0),VLOOKUP($A108,Progress_20230525!$A:$AZ,21,0)))</f>
        <v>0</v>
      </c>
      <c r="S108" s="387"/>
      <c r="T108" s="387"/>
      <c r="U108" s="391">
        <f t="shared" si="9"/>
        <v>45061</v>
      </c>
      <c r="V108" s="387" t="str">
        <f>VLOOKUP(MONTH($U108),Month!$A:$C,3,0)</f>
        <v>พฤษภาคม</v>
      </c>
      <c r="W108" s="387">
        <f t="shared" si="5"/>
        <v>2023</v>
      </c>
      <c r="X108" s="392">
        <v>227.3300836556059</v>
      </c>
      <c r="Y108" s="392">
        <v>137.68146491117</v>
      </c>
    </row>
    <row r="109" spans="1:25" x14ac:dyDescent="0.25">
      <c r="A109" s="386">
        <f t="shared" si="6"/>
        <v>108</v>
      </c>
      <c r="B109" s="27">
        <f t="shared" si="7"/>
        <v>3</v>
      </c>
      <c r="C109" s="27">
        <f>VALUE(RIGHT(VLOOKUP($A109,Progress_20230525!$A:$AZ,4,0),1))</f>
        <v>1</v>
      </c>
      <c r="D109" s="387" t="str">
        <f>VLOOKUP($C109,Type!$A:$B,2,0)</f>
        <v>ศูนย์ที่จัดตั้งในโรงเรียนหรือสถานศึกษากระจายทั่วประเทศ</v>
      </c>
      <c r="E109" s="386">
        <v>108</v>
      </c>
      <c r="F109" s="388">
        <f>IF(LEN(VLOOKUP($A109,Progress_20230525!$A:$AZ,24,0))&gt;0,1,0)</f>
        <v>0</v>
      </c>
      <c r="G109" s="388">
        <f>IFERROR(SEARCH("&gt;",VLOOKUP($A109,Progress_20230525!$A:$AZ,15,0),1),0)</f>
        <v>0</v>
      </c>
      <c r="H109" s="387" t="str">
        <f>IF($F109&gt;0,VLOOKUP($A109,Progress_20230525!$A:$AZ,24,0),IF($G109&gt;0,RIGHT(VLOOKUP($A109,Progress_20230525!$A:$AZ,15,0),LEN(VLOOKUP($A109,Progress_20230525!$A:$AZ,15,0))-$G109-1),VLOOKUP($A109,Progress_20230525!$A:$AZ,15,0)))</f>
        <v>โรงเรียนวัดไทรทอง</v>
      </c>
      <c r="I109" s="387" t="str">
        <f>VLOOKUP(A109,Progress_20230525!$A:$AZ,7,0)</f>
        <v>ตราด</v>
      </c>
      <c r="J109" s="387" t="str">
        <f>VLOOKUP($A109,Progress_20230525!$A:$AZ,5,0)</f>
        <v>กลุ่มศูนย์ดิจิตอลชุมชน</v>
      </c>
      <c r="K109" s="387" t="str">
        <f>IF($F109&gt;0,VLOOKUP($A109,Progress_20230525!$A:$AZ,25,0),IF($G109&gt;0,VLOOKUP($A109,Progress_20230525!$A:$AZ,11,0),VLOOKUP($A109,Progress_20230525!$A:$AZ,11,0)))</f>
        <v>หมู่ที่  1  บ้านหนองโสน ตำบลหนองโสน อำเภอเมืองตราด จังหวัดตราด 23000</v>
      </c>
      <c r="L109" s="387">
        <f>IF($F109&gt;0,VLOOKUP($A109,Progress_20230525!$A:$AZ,26,0),IF($G109&gt;0,VLOOKUP($A109,Progress_20230525!$A:$AZ,16,0),VLOOKUP($A109,Progress_20230525!$A:$AZ,16,0)))</f>
        <v>12.2032524504788</v>
      </c>
      <c r="M109" s="387">
        <f>IF($F109&gt;0,VLOOKUP($A109,Progress_20230525!$A:$AZ,27,0),IF($G109&gt;0,VLOOKUP($A109,Progress_20230525!$A:$AZ,17,0),VLOOKUP($A109,Progress_20230525!$A:$AZ,17,0)))</f>
        <v>102.480016622007</v>
      </c>
      <c r="N109" s="387" t="str">
        <f t="shared" si="8"/>
        <v>สังกัดหน่วยงาน</v>
      </c>
      <c r="O109" s="387" t="str">
        <f>IF($F109&gt;0,VLOOKUP($A109,Progress_20230525!$A:$AZ,28,0),IF($G109&gt;0,VLOOKUP($A109,Progress_20230525!$A:$AZ,18,0),VLOOKUP($A109,Progress_20230525!$A:$AZ,18,0)))</f>
        <v>ผู้อำนวยการ นายณัฏ วรรณบุต</v>
      </c>
      <c r="P109" s="393" t="str">
        <f>IF($F109&gt;0,VLOOKUP($A109,Progress_20230525!$A:$AZ,29,0),IF($G109&gt;0,VLOOKUP($A109,Progress_20230525!$A:$AZ,19,0),VLOOKUP($A109,Progress_20230525!$A:$AZ,19,0)))</f>
        <v xml:space="preserve">โทร. 081 8616334 </v>
      </c>
      <c r="Q109" s="393" t="str">
        <f>IF($F109&gt;0,0,IF($G109&gt;0,VLOOKUP($A109,Progress_20230525!$A:$AZ,20,0),VLOOKUP($A109,Progress_20230525!$A:$AZ,20,0)))</f>
        <v xml:space="preserve">ครูผู้ประสานงาน อรอนงค์ ประมงกิจ </v>
      </c>
      <c r="R109" s="393">
        <f>IF($F109&gt;0,0,IF($G109&gt;0,VLOOKUP($A109,Progress_20230525!$A:$AZ,21,0),VLOOKUP($A109,Progress_20230525!$A:$AZ,21,0)))</f>
        <v>0</v>
      </c>
      <c r="S109" s="387"/>
      <c r="T109" s="387"/>
      <c r="U109" s="391">
        <f t="shared" si="9"/>
        <v>45061</v>
      </c>
      <c r="V109" s="387" t="str">
        <f>VLOOKUP(MONTH($U109),Month!$A:$C,3,0)</f>
        <v>พฤษภาคม</v>
      </c>
      <c r="W109" s="387">
        <f t="shared" si="5"/>
        <v>2023</v>
      </c>
      <c r="X109" s="392">
        <v>247.01171717625286</v>
      </c>
      <c r="Y109" s="392">
        <v>101.28258437060192</v>
      </c>
    </row>
    <row r="110" spans="1:25" x14ac:dyDescent="0.25">
      <c r="A110" s="386">
        <f t="shared" si="6"/>
        <v>109</v>
      </c>
      <c r="B110" s="27">
        <f t="shared" si="7"/>
        <v>3</v>
      </c>
      <c r="C110" s="27">
        <f>VALUE(RIGHT(VLOOKUP($A110,Progress_20230525!$A:$AZ,4,0),1))</f>
        <v>1</v>
      </c>
      <c r="D110" s="387" t="str">
        <f>VLOOKUP($C110,Type!$A:$B,2,0)</f>
        <v>ศูนย์ที่จัดตั้งในโรงเรียนหรือสถานศึกษากระจายทั่วประเทศ</v>
      </c>
      <c r="E110" s="386">
        <v>109</v>
      </c>
      <c r="F110" s="388">
        <f>IF(LEN(VLOOKUP($A110,Progress_20230525!$A:$AZ,24,0))&gt;0,1,0)</f>
        <v>0</v>
      </c>
      <c r="G110" s="388">
        <f>IFERROR(SEARCH("&gt;",VLOOKUP($A110,Progress_20230525!$A:$AZ,15,0),1),0)</f>
        <v>0</v>
      </c>
      <c r="H110" s="387" t="str">
        <f>IF($F110&gt;0,VLOOKUP($A110,Progress_20230525!$A:$AZ,24,0),IF($G110&gt;0,RIGHT(VLOOKUP($A110,Progress_20230525!$A:$AZ,15,0),LEN(VLOOKUP($A110,Progress_20230525!$A:$AZ,15,0))-$G110-1),VLOOKUP($A110,Progress_20230525!$A:$AZ,15,0)))</f>
        <v>โรงเรียนอ่าวใหญ่พิทยาคาร</v>
      </c>
      <c r="I110" s="387" t="str">
        <f>VLOOKUP(A110,Progress_20230525!$A:$AZ,7,0)</f>
        <v>ตราด</v>
      </c>
      <c r="J110" s="387" t="str">
        <f>VLOOKUP($A110,Progress_20230525!$A:$AZ,5,0)</f>
        <v>กลุ่มศูนย์ดิจิตอลชุมชน</v>
      </c>
      <c r="K110" s="387" t="str">
        <f>IF($F110&gt;0,VLOOKUP($A110,Progress_20230525!$A:$AZ,25,0),IF($G110&gt;0,VLOOKUP($A110,Progress_20230525!$A:$AZ,11,0),VLOOKUP($A110,Progress_20230525!$A:$AZ,11,0)))</f>
        <v>หมู่ที่  1  บ้านอ่าวใหญ่ ตำบลอ่าวใหญ่ อำเภอเมืองตราด จังหวัดตราด 23000</v>
      </c>
      <c r="L110" s="387">
        <f>IF($F110&gt;0,VLOOKUP($A110,Progress_20230525!$A:$AZ,26,0),IF($G110&gt;0,VLOOKUP($A110,Progress_20230525!$A:$AZ,16,0),VLOOKUP($A110,Progress_20230525!$A:$AZ,16,0)))</f>
        <v>12.088137037509</v>
      </c>
      <c r="M110" s="387">
        <f>IF($F110&gt;0,VLOOKUP($A110,Progress_20230525!$A:$AZ,27,0),IF($G110&gt;0,VLOOKUP($A110,Progress_20230525!$A:$AZ,17,0),VLOOKUP($A110,Progress_20230525!$A:$AZ,17,0)))</f>
        <v>102.556589538778</v>
      </c>
      <c r="N110" s="387" t="str">
        <f t="shared" si="8"/>
        <v>สังกัดหน่วยงาน</v>
      </c>
      <c r="O110" s="387" t="str">
        <f>IF($F110&gt;0,VLOOKUP($A110,Progress_20230525!$A:$AZ,28,0),IF($G110&gt;0,VLOOKUP($A110,Progress_20230525!$A:$AZ,18,0),VLOOKUP($A110,Progress_20230525!$A:$AZ,18,0)))</f>
        <v>ผู้อำนวยการ นางสาวเบญจณี บุญอบ</v>
      </c>
      <c r="P110" s="393" t="str">
        <f>IF($F110&gt;0,VLOOKUP($A110,Progress_20230525!$A:$AZ,29,0),IF($G110&gt;0,VLOOKUP($A110,Progress_20230525!$A:$AZ,19,0),VLOOKUP($A110,Progress_20230525!$A:$AZ,19,0)))</f>
        <v>โทร. 039610388</v>
      </c>
      <c r="Q110" s="393">
        <f>IF($F110&gt;0,0,IF($G110&gt;0,VLOOKUP($A110,Progress_20230525!$A:$AZ,20,0),VLOOKUP($A110,Progress_20230525!$A:$AZ,20,0)))</f>
        <v>0</v>
      </c>
      <c r="R110" s="393">
        <f>IF($F110&gt;0,0,IF($G110&gt;0,VLOOKUP($A110,Progress_20230525!$A:$AZ,21,0),VLOOKUP($A110,Progress_20230525!$A:$AZ,21,0)))</f>
        <v>0</v>
      </c>
      <c r="S110" s="387"/>
      <c r="T110" s="387"/>
      <c r="U110" s="391">
        <f t="shared" si="9"/>
        <v>45061</v>
      </c>
      <c r="V110" s="387" t="str">
        <f>VLOOKUP(MONTH($U110),Month!$A:$C,3,0)</f>
        <v>พฤษภาคม</v>
      </c>
      <c r="W110" s="387">
        <f t="shared" si="5"/>
        <v>2023</v>
      </c>
      <c r="X110" s="392">
        <v>222.53928753961432</v>
      </c>
      <c r="Y110" s="392">
        <v>124.02798023699114</v>
      </c>
    </row>
    <row r="111" spans="1:25" x14ac:dyDescent="0.25">
      <c r="A111" s="386">
        <f t="shared" si="6"/>
        <v>110</v>
      </c>
      <c r="B111" s="27">
        <f t="shared" si="7"/>
        <v>3</v>
      </c>
      <c r="C111" s="27">
        <f>VALUE(RIGHT(VLOOKUP($A111,Progress_20230525!$A:$AZ,4,0),1))</f>
        <v>1</v>
      </c>
      <c r="D111" s="387" t="str">
        <f>VLOOKUP($C111,Type!$A:$B,2,0)</f>
        <v>ศูนย์ที่จัดตั้งในโรงเรียนหรือสถานศึกษากระจายทั่วประเทศ</v>
      </c>
      <c r="E111" s="386">
        <v>110</v>
      </c>
      <c r="F111" s="388">
        <f>IF(LEN(VLOOKUP($A111,Progress_20230525!$A:$AZ,24,0))&gt;0,1,0)</f>
        <v>0</v>
      </c>
      <c r="G111" s="388">
        <f>IFERROR(SEARCH("&gt;",VLOOKUP($A111,Progress_20230525!$A:$AZ,15,0),1),0)</f>
        <v>0</v>
      </c>
      <c r="H111" s="387" t="str">
        <f>IF($F111&gt;0,VLOOKUP($A111,Progress_20230525!$A:$AZ,24,0),IF($G111&gt;0,RIGHT(VLOOKUP($A111,Progress_20230525!$A:$AZ,15,0),LEN(VLOOKUP($A111,Progress_20230525!$A:$AZ,15,0))-$G111-1),VLOOKUP($A111,Progress_20230525!$A:$AZ,15,0)))</f>
        <v>โรงเรียนอนุบาลวัดน้ำเชี่ยว</v>
      </c>
      <c r="I111" s="387" t="str">
        <f>VLOOKUP(A111,Progress_20230525!$A:$AZ,7,0)</f>
        <v>ตราด</v>
      </c>
      <c r="J111" s="387" t="str">
        <f>VLOOKUP($A111,Progress_20230525!$A:$AZ,5,0)</f>
        <v>กลุ่มศูนย์ดิจิตอลชุมชน</v>
      </c>
      <c r="K111" s="387" t="str">
        <f>IF($F111&gt;0,VLOOKUP($A111,Progress_20230525!$A:$AZ,25,0),IF($G111&gt;0,VLOOKUP($A111,Progress_20230525!$A:$AZ,11,0),VLOOKUP($A111,Progress_20230525!$A:$AZ,11,0)))</f>
        <v>หมู่ที่  2  บ้านน้ำเชี่ยว ตำบลน้ำเชี่ยว อำเภอแหลมงอบ จังหวัดตราด 23120</v>
      </c>
      <c r="L111" s="387">
        <f>IF($F111&gt;0,VLOOKUP($A111,Progress_20230525!$A:$AZ,26,0),IF($G111&gt;0,VLOOKUP($A111,Progress_20230525!$A:$AZ,16,0),VLOOKUP($A111,Progress_20230525!$A:$AZ,16,0)))</f>
        <v>12.188877465331</v>
      </c>
      <c r="M111" s="387">
        <f>IF($F111&gt;0,VLOOKUP($A111,Progress_20230525!$A:$AZ,27,0),IF($G111&gt;0,VLOOKUP($A111,Progress_20230525!$A:$AZ,17,0),VLOOKUP($A111,Progress_20230525!$A:$AZ,17,0)))</f>
        <v>102.455185438779</v>
      </c>
      <c r="N111" s="387" t="str">
        <f t="shared" si="8"/>
        <v>สังกัดหน่วยงาน</v>
      </c>
      <c r="O111" s="387" t="str">
        <f>IF($F111&gt;0,VLOOKUP($A111,Progress_20230525!$A:$AZ,28,0),IF($G111&gt;0,VLOOKUP($A111,Progress_20230525!$A:$AZ,18,0),VLOOKUP($A111,Progress_20230525!$A:$AZ,18,0)))</f>
        <v>ผู้อำนวยการ นางสาว ทัศนีย์    แสงอรุณ</v>
      </c>
      <c r="P111" s="393" t="str">
        <f>IF($F111&gt;0,VLOOKUP($A111,Progress_20230525!$A:$AZ,29,0),IF($G111&gt;0,VLOOKUP($A111,Progress_20230525!$A:$AZ,19,0),VLOOKUP($A111,Progress_20230525!$A:$AZ,19,0)))</f>
        <v>โทร. 0863594961</v>
      </c>
      <c r="Q111" s="393">
        <f>IF($F111&gt;0,0,IF($G111&gt;0,VLOOKUP($A111,Progress_20230525!$A:$AZ,20,0),VLOOKUP($A111,Progress_20230525!$A:$AZ,20,0)))</f>
        <v>0</v>
      </c>
      <c r="R111" s="393">
        <f>IF($F111&gt;0,0,IF($G111&gt;0,VLOOKUP($A111,Progress_20230525!$A:$AZ,21,0),VLOOKUP($A111,Progress_20230525!$A:$AZ,21,0)))</f>
        <v>0</v>
      </c>
      <c r="S111" s="387"/>
      <c r="T111" s="387"/>
      <c r="U111" s="391">
        <f t="shared" si="9"/>
        <v>45061</v>
      </c>
      <c r="V111" s="387" t="str">
        <f>VLOOKUP(MONTH($U111),Month!$A:$C,3,0)</f>
        <v>พฤษภาคม</v>
      </c>
      <c r="W111" s="387">
        <f t="shared" si="5"/>
        <v>2023</v>
      </c>
      <c r="X111" s="392">
        <v>210.28220858979262</v>
      </c>
      <c r="Y111" s="392">
        <v>115.64672224533683</v>
      </c>
    </row>
    <row r="112" spans="1:25" x14ac:dyDescent="0.25">
      <c r="A112" s="386">
        <f t="shared" si="6"/>
        <v>111</v>
      </c>
      <c r="B112" s="27">
        <f t="shared" si="7"/>
        <v>3</v>
      </c>
      <c r="C112" s="27">
        <f>VALUE(RIGHT(VLOOKUP($A112,Progress_20230525!$A:$AZ,4,0),1))</f>
        <v>1</v>
      </c>
      <c r="D112" s="387" t="str">
        <f>VLOOKUP($C112,Type!$A:$B,2,0)</f>
        <v>ศูนย์ที่จัดตั้งในโรงเรียนหรือสถานศึกษากระจายทั่วประเทศ</v>
      </c>
      <c r="E112" s="386">
        <v>111</v>
      </c>
      <c r="F112" s="388">
        <f>IF(LEN(VLOOKUP($A112,Progress_20230525!$A:$AZ,24,0))&gt;0,1,0)</f>
        <v>0</v>
      </c>
      <c r="G112" s="388">
        <f>IFERROR(SEARCH("&gt;",VLOOKUP($A112,Progress_20230525!$A:$AZ,15,0),1),0)</f>
        <v>0</v>
      </c>
      <c r="H112" s="387" t="str">
        <f>IF($F112&gt;0,VLOOKUP($A112,Progress_20230525!$A:$AZ,24,0),IF($G112&gt;0,RIGHT(VLOOKUP($A112,Progress_20230525!$A:$AZ,15,0),LEN(VLOOKUP($A112,Progress_20230525!$A:$AZ,15,0))-$G112-1),VLOOKUP($A112,Progress_20230525!$A:$AZ,15,0)))</f>
        <v>โรงเรียนวัดช้างทูน</v>
      </c>
      <c r="I112" s="387" t="str">
        <f>VLOOKUP(A112,Progress_20230525!$A:$AZ,7,0)</f>
        <v>ตราด</v>
      </c>
      <c r="J112" s="387" t="str">
        <f>VLOOKUP($A112,Progress_20230525!$A:$AZ,5,0)</f>
        <v>กลุ่มศูนย์ดิจิตอลชุมชน</v>
      </c>
      <c r="K112" s="387" t="str">
        <f>IF($F112&gt;0,VLOOKUP($A112,Progress_20230525!$A:$AZ,25,0),IF($G112&gt;0,VLOOKUP($A112,Progress_20230525!$A:$AZ,11,0),VLOOKUP($A112,Progress_20230525!$A:$AZ,11,0)))</f>
        <v>21/6 หมู่ที่ 2 ถนนจินตกานนท์-บ่อไร่ บ้านช้างทูน อำเภอ บ่อไร่ จังหวัดตราด 23140</v>
      </c>
      <c r="L112" s="387">
        <f>IF($F112&gt;0,VLOOKUP($A112,Progress_20230525!$A:$AZ,26,0),IF($G112&gt;0,VLOOKUP($A112,Progress_20230525!$A:$AZ,16,0),VLOOKUP($A112,Progress_20230525!$A:$AZ,16,0)))</f>
        <v>12.600528013690999</v>
      </c>
      <c r="M112" s="387">
        <f>IF($F112&gt;0,VLOOKUP($A112,Progress_20230525!$A:$AZ,27,0),IF($G112&gt;0,VLOOKUP($A112,Progress_20230525!$A:$AZ,17,0),VLOOKUP($A112,Progress_20230525!$A:$AZ,17,0)))</f>
        <v>102.47575232528899</v>
      </c>
      <c r="N112" s="387" t="str">
        <f t="shared" si="8"/>
        <v>สังกัดหน่วยงาน</v>
      </c>
      <c r="O112" s="387" t="str">
        <f>IF($F112&gt;0,VLOOKUP($A112,Progress_20230525!$A:$AZ,28,0),IF($G112&gt;0,VLOOKUP($A112,Progress_20230525!$A:$AZ,18,0),VLOOKUP($A112,Progress_20230525!$A:$AZ,18,0)))</f>
        <v>ผู้อำนวยการ นางสาวบุญรักษา คุ้มปลี</v>
      </c>
      <c r="P112" s="393">
        <f>IF($F112&gt;0,VLOOKUP($A112,Progress_20230525!$A:$AZ,29,0),IF($G112&gt;0,VLOOKUP($A112,Progress_20230525!$A:$AZ,19,0),VLOOKUP($A112,Progress_20230525!$A:$AZ,19,0)))</f>
        <v>0</v>
      </c>
      <c r="Q112" s="393">
        <f>IF($F112&gt;0,0,IF($G112&gt;0,VLOOKUP($A112,Progress_20230525!$A:$AZ,20,0),VLOOKUP($A112,Progress_20230525!$A:$AZ,20,0)))</f>
        <v>0</v>
      </c>
      <c r="R112" s="393">
        <f>IF($F112&gt;0,0,IF($G112&gt;0,VLOOKUP($A112,Progress_20230525!$A:$AZ,21,0),VLOOKUP($A112,Progress_20230525!$A:$AZ,21,0)))</f>
        <v>0</v>
      </c>
      <c r="S112" s="387"/>
      <c r="T112" s="387"/>
      <c r="U112" s="391">
        <f t="shared" si="9"/>
        <v>45061</v>
      </c>
      <c r="V112" s="387" t="str">
        <f>VLOOKUP(MONTH($U112),Month!$A:$C,3,0)</f>
        <v>พฤษภาคม</v>
      </c>
      <c r="W112" s="387">
        <f t="shared" si="5"/>
        <v>2023</v>
      </c>
      <c r="X112" s="392">
        <v>235.63919771694984</v>
      </c>
      <c r="Y112" s="392">
        <v>134.759517352562</v>
      </c>
    </row>
    <row r="113" spans="1:25" x14ac:dyDescent="0.25">
      <c r="A113" s="386">
        <f t="shared" si="6"/>
        <v>112</v>
      </c>
      <c r="B113" s="27">
        <f t="shared" si="7"/>
        <v>3</v>
      </c>
      <c r="C113" s="27">
        <f>VALUE(RIGHT(VLOOKUP($A113,Progress_20230525!$A:$AZ,4,0),1))</f>
        <v>1</v>
      </c>
      <c r="D113" s="387" t="str">
        <f>VLOOKUP($C113,Type!$A:$B,2,0)</f>
        <v>ศูนย์ที่จัดตั้งในโรงเรียนหรือสถานศึกษากระจายทั่วประเทศ</v>
      </c>
      <c r="E113" s="386">
        <v>112</v>
      </c>
      <c r="F113" s="388">
        <f>IF(LEN(VLOOKUP($A113,Progress_20230525!$A:$AZ,24,0))&gt;0,1,0)</f>
        <v>0</v>
      </c>
      <c r="G113" s="388">
        <f>IFERROR(SEARCH("&gt;",VLOOKUP($A113,Progress_20230525!$A:$AZ,15,0),1),0)</f>
        <v>0</v>
      </c>
      <c r="H113" s="387" t="str">
        <f>IF($F113&gt;0,VLOOKUP($A113,Progress_20230525!$A:$AZ,24,0),IF($G113&gt;0,RIGHT(VLOOKUP($A113,Progress_20230525!$A:$AZ,15,0),LEN(VLOOKUP($A113,Progress_20230525!$A:$AZ,15,0))-$G113-1),VLOOKUP($A113,Progress_20230525!$A:$AZ,15,0)))</f>
        <v>โรงเรียนบ้านคลองประทุน</v>
      </c>
      <c r="I113" s="387" t="str">
        <f>VLOOKUP(A113,Progress_20230525!$A:$AZ,7,0)</f>
        <v>ตราด</v>
      </c>
      <c r="J113" s="387" t="str">
        <f>VLOOKUP($A113,Progress_20230525!$A:$AZ,5,0)</f>
        <v>กลุ่มศูนย์ดิจิตอลชุมชน</v>
      </c>
      <c r="K113" s="387" t="str">
        <f>IF($F113&gt;0,VLOOKUP($A113,Progress_20230525!$A:$AZ,25,0),IF($G113&gt;0,VLOOKUP($A113,Progress_20230525!$A:$AZ,11,0),VLOOKUP($A113,Progress_20230525!$A:$AZ,11,0)))</f>
        <v>หมู่ที่  4  บ้านประทุน ตำบลแหลมกลัด อำเภอเมืองตราด จังหวัดตราด 23000</v>
      </c>
      <c r="L113" s="387">
        <f>IF($F113&gt;0,VLOOKUP($A113,Progress_20230525!$A:$AZ,26,0),IF($G113&gt;0,VLOOKUP($A113,Progress_20230525!$A:$AZ,16,0),VLOOKUP($A113,Progress_20230525!$A:$AZ,16,0)))</f>
        <v>12.1217029604662</v>
      </c>
      <c r="M113" s="387">
        <f>IF($F113&gt;0,VLOOKUP($A113,Progress_20230525!$A:$AZ,27,0),IF($G113&gt;0,VLOOKUP($A113,Progress_20230525!$A:$AZ,17,0),VLOOKUP($A113,Progress_20230525!$A:$AZ,17,0)))</f>
        <v>102.676047958122</v>
      </c>
      <c r="N113" s="387" t="str">
        <f t="shared" si="8"/>
        <v>สังกัดหน่วยงาน</v>
      </c>
      <c r="O113" s="387" t="str">
        <f>IF($F113&gt;0,VLOOKUP($A113,Progress_20230525!$A:$AZ,28,0),IF($G113&gt;0,VLOOKUP($A113,Progress_20230525!$A:$AZ,18,0),VLOOKUP($A113,Progress_20230525!$A:$AZ,18,0)))</f>
        <v>ผู้อำนวยการ นางสาวกนกอร หงษ์วิเศษ</v>
      </c>
      <c r="P113" s="393" t="str">
        <f>IF($F113&gt;0,VLOOKUP($A113,Progress_20230525!$A:$AZ,29,0),IF($G113&gt;0,VLOOKUP($A113,Progress_20230525!$A:$AZ,19,0),VLOOKUP($A113,Progress_20230525!$A:$AZ,19,0)))</f>
        <v>โทร. 0800153019</v>
      </c>
      <c r="Q113" s="393">
        <f>IF($F113&gt;0,0,IF($G113&gt;0,VLOOKUP($A113,Progress_20230525!$A:$AZ,20,0),VLOOKUP($A113,Progress_20230525!$A:$AZ,20,0)))</f>
        <v>0</v>
      </c>
      <c r="R113" s="393">
        <f>IF($F113&gt;0,0,IF($G113&gt;0,VLOOKUP($A113,Progress_20230525!$A:$AZ,21,0),VLOOKUP($A113,Progress_20230525!$A:$AZ,21,0)))</f>
        <v>0</v>
      </c>
      <c r="S113" s="387"/>
      <c r="T113" s="387"/>
      <c r="U113" s="391">
        <f t="shared" si="9"/>
        <v>45061</v>
      </c>
      <c r="V113" s="387" t="str">
        <f>VLOOKUP(MONTH($U113),Month!$A:$C,3,0)</f>
        <v>พฤษภาคม</v>
      </c>
      <c r="W113" s="387">
        <f t="shared" si="5"/>
        <v>2023</v>
      </c>
      <c r="X113" s="392">
        <v>210.17751766114569</v>
      </c>
      <c r="Y113" s="392">
        <v>148.43705984003248</v>
      </c>
    </row>
    <row r="114" spans="1:25" x14ac:dyDescent="0.25">
      <c r="A114" s="386">
        <f t="shared" si="6"/>
        <v>113</v>
      </c>
      <c r="B114" s="27">
        <f t="shared" si="7"/>
        <v>3</v>
      </c>
      <c r="C114" s="27">
        <f>VALUE(RIGHT(VLOOKUP($A114,Progress_20230525!$A:$AZ,4,0),1))</f>
        <v>1</v>
      </c>
      <c r="D114" s="387" t="str">
        <f>VLOOKUP($C114,Type!$A:$B,2,0)</f>
        <v>ศูนย์ที่จัดตั้งในโรงเรียนหรือสถานศึกษากระจายทั่วประเทศ</v>
      </c>
      <c r="E114" s="386">
        <v>113</v>
      </c>
      <c r="F114" s="388">
        <f>IF(LEN(VLOOKUP($A114,Progress_20230525!$A:$AZ,24,0))&gt;0,1,0)</f>
        <v>0</v>
      </c>
      <c r="G114" s="388">
        <f>IFERROR(SEARCH("&gt;",VLOOKUP($A114,Progress_20230525!$A:$AZ,15,0),1),0)</f>
        <v>0</v>
      </c>
      <c r="H114" s="387" t="str">
        <f>IF($F114&gt;0,VLOOKUP($A114,Progress_20230525!$A:$AZ,24,0),IF($G114&gt;0,RIGHT(VLOOKUP($A114,Progress_20230525!$A:$AZ,15,0),LEN(VLOOKUP($A114,Progress_20230525!$A:$AZ,15,0))-$G114-1),VLOOKUP($A114,Progress_20230525!$A:$AZ,15,0)))</f>
        <v>โรงเรียนเขาน้อยวิทยาคม</v>
      </c>
      <c r="I114" s="387" t="str">
        <f>VLOOKUP(A114,Progress_20230525!$A:$AZ,7,0)</f>
        <v>ตราด</v>
      </c>
      <c r="J114" s="387" t="str">
        <f>VLOOKUP($A114,Progress_20230525!$A:$AZ,5,0)</f>
        <v>กลุ่มศูนย์ดิจิตอลชุมชน</v>
      </c>
      <c r="K114" s="387" t="str">
        <f>IF($F114&gt;0,VLOOKUP($A114,Progress_20230525!$A:$AZ,25,0),IF($G114&gt;0,VLOOKUP($A114,Progress_20230525!$A:$AZ,11,0),VLOOKUP($A114,Progress_20230525!$A:$AZ,11,0)))</f>
        <v>79 หมู่ 8 บ้านเขาน้อยถนนจุฬามณี-ฉางเกลือ ตำบลห้วยแร้ง อำเภอเมืองตราด จังหวัดตราด 23000</v>
      </c>
      <c r="L114" s="387">
        <f>IF($F114&gt;0,VLOOKUP($A114,Progress_20230525!$A:$AZ,26,0),IF($G114&gt;0,VLOOKUP($A114,Progress_20230525!$A:$AZ,16,0),VLOOKUP($A114,Progress_20230525!$A:$AZ,16,0)))</f>
        <v>12.3600583114382</v>
      </c>
      <c r="M114" s="387">
        <f>IF($F114&gt;0,VLOOKUP($A114,Progress_20230525!$A:$AZ,27,0),IF($G114&gt;0,VLOOKUP($A114,Progress_20230525!$A:$AZ,17,0),VLOOKUP($A114,Progress_20230525!$A:$AZ,17,0)))</f>
        <v>102.518893667616</v>
      </c>
      <c r="N114" s="387" t="str">
        <f t="shared" si="8"/>
        <v>สังกัดหน่วยงาน</v>
      </c>
      <c r="O114" s="387" t="str">
        <f>IF($F114&gt;0,VLOOKUP($A114,Progress_20230525!$A:$AZ,28,0),IF($G114&gt;0,VLOOKUP($A114,Progress_20230525!$A:$AZ,18,0),VLOOKUP($A114,Progress_20230525!$A:$AZ,18,0)))</f>
        <v>ผู้อำนวยการ นายพิภพ นาทองลาย</v>
      </c>
      <c r="P114" s="393" t="str">
        <f>IF($F114&gt;0,VLOOKUP($A114,Progress_20230525!$A:$AZ,29,0),IF($G114&gt;0,VLOOKUP($A114,Progress_20230525!$A:$AZ,19,0),VLOOKUP($A114,Progress_20230525!$A:$AZ,19,0)))</f>
        <v>โทร. 0944489914</v>
      </c>
      <c r="Q114" s="393">
        <f>IF($F114&gt;0,0,IF($G114&gt;0,VLOOKUP($A114,Progress_20230525!$A:$AZ,20,0),VLOOKUP($A114,Progress_20230525!$A:$AZ,20,0)))</f>
        <v>0</v>
      </c>
      <c r="R114" s="393">
        <f>IF($F114&gt;0,0,IF($G114&gt;0,VLOOKUP($A114,Progress_20230525!$A:$AZ,21,0),VLOOKUP($A114,Progress_20230525!$A:$AZ,21,0)))</f>
        <v>0</v>
      </c>
      <c r="S114" s="387"/>
      <c r="T114" s="387"/>
      <c r="U114" s="391">
        <f t="shared" si="9"/>
        <v>45061</v>
      </c>
      <c r="V114" s="387" t="str">
        <f>VLOOKUP(MONTH($U114),Month!$A:$C,3,0)</f>
        <v>พฤษภาคม</v>
      </c>
      <c r="W114" s="387">
        <f t="shared" si="5"/>
        <v>2023</v>
      </c>
      <c r="X114" s="392">
        <v>208.49165840509482</v>
      </c>
      <c r="Y114" s="392">
        <v>125.98246432826767</v>
      </c>
    </row>
    <row r="115" spans="1:25" x14ac:dyDescent="0.25">
      <c r="A115" s="386">
        <f t="shared" si="6"/>
        <v>114</v>
      </c>
      <c r="B115" s="27">
        <f t="shared" si="7"/>
        <v>3</v>
      </c>
      <c r="C115" s="27">
        <f>VALUE(RIGHT(VLOOKUP($A115,Progress_20230525!$A:$AZ,4,0),1))</f>
        <v>1</v>
      </c>
      <c r="D115" s="387" t="str">
        <f>VLOOKUP($C115,Type!$A:$B,2,0)</f>
        <v>ศูนย์ที่จัดตั้งในโรงเรียนหรือสถานศึกษากระจายทั่วประเทศ</v>
      </c>
      <c r="E115" s="386">
        <v>114</v>
      </c>
      <c r="F115" s="388">
        <f>IF(LEN(VLOOKUP($A115,Progress_20230525!$A:$AZ,24,0))&gt;0,1,0)</f>
        <v>0</v>
      </c>
      <c r="G115" s="388">
        <f>IFERROR(SEARCH("&gt;",VLOOKUP($A115,Progress_20230525!$A:$AZ,15,0),1),0)</f>
        <v>0</v>
      </c>
      <c r="H115" s="387" t="str">
        <f>IF($F115&gt;0,VLOOKUP($A115,Progress_20230525!$A:$AZ,24,0),IF($G115&gt;0,RIGHT(VLOOKUP($A115,Progress_20230525!$A:$AZ,15,0),LEN(VLOOKUP($A115,Progress_20230525!$A:$AZ,15,0))-$G115-1),VLOOKUP($A115,Progress_20230525!$A:$AZ,15,0)))</f>
        <v>โรงเรียนอนุบาลชุมชนวัดหนองบัว (รัตนวงศ์ราษฎร์บำรุง)</v>
      </c>
      <c r="I115" s="387" t="str">
        <f>VLOOKUP(A115,Progress_20230525!$A:$AZ,7,0)</f>
        <v>ตราด</v>
      </c>
      <c r="J115" s="387" t="str">
        <f>VLOOKUP($A115,Progress_20230525!$A:$AZ,5,0)</f>
        <v>กลุ่มศูนย์ดิจิตอลชุมชน</v>
      </c>
      <c r="K115" s="387" t="str">
        <f>IF($F115&gt;0,VLOOKUP($A115,Progress_20230525!$A:$AZ,25,0),IF($G115&gt;0,VLOOKUP($A115,Progress_20230525!$A:$AZ,11,0),VLOOKUP($A115,Progress_20230525!$A:$AZ,11,0)))</f>
        <v>หมู่ที่  2  บ้านหนองบัว ตำบลวังกระแจะ อำเภอเมืองตราด จังหวัดตราด 23000</v>
      </c>
      <c r="L115" s="387">
        <f>IF($F115&gt;0,VLOOKUP($A115,Progress_20230525!$A:$AZ,26,0),IF($G115&gt;0,VLOOKUP($A115,Progress_20230525!$A:$AZ,16,0),VLOOKUP($A115,Progress_20230525!$A:$AZ,16,0)))</f>
        <v>12.2668843268558</v>
      </c>
      <c r="M115" s="387">
        <f>IF($F115&gt;0,VLOOKUP($A115,Progress_20230525!$A:$AZ,27,0),IF($G115&gt;0,VLOOKUP($A115,Progress_20230525!$A:$AZ,17,0),VLOOKUP($A115,Progress_20230525!$A:$AZ,17,0)))</f>
        <v>102.49706489645099</v>
      </c>
      <c r="N115" s="387" t="str">
        <f t="shared" si="8"/>
        <v>สังกัดหน่วยงาน</v>
      </c>
      <c r="O115" s="387" t="str">
        <f>IF($F115&gt;0,VLOOKUP($A115,Progress_20230525!$A:$AZ,28,0),IF($G115&gt;0,VLOOKUP($A115,Progress_20230525!$A:$AZ,18,0),VLOOKUP($A115,Progress_20230525!$A:$AZ,18,0)))</f>
        <v>ผู้อำนวยการ นางเกสร สกุลเมือง</v>
      </c>
      <c r="P115" s="393" t="str">
        <f>IF($F115&gt;0,VLOOKUP($A115,Progress_20230525!$A:$AZ,29,0),IF($G115&gt;0,VLOOKUP($A115,Progress_20230525!$A:$AZ,19,0),VLOOKUP($A115,Progress_20230525!$A:$AZ,19,0)))</f>
        <v>โทร. 083-1115579</v>
      </c>
      <c r="Q115" s="393">
        <f>IF($F115&gt;0,0,IF($G115&gt;0,VLOOKUP($A115,Progress_20230525!$A:$AZ,20,0),VLOOKUP($A115,Progress_20230525!$A:$AZ,20,0)))</f>
        <v>0</v>
      </c>
      <c r="R115" s="393">
        <f>IF($F115&gt;0,0,IF($G115&gt;0,VLOOKUP($A115,Progress_20230525!$A:$AZ,21,0),VLOOKUP($A115,Progress_20230525!$A:$AZ,21,0)))</f>
        <v>0</v>
      </c>
      <c r="S115" s="387"/>
      <c r="T115" s="387"/>
      <c r="U115" s="391">
        <f t="shared" si="9"/>
        <v>45061</v>
      </c>
      <c r="V115" s="387" t="str">
        <f>VLOOKUP(MONTH($U115),Month!$A:$C,3,0)</f>
        <v>พฤษภาคม</v>
      </c>
      <c r="W115" s="387">
        <f t="shared" si="5"/>
        <v>2023</v>
      </c>
      <c r="X115" s="392">
        <v>205.21767100574399</v>
      </c>
      <c r="Y115" s="392">
        <v>116.01327095487926</v>
      </c>
    </row>
    <row r="116" spans="1:25" x14ac:dyDescent="0.25">
      <c r="A116" s="386">
        <f t="shared" si="6"/>
        <v>115</v>
      </c>
      <c r="B116" s="27">
        <f t="shared" si="7"/>
        <v>3</v>
      </c>
      <c r="C116" s="27">
        <f>VALUE(RIGHT(VLOOKUP($A116,Progress_20230525!$A:$AZ,4,0),1))</f>
        <v>1</v>
      </c>
      <c r="D116" s="387" t="str">
        <f>VLOOKUP($C116,Type!$A:$B,2,0)</f>
        <v>ศูนย์ที่จัดตั้งในโรงเรียนหรือสถานศึกษากระจายทั่วประเทศ</v>
      </c>
      <c r="E116" s="386">
        <v>115</v>
      </c>
      <c r="F116" s="388">
        <f>IF(LEN(VLOOKUP($A116,Progress_20230525!$A:$AZ,24,0))&gt;0,1,0)</f>
        <v>0</v>
      </c>
      <c r="G116" s="388">
        <f>IFERROR(SEARCH("&gt;",VLOOKUP($A116,Progress_20230525!$A:$AZ,15,0),1),0)</f>
        <v>0</v>
      </c>
      <c r="H116" s="387" t="str">
        <f>IF($F116&gt;0,VLOOKUP($A116,Progress_20230525!$A:$AZ,24,0),IF($G116&gt;0,RIGHT(VLOOKUP($A116,Progress_20230525!$A:$AZ,15,0),LEN(VLOOKUP($A116,Progress_20230525!$A:$AZ,15,0))-$G116-1),VLOOKUP($A116,Progress_20230525!$A:$AZ,15,0)))</f>
        <v>โรงเรียนเกาะช้างวิทยาคม</v>
      </c>
      <c r="I116" s="387" t="str">
        <f>VLOOKUP(A116,Progress_20230525!$A:$AZ,7,0)</f>
        <v>ตราด</v>
      </c>
      <c r="J116" s="387" t="str">
        <f>VLOOKUP($A116,Progress_20230525!$A:$AZ,5,0)</f>
        <v>กลุ่มศูนย์ดิจิตอลชุมชน</v>
      </c>
      <c r="K116" s="387" t="str">
        <f>IF($F116&gt;0,VLOOKUP($A116,Progress_20230525!$A:$AZ,25,0),IF($G116&gt;0,VLOOKUP($A116,Progress_20230525!$A:$AZ,11,0),VLOOKUP($A116,Progress_20230525!$A:$AZ,11,0)))</f>
        <v>23/6 ม.3 ตำบลเกาะช้าง อำเภอเกาะช้าง จังหวัดตราด 23170</v>
      </c>
      <c r="L116" s="387">
        <f>IF($F116&gt;0,VLOOKUP($A116,Progress_20230525!$A:$AZ,26,0),IF($G116&gt;0,VLOOKUP($A116,Progress_20230525!$A:$AZ,16,0),VLOOKUP($A116,Progress_20230525!$A:$AZ,16,0)))</f>
        <v>12.131127726941701</v>
      </c>
      <c r="M116" s="387">
        <f>IF($F116&gt;0,VLOOKUP($A116,Progress_20230525!$A:$AZ,27,0),IF($G116&gt;0,VLOOKUP($A116,Progress_20230525!$A:$AZ,17,0),VLOOKUP($A116,Progress_20230525!$A:$AZ,17,0)))</f>
        <v>102.275941225285</v>
      </c>
      <c r="N116" s="387" t="str">
        <f t="shared" si="8"/>
        <v>สังกัดหน่วยงาน</v>
      </c>
      <c r="O116" s="387" t="str">
        <f>IF($F116&gt;0,VLOOKUP($A116,Progress_20230525!$A:$AZ,28,0),IF($G116&gt;0,VLOOKUP($A116,Progress_20230525!$A:$AZ,18,0),VLOOKUP($A116,Progress_20230525!$A:$AZ,18,0)))</f>
        <v>ผู้อำนวยกร นายประสิทธิ์ ดีสมสกุลกาญจน์</v>
      </c>
      <c r="P116" s="393">
        <f>IF($F116&gt;0,VLOOKUP($A116,Progress_20230525!$A:$AZ,29,0),IF($G116&gt;0,VLOOKUP($A116,Progress_20230525!$A:$AZ,19,0),VLOOKUP($A116,Progress_20230525!$A:$AZ,19,0)))</f>
        <v>0</v>
      </c>
      <c r="Q116" s="393">
        <f>IF($F116&gt;0,0,IF($G116&gt;0,VLOOKUP($A116,Progress_20230525!$A:$AZ,20,0),VLOOKUP($A116,Progress_20230525!$A:$AZ,20,0)))</f>
        <v>0</v>
      </c>
      <c r="R116" s="393">
        <f>IF($F116&gt;0,0,IF($G116&gt;0,VLOOKUP($A116,Progress_20230525!$A:$AZ,21,0),VLOOKUP($A116,Progress_20230525!$A:$AZ,21,0)))</f>
        <v>0</v>
      </c>
      <c r="S116" s="387"/>
      <c r="T116" s="387"/>
      <c r="U116" s="391">
        <f t="shared" si="9"/>
        <v>45061</v>
      </c>
      <c r="V116" s="387" t="str">
        <f>VLOOKUP(MONTH($U116),Month!$A:$C,3,0)</f>
        <v>พฤษภาคม</v>
      </c>
      <c r="W116" s="387">
        <f t="shared" si="5"/>
        <v>2023</v>
      </c>
      <c r="X116" s="392">
        <v>231.26633272964935</v>
      </c>
      <c r="Y116" s="392">
        <v>111.90391586245642</v>
      </c>
    </row>
    <row r="117" spans="1:25" x14ac:dyDescent="0.25">
      <c r="A117" s="386">
        <f t="shared" si="6"/>
        <v>116</v>
      </c>
      <c r="B117" s="27">
        <f t="shared" si="7"/>
        <v>3</v>
      </c>
      <c r="C117" s="27">
        <f>VALUE(RIGHT(VLOOKUP($A117,Progress_20230525!$A:$AZ,4,0),1))</f>
        <v>1</v>
      </c>
      <c r="D117" s="387" t="str">
        <f>VLOOKUP($C117,Type!$A:$B,2,0)</f>
        <v>ศูนย์ที่จัดตั้งในโรงเรียนหรือสถานศึกษากระจายทั่วประเทศ</v>
      </c>
      <c r="E117" s="386">
        <v>116</v>
      </c>
      <c r="F117" s="388">
        <f>IF(LEN(VLOOKUP($A117,Progress_20230525!$A:$AZ,24,0))&gt;0,1,0)</f>
        <v>0</v>
      </c>
      <c r="G117" s="388">
        <f>IFERROR(SEARCH("&gt;",VLOOKUP($A117,Progress_20230525!$A:$AZ,15,0),1),0)</f>
        <v>0</v>
      </c>
      <c r="H117" s="387" t="str">
        <f>IF($F117&gt;0,VLOOKUP($A117,Progress_20230525!$A:$AZ,24,0),IF($G117&gt;0,RIGHT(VLOOKUP($A117,Progress_20230525!$A:$AZ,15,0),LEN(VLOOKUP($A117,Progress_20230525!$A:$AZ,15,0))-$G117-1),VLOOKUP($A117,Progress_20230525!$A:$AZ,15,0)))</f>
        <v>โรงเรียนวัดบางปิดล่าง (ราษฎร์สงเคราะห์)</v>
      </c>
      <c r="I117" s="387" t="str">
        <f>VLOOKUP(A117,Progress_20230525!$A:$AZ,7,0)</f>
        <v>ตราด</v>
      </c>
      <c r="J117" s="387" t="str">
        <f>VLOOKUP($A117,Progress_20230525!$A:$AZ,5,0)</f>
        <v>กลุ่มศูนย์ดิจิตอลชุมชน</v>
      </c>
      <c r="K117" s="387" t="str">
        <f>IF($F117&gt;0,VLOOKUP($A117,Progress_20230525!$A:$AZ,25,0),IF($G117&gt;0,VLOOKUP($A117,Progress_20230525!$A:$AZ,11,0),VLOOKUP($A117,Progress_20230525!$A:$AZ,11,0)))</f>
        <v>หมู่ที่  2  บ้านบางปิดล่าง ตำบลบางปิด อำเภอแหลมงอบ จังหวัดตราด 23120</v>
      </c>
      <c r="L117" s="387">
        <f>IF($F117&gt;0,VLOOKUP($A117,Progress_20230525!$A:$AZ,26,0),IF($G117&gt;0,VLOOKUP($A117,Progress_20230525!$A:$AZ,16,0),VLOOKUP($A117,Progress_20230525!$A:$AZ,16,0)))</f>
        <v>12.2160669349602</v>
      </c>
      <c r="M117" s="387">
        <f>IF($F117&gt;0,VLOOKUP($A117,Progress_20230525!$A:$AZ,27,0),IF($G117&gt;0,VLOOKUP($A117,Progress_20230525!$A:$AZ,17,0),VLOOKUP($A117,Progress_20230525!$A:$AZ,17,0)))</f>
        <v>102.30642599645</v>
      </c>
      <c r="N117" s="387" t="str">
        <f t="shared" si="8"/>
        <v>สังกัดหน่วยงาน</v>
      </c>
      <c r="O117" s="387" t="str">
        <f>IF($F117&gt;0,VLOOKUP($A117,Progress_20230525!$A:$AZ,28,0),IF($G117&gt;0,VLOOKUP($A117,Progress_20230525!$A:$AZ,18,0),VLOOKUP($A117,Progress_20230525!$A:$AZ,18,0)))</f>
        <v>ผู้อำนวยการ นาง ศิริรัตน์    โพธิ์ทอง</v>
      </c>
      <c r="P117" s="393" t="str">
        <f>IF($F117&gt;0,VLOOKUP($A117,Progress_20230525!$A:$AZ,29,0),IF($G117&gt;0,VLOOKUP($A117,Progress_20230525!$A:$AZ,19,0),VLOOKUP($A117,Progress_20230525!$A:$AZ,19,0)))</f>
        <v>โทร.  0815775409</v>
      </c>
      <c r="Q117" s="393">
        <f>IF($F117&gt;0,0,IF($G117&gt;0,VLOOKUP($A117,Progress_20230525!$A:$AZ,20,0),VLOOKUP($A117,Progress_20230525!$A:$AZ,20,0)))</f>
        <v>0</v>
      </c>
      <c r="R117" s="393">
        <f>IF($F117&gt;0,0,IF($G117&gt;0,VLOOKUP($A117,Progress_20230525!$A:$AZ,21,0),VLOOKUP($A117,Progress_20230525!$A:$AZ,21,0)))</f>
        <v>0</v>
      </c>
      <c r="S117" s="387"/>
      <c r="T117" s="387"/>
      <c r="U117" s="391">
        <f t="shared" si="9"/>
        <v>45061</v>
      </c>
      <c r="V117" s="387" t="str">
        <f>VLOOKUP(MONTH($U117),Month!$A:$C,3,0)</f>
        <v>พฤษภาคม</v>
      </c>
      <c r="W117" s="387">
        <f t="shared" si="5"/>
        <v>2023</v>
      </c>
      <c r="X117" s="392">
        <v>224.26338178178739</v>
      </c>
      <c r="Y117" s="392">
        <v>106.4606695637991</v>
      </c>
    </row>
    <row r="118" spans="1:25" x14ac:dyDescent="0.25">
      <c r="A118" s="386">
        <f t="shared" si="6"/>
        <v>117</v>
      </c>
      <c r="B118" s="27">
        <f t="shared" si="7"/>
        <v>3</v>
      </c>
      <c r="C118" s="27">
        <f>VALUE(RIGHT(VLOOKUP($A118,Progress_20230525!$A:$AZ,4,0),1))</f>
        <v>1</v>
      </c>
      <c r="D118" s="387" t="str">
        <f>VLOOKUP($C118,Type!$A:$B,2,0)</f>
        <v>ศูนย์ที่จัดตั้งในโรงเรียนหรือสถานศึกษากระจายทั่วประเทศ</v>
      </c>
      <c r="E118" s="386">
        <v>117</v>
      </c>
      <c r="F118" s="388">
        <f>IF(LEN(VLOOKUP($A118,Progress_20230525!$A:$AZ,24,0))&gt;0,1,0)</f>
        <v>0</v>
      </c>
      <c r="G118" s="388">
        <f>IFERROR(SEARCH("&gt;",VLOOKUP($A118,Progress_20230525!$A:$AZ,15,0),1),0)</f>
        <v>0</v>
      </c>
      <c r="H118" s="387" t="str">
        <f>IF($F118&gt;0,VLOOKUP($A118,Progress_20230525!$A:$AZ,24,0),IF($G118&gt;0,RIGHT(VLOOKUP($A118,Progress_20230525!$A:$AZ,15,0),LEN(VLOOKUP($A118,Progress_20230525!$A:$AZ,15,0))-$G118-1),VLOOKUP($A118,Progress_20230525!$A:$AZ,15,0)))</f>
        <v>โรงเรียนเขาเพิ่มนารีผลวิทยา</v>
      </c>
      <c r="I118" s="387" t="str">
        <f>VLOOKUP(A118,Progress_20230525!$A:$AZ,7,0)</f>
        <v>นครนายก</v>
      </c>
      <c r="J118" s="387" t="str">
        <f>VLOOKUP($A118,Progress_20230525!$A:$AZ,5,0)</f>
        <v>กลุ่มศูนย์ดิจิตอลชุมชน</v>
      </c>
      <c r="K118" s="387" t="str">
        <f>IF($F118&gt;0,VLOOKUP($A118,Progress_20230525!$A:$AZ,25,0),IF($G118&gt;0,VLOOKUP($A118,Progress_20230525!$A:$AZ,11,0),VLOOKUP($A118,Progress_20230525!$A:$AZ,11,0)))</f>
        <v>หมู่ 1   ตำบลเขาเพิ่ม  อำเภอบ้านนา จังหวัดนครนายก 26110</v>
      </c>
      <c r="L118" s="387">
        <f>IF($F118&gt;0,VLOOKUP($A118,Progress_20230525!$A:$AZ,26,0),IF($G118&gt;0,VLOOKUP($A118,Progress_20230525!$A:$AZ,16,0),VLOOKUP($A118,Progress_20230525!$A:$AZ,16,0)))</f>
        <v>14.366893476580101</v>
      </c>
      <c r="M118" s="387">
        <f>IF($F118&gt;0,VLOOKUP($A118,Progress_20230525!$A:$AZ,27,0),IF($G118&gt;0,VLOOKUP($A118,Progress_20230525!$A:$AZ,17,0),VLOOKUP($A118,Progress_20230525!$A:$AZ,17,0)))</f>
        <v>101.089550667637</v>
      </c>
      <c r="N118" s="387" t="str">
        <f t="shared" si="8"/>
        <v>สังกัดหน่วยงาน</v>
      </c>
      <c r="O118" s="387" t="str">
        <f>IF($F118&gt;0,VLOOKUP($A118,Progress_20230525!$A:$AZ,28,0),IF($G118&gt;0,VLOOKUP($A118,Progress_20230525!$A:$AZ,18,0),VLOOKUP($A118,Progress_20230525!$A:$AZ,18,0)))</f>
        <v>ผอ.นายจรุญ ทองอินทร์</v>
      </c>
      <c r="P118" s="393" t="str">
        <f>IF($F118&gt;0,VLOOKUP($A118,Progress_20230525!$A:$AZ,29,0),IF($G118&gt;0,VLOOKUP($A118,Progress_20230525!$A:$AZ,19,0),VLOOKUP($A118,Progress_20230525!$A:$AZ,19,0)))</f>
        <v>089-939-5578</v>
      </c>
      <c r="Q118" s="393" t="str">
        <f>IF($F118&gt;0,0,IF($G118&gt;0,VLOOKUP($A118,Progress_20230525!$A:$AZ,20,0),VLOOKUP($A118,Progress_20230525!$A:$AZ,20,0)))</f>
        <v>นางนงนุช พรมณี</v>
      </c>
      <c r="R118" s="393" t="str">
        <f>IF($F118&gt;0,0,IF($G118&gt;0,VLOOKUP($A118,Progress_20230525!$A:$AZ,21,0),VLOOKUP($A118,Progress_20230525!$A:$AZ,21,0)))</f>
        <v>086-895-8170</v>
      </c>
      <c r="S118" s="387"/>
      <c r="T118" s="387"/>
      <c r="U118" s="391">
        <f t="shared" si="9"/>
        <v>45061</v>
      </c>
      <c r="V118" s="387" t="str">
        <f>VLOOKUP(MONTH($U118),Month!$A:$C,3,0)</f>
        <v>พฤษภาคม</v>
      </c>
      <c r="W118" s="387">
        <f t="shared" si="5"/>
        <v>2023</v>
      </c>
      <c r="X118" s="392">
        <v>231.18935674084216</v>
      </c>
      <c r="Y118" s="392">
        <v>129.08792653852777</v>
      </c>
    </row>
    <row r="119" spans="1:25" x14ac:dyDescent="0.25">
      <c r="A119" s="386">
        <f t="shared" si="6"/>
        <v>118</v>
      </c>
      <c r="B119" s="27">
        <f t="shared" si="7"/>
        <v>3</v>
      </c>
      <c r="C119" s="27">
        <f>VALUE(RIGHT(VLOOKUP($A119,Progress_20230525!$A:$AZ,4,0),1))</f>
        <v>1</v>
      </c>
      <c r="D119" s="387" t="str">
        <f>VLOOKUP($C119,Type!$A:$B,2,0)</f>
        <v>ศูนย์ที่จัดตั้งในโรงเรียนหรือสถานศึกษากระจายทั่วประเทศ</v>
      </c>
      <c r="E119" s="386">
        <v>118</v>
      </c>
      <c r="F119" s="388">
        <f>IF(LEN(VLOOKUP($A119,Progress_20230525!$A:$AZ,24,0))&gt;0,1,0)</f>
        <v>0</v>
      </c>
      <c r="G119" s="388">
        <f>IFERROR(SEARCH("&gt;",VLOOKUP($A119,Progress_20230525!$A:$AZ,15,0),1),0)</f>
        <v>0</v>
      </c>
      <c r="H119" s="387" t="str">
        <f>IF($F119&gt;0,VLOOKUP($A119,Progress_20230525!$A:$AZ,24,0),IF($G119&gt;0,RIGHT(VLOOKUP($A119,Progress_20230525!$A:$AZ,15,0),LEN(VLOOKUP($A119,Progress_20230525!$A:$AZ,15,0))-$G119-1),VLOOKUP($A119,Progress_20230525!$A:$AZ,15,0)))</f>
        <v>โรงเรียนวัดสมบูรณ์สามัคคี ( ปากช่องประชานุกูล)</v>
      </c>
      <c r="I119" s="387" t="str">
        <f>VLOOKUP(A119,Progress_20230525!$A:$AZ,7,0)</f>
        <v>นครนายก</v>
      </c>
      <c r="J119" s="387" t="str">
        <f>VLOOKUP($A119,Progress_20230525!$A:$AZ,5,0)</f>
        <v>กลุ่มศูนย์ดิจิตอลชุมชน</v>
      </c>
      <c r="K119" s="387" t="str">
        <f>IF($F119&gt;0,VLOOKUP($A119,Progress_20230525!$A:$AZ,25,0),IF($G119&gt;0,VLOOKUP($A119,Progress_20230525!$A:$AZ,11,0),VLOOKUP($A119,Progress_20230525!$A:$AZ,11,0)))</f>
        <v>หมู่ที่ 10 บ้านปากช่อง   ตำบลเขาพระ  อำเภอเมืองนครนายก จังหวัดนครนายก 26000</v>
      </c>
      <c r="L119" s="387">
        <f>IF($F119&gt;0,VLOOKUP($A119,Progress_20230525!$A:$AZ,26,0),IF($G119&gt;0,VLOOKUP($A119,Progress_20230525!$A:$AZ,16,0),VLOOKUP($A119,Progress_20230525!$A:$AZ,16,0)))</f>
        <v>14.299452624291501</v>
      </c>
      <c r="M119" s="387">
        <f>IF($F119&gt;0,VLOOKUP($A119,Progress_20230525!$A:$AZ,27,0),IF($G119&gt;0,VLOOKUP($A119,Progress_20230525!$A:$AZ,17,0),VLOOKUP($A119,Progress_20230525!$A:$AZ,17,0)))</f>
        <v>101.21582188545899</v>
      </c>
      <c r="N119" s="387" t="str">
        <f t="shared" si="8"/>
        <v>สังกัดหน่วยงาน</v>
      </c>
      <c r="O119" s="387" t="str">
        <f>IF($F119&gt;0,VLOOKUP($A119,Progress_20230525!$A:$AZ,28,0),IF($G119&gt;0,VLOOKUP($A119,Progress_20230525!$A:$AZ,18,0),VLOOKUP($A119,Progress_20230525!$A:$AZ,18,0)))</f>
        <v>ผอ.นายจเร แดงโสภา</v>
      </c>
      <c r="P119" s="393">
        <f>IF($F119&gt;0,VLOOKUP($A119,Progress_20230525!$A:$AZ,29,0),IF($G119&gt;0,VLOOKUP($A119,Progress_20230525!$A:$AZ,19,0),VLOOKUP($A119,Progress_20230525!$A:$AZ,19,0)))</f>
        <v>0</v>
      </c>
      <c r="Q119" s="393" t="str">
        <f>IF($F119&gt;0,0,IF($G119&gt;0,VLOOKUP($A119,Progress_20230525!$A:$AZ,20,0),VLOOKUP($A119,Progress_20230525!$A:$AZ,20,0)))</f>
        <v>นายสิทธิ ศรีทองคำ</v>
      </c>
      <c r="R119" s="393" t="str">
        <f>IF($F119&gt;0,0,IF($G119&gt;0,VLOOKUP($A119,Progress_20230525!$A:$AZ,21,0),VLOOKUP($A119,Progress_20230525!$A:$AZ,21,0)))</f>
        <v>083-064-7664</v>
      </c>
      <c r="S119" s="387"/>
      <c r="T119" s="387"/>
      <c r="U119" s="391">
        <f t="shared" si="9"/>
        <v>45061</v>
      </c>
      <c r="V119" s="387" t="str">
        <f>VLOOKUP(MONTH($U119),Month!$A:$C,3,0)</f>
        <v>พฤษภาคม</v>
      </c>
      <c r="W119" s="387">
        <f t="shared" si="5"/>
        <v>2023</v>
      </c>
      <c r="X119" s="392">
        <v>232.02204714066045</v>
      </c>
      <c r="Y119" s="392">
        <v>121.94476192373737</v>
      </c>
    </row>
    <row r="120" spans="1:25" x14ac:dyDescent="0.25">
      <c r="A120" s="386">
        <f t="shared" si="6"/>
        <v>119</v>
      </c>
      <c r="B120" s="27">
        <f t="shared" si="7"/>
        <v>3</v>
      </c>
      <c r="C120" s="27">
        <f>VALUE(RIGHT(VLOOKUP($A120,Progress_20230525!$A:$AZ,4,0),1))</f>
        <v>1</v>
      </c>
      <c r="D120" s="387" t="str">
        <f>VLOOKUP($C120,Type!$A:$B,2,0)</f>
        <v>ศูนย์ที่จัดตั้งในโรงเรียนหรือสถานศึกษากระจายทั่วประเทศ</v>
      </c>
      <c r="E120" s="386">
        <v>119</v>
      </c>
      <c r="F120" s="388">
        <f>IF(LEN(VLOOKUP($A120,Progress_20230525!$A:$AZ,24,0))&gt;0,1,0)</f>
        <v>1</v>
      </c>
      <c r="G120" s="388">
        <f>IFERROR(SEARCH("&gt;",VLOOKUP($A120,Progress_20230525!$A:$AZ,15,0),1),0)</f>
        <v>21</v>
      </c>
      <c r="H120" s="387" t="str">
        <f>IF($F120&gt;0,VLOOKUP($A120,Progress_20230525!$A:$AZ,24,0),IF($G120&gt;0,RIGHT(VLOOKUP($A120,Progress_20230525!$A:$AZ,15,0),LEN(VLOOKUP($A120,Progress_20230525!$A:$AZ,15,0))-$G120-1),VLOOKUP($A120,Progress_20230525!$A:$AZ,15,0)))</f>
        <v>โรงเรียนบ้านปากคลอง ๓๑</v>
      </c>
      <c r="I120" s="387" t="str">
        <f>VLOOKUP(A120,Progress_20230525!$A:$AZ,7,0)</f>
        <v>นครนายก</v>
      </c>
      <c r="J120" s="387" t="str">
        <f>VLOOKUP($A120,Progress_20230525!$A:$AZ,5,0)</f>
        <v>กลุ่มศูนย์ดิจิตอลชุมชน</v>
      </c>
      <c r="K120" s="387" t="str">
        <f>IF($F120&gt;0,VLOOKUP($A120,Progress_20230525!$A:$AZ,25,0),IF($G120&gt;0,VLOOKUP($A120,Progress_20230525!$A:$AZ,11,0),VLOOKUP($A120,Progress_20230525!$A:$AZ,11,0)))</f>
        <v>หมู่ที่ 3 บ้านหัวถนน ตำบลโพธิ์แทน อำเภอองครักษ์ จังหวัดนครนายก 26120</v>
      </c>
      <c r="L120" s="387">
        <f>IF($F120&gt;0,VLOOKUP($A120,Progress_20230525!$A:$AZ,26,0),IF($G120&gt;0,VLOOKUP($A120,Progress_20230525!$A:$AZ,16,0),VLOOKUP($A120,Progress_20230525!$A:$AZ,16,0)))</f>
        <v>14.1980150988545</v>
      </c>
      <c r="M120" s="387">
        <f>IF($F120&gt;0,VLOOKUP($A120,Progress_20230525!$A:$AZ,27,0),IF($G120&gt;0,VLOOKUP($A120,Progress_20230525!$A:$AZ,17,0),VLOOKUP($A120,Progress_20230525!$A:$AZ,17,0)))</f>
        <v>100.952776741229</v>
      </c>
      <c r="N120" s="387" t="str">
        <f t="shared" si="8"/>
        <v>สังกัดหน่วยงาน</v>
      </c>
      <c r="O120" s="387" t="str">
        <f>IF($F120&gt;0,VLOOKUP($A120,Progress_20230525!$A:$AZ,28,0),IF($G120&gt;0,VLOOKUP($A120,Progress_20230525!$A:$AZ,18,0),VLOOKUP($A120,Progress_20230525!$A:$AZ,18,0)))</f>
        <v>ผอ.บุญจิรา</v>
      </c>
      <c r="P120" s="393" t="str">
        <f>IF($F120&gt;0,VLOOKUP($A120,Progress_20230525!$A:$AZ,29,0),IF($G120&gt;0,VLOOKUP($A120,Progress_20230525!$A:$AZ,19,0),VLOOKUP($A120,Progress_20230525!$A:$AZ,19,0)))</f>
        <v>089-283-4098</v>
      </c>
      <c r="Q120" s="393">
        <f>IF($F120&gt;0,0,IF($G120&gt;0,VLOOKUP($A120,Progress_20230525!$A:$AZ,20,0),VLOOKUP($A120,Progress_20230525!$A:$AZ,20,0)))</f>
        <v>0</v>
      </c>
      <c r="R120" s="393">
        <f>IF($F120&gt;0,0,IF($G120&gt;0,VLOOKUP($A120,Progress_20230525!$A:$AZ,21,0),VLOOKUP($A120,Progress_20230525!$A:$AZ,21,0)))</f>
        <v>0</v>
      </c>
      <c r="S120" s="387"/>
      <c r="T120" s="387"/>
      <c r="U120" s="391">
        <f t="shared" si="9"/>
        <v>45061</v>
      </c>
      <c r="V120" s="387" t="str">
        <f>VLOOKUP(MONTH($U120),Month!$A:$C,3,0)</f>
        <v>พฤษภาคม</v>
      </c>
      <c r="W120" s="387">
        <f t="shared" si="5"/>
        <v>2023</v>
      </c>
      <c r="X120" s="392">
        <v>241.69575150064071</v>
      </c>
      <c r="Y120" s="392">
        <v>143.81452818845156</v>
      </c>
    </row>
    <row r="121" spans="1:25" x14ac:dyDescent="0.25">
      <c r="A121" s="386">
        <f t="shared" si="6"/>
        <v>120</v>
      </c>
      <c r="B121" s="27">
        <f t="shared" si="7"/>
        <v>3</v>
      </c>
      <c r="C121" s="27">
        <f>VALUE(RIGHT(VLOOKUP($A121,Progress_20230525!$A:$AZ,4,0),1))</f>
        <v>1</v>
      </c>
      <c r="D121" s="387" t="str">
        <f>VLOOKUP($C121,Type!$A:$B,2,0)</f>
        <v>ศูนย์ที่จัดตั้งในโรงเรียนหรือสถานศึกษากระจายทั่วประเทศ</v>
      </c>
      <c r="E121" s="386">
        <v>120</v>
      </c>
      <c r="F121" s="388">
        <f>IF(LEN(VLOOKUP($A121,Progress_20230525!$A:$AZ,24,0))&gt;0,1,0)</f>
        <v>0</v>
      </c>
      <c r="G121" s="388">
        <f>IFERROR(SEARCH("&gt;",VLOOKUP($A121,Progress_20230525!$A:$AZ,15,0),1),0)</f>
        <v>0</v>
      </c>
      <c r="H121" s="387" t="str">
        <f>IF($F121&gt;0,VLOOKUP($A121,Progress_20230525!$A:$AZ,24,0),IF($G121&gt;0,RIGHT(VLOOKUP($A121,Progress_20230525!$A:$AZ,15,0),LEN(VLOOKUP($A121,Progress_20230525!$A:$AZ,15,0))-$G121-1),VLOOKUP($A121,Progress_20230525!$A:$AZ,15,0)))</f>
        <v>โรงเรียนบ้านลาดช้าง (ระคนกิจศึกษา)</v>
      </c>
      <c r="I121" s="387" t="str">
        <f>VLOOKUP(A121,Progress_20230525!$A:$AZ,7,0)</f>
        <v>นครนายก</v>
      </c>
      <c r="J121" s="387" t="str">
        <f>VLOOKUP($A121,Progress_20230525!$A:$AZ,5,0)</f>
        <v>กลุ่มศูนย์ดิจิตอลชุมชน</v>
      </c>
      <c r="K121" s="387" t="str">
        <f>IF($F121&gt;0,VLOOKUP($A121,Progress_20230525!$A:$AZ,25,0),IF($G121&gt;0,VLOOKUP($A121,Progress_20230525!$A:$AZ,11,0),VLOOKUP($A121,Progress_20230525!$A:$AZ,11,0)))</f>
        <v>หมู่ที่  8  บ้านบ้านลาดช้าง ตำบลบึงศาล อำเภอองครักษ์ จังหวัดนครนายก 26120</v>
      </c>
      <c r="L121" s="387">
        <f>IF($F121&gt;0,VLOOKUP($A121,Progress_20230525!$A:$AZ,26,0),IF($G121&gt;0,VLOOKUP($A121,Progress_20230525!$A:$AZ,16,0),VLOOKUP($A121,Progress_20230525!$A:$AZ,16,0)))</f>
        <v>14.0228041266232</v>
      </c>
      <c r="M121" s="387">
        <f>IF($F121&gt;0,VLOOKUP($A121,Progress_20230525!$A:$AZ,27,0),IF($G121&gt;0,VLOOKUP($A121,Progress_20230525!$A:$AZ,17,0),VLOOKUP($A121,Progress_20230525!$A:$AZ,17,0)))</f>
        <v>100.915265596468</v>
      </c>
      <c r="N121" s="387" t="str">
        <f t="shared" si="8"/>
        <v>สังกัดหน่วยงาน</v>
      </c>
      <c r="O121" s="387" t="str">
        <f>IF($F121&gt;0,VLOOKUP($A121,Progress_20230525!$A:$AZ,28,0),IF($G121&gt;0,VLOOKUP($A121,Progress_20230525!$A:$AZ,18,0),VLOOKUP($A121,Progress_20230525!$A:$AZ,18,0)))</f>
        <v>ผอ.นางสาววรรณา เฮงน้อย</v>
      </c>
      <c r="P121" s="393" t="str">
        <f>IF($F121&gt;0,VLOOKUP($A121,Progress_20230525!$A:$AZ,29,0),IF($G121&gt;0,VLOOKUP($A121,Progress_20230525!$A:$AZ,19,0),VLOOKUP($A121,Progress_20230525!$A:$AZ,19,0)))</f>
        <v>089-932-8421</v>
      </c>
      <c r="Q121" s="393" t="str">
        <f>IF($F121&gt;0,0,IF($G121&gt;0,VLOOKUP($A121,Progress_20230525!$A:$AZ,20,0),VLOOKUP($A121,Progress_20230525!$A:$AZ,20,0)))</f>
        <v>นายวริทธิ์ชานน พันธุ์หิรัญ</v>
      </c>
      <c r="R121" s="393" t="str">
        <f>IF($F121&gt;0,0,IF($G121&gt;0,VLOOKUP($A121,Progress_20230525!$A:$AZ,21,0),VLOOKUP($A121,Progress_20230525!$A:$AZ,21,0)))</f>
        <v>086-988-1222</v>
      </c>
      <c r="S121" s="387"/>
      <c r="T121" s="387"/>
      <c r="U121" s="391">
        <f t="shared" si="9"/>
        <v>45061</v>
      </c>
      <c r="V121" s="387" t="str">
        <f>VLOOKUP(MONTH($U121),Month!$A:$C,3,0)</f>
        <v>พฤษภาคม</v>
      </c>
      <c r="W121" s="387">
        <f t="shared" si="5"/>
        <v>2023</v>
      </c>
      <c r="X121" s="392">
        <v>217.215281477529</v>
      </c>
      <c r="Y121" s="392">
        <v>139.57369942492707</v>
      </c>
    </row>
    <row r="122" spans="1:25" x14ac:dyDescent="0.25">
      <c r="A122" s="386">
        <f t="shared" si="6"/>
        <v>121</v>
      </c>
      <c r="B122" s="27">
        <f t="shared" si="7"/>
        <v>3</v>
      </c>
      <c r="C122" s="27">
        <f>VALUE(RIGHT(VLOOKUP($A122,Progress_20230525!$A:$AZ,4,0),1))</f>
        <v>1</v>
      </c>
      <c r="D122" s="387" t="str">
        <f>VLOOKUP($C122,Type!$A:$B,2,0)</f>
        <v>ศูนย์ที่จัดตั้งในโรงเรียนหรือสถานศึกษากระจายทั่วประเทศ</v>
      </c>
      <c r="E122" s="386">
        <v>121</v>
      </c>
      <c r="F122" s="388">
        <f>IF(LEN(VLOOKUP($A122,Progress_20230525!$A:$AZ,24,0))&gt;0,1,0)</f>
        <v>0</v>
      </c>
      <c r="G122" s="388">
        <f>IFERROR(SEARCH("&gt;",VLOOKUP($A122,Progress_20230525!$A:$AZ,15,0),1),0)</f>
        <v>0</v>
      </c>
      <c r="H122" s="387" t="str">
        <f>IF($F122&gt;0,VLOOKUP($A122,Progress_20230525!$A:$AZ,24,0),IF($G122&gt;0,RIGHT(VLOOKUP($A122,Progress_20230525!$A:$AZ,15,0),LEN(VLOOKUP($A122,Progress_20230525!$A:$AZ,15,0))-$G122-1),VLOOKUP($A122,Progress_20230525!$A:$AZ,15,0)))</f>
        <v>โรงเรียนวัดห้วยตะโก (บูรณธนิตราษฏร์รังสรรค์)</v>
      </c>
      <c r="I122" s="387" t="str">
        <f>VLOOKUP(A122,Progress_20230525!$A:$AZ,7,0)</f>
        <v>นครปฐม</v>
      </c>
      <c r="J122" s="387" t="str">
        <f>VLOOKUP($A122,Progress_20230525!$A:$AZ,5,0)</f>
        <v>กลุ่มศูนย์ดิจิตอลชุมชน</v>
      </c>
      <c r="K122" s="387" t="str">
        <f>IF($F122&gt;0,VLOOKUP($A122,Progress_20230525!$A:$AZ,25,0),IF($G122&gt;0,VLOOKUP($A122,Progress_20230525!$A:$AZ,11,0),VLOOKUP($A122,Progress_20230525!$A:$AZ,11,0)))</f>
        <v>ที่ตั้ง หมู่ที่ 2 บ้านห้วยตะโก ต.เพนียด อ.นครชัยศรี จ.นครปฐม 73120</v>
      </c>
      <c r="L122" s="387">
        <f>IF($F122&gt;0,VLOOKUP($A122,Progress_20230525!$A:$AZ,26,0),IF($G122&gt;0,VLOOKUP($A122,Progress_20230525!$A:$AZ,16,0),VLOOKUP($A122,Progress_20230525!$A:$AZ,16,0)))</f>
        <v>13.793988824153301</v>
      </c>
      <c r="M122" s="387">
        <f>IF($F122&gt;0,VLOOKUP($A122,Progress_20230525!$A:$AZ,27,0),IF($G122&gt;0,VLOOKUP($A122,Progress_20230525!$A:$AZ,17,0),VLOOKUP($A122,Progress_20230525!$A:$AZ,17,0)))</f>
        <v>100.132093229853</v>
      </c>
      <c r="N122" s="387" t="str">
        <f t="shared" si="8"/>
        <v>สังกัดหน่วยงาน</v>
      </c>
      <c r="O122" s="387" t="str">
        <f>IF($F122&gt;0,VLOOKUP($A122,Progress_20230525!$A:$AZ,28,0),IF($G122&gt;0,VLOOKUP($A122,Progress_20230525!$A:$AZ,18,0),VLOOKUP($A122,Progress_20230525!$A:$AZ,18,0)))</f>
        <v>ผอ.อลิสรา จันทราช</v>
      </c>
      <c r="P122" s="393" t="str">
        <f>IF($F122&gt;0,VLOOKUP($A122,Progress_20230525!$A:$AZ,29,0),IF($G122&gt;0,VLOOKUP($A122,Progress_20230525!$A:$AZ,19,0),VLOOKUP($A122,Progress_20230525!$A:$AZ,19,0)))</f>
        <v>โทร.081-013-2543</v>
      </c>
      <c r="Q122" s="393" t="str">
        <f>IF($F122&gt;0,0,IF($G122&gt;0,VLOOKUP($A122,Progress_20230525!$A:$AZ,20,0),VLOOKUP($A122,Progress_20230525!$A:$AZ,20,0)))</f>
        <v>นางสาวรัตนพร สังข์กลมเกลี่ยง</v>
      </c>
      <c r="R122" s="393" t="str">
        <f>IF($F122&gt;0,0,IF($G122&gt;0,VLOOKUP($A122,Progress_20230525!$A:$AZ,21,0),VLOOKUP($A122,Progress_20230525!$A:$AZ,21,0)))</f>
        <v>083-993-5529</v>
      </c>
      <c r="S122" s="387"/>
      <c r="T122" s="387"/>
      <c r="U122" s="391">
        <f t="shared" si="9"/>
        <v>45061</v>
      </c>
      <c r="V122" s="387" t="str">
        <f>VLOOKUP(MONTH($U122),Month!$A:$C,3,0)</f>
        <v>พฤษภาคม</v>
      </c>
      <c r="W122" s="387">
        <f t="shared" si="5"/>
        <v>2023</v>
      </c>
      <c r="X122" s="392">
        <v>212.16772463196313</v>
      </c>
      <c r="Y122" s="392">
        <v>139.18375277179248</v>
      </c>
    </row>
    <row r="123" spans="1:25" x14ac:dyDescent="0.25">
      <c r="A123" s="386">
        <f t="shared" si="6"/>
        <v>122</v>
      </c>
      <c r="B123" s="27">
        <f t="shared" si="7"/>
        <v>3</v>
      </c>
      <c r="C123" s="27">
        <f>VALUE(RIGHT(VLOOKUP($A123,Progress_20230525!$A:$AZ,4,0),1))</f>
        <v>1</v>
      </c>
      <c r="D123" s="387" t="str">
        <f>VLOOKUP($C123,Type!$A:$B,2,0)</f>
        <v>ศูนย์ที่จัดตั้งในโรงเรียนหรือสถานศึกษากระจายทั่วประเทศ</v>
      </c>
      <c r="E123" s="386">
        <v>122</v>
      </c>
      <c r="F123" s="388">
        <f>IF(LEN(VLOOKUP($A123,Progress_20230525!$A:$AZ,24,0))&gt;0,1,0)</f>
        <v>0</v>
      </c>
      <c r="G123" s="388">
        <f>IFERROR(SEARCH("&gt;",VLOOKUP($A123,Progress_20230525!$A:$AZ,15,0),1),0)</f>
        <v>0</v>
      </c>
      <c r="H123" s="387" t="str">
        <f>IF($F123&gt;0,VLOOKUP($A123,Progress_20230525!$A:$AZ,24,0),IF($G123&gt;0,RIGHT(VLOOKUP($A123,Progress_20230525!$A:$AZ,15,0),LEN(VLOOKUP($A123,Progress_20230525!$A:$AZ,15,0))-$G123-1),VLOOKUP($A123,Progress_20230525!$A:$AZ,15,0)))</f>
        <v>โรงเรียนแหลมบัววิทยา</v>
      </c>
      <c r="I123" s="387" t="str">
        <f>VLOOKUP(A123,Progress_20230525!$A:$AZ,7,0)</f>
        <v>นครปฐม</v>
      </c>
      <c r="J123" s="387" t="str">
        <f>VLOOKUP($A123,Progress_20230525!$A:$AZ,5,0)</f>
        <v>กลุ่มศูนย์ดิจิตอลชุมชน</v>
      </c>
      <c r="K123" s="387" t="str">
        <f>IF($F123&gt;0,VLOOKUP($A123,Progress_20230525!$A:$AZ,25,0),IF($G123&gt;0,VLOOKUP($A123,Progress_20230525!$A:$AZ,11,0),VLOOKUP($A123,Progress_20230525!$A:$AZ,11,0)))</f>
        <v>ที่ตั้ง 50/1 หมู่ที่ 6 ต.แหลมบัว อ.นครชัยศรี จ.นครปฐม 73120</v>
      </c>
      <c r="L123" s="387">
        <f>IF($F123&gt;0,VLOOKUP($A123,Progress_20230525!$A:$AZ,26,0),IF($G123&gt;0,VLOOKUP($A123,Progress_20230525!$A:$AZ,16,0),VLOOKUP($A123,Progress_20230525!$A:$AZ,16,0)))</f>
        <v>13.8661108226434</v>
      </c>
      <c r="M123" s="387">
        <f>IF($F123&gt;0,VLOOKUP($A123,Progress_20230525!$A:$AZ,27,0),IF($G123&gt;0,VLOOKUP($A123,Progress_20230525!$A:$AZ,17,0),VLOOKUP($A123,Progress_20230525!$A:$AZ,17,0)))</f>
        <v>100.146933696467</v>
      </c>
      <c r="N123" s="387" t="str">
        <f t="shared" si="8"/>
        <v>สังกัดหน่วยงาน</v>
      </c>
      <c r="O123" s="387" t="str">
        <f>IF($F123&gt;0,VLOOKUP($A123,Progress_20230525!$A:$AZ,28,0),IF($G123&gt;0,VLOOKUP($A123,Progress_20230525!$A:$AZ,18,0),VLOOKUP($A123,Progress_20230525!$A:$AZ,18,0)))</f>
        <v xml:space="preserve">ผอ.ดร.ธนกฤต ธรรมวณิชย์ </v>
      </c>
      <c r="P123" s="393" t="str">
        <f>IF($F123&gt;0,VLOOKUP($A123,Progress_20230525!$A:$AZ,29,0),IF($G123&gt;0,VLOOKUP($A123,Progress_20230525!$A:$AZ,19,0),VLOOKUP($A123,Progress_20230525!$A:$AZ,19,0)))</f>
        <v>062-549-6535</v>
      </c>
      <c r="Q123" s="393" t="str">
        <f>IF($F123&gt;0,0,IF($G123&gt;0,VLOOKUP($A123,Progress_20230525!$A:$AZ,20,0),VLOOKUP($A123,Progress_20230525!$A:$AZ,20,0)))</f>
        <v>นางสาววิรุณรัตน์ ศรีเหรา</v>
      </c>
      <c r="R123" s="393" t="str">
        <f>IF($F123&gt;0,0,IF($G123&gt;0,VLOOKUP($A123,Progress_20230525!$A:$AZ,21,0),VLOOKUP($A123,Progress_20230525!$A:$AZ,21,0)))</f>
        <v>091-776-6106</v>
      </c>
      <c r="S123" s="387"/>
      <c r="T123" s="387"/>
      <c r="U123" s="391">
        <f t="shared" si="9"/>
        <v>45061</v>
      </c>
      <c r="V123" s="387" t="str">
        <f>VLOOKUP(MONTH($U123),Month!$A:$C,3,0)</f>
        <v>พฤษภาคม</v>
      </c>
      <c r="W123" s="387">
        <f t="shared" si="5"/>
        <v>2023</v>
      </c>
      <c r="X123" s="392">
        <v>236.10889924499273</v>
      </c>
      <c r="Y123" s="392">
        <v>125.29186842065567</v>
      </c>
    </row>
    <row r="124" spans="1:25" x14ac:dyDescent="0.25">
      <c r="A124" s="386">
        <f t="shared" si="6"/>
        <v>123</v>
      </c>
      <c r="B124" s="27">
        <f t="shared" si="7"/>
        <v>3</v>
      </c>
      <c r="C124" s="27">
        <f>VALUE(RIGHT(VLOOKUP($A124,Progress_20230525!$A:$AZ,4,0),1))</f>
        <v>1</v>
      </c>
      <c r="D124" s="387" t="str">
        <f>VLOOKUP($C124,Type!$A:$B,2,0)</f>
        <v>ศูนย์ที่จัดตั้งในโรงเรียนหรือสถานศึกษากระจายทั่วประเทศ</v>
      </c>
      <c r="E124" s="386">
        <v>123</v>
      </c>
      <c r="F124" s="388">
        <f>IF(LEN(VLOOKUP($A124,Progress_20230525!$A:$AZ,24,0))&gt;0,1,0)</f>
        <v>0</v>
      </c>
      <c r="G124" s="388">
        <f>IFERROR(SEARCH("&gt;",VLOOKUP($A124,Progress_20230525!$A:$AZ,15,0),1),0)</f>
        <v>0</v>
      </c>
      <c r="H124" s="387" t="str">
        <f>IF($F124&gt;0,VLOOKUP($A124,Progress_20230525!$A:$AZ,24,0),IF($G124&gt;0,RIGHT(VLOOKUP($A124,Progress_20230525!$A:$AZ,15,0),LEN(VLOOKUP($A124,Progress_20230525!$A:$AZ,15,0))-$G124-1),VLOOKUP($A124,Progress_20230525!$A:$AZ,15,0)))</f>
        <v>โรงเรียนวัดโพรงมะเดื่อ (ศรีวิทยากร)</v>
      </c>
      <c r="I124" s="387" t="str">
        <f>VLOOKUP(A124,Progress_20230525!$A:$AZ,7,0)</f>
        <v>นครปฐม</v>
      </c>
      <c r="J124" s="387" t="str">
        <f>VLOOKUP($A124,Progress_20230525!$A:$AZ,5,0)</f>
        <v>กลุ่มศูนย์ดิจิตอลชุมชน</v>
      </c>
      <c r="K124" s="387" t="str">
        <f>IF($F124&gt;0,VLOOKUP($A124,Progress_20230525!$A:$AZ,25,0),IF($G124&gt;0,VLOOKUP($A124,Progress_20230525!$A:$AZ,11,0),VLOOKUP($A124,Progress_20230525!$A:$AZ,11,0)))</f>
        <v>ที่ตั้ง หมู่ที่ 5 ต.โพรงมะเดื่อ อ.เมืองนครปฐม จ.นครปฐม 73000</v>
      </c>
      <c r="L124" s="387">
        <f>IF($F124&gt;0,VLOOKUP($A124,Progress_20230525!$A:$AZ,26,0),IF($G124&gt;0,VLOOKUP($A124,Progress_20230525!$A:$AZ,16,0),VLOOKUP($A124,Progress_20230525!$A:$AZ,16,0)))</f>
        <v>13.820774926735099</v>
      </c>
      <c r="M124" s="387">
        <f>IF($F124&gt;0,VLOOKUP($A124,Progress_20230525!$A:$AZ,27,0),IF($G124&gt;0,VLOOKUP($A124,Progress_20230525!$A:$AZ,17,0),VLOOKUP($A124,Progress_20230525!$A:$AZ,17,0)))</f>
        <v>99.991837938795996</v>
      </c>
      <c r="N124" s="387" t="str">
        <f t="shared" si="8"/>
        <v>สังกัดหน่วยงาน</v>
      </c>
      <c r="O124" s="387" t="str">
        <f>IF($F124&gt;0,VLOOKUP($A124,Progress_20230525!$A:$AZ,28,0),IF($G124&gt;0,VLOOKUP($A124,Progress_20230525!$A:$AZ,18,0),VLOOKUP($A124,Progress_20230525!$A:$AZ,18,0)))</f>
        <v>ผอ.สุชาติ สง่าแสง</v>
      </c>
      <c r="P124" s="393" t="str">
        <f>IF($F124&gt;0,VLOOKUP($A124,Progress_20230525!$A:$AZ,29,0),IF($G124&gt;0,VLOOKUP($A124,Progress_20230525!$A:$AZ,19,0),VLOOKUP($A124,Progress_20230525!$A:$AZ,19,0)))</f>
        <v>โทร.081-267-7722</v>
      </c>
      <c r="Q124" s="393" t="str">
        <f>IF($F124&gt;0,0,IF($G124&gt;0,VLOOKUP($A124,Progress_20230525!$A:$AZ,20,0),VLOOKUP($A124,Progress_20230525!$A:$AZ,20,0)))</f>
        <v>นายวีรวุฒิ กิตติวโรดม (รอง ผอ.)</v>
      </c>
      <c r="R124" s="393" t="str">
        <f>IF($F124&gt;0,0,IF($G124&gt;0,VLOOKUP($A124,Progress_20230525!$A:$AZ,21,0),VLOOKUP($A124,Progress_20230525!$A:$AZ,21,0)))</f>
        <v>088-636-3754</v>
      </c>
      <c r="S124" s="387"/>
      <c r="T124" s="387"/>
      <c r="U124" s="391">
        <f t="shared" si="9"/>
        <v>45061</v>
      </c>
      <c r="V124" s="387" t="str">
        <f>VLOOKUP(MONTH($U124),Month!$A:$C,3,0)</f>
        <v>พฤษภาคม</v>
      </c>
      <c r="W124" s="387">
        <f t="shared" si="5"/>
        <v>2023</v>
      </c>
      <c r="X124" s="392">
        <v>202.99933336557004</v>
      </c>
      <c r="Y124" s="392">
        <v>143.61298095323062</v>
      </c>
    </row>
    <row r="125" spans="1:25" x14ac:dyDescent="0.25">
      <c r="A125" s="386">
        <f t="shared" si="6"/>
        <v>124</v>
      </c>
      <c r="B125" s="27">
        <f t="shared" si="7"/>
        <v>3</v>
      </c>
      <c r="C125" s="27">
        <f>VALUE(RIGHT(VLOOKUP($A125,Progress_20230525!$A:$AZ,4,0),1))</f>
        <v>1</v>
      </c>
      <c r="D125" s="387" t="str">
        <f>VLOOKUP($C125,Type!$A:$B,2,0)</f>
        <v>ศูนย์ที่จัดตั้งในโรงเรียนหรือสถานศึกษากระจายทั่วประเทศ</v>
      </c>
      <c r="E125" s="386">
        <v>124</v>
      </c>
      <c r="F125" s="388">
        <f>IF(LEN(VLOOKUP($A125,Progress_20230525!$A:$AZ,24,0))&gt;0,1,0)</f>
        <v>0</v>
      </c>
      <c r="G125" s="388">
        <f>IFERROR(SEARCH("&gt;",VLOOKUP($A125,Progress_20230525!$A:$AZ,15,0),1),0)</f>
        <v>0</v>
      </c>
      <c r="H125" s="387" t="str">
        <f>IF($F125&gt;0,VLOOKUP($A125,Progress_20230525!$A:$AZ,24,0),IF($G125&gt;0,RIGHT(VLOOKUP($A125,Progress_20230525!$A:$AZ,15,0),LEN(VLOOKUP($A125,Progress_20230525!$A:$AZ,15,0))-$G125-1),VLOOKUP($A125,Progress_20230525!$A:$AZ,15,0)))</f>
        <v>โรงเรียนวัดดอนยายหอม (หลวงพ่อเงินอุปถัมภ์)</v>
      </c>
      <c r="I125" s="387" t="str">
        <f>VLOOKUP(A125,Progress_20230525!$A:$AZ,7,0)</f>
        <v>นครปฐม</v>
      </c>
      <c r="J125" s="387" t="str">
        <f>VLOOKUP($A125,Progress_20230525!$A:$AZ,5,0)</f>
        <v>กลุ่มศูนย์ดิจิตอลชุมชน</v>
      </c>
      <c r="K125" s="387" t="str">
        <f>IF($F125&gt;0,VLOOKUP($A125,Progress_20230525!$A:$AZ,25,0),IF($G125&gt;0,VLOOKUP($A125,Progress_20230525!$A:$AZ,11,0),VLOOKUP($A125,Progress_20230525!$A:$AZ,11,0)))</f>
        <v>ที่ตั้ง 257 หมู่ที่ 3 ต.ดอนยายหอม อ.เมือง จ.นครปฐม 73000</v>
      </c>
      <c r="L125" s="387">
        <f>IF($F125&gt;0,VLOOKUP($A125,Progress_20230525!$A:$AZ,26,0),IF($G125&gt;0,VLOOKUP($A125,Progress_20230525!$A:$AZ,16,0),VLOOKUP($A125,Progress_20230525!$A:$AZ,16,0)))</f>
        <v>13.737408127675501</v>
      </c>
      <c r="M125" s="387">
        <f>IF($F125&gt;0,VLOOKUP($A125,Progress_20230525!$A:$AZ,27,0),IF($G125&gt;0,VLOOKUP($A125,Progress_20230525!$A:$AZ,17,0),VLOOKUP($A125,Progress_20230525!$A:$AZ,17,0)))</f>
        <v>100.080837665782</v>
      </c>
      <c r="N125" s="387" t="str">
        <f t="shared" si="8"/>
        <v>สังกัดหน่วยงาน</v>
      </c>
      <c r="O125" s="387" t="str">
        <f>IF($F125&gt;0,VLOOKUP($A125,Progress_20230525!$A:$AZ,28,0),IF($G125&gt;0,VLOOKUP($A125,Progress_20230525!$A:$AZ,18,0),VLOOKUP($A125,Progress_20230525!$A:$AZ,18,0)))</f>
        <v>ผอ.อำนวย ป้อมน้อย</v>
      </c>
      <c r="P125" s="393" t="str">
        <f>IF($F125&gt;0,VLOOKUP($A125,Progress_20230525!$A:$AZ,29,0),IF($G125&gt;0,VLOOKUP($A125,Progress_20230525!$A:$AZ,19,0),VLOOKUP($A125,Progress_20230525!$A:$AZ,19,0)))</f>
        <v>โทร.064-459-3562</v>
      </c>
      <c r="Q125" s="393" t="str">
        <f>IF($F125&gt;0,0,IF($G125&gt;0,VLOOKUP($A125,Progress_20230525!$A:$AZ,20,0),VLOOKUP($A125,Progress_20230525!$A:$AZ,20,0)))</f>
        <v>นายปรัชญา บัววังนา</v>
      </c>
      <c r="R125" s="393" t="str">
        <f>IF($F125&gt;0,0,IF($G125&gt;0,VLOOKUP($A125,Progress_20230525!$A:$AZ,21,0),VLOOKUP($A125,Progress_20230525!$A:$AZ,21,0)))</f>
        <v>098-274-6232</v>
      </c>
      <c r="S125" s="387"/>
      <c r="T125" s="387"/>
      <c r="U125" s="391">
        <f t="shared" si="9"/>
        <v>45061</v>
      </c>
      <c r="V125" s="387" t="str">
        <f>VLOOKUP(MONTH($U125),Month!$A:$C,3,0)</f>
        <v>พฤษภาคม</v>
      </c>
      <c r="W125" s="387">
        <f t="shared" si="5"/>
        <v>2023</v>
      </c>
      <c r="X125" s="392">
        <v>222.74452358361606</v>
      </c>
      <c r="Y125" s="392">
        <v>100.64664853012455</v>
      </c>
    </row>
    <row r="126" spans="1:25" x14ac:dyDescent="0.25">
      <c r="A126" s="386">
        <f t="shared" si="6"/>
        <v>125</v>
      </c>
      <c r="B126" s="27">
        <f t="shared" si="7"/>
        <v>3</v>
      </c>
      <c r="C126" s="27">
        <f>VALUE(RIGHT(VLOOKUP($A126,Progress_20230525!$A:$AZ,4,0),1))</f>
        <v>1</v>
      </c>
      <c r="D126" s="387" t="str">
        <f>VLOOKUP($C126,Type!$A:$B,2,0)</f>
        <v>ศูนย์ที่จัดตั้งในโรงเรียนหรือสถานศึกษากระจายทั่วประเทศ</v>
      </c>
      <c r="E126" s="386">
        <v>125</v>
      </c>
      <c r="F126" s="388">
        <f>IF(LEN(VLOOKUP($A126,Progress_20230525!$A:$AZ,24,0))&gt;0,1,0)</f>
        <v>0</v>
      </c>
      <c r="G126" s="388">
        <f>IFERROR(SEARCH("&gt;",VLOOKUP($A126,Progress_20230525!$A:$AZ,15,0),1),0)</f>
        <v>0</v>
      </c>
      <c r="H126" s="387" t="str">
        <f>IF($F126&gt;0,VLOOKUP($A126,Progress_20230525!$A:$AZ,24,0),IF($G126&gt;0,RIGHT(VLOOKUP($A126,Progress_20230525!$A:$AZ,15,0),LEN(VLOOKUP($A126,Progress_20230525!$A:$AZ,15,0))-$G126-1),VLOOKUP($A126,Progress_20230525!$A:$AZ,15,0)))</f>
        <v>โรงเรียนวัดน้อย</v>
      </c>
      <c r="I126" s="387" t="str">
        <f>VLOOKUP(A126,Progress_20230525!$A:$AZ,7,0)</f>
        <v>นครปฐม</v>
      </c>
      <c r="J126" s="387" t="str">
        <f>VLOOKUP($A126,Progress_20230525!$A:$AZ,5,0)</f>
        <v>กลุ่มศูนย์ดิจิตอลชุมชน</v>
      </c>
      <c r="K126" s="387" t="str">
        <f>IF($F126&gt;0,VLOOKUP($A126,Progress_20230525!$A:$AZ,25,0),IF($G126&gt;0,VLOOKUP($A126,Progress_20230525!$A:$AZ,11,0),VLOOKUP($A126,Progress_20230525!$A:$AZ,11,0)))</f>
        <v>ที่ตั้ง หมู่ 4 บ้านท่าพระยา ต.ท่าพระยา อ.นครชัยศรี จ.นครปฐม 73120</v>
      </c>
      <c r="L126" s="387">
        <f>IF($F126&gt;0,VLOOKUP($A126,Progress_20230525!$A:$AZ,26,0),IF($G126&gt;0,VLOOKUP($A126,Progress_20230525!$A:$AZ,16,0),VLOOKUP($A126,Progress_20230525!$A:$AZ,16,0)))</f>
        <v>13.789844911959699</v>
      </c>
      <c r="M126" s="387">
        <f>IF($F126&gt;0,VLOOKUP($A126,Progress_20230525!$A:$AZ,27,0),IF($G126&gt;0,VLOOKUP($A126,Progress_20230525!$A:$AZ,17,0),VLOOKUP($A126,Progress_20230525!$A:$AZ,17,0)))</f>
        <v>100.14484176763099</v>
      </c>
      <c r="N126" s="387" t="str">
        <f t="shared" si="8"/>
        <v>สังกัดหน่วยงาน</v>
      </c>
      <c r="O126" s="387" t="str">
        <f>IF($F126&gt;0,VLOOKUP($A126,Progress_20230525!$A:$AZ,28,0),IF($G126&gt;0,VLOOKUP($A126,Progress_20230525!$A:$AZ,18,0),VLOOKUP($A126,Progress_20230525!$A:$AZ,18,0)))</f>
        <v>ผอ.หทัยรัตน์ ใจซื่อกุล</v>
      </c>
      <c r="P126" s="393" t="str">
        <f>IF($F126&gt;0,VLOOKUP($A126,Progress_20230525!$A:$AZ,29,0),IF($G126&gt;0,VLOOKUP($A126,Progress_20230525!$A:$AZ,19,0),VLOOKUP($A126,Progress_20230525!$A:$AZ,19,0)))</f>
        <v>โทร.085-020-7168 ,063-515-3651</v>
      </c>
      <c r="Q126" s="393" t="str">
        <f>IF($F126&gt;0,0,IF($G126&gt;0,VLOOKUP($A126,Progress_20230525!$A:$AZ,20,0),VLOOKUP($A126,Progress_20230525!$A:$AZ,20,0)))</f>
        <v>นายสมชาย สุภาพงษ์</v>
      </c>
      <c r="R126" s="393" t="str">
        <f>IF($F126&gt;0,0,IF($G126&gt;0,VLOOKUP($A126,Progress_20230525!$A:$AZ,21,0),VLOOKUP($A126,Progress_20230525!$A:$AZ,21,0)))</f>
        <v>061-858-8689</v>
      </c>
      <c r="S126" s="387"/>
      <c r="T126" s="387"/>
      <c r="U126" s="391">
        <f t="shared" si="9"/>
        <v>45061</v>
      </c>
      <c r="V126" s="387" t="str">
        <f>VLOOKUP(MONTH($U126),Month!$A:$C,3,0)</f>
        <v>พฤษภาคม</v>
      </c>
      <c r="W126" s="387">
        <f t="shared" si="5"/>
        <v>2023</v>
      </c>
      <c r="X126" s="392">
        <v>230.76706213168544</v>
      </c>
      <c r="Y126" s="392">
        <v>106.74473855854455</v>
      </c>
    </row>
    <row r="127" spans="1:25" x14ac:dyDescent="0.25">
      <c r="A127" s="386">
        <f t="shared" si="6"/>
        <v>126</v>
      </c>
      <c r="B127" s="27">
        <f t="shared" si="7"/>
        <v>3</v>
      </c>
      <c r="C127" s="27">
        <f>VALUE(RIGHT(VLOOKUP($A127,Progress_20230525!$A:$AZ,4,0),1))</f>
        <v>1</v>
      </c>
      <c r="D127" s="387" t="str">
        <f>VLOOKUP($C127,Type!$A:$B,2,0)</f>
        <v>ศูนย์ที่จัดตั้งในโรงเรียนหรือสถานศึกษากระจายทั่วประเทศ</v>
      </c>
      <c r="E127" s="386">
        <v>126</v>
      </c>
      <c r="F127" s="388">
        <f>IF(LEN(VLOOKUP($A127,Progress_20230525!$A:$AZ,24,0))&gt;0,1,0)</f>
        <v>0</v>
      </c>
      <c r="G127" s="388">
        <f>IFERROR(SEARCH("&gt;",VLOOKUP($A127,Progress_20230525!$A:$AZ,15,0),1),0)</f>
        <v>0</v>
      </c>
      <c r="H127" s="387" t="str">
        <f>IF($F127&gt;0,VLOOKUP($A127,Progress_20230525!$A:$AZ,24,0),IF($G127&gt;0,RIGHT(VLOOKUP($A127,Progress_20230525!$A:$AZ,15,0),LEN(VLOOKUP($A127,Progress_20230525!$A:$AZ,15,0))-$G127-1),VLOOKUP($A127,Progress_20230525!$A:$AZ,15,0)))</f>
        <v>โรงเรียนวัดลาดปลาเค้า</v>
      </c>
      <c r="I127" s="387" t="str">
        <f>VLOOKUP(A127,Progress_20230525!$A:$AZ,7,0)</f>
        <v>นครปฐม</v>
      </c>
      <c r="J127" s="387" t="str">
        <f>VLOOKUP($A127,Progress_20230525!$A:$AZ,5,0)</f>
        <v>กลุ่มศูนย์ดิจิตอลชุมชน</v>
      </c>
      <c r="K127" s="387" t="str">
        <f>IF($F127&gt;0,VLOOKUP($A127,Progress_20230525!$A:$AZ,25,0),IF($G127&gt;0,VLOOKUP($A127,Progress_20230525!$A:$AZ,11,0),VLOOKUP($A127,Progress_20230525!$A:$AZ,11,0)))</f>
        <v>ที่ตั้ง หมู่ที่ 9 ต.บางแขม อ.เมืองนครปฐม จ.นครปฐม 73000</v>
      </c>
      <c r="L127" s="387">
        <f>IF($F127&gt;0,VLOOKUP($A127,Progress_20230525!$A:$AZ,26,0),IF($G127&gt;0,VLOOKUP($A127,Progress_20230525!$A:$AZ,16,0),VLOOKUP($A127,Progress_20230525!$A:$AZ,16,0)))</f>
        <v>13.796191</v>
      </c>
      <c r="M127" s="387">
        <f>IF($F127&gt;0,VLOOKUP($A127,Progress_20230525!$A:$AZ,27,0),IF($G127&gt;0,VLOOKUP($A127,Progress_20230525!$A:$AZ,17,0),VLOOKUP($A127,Progress_20230525!$A:$AZ,17,0)))</f>
        <v>100.036705</v>
      </c>
      <c r="N127" s="387" t="str">
        <f t="shared" si="8"/>
        <v>สังกัดหน่วยงาน</v>
      </c>
      <c r="O127" s="387" t="str">
        <f>IF($F127&gt;0,VLOOKUP($A127,Progress_20230525!$A:$AZ,28,0),IF($G127&gt;0,VLOOKUP($A127,Progress_20230525!$A:$AZ,18,0),VLOOKUP($A127,Progress_20230525!$A:$AZ,18,0)))</f>
        <v>ผอ.วรกฤต ธนะโชคอุดม</v>
      </c>
      <c r="P127" s="393" t="str">
        <f>IF($F127&gt;0,VLOOKUP($A127,Progress_20230525!$A:$AZ,29,0),IF($G127&gt;0,VLOOKUP($A127,Progress_20230525!$A:$AZ,19,0),VLOOKUP($A127,Progress_20230525!$A:$AZ,19,0)))</f>
        <v>โทร.081-015-2769</v>
      </c>
      <c r="Q127" s="393" t="str">
        <f>IF($F127&gt;0,0,IF($G127&gt;0,VLOOKUP($A127,Progress_20230525!$A:$AZ,20,0),VLOOKUP($A127,Progress_20230525!$A:$AZ,20,0)))</f>
        <v>นางสาวอัณณ์ณิชา ชัยวร</v>
      </c>
      <c r="R127" s="393" t="str">
        <f>IF($F127&gt;0,0,IF($G127&gt;0,VLOOKUP($A127,Progress_20230525!$A:$AZ,21,0),VLOOKUP($A127,Progress_20230525!$A:$AZ,21,0)))</f>
        <v>062-269-4792</v>
      </c>
      <c r="S127" s="387"/>
      <c r="T127" s="387"/>
      <c r="U127" s="391">
        <f t="shared" si="9"/>
        <v>45061</v>
      </c>
      <c r="V127" s="387" t="str">
        <f>VLOOKUP(MONTH($U127),Month!$A:$C,3,0)</f>
        <v>พฤษภาคม</v>
      </c>
      <c r="W127" s="387">
        <f t="shared" si="5"/>
        <v>2023</v>
      </c>
      <c r="X127" s="392">
        <v>228.24876370359956</v>
      </c>
      <c r="Y127" s="392">
        <v>141.84272151502358</v>
      </c>
    </row>
    <row r="128" spans="1:25" x14ac:dyDescent="0.25">
      <c r="A128" s="386">
        <f t="shared" si="6"/>
        <v>127</v>
      </c>
      <c r="B128" s="27">
        <f t="shared" si="7"/>
        <v>3</v>
      </c>
      <c r="C128" s="27">
        <f>VALUE(RIGHT(VLOOKUP($A128,Progress_20230525!$A:$AZ,4,0),1))</f>
        <v>1</v>
      </c>
      <c r="D128" s="387" t="str">
        <f>VLOOKUP($C128,Type!$A:$B,2,0)</f>
        <v>ศูนย์ที่จัดตั้งในโรงเรียนหรือสถานศึกษากระจายทั่วประเทศ</v>
      </c>
      <c r="E128" s="386">
        <v>127</v>
      </c>
      <c r="F128" s="388">
        <f>IF(LEN(VLOOKUP($A128,Progress_20230525!$A:$AZ,24,0))&gt;0,1,0)</f>
        <v>0</v>
      </c>
      <c r="G128" s="388">
        <f>IFERROR(SEARCH("&gt;",VLOOKUP($A128,Progress_20230525!$A:$AZ,15,0),1),0)</f>
        <v>0</v>
      </c>
      <c r="H128" s="387" t="str">
        <f>IF($F128&gt;0,VLOOKUP($A128,Progress_20230525!$A:$AZ,24,0),IF($G128&gt;0,RIGHT(VLOOKUP($A128,Progress_20230525!$A:$AZ,15,0),LEN(VLOOKUP($A128,Progress_20230525!$A:$AZ,15,0))-$G128-1),VLOOKUP($A128,Progress_20230525!$A:$AZ,15,0)))</f>
        <v>โรงเรียนบ้านบางม่วง (ประชารังสิต)</v>
      </c>
      <c r="I128" s="387" t="str">
        <f>VLOOKUP(A128,Progress_20230525!$A:$AZ,7,0)</f>
        <v>นครปฐม</v>
      </c>
      <c r="J128" s="387" t="str">
        <f>VLOOKUP($A128,Progress_20230525!$A:$AZ,5,0)</f>
        <v>กลุ่มศูนย์ดิจิตอลชุมชน</v>
      </c>
      <c r="K128" s="387" t="str">
        <f>IF($F128&gt;0,VLOOKUP($A128,Progress_20230525!$A:$AZ,25,0),IF($G128&gt;0,VLOOKUP($A128,Progress_20230525!$A:$AZ,11,0),VLOOKUP($A128,Progress_20230525!$A:$AZ,11,0)))</f>
        <v xml:space="preserve">ที่ตั้ง 19/1 หมู่ที่ 8 บ้านลบ้านบางม่วง ต.บางช้าง อ.สามพราน จ.นครปฐม 73110 </v>
      </c>
      <c r="L128" s="387">
        <f>IF($F128&gt;0,VLOOKUP($A128,Progress_20230525!$A:$AZ,26,0),IF($G128&gt;0,VLOOKUP($A128,Progress_20230525!$A:$AZ,16,0),VLOOKUP($A128,Progress_20230525!$A:$AZ,16,0)))</f>
        <v>13.693201501037301</v>
      </c>
      <c r="M128" s="387">
        <f>IF($F128&gt;0,VLOOKUP($A128,Progress_20230525!$A:$AZ,27,0),IF($G128&gt;0,VLOOKUP($A128,Progress_20230525!$A:$AZ,17,0),VLOOKUP($A128,Progress_20230525!$A:$AZ,17,0)))</f>
        <v>100.21241668694699</v>
      </c>
      <c r="N128" s="387" t="str">
        <f t="shared" si="8"/>
        <v>สังกัดหน่วยงาน</v>
      </c>
      <c r="O128" s="387" t="str">
        <f>IF($F128&gt;0,VLOOKUP($A128,Progress_20230525!$A:$AZ,28,0),IF($G128&gt;0,VLOOKUP($A128,Progress_20230525!$A:$AZ,18,0),VLOOKUP($A128,Progress_20230525!$A:$AZ,18,0)))</f>
        <v>ผอ.ดารินนา ปานเสน</v>
      </c>
      <c r="P128" s="393" t="str">
        <f>IF($F128&gt;0,VLOOKUP($A128,Progress_20230525!$A:$AZ,29,0),IF($G128&gt;0,VLOOKUP($A128,Progress_20230525!$A:$AZ,19,0),VLOOKUP($A128,Progress_20230525!$A:$AZ,19,0)))</f>
        <v>โทร.081-918-8667</v>
      </c>
      <c r="Q128" s="393" t="str">
        <f>IF($F128&gt;0,0,IF($G128&gt;0,VLOOKUP($A128,Progress_20230525!$A:$AZ,20,0),VLOOKUP($A128,Progress_20230525!$A:$AZ,20,0)))</f>
        <v>นางสาวจันทิพา แข่งดี</v>
      </c>
      <c r="R128" s="393" t="str">
        <f>IF($F128&gt;0,0,IF($G128&gt;0,VLOOKUP($A128,Progress_20230525!$A:$AZ,21,0),VLOOKUP($A128,Progress_20230525!$A:$AZ,21,0)))</f>
        <v>082-496-8076</v>
      </c>
      <c r="S128" s="387"/>
      <c r="T128" s="387"/>
      <c r="U128" s="391">
        <f t="shared" si="9"/>
        <v>45061</v>
      </c>
      <c r="V128" s="387" t="str">
        <f>VLOOKUP(MONTH($U128),Month!$A:$C,3,0)</f>
        <v>พฤษภาคม</v>
      </c>
      <c r="W128" s="387">
        <f t="shared" si="5"/>
        <v>2023</v>
      </c>
      <c r="X128" s="392">
        <v>216.29416444819284</v>
      </c>
      <c r="Y128" s="392">
        <v>118.14560212764842</v>
      </c>
    </row>
    <row r="129" spans="1:25" x14ac:dyDescent="0.25">
      <c r="A129" s="386">
        <f t="shared" si="6"/>
        <v>128</v>
      </c>
      <c r="B129" s="27">
        <f t="shared" si="7"/>
        <v>3</v>
      </c>
      <c r="C129" s="27">
        <f>VALUE(RIGHT(VLOOKUP($A129,Progress_20230525!$A:$AZ,4,0),1))</f>
        <v>1</v>
      </c>
      <c r="D129" s="387" t="str">
        <f>VLOOKUP($C129,Type!$A:$B,2,0)</f>
        <v>ศูนย์ที่จัดตั้งในโรงเรียนหรือสถานศึกษากระจายทั่วประเทศ</v>
      </c>
      <c r="E129" s="386">
        <v>128</v>
      </c>
      <c r="F129" s="388">
        <f>IF(LEN(VLOOKUP($A129,Progress_20230525!$A:$AZ,24,0))&gt;0,1,0)</f>
        <v>0</v>
      </c>
      <c r="G129" s="388">
        <f>IFERROR(SEARCH("&gt;",VLOOKUP($A129,Progress_20230525!$A:$AZ,15,0),1),0)</f>
        <v>0</v>
      </c>
      <c r="H129" s="387" t="str">
        <f>IF($F129&gt;0,VLOOKUP($A129,Progress_20230525!$A:$AZ,24,0),IF($G129&gt;0,RIGHT(VLOOKUP($A129,Progress_20230525!$A:$AZ,15,0),LEN(VLOOKUP($A129,Progress_20230525!$A:$AZ,15,0))-$G129-1),VLOOKUP($A129,Progress_20230525!$A:$AZ,15,0)))</f>
        <v>โรงเรียนวัดบ่อตะกั่ว (พ่วงประชานุกูล)</v>
      </c>
      <c r="I129" s="387" t="str">
        <f>VLOOKUP(A129,Progress_20230525!$A:$AZ,7,0)</f>
        <v>นครปฐม</v>
      </c>
      <c r="J129" s="387" t="str">
        <f>VLOOKUP($A129,Progress_20230525!$A:$AZ,5,0)</f>
        <v>กลุ่มศูนย์ดิจิตอลชุมชน</v>
      </c>
      <c r="K129" s="387" t="str">
        <f>IF($F129&gt;0,VLOOKUP($A129,Progress_20230525!$A:$AZ,25,0),IF($G129&gt;0,VLOOKUP($A129,Progress_20230525!$A:$AZ,11,0),VLOOKUP($A129,Progress_20230525!$A:$AZ,11,0)))</f>
        <v>ที่ตั้ง 28 หมู่ที่ 1 ต.บางระกา อ.นครชัยศรี จ.นครปฐม 73120</v>
      </c>
      <c r="L129" s="387">
        <f>IF($F129&gt;0,VLOOKUP($A129,Progress_20230525!$A:$AZ,26,0),IF($G129&gt;0,VLOOKUP($A129,Progress_20230525!$A:$AZ,16,0),VLOOKUP($A129,Progress_20230525!$A:$AZ,16,0)))</f>
        <v>13.778017962622201</v>
      </c>
      <c r="M129" s="387">
        <f>IF($F129&gt;0,VLOOKUP($A129,Progress_20230525!$A:$AZ,27,0),IF($G129&gt;0,VLOOKUP($A129,Progress_20230525!$A:$AZ,17,0),VLOOKUP($A129,Progress_20230525!$A:$AZ,17,0)))</f>
        <v>100.128033428531</v>
      </c>
      <c r="N129" s="387" t="str">
        <f t="shared" si="8"/>
        <v>สังกัดหน่วยงาน</v>
      </c>
      <c r="O129" s="387" t="str">
        <f>IF($F129&gt;0,VLOOKUP($A129,Progress_20230525!$A:$AZ,28,0),IF($G129&gt;0,VLOOKUP($A129,Progress_20230525!$A:$AZ,18,0),VLOOKUP($A129,Progress_20230525!$A:$AZ,18,0)))</f>
        <v>ผอ.ธนวรรณ  กัลติวาณิชย์</v>
      </c>
      <c r="P129" s="393" t="str">
        <f>IF($F129&gt;0,VLOOKUP($A129,Progress_20230525!$A:$AZ,29,0),IF($G129&gt;0,VLOOKUP($A129,Progress_20230525!$A:$AZ,19,0),VLOOKUP($A129,Progress_20230525!$A:$AZ,19,0)))</f>
        <v>โทร.098-272-2217</v>
      </c>
      <c r="Q129" s="393" t="str">
        <f>IF($F129&gt;0,0,IF($G129&gt;0,VLOOKUP($A129,Progress_20230525!$A:$AZ,20,0),VLOOKUP($A129,Progress_20230525!$A:$AZ,20,0)))</f>
        <v>นางสุชาสินี บารมีรังษิกุล</v>
      </c>
      <c r="R129" s="393" t="str">
        <f>IF($F129&gt;0,0,IF($G129&gt;0,VLOOKUP($A129,Progress_20230525!$A:$AZ,21,0),VLOOKUP($A129,Progress_20230525!$A:$AZ,21,0)))</f>
        <v>081-199-2688</v>
      </c>
      <c r="S129" s="387"/>
      <c r="T129" s="387"/>
      <c r="U129" s="391">
        <f t="shared" si="9"/>
        <v>45061</v>
      </c>
      <c r="V129" s="387" t="str">
        <f>VLOOKUP(MONTH($U129),Month!$A:$C,3,0)</f>
        <v>พฤษภาคม</v>
      </c>
      <c r="W129" s="387">
        <f t="shared" si="5"/>
        <v>2023</v>
      </c>
      <c r="X129" s="392">
        <v>202.89839443338542</v>
      </c>
      <c r="Y129" s="392">
        <v>109.00685018853783</v>
      </c>
    </row>
    <row r="130" spans="1:25" x14ac:dyDescent="0.25">
      <c r="A130" s="386">
        <f t="shared" si="6"/>
        <v>129</v>
      </c>
      <c r="B130" s="27">
        <f t="shared" si="7"/>
        <v>3</v>
      </c>
      <c r="C130" s="27">
        <f>VALUE(RIGHT(VLOOKUP($A130,Progress_20230525!$A:$AZ,4,0),1))</f>
        <v>1</v>
      </c>
      <c r="D130" s="387" t="str">
        <f>VLOOKUP($C130,Type!$A:$B,2,0)</f>
        <v>ศูนย์ที่จัดตั้งในโรงเรียนหรือสถานศึกษากระจายทั่วประเทศ</v>
      </c>
      <c r="E130" s="386">
        <v>129</v>
      </c>
      <c r="F130" s="388">
        <f>IF(LEN(VLOOKUP($A130,Progress_20230525!$A:$AZ,24,0))&gt;0,1,0)</f>
        <v>0</v>
      </c>
      <c r="G130" s="388">
        <f>IFERROR(SEARCH("&gt;",VLOOKUP($A130,Progress_20230525!$A:$AZ,15,0),1),0)</f>
        <v>0</v>
      </c>
      <c r="H130" s="387" t="str">
        <f>IF($F130&gt;0,VLOOKUP($A130,Progress_20230525!$A:$AZ,24,0),IF($G130&gt;0,RIGHT(VLOOKUP($A130,Progress_20230525!$A:$AZ,15,0),LEN(VLOOKUP($A130,Progress_20230525!$A:$AZ,15,0))-$G130-1),VLOOKUP($A130,Progress_20230525!$A:$AZ,15,0)))</f>
        <v>โรงเรียนวัดบ้านหลวง (บัวราษฎร์บำรุง)</v>
      </c>
      <c r="I130" s="387" t="str">
        <f>VLOOKUP(A130,Progress_20230525!$A:$AZ,7,0)</f>
        <v>นครปฐม</v>
      </c>
      <c r="J130" s="387" t="str">
        <f>VLOOKUP($A130,Progress_20230525!$A:$AZ,5,0)</f>
        <v>กลุ่มศูนย์ดิจิตอลชุมชน</v>
      </c>
      <c r="K130" s="387" t="str">
        <f>IF($F130&gt;0,VLOOKUP($A130,Progress_20230525!$A:$AZ,25,0),IF($G130&gt;0,VLOOKUP($A130,Progress_20230525!$A:$AZ,11,0),VLOOKUP($A130,Progress_20230525!$A:$AZ,11,0)))</f>
        <v>ที่ตั้ง หมู่ที่ 2 บ้านบ้านหลวง ต.บ้านหลวง อ.ดอนตูม จ.นครปฐม 73150</v>
      </c>
      <c r="L130" s="387">
        <f>IF($F130&gt;0,VLOOKUP($A130,Progress_20230525!$A:$AZ,26,0),IF($G130&gt;0,VLOOKUP($A130,Progress_20230525!$A:$AZ,16,0),VLOOKUP($A130,Progress_20230525!$A:$AZ,16,0)))</f>
        <v>13.915404074045201</v>
      </c>
      <c r="M130" s="387">
        <f>IF($F130&gt;0,VLOOKUP($A130,Progress_20230525!$A:$AZ,27,0),IF($G130&gt;0,VLOOKUP($A130,Progress_20230525!$A:$AZ,17,0),VLOOKUP($A130,Progress_20230525!$A:$AZ,17,0)))</f>
        <v>100.149996625303</v>
      </c>
      <c r="N130" s="387" t="str">
        <f t="shared" si="8"/>
        <v>สังกัดหน่วยงาน</v>
      </c>
      <c r="O130" s="387" t="str">
        <f>IF($F130&gt;0,VLOOKUP($A130,Progress_20230525!$A:$AZ,28,0),IF($G130&gt;0,VLOOKUP($A130,Progress_20230525!$A:$AZ,18,0),VLOOKUP($A130,Progress_20230525!$A:$AZ,18,0)))</f>
        <v>ผอ.ดวงเดือน รื่นนาค</v>
      </c>
      <c r="P130" s="393" t="str">
        <f>IF($F130&gt;0,VLOOKUP($A130,Progress_20230525!$A:$AZ,29,0),IF($G130&gt;0,VLOOKUP($A130,Progress_20230525!$A:$AZ,19,0),VLOOKUP($A130,Progress_20230525!$A:$AZ,19,0)))</f>
        <v>โทร.089-048-6546</v>
      </c>
      <c r="Q130" s="393" t="str">
        <f>IF($F130&gt;0,0,IF($G130&gt;0,VLOOKUP($A130,Progress_20230525!$A:$AZ,20,0),VLOOKUP($A130,Progress_20230525!$A:$AZ,20,0)))</f>
        <v>นางสาวฐิติกาญจน์ พันธ์การุ่ง</v>
      </c>
      <c r="R130" s="393" t="str">
        <f>IF($F130&gt;0,0,IF($G130&gt;0,VLOOKUP($A130,Progress_20230525!$A:$AZ,21,0),VLOOKUP($A130,Progress_20230525!$A:$AZ,21,0)))</f>
        <v>064-351-4428</v>
      </c>
      <c r="S130" s="387"/>
      <c r="T130" s="387"/>
      <c r="U130" s="391">
        <f t="shared" si="9"/>
        <v>45061</v>
      </c>
      <c r="V130" s="387" t="str">
        <f>VLOOKUP(MONTH($U130),Month!$A:$C,3,0)</f>
        <v>พฤษภาคม</v>
      </c>
      <c r="W130" s="387">
        <f t="shared" si="5"/>
        <v>2023</v>
      </c>
      <c r="X130" s="392">
        <v>234.72002857760623</v>
      </c>
      <c r="Y130" s="392">
        <v>140.71144543951738</v>
      </c>
    </row>
    <row r="131" spans="1:25" x14ac:dyDescent="0.25">
      <c r="A131" s="386">
        <f t="shared" si="6"/>
        <v>130</v>
      </c>
      <c r="B131" s="27">
        <f t="shared" si="7"/>
        <v>3</v>
      </c>
      <c r="C131" s="27">
        <f>VALUE(RIGHT(VLOOKUP($A131,Progress_20230525!$A:$AZ,4,0),1))</f>
        <v>1</v>
      </c>
      <c r="D131" s="387" t="str">
        <f>VLOOKUP($C131,Type!$A:$B,2,0)</f>
        <v>ศูนย์ที่จัดตั้งในโรงเรียนหรือสถานศึกษากระจายทั่วประเทศ</v>
      </c>
      <c r="E131" s="386">
        <v>130</v>
      </c>
      <c r="F131" s="388">
        <f>IF(LEN(VLOOKUP($A131,Progress_20230525!$A:$AZ,24,0))&gt;0,1,0)</f>
        <v>0</v>
      </c>
      <c r="G131" s="388">
        <f>IFERROR(SEARCH("&gt;",VLOOKUP($A131,Progress_20230525!$A:$AZ,15,0),1),0)</f>
        <v>0</v>
      </c>
      <c r="H131" s="387" t="str">
        <f>IF($F131&gt;0,VLOOKUP($A131,Progress_20230525!$A:$AZ,24,0),IF($G131&gt;0,RIGHT(VLOOKUP($A131,Progress_20230525!$A:$AZ,15,0),LEN(VLOOKUP($A131,Progress_20230525!$A:$AZ,15,0))-$G131-1),VLOOKUP($A131,Progress_20230525!$A:$AZ,15,0)))</f>
        <v>โรงเรียนบ้านคลองมหาสวัสดิ์</v>
      </c>
      <c r="I131" s="387" t="str">
        <f>VLOOKUP(A131,Progress_20230525!$A:$AZ,7,0)</f>
        <v>นครปฐม</v>
      </c>
      <c r="J131" s="387" t="str">
        <f>VLOOKUP($A131,Progress_20230525!$A:$AZ,5,0)</f>
        <v>กลุ่มศูนย์ดิจิตอลชุมชน</v>
      </c>
      <c r="K131" s="387" t="str">
        <f>IF($F131&gt;0,VLOOKUP($A131,Progress_20230525!$A:$AZ,25,0),IF($G131&gt;0,VLOOKUP($A131,Progress_20230525!$A:$AZ,11,0),VLOOKUP($A131,Progress_20230525!$A:$AZ,11,0)))</f>
        <v>ทัตั้ง หมู่ที่ 1 บ้านศาลานกกระจอก ต.มหาสวัสดิ์ อ.พุทธมณฑล จ.นครปฐม 73170</v>
      </c>
      <c r="L131" s="387">
        <f>IF($F131&gt;0,VLOOKUP($A131,Progress_20230525!$A:$AZ,26,0),IF($G131&gt;0,VLOOKUP($A131,Progress_20230525!$A:$AZ,16,0),VLOOKUP($A131,Progress_20230525!$A:$AZ,16,0)))</f>
        <v>13.807968365460001</v>
      </c>
      <c r="M131" s="387">
        <f>IF($F131&gt;0,VLOOKUP($A131,Progress_20230525!$A:$AZ,27,0),IF($G131&gt;0,VLOOKUP($A131,Progress_20230525!$A:$AZ,17,0),VLOOKUP($A131,Progress_20230525!$A:$AZ,17,0)))</f>
        <v>100.249868521606</v>
      </c>
      <c r="N131" s="387" t="str">
        <f t="shared" si="8"/>
        <v>สังกัดหน่วยงาน</v>
      </c>
      <c r="O131" s="387" t="str">
        <f>IF($F131&gt;0,VLOOKUP($A131,Progress_20230525!$A:$AZ,28,0),IF($G131&gt;0,VLOOKUP($A131,Progress_20230525!$A:$AZ,18,0),VLOOKUP($A131,Progress_20230525!$A:$AZ,18,0)))</f>
        <v>ผอ.อแนต์ รศมี  ,รักษาการแทน นางสาวพลอยรุ้ง ทองทับทิม</v>
      </c>
      <c r="P131" s="393" t="str">
        <f>IF($F131&gt;0,VLOOKUP($A131,Progress_20230525!$A:$AZ,29,0),IF($G131&gt;0,VLOOKUP($A131,Progress_20230525!$A:$AZ,19,0),VLOOKUP($A131,Progress_20230525!$A:$AZ,19,0)))</f>
        <v>086-564-7190</v>
      </c>
      <c r="Q131" s="393" t="str">
        <f>IF($F131&gt;0,0,IF($G131&gt;0,VLOOKUP($A131,Progress_20230525!$A:$AZ,20,0),VLOOKUP($A131,Progress_20230525!$A:$AZ,20,0)))</f>
        <v>นางสาวกฤติยา เบ้าธรรม</v>
      </c>
      <c r="R131" s="393" t="str">
        <f>IF($F131&gt;0,0,IF($G131&gt;0,VLOOKUP($A131,Progress_20230525!$A:$AZ,21,0),VLOOKUP($A131,Progress_20230525!$A:$AZ,21,0)))</f>
        <v>063-150-1708</v>
      </c>
      <c r="S131" s="387"/>
      <c r="T131" s="387"/>
      <c r="U131" s="391">
        <f t="shared" si="9"/>
        <v>45061</v>
      </c>
      <c r="V131" s="387" t="str">
        <f>VLOOKUP(MONTH($U131),Month!$A:$C,3,0)</f>
        <v>พฤษภาคม</v>
      </c>
      <c r="W131" s="387">
        <f t="shared" ref="W131:W194" si="10">YEAR(U131)</f>
        <v>2023</v>
      </c>
      <c r="X131" s="392">
        <v>210.75532942091763</v>
      </c>
      <c r="Y131" s="392">
        <v>105.06427443033851</v>
      </c>
    </row>
    <row r="132" spans="1:25" x14ac:dyDescent="0.25">
      <c r="A132" s="386">
        <f t="shared" ref="A132:A195" si="11">A131+1</f>
        <v>131</v>
      </c>
      <c r="B132" s="27">
        <f t="shared" ref="B132:B195" si="12">$B$2</f>
        <v>3</v>
      </c>
      <c r="C132" s="27">
        <f>VALUE(RIGHT(VLOOKUP($A132,Progress_20230525!$A:$AZ,4,0),1))</f>
        <v>1</v>
      </c>
      <c r="D132" s="387" t="str">
        <f>VLOOKUP($C132,Type!$A:$B,2,0)</f>
        <v>ศูนย์ที่จัดตั้งในโรงเรียนหรือสถานศึกษากระจายทั่วประเทศ</v>
      </c>
      <c r="E132" s="386">
        <v>131</v>
      </c>
      <c r="F132" s="388">
        <f>IF(LEN(VLOOKUP($A132,Progress_20230525!$A:$AZ,24,0))&gt;0,1,0)</f>
        <v>0</v>
      </c>
      <c r="G132" s="388">
        <f>IFERROR(SEARCH("&gt;",VLOOKUP($A132,Progress_20230525!$A:$AZ,15,0),1),0)</f>
        <v>0</v>
      </c>
      <c r="H132" s="387" t="str">
        <f>IF($F132&gt;0,VLOOKUP($A132,Progress_20230525!$A:$AZ,24,0),IF($G132&gt;0,RIGHT(VLOOKUP($A132,Progress_20230525!$A:$AZ,15,0),LEN(VLOOKUP($A132,Progress_20230525!$A:$AZ,15,0))-$G132-1),VLOOKUP($A132,Progress_20230525!$A:$AZ,15,0)))</f>
        <v>โรงเรียนวัดลานตากฟ้า</v>
      </c>
      <c r="I132" s="387" t="str">
        <f>VLOOKUP(A132,Progress_20230525!$A:$AZ,7,0)</f>
        <v>นครปฐม</v>
      </c>
      <c r="J132" s="387" t="str">
        <f>VLOOKUP($A132,Progress_20230525!$A:$AZ,5,0)</f>
        <v>กลุ่มศูนย์ดิจิตอลชุมชน</v>
      </c>
      <c r="K132" s="387" t="str">
        <f>IF($F132&gt;0,VLOOKUP($A132,Progress_20230525!$A:$AZ,25,0),IF($G132&gt;0,VLOOKUP($A132,Progress_20230525!$A:$AZ,11,0),VLOOKUP($A132,Progress_20230525!$A:$AZ,11,0)))</f>
        <v>ที่ตั้ง หมู่ที่ 4  บ้านลานตากฟ้า ต.ลานตากฟ้า อ.นครชัยศรี จ.นครปฐม 73120</v>
      </c>
      <c r="L132" s="387">
        <f>IF($F132&gt;0,VLOOKUP($A132,Progress_20230525!$A:$AZ,26,0),IF($G132&gt;0,VLOOKUP($A132,Progress_20230525!$A:$AZ,16,0),VLOOKUP($A132,Progress_20230525!$A:$AZ,16,0)))</f>
        <v>13.827895179777499</v>
      </c>
      <c r="M132" s="387">
        <f>IF($F132&gt;0,VLOOKUP($A132,Progress_20230525!$A:$AZ,27,0),IF($G132&gt;0,VLOOKUP($A132,Progress_20230525!$A:$AZ,17,0),VLOOKUP($A132,Progress_20230525!$A:$AZ,17,0)))</f>
        <v>100.225690696466</v>
      </c>
      <c r="N132" s="387" t="str">
        <f t="shared" ref="N132:N195" si="13">$N$2</f>
        <v>สังกัดหน่วยงาน</v>
      </c>
      <c r="O132" s="387" t="str">
        <f>IF($F132&gt;0,VLOOKUP($A132,Progress_20230525!$A:$AZ,28,0),IF($G132&gt;0,VLOOKUP($A132,Progress_20230525!$A:$AZ,18,0),VLOOKUP($A132,Progress_20230525!$A:$AZ,18,0)))</f>
        <v>ผอ.นายเจริญ สีนาค</v>
      </c>
      <c r="P132" s="393" t="str">
        <f>IF($F132&gt;0,VLOOKUP($A132,Progress_20230525!$A:$AZ,29,0),IF($G132&gt;0,VLOOKUP($A132,Progress_20230525!$A:$AZ,19,0),VLOOKUP($A132,Progress_20230525!$A:$AZ,19,0)))</f>
        <v>โทร.089-823-4573</v>
      </c>
      <c r="Q132" s="393" t="str">
        <f>IF($F132&gt;0,0,IF($G132&gt;0,VLOOKUP($A132,Progress_20230525!$A:$AZ,20,0),VLOOKUP($A132,Progress_20230525!$A:$AZ,20,0)))</f>
        <v>นายกฤชฎา ปิ่นทองคำ</v>
      </c>
      <c r="R132" s="393" t="str">
        <f>IF($F132&gt;0,0,IF($G132&gt;0,VLOOKUP($A132,Progress_20230525!$A:$AZ,21,0),VLOOKUP($A132,Progress_20230525!$A:$AZ,21,0)))</f>
        <v>081-447-4798</v>
      </c>
      <c r="S132" s="387"/>
      <c r="T132" s="387"/>
      <c r="U132" s="391">
        <f t="shared" ref="U132:U195" si="14">$U$2</f>
        <v>45061</v>
      </c>
      <c r="V132" s="387" t="str">
        <f>VLOOKUP(MONTH($U132),Month!$A:$C,3,0)</f>
        <v>พฤษภาคม</v>
      </c>
      <c r="W132" s="387">
        <f t="shared" si="10"/>
        <v>2023</v>
      </c>
      <c r="X132" s="392">
        <v>204.46834358036742</v>
      </c>
      <c r="Y132" s="392">
        <v>108.29475271832135</v>
      </c>
    </row>
    <row r="133" spans="1:25" x14ac:dyDescent="0.25">
      <c r="A133" s="386">
        <f t="shared" si="11"/>
        <v>132</v>
      </c>
      <c r="B133" s="27">
        <f t="shared" si="12"/>
        <v>3</v>
      </c>
      <c r="C133" s="27">
        <f>VALUE(RIGHT(VLOOKUP($A133,Progress_20230525!$A:$AZ,4,0),1))</f>
        <v>1</v>
      </c>
      <c r="D133" s="387" t="str">
        <f>VLOOKUP($C133,Type!$A:$B,2,0)</f>
        <v>ศูนย์ที่จัดตั้งในโรงเรียนหรือสถานศึกษากระจายทั่วประเทศ</v>
      </c>
      <c r="E133" s="386">
        <v>132</v>
      </c>
      <c r="F133" s="388">
        <f>IF(LEN(VLOOKUP($A133,Progress_20230525!$A:$AZ,24,0))&gt;0,1,0)</f>
        <v>0</v>
      </c>
      <c r="G133" s="388">
        <f>IFERROR(SEARCH("&gt;",VLOOKUP($A133,Progress_20230525!$A:$AZ,15,0),1),0)</f>
        <v>0</v>
      </c>
      <c r="H133" s="387" t="str">
        <f>IF($F133&gt;0,VLOOKUP($A133,Progress_20230525!$A:$AZ,24,0),IF($G133&gt;0,RIGHT(VLOOKUP($A133,Progress_20230525!$A:$AZ,15,0),LEN(VLOOKUP($A133,Progress_20230525!$A:$AZ,15,0))-$G133-1),VLOOKUP($A133,Progress_20230525!$A:$AZ,15,0)))</f>
        <v>โรงเรียนภัทรญาณวิทยา</v>
      </c>
      <c r="I133" s="387" t="str">
        <f>VLOOKUP(A133,Progress_20230525!$A:$AZ,7,0)</f>
        <v>นครปฐม</v>
      </c>
      <c r="J133" s="387" t="str">
        <f>VLOOKUP($A133,Progress_20230525!$A:$AZ,5,0)</f>
        <v>กลุ่มศูนย์ดิจิตอลชุมชน</v>
      </c>
      <c r="K133" s="387" t="str">
        <f>IF($F133&gt;0,VLOOKUP($A133,Progress_20230525!$A:$AZ,25,0),IF($G133&gt;0,VLOOKUP($A133,Progress_20230525!$A:$AZ,11,0),VLOOKUP($A133,Progress_20230525!$A:$AZ,11,0)))</f>
        <v>ที่ตั้ง 39/10 หมู่ที่ 3 ต.วัดแค อ.นครชัยศรี จ.นครปฐม 73120</v>
      </c>
      <c r="L133" s="387">
        <f>IF($F133&gt;0,VLOOKUP($A133,Progress_20230525!$A:$AZ,26,0),IF($G133&gt;0,VLOOKUP($A133,Progress_20230525!$A:$AZ,16,0),VLOOKUP($A133,Progress_20230525!$A:$AZ,16,0)))</f>
        <v>13.8069169656486</v>
      </c>
      <c r="M133" s="387">
        <f>IF($F133&gt;0,VLOOKUP($A133,Progress_20230525!$A:$AZ,27,0),IF($G133&gt;0,VLOOKUP($A133,Progress_20230525!$A:$AZ,17,0),VLOOKUP($A133,Progress_20230525!$A:$AZ,17,0)))</f>
        <v>100.181033425301</v>
      </c>
      <c r="N133" s="387" t="str">
        <f t="shared" si="13"/>
        <v>สังกัดหน่วยงาน</v>
      </c>
      <c r="O133" s="387" t="str">
        <f>IF($F133&gt;0,VLOOKUP($A133,Progress_20230525!$A:$AZ,28,0),IF($G133&gt;0,VLOOKUP($A133,Progress_20230525!$A:$AZ,18,0),VLOOKUP($A133,Progress_20230525!$A:$AZ,18,0)))</f>
        <v>ผอ.นายกัมพล โพธิ์ระดก</v>
      </c>
      <c r="P133" s="393" t="str">
        <f>IF($F133&gt;0,VLOOKUP($A133,Progress_20230525!$A:$AZ,29,0),IF($G133&gt;0,VLOOKUP($A133,Progress_20230525!$A:$AZ,19,0),VLOOKUP($A133,Progress_20230525!$A:$AZ,19,0)))</f>
        <v>089-919-7282</v>
      </c>
      <c r="Q133" s="393" t="str">
        <f>IF($F133&gt;0,0,IF($G133&gt;0,VLOOKUP($A133,Progress_20230525!$A:$AZ,20,0),VLOOKUP($A133,Progress_20230525!$A:$AZ,20,0)))</f>
        <v>นางสาวทรายทอง เกตุพลอย</v>
      </c>
      <c r="R133" s="393" t="str">
        <f>IF($F133&gt;0,0,IF($G133&gt;0,VLOOKUP($A133,Progress_20230525!$A:$AZ,21,0),VLOOKUP($A133,Progress_20230525!$A:$AZ,21,0)))</f>
        <v>089-788-4491</v>
      </c>
      <c r="S133" s="387"/>
      <c r="T133" s="387"/>
      <c r="U133" s="391">
        <f t="shared" si="14"/>
        <v>45061</v>
      </c>
      <c r="V133" s="387" t="str">
        <f>VLOOKUP(MONTH($U133),Month!$A:$C,3,0)</f>
        <v>พฤษภาคม</v>
      </c>
      <c r="W133" s="387">
        <f t="shared" si="10"/>
        <v>2023</v>
      </c>
      <c r="X133" s="392">
        <v>245.50897344264459</v>
      </c>
      <c r="Y133" s="392">
        <v>101.59277876152957</v>
      </c>
    </row>
    <row r="134" spans="1:25" x14ac:dyDescent="0.25">
      <c r="A134" s="386">
        <f t="shared" si="11"/>
        <v>133</v>
      </c>
      <c r="B134" s="27">
        <f t="shared" si="12"/>
        <v>3</v>
      </c>
      <c r="C134" s="27">
        <f>VALUE(RIGHT(VLOOKUP($A134,Progress_20230525!$A:$AZ,4,0),1))</f>
        <v>1</v>
      </c>
      <c r="D134" s="387" t="str">
        <f>VLOOKUP($C134,Type!$A:$B,2,0)</f>
        <v>ศูนย์ที่จัดตั้งในโรงเรียนหรือสถานศึกษากระจายทั่วประเทศ</v>
      </c>
      <c r="E134" s="386">
        <v>133</v>
      </c>
      <c r="F134" s="388">
        <f>IF(LEN(VLOOKUP($A134,Progress_20230525!$A:$AZ,24,0))&gt;0,1,0)</f>
        <v>0</v>
      </c>
      <c r="G134" s="388">
        <f>IFERROR(SEARCH("&gt;",VLOOKUP($A134,Progress_20230525!$A:$AZ,15,0),1),0)</f>
        <v>0</v>
      </c>
      <c r="H134" s="387" t="str">
        <f>IF($F134&gt;0,VLOOKUP($A134,Progress_20230525!$A:$AZ,24,0),IF($G134&gt;0,RIGHT(VLOOKUP($A134,Progress_20230525!$A:$AZ,15,0),LEN(VLOOKUP($A134,Progress_20230525!$A:$AZ,15,0))-$G134-1),VLOOKUP($A134,Progress_20230525!$A:$AZ,15,0)))</f>
        <v>โรงเรียนลานแหลม (สรนุวัตรราษฏร์อุทิศ)</v>
      </c>
      <c r="I134" s="387" t="str">
        <f>VLOOKUP(A134,Progress_20230525!$A:$AZ,7,0)</f>
        <v>นครปฐม</v>
      </c>
      <c r="J134" s="387" t="str">
        <f>VLOOKUP($A134,Progress_20230525!$A:$AZ,5,0)</f>
        <v>กลุ่มศูนย์ดิจิตอลชุมชน</v>
      </c>
      <c r="K134" s="387" t="str">
        <f>IF($F134&gt;0,VLOOKUP($A134,Progress_20230525!$A:$AZ,25,0),IF($G134&gt;0,VLOOKUP($A134,Progress_20230525!$A:$AZ,11,0),VLOOKUP($A134,Progress_20230525!$A:$AZ,11,0)))</f>
        <v>ที่ตั้ง หมู่ที่ 4 บ้านลานแหลม ต.วัดละมุด อ.นครชัยศรี จ.นครปฐม 73120</v>
      </c>
      <c r="L134" s="387">
        <f>IF($F134&gt;0,VLOOKUP($A134,Progress_20230525!$A:$AZ,26,0),IF($G134&gt;0,VLOOKUP($A134,Progress_20230525!$A:$AZ,16,0),VLOOKUP($A134,Progress_20230525!$A:$AZ,16,0)))</f>
        <v>13.900069951489201</v>
      </c>
      <c r="M134" s="387">
        <f>IF($F134&gt;0,VLOOKUP($A134,Progress_20230525!$A:$AZ,27,0),IF($G134&gt;0,VLOOKUP($A134,Progress_20230525!$A:$AZ,17,0),VLOOKUP($A134,Progress_20230525!$A:$AZ,17,0)))</f>
        <v>100.158587754138</v>
      </c>
      <c r="N134" s="387" t="str">
        <f t="shared" si="13"/>
        <v>สังกัดหน่วยงาน</v>
      </c>
      <c r="O134" s="387" t="str">
        <f>IF($F134&gt;0,VLOOKUP($A134,Progress_20230525!$A:$AZ,28,0),IF($G134&gt;0,VLOOKUP($A134,Progress_20230525!$A:$AZ,18,0),VLOOKUP($A134,Progress_20230525!$A:$AZ,18,0)))</f>
        <v>ผอ.นางอมรรัตน์ พีรชัยเดโช</v>
      </c>
      <c r="P134" s="393" t="str">
        <f>IF($F134&gt;0,VLOOKUP($A134,Progress_20230525!$A:$AZ,29,0),IF($G134&gt;0,VLOOKUP($A134,Progress_20230525!$A:$AZ,19,0),VLOOKUP($A134,Progress_20230525!$A:$AZ,19,0)))</f>
        <v>โทร.085-197-9453</v>
      </c>
      <c r="Q134" s="393" t="str">
        <f>IF($F134&gt;0,0,IF($G134&gt;0,VLOOKUP($A134,Progress_20230525!$A:$AZ,20,0),VLOOKUP($A134,Progress_20230525!$A:$AZ,20,0)))</f>
        <v>นางสาวน้ำว้า อิมจันทร์</v>
      </c>
      <c r="R134" s="393" t="str">
        <f>IF($F134&gt;0,0,IF($G134&gt;0,VLOOKUP($A134,Progress_20230525!$A:$AZ,21,0),VLOOKUP($A134,Progress_20230525!$A:$AZ,21,0)))</f>
        <v>095-596-1550</v>
      </c>
      <c r="S134" s="387"/>
      <c r="T134" s="387"/>
      <c r="U134" s="391">
        <f t="shared" si="14"/>
        <v>45061</v>
      </c>
      <c r="V134" s="387" t="str">
        <f>VLOOKUP(MONTH($U134),Month!$A:$C,3,0)</f>
        <v>พฤษภาคม</v>
      </c>
      <c r="W134" s="387">
        <f t="shared" si="10"/>
        <v>2023</v>
      </c>
      <c r="X134" s="392">
        <v>245.74111968412004</v>
      </c>
      <c r="Y134" s="392">
        <v>104.59981016208602</v>
      </c>
    </row>
    <row r="135" spans="1:25" x14ac:dyDescent="0.25">
      <c r="A135" s="386">
        <f t="shared" si="11"/>
        <v>134</v>
      </c>
      <c r="B135" s="27">
        <f t="shared" si="12"/>
        <v>3</v>
      </c>
      <c r="C135" s="27">
        <f>VALUE(RIGHT(VLOOKUP($A135,Progress_20230525!$A:$AZ,4,0),1))</f>
        <v>1</v>
      </c>
      <c r="D135" s="387" t="str">
        <f>VLOOKUP($C135,Type!$A:$B,2,0)</f>
        <v>ศูนย์ที่จัดตั้งในโรงเรียนหรือสถานศึกษากระจายทั่วประเทศ</v>
      </c>
      <c r="E135" s="386">
        <v>134</v>
      </c>
      <c r="F135" s="388">
        <f>IF(LEN(VLOOKUP($A135,Progress_20230525!$A:$AZ,24,0))&gt;0,1,0)</f>
        <v>0</v>
      </c>
      <c r="G135" s="388">
        <f>IFERROR(SEARCH("&gt;",VLOOKUP($A135,Progress_20230525!$A:$AZ,15,0),1),0)</f>
        <v>0</v>
      </c>
      <c r="H135" s="387" t="str">
        <f>IF($F135&gt;0,VLOOKUP($A135,Progress_20230525!$A:$AZ,24,0),IF($G135&gt;0,RIGHT(VLOOKUP($A135,Progress_20230525!$A:$AZ,15,0),LEN(VLOOKUP($A135,Progress_20230525!$A:$AZ,15,0))-$G135-1),VLOOKUP($A135,Progress_20230525!$A:$AZ,15,0)))</f>
        <v>โรงเรียนวัดกลางครูเวียง</v>
      </c>
      <c r="I135" s="387" t="str">
        <f>VLOOKUP(A135,Progress_20230525!$A:$AZ,7,0)</f>
        <v>นครปฐม</v>
      </c>
      <c r="J135" s="387" t="str">
        <f>VLOOKUP($A135,Progress_20230525!$A:$AZ,5,0)</f>
        <v>กลุ่มศูนย์ดิจิตอลชุมชน</v>
      </c>
      <c r="K135" s="387" t="str">
        <f>IF($F135&gt;0,VLOOKUP($A135,Progress_20230525!$A:$AZ,25,0),IF($G135&gt;0,VLOOKUP($A135,Progress_20230525!$A:$AZ,11,0),VLOOKUP($A135,Progress_20230525!$A:$AZ,11,0)))</f>
        <v>ที่ตั้ง หมู่ที่ 1 บ้านลาวกลาง ต.สัมปทวน อ.นครชัยศรี จ.นครปฐม 73120</v>
      </c>
      <c r="L135" s="387">
        <f>IF($F135&gt;0,VLOOKUP($A135,Progress_20230525!$A:$AZ,26,0),IF($G135&gt;0,VLOOKUP($A135,Progress_20230525!$A:$AZ,16,0),VLOOKUP($A135,Progress_20230525!$A:$AZ,16,0)))</f>
        <v>13.8155263349772</v>
      </c>
      <c r="M135" s="387">
        <f>IF($F135&gt;0,VLOOKUP($A135,Progress_20230525!$A:$AZ,27,0),IF($G135&gt;0,VLOOKUP($A135,Progress_20230525!$A:$AZ,17,0),VLOOKUP($A135,Progress_20230525!$A:$AZ,17,0)))</f>
        <v>100.188211452289</v>
      </c>
      <c r="N135" s="387" t="str">
        <f t="shared" si="13"/>
        <v>สังกัดหน่วยงาน</v>
      </c>
      <c r="O135" s="387" t="str">
        <f>IF($F135&gt;0,VLOOKUP($A135,Progress_20230525!$A:$AZ,28,0),IF($G135&gt;0,VLOOKUP($A135,Progress_20230525!$A:$AZ,18,0),VLOOKUP($A135,Progress_20230525!$A:$AZ,18,0)))</f>
        <v>ผอ.นายวิชญ์ภาส ดอกแก้ว</v>
      </c>
      <c r="P135" s="393" t="str">
        <f>IF($F135&gt;0,VLOOKUP($A135,Progress_20230525!$A:$AZ,29,0),IF($G135&gt;0,VLOOKUP($A135,Progress_20230525!$A:$AZ,19,0),VLOOKUP($A135,Progress_20230525!$A:$AZ,19,0)))</f>
        <v>โทร.086-992-1239</v>
      </c>
      <c r="Q135" s="393" t="str">
        <f>IF($F135&gt;0,0,IF($G135&gt;0,VLOOKUP($A135,Progress_20230525!$A:$AZ,20,0),VLOOKUP($A135,Progress_20230525!$A:$AZ,20,0)))</f>
        <v>นางสาวสะชิชา วังศร</v>
      </c>
      <c r="R135" s="393" t="str">
        <f>IF($F135&gt;0,0,IF($G135&gt;0,VLOOKUP($A135,Progress_20230525!$A:$AZ,21,0),VLOOKUP($A135,Progress_20230525!$A:$AZ,21,0)))</f>
        <v>082-290-5309</v>
      </c>
      <c r="S135" s="387"/>
      <c r="T135" s="387"/>
      <c r="U135" s="391">
        <f t="shared" si="14"/>
        <v>45061</v>
      </c>
      <c r="V135" s="387" t="str">
        <f>VLOOKUP(MONTH($U135),Month!$A:$C,3,0)</f>
        <v>พฤษภาคม</v>
      </c>
      <c r="W135" s="387">
        <f t="shared" si="10"/>
        <v>2023</v>
      </c>
      <c r="X135" s="392">
        <v>201.15111860041128</v>
      </c>
      <c r="Y135" s="392">
        <v>148.57952749368371</v>
      </c>
    </row>
    <row r="136" spans="1:25" x14ac:dyDescent="0.25">
      <c r="A136" s="386">
        <f t="shared" si="11"/>
        <v>135</v>
      </c>
      <c r="B136" s="27">
        <f t="shared" si="12"/>
        <v>3</v>
      </c>
      <c r="C136" s="27">
        <f>VALUE(RIGHT(VLOOKUP($A136,Progress_20230525!$A:$AZ,4,0),1))</f>
        <v>1</v>
      </c>
      <c r="D136" s="387" t="str">
        <f>VLOOKUP($C136,Type!$A:$B,2,0)</f>
        <v>ศูนย์ที่จัดตั้งในโรงเรียนหรือสถานศึกษากระจายทั่วประเทศ</v>
      </c>
      <c r="E136" s="386">
        <v>135</v>
      </c>
      <c r="F136" s="388">
        <f>IF(LEN(VLOOKUP($A136,Progress_20230525!$A:$AZ,24,0))&gt;0,1,0)</f>
        <v>0</v>
      </c>
      <c r="G136" s="388">
        <f>IFERROR(SEARCH("&gt;",VLOOKUP($A136,Progress_20230525!$A:$AZ,15,0),1),0)</f>
        <v>0</v>
      </c>
      <c r="H136" s="387" t="str">
        <f>IF($F136&gt;0,VLOOKUP($A136,Progress_20230525!$A:$AZ,24,0),IF($G136&gt;0,RIGHT(VLOOKUP($A136,Progress_20230525!$A:$AZ,15,0),LEN(VLOOKUP($A136,Progress_20230525!$A:$AZ,15,0))-$G136-1),VLOOKUP($A136,Progress_20230525!$A:$AZ,15,0)))</f>
        <v>โรงเรียนวัดสาลวัน</v>
      </c>
      <c r="I136" s="387" t="str">
        <f>VLOOKUP(A136,Progress_20230525!$A:$AZ,7,0)</f>
        <v>นครปฐม</v>
      </c>
      <c r="J136" s="387" t="str">
        <f>VLOOKUP($A136,Progress_20230525!$A:$AZ,5,0)</f>
        <v>กลุ่มศูนย์ดิจิตอลชุมชน</v>
      </c>
      <c r="K136" s="387" t="str">
        <f>IF($F136&gt;0,VLOOKUP($A136,Progress_20230525!$A:$AZ,25,0),IF($G136&gt;0,VLOOKUP($A136,Progress_20230525!$A:$AZ,11,0),VLOOKUP($A136,Progress_20230525!$A:$AZ,11,0)))</f>
        <v>ที่ตั้ง หมู่ที่ 5 บ้านสาลวัน ต.ศาลายา อ.พุทธมณฑล จ.นครปฐม 73170</v>
      </c>
      <c r="L136" s="387">
        <f>IF($F136&gt;0,VLOOKUP($A136,Progress_20230525!$A:$AZ,26,0),IF($G136&gt;0,VLOOKUP($A136,Progress_20230525!$A:$AZ,16,0),VLOOKUP($A136,Progress_20230525!$A:$AZ,16,0)))</f>
        <v>13.805061047065699</v>
      </c>
      <c r="M136" s="387">
        <f>IF($F136&gt;0,VLOOKUP($A136,Progress_20230525!$A:$AZ,27,0),IF($G136&gt;0,VLOOKUP($A136,Progress_20230525!$A:$AZ,17,0),VLOOKUP($A136,Progress_20230525!$A:$AZ,17,0)))</f>
        <v>100.323227625301</v>
      </c>
      <c r="N136" s="387" t="str">
        <f t="shared" si="13"/>
        <v>สังกัดหน่วยงาน</v>
      </c>
      <c r="O136" s="387" t="str">
        <f>IF($F136&gt;0,VLOOKUP($A136,Progress_20230525!$A:$AZ,28,0),IF($G136&gt;0,VLOOKUP($A136,Progress_20230525!$A:$AZ,18,0),VLOOKUP($A136,Progress_20230525!$A:$AZ,18,0)))</f>
        <v>ผอ.นายชัชวัสส์ วกสุดจิต</v>
      </c>
      <c r="P136" s="393" t="str">
        <f>IF($F136&gt;0,VLOOKUP($A136,Progress_20230525!$A:$AZ,29,0),IF($G136&gt;0,VLOOKUP($A136,Progress_20230525!$A:$AZ,19,0),VLOOKUP($A136,Progress_20230525!$A:$AZ,19,0)))</f>
        <v>086-608-6970</v>
      </c>
      <c r="Q136" s="393" t="str">
        <f>IF($F136&gt;0,0,IF($G136&gt;0,VLOOKUP($A136,Progress_20230525!$A:$AZ,20,0),VLOOKUP($A136,Progress_20230525!$A:$AZ,20,0)))</f>
        <v>นางสาวณพัฐกรณ์ เลิศชำนาญสวน</v>
      </c>
      <c r="R136" s="393" t="str">
        <f>IF($F136&gt;0,0,IF($G136&gt;0,VLOOKUP($A136,Progress_20230525!$A:$AZ,21,0),VLOOKUP($A136,Progress_20230525!$A:$AZ,21,0)))</f>
        <v>099-448-9583</v>
      </c>
      <c r="S136" s="387"/>
      <c r="T136" s="387"/>
      <c r="U136" s="391">
        <f t="shared" si="14"/>
        <v>45061</v>
      </c>
      <c r="V136" s="387" t="str">
        <f>VLOOKUP(MONTH($U136),Month!$A:$C,3,0)</f>
        <v>พฤษภาคม</v>
      </c>
      <c r="W136" s="387">
        <f t="shared" si="10"/>
        <v>2023</v>
      </c>
      <c r="X136" s="392">
        <v>246.6915698493732</v>
      </c>
      <c r="Y136" s="392">
        <v>108.64769357560337</v>
      </c>
    </row>
    <row r="137" spans="1:25" x14ac:dyDescent="0.25">
      <c r="A137" s="386">
        <f t="shared" si="11"/>
        <v>136</v>
      </c>
      <c r="B137" s="27">
        <f t="shared" si="12"/>
        <v>3</v>
      </c>
      <c r="C137" s="27">
        <f>VALUE(RIGHT(VLOOKUP($A137,Progress_20230525!$A:$AZ,4,0),1))</f>
        <v>1</v>
      </c>
      <c r="D137" s="387" t="str">
        <f>VLOOKUP($C137,Type!$A:$B,2,0)</f>
        <v>ศูนย์ที่จัดตั้งในโรงเรียนหรือสถานศึกษากระจายทั่วประเทศ</v>
      </c>
      <c r="E137" s="386">
        <v>136</v>
      </c>
      <c r="F137" s="388">
        <f>IF(LEN(VLOOKUP($A137,Progress_20230525!$A:$AZ,24,0))&gt;0,1,0)</f>
        <v>0</v>
      </c>
      <c r="G137" s="388">
        <f>IFERROR(SEARCH("&gt;",VLOOKUP($A137,Progress_20230525!$A:$AZ,15,0),1),0)</f>
        <v>0</v>
      </c>
      <c r="H137" s="387" t="str">
        <f>IF($F137&gt;0,VLOOKUP($A137,Progress_20230525!$A:$AZ,24,0),IF($G137&gt;0,RIGHT(VLOOKUP($A137,Progress_20230525!$A:$AZ,15,0),LEN(VLOOKUP($A137,Progress_20230525!$A:$AZ,15,0))-$G137-1),VLOOKUP($A137,Progress_20230525!$A:$AZ,15,0)))</f>
        <v>โรงเรียนวัดใหม่ห้วยลึก(บุญญานุสาสน์ประชาสรรค์)</v>
      </c>
      <c r="I137" s="387" t="str">
        <f>VLOOKUP(A137,Progress_20230525!$A:$AZ,7,0)</f>
        <v>นครปฐม</v>
      </c>
      <c r="J137" s="387" t="str">
        <f>VLOOKUP($A137,Progress_20230525!$A:$AZ,5,0)</f>
        <v>กลุ่มศูนย์ดิจิตอลชุมชน</v>
      </c>
      <c r="K137" s="387" t="str">
        <f>IF($F137&gt;0,VLOOKUP($A137,Progress_20230525!$A:$AZ,25,0),IF($G137&gt;0,VLOOKUP($A137,Progress_20230525!$A:$AZ,11,0),VLOOKUP($A137,Progress_20230525!$A:$AZ,11,0)))</f>
        <v>ที่ตั้ง หมู่ที่ 2 บ้านห้วยลึก ต.สวนป่าน อ.นครปฐม จ.นครปฐม 73000</v>
      </c>
      <c r="L137" s="387">
        <f>IF($F137&gt;0,VLOOKUP($A137,Progress_20230525!$A:$AZ,26,0),IF($G137&gt;0,VLOOKUP($A137,Progress_20230525!$A:$AZ,16,0),VLOOKUP($A137,Progress_20230525!$A:$AZ,16,0)))</f>
        <v>13.75962</v>
      </c>
      <c r="M137" s="387">
        <f>IF($F137&gt;0,VLOOKUP($A137,Progress_20230525!$A:$AZ,27,0),IF($G137&gt;0,VLOOKUP($A137,Progress_20230525!$A:$AZ,17,0),VLOOKUP($A137,Progress_20230525!$A:$AZ,17,0)))</f>
        <v>99.958534999999998</v>
      </c>
      <c r="N137" s="387" t="str">
        <f t="shared" si="13"/>
        <v>สังกัดหน่วยงาน</v>
      </c>
      <c r="O137" s="387" t="str">
        <f>IF($F137&gt;0,VLOOKUP($A137,Progress_20230525!$A:$AZ,28,0),IF($G137&gt;0,VLOOKUP($A137,Progress_20230525!$A:$AZ,18,0),VLOOKUP($A137,Progress_20230525!$A:$AZ,18,0)))</f>
        <v>ผอ.นางสุวภัทร สุพลจิตร</v>
      </c>
      <c r="P137" s="393" t="str">
        <f>IF($F137&gt;0,VLOOKUP($A137,Progress_20230525!$A:$AZ,29,0),IF($G137&gt;0,VLOOKUP($A137,Progress_20230525!$A:$AZ,19,0),VLOOKUP($A137,Progress_20230525!$A:$AZ,19,0)))</f>
        <v>โทร.081-039-5829</v>
      </c>
      <c r="Q137" s="393" t="str">
        <f>IF($F137&gt;0,0,IF($G137&gt;0,VLOOKUP($A137,Progress_20230525!$A:$AZ,20,0),VLOOKUP($A137,Progress_20230525!$A:$AZ,20,0)))</f>
        <v>นางสายฝน สุวรรณทอง</v>
      </c>
      <c r="R137" s="393" t="str">
        <f>IF($F137&gt;0,0,IF($G137&gt;0,VLOOKUP($A137,Progress_20230525!$A:$AZ,21,0),VLOOKUP($A137,Progress_20230525!$A:$AZ,21,0)))</f>
        <v>081-807-2109</v>
      </c>
      <c r="S137" s="387"/>
      <c r="T137" s="387"/>
      <c r="U137" s="391">
        <f t="shared" si="14"/>
        <v>45061</v>
      </c>
      <c r="V137" s="387" t="str">
        <f>VLOOKUP(MONTH($U137),Month!$A:$C,3,0)</f>
        <v>พฤษภาคม</v>
      </c>
      <c r="W137" s="387">
        <f t="shared" si="10"/>
        <v>2023</v>
      </c>
      <c r="X137" s="392">
        <v>201.59266862447438</v>
      </c>
      <c r="Y137" s="392">
        <v>100.27214609018525</v>
      </c>
    </row>
    <row r="138" spans="1:25" x14ac:dyDescent="0.25">
      <c r="A138" s="386">
        <f t="shared" si="11"/>
        <v>137</v>
      </c>
      <c r="B138" s="27">
        <f t="shared" si="12"/>
        <v>3</v>
      </c>
      <c r="C138" s="27">
        <f>VALUE(RIGHT(VLOOKUP($A138,Progress_20230525!$A:$AZ,4,0),1))</f>
        <v>1</v>
      </c>
      <c r="D138" s="387" t="str">
        <f>VLOOKUP($C138,Type!$A:$B,2,0)</f>
        <v>ศูนย์ที่จัดตั้งในโรงเรียนหรือสถานศึกษากระจายทั่วประเทศ</v>
      </c>
      <c r="E138" s="386">
        <v>137</v>
      </c>
      <c r="F138" s="388">
        <f>IF(LEN(VLOOKUP($A138,Progress_20230525!$A:$AZ,24,0))&gt;0,1,0)</f>
        <v>0</v>
      </c>
      <c r="G138" s="388">
        <f>IFERROR(SEARCH("&gt;",VLOOKUP($A138,Progress_20230525!$A:$AZ,15,0),1),0)</f>
        <v>0</v>
      </c>
      <c r="H138" s="387" t="str">
        <f>IF($F138&gt;0,VLOOKUP($A138,Progress_20230525!$A:$AZ,24,0),IF($G138&gt;0,RIGHT(VLOOKUP($A138,Progress_20230525!$A:$AZ,15,0),LEN(VLOOKUP($A138,Progress_20230525!$A:$AZ,15,0))-$G138-1),VLOOKUP($A138,Progress_20230525!$A:$AZ,15,0)))</f>
        <v>โรงเรียนวัดหนองเสือ</v>
      </c>
      <c r="I138" s="387" t="str">
        <f>VLOOKUP(A138,Progress_20230525!$A:$AZ,7,0)</f>
        <v>นครปฐม</v>
      </c>
      <c r="J138" s="387" t="str">
        <f>VLOOKUP($A138,Progress_20230525!$A:$AZ,5,0)</f>
        <v>กลุ่มศูนย์ดิจิตอลชุมชน</v>
      </c>
      <c r="K138" s="387" t="str">
        <f>IF($F138&gt;0,VLOOKUP($A138,Progress_20230525!$A:$AZ,25,0),IF($G138&gt;0,VLOOKUP($A138,Progress_20230525!$A:$AZ,11,0),VLOOKUP($A138,Progress_20230525!$A:$AZ,11,0)))</f>
        <v>ที่ตั้ง หมู่ที่ 3 บ้านหนองเสือ ต.หนองดินแดง อ.เมืองนครปฐม จ.นครปฐม 73000</v>
      </c>
      <c r="L138" s="387">
        <f>IF($F138&gt;0,VLOOKUP($A138,Progress_20230525!$A:$AZ,26,0),IF($G138&gt;0,VLOOKUP($A138,Progress_20230525!$A:$AZ,16,0),VLOOKUP($A138,Progress_20230525!$A:$AZ,16,0)))</f>
        <v>13.7836955215251</v>
      </c>
      <c r="M138" s="387">
        <f>IF($F138&gt;0,VLOOKUP($A138,Progress_20230525!$A:$AZ,27,0),IF($G138&gt;0,VLOOKUP($A138,Progress_20230525!$A:$AZ,17,0),VLOOKUP($A138,Progress_20230525!$A:$AZ,17,0)))</f>
        <v>99.987320378115797</v>
      </c>
      <c r="N138" s="387" t="str">
        <f t="shared" si="13"/>
        <v>สังกัดหน่วยงาน</v>
      </c>
      <c r="O138" s="387" t="str">
        <f>IF($F138&gt;0,VLOOKUP($A138,Progress_20230525!$A:$AZ,28,0),IF($G138&gt;0,VLOOKUP($A138,Progress_20230525!$A:$AZ,18,0),VLOOKUP($A138,Progress_20230525!$A:$AZ,18,0)))</f>
        <v>ผอ.สุทธิวัฒน์ มากมี</v>
      </c>
      <c r="P138" s="393" t="str">
        <f>IF($F138&gt;0,VLOOKUP($A138,Progress_20230525!$A:$AZ,29,0),IF($G138&gt;0,VLOOKUP($A138,Progress_20230525!$A:$AZ,19,0),VLOOKUP($A138,Progress_20230525!$A:$AZ,19,0)))</f>
        <v>โทร.086-341-1020</v>
      </c>
      <c r="Q138" s="393" t="str">
        <f>IF($F138&gt;0,0,IF($G138&gt;0,VLOOKUP($A138,Progress_20230525!$A:$AZ,20,0),VLOOKUP($A138,Progress_20230525!$A:$AZ,20,0)))</f>
        <v>นางสาวนัดดา ปัตนาถา</v>
      </c>
      <c r="R138" s="393" t="str">
        <f>IF($F138&gt;0,0,IF($G138&gt;0,VLOOKUP($A138,Progress_20230525!$A:$AZ,21,0),VLOOKUP($A138,Progress_20230525!$A:$AZ,21,0)))</f>
        <v>096-935-3957</v>
      </c>
      <c r="S138" s="387"/>
      <c r="T138" s="387"/>
      <c r="U138" s="391">
        <f t="shared" si="14"/>
        <v>45061</v>
      </c>
      <c r="V138" s="387" t="str">
        <f>VLOOKUP(MONTH($U138),Month!$A:$C,3,0)</f>
        <v>พฤษภาคม</v>
      </c>
      <c r="W138" s="387">
        <f t="shared" si="10"/>
        <v>2023</v>
      </c>
      <c r="X138" s="392">
        <v>243.41745610050182</v>
      </c>
      <c r="Y138" s="392">
        <v>117.62092554124952</v>
      </c>
    </row>
    <row r="139" spans="1:25" x14ac:dyDescent="0.25">
      <c r="A139" s="386">
        <f t="shared" si="11"/>
        <v>138</v>
      </c>
      <c r="B139" s="27">
        <f t="shared" si="12"/>
        <v>3</v>
      </c>
      <c r="C139" s="27">
        <f>VALUE(RIGHT(VLOOKUP($A139,Progress_20230525!$A:$AZ,4,0),1))</f>
        <v>1</v>
      </c>
      <c r="D139" s="387" t="str">
        <f>VLOOKUP($C139,Type!$A:$B,2,0)</f>
        <v>ศูนย์ที่จัดตั้งในโรงเรียนหรือสถานศึกษากระจายทั่วประเทศ</v>
      </c>
      <c r="E139" s="386">
        <v>138</v>
      </c>
      <c r="F139" s="388">
        <f>IF(LEN(VLOOKUP($A139,Progress_20230525!$A:$AZ,24,0))&gt;0,1,0)</f>
        <v>0</v>
      </c>
      <c r="G139" s="388">
        <f>IFERROR(SEARCH("&gt;",VLOOKUP($A139,Progress_20230525!$A:$AZ,15,0),1),0)</f>
        <v>0</v>
      </c>
      <c r="H139" s="387" t="str">
        <f>IF($F139&gt;0,VLOOKUP($A139,Progress_20230525!$A:$AZ,24,0),IF($G139&gt;0,RIGHT(VLOOKUP($A139,Progress_20230525!$A:$AZ,15,0),LEN(VLOOKUP($A139,Progress_20230525!$A:$AZ,15,0))-$G139-1),VLOOKUP($A139,Progress_20230525!$A:$AZ,15,0)))</f>
        <v>โรงเรียนบ้านหนองเขมร</v>
      </c>
      <c r="I139" s="387" t="str">
        <f>VLOOKUP(A139,Progress_20230525!$A:$AZ,7,0)</f>
        <v>นครปฐม</v>
      </c>
      <c r="J139" s="387" t="str">
        <f>VLOOKUP($A139,Progress_20230525!$A:$AZ,5,0)</f>
        <v>กลุ่มศูนย์ดิจิตอลชุมชน</v>
      </c>
      <c r="K139" s="387" t="str">
        <f>IF($F139&gt;0,VLOOKUP($A139,Progress_20230525!$A:$AZ,25,0),IF($G139&gt;0,VLOOKUP($A139,Progress_20230525!$A:$AZ,11,0),VLOOKUP($A139,Progress_20230525!$A:$AZ,11,0)))</f>
        <v>ที่ตั้ง หมู่ที่ 3 บ้านหนองเขมร ต.หนองกระทุ่ม อ.กำแพงแสน จ.นครปฐม 73140</v>
      </c>
      <c r="L139" s="387">
        <f>IF($F139&gt;0,VLOOKUP($A139,Progress_20230525!$A:$AZ,26,0),IF($G139&gt;0,VLOOKUP($A139,Progress_20230525!$A:$AZ,16,0),VLOOKUP($A139,Progress_20230525!$A:$AZ,16,0)))</f>
        <v>14.0623884473349</v>
      </c>
      <c r="M139" s="387">
        <f>IF($F139&gt;0,VLOOKUP($A139,Progress_20230525!$A:$AZ,27,0),IF($G139&gt;0,VLOOKUP($A139,Progress_20230525!$A:$AZ,17,0),VLOOKUP($A139,Progress_20230525!$A:$AZ,17,0)))</f>
        <v>99.861783009501195</v>
      </c>
      <c r="N139" s="387" t="str">
        <f t="shared" si="13"/>
        <v>สังกัดหน่วยงาน</v>
      </c>
      <c r="O139" s="387" t="str">
        <f>IF($F139&gt;0,VLOOKUP($A139,Progress_20230525!$A:$AZ,28,0),IF($G139&gt;0,VLOOKUP($A139,Progress_20230525!$A:$AZ,18,0),VLOOKUP($A139,Progress_20230525!$A:$AZ,18,0)))</f>
        <v>ผอ.นางสาวลออ อางนานนท์ (รักษาการ)</v>
      </c>
      <c r="P139" s="393" t="str">
        <f>IF($F139&gt;0,VLOOKUP($A139,Progress_20230525!$A:$AZ,29,0),IF($G139&gt;0,VLOOKUP($A139,Progress_20230525!$A:$AZ,19,0),VLOOKUP($A139,Progress_20230525!$A:$AZ,19,0)))</f>
        <v>โทร.092-716-5565</v>
      </c>
      <c r="Q139" s="393" t="str">
        <f>IF($F139&gt;0,0,IF($G139&gt;0,VLOOKUP($A139,Progress_20230525!$A:$AZ,20,0),VLOOKUP($A139,Progress_20230525!$A:$AZ,20,0)))</f>
        <v>นายรุ่ง มังคะลา</v>
      </c>
      <c r="R139" s="393" t="str">
        <f>IF($F139&gt;0,0,IF($G139&gt;0,VLOOKUP($A139,Progress_20230525!$A:$AZ,21,0),VLOOKUP($A139,Progress_20230525!$A:$AZ,21,0)))</f>
        <v>092-680-2185</v>
      </c>
      <c r="S139" s="387"/>
      <c r="T139" s="387"/>
      <c r="U139" s="391">
        <f t="shared" si="14"/>
        <v>45061</v>
      </c>
      <c r="V139" s="387" t="str">
        <f>VLOOKUP(MONTH($U139),Month!$A:$C,3,0)</f>
        <v>พฤษภาคม</v>
      </c>
      <c r="W139" s="387">
        <f t="shared" si="10"/>
        <v>2023</v>
      </c>
      <c r="X139" s="392">
        <v>246.21279095540697</v>
      </c>
      <c r="Y139" s="392">
        <v>101.32465688193189</v>
      </c>
    </row>
    <row r="140" spans="1:25" x14ac:dyDescent="0.25">
      <c r="A140" s="386">
        <f t="shared" si="11"/>
        <v>139</v>
      </c>
      <c r="B140" s="27">
        <f t="shared" si="12"/>
        <v>3</v>
      </c>
      <c r="C140" s="27">
        <f>VALUE(RIGHT(VLOOKUP($A140,Progress_20230525!$A:$AZ,4,0),1))</f>
        <v>1</v>
      </c>
      <c r="D140" s="387" t="str">
        <f>VLOOKUP($C140,Type!$A:$B,2,0)</f>
        <v>ศูนย์ที่จัดตั้งในโรงเรียนหรือสถานศึกษากระจายทั่วประเทศ</v>
      </c>
      <c r="E140" s="386">
        <v>139</v>
      </c>
      <c r="F140" s="388">
        <f>IF(LEN(VLOOKUP($A140,Progress_20230525!$A:$AZ,24,0))&gt;0,1,0)</f>
        <v>0</v>
      </c>
      <c r="G140" s="388">
        <f>IFERROR(SEARCH("&gt;",VLOOKUP($A140,Progress_20230525!$A:$AZ,15,0),1),0)</f>
        <v>0</v>
      </c>
      <c r="H140" s="387" t="str">
        <f>IF($F140&gt;0,VLOOKUP($A140,Progress_20230525!$A:$AZ,24,0),IF($G140&gt;0,RIGHT(VLOOKUP($A140,Progress_20230525!$A:$AZ,15,0),LEN(VLOOKUP($A140,Progress_20230525!$A:$AZ,15,0))-$G140-1),VLOOKUP($A140,Progress_20230525!$A:$AZ,15,0)))</f>
        <v>โรงเรียนวัดดอนคา</v>
      </c>
      <c r="I140" s="387" t="str">
        <f>VLOOKUP(A140,Progress_20230525!$A:$AZ,7,0)</f>
        <v>นครสวรรค์</v>
      </c>
      <c r="J140" s="387" t="str">
        <f>VLOOKUP($A140,Progress_20230525!$A:$AZ,5,0)</f>
        <v>กลุ่มศูนย์ดิจิตอลชุมชน</v>
      </c>
      <c r="K140" s="387" t="str">
        <f>IF($F140&gt;0,VLOOKUP($A140,Progress_20230525!$A:$AZ,25,0),IF($G140&gt;0,VLOOKUP($A140,Progress_20230525!$A:$AZ,11,0),VLOOKUP($A140,Progress_20230525!$A:$AZ,11,0)))</f>
        <v>ที่ตั้ง เลขที่ 566/3 หมู่ที่ 1 บ้านดอนคา ต.ดอนคา อ.ท่าตะโก จ.นครสวรรค์ 60160</v>
      </c>
      <c r="L140" s="387">
        <f>IF($F140&gt;0,VLOOKUP($A140,Progress_20230525!$A:$AZ,26,0),IF($G140&gt;0,VLOOKUP($A140,Progress_20230525!$A:$AZ,16,0),VLOOKUP($A140,Progress_20230525!$A:$AZ,16,0)))</f>
        <v>15.6645472365896</v>
      </c>
      <c r="M140" s="387">
        <f>IF($F140&gt;0,VLOOKUP($A140,Progress_20230525!$A:$AZ,27,0),IF($G140&gt;0,VLOOKUP($A140,Progress_20230525!$A:$AZ,17,0),VLOOKUP($A140,Progress_20230525!$A:$AZ,17,0)))</f>
        <v>100.512485063002</v>
      </c>
      <c r="N140" s="387" t="str">
        <f t="shared" si="13"/>
        <v>สังกัดหน่วยงาน</v>
      </c>
      <c r="O140" s="387" t="str">
        <f>IF($F140&gt;0,VLOOKUP($A140,Progress_20230525!$A:$AZ,28,0),IF($G140&gt;0,VLOOKUP($A140,Progress_20230525!$A:$AZ,18,0),VLOOKUP($A140,Progress_20230525!$A:$AZ,18,0)))</f>
        <v xml:space="preserve">ผู้บริหาร ว่าที่ร.ต.บุญเสริม จั่นผ่อง </v>
      </c>
      <c r="P140" s="393" t="str">
        <f>IF($F140&gt;0,VLOOKUP($A140,Progress_20230525!$A:$AZ,29,0),IF($G140&gt;0,VLOOKUP($A140,Progress_20230525!$A:$AZ,19,0),VLOOKUP($A140,Progress_20230525!$A:$AZ,19,0)))</f>
        <v>097-968-5046</v>
      </c>
      <c r="Q140" s="393">
        <f>IF($F140&gt;0,0,IF($G140&gt;0,VLOOKUP($A140,Progress_20230525!$A:$AZ,20,0),VLOOKUP($A140,Progress_20230525!$A:$AZ,20,0)))</f>
        <v>0</v>
      </c>
      <c r="R140" s="393">
        <f>IF($F140&gt;0,0,IF($G140&gt;0,VLOOKUP($A140,Progress_20230525!$A:$AZ,21,0),VLOOKUP($A140,Progress_20230525!$A:$AZ,21,0)))</f>
        <v>0</v>
      </c>
      <c r="S140" s="387"/>
      <c r="T140" s="387"/>
      <c r="U140" s="391">
        <f t="shared" si="14"/>
        <v>45061</v>
      </c>
      <c r="V140" s="387" t="str">
        <f>VLOOKUP(MONTH($U140),Month!$A:$C,3,0)</f>
        <v>พฤษภาคม</v>
      </c>
      <c r="W140" s="387">
        <f t="shared" si="10"/>
        <v>2023</v>
      </c>
      <c r="X140" s="392">
        <v>246.07479057016698</v>
      </c>
      <c r="Y140" s="392">
        <v>128.47045099030208</v>
      </c>
    </row>
    <row r="141" spans="1:25" x14ac:dyDescent="0.25">
      <c r="A141" s="386">
        <f t="shared" si="11"/>
        <v>140</v>
      </c>
      <c r="B141" s="27">
        <f t="shared" si="12"/>
        <v>3</v>
      </c>
      <c r="C141" s="27">
        <f>VALUE(RIGHT(VLOOKUP($A141,Progress_20230525!$A:$AZ,4,0),1))</f>
        <v>1</v>
      </c>
      <c r="D141" s="387" t="str">
        <f>VLOOKUP($C141,Type!$A:$B,2,0)</f>
        <v>ศูนย์ที่จัดตั้งในโรงเรียนหรือสถานศึกษากระจายทั่วประเทศ</v>
      </c>
      <c r="E141" s="386">
        <v>140</v>
      </c>
      <c r="F141" s="388">
        <f>IF(LEN(VLOOKUP($A141,Progress_20230525!$A:$AZ,24,0))&gt;0,1,0)</f>
        <v>0</v>
      </c>
      <c r="G141" s="388">
        <f>IFERROR(SEARCH("&gt;",VLOOKUP($A141,Progress_20230525!$A:$AZ,15,0),1),0)</f>
        <v>0</v>
      </c>
      <c r="H141" s="387" t="str">
        <f>IF($F141&gt;0,VLOOKUP($A141,Progress_20230525!$A:$AZ,24,0),IF($G141&gt;0,RIGHT(VLOOKUP($A141,Progress_20230525!$A:$AZ,15,0),LEN(VLOOKUP($A141,Progress_20230525!$A:$AZ,15,0))-$G141-1),VLOOKUP($A141,Progress_20230525!$A:$AZ,15,0)))</f>
        <v>โรงเรียนอนุบาลท่าตะโก</v>
      </c>
      <c r="I141" s="387" t="str">
        <f>VLOOKUP(A141,Progress_20230525!$A:$AZ,7,0)</f>
        <v>นครสวรรค์</v>
      </c>
      <c r="J141" s="387" t="str">
        <f>VLOOKUP($A141,Progress_20230525!$A:$AZ,5,0)</f>
        <v>กลุ่มศูนย์ดิจิตอลชุมชน</v>
      </c>
      <c r="K141" s="387" t="str">
        <f>IF($F141&gt;0,VLOOKUP($A141,Progress_20230525!$A:$AZ,25,0),IF($G141&gt;0,VLOOKUP($A141,Progress_20230525!$A:$AZ,11,0),VLOOKUP($A141,Progress_20230525!$A:$AZ,11,0)))</f>
        <v>เลขที่ 500/2  หมู่ที่ 7 บ้านท่าตะโก ต.ท่าตะโก อ.ท่าตะโก  จ.นครสวรรค์ 60160</v>
      </c>
      <c r="L141" s="387">
        <f>IF($F141&gt;0,VLOOKUP($A141,Progress_20230525!$A:$AZ,26,0),IF($G141&gt;0,VLOOKUP($A141,Progress_20230525!$A:$AZ,16,0),VLOOKUP($A141,Progress_20230525!$A:$AZ,16,0)))</f>
        <v>15.641399821001</v>
      </c>
      <c r="M141" s="387">
        <f>IF($F141&gt;0,VLOOKUP($A141,Progress_20230525!$A:$AZ,27,0),IF($G141&gt;0,VLOOKUP($A141,Progress_20230525!$A:$AZ,17,0),VLOOKUP($A141,Progress_20230525!$A:$AZ,17,0)))</f>
        <v>100.481418709537</v>
      </c>
      <c r="N141" s="387" t="str">
        <f t="shared" si="13"/>
        <v>สังกัดหน่วยงาน</v>
      </c>
      <c r="O141" s="387" t="str">
        <f>IF($F141&gt;0,VLOOKUP($A141,Progress_20230525!$A:$AZ,28,0),IF($G141&gt;0,VLOOKUP($A141,Progress_20230525!$A:$AZ,18,0),VLOOKUP($A141,Progress_20230525!$A:$AZ,18,0)))</f>
        <v xml:space="preserve">ผอ. นายชูชาติ โพธิ์เพ็ชร </v>
      </c>
      <c r="P141" s="393" t="str">
        <f>IF($F141&gt;0,VLOOKUP($A141,Progress_20230525!$A:$AZ,29,0),IF($G141&gt;0,VLOOKUP($A141,Progress_20230525!$A:$AZ,19,0),VLOOKUP($A141,Progress_20230525!$A:$AZ,19,0)))</f>
        <v>087-838-7488</v>
      </c>
      <c r="Q141" s="393">
        <f>IF($F141&gt;0,0,IF($G141&gt;0,VLOOKUP($A141,Progress_20230525!$A:$AZ,20,0),VLOOKUP($A141,Progress_20230525!$A:$AZ,20,0)))</f>
        <v>0</v>
      </c>
      <c r="R141" s="393">
        <f>IF($F141&gt;0,0,IF($G141&gt;0,VLOOKUP($A141,Progress_20230525!$A:$AZ,21,0),VLOOKUP($A141,Progress_20230525!$A:$AZ,21,0)))</f>
        <v>0</v>
      </c>
      <c r="S141" s="387"/>
      <c r="T141" s="387"/>
      <c r="U141" s="391">
        <f t="shared" si="14"/>
        <v>45061</v>
      </c>
      <c r="V141" s="387" t="str">
        <f>VLOOKUP(MONTH($U141),Month!$A:$C,3,0)</f>
        <v>พฤษภาคม</v>
      </c>
      <c r="W141" s="387">
        <f t="shared" si="10"/>
        <v>2023</v>
      </c>
      <c r="X141" s="392">
        <v>206.84332501470627</v>
      </c>
      <c r="Y141" s="392">
        <v>115.03778452766184</v>
      </c>
    </row>
    <row r="142" spans="1:25" x14ac:dyDescent="0.25">
      <c r="A142" s="386">
        <f t="shared" si="11"/>
        <v>141</v>
      </c>
      <c r="B142" s="27">
        <f t="shared" si="12"/>
        <v>3</v>
      </c>
      <c r="C142" s="27">
        <f>VALUE(RIGHT(VLOOKUP($A142,Progress_20230525!$A:$AZ,4,0),1))</f>
        <v>1</v>
      </c>
      <c r="D142" s="387" t="str">
        <f>VLOOKUP($C142,Type!$A:$B,2,0)</f>
        <v>ศูนย์ที่จัดตั้งในโรงเรียนหรือสถานศึกษากระจายทั่วประเทศ</v>
      </c>
      <c r="E142" s="386">
        <v>141</v>
      </c>
      <c r="F142" s="388">
        <f>IF(LEN(VLOOKUP($A142,Progress_20230525!$A:$AZ,24,0))&gt;0,1,0)</f>
        <v>0</v>
      </c>
      <c r="G142" s="388">
        <f>IFERROR(SEARCH("&gt;",VLOOKUP($A142,Progress_20230525!$A:$AZ,15,0),1),0)</f>
        <v>0</v>
      </c>
      <c r="H142" s="387" t="str">
        <f>IF($F142&gt;0,VLOOKUP($A142,Progress_20230525!$A:$AZ,24,0),IF($G142&gt;0,RIGHT(VLOOKUP($A142,Progress_20230525!$A:$AZ,15,0),LEN(VLOOKUP($A142,Progress_20230525!$A:$AZ,15,0))-$G142-1),VLOOKUP($A142,Progress_20230525!$A:$AZ,15,0)))</f>
        <v>โรงเรียนวัดบ้านคลอง</v>
      </c>
      <c r="I142" s="387" t="str">
        <f>VLOOKUP(A142,Progress_20230525!$A:$AZ,7,0)</f>
        <v>นครสวรรค์</v>
      </c>
      <c r="J142" s="387" t="str">
        <f>VLOOKUP($A142,Progress_20230525!$A:$AZ,5,0)</f>
        <v>กลุ่มศูนย์ดิจิตอลชุมชน</v>
      </c>
      <c r="K142" s="387" t="str">
        <f>IF($F142&gt;0,VLOOKUP($A142,Progress_20230525!$A:$AZ,25,0),IF($G142&gt;0,VLOOKUP($A142,Progress_20230525!$A:$AZ,11,0),VLOOKUP($A142,Progress_20230525!$A:$AZ,11,0)))</f>
        <v>ที่ตั้ง หมู่ที่ 7 บ้านบ้านคลอง ต.อ่างทอง อ.บรรพตพิสัย จ.นครสวรรค์ 60180</v>
      </c>
      <c r="L142" s="387">
        <f>IF($F142&gt;0,VLOOKUP($A142,Progress_20230525!$A:$AZ,26,0),IF($G142&gt;0,VLOOKUP($A142,Progress_20230525!$A:$AZ,16,0),VLOOKUP($A142,Progress_20230525!$A:$AZ,16,0)))</f>
        <v>15.8686057515086</v>
      </c>
      <c r="M142" s="387">
        <f>IF($F142&gt;0,VLOOKUP($A142,Progress_20230525!$A:$AZ,27,0),IF($G142&gt;0,VLOOKUP($A142,Progress_20230525!$A:$AZ,17,0),VLOOKUP($A142,Progress_20230525!$A:$AZ,17,0)))</f>
        <v>99.956988552585202</v>
      </c>
      <c r="N142" s="387" t="str">
        <f t="shared" si="13"/>
        <v>สังกัดหน่วยงาน</v>
      </c>
      <c r="O142" s="387" t="str">
        <f>IF($F142&gt;0,VLOOKUP($A142,Progress_20230525!$A:$AZ,28,0),IF($G142&gt;0,VLOOKUP($A142,Progress_20230525!$A:$AZ,18,0),VLOOKUP($A142,Progress_20230525!$A:$AZ,18,0)))</f>
        <v>ผอ.ฉลอง นาคจรุง</v>
      </c>
      <c r="P142" s="393">
        <f>IF($F142&gt;0,VLOOKUP($A142,Progress_20230525!$A:$AZ,29,0),IF($G142&gt;0,VLOOKUP($A142,Progress_20230525!$A:$AZ,19,0),VLOOKUP($A142,Progress_20230525!$A:$AZ,19,0)))</f>
        <v>0</v>
      </c>
      <c r="Q142" s="393">
        <f>IF($F142&gt;0,0,IF($G142&gt;0,VLOOKUP($A142,Progress_20230525!$A:$AZ,20,0),VLOOKUP($A142,Progress_20230525!$A:$AZ,20,0)))</f>
        <v>0</v>
      </c>
      <c r="R142" s="393">
        <f>IF($F142&gt;0,0,IF($G142&gt;0,VLOOKUP($A142,Progress_20230525!$A:$AZ,21,0),VLOOKUP($A142,Progress_20230525!$A:$AZ,21,0)))</f>
        <v>0</v>
      </c>
      <c r="S142" s="387"/>
      <c r="T142" s="387"/>
      <c r="U142" s="391">
        <f t="shared" si="14"/>
        <v>45061</v>
      </c>
      <c r="V142" s="387" t="str">
        <f>VLOOKUP(MONTH($U142),Month!$A:$C,3,0)</f>
        <v>พฤษภาคม</v>
      </c>
      <c r="W142" s="387">
        <f t="shared" si="10"/>
        <v>2023</v>
      </c>
      <c r="X142" s="392">
        <v>247.03142864330493</v>
      </c>
      <c r="Y142" s="392">
        <v>103.08439734353908</v>
      </c>
    </row>
    <row r="143" spans="1:25" x14ac:dyDescent="0.25">
      <c r="A143" s="386">
        <f t="shared" si="11"/>
        <v>142</v>
      </c>
      <c r="B143" s="27">
        <f t="shared" si="12"/>
        <v>3</v>
      </c>
      <c r="C143" s="27">
        <f>VALUE(RIGHT(VLOOKUP($A143,Progress_20230525!$A:$AZ,4,0),1))</f>
        <v>1</v>
      </c>
      <c r="D143" s="387" t="str">
        <f>VLOOKUP($C143,Type!$A:$B,2,0)</f>
        <v>ศูนย์ที่จัดตั้งในโรงเรียนหรือสถานศึกษากระจายทั่วประเทศ</v>
      </c>
      <c r="E143" s="386">
        <v>142</v>
      </c>
      <c r="F143" s="388">
        <f>IF(LEN(VLOOKUP($A143,Progress_20230525!$A:$AZ,24,0))&gt;0,1,0)</f>
        <v>0</v>
      </c>
      <c r="G143" s="388">
        <f>IFERROR(SEARCH("&gt;",VLOOKUP($A143,Progress_20230525!$A:$AZ,15,0),1),0)</f>
        <v>0</v>
      </c>
      <c r="H143" s="387" t="str">
        <f>IF($F143&gt;0,VLOOKUP($A143,Progress_20230525!$A:$AZ,24,0),IF($G143&gt;0,RIGHT(VLOOKUP($A143,Progress_20230525!$A:$AZ,15,0),LEN(VLOOKUP($A143,Progress_20230525!$A:$AZ,15,0))-$G143-1),VLOOKUP($A143,Progress_20230525!$A:$AZ,15,0)))</f>
        <v>โรงเรียนวัดสว่างวงษ์ (ตาคลีประชานุกูล)</v>
      </c>
      <c r="I143" s="387" t="str">
        <f>VLOOKUP(A143,Progress_20230525!$A:$AZ,7,0)</f>
        <v>นครสวรรค์</v>
      </c>
      <c r="J143" s="387" t="str">
        <f>VLOOKUP($A143,Progress_20230525!$A:$AZ,5,0)</f>
        <v>กลุ่มศูนย์ดิจิตอลชุมชน</v>
      </c>
      <c r="K143" s="387" t="str">
        <f>IF($F143&gt;0,VLOOKUP($A143,Progress_20230525!$A:$AZ,25,0),IF($G143&gt;0,VLOOKUP($A143,Progress_20230525!$A:$AZ,11,0),VLOOKUP($A143,Progress_20230525!$A:$AZ,11,0)))</f>
        <v>ที่ตั้ง หมู่ที่ 0 บ้านในเขตเทศบาลเมืองตาคลี ต.ตาคลี อ.ตาคลี จ.นครสวรรค์ 60140</v>
      </c>
      <c r="L143" s="387">
        <f>IF($F143&gt;0,VLOOKUP($A143,Progress_20230525!$A:$AZ,26,0),IF($G143&gt;0,VLOOKUP($A143,Progress_20230525!$A:$AZ,16,0),VLOOKUP($A143,Progress_20230525!$A:$AZ,16,0)))</f>
        <v>15.262818591994399</v>
      </c>
      <c r="M143" s="387">
        <f>IF($F143&gt;0,VLOOKUP($A143,Progress_20230525!$A:$AZ,27,0),IF($G143&gt;0,VLOOKUP($A143,Progress_20230525!$A:$AZ,17,0),VLOOKUP($A143,Progress_20230525!$A:$AZ,17,0)))</f>
        <v>100.346745621165</v>
      </c>
      <c r="N143" s="387" t="str">
        <f t="shared" si="13"/>
        <v>สังกัดหน่วยงาน</v>
      </c>
      <c r="O143" s="387" t="str">
        <f>IF($F143&gt;0,VLOOKUP($A143,Progress_20230525!$A:$AZ,28,0),IF($G143&gt;0,VLOOKUP($A143,Progress_20230525!$A:$AZ,18,0),VLOOKUP($A143,Progress_20230525!$A:$AZ,18,0)))</f>
        <v xml:space="preserve">ผอ.ณรงค์ศักดิ์ ศรีวิลัย </v>
      </c>
      <c r="P143" s="393" t="str">
        <f>IF($F143&gt;0,VLOOKUP($A143,Progress_20230525!$A:$AZ,29,0),IF($G143&gt;0,VLOOKUP($A143,Progress_20230525!$A:$AZ,19,0),VLOOKUP($A143,Progress_20230525!$A:$AZ,19,0)))</f>
        <v>094-6288143</v>
      </c>
      <c r="Q143" s="393" t="str">
        <f>IF($F143&gt;0,0,IF($G143&gt;0,VLOOKUP($A143,Progress_20230525!$A:$AZ,20,0),VLOOKUP($A143,Progress_20230525!$A:$AZ,20,0)))</f>
        <v>นางณัฐากร ศรีคำ (รักษาการฯ)</v>
      </c>
      <c r="R143" s="393" t="str">
        <f>IF($F143&gt;0,0,IF($G143&gt;0,VLOOKUP($A143,Progress_20230525!$A:$AZ,21,0),VLOOKUP($A143,Progress_20230525!$A:$AZ,21,0)))</f>
        <v>094-498-5446</v>
      </c>
      <c r="S143" s="387"/>
      <c r="T143" s="387"/>
      <c r="U143" s="391">
        <f t="shared" si="14"/>
        <v>45061</v>
      </c>
      <c r="V143" s="387" t="str">
        <f>VLOOKUP(MONTH($U143),Month!$A:$C,3,0)</f>
        <v>พฤษภาคม</v>
      </c>
      <c r="W143" s="387">
        <f t="shared" si="10"/>
        <v>2023</v>
      </c>
      <c r="X143" s="392">
        <v>221.84484644156308</v>
      </c>
      <c r="Y143" s="392">
        <v>130.53618174214992</v>
      </c>
    </row>
    <row r="144" spans="1:25" x14ac:dyDescent="0.25">
      <c r="A144" s="386">
        <f t="shared" si="11"/>
        <v>143</v>
      </c>
      <c r="B144" s="27">
        <f t="shared" si="12"/>
        <v>3</v>
      </c>
      <c r="C144" s="27">
        <f>VALUE(RIGHT(VLOOKUP($A144,Progress_20230525!$A:$AZ,4,0),1))</f>
        <v>1</v>
      </c>
      <c r="D144" s="387" t="str">
        <f>VLOOKUP($C144,Type!$A:$B,2,0)</f>
        <v>ศูนย์ที่จัดตั้งในโรงเรียนหรือสถานศึกษากระจายทั่วประเทศ</v>
      </c>
      <c r="E144" s="386">
        <v>143</v>
      </c>
      <c r="F144" s="388">
        <f>IF(LEN(VLOOKUP($A144,Progress_20230525!$A:$AZ,24,0))&gt;0,1,0)</f>
        <v>0</v>
      </c>
      <c r="G144" s="388">
        <f>IFERROR(SEARCH("&gt;",VLOOKUP($A144,Progress_20230525!$A:$AZ,15,0),1),0)</f>
        <v>0</v>
      </c>
      <c r="H144" s="387" t="str">
        <f>IF($F144&gt;0,VLOOKUP($A144,Progress_20230525!$A:$AZ,24,0),IF($G144&gt;0,RIGHT(VLOOKUP($A144,Progress_20230525!$A:$AZ,15,0),LEN(VLOOKUP($A144,Progress_20230525!$A:$AZ,15,0))-$G144-1),VLOOKUP($A144,Progress_20230525!$A:$AZ,15,0)))</f>
        <v>โรงเรียนวัดหนองโพ (นิวาสานุสรณ์)</v>
      </c>
      <c r="I144" s="387" t="str">
        <f>VLOOKUP(A144,Progress_20230525!$A:$AZ,7,0)</f>
        <v>นครสวรรค์</v>
      </c>
      <c r="J144" s="387" t="str">
        <f>VLOOKUP($A144,Progress_20230525!$A:$AZ,5,0)</f>
        <v>กลุ่มศูนย์ดิจิตอลชุมชน</v>
      </c>
      <c r="K144" s="387" t="str">
        <f>IF($F144&gt;0,VLOOKUP($A144,Progress_20230525!$A:$AZ,25,0),IF($G144&gt;0,VLOOKUP($A144,Progress_20230525!$A:$AZ,11,0),VLOOKUP($A144,Progress_20230525!$A:$AZ,11,0)))</f>
        <v>ที่ตั้ง หมู่ที่ 1 บ้านหนองโพ ต.หนองโพ อ.ตาคลี จ.นครสวรรค์ 60140</v>
      </c>
      <c r="L144" s="387">
        <f>IF($F144&gt;0,VLOOKUP($A144,Progress_20230525!$A:$AZ,26,0),IF($G144&gt;0,VLOOKUP($A144,Progress_20230525!$A:$AZ,16,0),VLOOKUP($A144,Progress_20230525!$A:$AZ,16,0)))</f>
        <v>15.38070287563</v>
      </c>
      <c r="M144" s="387">
        <f>IF($F144&gt;0,VLOOKUP($A144,Progress_20230525!$A:$AZ,27,0),IF($G144&gt;0,VLOOKUP($A144,Progress_20230525!$A:$AZ,17,0),VLOOKUP($A144,Progress_20230525!$A:$AZ,17,0)))</f>
        <v>100.252430523022</v>
      </c>
      <c r="N144" s="387" t="str">
        <f t="shared" si="13"/>
        <v>สังกัดหน่วยงาน</v>
      </c>
      <c r="O144" s="387" t="str">
        <f>IF($F144&gt;0,VLOOKUP($A144,Progress_20230525!$A:$AZ,28,0),IF($G144&gt;0,VLOOKUP($A144,Progress_20230525!$A:$AZ,18,0),VLOOKUP($A144,Progress_20230525!$A:$AZ,18,0)))</f>
        <v xml:space="preserve">ผอ.นิวัตร วิไลวรรณ </v>
      </c>
      <c r="P144" s="393" t="str">
        <f>IF($F144&gt;0,VLOOKUP($A144,Progress_20230525!$A:$AZ,29,0),IF($G144&gt;0,VLOOKUP($A144,Progress_20230525!$A:$AZ,19,0),VLOOKUP($A144,Progress_20230525!$A:$AZ,19,0)))</f>
        <v>089-994-9492</v>
      </c>
      <c r="Q144" s="393" t="str">
        <f>IF($F144&gt;0,0,IF($G144&gt;0,VLOOKUP($A144,Progress_20230525!$A:$AZ,20,0),VLOOKUP($A144,Progress_20230525!$A:$AZ,20,0)))</f>
        <v>นางสาวปทุมฉัตร สุขดี</v>
      </c>
      <c r="R144" s="393" t="str">
        <f>IF($F144&gt;0,0,IF($G144&gt;0,VLOOKUP($A144,Progress_20230525!$A:$AZ,21,0),VLOOKUP($A144,Progress_20230525!$A:$AZ,21,0)))</f>
        <v>081-284-3079</v>
      </c>
      <c r="S144" s="387"/>
      <c r="T144" s="387"/>
      <c r="U144" s="391">
        <f t="shared" si="14"/>
        <v>45061</v>
      </c>
      <c r="V144" s="387" t="str">
        <f>VLOOKUP(MONTH($U144),Month!$A:$C,3,0)</f>
        <v>พฤษภาคม</v>
      </c>
      <c r="W144" s="387">
        <f t="shared" si="10"/>
        <v>2023</v>
      </c>
      <c r="X144" s="392">
        <v>215.58282439383214</v>
      </c>
      <c r="Y144" s="392">
        <v>109.95169379693183</v>
      </c>
    </row>
    <row r="145" spans="1:25" x14ac:dyDescent="0.25">
      <c r="A145" s="386">
        <f t="shared" si="11"/>
        <v>144</v>
      </c>
      <c r="B145" s="27">
        <f t="shared" si="12"/>
        <v>3</v>
      </c>
      <c r="C145" s="27">
        <f>VALUE(RIGHT(VLOOKUP($A145,Progress_20230525!$A:$AZ,4,0),1))</f>
        <v>1</v>
      </c>
      <c r="D145" s="387" t="str">
        <f>VLOOKUP($C145,Type!$A:$B,2,0)</f>
        <v>ศูนย์ที่จัดตั้งในโรงเรียนหรือสถานศึกษากระจายทั่วประเทศ</v>
      </c>
      <c r="E145" s="386">
        <v>144</v>
      </c>
      <c r="F145" s="388">
        <f>IF(LEN(VLOOKUP($A145,Progress_20230525!$A:$AZ,24,0))&gt;0,1,0)</f>
        <v>0</v>
      </c>
      <c r="G145" s="388">
        <f>IFERROR(SEARCH("&gt;",VLOOKUP($A145,Progress_20230525!$A:$AZ,15,0),1),0)</f>
        <v>0</v>
      </c>
      <c r="H145" s="387" t="str">
        <f>IF($F145&gt;0,VLOOKUP($A145,Progress_20230525!$A:$AZ,24,0),IF($G145&gt;0,RIGHT(VLOOKUP($A145,Progress_20230525!$A:$AZ,15,0),LEN(VLOOKUP($A145,Progress_20230525!$A:$AZ,15,0))-$G145-1),VLOOKUP($A145,Progress_20230525!$A:$AZ,15,0)))</f>
        <v>โรงเรียนบ้านลำพยนต์</v>
      </c>
      <c r="I145" s="387" t="str">
        <f>VLOOKUP(A145,Progress_20230525!$A:$AZ,7,0)</f>
        <v>นครสวรรค์</v>
      </c>
      <c r="J145" s="387" t="str">
        <f>VLOOKUP($A145,Progress_20230525!$A:$AZ,5,0)</f>
        <v>กลุ่มศูนย์ดิจิตอลชุมชน</v>
      </c>
      <c r="K145" s="387" t="str">
        <f>IF($F145&gt;0,VLOOKUP($A145,Progress_20230525!$A:$AZ,25,0),IF($G145&gt;0,VLOOKUP($A145,Progress_20230525!$A:$AZ,11,0),VLOOKUP($A145,Progress_20230525!$A:$AZ,11,0)))</f>
        <v>ที่ตั้ง หมู่ที่ 1 บ้านลำพยนต์ ต.ลำพยนต์ อ.ตากฟ้า จ.นครสวรรค์ 60190</v>
      </c>
      <c r="L145" s="387">
        <f>IF($F145&gt;0,VLOOKUP($A145,Progress_20230525!$A:$AZ,26,0),IF($G145&gt;0,VLOOKUP($A145,Progress_20230525!$A:$AZ,16,0),VLOOKUP($A145,Progress_20230525!$A:$AZ,16,0)))</f>
        <v>15.309065151976901</v>
      </c>
      <c r="M145" s="387">
        <f>IF($F145&gt;0,VLOOKUP($A145,Progress_20230525!$A:$AZ,27,0),IF($G145&gt;0,VLOOKUP($A145,Progress_20230525!$A:$AZ,17,0),VLOOKUP($A145,Progress_20230525!$A:$AZ,17,0)))</f>
        <v>100.58297514546901</v>
      </c>
      <c r="N145" s="387" t="str">
        <f t="shared" si="13"/>
        <v>สังกัดหน่วยงาน</v>
      </c>
      <c r="O145" s="387" t="str">
        <f>IF($F145&gt;0,VLOOKUP($A145,Progress_20230525!$A:$AZ,28,0),IF($G145&gt;0,VLOOKUP($A145,Progress_20230525!$A:$AZ,18,0),VLOOKUP($A145,Progress_20230525!$A:$AZ,18,0)))</f>
        <v>ผอ.อำนวย ฟังเย็น</v>
      </c>
      <c r="P145" s="393" t="str">
        <f>IF($F145&gt;0,VLOOKUP($A145,Progress_20230525!$A:$AZ,29,0),IF($G145&gt;0,VLOOKUP($A145,Progress_20230525!$A:$AZ,19,0),VLOOKUP($A145,Progress_20230525!$A:$AZ,19,0)))</f>
        <v>096-138-9222</v>
      </c>
      <c r="Q145" s="393" t="str">
        <f>IF($F145&gt;0,0,IF($G145&gt;0,VLOOKUP($A145,Progress_20230525!$A:$AZ,20,0),VLOOKUP($A145,Progress_20230525!$A:$AZ,20,0)))</f>
        <v>นายอัฐวุฒ จอมทอง</v>
      </c>
      <c r="R145" s="393" t="str">
        <f>IF($F145&gt;0,0,IF($G145&gt;0,VLOOKUP($A145,Progress_20230525!$A:$AZ,21,0),VLOOKUP($A145,Progress_20230525!$A:$AZ,21,0)))</f>
        <v>086-930-6676</v>
      </c>
      <c r="S145" s="387"/>
      <c r="T145" s="387"/>
      <c r="U145" s="391">
        <f t="shared" si="14"/>
        <v>45061</v>
      </c>
      <c r="V145" s="387" t="str">
        <f>VLOOKUP(MONTH($U145),Month!$A:$C,3,0)</f>
        <v>พฤษภาคม</v>
      </c>
      <c r="W145" s="387">
        <f t="shared" si="10"/>
        <v>2023</v>
      </c>
      <c r="X145" s="392">
        <v>242.79340785973011</v>
      </c>
      <c r="Y145" s="392">
        <v>142.55002014177489</v>
      </c>
    </row>
    <row r="146" spans="1:25" x14ac:dyDescent="0.25">
      <c r="A146" s="386">
        <f t="shared" si="11"/>
        <v>145</v>
      </c>
      <c r="B146" s="27">
        <f t="shared" si="12"/>
        <v>3</v>
      </c>
      <c r="C146" s="27">
        <f>VALUE(RIGHT(VLOOKUP($A146,Progress_20230525!$A:$AZ,4,0),1))</f>
        <v>1</v>
      </c>
      <c r="D146" s="387" t="str">
        <f>VLOOKUP($C146,Type!$A:$B,2,0)</f>
        <v>ศูนย์ที่จัดตั้งในโรงเรียนหรือสถานศึกษากระจายทั่วประเทศ</v>
      </c>
      <c r="E146" s="386">
        <v>145</v>
      </c>
      <c r="F146" s="388">
        <f>IF(LEN(VLOOKUP($A146,Progress_20230525!$A:$AZ,24,0))&gt;0,1,0)</f>
        <v>0</v>
      </c>
      <c r="G146" s="388">
        <f>IFERROR(SEARCH("&gt;",VLOOKUP($A146,Progress_20230525!$A:$AZ,15,0),1),0)</f>
        <v>0</v>
      </c>
      <c r="H146" s="387" t="str">
        <f>IF($F146&gt;0,VLOOKUP($A146,Progress_20230525!$A:$AZ,24,0),IF($G146&gt;0,RIGHT(VLOOKUP($A146,Progress_20230525!$A:$AZ,15,0),LEN(VLOOKUP($A146,Progress_20230525!$A:$AZ,15,0))-$G146-1),VLOOKUP($A146,Progress_20230525!$A:$AZ,15,0)))</f>
        <v>โรงเรียนวัดศรีกัลยานุสรณ์</v>
      </c>
      <c r="I146" s="387" t="str">
        <f>VLOOKUP(A146,Progress_20230525!$A:$AZ,7,0)</f>
        <v>นครสวรรค์</v>
      </c>
      <c r="J146" s="387" t="str">
        <f>VLOOKUP($A146,Progress_20230525!$A:$AZ,5,0)</f>
        <v>กลุ่มศูนย์ดิจิตอลชุมชน</v>
      </c>
      <c r="K146" s="387" t="str">
        <f>IF($F146&gt;0,VLOOKUP($A146,Progress_20230525!$A:$AZ,25,0),IF($G146&gt;0,VLOOKUP($A146,Progress_20230525!$A:$AZ,11,0),VLOOKUP($A146,Progress_20230525!$A:$AZ,11,0)))</f>
        <v>ที่ตั้ง หมู่ที่ 7 บ้านบ้านวัด ต.วังซ่าน อ.แม่วงก์ จ.นครสวรรค์ 60150</v>
      </c>
      <c r="L146" s="387">
        <f>IF($F146&gt;0,VLOOKUP($A146,Progress_20230525!$A:$AZ,26,0),IF($G146&gt;0,VLOOKUP($A146,Progress_20230525!$A:$AZ,16,0),VLOOKUP($A146,Progress_20230525!$A:$AZ,16,0)))</f>
        <v>15.872149241135601</v>
      </c>
      <c r="M146" s="387">
        <f>IF($F146&gt;0,VLOOKUP($A146,Progress_20230525!$A:$AZ,27,0),IF($G146&gt;0,VLOOKUP($A146,Progress_20230525!$A:$AZ,17,0),VLOOKUP($A146,Progress_20230525!$A:$AZ,17,0)))</f>
        <v>99.621776194197807</v>
      </c>
      <c r="N146" s="387" t="str">
        <f t="shared" si="13"/>
        <v>สังกัดหน่วยงาน</v>
      </c>
      <c r="O146" s="387" t="str">
        <f>IF($F146&gt;0,VLOOKUP($A146,Progress_20230525!$A:$AZ,28,0),IF($G146&gt;0,VLOOKUP($A146,Progress_20230525!$A:$AZ,18,0),VLOOKUP($A146,Progress_20230525!$A:$AZ,18,0)))</f>
        <v>ผอ.อนุวัตร ชังชั่ว</v>
      </c>
      <c r="P146" s="393" t="str">
        <f>IF($F146&gt;0,VLOOKUP($A146,Progress_20230525!$A:$AZ,29,0),IF($G146&gt;0,VLOOKUP($A146,Progress_20230525!$A:$AZ,19,0),VLOOKUP($A146,Progress_20230525!$A:$AZ,19,0)))</f>
        <v>085-732-3237</v>
      </c>
      <c r="Q146" s="393">
        <f>IF($F146&gt;0,0,IF($G146&gt;0,VLOOKUP($A146,Progress_20230525!$A:$AZ,20,0),VLOOKUP($A146,Progress_20230525!$A:$AZ,20,0)))</f>
        <v>0</v>
      </c>
      <c r="R146" s="393">
        <f>IF($F146&gt;0,0,IF($G146&gt;0,VLOOKUP($A146,Progress_20230525!$A:$AZ,21,0),VLOOKUP($A146,Progress_20230525!$A:$AZ,21,0)))</f>
        <v>0</v>
      </c>
      <c r="S146" s="387"/>
      <c r="T146" s="387"/>
      <c r="U146" s="391">
        <f t="shared" si="14"/>
        <v>45061</v>
      </c>
      <c r="V146" s="387" t="str">
        <f>VLOOKUP(MONTH($U146),Month!$A:$C,3,0)</f>
        <v>พฤษภาคม</v>
      </c>
      <c r="W146" s="387">
        <f t="shared" si="10"/>
        <v>2023</v>
      </c>
      <c r="X146" s="392">
        <v>225.34115769615553</v>
      </c>
      <c r="Y146" s="392">
        <v>126.87234709147967</v>
      </c>
    </row>
    <row r="147" spans="1:25" x14ac:dyDescent="0.25">
      <c r="A147" s="386">
        <f t="shared" si="11"/>
        <v>146</v>
      </c>
      <c r="B147" s="27">
        <f t="shared" si="12"/>
        <v>3</v>
      </c>
      <c r="C147" s="27">
        <f>VALUE(RIGHT(VLOOKUP($A147,Progress_20230525!$A:$AZ,4,0),1))</f>
        <v>1</v>
      </c>
      <c r="D147" s="387" t="str">
        <f>VLOOKUP($C147,Type!$A:$B,2,0)</f>
        <v>ศูนย์ที่จัดตั้งในโรงเรียนหรือสถานศึกษากระจายทั่วประเทศ</v>
      </c>
      <c r="E147" s="386">
        <v>146</v>
      </c>
      <c r="F147" s="388">
        <f>IF(LEN(VLOOKUP($A147,Progress_20230525!$A:$AZ,24,0))&gt;0,1,0)</f>
        <v>0</v>
      </c>
      <c r="G147" s="388">
        <f>IFERROR(SEARCH("&gt;",VLOOKUP($A147,Progress_20230525!$A:$AZ,15,0),1),0)</f>
        <v>0</v>
      </c>
      <c r="H147" s="387" t="str">
        <f>IF($F147&gt;0,VLOOKUP($A147,Progress_20230525!$A:$AZ,24,0),IF($G147&gt;0,RIGHT(VLOOKUP($A147,Progress_20230525!$A:$AZ,15,0),LEN(VLOOKUP($A147,Progress_20230525!$A:$AZ,15,0))-$G147-1),VLOOKUP($A147,Progress_20230525!$A:$AZ,15,0)))</f>
        <v>โรงเรียนบ้านเขาจั๊กจั่น</v>
      </c>
      <c r="I147" s="387" t="str">
        <f>VLOOKUP(A147,Progress_20230525!$A:$AZ,7,0)</f>
        <v>นครสวรรค์</v>
      </c>
      <c r="J147" s="387" t="str">
        <f>VLOOKUP($A147,Progress_20230525!$A:$AZ,5,0)</f>
        <v>กลุ่มศูนย์ดิจิตอลชุมชน</v>
      </c>
      <c r="K147" s="387" t="str">
        <f>IF($F147&gt;0,VLOOKUP($A147,Progress_20230525!$A:$AZ,25,0),IF($G147&gt;0,VLOOKUP($A147,Progress_20230525!$A:$AZ,11,0),VLOOKUP($A147,Progress_20230525!$A:$AZ,11,0)))</f>
        <v>ที่ตั้ง หมู่ที่ 10 บ้านเขาจั๊กจั่น ต.ชุมตาบง อ.ชุมตาบง จ.นครสวรรค์ 60150</v>
      </c>
      <c r="L147" s="387">
        <f>IF($F147&gt;0,VLOOKUP($A147,Progress_20230525!$A:$AZ,26,0),IF($G147&gt;0,VLOOKUP($A147,Progress_20230525!$A:$AZ,16,0),VLOOKUP($A147,Progress_20230525!$A:$AZ,16,0)))</f>
        <v>15.5967764992523</v>
      </c>
      <c r="M147" s="387">
        <f>IF($F147&gt;0,VLOOKUP($A147,Progress_20230525!$A:$AZ,27,0),IF($G147&gt;0,VLOOKUP($A147,Progress_20230525!$A:$AZ,17,0),VLOOKUP($A147,Progress_20230525!$A:$AZ,17,0)))</f>
        <v>99.545388197461904</v>
      </c>
      <c r="N147" s="387" t="str">
        <f t="shared" si="13"/>
        <v>สังกัดหน่วยงาน</v>
      </c>
      <c r="O147" s="387" t="str">
        <f>IF($F147&gt;0,VLOOKUP($A147,Progress_20230525!$A:$AZ,28,0),IF($G147&gt;0,VLOOKUP($A147,Progress_20230525!$A:$AZ,18,0),VLOOKUP($A147,Progress_20230525!$A:$AZ,18,0)))</f>
        <v>ผอ.นิรัติศรัย ธรรมศร</v>
      </c>
      <c r="P147" s="393" t="str">
        <f>IF($F147&gt;0,VLOOKUP($A147,Progress_20230525!$A:$AZ,29,0),IF($G147&gt;0,VLOOKUP($A147,Progress_20230525!$A:$AZ,19,0),VLOOKUP($A147,Progress_20230525!$A:$AZ,19,0)))</f>
        <v>063-469-9953</v>
      </c>
      <c r="Q147" s="393" t="str">
        <f>IF($F147&gt;0,0,IF($G147&gt;0,VLOOKUP($A147,Progress_20230525!$A:$AZ,20,0),VLOOKUP($A147,Progress_20230525!$A:$AZ,20,0)))</f>
        <v>นางสาวพลอยไพลิน ไหววิจิตร</v>
      </c>
      <c r="R147" s="393" t="str">
        <f>IF($F147&gt;0,0,IF($G147&gt;0,VLOOKUP($A147,Progress_20230525!$A:$AZ,21,0),VLOOKUP($A147,Progress_20230525!$A:$AZ,21,0)))</f>
        <v>081-794-0784</v>
      </c>
      <c r="S147" s="387"/>
      <c r="T147" s="387"/>
      <c r="U147" s="391">
        <f t="shared" si="14"/>
        <v>45061</v>
      </c>
      <c r="V147" s="387" t="str">
        <f>VLOOKUP(MONTH($U147),Month!$A:$C,3,0)</f>
        <v>พฤษภาคม</v>
      </c>
      <c r="W147" s="387">
        <f t="shared" si="10"/>
        <v>2023</v>
      </c>
      <c r="X147" s="392">
        <v>237.91392349106866</v>
      </c>
      <c r="Y147" s="392">
        <v>116.20915522844325</v>
      </c>
    </row>
    <row r="148" spans="1:25" x14ac:dyDescent="0.25">
      <c r="A148" s="386">
        <f t="shared" si="11"/>
        <v>147</v>
      </c>
      <c r="B148" s="27">
        <f t="shared" si="12"/>
        <v>3</v>
      </c>
      <c r="C148" s="27">
        <f>VALUE(RIGHT(VLOOKUP($A148,Progress_20230525!$A:$AZ,4,0),1))</f>
        <v>1</v>
      </c>
      <c r="D148" s="387" t="str">
        <f>VLOOKUP($C148,Type!$A:$B,2,0)</f>
        <v>ศูนย์ที่จัดตั้งในโรงเรียนหรือสถานศึกษากระจายทั่วประเทศ</v>
      </c>
      <c r="E148" s="386">
        <v>147</v>
      </c>
      <c r="F148" s="388">
        <f>IF(LEN(VLOOKUP($A148,Progress_20230525!$A:$AZ,24,0))&gt;0,1,0)</f>
        <v>1</v>
      </c>
      <c r="G148" s="388">
        <f>IFERROR(SEARCH("&gt;",VLOOKUP($A148,Progress_20230525!$A:$AZ,15,0),1),0)</f>
        <v>20</v>
      </c>
      <c r="H148" s="387" t="str">
        <f>IF($F148&gt;0,VLOOKUP($A148,Progress_20230525!$A:$AZ,24,0),IF($G148&gt;0,RIGHT(VLOOKUP($A148,Progress_20230525!$A:$AZ,15,0),LEN(VLOOKUP($A148,Progress_20230525!$A:$AZ,15,0))-$G148-1),VLOOKUP($A148,Progress_20230525!$A:$AZ,15,0)))</f>
        <v>โรงเรียนวัดหนองไร่</v>
      </c>
      <c r="I148" s="387" t="str">
        <f>VLOOKUP(A148,Progress_20230525!$A:$AZ,7,0)</f>
        <v>นครสวรรค์</v>
      </c>
      <c r="J148" s="387" t="str">
        <f>VLOOKUP($A148,Progress_20230525!$A:$AZ,5,0)</f>
        <v>กลุ่มศูนย์ดิจิตอลชุมชน</v>
      </c>
      <c r="K148" s="387" t="str">
        <f>IF($F148&gt;0,VLOOKUP($A148,Progress_20230525!$A:$AZ,25,0),IF($G148&gt;0,VLOOKUP($A148,Progress_20230525!$A:$AZ,11,0),VLOOKUP($A148,Progress_20230525!$A:$AZ,11,0)))</f>
        <v>หมู่ที่  5  บ้านหนองไร่ ตำบลเนินขี้เหล็ก อำเภอลาดยาว จังหวัดนครสวรรค์ 60150</v>
      </c>
      <c r="L148" s="387">
        <f>IF($F148&gt;0,VLOOKUP($A148,Progress_20230525!$A:$AZ,26,0),IF($G148&gt;0,VLOOKUP($A148,Progress_20230525!$A:$AZ,16,0),VLOOKUP($A148,Progress_20230525!$A:$AZ,16,0)))</f>
        <v>15.8093009191045</v>
      </c>
      <c r="M148" s="387">
        <f>IF($F148&gt;0,VLOOKUP($A148,Progress_20230525!$A:$AZ,27,0),IF($G148&gt;0,VLOOKUP($A148,Progress_20230525!$A:$AZ,17,0),VLOOKUP($A148,Progress_20230525!$A:$AZ,17,0)))</f>
        <v>99.8144824694878</v>
      </c>
      <c r="N148" s="387" t="str">
        <f t="shared" si="13"/>
        <v>สังกัดหน่วยงาน</v>
      </c>
      <c r="O148" s="387" t="str">
        <f>IF($F148&gt;0,VLOOKUP($A148,Progress_20230525!$A:$AZ,28,0),IF($G148&gt;0,VLOOKUP($A148,Progress_20230525!$A:$AZ,18,0),VLOOKUP($A148,Progress_20230525!$A:$AZ,18,0)))</f>
        <v>ผอ.รพีพรรณ</v>
      </c>
      <c r="P148" s="393" t="str">
        <f>IF($F148&gt;0,VLOOKUP($A148,Progress_20230525!$A:$AZ,29,0),IF($G148&gt;0,VLOOKUP($A148,Progress_20230525!$A:$AZ,19,0),VLOOKUP($A148,Progress_20230525!$A:$AZ,19,0)))</f>
        <v>098-7827052</v>
      </c>
      <c r="Q148" s="393">
        <f>IF($F148&gt;0,0,IF($G148&gt;0,VLOOKUP($A148,Progress_20230525!$A:$AZ,20,0),VLOOKUP($A148,Progress_20230525!$A:$AZ,20,0)))</f>
        <v>0</v>
      </c>
      <c r="R148" s="393">
        <f>IF($F148&gt;0,0,IF($G148&gt;0,VLOOKUP($A148,Progress_20230525!$A:$AZ,21,0),VLOOKUP($A148,Progress_20230525!$A:$AZ,21,0)))</f>
        <v>0</v>
      </c>
      <c r="S148" s="387"/>
      <c r="T148" s="387"/>
      <c r="U148" s="391">
        <f t="shared" si="14"/>
        <v>45061</v>
      </c>
      <c r="V148" s="387" t="str">
        <f>VLOOKUP(MONTH($U148),Month!$A:$C,3,0)</f>
        <v>พฤษภาคม</v>
      </c>
      <c r="W148" s="387">
        <f t="shared" si="10"/>
        <v>2023</v>
      </c>
      <c r="X148" s="392">
        <v>239.0441655584917</v>
      </c>
      <c r="Y148" s="392">
        <v>110.9247804897599</v>
      </c>
    </row>
    <row r="149" spans="1:25" x14ac:dyDescent="0.25">
      <c r="A149" s="386">
        <f t="shared" si="11"/>
        <v>148</v>
      </c>
      <c r="B149" s="27">
        <f t="shared" si="12"/>
        <v>3</v>
      </c>
      <c r="C149" s="27">
        <f>VALUE(RIGHT(VLOOKUP($A149,Progress_20230525!$A:$AZ,4,0),1))</f>
        <v>1</v>
      </c>
      <c r="D149" s="387" t="str">
        <f>VLOOKUP($C149,Type!$A:$B,2,0)</f>
        <v>ศูนย์ที่จัดตั้งในโรงเรียนหรือสถานศึกษากระจายทั่วประเทศ</v>
      </c>
      <c r="E149" s="386">
        <v>148</v>
      </c>
      <c r="F149" s="388">
        <f>IF(LEN(VLOOKUP($A149,Progress_20230525!$A:$AZ,24,0))&gt;0,1,0)</f>
        <v>1</v>
      </c>
      <c r="G149" s="388">
        <f>IFERROR(SEARCH("&gt;",VLOOKUP($A149,Progress_20230525!$A:$AZ,15,0),1),0)</f>
        <v>23</v>
      </c>
      <c r="H149" s="387" t="str">
        <f>IF($F149&gt;0,VLOOKUP($A149,Progress_20230525!$A:$AZ,24,0),IF($G149&gt;0,RIGHT(VLOOKUP($A149,Progress_20230525!$A:$AZ,15,0),LEN(VLOOKUP($A149,Progress_20230525!$A:$AZ,15,0))-$G149-1),VLOOKUP($A149,Progress_20230525!$A:$AZ,15,0)))</f>
        <v>โรงเรียนพยุหะศึกษาคาร</v>
      </c>
      <c r="I149" s="387" t="str">
        <f>VLOOKUP(A149,Progress_20230525!$A:$AZ,7,0)</f>
        <v>นครสวรรค์</v>
      </c>
      <c r="J149" s="387" t="str">
        <f>VLOOKUP($A149,Progress_20230525!$A:$AZ,5,0)</f>
        <v>กลุ่มศูนย์ดิจิตอลชุมชน</v>
      </c>
      <c r="K149" s="387" t="str">
        <f>IF($F149&gt;0,VLOOKUP($A149,Progress_20230525!$A:$AZ,25,0),IF($G149&gt;0,VLOOKUP($A149,Progress_20230525!$A:$AZ,11,0),VLOOKUP($A149,Progress_20230525!$A:$AZ,11,0)))</f>
        <v>หมู่ที่ 5, ถนนพยุหะ - เนินมะกอก, ตำบลพยุหะ อำเภอพยุหะคีรี จังหวัดนครสวรรค์, 60130</v>
      </c>
      <c r="L149" s="387">
        <f>IF($F149&gt;0,VLOOKUP($A149,Progress_20230525!$A:$AZ,26,0),IF($G149&gt;0,VLOOKUP($A149,Progress_20230525!$A:$AZ,16,0),VLOOKUP($A149,Progress_20230525!$A:$AZ,16,0)))</f>
        <v>15.4602031570519</v>
      </c>
      <c r="M149" s="387">
        <f>IF($F149&gt;0,VLOOKUP($A149,Progress_20230525!$A:$AZ,27,0),IF($G149&gt;0,VLOOKUP($A149,Progress_20230525!$A:$AZ,17,0),VLOOKUP($A149,Progress_20230525!$A:$AZ,17,0)))</f>
        <v>100.143183038506</v>
      </c>
      <c r="N149" s="387" t="str">
        <f t="shared" si="13"/>
        <v>สังกัดหน่วยงาน</v>
      </c>
      <c r="O149" s="387" t="str">
        <f>IF($F149&gt;0,VLOOKUP($A149,Progress_20230525!$A:$AZ,28,0),IF($G149&gt;0,VLOOKUP($A149,Progress_20230525!$A:$AZ,18,0),VLOOKUP($A149,Progress_20230525!$A:$AZ,18,0)))</f>
        <v>ผอ.กรุณา อินประสิทธ์</v>
      </c>
      <c r="P149" s="393" t="str">
        <f>IF($F149&gt;0,VLOOKUP($A149,Progress_20230525!$A:$AZ,29,0),IF($G149&gt;0,VLOOKUP($A149,Progress_20230525!$A:$AZ,19,0),VLOOKUP($A149,Progress_20230525!$A:$AZ,19,0)))</f>
        <v>062-9594966</v>
      </c>
      <c r="Q149" s="393">
        <f>IF($F149&gt;0,0,IF($G149&gt;0,VLOOKUP($A149,Progress_20230525!$A:$AZ,20,0),VLOOKUP($A149,Progress_20230525!$A:$AZ,20,0)))</f>
        <v>0</v>
      </c>
      <c r="R149" s="393">
        <f>IF($F149&gt;0,0,IF($G149&gt;0,VLOOKUP($A149,Progress_20230525!$A:$AZ,21,0),VLOOKUP($A149,Progress_20230525!$A:$AZ,21,0)))</f>
        <v>0</v>
      </c>
      <c r="S149" s="387"/>
      <c r="T149" s="387"/>
      <c r="U149" s="391">
        <f t="shared" si="14"/>
        <v>45061</v>
      </c>
      <c r="V149" s="387" t="str">
        <f>VLOOKUP(MONTH($U149),Month!$A:$C,3,0)</f>
        <v>พฤษภาคม</v>
      </c>
      <c r="W149" s="387">
        <f t="shared" si="10"/>
        <v>2023</v>
      </c>
      <c r="X149" s="392">
        <v>244.76397991157333</v>
      </c>
      <c r="Y149" s="392">
        <v>138.44867101191332</v>
      </c>
    </row>
    <row r="150" spans="1:25" x14ac:dyDescent="0.25">
      <c r="A150" s="386">
        <f t="shared" si="11"/>
        <v>149</v>
      </c>
      <c r="B150" s="27">
        <f t="shared" si="12"/>
        <v>3</v>
      </c>
      <c r="C150" s="27">
        <f>VALUE(RIGHT(VLOOKUP($A150,Progress_20230525!$A:$AZ,4,0),1))</f>
        <v>1</v>
      </c>
      <c r="D150" s="387" t="str">
        <f>VLOOKUP($C150,Type!$A:$B,2,0)</f>
        <v>ศูนย์ที่จัดตั้งในโรงเรียนหรือสถานศึกษากระจายทั่วประเทศ</v>
      </c>
      <c r="E150" s="386">
        <v>149</v>
      </c>
      <c r="F150" s="388">
        <f>IF(LEN(VLOOKUP($A150,Progress_20230525!$A:$AZ,24,0))&gt;0,1,0)</f>
        <v>0</v>
      </c>
      <c r="G150" s="388">
        <f>IFERROR(SEARCH("&gt;",VLOOKUP($A150,Progress_20230525!$A:$AZ,15,0),1),0)</f>
        <v>24</v>
      </c>
      <c r="H150" s="387" t="str">
        <f>IF($F150&gt;0,VLOOKUP($A150,Progress_20230525!$A:$AZ,24,0),IF($G150&gt;0,RIGHT(VLOOKUP($A150,Progress_20230525!$A:$AZ,15,0),LEN(VLOOKUP($A150,Progress_20230525!$A:$AZ,15,0))-$G150-1),VLOOKUP($A150,Progress_20230525!$A:$AZ,15,0)))</f>
        <v>โรงเรียนวังข่อยพิทยา</v>
      </c>
      <c r="I150" s="387" t="str">
        <f>VLOOKUP(A150,Progress_20230525!$A:$AZ,7,0)</f>
        <v>นครสวรรค์</v>
      </c>
      <c r="J150" s="387" t="str">
        <f>VLOOKUP($A150,Progress_20230525!$A:$AZ,5,0)</f>
        <v>กลุ่มศูนย์ดิจิตอลชุมชน</v>
      </c>
      <c r="K150" s="387" t="str">
        <f>IF($F150&gt;0,VLOOKUP($A150,Progress_20230525!$A:$AZ,25,0),IF($G150&gt;0,VLOOKUP($A150,Progress_20230525!$A:$AZ,11,0),VLOOKUP($A150,Progress_20230525!$A:$AZ,11,0)))</f>
        <v>ที่ตั้ง 94 หมู่ที่ 1 ต.วังข่อย อ.ไพศาลี จ.นครสวรรค์ 60220</v>
      </c>
      <c r="L150" s="387">
        <f>IF($F150&gt;0,VLOOKUP($A150,Progress_20230525!$A:$AZ,26,0),IF($G150&gt;0,VLOOKUP($A150,Progress_20230525!$A:$AZ,16,0),VLOOKUP($A150,Progress_20230525!$A:$AZ,16,0)))</f>
        <v>15.6353348908954</v>
      </c>
      <c r="M150" s="387">
        <f>IF($F150&gt;0,VLOOKUP($A150,Progress_20230525!$A:$AZ,27,0),IF($G150&gt;0,VLOOKUP($A150,Progress_20230525!$A:$AZ,17,0),VLOOKUP($A150,Progress_20230525!$A:$AZ,17,0)))</f>
        <v>100.782057076128</v>
      </c>
      <c r="N150" s="387" t="str">
        <f t="shared" si="13"/>
        <v>สังกัดหน่วยงาน</v>
      </c>
      <c r="O150" s="387" t="str">
        <f>IF($F150&gt;0,VLOOKUP($A150,Progress_20230525!$A:$AZ,28,0),IF($G150&gt;0,VLOOKUP($A150,Progress_20230525!$A:$AZ,18,0),VLOOKUP($A150,Progress_20230525!$A:$AZ,18,0)))</f>
        <v>ผอ.วิมล ปรักมาตย์</v>
      </c>
      <c r="P150" s="393" t="str">
        <f>IF($F150&gt;0,VLOOKUP($A150,Progress_20230525!$A:$AZ,29,0),IF($G150&gt;0,VLOOKUP($A150,Progress_20230525!$A:$AZ,19,0),VLOOKUP($A150,Progress_20230525!$A:$AZ,19,0)))</f>
        <v>โทร.056-890-064</v>
      </c>
      <c r="Q150" s="393" t="str">
        <f>IF($F150&gt;0,0,IF($G150&gt;0,VLOOKUP($A150,Progress_20230525!$A:$AZ,20,0),VLOOKUP($A150,Progress_20230525!$A:$AZ,20,0)))</f>
        <v>นายพงษ์นรินทร์ ประทีปพรมักศ์</v>
      </c>
      <c r="R150" s="393" t="str">
        <f>IF($F150&gt;0,0,IF($G150&gt;0,VLOOKUP($A150,Progress_20230525!$A:$AZ,21,0),VLOOKUP($A150,Progress_20230525!$A:$AZ,21,0)))</f>
        <v>081-886-3079</v>
      </c>
      <c r="S150" s="387"/>
      <c r="T150" s="387"/>
      <c r="U150" s="391">
        <f t="shared" si="14"/>
        <v>45061</v>
      </c>
      <c r="V150" s="387" t="str">
        <f>VLOOKUP(MONTH($U150),Month!$A:$C,3,0)</f>
        <v>พฤษภาคม</v>
      </c>
      <c r="W150" s="387">
        <f t="shared" si="10"/>
        <v>2023</v>
      </c>
      <c r="X150" s="392">
        <v>229.92844364626833</v>
      </c>
      <c r="Y150" s="392">
        <v>101.94079583624809</v>
      </c>
    </row>
    <row r="151" spans="1:25" x14ac:dyDescent="0.25">
      <c r="A151" s="386">
        <f t="shared" si="11"/>
        <v>150</v>
      </c>
      <c r="B151" s="27">
        <f t="shared" si="12"/>
        <v>3</v>
      </c>
      <c r="C151" s="27">
        <f>VALUE(RIGHT(VLOOKUP($A151,Progress_20230525!$A:$AZ,4,0),1))</f>
        <v>1</v>
      </c>
      <c r="D151" s="387" t="str">
        <f>VLOOKUP($C151,Type!$A:$B,2,0)</f>
        <v>ศูนย์ที่จัดตั้งในโรงเรียนหรือสถานศึกษากระจายทั่วประเทศ</v>
      </c>
      <c r="E151" s="386">
        <v>150</v>
      </c>
      <c r="F151" s="388">
        <f>IF(LEN(VLOOKUP($A151,Progress_20230525!$A:$AZ,24,0))&gt;0,1,0)</f>
        <v>0</v>
      </c>
      <c r="G151" s="388">
        <f>IFERROR(SEARCH("&gt;",VLOOKUP($A151,Progress_20230525!$A:$AZ,15,0),1),0)</f>
        <v>0</v>
      </c>
      <c r="H151" s="387" t="str">
        <f>IF($F151&gt;0,VLOOKUP($A151,Progress_20230525!$A:$AZ,24,0),IF($G151&gt;0,RIGHT(VLOOKUP($A151,Progress_20230525!$A:$AZ,15,0),LEN(VLOOKUP($A151,Progress_20230525!$A:$AZ,15,0))-$G151-1),VLOOKUP($A151,Progress_20230525!$A:$AZ,15,0)))</f>
        <v xml:space="preserve">โรงเรียนวันครู (2504) </v>
      </c>
      <c r="I151" s="387" t="str">
        <f>VLOOKUP(A151,Progress_20230525!$A:$AZ,7,0)</f>
        <v>นครสวรรค์</v>
      </c>
      <c r="J151" s="387" t="str">
        <f>VLOOKUP($A151,Progress_20230525!$A:$AZ,5,0)</f>
        <v>กลุ่มศูนย์ดิจิตอลชุมชน</v>
      </c>
      <c r="K151" s="387" t="str">
        <f>IF($F151&gt;0,VLOOKUP($A151,Progress_20230525!$A:$AZ,25,0),IF($G151&gt;0,VLOOKUP($A151,Progress_20230525!$A:$AZ,11,0),VLOOKUP($A151,Progress_20230525!$A:$AZ,11,0)))</f>
        <v>ที่ตั้ง หมู่ที่ 5 บ้านตาลิน ต.หนองบัว อ.หนองบัว จ.นครสวรรค์ 60110</v>
      </c>
      <c r="L151" s="387">
        <f>IF($F151&gt;0,VLOOKUP($A151,Progress_20230525!$A:$AZ,26,0),IF($G151&gt;0,VLOOKUP($A151,Progress_20230525!$A:$AZ,16,0),VLOOKUP($A151,Progress_20230525!$A:$AZ,16,0)))</f>
        <v>15.8843888965401</v>
      </c>
      <c r="M151" s="387">
        <f>IF($F151&gt;0,VLOOKUP($A151,Progress_20230525!$A:$AZ,27,0),IF($G151&gt;0,VLOOKUP($A151,Progress_20230525!$A:$AZ,17,0),VLOOKUP($A151,Progress_20230525!$A:$AZ,17,0)))</f>
        <v>100.51967250817999</v>
      </c>
      <c r="N151" s="387" t="str">
        <f t="shared" si="13"/>
        <v>สังกัดหน่วยงาน</v>
      </c>
      <c r="O151" s="387" t="str">
        <f>IF($F151&gt;0,VLOOKUP($A151,Progress_20230525!$A:$AZ,28,0),IF($G151&gt;0,VLOOKUP($A151,Progress_20230525!$A:$AZ,18,0),VLOOKUP($A151,Progress_20230525!$A:$AZ,18,0)))</f>
        <v>ผอ.อัญชนาพร สอนพร</v>
      </c>
      <c r="P151" s="393" t="str">
        <f>IF($F151&gt;0,VLOOKUP($A151,Progress_20230525!$A:$AZ,29,0),IF($G151&gt;0,VLOOKUP($A151,Progress_20230525!$A:$AZ,19,0),VLOOKUP($A151,Progress_20230525!$A:$AZ,19,0)))</f>
        <v>โทร.090-293-2356</v>
      </c>
      <c r="Q151" s="393" t="str">
        <f>IF($F151&gt;0,0,IF($G151&gt;0,VLOOKUP($A151,Progress_20230525!$A:$AZ,20,0),VLOOKUP($A151,Progress_20230525!$A:$AZ,20,0)))</f>
        <v>นางสาวนัดดา พุฒหยวก</v>
      </c>
      <c r="R151" s="393" t="str">
        <f>IF($F151&gt;0,0,IF($G151&gt;0,VLOOKUP($A151,Progress_20230525!$A:$AZ,21,0),VLOOKUP($A151,Progress_20230525!$A:$AZ,21,0)))</f>
        <v>063-819-8661</v>
      </c>
      <c r="S151" s="387"/>
      <c r="T151" s="387"/>
      <c r="U151" s="391">
        <f t="shared" si="14"/>
        <v>45061</v>
      </c>
      <c r="V151" s="387" t="str">
        <f>VLOOKUP(MONTH($U151),Month!$A:$C,3,0)</f>
        <v>พฤษภาคม</v>
      </c>
      <c r="W151" s="387">
        <f t="shared" si="10"/>
        <v>2023</v>
      </c>
      <c r="X151" s="392">
        <v>204.75136847905077</v>
      </c>
      <c r="Y151" s="392">
        <v>127.2971021691844</v>
      </c>
    </row>
    <row r="152" spans="1:25" x14ac:dyDescent="0.25">
      <c r="A152" s="386">
        <f t="shared" si="11"/>
        <v>151</v>
      </c>
      <c r="B152" s="27">
        <f t="shared" si="12"/>
        <v>3</v>
      </c>
      <c r="C152" s="27">
        <f>VALUE(RIGHT(VLOOKUP($A152,Progress_20230525!$A:$AZ,4,0),1))</f>
        <v>1</v>
      </c>
      <c r="D152" s="387" t="str">
        <f>VLOOKUP($C152,Type!$A:$B,2,0)</f>
        <v>ศูนย์ที่จัดตั้งในโรงเรียนหรือสถานศึกษากระจายทั่วประเทศ</v>
      </c>
      <c r="E152" s="386">
        <v>151</v>
      </c>
      <c r="F152" s="388">
        <f>IF(LEN(VLOOKUP($A152,Progress_20230525!$A:$AZ,24,0))&gt;0,1,0)</f>
        <v>0</v>
      </c>
      <c r="G152" s="388">
        <f>IFERROR(SEARCH("&gt;",VLOOKUP($A152,Progress_20230525!$A:$AZ,15,0),1),0)</f>
        <v>0</v>
      </c>
      <c r="H152" s="387" t="str">
        <f>IF($F152&gt;0,VLOOKUP($A152,Progress_20230525!$A:$AZ,24,0),IF($G152&gt;0,RIGHT(VLOOKUP($A152,Progress_20230525!$A:$AZ,15,0),LEN(VLOOKUP($A152,Progress_20230525!$A:$AZ,15,0))-$G152-1),VLOOKUP($A152,Progress_20230525!$A:$AZ,15,0)))</f>
        <v>โรงเรียนอนุบาลแม่เปิน (บ้านตลุกตาสาม)</v>
      </c>
      <c r="I152" s="387" t="str">
        <f>VLOOKUP(A152,Progress_20230525!$A:$AZ,7,0)</f>
        <v>นครสวรรค์</v>
      </c>
      <c r="J152" s="387" t="str">
        <f>VLOOKUP($A152,Progress_20230525!$A:$AZ,5,0)</f>
        <v>กลุ่มศูนย์ดิจิตอลชุมชน</v>
      </c>
      <c r="K152" s="387" t="str">
        <f>IF($F152&gt;0,VLOOKUP($A152,Progress_20230525!$A:$AZ,25,0),IF($G152&gt;0,VLOOKUP($A152,Progress_20230525!$A:$AZ,11,0),VLOOKUP($A152,Progress_20230525!$A:$AZ,11,0)))</f>
        <v>ที่ตั้ง หมู่ที่ 5 บ้านสระสวัสดิ์ ต.แม่เปิน อ.แม่เปิน จ.นครสวรรค์ 60150</v>
      </c>
      <c r="L152" s="387">
        <f>IF($F152&gt;0,VLOOKUP($A152,Progress_20230525!$A:$AZ,26,0),IF($G152&gt;0,VLOOKUP($A152,Progress_20230525!$A:$AZ,16,0),VLOOKUP($A152,Progress_20230525!$A:$AZ,16,0)))</f>
        <v>15.6672668336881</v>
      </c>
      <c r="M152" s="387">
        <f>IF($F152&gt;0,VLOOKUP($A152,Progress_20230525!$A:$AZ,27,0),IF($G152&gt;0,VLOOKUP($A152,Progress_20230525!$A:$AZ,17,0),VLOOKUP($A152,Progress_20230525!$A:$AZ,17,0)))</f>
        <v>99.44747320127</v>
      </c>
      <c r="N152" s="387" t="str">
        <f t="shared" si="13"/>
        <v>สังกัดหน่วยงาน</v>
      </c>
      <c r="O152" s="387" t="str">
        <f>IF($F152&gt;0,VLOOKUP($A152,Progress_20230525!$A:$AZ,28,0),IF($G152&gt;0,VLOOKUP($A152,Progress_20230525!$A:$AZ,18,0),VLOOKUP($A152,Progress_20230525!$A:$AZ,18,0)))</f>
        <v>ผอ.สุเชษฐ์ รัตนเสถียร</v>
      </c>
      <c r="P152" s="393" t="str">
        <f>IF($F152&gt;0,VLOOKUP($A152,Progress_20230525!$A:$AZ,29,0),IF($G152&gt;0,VLOOKUP($A152,Progress_20230525!$A:$AZ,19,0),VLOOKUP($A152,Progress_20230525!$A:$AZ,19,0)))</f>
        <v>โทร.065-017-9295</v>
      </c>
      <c r="Q152" s="393">
        <f>IF($F152&gt;0,0,IF($G152&gt;0,VLOOKUP($A152,Progress_20230525!$A:$AZ,20,0),VLOOKUP($A152,Progress_20230525!$A:$AZ,20,0)))</f>
        <v>0</v>
      </c>
      <c r="R152" s="393">
        <f>IF($F152&gt;0,0,IF($G152&gt;0,VLOOKUP($A152,Progress_20230525!$A:$AZ,21,0),VLOOKUP($A152,Progress_20230525!$A:$AZ,21,0)))</f>
        <v>0</v>
      </c>
      <c r="S152" s="387"/>
      <c r="T152" s="387"/>
      <c r="U152" s="391">
        <f t="shared" si="14"/>
        <v>45061</v>
      </c>
      <c r="V152" s="387" t="str">
        <f>VLOOKUP(MONTH($U152),Month!$A:$C,3,0)</f>
        <v>พฤษภาคม</v>
      </c>
      <c r="W152" s="387">
        <f t="shared" si="10"/>
        <v>2023</v>
      </c>
      <c r="X152" s="392">
        <v>231.95789207126649</v>
      </c>
      <c r="Y152" s="392">
        <v>135.68043035006116</v>
      </c>
    </row>
    <row r="153" spans="1:25" x14ac:dyDescent="0.25">
      <c r="A153" s="386">
        <f t="shared" si="11"/>
        <v>152</v>
      </c>
      <c r="B153" s="27">
        <f t="shared" si="12"/>
        <v>3</v>
      </c>
      <c r="C153" s="27">
        <f>VALUE(RIGHT(VLOOKUP($A153,Progress_20230525!$A:$AZ,4,0),1))</f>
        <v>1</v>
      </c>
      <c r="D153" s="387" t="str">
        <f>VLOOKUP($C153,Type!$A:$B,2,0)</f>
        <v>ศูนย์ที่จัดตั้งในโรงเรียนหรือสถานศึกษากระจายทั่วประเทศ</v>
      </c>
      <c r="E153" s="386">
        <v>152</v>
      </c>
      <c r="F153" s="388">
        <f>IF(LEN(VLOOKUP($A153,Progress_20230525!$A:$AZ,24,0))&gt;0,1,0)</f>
        <v>0</v>
      </c>
      <c r="G153" s="388">
        <f>IFERROR(SEARCH("&gt;",VLOOKUP($A153,Progress_20230525!$A:$AZ,15,0),1),0)</f>
        <v>0</v>
      </c>
      <c r="H153" s="387" t="str">
        <f>IF($F153&gt;0,VLOOKUP($A153,Progress_20230525!$A:$AZ,24,0),IF($G153&gt;0,RIGHT(VLOOKUP($A153,Progress_20230525!$A:$AZ,15,0),LEN(VLOOKUP($A153,Progress_20230525!$A:$AZ,15,0))-$G153-1),VLOOKUP($A153,Progress_20230525!$A:$AZ,15,0)))</f>
        <v>โรงเรียนบ้านใหม่ (ราชบูรณะ)</v>
      </c>
      <c r="I153" s="387" t="str">
        <f>VLOOKUP(A153,Progress_20230525!$A:$AZ,7,0)</f>
        <v>นครสวรรค์</v>
      </c>
      <c r="J153" s="387" t="str">
        <f>VLOOKUP($A153,Progress_20230525!$A:$AZ,5,0)</f>
        <v>กลุ่มศูนย์ดิจิตอลชุมชน</v>
      </c>
      <c r="K153" s="387" t="str">
        <f>IF($F153&gt;0,VLOOKUP($A153,Progress_20230525!$A:$AZ,25,0),IF($G153&gt;0,VLOOKUP($A153,Progress_20230525!$A:$AZ,11,0),VLOOKUP($A153,Progress_20230525!$A:$AZ,11,0)))</f>
        <v>ที่ตั้ง หมู่ที่ 7 บ้านบ้านใหม่ ต.หนองกรด อ.บรรพตพิสมัย จ.นครสวรรค์ 60180</v>
      </c>
      <c r="L153" s="387">
        <f>IF($F153&gt;0,VLOOKUP($A153,Progress_20230525!$A:$AZ,26,0),IF($G153&gt;0,VLOOKUP($A153,Progress_20230525!$A:$AZ,16,0),VLOOKUP($A153,Progress_20230525!$A:$AZ,16,0)))</f>
        <v>15.988498851461699</v>
      </c>
      <c r="M153" s="387">
        <f>IF($F153&gt;0,VLOOKUP($A153,Progress_20230525!$A:$AZ,27,0),IF($G153&gt;0,VLOOKUP($A153,Progress_20230525!$A:$AZ,17,0),VLOOKUP($A153,Progress_20230525!$A:$AZ,17,0)))</f>
        <v>100.08435945487</v>
      </c>
      <c r="N153" s="387" t="str">
        <f t="shared" si="13"/>
        <v>สังกัดหน่วยงาน</v>
      </c>
      <c r="O153" s="387" t="str">
        <f>IF($F153&gt;0,VLOOKUP($A153,Progress_20230525!$A:$AZ,28,0),IF($G153&gt;0,VLOOKUP($A153,Progress_20230525!$A:$AZ,18,0),VLOOKUP($A153,Progress_20230525!$A:$AZ,18,0)))</f>
        <v>ผอ.นางสุธัญญา ชูแช่ม</v>
      </c>
      <c r="P153" s="393" t="str">
        <f>IF($F153&gt;0,VLOOKUP($A153,Progress_20230525!$A:$AZ,29,0),IF($G153&gt;0,VLOOKUP($A153,Progress_20230525!$A:$AZ,19,0),VLOOKUP($A153,Progress_20230525!$A:$AZ,19,0)))</f>
        <v>โทร.089-568-6905 ,086-208-9880</v>
      </c>
      <c r="Q153" s="393" t="str">
        <f>IF($F153&gt;0,0,IF($G153&gt;0,VLOOKUP($A153,Progress_20230525!$A:$AZ,20,0),VLOOKUP($A153,Progress_20230525!$A:$AZ,20,0)))</f>
        <v>นายภาณพงศ์ เลิศรสนันทการ</v>
      </c>
      <c r="R153" s="393" t="str">
        <f>IF($F153&gt;0,0,IF($G153&gt;0,VLOOKUP($A153,Progress_20230525!$A:$AZ,21,0),VLOOKUP($A153,Progress_20230525!$A:$AZ,21,0)))</f>
        <v>086-208-9880</v>
      </c>
      <c r="S153" s="387"/>
      <c r="T153" s="387"/>
      <c r="U153" s="391">
        <f t="shared" si="14"/>
        <v>45061</v>
      </c>
      <c r="V153" s="387" t="str">
        <f>VLOOKUP(MONTH($U153),Month!$A:$C,3,0)</f>
        <v>พฤษภาคม</v>
      </c>
      <c r="W153" s="387">
        <f t="shared" si="10"/>
        <v>2023</v>
      </c>
      <c r="X153" s="392">
        <v>204.78036330556324</v>
      </c>
      <c r="Y153" s="392">
        <v>107.03304689562046</v>
      </c>
    </row>
    <row r="154" spans="1:25" x14ac:dyDescent="0.25">
      <c r="A154" s="386">
        <f t="shared" si="11"/>
        <v>153</v>
      </c>
      <c r="B154" s="27">
        <f t="shared" si="12"/>
        <v>3</v>
      </c>
      <c r="C154" s="27">
        <f>VALUE(RIGHT(VLOOKUP($A154,Progress_20230525!$A:$AZ,4,0),1))</f>
        <v>1</v>
      </c>
      <c r="D154" s="387" t="str">
        <f>VLOOKUP($C154,Type!$A:$B,2,0)</f>
        <v>ศูนย์ที่จัดตั้งในโรงเรียนหรือสถานศึกษากระจายทั่วประเทศ</v>
      </c>
      <c r="E154" s="386">
        <v>153</v>
      </c>
      <c r="F154" s="388">
        <f>IF(LEN(VLOOKUP($A154,Progress_20230525!$A:$AZ,24,0))&gt;0,1,0)</f>
        <v>0</v>
      </c>
      <c r="G154" s="388">
        <f>IFERROR(SEARCH("&gt;",VLOOKUP($A154,Progress_20230525!$A:$AZ,15,0),1),0)</f>
        <v>0</v>
      </c>
      <c r="H154" s="387" t="str">
        <f>IF($F154&gt;0,VLOOKUP($A154,Progress_20230525!$A:$AZ,24,0),IF($G154&gt;0,RIGHT(VLOOKUP($A154,Progress_20230525!$A:$AZ,15,0),LEN(VLOOKUP($A154,Progress_20230525!$A:$AZ,15,0))-$G154-1),VLOOKUP($A154,Progress_20230525!$A:$AZ,15,0)))</f>
        <v>โรงเรียนวัดหัวดงใต้ (บางทองประชาสรรค์)</v>
      </c>
      <c r="I154" s="387" t="str">
        <f>VLOOKUP(A154,Progress_20230525!$A:$AZ,7,0)</f>
        <v>นครสวรรค์</v>
      </c>
      <c r="J154" s="387" t="str">
        <f>VLOOKUP($A154,Progress_20230525!$A:$AZ,5,0)</f>
        <v>กลุ่มศูนย์ดิจิตอลชุมชน</v>
      </c>
      <c r="K154" s="387" t="str">
        <f>IF($F154&gt;0,VLOOKUP($A154,Progress_20230525!$A:$AZ,25,0),IF($G154&gt;0,VLOOKUP($A154,Progress_20230525!$A:$AZ,11,0),VLOOKUP($A154,Progress_20230525!$A:$AZ,11,0)))</f>
        <v>ที่ตั้ง หมู่ที่ 3 บ้านหัวดง ต.หัวดง อ.เก้าเลี้ยว จ.นครสวรรค์ 60230</v>
      </c>
      <c r="L154" s="387">
        <f>IF($F154&gt;0,VLOOKUP($A154,Progress_20230525!$A:$AZ,26,0),IF($G154&gt;0,VLOOKUP($A154,Progress_20230525!$A:$AZ,16,0),VLOOKUP($A154,Progress_20230525!$A:$AZ,16,0)))</f>
        <v>15.880757080545701</v>
      </c>
      <c r="M154" s="387">
        <f>IF($F154&gt;0,VLOOKUP($A154,Progress_20230525!$A:$AZ,27,0),IF($G154&gt;0,VLOOKUP($A154,Progress_20230525!$A:$AZ,17,0),VLOOKUP($A154,Progress_20230525!$A:$AZ,17,0)))</f>
        <v>100.056944557338</v>
      </c>
      <c r="N154" s="387" t="str">
        <f t="shared" si="13"/>
        <v>สังกัดหน่วยงาน</v>
      </c>
      <c r="O154" s="387" t="str">
        <f>IF($F154&gt;0,VLOOKUP($A154,Progress_20230525!$A:$AZ,28,0),IF($G154&gt;0,VLOOKUP($A154,Progress_20230525!$A:$AZ,18,0),VLOOKUP($A154,Progress_20230525!$A:$AZ,18,0)))</f>
        <v>ผอ.ไตรรงค์ วัตถุสิน</v>
      </c>
      <c r="P154" s="393" t="str">
        <f>IF($F154&gt;0,VLOOKUP($A154,Progress_20230525!$A:$AZ,29,0),IF($G154&gt;0,VLOOKUP($A154,Progress_20230525!$A:$AZ,19,0),VLOOKUP($A154,Progress_20230525!$A:$AZ,19,0)))</f>
        <v>โทร.088-272-1924</v>
      </c>
      <c r="Q154" s="393" t="str">
        <f>IF($F154&gt;0,0,IF($G154&gt;0,VLOOKUP($A154,Progress_20230525!$A:$AZ,20,0),VLOOKUP($A154,Progress_20230525!$A:$AZ,20,0)))</f>
        <v>นายสุทัศ สานุ</v>
      </c>
      <c r="R154" s="393" t="str">
        <f>IF($F154&gt;0,0,IF($G154&gt;0,VLOOKUP($A154,Progress_20230525!$A:$AZ,21,0),VLOOKUP($A154,Progress_20230525!$A:$AZ,21,0)))</f>
        <v>061-526-6951</v>
      </c>
      <c r="S154" s="387"/>
      <c r="T154" s="387"/>
      <c r="U154" s="391">
        <f t="shared" si="14"/>
        <v>45061</v>
      </c>
      <c r="V154" s="387" t="str">
        <f>VLOOKUP(MONTH($U154),Month!$A:$C,3,0)</f>
        <v>พฤษภาคม</v>
      </c>
      <c r="W154" s="387">
        <f t="shared" si="10"/>
        <v>2023</v>
      </c>
      <c r="X154" s="392">
        <v>245.36728985335111</v>
      </c>
      <c r="Y154" s="392">
        <v>110.79621713658526</v>
      </c>
    </row>
    <row r="155" spans="1:25" x14ac:dyDescent="0.25">
      <c r="A155" s="386">
        <f t="shared" si="11"/>
        <v>154</v>
      </c>
      <c r="B155" s="27">
        <f t="shared" si="12"/>
        <v>3</v>
      </c>
      <c r="C155" s="27">
        <f>VALUE(RIGHT(VLOOKUP($A155,Progress_20230525!$A:$AZ,4,0),1))</f>
        <v>1</v>
      </c>
      <c r="D155" s="387" t="str">
        <f>VLOOKUP($C155,Type!$A:$B,2,0)</f>
        <v>ศูนย์ที่จัดตั้งในโรงเรียนหรือสถานศึกษากระจายทั่วประเทศ</v>
      </c>
      <c r="E155" s="386">
        <v>154</v>
      </c>
      <c r="F155" s="388">
        <f>IF(LEN(VLOOKUP($A155,Progress_20230525!$A:$AZ,24,0))&gt;0,1,0)</f>
        <v>0</v>
      </c>
      <c r="G155" s="388">
        <f>IFERROR(SEARCH("&gt;",VLOOKUP($A155,Progress_20230525!$A:$AZ,15,0),1),0)</f>
        <v>0</v>
      </c>
      <c r="H155" s="387" t="str">
        <f>IF($F155&gt;0,VLOOKUP($A155,Progress_20230525!$A:$AZ,24,0),IF($G155&gt;0,RIGHT(VLOOKUP($A155,Progress_20230525!$A:$AZ,15,0),LEN(VLOOKUP($A155,Progress_20230525!$A:$AZ,15,0))-$G155-1),VLOOKUP($A155,Progress_20230525!$A:$AZ,15,0)))</f>
        <v>โรงเรียนท่าอิฐศึกษา</v>
      </c>
      <c r="I155" s="387" t="str">
        <f>VLOOKUP(A155,Progress_20230525!$A:$AZ,7,0)</f>
        <v>นนทบุรี</v>
      </c>
      <c r="J155" s="387" t="str">
        <f>VLOOKUP($A155,Progress_20230525!$A:$AZ,5,0)</f>
        <v>กลุ่มศูนย์ดิจิตอลชุมชน</v>
      </c>
      <c r="K155" s="387" t="str">
        <f>IF($F155&gt;0,VLOOKUP($A155,Progress_20230525!$A:$AZ,25,0),IF($G155&gt;0,VLOOKUP($A155,Progress_20230525!$A:$AZ,11,0),VLOOKUP($A155,Progress_20230525!$A:$AZ,11,0)))</f>
        <v>หมู่ 6 81/1 ซ.ท่าอิฐ ต.ท่าอิฐ อ.ปากเกร็ด จ.นนทบุรี 11120</v>
      </c>
      <c r="L155" s="387">
        <f>IF($F155&gt;0,VLOOKUP($A155,Progress_20230525!$A:$AZ,26,0),IF($G155&gt;0,VLOOKUP($A155,Progress_20230525!$A:$AZ,16,0),VLOOKUP($A155,Progress_20230525!$A:$AZ,16,0)))</f>
        <v>13.8971245231641</v>
      </c>
      <c r="M155" s="387">
        <f>IF($F155&gt;0,VLOOKUP($A155,Progress_20230525!$A:$AZ,27,0),IF($G155&gt;0,VLOOKUP($A155,Progress_20230525!$A:$AZ,17,0),VLOOKUP($A155,Progress_20230525!$A:$AZ,17,0)))</f>
        <v>100.477916837365</v>
      </c>
      <c r="N155" s="387" t="str">
        <f t="shared" si="13"/>
        <v>สังกัดหน่วยงาน</v>
      </c>
      <c r="O155" s="387" t="str">
        <f>IF($F155&gt;0,VLOOKUP($A155,Progress_20230525!$A:$AZ,28,0),IF($G155&gt;0,VLOOKUP($A155,Progress_20230525!$A:$AZ,18,0),VLOOKUP($A155,Progress_20230525!$A:$AZ,18,0)))</f>
        <v>ผอ.อิมรอน เสมสายัณห์</v>
      </c>
      <c r="P155" s="393" t="str">
        <f>IF($F155&gt;0,VLOOKUP($A155,Progress_20230525!$A:$AZ,29,0),IF($G155&gt;0,VLOOKUP($A155,Progress_20230525!$A:$AZ,19,0),VLOOKUP($A155,Progress_20230525!$A:$AZ,19,0)))</f>
        <v>081-552-7889</v>
      </c>
      <c r="Q155" s="393" t="str">
        <f>IF($F155&gt;0,0,IF($G155&gt;0,VLOOKUP($A155,Progress_20230525!$A:$AZ,20,0),VLOOKUP($A155,Progress_20230525!$A:$AZ,20,0)))</f>
        <v>นายสมชาย เจริญผล (เจ้าหน้าที่ ร.ร.)</v>
      </c>
      <c r="R155" s="393" t="str">
        <f>IF($F155&gt;0,0,IF($G155&gt;0,VLOOKUP($A155,Progress_20230525!$A:$AZ,21,0),VLOOKUP($A155,Progress_20230525!$A:$AZ,21,0)))</f>
        <v>061-324-9501</v>
      </c>
      <c r="S155" s="387"/>
      <c r="T155" s="387"/>
      <c r="U155" s="391">
        <f t="shared" si="14"/>
        <v>45061</v>
      </c>
      <c r="V155" s="387" t="str">
        <f>VLOOKUP(MONTH($U155),Month!$A:$C,3,0)</f>
        <v>พฤษภาคม</v>
      </c>
      <c r="W155" s="387">
        <f t="shared" si="10"/>
        <v>2023</v>
      </c>
      <c r="X155" s="392">
        <v>245.63791784837474</v>
      </c>
      <c r="Y155" s="392">
        <v>124.25328268081206</v>
      </c>
    </row>
    <row r="156" spans="1:25" x14ac:dyDescent="0.25">
      <c r="A156" s="386">
        <f t="shared" si="11"/>
        <v>155</v>
      </c>
      <c r="B156" s="27">
        <f t="shared" si="12"/>
        <v>3</v>
      </c>
      <c r="C156" s="27">
        <f>VALUE(RIGHT(VLOOKUP($A156,Progress_20230525!$A:$AZ,4,0),1))</f>
        <v>1</v>
      </c>
      <c r="D156" s="387" t="str">
        <f>VLOOKUP($C156,Type!$A:$B,2,0)</f>
        <v>ศูนย์ที่จัดตั้งในโรงเรียนหรือสถานศึกษากระจายทั่วประเทศ</v>
      </c>
      <c r="E156" s="386">
        <v>155</v>
      </c>
      <c r="F156" s="388">
        <f>IF(LEN(VLOOKUP($A156,Progress_20230525!$A:$AZ,24,0))&gt;0,1,0)</f>
        <v>1</v>
      </c>
      <c r="G156" s="388">
        <f>IFERROR(SEARCH("&gt;",VLOOKUP($A156,Progress_20230525!$A:$AZ,15,0),1),0)</f>
        <v>44</v>
      </c>
      <c r="H156" s="387" t="str">
        <f>IF($F156&gt;0,VLOOKUP($A156,Progress_20230525!$A:$AZ,24,0),IF($G156&gt;0,RIGHT(VLOOKUP($A156,Progress_20230525!$A:$AZ,15,0),LEN(VLOOKUP($A156,Progress_20230525!$A:$AZ,15,0))-$G156-1),VLOOKUP($A156,Progress_20230525!$A:$AZ,15,0)))</f>
        <v>โรงเรียนทานสัมฤทธิ์วิทยา</v>
      </c>
      <c r="I156" s="387" t="str">
        <f>VLOOKUP(A156,Progress_20230525!$A:$AZ,7,0)</f>
        <v>นนทบุรี</v>
      </c>
      <c r="J156" s="387" t="str">
        <f>VLOOKUP($A156,Progress_20230525!$A:$AZ,5,0)</f>
        <v>กลุ่มศูนย์ดิจิตอลชุมชน</v>
      </c>
      <c r="K156" s="387" t="str">
        <f>IF($F156&gt;0,VLOOKUP($A156,Progress_20230525!$A:$AZ,25,0),IF($G156&gt;0,VLOOKUP($A156,Progress_20230525!$A:$AZ,11,0),VLOOKUP($A156,Progress_20230525!$A:$AZ,11,0)))</f>
        <v>63 หมู่ที่ 6 ซอยติวานนท์ 38 ต.ท่าทราย อ.เมืองนนทบุรี จ.นนทบุรี 11000</v>
      </c>
      <c r="L156" s="387">
        <f>IF($F156&gt;0,VLOOKUP($A156,Progress_20230525!$A:$AZ,26,0),IF($G156&gt;0,VLOOKUP($A156,Progress_20230525!$A:$AZ,16,0),VLOOKUP($A156,Progress_20230525!$A:$AZ,16,0)))</f>
        <v>13.8731570188587</v>
      </c>
      <c r="M156" s="387">
        <f>IF($F156&gt;0,VLOOKUP($A156,Progress_20230525!$A:$AZ,27,0),IF($G156&gt;0,VLOOKUP($A156,Progress_20230525!$A:$AZ,17,0),VLOOKUP($A156,Progress_20230525!$A:$AZ,17,0)))</f>
        <v>100.520033940451</v>
      </c>
      <c r="N156" s="387" t="str">
        <f t="shared" si="13"/>
        <v>สังกัดหน่วยงาน</v>
      </c>
      <c r="O156" s="387" t="str">
        <f>IF($F156&gt;0,VLOOKUP($A156,Progress_20230525!$A:$AZ,28,0),IF($G156&gt;0,VLOOKUP($A156,Progress_20230525!$A:$AZ,18,0),VLOOKUP($A156,Progress_20230525!$A:$AZ,18,0)))</f>
        <v>ผอ.ทวิช โคตรชมภู</v>
      </c>
      <c r="P156" s="393" t="str">
        <f>IF($F156&gt;0,VLOOKUP($A156,Progress_20230525!$A:$AZ,29,0),IF($G156&gt;0,VLOOKUP($A156,Progress_20230525!$A:$AZ,19,0),VLOOKUP($A156,Progress_20230525!$A:$AZ,19,0)))</f>
        <v>085-0076956</v>
      </c>
      <c r="Q156" s="393">
        <f>IF($F156&gt;0,0,IF($G156&gt;0,VLOOKUP($A156,Progress_20230525!$A:$AZ,20,0),VLOOKUP($A156,Progress_20230525!$A:$AZ,20,0)))</f>
        <v>0</v>
      </c>
      <c r="R156" s="393">
        <f>IF($F156&gt;0,0,IF($G156&gt;0,VLOOKUP($A156,Progress_20230525!$A:$AZ,21,0),VLOOKUP($A156,Progress_20230525!$A:$AZ,21,0)))</f>
        <v>0</v>
      </c>
      <c r="S156" s="387"/>
      <c r="T156" s="387"/>
      <c r="U156" s="391">
        <f t="shared" si="14"/>
        <v>45061</v>
      </c>
      <c r="V156" s="387" t="str">
        <f>VLOOKUP(MONTH($U156),Month!$A:$C,3,0)</f>
        <v>พฤษภาคม</v>
      </c>
      <c r="W156" s="387">
        <f t="shared" si="10"/>
        <v>2023</v>
      </c>
      <c r="X156" s="392">
        <v>235.71533341856983</v>
      </c>
      <c r="Y156" s="392">
        <v>143.14846545417555</v>
      </c>
    </row>
    <row r="157" spans="1:25" x14ac:dyDescent="0.25">
      <c r="A157" s="386">
        <f t="shared" si="11"/>
        <v>156</v>
      </c>
      <c r="B157" s="27">
        <f t="shared" si="12"/>
        <v>3</v>
      </c>
      <c r="C157" s="27">
        <f>VALUE(RIGHT(VLOOKUP($A157,Progress_20230525!$A:$AZ,4,0),1))</f>
        <v>1</v>
      </c>
      <c r="D157" s="387" t="str">
        <f>VLOOKUP($C157,Type!$A:$B,2,0)</f>
        <v>ศูนย์ที่จัดตั้งในโรงเรียนหรือสถานศึกษากระจายทั่วประเทศ</v>
      </c>
      <c r="E157" s="386">
        <v>156</v>
      </c>
      <c r="F157" s="388">
        <f>IF(LEN(VLOOKUP($A157,Progress_20230525!$A:$AZ,24,0))&gt;0,1,0)</f>
        <v>0</v>
      </c>
      <c r="G157" s="388">
        <f>IFERROR(SEARCH("&gt;",VLOOKUP($A157,Progress_20230525!$A:$AZ,15,0),1),0)</f>
        <v>0</v>
      </c>
      <c r="H157" s="387" t="str">
        <f>IF($F157&gt;0,VLOOKUP($A157,Progress_20230525!$A:$AZ,24,0),IF($G157&gt;0,RIGHT(VLOOKUP($A157,Progress_20230525!$A:$AZ,15,0),LEN(VLOOKUP($A157,Progress_20230525!$A:$AZ,15,0))-$G157-1),VLOOKUP($A157,Progress_20230525!$A:$AZ,15,0)))</f>
        <v>โรงเรียนวัดเชิงกระบือ</v>
      </c>
      <c r="I157" s="387" t="str">
        <f>VLOOKUP(A157,Progress_20230525!$A:$AZ,7,0)</f>
        <v>นนทบุรี</v>
      </c>
      <c r="J157" s="387" t="str">
        <f>VLOOKUP($A157,Progress_20230525!$A:$AZ,5,0)</f>
        <v>กลุ่มศูนย์ดิจิตอลชุมชน</v>
      </c>
      <c r="K157" s="387" t="str">
        <f>IF($F157&gt;0,VLOOKUP($A157,Progress_20230525!$A:$AZ,25,0),IF($G157&gt;0,VLOOKUP($A157,Progress_20230525!$A:$AZ,11,0),VLOOKUP($A157,Progress_20230525!$A:$AZ,11,0)))</f>
        <v>หมู่ 1 ถ.บางกรวย-ไทรน้อย ต.บางกรวย อ.บางกรวย จ.นนทบุรี 11130</v>
      </c>
      <c r="L157" s="387">
        <f>IF($F157&gt;0,VLOOKUP($A157,Progress_20230525!$A:$AZ,26,0),IF($G157&gt;0,VLOOKUP($A157,Progress_20230525!$A:$AZ,16,0),VLOOKUP($A157,Progress_20230525!$A:$AZ,16,0)))</f>
        <v>13.805158157892</v>
      </c>
      <c r="M157" s="387">
        <f>IF($F157&gt;0,VLOOKUP($A157,Progress_20230525!$A:$AZ,27,0),IF($G157&gt;0,VLOOKUP($A157,Progress_20230525!$A:$AZ,17,0),VLOOKUP($A157,Progress_20230525!$A:$AZ,17,0)))</f>
        <v>100.503205708642</v>
      </c>
      <c r="N157" s="387" t="str">
        <f t="shared" si="13"/>
        <v>สังกัดหน่วยงาน</v>
      </c>
      <c r="O157" s="387" t="str">
        <f>IF($F157&gt;0,VLOOKUP($A157,Progress_20230525!$A:$AZ,28,0),IF($G157&gt;0,VLOOKUP($A157,Progress_20230525!$A:$AZ,18,0),VLOOKUP($A157,Progress_20230525!$A:$AZ,18,0)))</f>
        <v>ผอ.ภราดร สังขรัตน์</v>
      </c>
      <c r="P157" s="393" t="str">
        <f>IF($F157&gt;0,VLOOKUP($A157,Progress_20230525!$A:$AZ,29,0),IF($G157&gt;0,VLOOKUP($A157,Progress_20230525!$A:$AZ,19,0),VLOOKUP($A157,Progress_20230525!$A:$AZ,19,0)))</f>
        <v>083-122-7716</v>
      </c>
      <c r="Q157" s="393" t="str">
        <f>IF($F157&gt;0,0,IF($G157&gt;0,VLOOKUP($A157,Progress_20230525!$A:$AZ,20,0),VLOOKUP($A157,Progress_20230525!$A:$AZ,20,0)))</f>
        <v>นางสาวสุพิชฌาย ฉัตรยิ่งยงเจริญ</v>
      </c>
      <c r="R157" s="393" t="str">
        <f>IF($F157&gt;0,0,IF($G157&gt;0,VLOOKUP($A157,Progress_20230525!$A:$AZ,21,0),VLOOKUP($A157,Progress_20230525!$A:$AZ,21,0)))</f>
        <v>083-122-7716</v>
      </c>
      <c r="S157" s="387"/>
      <c r="T157" s="387"/>
      <c r="U157" s="391">
        <f t="shared" si="14"/>
        <v>45061</v>
      </c>
      <c r="V157" s="387" t="str">
        <f>VLOOKUP(MONTH($U157),Month!$A:$C,3,0)</f>
        <v>พฤษภาคม</v>
      </c>
      <c r="W157" s="387">
        <f t="shared" si="10"/>
        <v>2023</v>
      </c>
      <c r="X157" s="392">
        <v>241.5263581309521</v>
      </c>
      <c r="Y157" s="392">
        <v>127.74029742072879</v>
      </c>
    </row>
    <row r="158" spans="1:25" x14ac:dyDescent="0.25">
      <c r="A158" s="386">
        <f t="shared" si="11"/>
        <v>157</v>
      </c>
      <c r="B158" s="27">
        <f t="shared" si="12"/>
        <v>3</v>
      </c>
      <c r="C158" s="27">
        <f>VALUE(RIGHT(VLOOKUP($A158,Progress_20230525!$A:$AZ,4,0),1))</f>
        <v>1</v>
      </c>
      <c r="D158" s="387" t="str">
        <f>VLOOKUP($C158,Type!$A:$B,2,0)</f>
        <v>ศูนย์ที่จัดตั้งในโรงเรียนหรือสถานศึกษากระจายทั่วประเทศ</v>
      </c>
      <c r="E158" s="386">
        <v>157</v>
      </c>
      <c r="F158" s="388">
        <f>IF(LEN(VLOOKUP($A158,Progress_20230525!$A:$AZ,24,0))&gt;0,1,0)</f>
        <v>0</v>
      </c>
      <c r="G158" s="388">
        <f>IFERROR(SEARCH("&gt;",VLOOKUP($A158,Progress_20230525!$A:$AZ,15,0),1),0)</f>
        <v>0</v>
      </c>
      <c r="H158" s="387" t="str">
        <f>IF($F158&gt;0,VLOOKUP($A158,Progress_20230525!$A:$AZ,24,0),IF($G158&gt;0,RIGHT(VLOOKUP($A158,Progress_20230525!$A:$AZ,15,0),LEN(VLOOKUP($A158,Progress_20230525!$A:$AZ,15,0))-$G158-1),VLOOKUP($A158,Progress_20230525!$A:$AZ,15,0)))</f>
        <v>โรงเรียนตลาดบางคูลัด</v>
      </c>
      <c r="I158" s="387" t="str">
        <f>VLOOKUP(A158,Progress_20230525!$A:$AZ,7,0)</f>
        <v>นนทบุรี</v>
      </c>
      <c r="J158" s="387" t="str">
        <f>VLOOKUP($A158,Progress_20230525!$A:$AZ,5,0)</f>
        <v>กลุ่มศูนย์ดิจิตอลชุมชน</v>
      </c>
      <c r="K158" s="387" t="str">
        <f>IF($F158&gt;0,VLOOKUP($A158,Progress_20230525!$A:$AZ,25,0),IF($G158&gt;0,VLOOKUP($A158,Progress_20230525!$A:$AZ,11,0),VLOOKUP($A158,Progress_20230525!$A:$AZ,11,0)))</f>
        <v>39/10 หมู่ที่ 4 ถนนบางใหญ่ - บางคูลัด   ตำบลบางใหญ่  อำเภอบางใหญ่ จังหวัดนนทบุรี 11140</v>
      </c>
      <c r="L158" s="387">
        <f>IF($F158&gt;0,VLOOKUP($A158,Progress_20230525!$A:$AZ,26,0),IF($G158&gt;0,VLOOKUP($A158,Progress_20230525!$A:$AZ,16,0),VLOOKUP($A158,Progress_20230525!$A:$AZ,16,0)))</f>
        <v>13.8412092537472</v>
      </c>
      <c r="M158" s="387">
        <f>IF($F158&gt;0,VLOOKUP($A158,Progress_20230525!$A:$AZ,27,0),IF($G158&gt;0,VLOOKUP($A158,Progress_20230525!$A:$AZ,17,0),VLOOKUP($A158,Progress_20230525!$A:$AZ,17,0)))</f>
        <v>100.355713964353</v>
      </c>
      <c r="N158" s="387" t="str">
        <f t="shared" si="13"/>
        <v>สังกัดหน่วยงาน</v>
      </c>
      <c r="O158" s="387" t="str">
        <f>IF($F158&gt;0,VLOOKUP($A158,Progress_20230525!$A:$AZ,28,0),IF($G158&gt;0,VLOOKUP($A158,Progress_20230525!$A:$AZ,18,0),VLOOKUP($A158,Progress_20230525!$A:$AZ,18,0)))</f>
        <v>ผอ.นายทิพประเวทย์ ผิวพิมพ์ดี</v>
      </c>
      <c r="P158" s="393" t="str">
        <f>IF($F158&gt;0,VLOOKUP($A158,Progress_20230525!$A:$AZ,29,0),IF($G158&gt;0,VLOOKUP($A158,Progress_20230525!$A:$AZ,19,0),VLOOKUP($A158,Progress_20230525!$A:$AZ,19,0)))</f>
        <v>087-752-2591</v>
      </c>
      <c r="Q158" s="393" t="str">
        <f>IF($F158&gt;0,0,IF($G158&gt;0,VLOOKUP($A158,Progress_20230525!$A:$AZ,20,0),VLOOKUP($A158,Progress_20230525!$A:$AZ,20,0)))</f>
        <v>นายเกียรติศักดิ์ ภิรมย์คล้อย</v>
      </c>
      <c r="R158" s="393" t="str">
        <f>IF($F158&gt;0,0,IF($G158&gt;0,VLOOKUP($A158,Progress_20230525!$A:$AZ,21,0),VLOOKUP($A158,Progress_20230525!$A:$AZ,21,0)))</f>
        <v>087-603-8822</v>
      </c>
      <c r="S158" s="387"/>
      <c r="T158" s="387"/>
      <c r="U158" s="391">
        <f t="shared" si="14"/>
        <v>45061</v>
      </c>
      <c r="V158" s="387" t="str">
        <f>VLOOKUP(MONTH($U158),Month!$A:$C,3,0)</f>
        <v>พฤษภาคม</v>
      </c>
      <c r="W158" s="387">
        <f t="shared" si="10"/>
        <v>2023</v>
      </c>
      <c r="X158" s="392">
        <v>220.96670650539409</v>
      </c>
      <c r="Y158" s="392">
        <v>115.22767353210918</v>
      </c>
    </row>
    <row r="159" spans="1:25" x14ac:dyDescent="0.25">
      <c r="A159" s="386">
        <f t="shared" si="11"/>
        <v>158</v>
      </c>
      <c r="B159" s="27">
        <f t="shared" si="12"/>
        <v>3</v>
      </c>
      <c r="C159" s="27">
        <f>VALUE(RIGHT(VLOOKUP($A159,Progress_20230525!$A:$AZ,4,0),1))</f>
        <v>1</v>
      </c>
      <c r="D159" s="387" t="str">
        <f>VLOOKUP($C159,Type!$A:$B,2,0)</f>
        <v>ศูนย์ที่จัดตั้งในโรงเรียนหรือสถานศึกษากระจายทั่วประเทศ</v>
      </c>
      <c r="E159" s="386">
        <v>158</v>
      </c>
      <c r="F159" s="388">
        <f>IF(LEN(VLOOKUP($A159,Progress_20230525!$A:$AZ,24,0))&gt;0,1,0)</f>
        <v>0</v>
      </c>
      <c r="G159" s="388">
        <f>IFERROR(SEARCH("&gt;",VLOOKUP($A159,Progress_20230525!$A:$AZ,15,0),1),0)</f>
        <v>0</v>
      </c>
      <c r="H159" s="387" t="str">
        <f>IF($F159&gt;0,VLOOKUP($A159,Progress_20230525!$A:$AZ,24,0),IF($G159&gt;0,RIGHT(VLOOKUP($A159,Progress_20230525!$A:$AZ,15,0),LEN(VLOOKUP($A159,Progress_20230525!$A:$AZ,15,0))-$G159-1),VLOOKUP($A159,Progress_20230525!$A:$AZ,15,0)))</f>
        <v>โรงเรียนประชาอุปถัมภ์</v>
      </c>
      <c r="I159" s="387" t="str">
        <f>VLOOKUP(A159,Progress_20230525!$A:$AZ,7,0)</f>
        <v>นนทบุรี</v>
      </c>
      <c r="J159" s="387" t="str">
        <f>VLOOKUP($A159,Progress_20230525!$A:$AZ,5,0)</f>
        <v>กลุ่มศูนย์ดิจิตอลชุมชน</v>
      </c>
      <c r="K159" s="387" t="str">
        <f>IF($F159&gt;0,VLOOKUP($A159,Progress_20230525!$A:$AZ,25,0),IF($G159&gt;0,VLOOKUP($A159,Progress_20230525!$A:$AZ,11,0),VLOOKUP($A159,Progress_20230525!$A:$AZ,11,0)))</f>
        <v>1013 ถ. สามัคคี ต.ท่าทราย อ.เมืองนนทบุรี จ.นนทบุรี 11120</v>
      </c>
      <c r="L159" s="387">
        <f>IF($F159&gt;0,VLOOKUP($A159,Progress_20230525!$A:$AZ,26,0),IF($G159&gt;0,VLOOKUP($A159,Progress_20230525!$A:$AZ,16,0),VLOOKUP($A159,Progress_20230525!$A:$AZ,16,0)))</f>
        <v>13.8788299051037</v>
      </c>
      <c r="M159" s="387">
        <f>IF($F159&gt;0,VLOOKUP($A159,Progress_20230525!$A:$AZ,27,0),IF($G159&gt;0,VLOOKUP($A159,Progress_20230525!$A:$AZ,17,0),VLOOKUP($A159,Progress_20230525!$A:$AZ,17,0)))</f>
        <v>100.5480382662</v>
      </c>
      <c r="N159" s="387" t="str">
        <f t="shared" si="13"/>
        <v>สังกัดหน่วยงาน</v>
      </c>
      <c r="O159" s="387" t="str">
        <f>IF($F159&gt;0,VLOOKUP($A159,Progress_20230525!$A:$AZ,28,0),IF($G159&gt;0,VLOOKUP($A159,Progress_20230525!$A:$AZ,18,0),VLOOKUP($A159,Progress_20230525!$A:$AZ,18,0)))</f>
        <v>ผอ. ศิริลักษณ์ ศรีวีระนุรัตน์</v>
      </c>
      <c r="P159" s="393">
        <f>IF($F159&gt;0,VLOOKUP($A159,Progress_20230525!$A:$AZ,29,0),IF($G159&gt;0,VLOOKUP($A159,Progress_20230525!$A:$AZ,19,0),VLOOKUP($A159,Progress_20230525!$A:$AZ,19,0)))</f>
        <v>0</v>
      </c>
      <c r="Q159" s="393" t="str">
        <f>IF($F159&gt;0,0,IF($G159&gt;0,VLOOKUP($A159,Progress_20230525!$A:$AZ,20,0),VLOOKUP($A159,Progress_20230525!$A:$AZ,20,0)))</f>
        <v>นายณรงค์ชัย เพ็ชรตะกั่ว (รอง ผอ.)</v>
      </c>
      <c r="R159" s="393" t="str">
        <f>IF($F159&gt;0,0,IF($G159&gt;0,VLOOKUP($A159,Progress_20230525!$A:$AZ,21,0),VLOOKUP($A159,Progress_20230525!$A:$AZ,21,0)))</f>
        <v>093-474-7329</v>
      </c>
      <c r="S159" s="387"/>
      <c r="T159" s="387"/>
      <c r="U159" s="391">
        <f t="shared" si="14"/>
        <v>45061</v>
      </c>
      <c r="V159" s="387" t="str">
        <f>VLOOKUP(MONTH($U159),Month!$A:$C,3,0)</f>
        <v>พฤษภาคม</v>
      </c>
      <c r="W159" s="387">
        <f t="shared" si="10"/>
        <v>2023</v>
      </c>
      <c r="X159" s="392">
        <v>245.08265402644417</v>
      </c>
      <c r="Y159" s="392">
        <v>112.54439978874044</v>
      </c>
    </row>
    <row r="160" spans="1:25" x14ac:dyDescent="0.25">
      <c r="A160" s="386">
        <f t="shared" si="11"/>
        <v>159</v>
      </c>
      <c r="B160" s="27">
        <f t="shared" si="12"/>
        <v>3</v>
      </c>
      <c r="C160" s="27">
        <f>VALUE(RIGHT(VLOOKUP($A160,Progress_20230525!$A:$AZ,4,0),1))</f>
        <v>1</v>
      </c>
      <c r="D160" s="387" t="str">
        <f>VLOOKUP($C160,Type!$A:$B,2,0)</f>
        <v>ศูนย์ที่จัดตั้งในโรงเรียนหรือสถานศึกษากระจายทั่วประเทศ</v>
      </c>
      <c r="E160" s="386">
        <v>159</v>
      </c>
      <c r="F160" s="388">
        <f>IF(LEN(VLOOKUP($A160,Progress_20230525!$A:$AZ,24,0))&gt;0,1,0)</f>
        <v>0</v>
      </c>
      <c r="G160" s="388">
        <f>IFERROR(SEARCH("&gt;",VLOOKUP($A160,Progress_20230525!$A:$AZ,15,0),1),0)</f>
        <v>0</v>
      </c>
      <c r="H160" s="387" t="str">
        <f>IF($F160&gt;0,VLOOKUP($A160,Progress_20230525!$A:$AZ,24,0),IF($G160&gt;0,RIGHT(VLOOKUP($A160,Progress_20230525!$A:$AZ,15,0),LEN(VLOOKUP($A160,Progress_20230525!$A:$AZ,15,0))-$G160-1),VLOOKUP($A160,Progress_20230525!$A:$AZ,15,0)))</f>
        <v>โรงเรียนชุมชนวัดสมรโกฏิ (อยู่พูนราษฎร์บำรุง)</v>
      </c>
      <c r="I160" s="387" t="str">
        <f>VLOOKUP(A160,Progress_20230525!$A:$AZ,7,0)</f>
        <v>นนทบุรี</v>
      </c>
      <c r="J160" s="387" t="str">
        <f>VLOOKUP($A160,Progress_20230525!$A:$AZ,5,0)</f>
        <v>กลุ่มศูนย์ดิจิตอลชุมชน</v>
      </c>
      <c r="K160" s="387" t="str">
        <f>IF($F160&gt;0,VLOOKUP($A160,Progress_20230525!$A:$AZ,25,0),IF($G160&gt;0,VLOOKUP($A160,Progress_20230525!$A:$AZ,11,0),VLOOKUP($A160,Progress_20230525!$A:$AZ,11,0)))</f>
        <v>หมู่ที่ 24/1 บ้านซอยรัตนาธิเบศร์ 17 ซ.วัดสมรโกฏิ ต.บางกระสอ อ.เมืองนนทบุรี จ.นนทบุรี 11000</v>
      </c>
      <c r="L160" s="387">
        <f>IF($F160&gt;0,VLOOKUP($A160,Progress_20230525!$A:$AZ,26,0),IF($G160&gt;0,VLOOKUP($A160,Progress_20230525!$A:$AZ,16,0),VLOOKUP($A160,Progress_20230525!$A:$AZ,16,0)))</f>
        <v>13.861522986945401</v>
      </c>
      <c r="M160" s="387">
        <f>IF($F160&gt;0,VLOOKUP($A160,Progress_20230525!$A:$AZ,27,0),IF($G160&gt;0,VLOOKUP($A160,Progress_20230525!$A:$AZ,17,0),VLOOKUP($A160,Progress_20230525!$A:$AZ,17,0)))</f>
        <v>100.499128726009</v>
      </c>
      <c r="N160" s="387" t="str">
        <f t="shared" si="13"/>
        <v>สังกัดหน่วยงาน</v>
      </c>
      <c r="O160" s="387" t="str">
        <f>IF($F160&gt;0,VLOOKUP($A160,Progress_20230525!$A:$AZ,28,0),IF($G160&gt;0,VLOOKUP($A160,Progress_20230525!$A:$AZ,18,0),VLOOKUP($A160,Progress_20230525!$A:$AZ,18,0)))</f>
        <v>ผอ.ดร.สาวิตรี สิทธิชัยกานต์</v>
      </c>
      <c r="P160" s="393">
        <f>IF($F160&gt;0,VLOOKUP($A160,Progress_20230525!$A:$AZ,29,0),IF($G160&gt;0,VLOOKUP($A160,Progress_20230525!$A:$AZ,19,0),VLOOKUP($A160,Progress_20230525!$A:$AZ,19,0)))</f>
        <v>0</v>
      </c>
      <c r="Q160" s="393" t="str">
        <f>IF($F160&gt;0,0,IF($G160&gt;0,VLOOKUP($A160,Progress_20230525!$A:$AZ,20,0),VLOOKUP($A160,Progress_20230525!$A:$AZ,20,0)))</f>
        <v>ว่าที่ ร.ต. ปรัชญา ยิ้มสวัสดิ์</v>
      </c>
      <c r="R160" s="393" t="str">
        <f>IF($F160&gt;0,0,IF($G160&gt;0,VLOOKUP($A160,Progress_20230525!$A:$AZ,21,0),VLOOKUP($A160,Progress_20230525!$A:$AZ,21,0)))</f>
        <v>089-566-5564</v>
      </c>
      <c r="S160" s="387"/>
      <c r="T160" s="387"/>
      <c r="U160" s="391">
        <f t="shared" si="14"/>
        <v>45061</v>
      </c>
      <c r="V160" s="387" t="str">
        <f>VLOOKUP(MONTH($U160),Month!$A:$C,3,0)</f>
        <v>พฤษภาคม</v>
      </c>
      <c r="W160" s="387">
        <f t="shared" si="10"/>
        <v>2023</v>
      </c>
      <c r="X160" s="392">
        <v>226.34561690110252</v>
      </c>
      <c r="Y160" s="392">
        <v>114.56824901080985</v>
      </c>
    </row>
    <row r="161" spans="1:25" x14ac:dyDescent="0.25">
      <c r="A161" s="386">
        <f t="shared" si="11"/>
        <v>160</v>
      </c>
      <c r="B161" s="27">
        <f t="shared" si="12"/>
        <v>3</v>
      </c>
      <c r="C161" s="27">
        <f>VALUE(RIGHT(VLOOKUP($A161,Progress_20230525!$A:$AZ,4,0),1))</f>
        <v>1</v>
      </c>
      <c r="D161" s="387" t="str">
        <f>VLOOKUP($C161,Type!$A:$B,2,0)</f>
        <v>ศูนย์ที่จัดตั้งในโรงเรียนหรือสถานศึกษากระจายทั่วประเทศ</v>
      </c>
      <c r="E161" s="386">
        <v>160</v>
      </c>
      <c r="F161" s="388">
        <f>IF(LEN(VLOOKUP($A161,Progress_20230525!$A:$AZ,24,0))&gt;0,1,0)</f>
        <v>0</v>
      </c>
      <c r="G161" s="388">
        <f>IFERROR(SEARCH("&gt;",VLOOKUP($A161,Progress_20230525!$A:$AZ,15,0),1),0)</f>
        <v>0</v>
      </c>
      <c r="H161" s="387" t="str">
        <f>IF($F161&gt;0,VLOOKUP($A161,Progress_20230525!$A:$AZ,24,0),IF($G161&gt;0,RIGHT(VLOOKUP($A161,Progress_20230525!$A:$AZ,15,0),LEN(VLOOKUP($A161,Progress_20230525!$A:$AZ,15,0))-$G161-1),VLOOKUP($A161,Progress_20230525!$A:$AZ,15,0)))</f>
        <v>โรงเรียนบางบัวทอง</v>
      </c>
      <c r="I161" s="387" t="str">
        <f>VLOOKUP(A161,Progress_20230525!$A:$AZ,7,0)</f>
        <v>นนทบุรี</v>
      </c>
      <c r="J161" s="387" t="str">
        <f>VLOOKUP($A161,Progress_20230525!$A:$AZ,5,0)</f>
        <v>กลุ่มศูนย์ดิจิตอลชุมชน</v>
      </c>
      <c r="K161" s="387" t="str">
        <f>IF($F161&gt;0,VLOOKUP($A161,Progress_20230525!$A:$AZ,25,0),IF($G161&gt;0,VLOOKUP($A161,Progress_20230525!$A:$AZ,11,0),VLOOKUP($A161,Progress_20230525!$A:$AZ,11,0)))</f>
        <v>WC67+VRM ถนน เทศบาล 9 ตำบลโสนลอย อำเภอบางบัวทอง นนทบุรี 11110</v>
      </c>
      <c r="L161" s="387">
        <f>IF($F161&gt;0,VLOOKUP($A161,Progress_20230525!$A:$AZ,26,0),IF($G161&gt;0,VLOOKUP($A161,Progress_20230525!$A:$AZ,16,0),VLOOKUP($A161,Progress_20230525!$A:$AZ,16,0)))</f>
        <v>13.912389715907199</v>
      </c>
      <c r="M161" s="387">
        <f>IF($F161&gt;0,VLOOKUP($A161,Progress_20230525!$A:$AZ,27,0),IF($G161&gt;0,VLOOKUP($A161,Progress_20230525!$A:$AZ,17,0),VLOOKUP($A161,Progress_20230525!$A:$AZ,17,0)))</f>
        <v>100.414553754845</v>
      </c>
      <c r="N161" s="387" t="str">
        <f t="shared" si="13"/>
        <v>สังกัดหน่วยงาน</v>
      </c>
      <c r="O161" s="387" t="str">
        <f>IF($F161&gt;0,VLOOKUP($A161,Progress_20230525!$A:$AZ,28,0),IF($G161&gt;0,VLOOKUP($A161,Progress_20230525!$A:$AZ,18,0),VLOOKUP($A161,Progress_20230525!$A:$AZ,18,0)))</f>
        <v>ผอ.นาวี ทรัพย์ห่วง</v>
      </c>
      <c r="P161" s="393" t="str">
        <f>IF($F161&gt;0,VLOOKUP($A161,Progress_20230525!$A:$AZ,29,0),IF($G161&gt;0,VLOOKUP($A161,Progress_20230525!$A:$AZ,19,0),VLOOKUP($A161,Progress_20230525!$A:$AZ,19,0)))</f>
        <v>085-162-3399</v>
      </c>
      <c r="Q161" s="393" t="str">
        <f>IF($F161&gt;0,0,IF($G161&gt;0,VLOOKUP($A161,Progress_20230525!$A:$AZ,20,0),VLOOKUP($A161,Progress_20230525!$A:$AZ,20,0)))</f>
        <v>นางสาววิชิราพรรณ สิมพัฒนกุล (รอง ผอ.)</v>
      </c>
      <c r="R161" s="393" t="str">
        <f>IF($F161&gt;0,0,IF($G161&gt;0,VLOOKUP($A161,Progress_20230525!$A:$AZ,21,0),VLOOKUP($A161,Progress_20230525!$A:$AZ,21,0)))</f>
        <v>089-219-3865</v>
      </c>
      <c r="S161" s="387"/>
      <c r="T161" s="387"/>
      <c r="U161" s="391">
        <f t="shared" si="14"/>
        <v>45061</v>
      </c>
      <c r="V161" s="387" t="str">
        <f>VLOOKUP(MONTH($U161),Month!$A:$C,3,0)</f>
        <v>พฤษภาคม</v>
      </c>
      <c r="W161" s="387">
        <f t="shared" si="10"/>
        <v>2023</v>
      </c>
      <c r="X161" s="392">
        <v>222.51226026532959</v>
      </c>
      <c r="Y161" s="392">
        <v>140.81345873978276</v>
      </c>
    </row>
    <row r="162" spans="1:25" x14ac:dyDescent="0.25">
      <c r="A162" s="386">
        <f t="shared" si="11"/>
        <v>161</v>
      </c>
      <c r="B162" s="27">
        <f t="shared" si="12"/>
        <v>3</v>
      </c>
      <c r="C162" s="27">
        <f>VALUE(RIGHT(VLOOKUP($A162,Progress_20230525!$A:$AZ,4,0),1))</f>
        <v>1</v>
      </c>
      <c r="D162" s="387" t="str">
        <f>VLOOKUP($C162,Type!$A:$B,2,0)</f>
        <v>ศูนย์ที่จัดตั้งในโรงเรียนหรือสถานศึกษากระจายทั่วประเทศ</v>
      </c>
      <c r="E162" s="386">
        <v>161</v>
      </c>
      <c r="F162" s="388">
        <f>IF(LEN(VLOOKUP($A162,Progress_20230525!$A:$AZ,24,0))&gt;0,1,0)</f>
        <v>0</v>
      </c>
      <c r="G162" s="388">
        <f>IFERROR(SEARCH("&gt;",VLOOKUP($A162,Progress_20230525!$A:$AZ,15,0),1),0)</f>
        <v>0</v>
      </c>
      <c r="H162" s="387" t="str">
        <f>IF($F162&gt;0,VLOOKUP($A162,Progress_20230525!$A:$AZ,24,0),IF($G162&gt;0,RIGHT(VLOOKUP($A162,Progress_20230525!$A:$AZ,15,0),LEN(VLOOKUP($A162,Progress_20230525!$A:$AZ,15,0))-$G162-1),VLOOKUP($A162,Progress_20230525!$A:$AZ,15,0)))</f>
        <v>โรงเรียนระดิ่งหินประชาสรรค์</v>
      </c>
      <c r="I162" s="387" t="str">
        <f>VLOOKUP(A162,Progress_20230525!$A:$AZ,7,0)</f>
        <v>นนทบุรี</v>
      </c>
      <c r="J162" s="387" t="str">
        <f>VLOOKUP($A162,Progress_20230525!$A:$AZ,5,0)</f>
        <v>กลุ่มศูนย์ดิจิตอลชุมชน</v>
      </c>
      <c r="K162" s="387" t="str">
        <f>IF($F162&gt;0,VLOOKUP($A162,Progress_20230525!$A:$AZ,25,0),IF($G162&gt;0,VLOOKUP($A162,Progress_20230525!$A:$AZ,11,0),VLOOKUP($A162,Progress_20230525!$A:$AZ,11,0)))</f>
        <v>234 หมู่บ้านพฤกษา30 ตำบล พิมลราช อำเภอบางบัวทอง นนทบุรี 11110</v>
      </c>
      <c r="L162" s="387">
        <f>IF($F162&gt;0,VLOOKUP($A162,Progress_20230525!$A:$AZ,26,0),IF($G162&gt;0,VLOOKUP($A162,Progress_20230525!$A:$AZ,16,0),VLOOKUP($A162,Progress_20230525!$A:$AZ,16,0)))</f>
        <v>13.9421689289579</v>
      </c>
      <c r="M162" s="387">
        <f>IF($F162&gt;0,VLOOKUP($A162,Progress_20230525!$A:$AZ,27,0),IF($G162&gt;0,VLOOKUP($A162,Progress_20230525!$A:$AZ,17,0),VLOOKUP($A162,Progress_20230525!$A:$AZ,17,0)))</f>
        <v>100.367391733676</v>
      </c>
      <c r="N162" s="387" t="str">
        <f t="shared" si="13"/>
        <v>สังกัดหน่วยงาน</v>
      </c>
      <c r="O162" s="387">
        <f>IF($F162&gt;0,VLOOKUP($A162,Progress_20230525!$A:$AZ,28,0),IF($G162&gt;0,VLOOKUP($A162,Progress_20230525!$A:$AZ,18,0),VLOOKUP($A162,Progress_20230525!$A:$AZ,18,0)))</f>
        <v>0</v>
      </c>
      <c r="P162" s="393">
        <f>IF($F162&gt;0,VLOOKUP($A162,Progress_20230525!$A:$AZ,29,0),IF($G162&gt;0,VLOOKUP($A162,Progress_20230525!$A:$AZ,19,0),VLOOKUP($A162,Progress_20230525!$A:$AZ,19,0)))</f>
        <v>0</v>
      </c>
      <c r="Q162" s="393">
        <f>IF($F162&gt;0,0,IF($G162&gt;0,VLOOKUP($A162,Progress_20230525!$A:$AZ,20,0),VLOOKUP($A162,Progress_20230525!$A:$AZ,20,0)))</f>
        <v>0</v>
      </c>
      <c r="R162" s="393">
        <f>IF($F162&gt;0,0,IF($G162&gt;0,VLOOKUP($A162,Progress_20230525!$A:$AZ,21,0),VLOOKUP($A162,Progress_20230525!$A:$AZ,21,0)))</f>
        <v>0</v>
      </c>
      <c r="S162" s="387"/>
      <c r="T162" s="387"/>
      <c r="U162" s="391">
        <f t="shared" si="14"/>
        <v>45061</v>
      </c>
      <c r="V162" s="387" t="str">
        <f>VLOOKUP(MONTH($U162),Month!$A:$C,3,0)</f>
        <v>พฤษภาคม</v>
      </c>
      <c r="W162" s="387">
        <f t="shared" si="10"/>
        <v>2023</v>
      </c>
      <c r="X162" s="392">
        <v>215.49573040366852</v>
      </c>
      <c r="Y162" s="392">
        <v>144.894024162536</v>
      </c>
    </row>
    <row r="163" spans="1:25" x14ac:dyDescent="0.25">
      <c r="A163" s="386">
        <f t="shared" si="11"/>
        <v>162</v>
      </c>
      <c r="B163" s="27">
        <f t="shared" si="12"/>
        <v>3</v>
      </c>
      <c r="C163" s="27">
        <f>VALUE(RIGHT(VLOOKUP($A163,Progress_20230525!$A:$AZ,4,0),1))</f>
        <v>1</v>
      </c>
      <c r="D163" s="387" t="str">
        <f>VLOOKUP($C163,Type!$A:$B,2,0)</f>
        <v>ศูนย์ที่จัดตั้งในโรงเรียนหรือสถานศึกษากระจายทั่วประเทศ</v>
      </c>
      <c r="E163" s="386">
        <v>162</v>
      </c>
      <c r="F163" s="388">
        <f>IF(LEN(VLOOKUP($A163,Progress_20230525!$A:$AZ,24,0))&gt;0,1,0)</f>
        <v>0</v>
      </c>
      <c r="G163" s="388">
        <f>IFERROR(SEARCH("&gt;",VLOOKUP($A163,Progress_20230525!$A:$AZ,15,0),1),0)</f>
        <v>0</v>
      </c>
      <c r="H163" s="387" t="str">
        <f>IF($F163&gt;0,VLOOKUP($A163,Progress_20230525!$A:$AZ,24,0),IF($G163&gt;0,RIGHT(VLOOKUP($A163,Progress_20230525!$A:$AZ,15,0),LEN(VLOOKUP($A163,Progress_20230525!$A:$AZ,15,0))-$G163-1),VLOOKUP($A163,Progress_20230525!$A:$AZ,15,0)))</f>
        <v>โรงเรียนปากเกร็ด</v>
      </c>
      <c r="I163" s="387" t="str">
        <f>VLOOKUP(A163,Progress_20230525!$A:$AZ,7,0)</f>
        <v>นนทบุรี</v>
      </c>
      <c r="J163" s="387" t="str">
        <f>VLOOKUP($A163,Progress_20230525!$A:$AZ,5,0)</f>
        <v>กลุ่มศูนย์ดิจิตอลชุมชน</v>
      </c>
      <c r="K163" s="387" t="str">
        <f>IF($F163&gt;0,VLOOKUP($A163,Progress_20230525!$A:$AZ,25,0),IF($G163&gt;0,VLOOKUP($A163,Progress_20230525!$A:$AZ,11,0),VLOOKUP($A163,Progress_20230525!$A:$AZ,11,0)))</f>
        <v>128/37 หมู่ 3 ต.ปากเกร็ด อ.ปากเกร็ด จ.นนทบุรี 11120</v>
      </c>
      <c r="L163" s="387">
        <f>IF($F163&gt;0,VLOOKUP($A163,Progress_20230525!$A:$AZ,26,0),IF($G163&gt;0,VLOOKUP($A163,Progress_20230525!$A:$AZ,16,0),VLOOKUP($A163,Progress_20230525!$A:$AZ,16,0)))</f>
        <v>13.9115845551747</v>
      </c>
      <c r="M163" s="387">
        <f>IF($F163&gt;0,VLOOKUP($A163,Progress_20230525!$A:$AZ,27,0),IF($G163&gt;0,VLOOKUP($A163,Progress_20230525!$A:$AZ,17,0),VLOOKUP($A163,Progress_20230525!$A:$AZ,17,0)))</f>
        <v>100.496805279695</v>
      </c>
      <c r="N163" s="387" t="str">
        <f t="shared" si="13"/>
        <v>สังกัดหน่วยงาน</v>
      </c>
      <c r="O163" s="387" t="str">
        <f>IF($F163&gt;0,VLOOKUP($A163,Progress_20230525!$A:$AZ,28,0),IF($G163&gt;0,VLOOKUP($A163,Progress_20230525!$A:$AZ,18,0),VLOOKUP($A163,Progress_20230525!$A:$AZ,18,0)))</f>
        <v>ผอ.ดร.แน่งน้อย เพ็งพันธ์</v>
      </c>
      <c r="P163" s="393">
        <f>IF($F163&gt;0,VLOOKUP($A163,Progress_20230525!$A:$AZ,29,0),IF($G163&gt;0,VLOOKUP($A163,Progress_20230525!$A:$AZ,19,0),VLOOKUP($A163,Progress_20230525!$A:$AZ,19,0)))</f>
        <v>0</v>
      </c>
      <c r="Q163" s="393" t="str">
        <f>IF($F163&gt;0,0,IF($G163&gt;0,VLOOKUP($A163,Progress_20230525!$A:$AZ,20,0),VLOOKUP($A163,Progress_20230525!$A:$AZ,20,0)))</f>
        <v>นางพัชรี เรือนเพ็ชร์</v>
      </c>
      <c r="R163" s="393" t="str">
        <f>IF($F163&gt;0,0,IF($G163&gt;0,VLOOKUP($A163,Progress_20230525!$A:$AZ,21,0),VLOOKUP($A163,Progress_20230525!$A:$AZ,21,0)))</f>
        <v>086-927-2638</v>
      </c>
      <c r="S163" s="387"/>
      <c r="T163" s="387"/>
      <c r="U163" s="391">
        <f t="shared" si="14"/>
        <v>45061</v>
      </c>
      <c r="V163" s="387" t="str">
        <f>VLOOKUP(MONTH($U163),Month!$A:$C,3,0)</f>
        <v>พฤษภาคม</v>
      </c>
      <c r="W163" s="387">
        <f t="shared" si="10"/>
        <v>2023</v>
      </c>
      <c r="X163" s="392">
        <v>218.93836953883041</v>
      </c>
      <c r="Y163" s="392">
        <v>148.86837715045982</v>
      </c>
    </row>
    <row r="164" spans="1:25" x14ac:dyDescent="0.25">
      <c r="A164" s="386">
        <f t="shared" si="11"/>
        <v>163</v>
      </c>
      <c r="B164" s="27">
        <f t="shared" si="12"/>
        <v>3</v>
      </c>
      <c r="C164" s="27">
        <f>VALUE(RIGHT(VLOOKUP($A164,Progress_20230525!$A:$AZ,4,0),1))</f>
        <v>1</v>
      </c>
      <c r="D164" s="387" t="str">
        <f>VLOOKUP($C164,Type!$A:$B,2,0)</f>
        <v>ศูนย์ที่จัดตั้งในโรงเรียนหรือสถานศึกษากระจายทั่วประเทศ</v>
      </c>
      <c r="E164" s="386">
        <v>163</v>
      </c>
      <c r="F164" s="388">
        <f>IF(LEN(VLOOKUP($A164,Progress_20230525!$A:$AZ,24,0))&gt;0,1,0)</f>
        <v>0</v>
      </c>
      <c r="G164" s="388">
        <f>IFERROR(SEARCH("&gt;",VLOOKUP($A164,Progress_20230525!$A:$AZ,15,0),1),0)</f>
        <v>0</v>
      </c>
      <c r="H164" s="387" t="str">
        <f>IF($F164&gt;0,VLOOKUP($A164,Progress_20230525!$A:$AZ,24,0),IF($G164&gt;0,RIGHT(VLOOKUP($A164,Progress_20230525!$A:$AZ,15,0),LEN(VLOOKUP($A164,Progress_20230525!$A:$AZ,15,0))-$G164-1),VLOOKUP($A164,Progress_20230525!$A:$AZ,15,0)))</f>
        <v>โรงเรียนชุมชนวัดราษฎร์นิยม</v>
      </c>
      <c r="I164" s="387" t="str">
        <f>VLOOKUP(A164,Progress_20230525!$A:$AZ,7,0)</f>
        <v>นนทบุรี</v>
      </c>
      <c r="J164" s="387" t="str">
        <f>VLOOKUP($A164,Progress_20230525!$A:$AZ,5,0)</f>
        <v>กลุ่มศูนย์ดิจิตอลชุมชน</v>
      </c>
      <c r="K164" s="387" t="str">
        <f>IF($F164&gt;0,VLOOKUP($A164,Progress_20230525!$A:$AZ,25,0),IF($G164&gt;0,VLOOKUP($A164,Progress_20230525!$A:$AZ,11,0),VLOOKUP($A164,Progress_20230525!$A:$AZ,11,0)))</f>
        <v>หมู่ที่  6  บ้านชุมชนวัดราษฎร์นิยม ตำบลราษฎร์นิยม อำเภอไทรน้อย จังหวัดนนทบุรี 11150</v>
      </c>
      <c r="L164" s="387">
        <f>IF($F164&gt;0,VLOOKUP($A164,Progress_20230525!$A:$AZ,26,0),IF($G164&gt;0,VLOOKUP($A164,Progress_20230525!$A:$AZ,16,0),VLOOKUP($A164,Progress_20230525!$A:$AZ,16,0)))</f>
        <v>14.103801067742699</v>
      </c>
      <c r="M164" s="387">
        <f>IF($F164&gt;0,VLOOKUP($A164,Progress_20230525!$A:$AZ,27,0),IF($G164&gt;0,VLOOKUP($A164,Progress_20230525!$A:$AZ,17,0),VLOOKUP($A164,Progress_20230525!$A:$AZ,17,0)))</f>
        <v>100.325969535526</v>
      </c>
      <c r="N164" s="387" t="str">
        <f t="shared" si="13"/>
        <v>สังกัดหน่วยงาน</v>
      </c>
      <c r="O164" s="387" t="str">
        <f>IF($F164&gt;0,VLOOKUP($A164,Progress_20230525!$A:$AZ,28,0),IF($G164&gt;0,VLOOKUP($A164,Progress_20230525!$A:$AZ,18,0),VLOOKUP($A164,Progress_20230525!$A:$AZ,18,0)))</f>
        <v>ผอ.สิทธิพงศ์ บุญเมือง</v>
      </c>
      <c r="P164" s="393" t="str">
        <f>IF($F164&gt;0,VLOOKUP($A164,Progress_20230525!$A:$AZ,29,0),IF($G164&gt;0,VLOOKUP($A164,Progress_20230525!$A:$AZ,19,0),VLOOKUP($A164,Progress_20230525!$A:$AZ,19,0)))</f>
        <v>086-891-5329</v>
      </c>
      <c r="Q164" s="393" t="str">
        <f>IF($F164&gt;0,0,IF($G164&gt;0,VLOOKUP($A164,Progress_20230525!$A:$AZ,20,0),VLOOKUP($A164,Progress_20230525!$A:$AZ,20,0)))</f>
        <v>นายชัยยา แสนธไชยา</v>
      </c>
      <c r="R164" s="393" t="str">
        <f>IF($F164&gt;0,0,IF($G164&gt;0,VLOOKUP($A164,Progress_20230525!$A:$AZ,21,0),VLOOKUP($A164,Progress_20230525!$A:$AZ,21,0)))</f>
        <v>098-401-9924</v>
      </c>
      <c r="S164" s="387"/>
      <c r="T164" s="387"/>
      <c r="U164" s="391">
        <f t="shared" si="14"/>
        <v>45061</v>
      </c>
      <c r="V164" s="387" t="str">
        <f>VLOOKUP(MONTH($U164),Month!$A:$C,3,0)</f>
        <v>พฤษภาคม</v>
      </c>
      <c r="W164" s="387">
        <f t="shared" si="10"/>
        <v>2023</v>
      </c>
      <c r="X164" s="392">
        <v>240.21894390450913</v>
      </c>
      <c r="Y164" s="392">
        <v>147.85086118778599</v>
      </c>
    </row>
    <row r="165" spans="1:25" x14ac:dyDescent="0.25">
      <c r="A165" s="386">
        <f t="shared" si="11"/>
        <v>164</v>
      </c>
      <c r="B165" s="27">
        <f t="shared" si="12"/>
        <v>3</v>
      </c>
      <c r="C165" s="27">
        <f>VALUE(RIGHT(VLOOKUP($A165,Progress_20230525!$A:$AZ,4,0),1))</f>
        <v>1</v>
      </c>
      <c r="D165" s="387" t="str">
        <f>VLOOKUP($C165,Type!$A:$B,2,0)</f>
        <v>ศูนย์ที่จัดตั้งในโรงเรียนหรือสถานศึกษากระจายทั่วประเทศ</v>
      </c>
      <c r="E165" s="386">
        <v>164</v>
      </c>
      <c r="F165" s="388">
        <f>IF(LEN(VLOOKUP($A165,Progress_20230525!$A:$AZ,24,0))&gt;0,1,0)</f>
        <v>0</v>
      </c>
      <c r="G165" s="388">
        <f>IFERROR(SEARCH("&gt;",VLOOKUP($A165,Progress_20230525!$A:$AZ,15,0),1),0)</f>
        <v>0</v>
      </c>
      <c r="H165" s="387" t="str">
        <f>IF($F165&gt;0,VLOOKUP($A165,Progress_20230525!$A:$AZ,24,0),IF($G165&gt;0,RIGHT(VLOOKUP($A165,Progress_20230525!$A:$AZ,15,0),LEN(VLOOKUP($A165,Progress_20230525!$A:$AZ,15,0))-$G165-1),VLOOKUP($A165,Progress_20230525!$A:$AZ,15,0)))</f>
        <v>โรงเรียนวัดเกตุประภา</v>
      </c>
      <c r="I165" s="387" t="str">
        <f>VLOOKUP(A165,Progress_20230525!$A:$AZ,7,0)</f>
        <v>ปทุมธานี</v>
      </c>
      <c r="J165" s="387" t="str">
        <f>VLOOKUP($A165,Progress_20230525!$A:$AZ,5,0)</f>
        <v>กลุ่มศูนย์ดิจิตอลชุมชน</v>
      </c>
      <c r="K165" s="387" t="str">
        <f>IF($F165&gt;0,VLOOKUP($A165,Progress_20230525!$A:$AZ,25,0),IF($G165&gt;0,VLOOKUP($A165,Progress_20230525!$A:$AZ,11,0),VLOOKUP($A165,Progress_20230525!$A:$AZ,11,0)))</f>
        <v>หมู่ที่ 8 ตำบลบึงคำพร้อย อำเภอลำลูกกา จังหวัดปทุมธานี 12150</v>
      </c>
      <c r="L165" s="387">
        <f>IF($F165&gt;0,VLOOKUP($A165,Progress_20230525!$A:$AZ,26,0),IF($G165&gt;0,VLOOKUP($A165,Progress_20230525!$A:$AZ,16,0),VLOOKUP($A165,Progress_20230525!$A:$AZ,16,0)))</f>
        <v>13.966184161606099</v>
      </c>
      <c r="M165" s="387">
        <f>IF($F165&gt;0,VLOOKUP($A165,Progress_20230525!$A:$AZ,27,0),IF($G165&gt;0,VLOOKUP($A165,Progress_20230525!$A:$AZ,17,0),VLOOKUP($A165,Progress_20230525!$A:$AZ,17,0)))</f>
        <v>100.72592827785201</v>
      </c>
      <c r="N165" s="387" t="str">
        <f t="shared" si="13"/>
        <v>สังกัดหน่วยงาน</v>
      </c>
      <c r="O165" s="387" t="str">
        <f>IF($F165&gt;0,VLOOKUP($A165,Progress_20230525!$A:$AZ,28,0),IF($G165&gt;0,VLOOKUP($A165,Progress_20230525!$A:$AZ,18,0),VLOOKUP($A165,Progress_20230525!$A:$AZ,18,0)))</f>
        <v>ผอ.นายประพจน์ วงศ์ปาน</v>
      </c>
      <c r="P165" s="393" t="str">
        <f>IF($F165&gt;0,VLOOKUP($A165,Progress_20230525!$A:$AZ,29,0),IF($G165&gt;0,VLOOKUP($A165,Progress_20230525!$A:$AZ,19,0),VLOOKUP($A165,Progress_20230525!$A:$AZ,19,0)))</f>
        <v>085-174-4980</v>
      </c>
      <c r="Q165" s="393">
        <f>IF($F165&gt;0,0,IF($G165&gt;0,VLOOKUP($A165,Progress_20230525!$A:$AZ,20,0),VLOOKUP($A165,Progress_20230525!$A:$AZ,20,0)))</f>
        <v>0</v>
      </c>
      <c r="R165" s="393">
        <f>IF($F165&gt;0,0,IF($G165&gt;0,VLOOKUP($A165,Progress_20230525!$A:$AZ,21,0),VLOOKUP($A165,Progress_20230525!$A:$AZ,21,0)))</f>
        <v>0</v>
      </c>
      <c r="S165" s="387"/>
      <c r="T165" s="387"/>
      <c r="U165" s="391">
        <f t="shared" si="14"/>
        <v>45061</v>
      </c>
      <c r="V165" s="387" t="str">
        <f>VLOOKUP(MONTH($U165),Month!$A:$C,3,0)</f>
        <v>พฤษภาคม</v>
      </c>
      <c r="W165" s="387">
        <f t="shared" si="10"/>
        <v>2023</v>
      </c>
      <c r="X165" s="392">
        <v>243.44338158560558</v>
      </c>
      <c r="Y165" s="392">
        <v>127.52770603655188</v>
      </c>
    </row>
    <row r="166" spans="1:25" x14ac:dyDescent="0.25">
      <c r="A166" s="386">
        <f t="shared" si="11"/>
        <v>165</v>
      </c>
      <c r="B166" s="27">
        <f t="shared" si="12"/>
        <v>3</v>
      </c>
      <c r="C166" s="27">
        <f>VALUE(RIGHT(VLOOKUP($A166,Progress_20230525!$A:$AZ,4,0),1))</f>
        <v>1</v>
      </c>
      <c r="D166" s="387" t="str">
        <f>VLOOKUP($C166,Type!$A:$B,2,0)</f>
        <v>ศูนย์ที่จัดตั้งในโรงเรียนหรือสถานศึกษากระจายทั่วประเทศ</v>
      </c>
      <c r="E166" s="386">
        <v>165</v>
      </c>
      <c r="F166" s="388">
        <f>IF(LEN(VLOOKUP($A166,Progress_20230525!$A:$AZ,24,0))&gt;0,1,0)</f>
        <v>0</v>
      </c>
      <c r="G166" s="388">
        <f>IFERROR(SEARCH("&gt;",VLOOKUP($A166,Progress_20230525!$A:$AZ,15,0),1),0)</f>
        <v>26</v>
      </c>
      <c r="H166" s="387" t="str">
        <f>IF($F166&gt;0,VLOOKUP($A166,Progress_20230525!$A:$AZ,24,0),IF($G166&gt;0,RIGHT(VLOOKUP($A166,Progress_20230525!$A:$AZ,15,0),LEN(VLOOKUP($A166,Progress_20230525!$A:$AZ,15,0))-$G166-1),VLOOKUP($A166,Progress_20230525!$A:$AZ,15,0)))</f>
        <v>โรงเรียนวัดปัญจทายิกาวาส</v>
      </c>
      <c r="I166" s="387" t="str">
        <f>VLOOKUP(A166,Progress_20230525!$A:$AZ,7,0)</f>
        <v>ปทุมธานี</v>
      </c>
      <c r="J166" s="387" t="str">
        <f>VLOOKUP($A166,Progress_20230525!$A:$AZ,5,0)</f>
        <v>กลุ่มศูนย์ดิจิตอลชุมชน</v>
      </c>
      <c r="K166" s="387" t="str">
        <f>IF($F166&gt;0,VLOOKUP($A166,Progress_20230525!$A:$AZ,25,0),IF($G166&gt;0,VLOOKUP($A166,Progress_20230525!$A:$AZ,11,0),VLOOKUP($A166,Progress_20230525!$A:$AZ,11,0)))</f>
        <v>หมู่ที่ 2 ต.ลาดสวาย อ.ลำลูกกา จ.ปทุมธานี 12150</v>
      </c>
      <c r="L166" s="387">
        <f>IF($F166&gt;0,VLOOKUP($A166,Progress_20230525!$A:$AZ,26,0),IF($G166&gt;0,VLOOKUP($A166,Progress_20230525!$A:$AZ,16,0),VLOOKUP($A166,Progress_20230525!$A:$AZ,16,0)))</f>
        <v>13.952137420400801</v>
      </c>
      <c r="M166" s="387">
        <f>IF($F166&gt;0,VLOOKUP($A166,Progress_20230525!$A:$AZ,27,0),IF($G166&gt;0,VLOOKUP($A166,Progress_20230525!$A:$AZ,17,0),VLOOKUP($A166,Progress_20230525!$A:$AZ,17,0)))</f>
        <v>100.70397295270701</v>
      </c>
      <c r="N166" s="387" t="str">
        <f t="shared" si="13"/>
        <v>สังกัดหน่วยงาน</v>
      </c>
      <c r="O166" s="387" t="str">
        <f>IF($F166&gt;0,VLOOKUP($A166,Progress_20230525!$A:$AZ,28,0),IF($G166&gt;0,VLOOKUP($A166,Progress_20230525!$A:$AZ,18,0),VLOOKUP($A166,Progress_20230525!$A:$AZ,18,0)))</f>
        <v>ผอ.นายบัณฑิต จันทบาล</v>
      </c>
      <c r="P166" s="393" t="str">
        <f>IF($F166&gt;0,VLOOKUP($A166,Progress_20230525!$A:$AZ,29,0),IF($G166&gt;0,VLOOKUP($A166,Progress_20230525!$A:$AZ,19,0),VLOOKUP($A166,Progress_20230525!$A:$AZ,19,0)))</f>
        <v>096-845-1369</v>
      </c>
      <c r="Q166" s="393" t="str">
        <f>IF($F166&gt;0,0,IF($G166&gt;0,VLOOKUP($A166,Progress_20230525!$A:$AZ,20,0),VLOOKUP($A166,Progress_20230525!$A:$AZ,20,0)))</f>
        <v>นายเกรียงไกร ผาดไธสง</v>
      </c>
      <c r="R166" s="393" t="str">
        <f>IF($F166&gt;0,0,IF($G166&gt;0,VLOOKUP($A166,Progress_20230525!$A:$AZ,21,0),VLOOKUP($A166,Progress_20230525!$A:$AZ,21,0)))</f>
        <v>092-889-5416</v>
      </c>
      <c r="S166" s="387"/>
      <c r="T166" s="387"/>
      <c r="U166" s="391">
        <f t="shared" si="14"/>
        <v>45061</v>
      </c>
      <c r="V166" s="387" t="str">
        <f>VLOOKUP(MONTH($U166),Month!$A:$C,3,0)</f>
        <v>พฤษภาคม</v>
      </c>
      <c r="W166" s="387">
        <f t="shared" si="10"/>
        <v>2023</v>
      </c>
      <c r="X166" s="392">
        <v>212.3836547241483</v>
      </c>
      <c r="Y166" s="392">
        <v>129.51206440266412</v>
      </c>
    </row>
    <row r="167" spans="1:25" x14ac:dyDescent="0.25">
      <c r="A167" s="386">
        <f t="shared" si="11"/>
        <v>166</v>
      </c>
      <c r="B167" s="27">
        <f t="shared" si="12"/>
        <v>3</v>
      </c>
      <c r="C167" s="27">
        <f>VALUE(RIGHT(VLOOKUP($A167,Progress_20230525!$A:$AZ,4,0),1))</f>
        <v>1</v>
      </c>
      <c r="D167" s="387" t="str">
        <f>VLOOKUP($C167,Type!$A:$B,2,0)</f>
        <v>ศูนย์ที่จัดตั้งในโรงเรียนหรือสถานศึกษากระจายทั่วประเทศ</v>
      </c>
      <c r="E167" s="386">
        <v>166</v>
      </c>
      <c r="F167" s="388">
        <f>IF(LEN(VLOOKUP($A167,Progress_20230525!$A:$AZ,24,0))&gt;0,1,0)</f>
        <v>0</v>
      </c>
      <c r="G167" s="388">
        <f>IFERROR(SEARCH("&gt;",VLOOKUP($A167,Progress_20230525!$A:$AZ,15,0),1),0)</f>
        <v>0</v>
      </c>
      <c r="H167" s="387" t="str">
        <f>IF($F167&gt;0,VLOOKUP($A167,Progress_20230525!$A:$AZ,24,0),IF($G167&gt;0,RIGHT(VLOOKUP($A167,Progress_20230525!$A:$AZ,15,0),LEN(VLOOKUP($A167,Progress_20230525!$A:$AZ,15,0))-$G167-1),VLOOKUP($A167,Progress_20230525!$A:$AZ,15,0)))</f>
        <v>โรงเรียนวัดอัยยิการาม</v>
      </c>
      <c r="I167" s="387" t="str">
        <f>VLOOKUP(A167,Progress_20230525!$A:$AZ,7,0)</f>
        <v>ปทุมธานี</v>
      </c>
      <c r="J167" s="387" t="str">
        <f>VLOOKUP($A167,Progress_20230525!$A:$AZ,5,0)</f>
        <v>กลุ่มศูนย์ดิจิตอลชุมชน</v>
      </c>
      <c r="K167" s="387" t="str">
        <f>IF($F167&gt;0,VLOOKUP($A167,Progress_20230525!$A:$AZ,25,0),IF($G167&gt;0,VLOOKUP($A167,Progress_20230525!$A:$AZ,11,0),VLOOKUP($A167,Progress_20230525!$A:$AZ,11,0)))</f>
        <v>18 หมู่ที่ 4 ถนนรังสิต-นครนายก ตำบลลำผักกูด อำเภอธัญบุรี จังหวัดปทุมธานี 12110</v>
      </c>
      <c r="L167" s="387">
        <f>IF($F167&gt;0,VLOOKUP($A167,Progress_20230525!$A:$AZ,26,0),IF($G167&gt;0,VLOOKUP($A167,Progress_20230525!$A:$AZ,16,0),VLOOKUP($A167,Progress_20230525!$A:$AZ,16,0)))</f>
        <v>14.044047108609201</v>
      </c>
      <c r="M167" s="387">
        <f>IF($F167&gt;0,VLOOKUP($A167,Progress_20230525!$A:$AZ,27,0),IF($G167&gt;0,VLOOKUP($A167,Progress_20230525!$A:$AZ,17,0),VLOOKUP($A167,Progress_20230525!$A:$AZ,17,0)))</f>
        <v>100.793668050864</v>
      </c>
      <c r="N167" s="387" t="str">
        <f t="shared" si="13"/>
        <v>สังกัดหน่วยงาน</v>
      </c>
      <c r="O167" s="387" t="str">
        <f>IF($F167&gt;0,VLOOKUP($A167,Progress_20230525!$A:$AZ,28,0),IF($G167&gt;0,VLOOKUP($A167,Progress_20230525!$A:$AZ,18,0),VLOOKUP($A167,Progress_20230525!$A:$AZ,18,0)))</f>
        <v>ผอ.นายสุเทพ รุวิวิทยากุล</v>
      </c>
      <c r="P167" s="393" t="str">
        <f>IF($F167&gt;0,VLOOKUP($A167,Progress_20230525!$A:$AZ,29,0),IF($G167&gt;0,VLOOKUP($A167,Progress_20230525!$A:$AZ,19,0),VLOOKUP($A167,Progress_20230525!$A:$AZ,19,0)))</f>
        <v>089-078-6503</v>
      </c>
      <c r="Q167" s="393" t="str">
        <f>IF($F167&gt;0,0,IF($G167&gt;0,VLOOKUP($A167,Progress_20230525!$A:$AZ,20,0),VLOOKUP($A167,Progress_20230525!$A:$AZ,20,0)))</f>
        <v xml:space="preserve">นายสมชาย ศิริจร </v>
      </c>
      <c r="R167" s="393" t="str">
        <f>IF($F167&gt;0,0,IF($G167&gt;0,VLOOKUP($A167,Progress_20230525!$A:$AZ,21,0),VLOOKUP($A167,Progress_20230525!$A:$AZ,21,0)))</f>
        <v>081-909-7677</v>
      </c>
      <c r="S167" s="387"/>
      <c r="T167" s="387"/>
      <c r="U167" s="391">
        <f t="shared" si="14"/>
        <v>45061</v>
      </c>
      <c r="V167" s="387" t="str">
        <f>VLOOKUP(MONTH($U167),Month!$A:$C,3,0)</f>
        <v>พฤษภาคม</v>
      </c>
      <c r="W167" s="387">
        <f t="shared" si="10"/>
        <v>2023</v>
      </c>
      <c r="X167" s="392">
        <v>239.45489348112608</v>
      </c>
      <c r="Y167" s="392">
        <v>119.63880240803046</v>
      </c>
    </row>
    <row r="168" spans="1:25" x14ac:dyDescent="0.25">
      <c r="A168" s="386">
        <f t="shared" si="11"/>
        <v>167</v>
      </c>
      <c r="B168" s="27">
        <f t="shared" si="12"/>
        <v>3</v>
      </c>
      <c r="C168" s="27">
        <f>VALUE(RIGHT(VLOOKUP($A168,Progress_20230525!$A:$AZ,4,0),1))</f>
        <v>1</v>
      </c>
      <c r="D168" s="387" t="str">
        <f>VLOOKUP($C168,Type!$A:$B,2,0)</f>
        <v>ศูนย์ที่จัดตั้งในโรงเรียนหรือสถานศึกษากระจายทั่วประเทศ</v>
      </c>
      <c r="E168" s="386">
        <v>167</v>
      </c>
      <c r="F168" s="388">
        <f>IF(LEN(VLOOKUP($A168,Progress_20230525!$A:$AZ,24,0))&gt;0,1,0)</f>
        <v>0</v>
      </c>
      <c r="G168" s="388">
        <f>IFERROR(SEARCH("&gt;",VLOOKUP($A168,Progress_20230525!$A:$AZ,15,0),1),0)</f>
        <v>0</v>
      </c>
      <c r="H168" s="387" t="str">
        <f>IF($F168&gt;0,VLOOKUP($A168,Progress_20230525!$A:$AZ,24,0),IF($G168&gt;0,RIGHT(VLOOKUP($A168,Progress_20230525!$A:$AZ,15,0),LEN(VLOOKUP($A168,Progress_20230525!$A:$AZ,15,0))-$G168-1),VLOOKUP($A168,Progress_20230525!$A:$AZ,15,0)))</f>
        <v>โรงเรียนวัดนาบุญ</v>
      </c>
      <c r="I168" s="387" t="str">
        <f>VLOOKUP(A168,Progress_20230525!$A:$AZ,7,0)</f>
        <v>ปทุมธานี</v>
      </c>
      <c r="J168" s="387" t="str">
        <f>VLOOKUP($A168,Progress_20230525!$A:$AZ,5,0)</f>
        <v>กลุ่มศูนย์ดิจิตอลชุมชน</v>
      </c>
      <c r="K168" s="387" t="str">
        <f>IF($F168&gt;0,VLOOKUP($A168,Progress_20230525!$A:$AZ,25,0),IF($G168&gt;0,VLOOKUP($A168,Progress_20230525!$A:$AZ,11,0),VLOOKUP($A168,Progress_20230525!$A:$AZ,11,0)))</f>
        <v>58/1 หมู่ที่ 2 ถนนรังสิต-นครนายก ตำบลรังสิต อำเภอธัญบุรี จังหวัดปทุมธานี 12110</v>
      </c>
      <c r="L168" s="387">
        <f>IF($F168&gt;0,VLOOKUP($A168,Progress_20230525!$A:$AZ,26,0),IF($G168&gt;0,VLOOKUP($A168,Progress_20230525!$A:$AZ,16,0),VLOOKUP($A168,Progress_20230525!$A:$AZ,16,0)))</f>
        <v>14.0320315168064</v>
      </c>
      <c r="M168" s="387">
        <f>IF($F168&gt;0,VLOOKUP($A168,Progress_20230525!$A:$AZ,27,0),IF($G168&gt;0,VLOOKUP($A168,Progress_20230525!$A:$AZ,17,0),VLOOKUP($A168,Progress_20230525!$A:$AZ,17,0)))</f>
        <v>100.759124879699</v>
      </c>
      <c r="N168" s="387" t="str">
        <f t="shared" si="13"/>
        <v>สังกัดหน่วยงาน</v>
      </c>
      <c r="O168" s="387" t="str">
        <f>IF($F168&gt;0,VLOOKUP($A168,Progress_20230525!$A:$AZ,28,0),IF($G168&gt;0,VLOOKUP($A168,Progress_20230525!$A:$AZ,18,0),VLOOKUP($A168,Progress_20230525!$A:$AZ,18,0)))</f>
        <v>ผอ.กมลลักษณ์ สาเหล้</v>
      </c>
      <c r="P168" s="393">
        <f>IF($F168&gt;0,VLOOKUP($A168,Progress_20230525!$A:$AZ,29,0),IF($G168&gt;0,VLOOKUP($A168,Progress_20230525!$A:$AZ,19,0),VLOOKUP($A168,Progress_20230525!$A:$AZ,19,0)))</f>
        <v>0</v>
      </c>
      <c r="Q168" s="393" t="str">
        <f>IF($F168&gt;0,0,IF($G168&gt;0,VLOOKUP($A168,Progress_20230525!$A:$AZ,20,0),VLOOKUP($A168,Progress_20230525!$A:$AZ,20,0)))</f>
        <v>นางสาวธาวินี จันทร์เศรษฐี</v>
      </c>
      <c r="R168" s="393" t="str">
        <f>IF($F168&gt;0,0,IF($G168&gt;0,VLOOKUP($A168,Progress_20230525!$A:$AZ,21,0),VLOOKUP($A168,Progress_20230525!$A:$AZ,21,0)))</f>
        <v>063-417-7070 ,098-532-3990</v>
      </c>
      <c r="S168" s="387"/>
      <c r="T168" s="387"/>
      <c r="U168" s="391">
        <f t="shared" si="14"/>
        <v>45061</v>
      </c>
      <c r="V168" s="387" t="str">
        <f>VLOOKUP(MONTH($U168),Month!$A:$C,3,0)</f>
        <v>พฤษภาคม</v>
      </c>
      <c r="W168" s="387">
        <f t="shared" si="10"/>
        <v>2023</v>
      </c>
      <c r="X168" s="392">
        <v>216.50371545135613</v>
      </c>
      <c r="Y168" s="392">
        <v>134.50044483938461</v>
      </c>
    </row>
    <row r="169" spans="1:25" x14ac:dyDescent="0.25">
      <c r="A169" s="386">
        <f t="shared" si="11"/>
        <v>168</v>
      </c>
      <c r="B169" s="27">
        <f t="shared" si="12"/>
        <v>3</v>
      </c>
      <c r="C169" s="27">
        <f>VALUE(RIGHT(VLOOKUP($A169,Progress_20230525!$A:$AZ,4,0),1))</f>
        <v>1</v>
      </c>
      <c r="D169" s="387" t="str">
        <f>VLOOKUP($C169,Type!$A:$B,2,0)</f>
        <v>ศูนย์ที่จัดตั้งในโรงเรียนหรือสถานศึกษากระจายทั่วประเทศ</v>
      </c>
      <c r="E169" s="386">
        <v>168</v>
      </c>
      <c r="F169" s="388">
        <f>IF(LEN(VLOOKUP($A169,Progress_20230525!$A:$AZ,24,0))&gt;0,1,0)</f>
        <v>0</v>
      </c>
      <c r="G169" s="388">
        <f>IFERROR(SEARCH("&gt;",VLOOKUP($A169,Progress_20230525!$A:$AZ,15,0),1),0)</f>
        <v>0</v>
      </c>
      <c r="H169" s="387" t="str">
        <f>IF($F169&gt;0,VLOOKUP($A169,Progress_20230525!$A:$AZ,24,0),IF($G169&gt;0,RIGHT(VLOOKUP($A169,Progress_20230525!$A:$AZ,15,0),LEN(VLOOKUP($A169,Progress_20230525!$A:$AZ,15,0))-$G169-1),VLOOKUP($A169,Progress_20230525!$A:$AZ,15,0)))</f>
        <v>โรงเรียนวัดเขียนเขต</v>
      </c>
      <c r="I169" s="387" t="str">
        <f>VLOOKUP(A169,Progress_20230525!$A:$AZ,7,0)</f>
        <v>ปทุมธานี</v>
      </c>
      <c r="J169" s="387" t="str">
        <f>VLOOKUP($A169,Progress_20230525!$A:$AZ,5,0)</f>
        <v>กลุ่มศูนย์ดิจิตอลชุมชน</v>
      </c>
      <c r="K169" s="387" t="str">
        <f>IF($F169&gt;0,VLOOKUP($A169,Progress_20230525!$A:$AZ,25,0),IF($G169&gt;0,VLOOKUP($A169,Progress_20230525!$A:$AZ,11,0),VLOOKUP($A169,Progress_20230525!$A:$AZ,11,0)))</f>
        <v>43/1 หมู่ที่ 2 ถนนรังสิต-นครนายก ตำบลบึงยี่โถ อำเภอธัญบุรี จังหวัดปทุมธานี 12130</v>
      </c>
      <c r="L169" s="387">
        <f>IF($F169&gt;0,VLOOKUP($A169,Progress_20230525!$A:$AZ,26,0),IF($G169&gt;0,VLOOKUP($A169,Progress_20230525!$A:$AZ,16,0),VLOOKUP($A169,Progress_20230525!$A:$AZ,16,0)))</f>
        <v>14.0012050368679</v>
      </c>
      <c r="M169" s="387">
        <f>IF($F169&gt;0,VLOOKUP($A169,Progress_20230525!$A:$AZ,27,0),IF($G169&gt;0,VLOOKUP($A169,Progress_20230525!$A:$AZ,17,0),VLOOKUP($A169,Progress_20230525!$A:$AZ,17,0)))</f>
        <v>100.67712263552301</v>
      </c>
      <c r="N169" s="387" t="str">
        <f t="shared" si="13"/>
        <v>สังกัดหน่วยงาน</v>
      </c>
      <c r="O169" s="387" t="str">
        <f>IF($F169&gt;0,VLOOKUP($A169,Progress_20230525!$A:$AZ,28,0),IF($G169&gt;0,VLOOKUP($A169,Progress_20230525!$A:$AZ,18,0),VLOOKUP($A169,Progress_20230525!$A:$AZ,18,0)))</f>
        <v>ผอ.นายธนณัฐ ศิระวงษ์</v>
      </c>
      <c r="P169" s="393" t="str">
        <f>IF($F169&gt;0,VLOOKUP($A169,Progress_20230525!$A:$AZ,29,0),IF($G169&gt;0,VLOOKUP($A169,Progress_20230525!$A:$AZ,19,0),VLOOKUP($A169,Progress_20230525!$A:$AZ,19,0)))</f>
        <v>081-375-4132</v>
      </c>
      <c r="Q169" s="393" t="str">
        <f>IF($F169&gt;0,0,IF($G169&gt;0,VLOOKUP($A169,Progress_20230525!$A:$AZ,20,0),VLOOKUP($A169,Progress_20230525!$A:$AZ,20,0)))</f>
        <v>นางสาววันวิสา ฉ่ำสมบูรณ์</v>
      </c>
      <c r="R169" s="393" t="str">
        <f>IF($F169&gt;0,0,IF($G169&gt;0,VLOOKUP($A169,Progress_20230525!$A:$AZ,21,0),VLOOKUP($A169,Progress_20230525!$A:$AZ,21,0)))</f>
        <v>082-236-2663</v>
      </c>
      <c r="S169" s="387"/>
      <c r="T169" s="387"/>
      <c r="U169" s="391">
        <f t="shared" si="14"/>
        <v>45061</v>
      </c>
      <c r="V169" s="387" t="str">
        <f>VLOOKUP(MONTH($U169),Month!$A:$C,3,0)</f>
        <v>พฤษภาคม</v>
      </c>
      <c r="W169" s="387">
        <f t="shared" si="10"/>
        <v>2023</v>
      </c>
      <c r="X169" s="392">
        <v>241.22520713301608</v>
      </c>
      <c r="Y169" s="392">
        <v>141.33521376459558</v>
      </c>
    </row>
    <row r="170" spans="1:25" x14ac:dyDescent="0.25">
      <c r="A170" s="386">
        <f t="shared" si="11"/>
        <v>169</v>
      </c>
      <c r="B170" s="27">
        <f t="shared" si="12"/>
        <v>3</v>
      </c>
      <c r="C170" s="27">
        <f>VALUE(RIGHT(VLOOKUP($A170,Progress_20230525!$A:$AZ,4,0),1))</f>
        <v>1</v>
      </c>
      <c r="D170" s="387" t="str">
        <f>VLOOKUP($C170,Type!$A:$B,2,0)</f>
        <v>ศูนย์ที่จัดตั้งในโรงเรียนหรือสถานศึกษากระจายทั่วประเทศ</v>
      </c>
      <c r="E170" s="386">
        <v>169</v>
      </c>
      <c r="F170" s="388">
        <f>IF(LEN(VLOOKUP($A170,Progress_20230525!$A:$AZ,24,0))&gt;0,1,0)</f>
        <v>0</v>
      </c>
      <c r="G170" s="388">
        <f>IFERROR(SEARCH("&gt;",VLOOKUP($A170,Progress_20230525!$A:$AZ,15,0),1),0)</f>
        <v>0</v>
      </c>
      <c r="H170" s="387" t="str">
        <f>IF($F170&gt;0,VLOOKUP($A170,Progress_20230525!$A:$AZ,24,0),IF($G170&gt;0,RIGHT(VLOOKUP($A170,Progress_20230525!$A:$AZ,15,0),LEN(VLOOKUP($A170,Progress_20230525!$A:$AZ,15,0))-$G170-1),VLOOKUP($A170,Progress_20230525!$A:$AZ,15,0)))</f>
        <v>โรงเรียนวัดลาดสนุ่น</v>
      </c>
      <c r="I170" s="387" t="str">
        <f>VLOOKUP(A170,Progress_20230525!$A:$AZ,7,0)</f>
        <v>ปทุมธานี</v>
      </c>
      <c r="J170" s="387" t="str">
        <f>VLOOKUP($A170,Progress_20230525!$A:$AZ,5,0)</f>
        <v>กลุ่มศูนย์ดิจิตอลชุมชน</v>
      </c>
      <c r="K170" s="387" t="str">
        <f>IF($F170&gt;0,VLOOKUP($A170,Progress_20230525!$A:$AZ,25,0),IF($G170&gt;0,VLOOKUP($A170,Progress_20230525!$A:$AZ,11,0),VLOOKUP($A170,Progress_20230525!$A:$AZ,11,0)))</f>
        <v>เลขที่ 25 หมู่ 7 ตำบลคูคต อำเภอลำลูกกา จังหวัดปทุมธานี 12130</v>
      </c>
      <c r="L170" s="387">
        <f>IF($F170&gt;0,VLOOKUP($A170,Progress_20230525!$A:$AZ,26,0),IF($G170&gt;0,VLOOKUP($A170,Progress_20230525!$A:$AZ,16,0),VLOOKUP($A170,Progress_20230525!$A:$AZ,16,0)))</f>
        <v>13.958961674225</v>
      </c>
      <c r="M170" s="387">
        <f>IF($F170&gt;0,VLOOKUP($A170,Progress_20230525!$A:$AZ,27,0),IF($G170&gt;0,VLOOKUP($A170,Progress_20230525!$A:$AZ,17,0),VLOOKUP($A170,Progress_20230525!$A:$AZ,17,0)))</f>
        <v>100.63633636834</v>
      </c>
      <c r="N170" s="387" t="str">
        <f t="shared" si="13"/>
        <v>สังกัดหน่วยงาน</v>
      </c>
      <c r="O170" s="387" t="str">
        <f>IF($F170&gt;0,VLOOKUP($A170,Progress_20230525!$A:$AZ,28,0),IF($G170&gt;0,VLOOKUP($A170,Progress_20230525!$A:$AZ,18,0),VLOOKUP($A170,Progress_20230525!$A:$AZ,18,0)))</f>
        <v>ผอ.นายจตุรงค์ สโรบล</v>
      </c>
      <c r="P170" s="393" t="str">
        <f>IF($F170&gt;0,VLOOKUP($A170,Progress_20230525!$A:$AZ,29,0),IF($G170&gt;0,VLOOKUP($A170,Progress_20230525!$A:$AZ,19,0),VLOOKUP($A170,Progress_20230525!$A:$AZ,19,0)))</f>
        <v>062-853-9556</v>
      </c>
      <c r="Q170" s="393" t="str">
        <f>IF($F170&gt;0,0,IF($G170&gt;0,VLOOKUP($A170,Progress_20230525!$A:$AZ,20,0),VLOOKUP($A170,Progress_20230525!$A:$AZ,20,0)))</f>
        <v>นางสาวพรรณิภา นาราษฎร์</v>
      </c>
      <c r="R170" s="393" t="str">
        <f>IF($F170&gt;0,0,IF($G170&gt;0,VLOOKUP($A170,Progress_20230525!$A:$AZ,21,0),VLOOKUP($A170,Progress_20230525!$A:$AZ,21,0)))</f>
        <v>094-367-2226</v>
      </c>
      <c r="S170" s="387"/>
      <c r="T170" s="387"/>
      <c r="U170" s="391">
        <f t="shared" si="14"/>
        <v>45061</v>
      </c>
      <c r="V170" s="387" t="str">
        <f>VLOOKUP(MONTH($U170),Month!$A:$C,3,0)</f>
        <v>พฤษภาคม</v>
      </c>
      <c r="W170" s="387">
        <f t="shared" si="10"/>
        <v>2023</v>
      </c>
      <c r="X170" s="392">
        <v>224.31659023219567</v>
      </c>
      <c r="Y170" s="392">
        <v>131.94328090777924</v>
      </c>
    </row>
    <row r="171" spans="1:25" x14ac:dyDescent="0.25">
      <c r="A171" s="386">
        <f t="shared" si="11"/>
        <v>170</v>
      </c>
      <c r="B171" s="27">
        <f t="shared" si="12"/>
        <v>3</v>
      </c>
      <c r="C171" s="27">
        <f>VALUE(RIGHT(VLOOKUP($A171,Progress_20230525!$A:$AZ,4,0),1))</f>
        <v>1</v>
      </c>
      <c r="D171" s="387" t="str">
        <f>VLOOKUP($C171,Type!$A:$B,2,0)</f>
        <v>ศูนย์ที่จัดตั้งในโรงเรียนหรือสถานศึกษากระจายทั่วประเทศ</v>
      </c>
      <c r="E171" s="386">
        <v>170</v>
      </c>
      <c r="F171" s="388">
        <f>IF(LEN(VLOOKUP($A171,Progress_20230525!$A:$AZ,24,0))&gt;0,1,0)</f>
        <v>0</v>
      </c>
      <c r="G171" s="388">
        <f>IFERROR(SEARCH("&gt;",VLOOKUP($A171,Progress_20230525!$A:$AZ,15,0),1),0)</f>
        <v>0</v>
      </c>
      <c r="H171" s="387" t="str">
        <f>IF($F171&gt;0,VLOOKUP($A171,Progress_20230525!$A:$AZ,24,0),IF($G171&gt;0,RIGHT(VLOOKUP($A171,Progress_20230525!$A:$AZ,15,0),LEN(VLOOKUP($A171,Progress_20230525!$A:$AZ,15,0))-$G171-1),VLOOKUP($A171,Progress_20230525!$A:$AZ,15,0)))</f>
        <v>โรงเรียนวัดบ่อเงิน</v>
      </c>
      <c r="I171" s="387" t="str">
        <f>VLOOKUP(A171,Progress_20230525!$A:$AZ,7,0)</f>
        <v>ปทุมธานี</v>
      </c>
      <c r="J171" s="387" t="str">
        <f>VLOOKUP($A171,Progress_20230525!$A:$AZ,5,0)</f>
        <v>กลุ่มศูนย์ดิจิตอลชุมชน</v>
      </c>
      <c r="K171" s="387" t="str">
        <f>IF($F171&gt;0,VLOOKUP($A171,Progress_20230525!$A:$AZ,25,0),IF($G171&gt;0,VLOOKUP($A171,Progress_20230525!$A:$AZ,11,0),VLOOKUP($A171,Progress_20230525!$A:$AZ,11,0)))</f>
        <v>เลขที่ 5/4 หมู่ที่  1  ตำบลบ่อเงิน  อำเภอลาดหลุมแก้ว  จังหวัดปทุมธานี 12140</v>
      </c>
      <c r="L171" s="387">
        <f>IF($F171&gt;0,VLOOKUP($A171,Progress_20230525!$A:$AZ,26,0),IF($G171&gt;0,VLOOKUP($A171,Progress_20230525!$A:$AZ,16,0),VLOOKUP($A171,Progress_20230525!$A:$AZ,16,0)))</f>
        <v>14.0768232642538</v>
      </c>
      <c r="M171" s="387">
        <f>IF($F171&gt;0,VLOOKUP($A171,Progress_20230525!$A:$AZ,27,0),IF($G171&gt;0,VLOOKUP($A171,Progress_20230525!$A:$AZ,17,0),VLOOKUP($A171,Progress_20230525!$A:$AZ,17,0)))</f>
        <v>100.423112466861</v>
      </c>
      <c r="N171" s="387" t="str">
        <f t="shared" si="13"/>
        <v>สังกัดหน่วยงาน</v>
      </c>
      <c r="O171" s="387" t="str">
        <f>IF($F171&gt;0,VLOOKUP($A171,Progress_20230525!$A:$AZ,28,0),IF($G171&gt;0,VLOOKUP($A171,Progress_20230525!$A:$AZ,18,0),VLOOKUP($A171,Progress_20230525!$A:$AZ,18,0)))</f>
        <v>ผอ.นายวงษ์เดือน ทองคำ</v>
      </c>
      <c r="P171" s="393" t="str">
        <f>IF($F171&gt;0,VLOOKUP($A171,Progress_20230525!$A:$AZ,29,0),IF($G171&gt;0,VLOOKUP($A171,Progress_20230525!$A:$AZ,19,0),VLOOKUP($A171,Progress_20230525!$A:$AZ,19,0)))</f>
        <v>089-811-9792</v>
      </c>
      <c r="Q171" s="393" t="str">
        <f>IF($F171&gt;0,0,IF($G171&gt;0,VLOOKUP($A171,Progress_20230525!$A:$AZ,20,0),VLOOKUP($A171,Progress_20230525!$A:$AZ,20,0)))</f>
        <v>นางสาวศิริพร ไพรสิทธิ์</v>
      </c>
      <c r="R171" s="393" t="str">
        <f>IF($F171&gt;0,0,IF($G171&gt;0,VLOOKUP($A171,Progress_20230525!$A:$AZ,21,0),VLOOKUP($A171,Progress_20230525!$A:$AZ,21,0)))</f>
        <v>097-108-3583</v>
      </c>
      <c r="S171" s="387"/>
      <c r="T171" s="387"/>
      <c r="U171" s="391">
        <f t="shared" si="14"/>
        <v>45061</v>
      </c>
      <c r="V171" s="387" t="str">
        <f>VLOOKUP(MONTH($U171),Month!$A:$C,3,0)</f>
        <v>พฤษภาคม</v>
      </c>
      <c r="W171" s="387">
        <f t="shared" si="10"/>
        <v>2023</v>
      </c>
      <c r="X171" s="392">
        <v>204.61309791758626</v>
      </c>
      <c r="Y171" s="392">
        <v>143.05039272570812</v>
      </c>
    </row>
    <row r="172" spans="1:25" x14ac:dyDescent="0.25">
      <c r="A172" s="386">
        <f t="shared" si="11"/>
        <v>171</v>
      </c>
      <c r="B172" s="27">
        <f t="shared" si="12"/>
        <v>3</v>
      </c>
      <c r="C172" s="27">
        <f>VALUE(RIGHT(VLOOKUP($A172,Progress_20230525!$A:$AZ,4,0),1))</f>
        <v>1</v>
      </c>
      <c r="D172" s="387" t="str">
        <f>VLOOKUP($C172,Type!$A:$B,2,0)</f>
        <v>ศูนย์ที่จัดตั้งในโรงเรียนหรือสถานศึกษากระจายทั่วประเทศ</v>
      </c>
      <c r="E172" s="386">
        <v>171</v>
      </c>
      <c r="F172" s="388">
        <f>IF(LEN(VLOOKUP($A172,Progress_20230525!$A:$AZ,24,0))&gt;0,1,0)</f>
        <v>0</v>
      </c>
      <c r="G172" s="388">
        <f>IFERROR(SEARCH("&gt;",VLOOKUP($A172,Progress_20230525!$A:$AZ,15,0),1),0)</f>
        <v>0</v>
      </c>
      <c r="H172" s="387" t="str">
        <f>IF($F172&gt;0,VLOOKUP($A172,Progress_20230525!$A:$AZ,24,0),IF($G172&gt;0,RIGHT(VLOOKUP($A172,Progress_20230525!$A:$AZ,15,0),LEN(VLOOKUP($A172,Progress_20230525!$A:$AZ,15,0))-$G172-1),VLOOKUP($A172,Progress_20230525!$A:$AZ,15,0)))</f>
        <v>โรงเรียนวัดทศทิศ</v>
      </c>
      <c r="I172" s="387" t="str">
        <f>VLOOKUP(A172,Progress_20230525!$A:$AZ,7,0)</f>
        <v>ปทุมธานี</v>
      </c>
      <c r="J172" s="387" t="str">
        <f>VLOOKUP($A172,Progress_20230525!$A:$AZ,5,0)</f>
        <v>กลุ่มศูนย์ดิจิตอลชุมชน</v>
      </c>
      <c r="K172" s="387" t="str">
        <f>IF($F172&gt;0,VLOOKUP($A172,Progress_20230525!$A:$AZ,25,0),IF($G172&gt;0,VLOOKUP($A172,Progress_20230525!$A:$AZ,11,0),VLOOKUP($A172,Progress_20230525!$A:$AZ,11,0)))</f>
        <v>20/1 หมู่ที่ 2 บ้านคลอง 11   ตำบลบึงทองหลาง  อำเภอลำลูกกา จังหวัดปทุมธานี 12150</v>
      </c>
      <c r="L172" s="387">
        <f>IF($F172&gt;0,VLOOKUP($A172,Progress_20230525!$A:$AZ,26,0),IF($G172&gt;0,VLOOKUP($A172,Progress_20230525!$A:$AZ,16,0),VLOOKUP($A172,Progress_20230525!$A:$AZ,16,0)))</f>
        <v>14.0023416772136</v>
      </c>
      <c r="M172" s="387">
        <f>IF($F172&gt;0,VLOOKUP($A172,Progress_20230525!$A:$AZ,27,0),IF($G172&gt;0,VLOOKUP($A172,Progress_20230525!$A:$AZ,17,0),VLOOKUP($A172,Progress_20230525!$A:$AZ,17,0)))</f>
        <v>100.842991308533</v>
      </c>
      <c r="N172" s="387" t="str">
        <f t="shared" si="13"/>
        <v>สังกัดหน่วยงาน</v>
      </c>
      <c r="O172" s="387" t="str">
        <f>IF($F172&gt;0,VLOOKUP($A172,Progress_20230525!$A:$AZ,28,0),IF($G172&gt;0,VLOOKUP($A172,Progress_20230525!$A:$AZ,18,0),VLOOKUP($A172,Progress_20230525!$A:$AZ,18,0)))</f>
        <v>ผอ.นายนิรัน นิลทองหลาง</v>
      </c>
      <c r="P172" s="393" t="str">
        <f>IF($F172&gt;0,VLOOKUP($A172,Progress_20230525!$A:$AZ,29,0),IF($G172&gt;0,VLOOKUP($A172,Progress_20230525!$A:$AZ,19,0),VLOOKUP($A172,Progress_20230525!$A:$AZ,19,0)))</f>
        <v>089-535-3937</v>
      </c>
      <c r="Q172" s="393" t="str">
        <f>IF($F172&gt;0,0,IF($G172&gt;0,VLOOKUP($A172,Progress_20230525!$A:$AZ,20,0),VLOOKUP($A172,Progress_20230525!$A:$AZ,20,0)))</f>
        <v>นางสาวณัฐชา ดียิ่ง</v>
      </c>
      <c r="R172" s="393" t="str">
        <f>IF($F172&gt;0,0,IF($G172&gt;0,VLOOKUP($A172,Progress_20230525!$A:$AZ,21,0),VLOOKUP($A172,Progress_20230525!$A:$AZ,21,0)))</f>
        <v>083-977-0726</v>
      </c>
      <c r="S172" s="387"/>
      <c r="T172" s="387"/>
      <c r="U172" s="391">
        <f t="shared" si="14"/>
        <v>45061</v>
      </c>
      <c r="V172" s="387" t="str">
        <f>VLOOKUP(MONTH($U172),Month!$A:$C,3,0)</f>
        <v>พฤษภาคม</v>
      </c>
      <c r="W172" s="387">
        <f t="shared" si="10"/>
        <v>2023</v>
      </c>
      <c r="X172" s="392">
        <v>203.30647364307171</v>
      </c>
      <c r="Y172" s="392">
        <v>129.76602830439109</v>
      </c>
    </row>
    <row r="173" spans="1:25" x14ac:dyDescent="0.25">
      <c r="A173" s="386">
        <f t="shared" si="11"/>
        <v>172</v>
      </c>
      <c r="B173" s="27">
        <f t="shared" si="12"/>
        <v>3</v>
      </c>
      <c r="C173" s="27">
        <f>VALUE(RIGHT(VLOOKUP($A173,Progress_20230525!$A:$AZ,4,0),1))</f>
        <v>1</v>
      </c>
      <c r="D173" s="387" t="str">
        <f>VLOOKUP($C173,Type!$A:$B,2,0)</f>
        <v>ศูนย์ที่จัดตั้งในโรงเรียนหรือสถานศึกษากระจายทั่วประเทศ</v>
      </c>
      <c r="E173" s="386">
        <v>172</v>
      </c>
      <c r="F173" s="388">
        <f>IF(LEN(VLOOKUP($A173,Progress_20230525!$A:$AZ,24,0))&gt;0,1,0)</f>
        <v>0</v>
      </c>
      <c r="G173" s="388">
        <f>IFERROR(SEARCH("&gt;",VLOOKUP($A173,Progress_20230525!$A:$AZ,15,0),1),0)</f>
        <v>0</v>
      </c>
      <c r="H173" s="387" t="str">
        <f>IF($F173&gt;0,VLOOKUP($A173,Progress_20230525!$A:$AZ,24,0),IF($G173&gt;0,RIGHT(VLOOKUP($A173,Progress_20230525!$A:$AZ,15,0),LEN(VLOOKUP($A173,Progress_20230525!$A:$AZ,15,0))-$G173-1),VLOOKUP($A173,Progress_20230525!$A:$AZ,15,0)))</f>
        <v>โรงเรียนวัดสุขบุญฑริการาม</v>
      </c>
      <c r="I173" s="387" t="str">
        <f>VLOOKUP(A173,Progress_20230525!$A:$AZ,7,0)</f>
        <v>ปทุมธานี</v>
      </c>
      <c r="J173" s="387" t="str">
        <f>VLOOKUP($A173,Progress_20230525!$A:$AZ,5,0)</f>
        <v>กลุ่มศูนย์ดิจิตอลชุมชน</v>
      </c>
      <c r="K173" s="387" t="str">
        <f>IF($F173&gt;0,VLOOKUP($A173,Progress_20230525!$A:$AZ,25,0),IF($G173&gt;0,VLOOKUP($A173,Progress_20230525!$A:$AZ,11,0),VLOOKUP($A173,Progress_20230525!$A:$AZ,11,0)))</f>
        <v>หมู่ที่ 5 บ้านบึงชำอ้อ ตำบลบึงชำอ้อ อำเภอหนองเสือ จังหวัดปทุมธานี 12170</v>
      </c>
      <c r="L173" s="387">
        <f>IF($F173&gt;0,VLOOKUP($A173,Progress_20230525!$A:$AZ,26,0),IF($G173&gt;0,VLOOKUP($A173,Progress_20230525!$A:$AZ,16,0),VLOOKUP($A173,Progress_20230525!$A:$AZ,16,0)))</f>
        <v>14.165026625693701</v>
      </c>
      <c r="M173" s="387">
        <f>IF($F173&gt;0,VLOOKUP($A173,Progress_20230525!$A:$AZ,27,0),IF($G173&gt;0,VLOOKUP($A173,Progress_20230525!$A:$AZ,17,0),VLOOKUP($A173,Progress_20230525!$A:$AZ,17,0)))</f>
        <v>100.776726122033</v>
      </c>
      <c r="N173" s="387" t="str">
        <f t="shared" si="13"/>
        <v>สังกัดหน่วยงาน</v>
      </c>
      <c r="O173" s="387" t="str">
        <f>IF($F173&gt;0,VLOOKUP($A173,Progress_20230525!$A:$AZ,28,0),IF($G173&gt;0,VLOOKUP($A173,Progress_20230525!$A:$AZ,18,0),VLOOKUP($A173,Progress_20230525!$A:$AZ,18,0)))</f>
        <v>ผอ.บุญเรียม จันทวรนันทวิช</v>
      </c>
      <c r="P173" s="393" t="str">
        <f>IF($F173&gt;0,VLOOKUP($A173,Progress_20230525!$A:$AZ,29,0),IF($G173&gt;0,VLOOKUP($A173,Progress_20230525!$A:$AZ,19,0),VLOOKUP($A173,Progress_20230525!$A:$AZ,19,0)))</f>
        <v>087-972-1995</v>
      </c>
      <c r="Q173" s="393" t="str">
        <f>IF($F173&gt;0,0,IF($G173&gt;0,VLOOKUP($A173,Progress_20230525!$A:$AZ,20,0),VLOOKUP($A173,Progress_20230525!$A:$AZ,20,0)))</f>
        <v>นายพิสูทจน์ ทาบคำ</v>
      </c>
      <c r="R173" s="393" t="str">
        <f>IF($F173&gt;0,0,IF($G173&gt;0,VLOOKUP($A173,Progress_20230525!$A:$AZ,21,0),VLOOKUP($A173,Progress_20230525!$A:$AZ,21,0)))</f>
        <v>089-152-3150</v>
      </c>
      <c r="S173" s="387"/>
      <c r="T173" s="387"/>
      <c r="U173" s="391">
        <f t="shared" si="14"/>
        <v>45061</v>
      </c>
      <c r="V173" s="387" t="str">
        <f>VLOOKUP(MONTH($U173),Month!$A:$C,3,0)</f>
        <v>พฤษภาคม</v>
      </c>
      <c r="W173" s="387">
        <f t="shared" si="10"/>
        <v>2023</v>
      </c>
      <c r="X173" s="392">
        <v>249.02809687694946</v>
      </c>
      <c r="Y173" s="392">
        <v>111.06548230406439</v>
      </c>
    </row>
    <row r="174" spans="1:25" x14ac:dyDescent="0.25">
      <c r="A174" s="386">
        <f t="shared" si="11"/>
        <v>173</v>
      </c>
      <c r="B174" s="27">
        <f t="shared" si="12"/>
        <v>3</v>
      </c>
      <c r="C174" s="27">
        <f>VALUE(RIGHT(VLOOKUP($A174,Progress_20230525!$A:$AZ,4,0),1))</f>
        <v>1</v>
      </c>
      <c r="D174" s="387" t="str">
        <f>VLOOKUP($C174,Type!$A:$B,2,0)</f>
        <v>ศูนย์ที่จัดตั้งในโรงเรียนหรือสถานศึกษากระจายทั่วประเทศ</v>
      </c>
      <c r="E174" s="386">
        <v>173</v>
      </c>
      <c r="F174" s="388">
        <f>IF(LEN(VLOOKUP($A174,Progress_20230525!$A:$AZ,24,0))&gt;0,1,0)</f>
        <v>0</v>
      </c>
      <c r="G174" s="388">
        <f>IFERROR(SEARCH("&gt;",VLOOKUP($A174,Progress_20230525!$A:$AZ,15,0),1),0)</f>
        <v>0</v>
      </c>
      <c r="H174" s="387" t="str">
        <f>IF($F174&gt;0,VLOOKUP($A174,Progress_20230525!$A:$AZ,24,0),IF($G174&gt;0,RIGHT(VLOOKUP($A174,Progress_20230525!$A:$AZ,15,0),LEN(VLOOKUP($A174,Progress_20230525!$A:$AZ,15,0))-$G174-1),VLOOKUP($A174,Progress_20230525!$A:$AZ,15,0)))</f>
        <v>โรงเรียนวัดนาวง</v>
      </c>
      <c r="I174" s="387" t="str">
        <f>VLOOKUP(A174,Progress_20230525!$A:$AZ,7,0)</f>
        <v>ปทุมธานี</v>
      </c>
      <c r="J174" s="387" t="str">
        <f>VLOOKUP($A174,Progress_20230525!$A:$AZ,5,0)</f>
        <v>กลุ่มศูนย์ดิจิตอลชุมชน</v>
      </c>
      <c r="K174" s="387" t="str">
        <f>IF($F174&gt;0,VLOOKUP($A174,Progress_20230525!$A:$AZ,25,0),IF($G174&gt;0,VLOOKUP($A174,Progress_20230525!$A:$AZ,11,0),VLOOKUP($A174,Progress_20230525!$A:$AZ,11,0)))</f>
        <v>177 หมู่ที่ 1 ถนนนาวงประชาพัฒนา   ตำบลหลักหก  อำเภอเมืองปทุมธานี จังหวัดปทุมธานี 12000</v>
      </c>
      <c r="L174" s="387">
        <f>IF($F174&gt;0,VLOOKUP($A174,Progress_20230525!$A:$AZ,26,0),IF($G174&gt;0,VLOOKUP($A174,Progress_20230525!$A:$AZ,16,0),VLOOKUP($A174,Progress_20230525!$A:$AZ,16,0)))</f>
        <v>13.9558424415193</v>
      </c>
      <c r="M174" s="387">
        <f>IF($F174&gt;0,VLOOKUP($A174,Progress_20230525!$A:$AZ,27,0),IF($G174&gt;0,VLOOKUP($A174,Progress_20230525!$A:$AZ,17,0),VLOOKUP($A174,Progress_20230525!$A:$AZ,17,0)))</f>
        <v>100.572609622027</v>
      </c>
      <c r="N174" s="387" t="str">
        <f t="shared" si="13"/>
        <v>สังกัดหน่วยงาน</v>
      </c>
      <c r="O174" s="387" t="str">
        <f>IF($F174&gt;0,VLOOKUP($A174,Progress_20230525!$A:$AZ,28,0),IF($G174&gt;0,VLOOKUP($A174,Progress_20230525!$A:$AZ,18,0),VLOOKUP($A174,Progress_20230525!$A:$AZ,18,0)))</f>
        <v>ผอ.ว่าที่ร้อยตรี วิรัตน์ อยู่ยืน</v>
      </c>
      <c r="P174" s="393">
        <f>IF($F174&gt;0,VLOOKUP($A174,Progress_20230525!$A:$AZ,29,0),IF($G174&gt;0,VLOOKUP($A174,Progress_20230525!$A:$AZ,19,0),VLOOKUP($A174,Progress_20230525!$A:$AZ,19,0)))</f>
        <v>0</v>
      </c>
      <c r="Q174" s="393">
        <f>IF($F174&gt;0,0,IF($G174&gt;0,VLOOKUP($A174,Progress_20230525!$A:$AZ,20,0),VLOOKUP($A174,Progress_20230525!$A:$AZ,20,0)))</f>
        <v>0</v>
      </c>
      <c r="R174" s="393">
        <f>IF($F174&gt;0,0,IF($G174&gt;0,VLOOKUP($A174,Progress_20230525!$A:$AZ,21,0),VLOOKUP($A174,Progress_20230525!$A:$AZ,21,0)))</f>
        <v>0</v>
      </c>
      <c r="S174" s="387"/>
      <c r="T174" s="387"/>
      <c r="U174" s="391">
        <f t="shared" si="14"/>
        <v>45061</v>
      </c>
      <c r="V174" s="387" t="str">
        <f>VLOOKUP(MONTH($U174),Month!$A:$C,3,0)</f>
        <v>พฤษภาคม</v>
      </c>
      <c r="W174" s="387">
        <f t="shared" si="10"/>
        <v>2023</v>
      </c>
      <c r="X174" s="392">
        <v>239.96154152424293</v>
      </c>
      <c r="Y174" s="392">
        <v>119.7255118356681</v>
      </c>
    </row>
    <row r="175" spans="1:25" x14ac:dyDescent="0.25">
      <c r="A175" s="386">
        <f t="shared" si="11"/>
        <v>174</v>
      </c>
      <c r="B175" s="27">
        <f t="shared" si="12"/>
        <v>3</v>
      </c>
      <c r="C175" s="27">
        <f>VALUE(RIGHT(VLOOKUP($A175,Progress_20230525!$A:$AZ,4,0),1))</f>
        <v>1</v>
      </c>
      <c r="D175" s="387" t="str">
        <f>VLOOKUP($C175,Type!$A:$B,2,0)</f>
        <v>ศูนย์ที่จัดตั้งในโรงเรียนหรือสถานศึกษากระจายทั่วประเทศ</v>
      </c>
      <c r="E175" s="386">
        <v>174</v>
      </c>
      <c r="F175" s="388">
        <f>IF(LEN(VLOOKUP($A175,Progress_20230525!$A:$AZ,24,0))&gt;0,1,0)</f>
        <v>0</v>
      </c>
      <c r="G175" s="388">
        <f>IFERROR(SEARCH("&gt;",VLOOKUP($A175,Progress_20230525!$A:$AZ,15,0),1),0)</f>
        <v>0</v>
      </c>
      <c r="H175" s="387" t="str">
        <f>IF($F175&gt;0,VLOOKUP($A175,Progress_20230525!$A:$AZ,24,0),IF($G175&gt;0,RIGHT(VLOOKUP($A175,Progress_20230525!$A:$AZ,15,0),LEN(VLOOKUP($A175,Progress_20230525!$A:$AZ,15,0))-$G175-1),VLOOKUP($A175,Progress_20230525!$A:$AZ,15,0)))</f>
        <v>โรงเรียนวัดป่ามะไฟ</v>
      </c>
      <c r="I175" s="387" t="str">
        <f>VLOOKUP(A175,Progress_20230525!$A:$AZ,7,0)</f>
        <v>ปราจีนบุรี</v>
      </c>
      <c r="J175" s="387" t="str">
        <f>VLOOKUP($A175,Progress_20230525!$A:$AZ,5,0)</f>
        <v>กลุ่มศูนย์ดิจิตอลชุมชน</v>
      </c>
      <c r="K175" s="387" t="str">
        <f>IF($F175&gt;0,VLOOKUP($A175,Progress_20230525!$A:$AZ,25,0),IF($G175&gt;0,VLOOKUP($A175,Progress_20230525!$A:$AZ,11,0),VLOOKUP($A175,Progress_20230525!$A:$AZ,11,0)))</f>
        <v>ตำบลโคกไม้ลาย อำเภอเมืองปราจีนบุรี จังหวัดปราจีนบุรี 25230</v>
      </c>
      <c r="L175" s="387">
        <f>IF($F175&gt;0,VLOOKUP($A175,Progress_20230525!$A:$AZ,26,0),IF($G175&gt;0,VLOOKUP($A175,Progress_20230525!$A:$AZ,16,0),VLOOKUP($A175,Progress_20230525!$A:$AZ,16,0)))</f>
        <v>14.138199301709999</v>
      </c>
      <c r="M175" s="387">
        <f>IF($F175&gt;0,VLOOKUP($A175,Progress_20230525!$A:$AZ,27,0),IF($G175&gt;0,VLOOKUP($A175,Progress_20230525!$A:$AZ,17,0),VLOOKUP($A175,Progress_20230525!$A:$AZ,17,0)))</f>
        <v>101.291302635527</v>
      </c>
      <c r="N175" s="387" t="str">
        <f t="shared" si="13"/>
        <v>สังกัดหน่วยงาน</v>
      </c>
      <c r="O175" s="387" t="str">
        <f>IF($F175&gt;0,VLOOKUP($A175,Progress_20230525!$A:$AZ,28,0),IF($G175&gt;0,VLOOKUP($A175,Progress_20230525!$A:$AZ,18,0),VLOOKUP($A175,Progress_20230525!$A:$AZ,18,0)))</f>
        <v>ผอ.นางสาววิไล พังสอาด</v>
      </c>
      <c r="P175" s="393" t="str">
        <f>IF($F175&gt;0,VLOOKUP($A175,Progress_20230525!$A:$AZ,29,0),IF($G175&gt;0,VLOOKUP($A175,Progress_20230525!$A:$AZ,19,0),VLOOKUP($A175,Progress_20230525!$A:$AZ,19,0)))</f>
        <v>086-083-1091</v>
      </c>
      <c r="Q175" s="393" t="str">
        <f>IF($F175&gt;0,0,IF($G175&gt;0,VLOOKUP($A175,Progress_20230525!$A:$AZ,20,0),VLOOKUP($A175,Progress_20230525!$A:$AZ,20,0)))</f>
        <v>นายปฤษฎี ทวีญาติ</v>
      </c>
      <c r="R175" s="393" t="str">
        <f>IF($F175&gt;0,0,IF($G175&gt;0,VLOOKUP($A175,Progress_20230525!$A:$AZ,21,0),VLOOKUP($A175,Progress_20230525!$A:$AZ,21,0)))</f>
        <v>087-747-4616</v>
      </c>
      <c r="S175" s="387"/>
      <c r="T175" s="387"/>
      <c r="U175" s="391">
        <f t="shared" si="14"/>
        <v>45061</v>
      </c>
      <c r="V175" s="387" t="str">
        <f>VLOOKUP(MONTH($U175),Month!$A:$C,3,0)</f>
        <v>พฤษภาคม</v>
      </c>
      <c r="W175" s="387">
        <f t="shared" si="10"/>
        <v>2023</v>
      </c>
      <c r="X175" s="392">
        <v>232.11657903334574</v>
      </c>
      <c r="Y175" s="392">
        <v>122.5445466607153</v>
      </c>
    </row>
    <row r="176" spans="1:25" x14ac:dyDescent="0.25">
      <c r="A176" s="386">
        <f t="shared" si="11"/>
        <v>175</v>
      </c>
      <c r="B176" s="27">
        <f t="shared" si="12"/>
        <v>3</v>
      </c>
      <c r="C176" s="27">
        <f>VALUE(RIGHT(VLOOKUP($A176,Progress_20230525!$A:$AZ,4,0),1))</f>
        <v>1</v>
      </c>
      <c r="D176" s="387" t="str">
        <f>VLOOKUP($C176,Type!$A:$B,2,0)</f>
        <v>ศูนย์ที่จัดตั้งในโรงเรียนหรือสถานศึกษากระจายทั่วประเทศ</v>
      </c>
      <c r="E176" s="386">
        <v>175</v>
      </c>
      <c r="F176" s="388">
        <f>IF(LEN(VLOOKUP($A176,Progress_20230525!$A:$AZ,24,0))&gt;0,1,0)</f>
        <v>0</v>
      </c>
      <c r="G176" s="388">
        <f>IFERROR(SEARCH("&gt;",VLOOKUP($A176,Progress_20230525!$A:$AZ,15,0),1),0)</f>
        <v>0</v>
      </c>
      <c r="H176" s="387" t="str">
        <f>IF($F176&gt;0,VLOOKUP($A176,Progress_20230525!$A:$AZ,24,0),IF($G176&gt;0,RIGHT(VLOOKUP($A176,Progress_20230525!$A:$AZ,15,0),LEN(VLOOKUP($A176,Progress_20230525!$A:$AZ,15,0))-$G176-1),VLOOKUP($A176,Progress_20230525!$A:$AZ,15,0)))</f>
        <v>โรงเรียนศรีรักษ์ราษฎร์บำรุง</v>
      </c>
      <c r="I176" s="387" t="str">
        <f>VLOOKUP(A176,Progress_20230525!$A:$AZ,7,0)</f>
        <v>ปราจีนบุรี</v>
      </c>
      <c r="J176" s="387" t="str">
        <f>VLOOKUP($A176,Progress_20230525!$A:$AZ,5,0)</f>
        <v>กลุ่มศูนย์ดิจิตอลชุมชน</v>
      </c>
      <c r="K176" s="387" t="str">
        <f>IF($F176&gt;0,VLOOKUP($A176,Progress_20230525!$A:$AZ,25,0),IF($G176&gt;0,VLOOKUP($A176,Progress_20230525!$A:$AZ,11,0),VLOOKUP($A176,Progress_20230525!$A:$AZ,11,0)))</f>
        <v>ตำบลบางแตน อำเภอบ้านสร้าง จังหวัดปราจีนบุรี 25150</v>
      </c>
      <c r="L176" s="387">
        <f>IF($F176&gt;0,VLOOKUP($A176,Progress_20230525!$A:$AZ,26,0),IF($G176&gt;0,VLOOKUP($A176,Progress_20230525!$A:$AZ,16,0),VLOOKUP($A176,Progress_20230525!$A:$AZ,16,0)))</f>
        <v>13.896564671788999</v>
      </c>
      <c r="M176" s="387">
        <f>IF($F176&gt;0,VLOOKUP($A176,Progress_20230525!$A:$AZ,27,0),IF($G176&gt;0,VLOOKUP($A176,Progress_20230525!$A:$AZ,17,0),VLOOKUP($A176,Progress_20230525!$A:$AZ,17,0)))</f>
        <v>101.16819415086</v>
      </c>
      <c r="N176" s="387" t="str">
        <f t="shared" si="13"/>
        <v>สังกัดหน่วยงาน</v>
      </c>
      <c r="O176" s="387" t="str">
        <f>IF($F176&gt;0,VLOOKUP($A176,Progress_20230525!$A:$AZ,28,0),IF($G176&gt;0,VLOOKUP($A176,Progress_20230525!$A:$AZ,18,0),VLOOKUP($A176,Progress_20230525!$A:$AZ,18,0)))</f>
        <v xml:space="preserve">รองนายก อบจ.ชาญชัย </v>
      </c>
      <c r="P176" s="393" t="str">
        <f>IF($F176&gt;0,VLOOKUP($A176,Progress_20230525!$A:$AZ,29,0),IF($G176&gt;0,VLOOKUP($A176,Progress_20230525!$A:$AZ,19,0),VLOOKUP($A176,Progress_20230525!$A:$AZ,19,0)))</f>
        <v>โทร.089-922-9888</v>
      </c>
      <c r="Q176" s="393">
        <f>IF($F176&gt;0,0,IF($G176&gt;0,VLOOKUP($A176,Progress_20230525!$A:$AZ,20,0),VLOOKUP($A176,Progress_20230525!$A:$AZ,20,0)))</f>
        <v>0</v>
      </c>
      <c r="R176" s="393">
        <f>IF($F176&gt;0,0,IF($G176&gt;0,VLOOKUP($A176,Progress_20230525!$A:$AZ,21,0),VLOOKUP($A176,Progress_20230525!$A:$AZ,21,0)))</f>
        <v>0</v>
      </c>
      <c r="S176" s="387"/>
      <c r="T176" s="387"/>
      <c r="U176" s="391">
        <f t="shared" si="14"/>
        <v>45061</v>
      </c>
      <c r="V176" s="387" t="str">
        <f>VLOOKUP(MONTH($U176),Month!$A:$C,3,0)</f>
        <v>พฤษภาคม</v>
      </c>
      <c r="W176" s="387">
        <f t="shared" si="10"/>
        <v>2023</v>
      </c>
      <c r="X176" s="392">
        <v>214.1087430058555</v>
      </c>
      <c r="Y176" s="392">
        <v>134.92915374298005</v>
      </c>
    </row>
    <row r="177" spans="1:25" x14ac:dyDescent="0.25">
      <c r="A177" s="386">
        <f t="shared" si="11"/>
        <v>176</v>
      </c>
      <c r="B177" s="27">
        <f t="shared" si="12"/>
        <v>3</v>
      </c>
      <c r="C177" s="27">
        <f>VALUE(RIGHT(VLOOKUP($A177,Progress_20230525!$A:$AZ,4,0),1))</f>
        <v>1</v>
      </c>
      <c r="D177" s="387" t="str">
        <f>VLOOKUP($C177,Type!$A:$B,2,0)</f>
        <v>ศูนย์ที่จัดตั้งในโรงเรียนหรือสถานศึกษากระจายทั่วประเทศ</v>
      </c>
      <c r="E177" s="386">
        <v>176</v>
      </c>
      <c r="F177" s="388">
        <f>IF(LEN(VLOOKUP($A177,Progress_20230525!$A:$AZ,24,0))&gt;0,1,0)</f>
        <v>0</v>
      </c>
      <c r="G177" s="388">
        <f>IFERROR(SEARCH("&gt;",VLOOKUP($A177,Progress_20230525!$A:$AZ,15,0),1),0)</f>
        <v>0</v>
      </c>
      <c r="H177" s="387" t="str">
        <f>IF($F177&gt;0,VLOOKUP($A177,Progress_20230525!$A:$AZ,24,0),IF($G177&gt;0,RIGHT(VLOOKUP($A177,Progress_20230525!$A:$AZ,15,0),LEN(VLOOKUP($A177,Progress_20230525!$A:$AZ,15,0))-$G177-1),VLOOKUP($A177,Progress_20230525!$A:$AZ,15,0)))</f>
        <v>โรงเรียนเตรียมอุดมศึกษาน้อมเกล้า กบินทร์บุรี</v>
      </c>
      <c r="I177" s="387" t="str">
        <f>VLOOKUP(A177,Progress_20230525!$A:$AZ,7,0)</f>
        <v>ปราจีนบุรี</v>
      </c>
      <c r="J177" s="387" t="str">
        <f>VLOOKUP($A177,Progress_20230525!$A:$AZ,5,0)</f>
        <v>กลุ่มศูนย์ดิจิตอลชุมชน</v>
      </c>
      <c r="K177" s="387" t="str">
        <f>IF($F177&gt;0,VLOOKUP($A177,Progress_20230525!$A:$AZ,25,0),IF($G177&gt;0,VLOOKUP($A177,Progress_20230525!$A:$AZ,11,0),VLOOKUP($A177,Progress_20230525!$A:$AZ,11,0)))</f>
        <v>เลขที่ 560 หมู่ 9 ตำบลหนองกี่ อำเภอกบินทร์บุรี จังหวัดปราจีนบุรี รหัสไปรษณีย์ 25110</v>
      </c>
      <c r="L177" s="387">
        <f>IF($F177&gt;0,VLOOKUP($A177,Progress_20230525!$A:$AZ,26,0),IF($G177&gt;0,VLOOKUP($A177,Progress_20230525!$A:$AZ,16,0),VLOOKUP($A177,Progress_20230525!$A:$AZ,16,0)))</f>
        <v>14.0755848408172</v>
      </c>
      <c r="M177" s="387">
        <f>IF($F177&gt;0,VLOOKUP($A177,Progress_20230525!$A:$AZ,27,0),IF($G177&gt;0,VLOOKUP($A177,Progress_20230525!$A:$AZ,17,0),VLOOKUP($A177,Progress_20230525!$A:$AZ,17,0)))</f>
        <v>101.819486950865</v>
      </c>
      <c r="N177" s="387" t="str">
        <f t="shared" si="13"/>
        <v>สังกัดหน่วยงาน</v>
      </c>
      <c r="O177" s="387" t="str">
        <f>IF($F177&gt;0,VLOOKUP($A177,Progress_20230525!$A:$AZ,28,0),IF($G177&gt;0,VLOOKUP($A177,Progress_20230525!$A:$AZ,18,0),VLOOKUP($A177,Progress_20230525!$A:$AZ,18,0)))</f>
        <v>ผอ. คมสรร รสดี</v>
      </c>
      <c r="P177" s="393">
        <f>IF($F177&gt;0,VLOOKUP($A177,Progress_20230525!$A:$AZ,29,0),IF($G177&gt;0,VLOOKUP($A177,Progress_20230525!$A:$AZ,19,0),VLOOKUP($A177,Progress_20230525!$A:$AZ,19,0)))</f>
        <v>0</v>
      </c>
      <c r="Q177" s="393">
        <f>IF($F177&gt;0,0,IF($G177&gt;0,VLOOKUP($A177,Progress_20230525!$A:$AZ,20,0),VLOOKUP($A177,Progress_20230525!$A:$AZ,20,0)))</f>
        <v>0</v>
      </c>
      <c r="R177" s="393">
        <f>IF($F177&gt;0,0,IF($G177&gt;0,VLOOKUP($A177,Progress_20230525!$A:$AZ,21,0),VLOOKUP($A177,Progress_20230525!$A:$AZ,21,0)))</f>
        <v>0</v>
      </c>
      <c r="S177" s="387"/>
      <c r="T177" s="387"/>
      <c r="U177" s="391">
        <f t="shared" si="14"/>
        <v>45061</v>
      </c>
      <c r="V177" s="387" t="str">
        <f>VLOOKUP(MONTH($U177),Month!$A:$C,3,0)</f>
        <v>พฤษภาคม</v>
      </c>
      <c r="W177" s="387">
        <f t="shared" si="10"/>
        <v>2023</v>
      </c>
      <c r="X177" s="392">
        <v>200.74854649534697</v>
      </c>
      <c r="Y177" s="392">
        <v>138.88751571066285</v>
      </c>
    </row>
    <row r="178" spans="1:25" x14ac:dyDescent="0.25">
      <c r="A178" s="386">
        <f t="shared" si="11"/>
        <v>177</v>
      </c>
      <c r="B178" s="27">
        <f t="shared" si="12"/>
        <v>3</v>
      </c>
      <c r="C178" s="27">
        <f>VALUE(RIGHT(VLOOKUP($A178,Progress_20230525!$A:$AZ,4,0),1))</f>
        <v>1</v>
      </c>
      <c r="D178" s="387" t="str">
        <f>VLOOKUP($C178,Type!$A:$B,2,0)</f>
        <v>ศูนย์ที่จัดตั้งในโรงเรียนหรือสถานศึกษากระจายทั่วประเทศ</v>
      </c>
      <c r="E178" s="386">
        <v>177</v>
      </c>
      <c r="F178" s="388">
        <f>IF(LEN(VLOOKUP($A178,Progress_20230525!$A:$AZ,24,0))&gt;0,1,0)</f>
        <v>0</v>
      </c>
      <c r="G178" s="388">
        <f>IFERROR(SEARCH("&gt;",VLOOKUP($A178,Progress_20230525!$A:$AZ,15,0),1),0)</f>
        <v>0</v>
      </c>
      <c r="H178" s="387" t="str">
        <f>IF($F178&gt;0,VLOOKUP($A178,Progress_20230525!$A:$AZ,24,0),IF($G178&gt;0,RIGHT(VLOOKUP($A178,Progress_20230525!$A:$AZ,15,0),LEN(VLOOKUP($A178,Progress_20230525!$A:$AZ,15,0))-$G178-1),VLOOKUP($A178,Progress_20230525!$A:$AZ,15,0)))</f>
        <v>โรงเรียนบ้านโคกพนมดี</v>
      </c>
      <c r="I178" s="387" t="str">
        <f>VLOOKUP(A178,Progress_20230525!$A:$AZ,7,0)</f>
        <v>ปราจีนบุรี</v>
      </c>
      <c r="J178" s="387" t="str">
        <f>VLOOKUP($A178,Progress_20230525!$A:$AZ,5,0)</f>
        <v>กลุ่มศูนย์ดิจิตอลชุมชน</v>
      </c>
      <c r="K178" s="387" t="str">
        <f>IF($F178&gt;0,VLOOKUP($A178,Progress_20230525!$A:$AZ,25,0),IF($G178&gt;0,VLOOKUP($A178,Progress_20230525!$A:$AZ,11,0),VLOOKUP($A178,Progress_20230525!$A:$AZ,11,0)))</f>
        <v>หมู่ที่  7  บ้านโคกพนมดี ตำบลโคกไทย อำเภอศรีมโหสถ จังหวัดปราจีนบุรี 25190</v>
      </c>
      <c r="L178" s="387">
        <f>IF($F178&gt;0,VLOOKUP($A178,Progress_20230525!$A:$AZ,26,0),IF($G178&gt;0,VLOOKUP($A178,Progress_20230525!$A:$AZ,16,0),VLOOKUP($A178,Progress_20230525!$A:$AZ,16,0)))</f>
        <v>13.8535446476647</v>
      </c>
      <c r="M178" s="387">
        <f>IF($F178&gt;0,VLOOKUP($A178,Progress_20230525!$A:$AZ,27,0),IF($G178&gt;0,VLOOKUP($A178,Progress_20230525!$A:$AZ,17,0),VLOOKUP($A178,Progress_20230525!$A:$AZ,17,0)))</f>
        <v>101.44432349418101</v>
      </c>
      <c r="N178" s="387" t="str">
        <f t="shared" si="13"/>
        <v>สังกัดหน่วยงาน</v>
      </c>
      <c r="O178" s="387" t="str">
        <f>IF($F178&gt;0,VLOOKUP($A178,Progress_20230525!$A:$AZ,28,0),IF($G178&gt;0,VLOOKUP($A178,Progress_20230525!$A:$AZ,18,0),VLOOKUP($A178,Progress_20230525!$A:$AZ,18,0)))</f>
        <v>ผอ. นงนิตย์ สังขภิญโญ</v>
      </c>
      <c r="P178" s="393" t="str">
        <f>IF($F178&gt;0,VLOOKUP($A178,Progress_20230525!$A:$AZ,29,0),IF($G178&gt;0,VLOOKUP($A178,Progress_20230525!$A:$AZ,19,0),VLOOKUP($A178,Progress_20230525!$A:$AZ,19,0)))</f>
        <v>โทร. 0890558273</v>
      </c>
      <c r="Q178" s="393">
        <f>IF($F178&gt;0,0,IF($G178&gt;0,VLOOKUP($A178,Progress_20230525!$A:$AZ,20,0),VLOOKUP($A178,Progress_20230525!$A:$AZ,20,0)))</f>
        <v>0</v>
      </c>
      <c r="R178" s="393">
        <f>IF($F178&gt;0,0,IF($G178&gt;0,VLOOKUP($A178,Progress_20230525!$A:$AZ,21,0),VLOOKUP($A178,Progress_20230525!$A:$AZ,21,0)))</f>
        <v>0</v>
      </c>
      <c r="S178" s="387"/>
      <c r="T178" s="387"/>
      <c r="U178" s="391">
        <f t="shared" si="14"/>
        <v>45061</v>
      </c>
      <c r="V178" s="387" t="str">
        <f>VLOOKUP(MONTH($U178),Month!$A:$C,3,0)</f>
        <v>พฤษภาคม</v>
      </c>
      <c r="W178" s="387">
        <f t="shared" si="10"/>
        <v>2023</v>
      </c>
      <c r="X178" s="392">
        <v>231.90332393028561</v>
      </c>
      <c r="Y178" s="392">
        <v>109.48400128896638</v>
      </c>
    </row>
    <row r="179" spans="1:25" x14ac:dyDescent="0.25">
      <c r="A179" s="386">
        <f t="shared" si="11"/>
        <v>178</v>
      </c>
      <c r="B179" s="27">
        <f t="shared" si="12"/>
        <v>3</v>
      </c>
      <c r="C179" s="27">
        <f>VALUE(RIGHT(VLOOKUP($A179,Progress_20230525!$A:$AZ,4,0),1))</f>
        <v>1</v>
      </c>
      <c r="D179" s="387" t="str">
        <f>VLOOKUP($C179,Type!$A:$B,2,0)</f>
        <v>ศูนย์ที่จัดตั้งในโรงเรียนหรือสถานศึกษากระจายทั่วประเทศ</v>
      </c>
      <c r="E179" s="386">
        <v>178</v>
      </c>
      <c r="F179" s="388">
        <f>IF(LEN(VLOOKUP($A179,Progress_20230525!$A:$AZ,24,0))&gt;0,1,0)</f>
        <v>0</v>
      </c>
      <c r="G179" s="388">
        <f>IFERROR(SEARCH("&gt;",VLOOKUP($A179,Progress_20230525!$A:$AZ,15,0),1),0)</f>
        <v>0</v>
      </c>
      <c r="H179" s="387" t="str">
        <f>IF($F179&gt;0,VLOOKUP($A179,Progress_20230525!$A:$AZ,24,0),IF($G179&gt;0,RIGHT(VLOOKUP($A179,Progress_20230525!$A:$AZ,15,0),LEN(VLOOKUP($A179,Progress_20230525!$A:$AZ,15,0))-$G179-1),VLOOKUP($A179,Progress_20230525!$A:$AZ,15,0)))</f>
        <v>โรงเรียนวัดบางกระเบา</v>
      </c>
      <c r="I179" s="387" t="str">
        <f>VLOOKUP(A179,Progress_20230525!$A:$AZ,7,0)</f>
        <v>ปราจีนบุรี</v>
      </c>
      <c r="J179" s="387" t="str">
        <f>VLOOKUP($A179,Progress_20230525!$A:$AZ,5,0)</f>
        <v>กลุ่มศูนย์ดิจิตอลชุมชน</v>
      </c>
      <c r="K179" s="387" t="str">
        <f>IF($F179&gt;0,VLOOKUP($A179,Progress_20230525!$A:$AZ,25,0),IF($G179&gt;0,VLOOKUP($A179,Progress_20230525!$A:$AZ,11,0),VLOOKUP($A179,Progress_20230525!$A:$AZ,11,0)))</f>
        <v>หมู่ที่  6  บ้านบางกระเบา ตำบลบางกระเบา อำเภอบ้านสร้าง จังหวัดปราจีนบุรี 25150</v>
      </c>
      <c r="L179" s="387">
        <f>IF($F179&gt;0,VLOOKUP($A179,Progress_20230525!$A:$AZ,26,0),IF($G179&gt;0,VLOOKUP($A179,Progress_20230525!$A:$AZ,16,0),VLOOKUP($A179,Progress_20230525!$A:$AZ,16,0)))</f>
        <v>13.968641259938099</v>
      </c>
      <c r="M179" s="387">
        <f>IF($F179&gt;0,VLOOKUP($A179,Progress_20230525!$A:$AZ,27,0),IF($G179&gt;0,VLOOKUP($A179,Progress_20230525!$A:$AZ,17,0),VLOOKUP($A179,Progress_20230525!$A:$AZ,17,0)))</f>
        <v>101.20652569319201</v>
      </c>
      <c r="N179" s="387" t="str">
        <f t="shared" si="13"/>
        <v>สังกัดหน่วยงาน</v>
      </c>
      <c r="O179" s="387" t="str">
        <f>IF($F179&gt;0,VLOOKUP($A179,Progress_20230525!$A:$AZ,28,0),IF($G179&gt;0,VLOOKUP($A179,Progress_20230525!$A:$AZ,18,0),VLOOKUP($A179,Progress_20230525!$A:$AZ,18,0)))</f>
        <v>ผอ. สุภาลักษณ์ ศิริโท</v>
      </c>
      <c r="P179" s="393">
        <f>IF($F179&gt;0,VLOOKUP($A179,Progress_20230525!$A:$AZ,29,0),IF($G179&gt;0,VLOOKUP($A179,Progress_20230525!$A:$AZ,19,0),VLOOKUP($A179,Progress_20230525!$A:$AZ,19,0)))</f>
        <v>0</v>
      </c>
      <c r="Q179" s="393">
        <f>IF($F179&gt;0,0,IF($G179&gt;0,VLOOKUP($A179,Progress_20230525!$A:$AZ,20,0),VLOOKUP($A179,Progress_20230525!$A:$AZ,20,0)))</f>
        <v>0</v>
      </c>
      <c r="R179" s="393">
        <f>IF($F179&gt;0,0,IF($G179&gt;0,VLOOKUP($A179,Progress_20230525!$A:$AZ,21,0),VLOOKUP($A179,Progress_20230525!$A:$AZ,21,0)))</f>
        <v>0</v>
      </c>
      <c r="S179" s="387"/>
      <c r="T179" s="387"/>
      <c r="U179" s="391">
        <f t="shared" si="14"/>
        <v>45061</v>
      </c>
      <c r="V179" s="387" t="str">
        <f>VLOOKUP(MONTH($U179),Month!$A:$C,3,0)</f>
        <v>พฤษภาคม</v>
      </c>
      <c r="W179" s="387">
        <f t="shared" si="10"/>
        <v>2023</v>
      </c>
      <c r="X179" s="392">
        <v>201.40586257137517</v>
      </c>
      <c r="Y179" s="392">
        <v>145.42156967960648</v>
      </c>
    </row>
    <row r="180" spans="1:25" x14ac:dyDescent="0.25">
      <c r="A180" s="386">
        <f t="shared" si="11"/>
        <v>179</v>
      </c>
      <c r="B180" s="27">
        <f t="shared" si="12"/>
        <v>3</v>
      </c>
      <c r="C180" s="27">
        <f>VALUE(RIGHT(VLOOKUP($A180,Progress_20230525!$A:$AZ,4,0),1))</f>
        <v>1</v>
      </c>
      <c r="D180" s="387" t="str">
        <f>VLOOKUP($C180,Type!$A:$B,2,0)</f>
        <v>ศูนย์ที่จัดตั้งในโรงเรียนหรือสถานศึกษากระจายทั่วประเทศ</v>
      </c>
      <c r="E180" s="386">
        <v>179</v>
      </c>
      <c r="F180" s="388">
        <f>IF(LEN(VLOOKUP($A180,Progress_20230525!$A:$AZ,24,0))&gt;0,1,0)</f>
        <v>0</v>
      </c>
      <c r="G180" s="388">
        <f>IFERROR(SEARCH("&gt;",VLOOKUP($A180,Progress_20230525!$A:$AZ,15,0),1),0)</f>
        <v>0</v>
      </c>
      <c r="H180" s="387" t="str">
        <f>IF($F180&gt;0,VLOOKUP($A180,Progress_20230525!$A:$AZ,24,0),IF($G180&gt;0,RIGHT(VLOOKUP($A180,Progress_20230525!$A:$AZ,15,0),LEN(VLOOKUP($A180,Progress_20230525!$A:$AZ,15,0))-$G180-1),VLOOKUP($A180,Progress_20230525!$A:$AZ,15,0)))</f>
        <v>โรงเรียนลาดตะเคียนราษฎร์บำรุง</v>
      </c>
      <c r="I180" s="387" t="str">
        <f>VLOOKUP(A180,Progress_20230525!$A:$AZ,7,0)</f>
        <v>ปราจีนบุรี</v>
      </c>
      <c r="J180" s="387" t="str">
        <f>VLOOKUP($A180,Progress_20230525!$A:$AZ,5,0)</f>
        <v>กลุ่มศูนย์ดิจิตอลชุมชน</v>
      </c>
      <c r="K180" s="387" t="str">
        <f>IF($F180&gt;0,VLOOKUP($A180,Progress_20230525!$A:$AZ,25,0),IF($G180&gt;0,VLOOKUP($A180,Progress_20230525!$A:$AZ,11,0),VLOOKUP($A180,Progress_20230525!$A:$AZ,11,0)))</f>
        <v>1 หมู่ 10 ต.ลาดตะเคียน อ.กบินทร์บุรี จ.ปราจีนบุรี 25110</v>
      </c>
      <c r="L180" s="387">
        <f>IF($F180&gt;0,VLOOKUP($A180,Progress_20230525!$A:$AZ,26,0),IF($G180&gt;0,VLOOKUP($A180,Progress_20230525!$A:$AZ,16,0),VLOOKUP($A180,Progress_20230525!$A:$AZ,16,0)))</f>
        <v>13.9387013094821</v>
      </c>
      <c r="M180" s="387">
        <f>IF($F180&gt;0,VLOOKUP($A180,Progress_20230525!$A:$AZ,27,0),IF($G180&gt;0,VLOOKUP($A180,Progress_20230525!$A:$AZ,17,0),VLOOKUP($A180,Progress_20230525!$A:$AZ,17,0)))</f>
        <v>101.62669610853099</v>
      </c>
      <c r="N180" s="387" t="str">
        <f t="shared" si="13"/>
        <v>สังกัดหน่วยงาน</v>
      </c>
      <c r="O180" s="387" t="str">
        <f>IF($F180&gt;0,VLOOKUP($A180,Progress_20230525!$A:$AZ,28,0),IF($G180&gt;0,VLOOKUP($A180,Progress_20230525!$A:$AZ,18,0),VLOOKUP($A180,Progress_20230525!$A:$AZ,18,0)))</f>
        <v>รอง.ผอ.พัชราภรณ์ เดชสุภา</v>
      </c>
      <c r="P180" s="393">
        <f>IF($F180&gt;0,VLOOKUP($A180,Progress_20230525!$A:$AZ,29,0),IF($G180&gt;0,VLOOKUP($A180,Progress_20230525!$A:$AZ,19,0),VLOOKUP($A180,Progress_20230525!$A:$AZ,19,0)))</f>
        <v>0</v>
      </c>
      <c r="Q180" s="393">
        <f>IF($F180&gt;0,0,IF($G180&gt;0,VLOOKUP($A180,Progress_20230525!$A:$AZ,20,0),VLOOKUP($A180,Progress_20230525!$A:$AZ,20,0)))</f>
        <v>0</v>
      </c>
      <c r="R180" s="393">
        <f>IF($F180&gt;0,0,IF($G180&gt;0,VLOOKUP($A180,Progress_20230525!$A:$AZ,21,0),VLOOKUP($A180,Progress_20230525!$A:$AZ,21,0)))</f>
        <v>0</v>
      </c>
      <c r="S180" s="387"/>
      <c r="T180" s="387"/>
      <c r="U180" s="391">
        <f t="shared" si="14"/>
        <v>45061</v>
      </c>
      <c r="V180" s="387" t="str">
        <f>VLOOKUP(MONTH($U180),Month!$A:$C,3,0)</f>
        <v>พฤษภาคม</v>
      </c>
      <c r="W180" s="387">
        <f t="shared" si="10"/>
        <v>2023</v>
      </c>
      <c r="X180" s="392">
        <v>234.15845012216656</v>
      </c>
      <c r="Y180" s="392">
        <v>135.94218521489978</v>
      </c>
    </row>
    <row r="181" spans="1:25" x14ac:dyDescent="0.25">
      <c r="A181" s="386">
        <f t="shared" si="11"/>
        <v>180</v>
      </c>
      <c r="B181" s="27">
        <f t="shared" si="12"/>
        <v>3</v>
      </c>
      <c r="C181" s="27">
        <f>VALUE(RIGHT(VLOOKUP($A181,Progress_20230525!$A:$AZ,4,0),1))</f>
        <v>1</v>
      </c>
      <c r="D181" s="387" t="str">
        <f>VLOOKUP($C181,Type!$A:$B,2,0)</f>
        <v>ศูนย์ที่จัดตั้งในโรงเรียนหรือสถานศึกษากระจายทั่วประเทศ</v>
      </c>
      <c r="E181" s="386">
        <v>180</v>
      </c>
      <c r="F181" s="388">
        <f>IF(LEN(VLOOKUP($A181,Progress_20230525!$A:$AZ,24,0))&gt;0,1,0)</f>
        <v>0</v>
      </c>
      <c r="G181" s="388">
        <f>IFERROR(SEARCH("&gt;",VLOOKUP($A181,Progress_20230525!$A:$AZ,15,0),1),0)</f>
        <v>26</v>
      </c>
      <c r="H181" s="387" t="str">
        <f>IF($F181&gt;0,VLOOKUP($A181,Progress_20230525!$A:$AZ,24,0),IF($G181&gt;0,RIGHT(VLOOKUP($A181,Progress_20230525!$A:$AZ,15,0),LEN(VLOOKUP($A181,Progress_20230525!$A:$AZ,15,0))-$G181-1),VLOOKUP($A181,Progress_20230525!$A:$AZ,15,0)))</f>
        <v>โรงเรียนบ้านวังกวาง</v>
      </c>
      <c r="I181" s="387" t="str">
        <f>VLOOKUP(A181,Progress_20230525!$A:$AZ,7,0)</f>
        <v>ปราจีนบุรี</v>
      </c>
      <c r="J181" s="387" t="str">
        <f>VLOOKUP($A181,Progress_20230525!$A:$AZ,5,0)</f>
        <v>กลุ่มศูนย์ดิจิตอลชุมชน</v>
      </c>
      <c r="K181" s="387" t="str">
        <f>IF($F181&gt;0,VLOOKUP($A181,Progress_20230525!$A:$AZ,25,0),IF($G181&gt;0,VLOOKUP($A181,Progress_20230525!$A:$AZ,11,0),VLOOKUP($A181,Progress_20230525!$A:$AZ,11,0)))</f>
        <v>หมู่ที่ 11 บ้านวังกวาง ตำบลวังท่าช้าง อำเภอกบินทร์บุรี จังหวัดปราจีนบุรี 25110</v>
      </c>
      <c r="L181" s="387">
        <f>IF($F181&gt;0,VLOOKUP($A181,Progress_20230525!$A:$AZ,26,0),IF($G181&gt;0,VLOOKUP($A181,Progress_20230525!$A:$AZ,16,0),VLOOKUP($A181,Progress_20230525!$A:$AZ,16,0)))</f>
        <v>13.7374684306848</v>
      </c>
      <c r="M181" s="387">
        <f>IF($F181&gt;0,VLOOKUP($A181,Progress_20230525!$A:$AZ,27,0),IF($G181&gt;0,VLOOKUP($A181,Progress_20230525!$A:$AZ,17,0),VLOOKUP($A181,Progress_20230525!$A:$AZ,17,0)))</f>
        <v>101.881222762075</v>
      </c>
      <c r="N181" s="387" t="str">
        <f t="shared" si="13"/>
        <v>สังกัดหน่วยงาน</v>
      </c>
      <c r="O181" s="387" t="str">
        <f>IF($F181&gt;0,VLOOKUP($A181,Progress_20230525!$A:$AZ,28,0),IF($G181&gt;0,VLOOKUP($A181,Progress_20230525!$A:$AZ,18,0),VLOOKUP($A181,Progress_20230525!$A:$AZ,18,0)))</f>
        <v>ผอ.ผดุงพล ปิดทรัพย์</v>
      </c>
      <c r="P181" s="393">
        <f>IF($F181&gt;0,VLOOKUP($A181,Progress_20230525!$A:$AZ,29,0),IF($G181&gt;0,VLOOKUP($A181,Progress_20230525!$A:$AZ,19,0),VLOOKUP($A181,Progress_20230525!$A:$AZ,19,0)))</f>
        <v>0</v>
      </c>
      <c r="Q181" s="393">
        <f>IF($F181&gt;0,0,IF($G181&gt;0,VLOOKUP($A181,Progress_20230525!$A:$AZ,20,0),VLOOKUP($A181,Progress_20230525!$A:$AZ,20,0)))</f>
        <v>0</v>
      </c>
      <c r="R181" s="393">
        <f>IF($F181&gt;0,0,IF($G181&gt;0,VLOOKUP($A181,Progress_20230525!$A:$AZ,21,0),VLOOKUP($A181,Progress_20230525!$A:$AZ,21,0)))</f>
        <v>0</v>
      </c>
      <c r="S181" s="387"/>
      <c r="T181" s="387"/>
      <c r="U181" s="391">
        <f t="shared" si="14"/>
        <v>45061</v>
      </c>
      <c r="V181" s="387" t="str">
        <f>VLOOKUP(MONTH($U181),Month!$A:$C,3,0)</f>
        <v>พฤษภาคม</v>
      </c>
      <c r="W181" s="387">
        <f t="shared" si="10"/>
        <v>2023</v>
      </c>
      <c r="X181" s="392">
        <v>208.85871650790392</v>
      </c>
      <c r="Y181" s="392">
        <v>138.18923020748929</v>
      </c>
    </row>
    <row r="182" spans="1:25" x14ac:dyDescent="0.25">
      <c r="A182" s="386">
        <f t="shared" si="11"/>
        <v>181</v>
      </c>
      <c r="B182" s="27">
        <f t="shared" si="12"/>
        <v>3</v>
      </c>
      <c r="C182" s="27">
        <f>VALUE(RIGHT(VLOOKUP($A182,Progress_20230525!$A:$AZ,4,0),1))</f>
        <v>1</v>
      </c>
      <c r="D182" s="387" t="str">
        <f>VLOOKUP($C182,Type!$A:$B,2,0)</f>
        <v>ศูนย์ที่จัดตั้งในโรงเรียนหรือสถานศึกษากระจายทั่วประเทศ</v>
      </c>
      <c r="E182" s="386">
        <v>181</v>
      </c>
      <c r="F182" s="388">
        <f>IF(LEN(VLOOKUP($A182,Progress_20230525!$A:$AZ,24,0))&gt;0,1,0)</f>
        <v>0</v>
      </c>
      <c r="G182" s="388">
        <f>IFERROR(SEARCH("&gt;",VLOOKUP($A182,Progress_20230525!$A:$AZ,15,0),1),0)</f>
        <v>0</v>
      </c>
      <c r="H182" s="387" t="str">
        <f>IF($F182&gt;0,VLOOKUP($A182,Progress_20230525!$A:$AZ,24,0),IF($G182&gt;0,RIGHT(VLOOKUP($A182,Progress_20230525!$A:$AZ,15,0),LEN(VLOOKUP($A182,Progress_20230525!$A:$AZ,15,0))-$G182-1),VLOOKUP($A182,Progress_20230525!$A:$AZ,15,0)))</f>
        <v>โรงเรียนวัดพระญาติการาม(ศุภสุขบำรุง)</v>
      </c>
      <c r="I182" s="387" t="str">
        <f>VLOOKUP(A182,Progress_20230525!$A:$AZ,7,0)</f>
        <v>พระนครศรีอยุธยา</v>
      </c>
      <c r="J182" s="387" t="str">
        <f>VLOOKUP($A182,Progress_20230525!$A:$AZ,5,0)</f>
        <v>กลุ่มศูนย์ดิจิตอลชุมชน</v>
      </c>
      <c r="K182" s="387" t="str">
        <f>IF($F182&gt;0,VLOOKUP($A182,Progress_20230525!$A:$AZ,25,0),IF($G182&gt;0,VLOOKUP($A182,Progress_20230525!$A:$AZ,11,0),VLOOKUP($A182,Progress_20230525!$A:$AZ,11,0)))</f>
        <v>หมู่5 ต.ไผ่ลิง อ.พระนครศรีอยุธยา จ.พระนครศรีอยุธยา</v>
      </c>
      <c r="L182" s="387">
        <f>IF($F182&gt;0,VLOOKUP($A182,Progress_20230525!$A:$AZ,26,0),IF($G182&gt;0,VLOOKUP($A182,Progress_20230525!$A:$AZ,16,0),VLOOKUP($A182,Progress_20230525!$A:$AZ,16,0)))</f>
        <v>14.3549873202625</v>
      </c>
      <c r="M182" s="387">
        <f>IF($F182&gt;0,VLOOKUP($A182,Progress_20230525!$A:$AZ,27,0),IF($G182&gt;0,VLOOKUP($A182,Progress_20230525!$A:$AZ,17,0),VLOOKUP($A182,Progress_20230525!$A:$AZ,17,0)))</f>
        <v>100.60149430445399</v>
      </c>
      <c r="N182" s="387" t="str">
        <f t="shared" si="13"/>
        <v>สังกัดหน่วยงาน</v>
      </c>
      <c r="O182" s="387" t="str">
        <f>IF($F182&gt;0,VLOOKUP($A182,Progress_20230525!$A:$AZ,28,0),IF($G182&gt;0,VLOOKUP($A182,Progress_20230525!$A:$AZ,18,0),VLOOKUP($A182,Progress_20230525!$A:$AZ,18,0)))</f>
        <v>ผอ.นายฐานิตย์ เนคมานุรักษ์</v>
      </c>
      <c r="P182" s="393" t="str">
        <f>IF($F182&gt;0,VLOOKUP($A182,Progress_20230525!$A:$AZ,29,0),IF($G182&gt;0,VLOOKUP($A182,Progress_20230525!$A:$AZ,19,0),VLOOKUP($A182,Progress_20230525!$A:$AZ,19,0)))</f>
        <v>081-853-5506</v>
      </c>
      <c r="Q182" s="393" t="str">
        <f>IF($F182&gt;0,0,IF($G182&gt;0,VLOOKUP($A182,Progress_20230525!$A:$AZ,20,0),VLOOKUP($A182,Progress_20230525!$A:$AZ,20,0)))</f>
        <v>นางสาวพรมวัณ์ อุดมสิทษ์โรส</v>
      </c>
      <c r="R182" s="393" t="str">
        <f>IF($F182&gt;0,0,IF($G182&gt;0,VLOOKUP($A182,Progress_20230525!$A:$AZ,21,0),VLOOKUP($A182,Progress_20230525!$A:$AZ,21,0)))</f>
        <v>087-056-3137</v>
      </c>
      <c r="S182" s="387"/>
      <c r="T182" s="387"/>
      <c r="U182" s="391">
        <f t="shared" si="14"/>
        <v>45061</v>
      </c>
      <c r="V182" s="387" t="str">
        <f>VLOOKUP(MONTH($U182),Month!$A:$C,3,0)</f>
        <v>พฤษภาคม</v>
      </c>
      <c r="W182" s="387">
        <f t="shared" si="10"/>
        <v>2023</v>
      </c>
      <c r="X182" s="392">
        <v>212.62541745536282</v>
      </c>
      <c r="Y182" s="392">
        <v>146.70175530196263</v>
      </c>
    </row>
    <row r="183" spans="1:25" x14ac:dyDescent="0.25">
      <c r="A183" s="386">
        <f t="shared" si="11"/>
        <v>182</v>
      </c>
      <c r="B183" s="27">
        <f t="shared" si="12"/>
        <v>3</v>
      </c>
      <c r="C183" s="27">
        <f>VALUE(RIGHT(VLOOKUP($A183,Progress_20230525!$A:$AZ,4,0),1))</f>
        <v>1</v>
      </c>
      <c r="D183" s="387" t="str">
        <f>VLOOKUP($C183,Type!$A:$B,2,0)</f>
        <v>ศูนย์ที่จัดตั้งในโรงเรียนหรือสถานศึกษากระจายทั่วประเทศ</v>
      </c>
      <c r="E183" s="386">
        <v>182</v>
      </c>
      <c r="F183" s="388">
        <f>IF(LEN(VLOOKUP($A183,Progress_20230525!$A:$AZ,24,0))&gt;0,1,0)</f>
        <v>0</v>
      </c>
      <c r="G183" s="388">
        <f>IFERROR(SEARCH("&gt;",VLOOKUP($A183,Progress_20230525!$A:$AZ,15,0),1),0)</f>
        <v>0</v>
      </c>
      <c r="H183" s="387" t="str">
        <f>IF($F183&gt;0,VLOOKUP($A183,Progress_20230525!$A:$AZ,24,0),IF($G183&gt;0,RIGHT(VLOOKUP($A183,Progress_20230525!$A:$AZ,15,0),LEN(VLOOKUP($A183,Progress_20230525!$A:$AZ,15,0))-$G183-1),VLOOKUP($A183,Progress_20230525!$A:$AZ,15,0)))</f>
        <v>โรงเรียนวัดปากกราน</v>
      </c>
      <c r="I183" s="387" t="str">
        <f>VLOOKUP(A183,Progress_20230525!$A:$AZ,7,0)</f>
        <v>พระนครศรีอยุธยา</v>
      </c>
      <c r="J183" s="387" t="str">
        <f>VLOOKUP($A183,Progress_20230525!$A:$AZ,5,0)</f>
        <v>กลุ่มศูนย์ดิจิตอลชุมชน</v>
      </c>
      <c r="K183" s="387" t="str">
        <f>IF($F183&gt;0,VLOOKUP($A183,Progress_20230525!$A:$AZ,25,0),IF($G183&gt;0,VLOOKUP($A183,Progress_20230525!$A:$AZ,11,0),VLOOKUP($A183,Progress_20230525!$A:$AZ,11,0)))</f>
        <v>หมู่ 10, ตำบลปากกราน อำเภอพระนครศรีอยุธยา จังหวัดพระนครศรีอยุธยา, 13000 13190</v>
      </c>
      <c r="L183" s="387">
        <f>IF($F183&gt;0,VLOOKUP($A183,Progress_20230525!$A:$AZ,26,0),IF($G183&gt;0,VLOOKUP($A183,Progress_20230525!$A:$AZ,16,0),VLOOKUP($A183,Progress_20230525!$A:$AZ,16,0)))</f>
        <v>14.313617858708801</v>
      </c>
      <c r="M183" s="387">
        <f>IF($F183&gt;0,VLOOKUP($A183,Progress_20230525!$A:$AZ,27,0),IF($G183&gt;0,VLOOKUP($A183,Progress_20230525!$A:$AZ,17,0),VLOOKUP($A183,Progress_20230525!$A:$AZ,17,0)))</f>
        <v>100.518333780218</v>
      </c>
      <c r="N183" s="387" t="str">
        <f t="shared" si="13"/>
        <v>สังกัดหน่วยงาน</v>
      </c>
      <c r="O183" s="387" t="str">
        <f>IF($F183&gt;0,VLOOKUP($A183,Progress_20230525!$A:$AZ,28,0),IF($G183&gt;0,VLOOKUP($A183,Progress_20230525!$A:$AZ,18,0),VLOOKUP($A183,Progress_20230525!$A:$AZ,18,0)))</f>
        <v>ผอ.นางสาวกันดารัตน์ วงษ์ปัน</v>
      </c>
      <c r="P183" s="393" t="str">
        <f>IF($F183&gt;0,VLOOKUP($A183,Progress_20230525!$A:$AZ,29,0),IF($G183&gt;0,VLOOKUP($A183,Progress_20230525!$A:$AZ,19,0),VLOOKUP($A183,Progress_20230525!$A:$AZ,19,0)))</f>
        <v>061-170-2059.</v>
      </c>
      <c r="Q183" s="393" t="str">
        <f>IF($F183&gt;0,0,IF($G183&gt;0,VLOOKUP($A183,Progress_20230525!$A:$AZ,20,0),VLOOKUP($A183,Progress_20230525!$A:$AZ,20,0)))</f>
        <v>นางสายสุนีย์ ขำดี</v>
      </c>
      <c r="R183" s="393" t="str">
        <f>IF($F183&gt;0,0,IF($G183&gt;0,VLOOKUP($A183,Progress_20230525!$A:$AZ,21,0),VLOOKUP($A183,Progress_20230525!$A:$AZ,21,0)))</f>
        <v>089-359-6929</v>
      </c>
      <c r="S183" s="387"/>
      <c r="T183" s="387"/>
      <c r="U183" s="391">
        <f t="shared" si="14"/>
        <v>45061</v>
      </c>
      <c r="V183" s="387" t="str">
        <f>VLOOKUP(MONTH($U183),Month!$A:$C,3,0)</f>
        <v>พฤษภาคม</v>
      </c>
      <c r="W183" s="387">
        <f t="shared" si="10"/>
        <v>2023</v>
      </c>
      <c r="X183" s="392">
        <v>224.84730932050294</v>
      </c>
      <c r="Y183" s="392">
        <v>110.72894171028206</v>
      </c>
    </row>
    <row r="184" spans="1:25" x14ac:dyDescent="0.25">
      <c r="A184" s="386">
        <f t="shared" si="11"/>
        <v>183</v>
      </c>
      <c r="B184" s="27">
        <f t="shared" si="12"/>
        <v>3</v>
      </c>
      <c r="C184" s="27">
        <f>VALUE(RIGHT(VLOOKUP($A184,Progress_20230525!$A:$AZ,4,0),1))</f>
        <v>1</v>
      </c>
      <c r="D184" s="387" t="str">
        <f>VLOOKUP($C184,Type!$A:$B,2,0)</f>
        <v>ศูนย์ที่จัดตั้งในโรงเรียนหรือสถานศึกษากระจายทั่วประเทศ</v>
      </c>
      <c r="E184" s="386">
        <v>183</v>
      </c>
      <c r="F184" s="388">
        <f>IF(LEN(VLOOKUP($A184,Progress_20230525!$A:$AZ,24,0))&gt;0,1,0)</f>
        <v>0</v>
      </c>
      <c r="G184" s="388">
        <f>IFERROR(SEARCH("&gt;",VLOOKUP($A184,Progress_20230525!$A:$AZ,15,0),1),0)</f>
        <v>0</v>
      </c>
      <c r="H184" s="387" t="str">
        <f>IF($F184&gt;0,VLOOKUP($A184,Progress_20230525!$A:$AZ,24,0),IF($G184&gt;0,RIGHT(VLOOKUP($A184,Progress_20230525!$A:$AZ,15,0),LEN(VLOOKUP($A184,Progress_20230525!$A:$AZ,15,0))-$G184-1),VLOOKUP($A184,Progress_20230525!$A:$AZ,15,0)))</f>
        <v>โรงเรียนวัดทางหลวง (เทพราษฎร์รังสรรค์)</v>
      </c>
      <c r="I184" s="387" t="str">
        <f>VLOOKUP(A184,Progress_20230525!$A:$AZ,7,0)</f>
        <v>พระนครศรีอยุธยา</v>
      </c>
      <c r="J184" s="387" t="str">
        <f>VLOOKUP($A184,Progress_20230525!$A:$AZ,5,0)</f>
        <v>กลุ่มศูนย์ดิจิตอลชุมชน</v>
      </c>
      <c r="K184" s="387" t="str">
        <f>IF($F184&gt;0,VLOOKUP($A184,Progress_20230525!$A:$AZ,25,0),IF($G184&gt;0,VLOOKUP($A184,Progress_20230525!$A:$AZ,11,0),VLOOKUP($A184,Progress_20230525!$A:$AZ,11,0)))</f>
        <v>หมู่ที่ 3 บ้านบ้านท่าเกวียน ตำบลปลายกลัด อำเภอบางซ้าย จังหวัดพระนครศรีอยุธยา 13270</v>
      </c>
      <c r="L184" s="387">
        <f>IF($F184&gt;0,VLOOKUP($A184,Progress_20230525!$A:$AZ,26,0),IF($G184&gt;0,VLOOKUP($A184,Progress_20230525!$A:$AZ,16,0),VLOOKUP($A184,Progress_20230525!$A:$AZ,16,0)))</f>
        <v>14.3799454566965</v>
      </c>
      <c r="M184" s="387">
        <f>IF($F184&gt;0,VLOOKUP($A184,Progress_20230525!$A:$AZ,27,0),IF($G184&gt;0,VLOOKUP($A184,Progress_20230525!$A:$AZ,17,0),VLOOKUP($A184,Progress_20230525!$A:$AZ,17,0)))</f>
        <v>100.336042579081</v>
      </c>
      <c r="N184" s="387" t="str">
        <f t="shared" si="13"/>
        <v>สังกัดหน่วยงาน</v>
      </c>
      <c r="O184" s="387" t="str">
        <f>IF($F184&gt;0,VLOOKUP($A184,Progress_20230525!$A:$AZ,28,0),IF($G184&gt;0,VLOOKUP($A184,Progress_20230525!$A:$AZ,18,0),VLOOKUP($A184,Progress_20230525!$A:$AZ,18,0)))</f>
        <v>ผอ.นายสุนทร คำวิสิทธิ์</v>
      </c>
      <c r="P184" s="393" t="str">
        <f>IF($F184&gt;0,VLOOKUP($A184,Progress_20230525!$A:$AZ,29,0),IF($G184&gt;0,VLOOKUP($A184,Progress_20230525!$A:$AZ,19,0),VLOOKUP($A184,Progress_20230525!$A:$AZ,19,0)))</f>
        <v>087-010-5344</v>
      </c>
      <c r="Q184" s="393" t="str">
        <f>IF($F184&gt;0,0,IF($G184&gt;0,VLOOKUP($A184,Progress_20230525!$A:$AZ,20,0),VLOOKUP($A184,Progress_20230525!$A:$AZ,20,0)))</f>
        <v>นางสายใจ แก้วมงคล</v>
      </c>
      <c r="R184" s="393" t="str">
        <f>IF($F184&gt;0,0,IF($G184&gt;0,VLOOKUP($A184,Progress_20230525!$A:$AZ,21,0),VLOOKUP($A184,Progress_20230525!$A:$AZ,21,0)))</f>
        <v>064-964-4790</v>
      </c>
      <c r="S184" s="387"/>
      <c r="T184" s="387"/>
      <c r="U184" s="391">
        <f t="shared" si="14"/>
        <v>45061</v>
      </c>
      <c r="V184" s="387" t="str">
        <f>VLOOKUP(MONTH($U184),Month!$A:$C,3,0)</f>
        <v>พฤษภาคม</v>
      </c>
      <c r="W184" s="387">
        <f t="shared" si="10"/>
        <v>2023</v>
      </c>
      <c r="X184" s="392">
        <v>202.57393773629346</v>
      </c>
      <c r="Y184" s="392">
        <v>101.27757301911987</v>
      </c>
    </row>
    <row r="185" spans="1:25" x14ac:dyDescent="0.25">
      <c r="A185" s="386">
        <f t="shared" si="11"/>
        <v>184</v>
      </c>
      <c r="B185" s="27">
        <f t="shared" si="12"/>
        <v>3</v>
      </c>
      <c r="C185" s="27">
        <f>VALUE(RIGHT(VLOOKUP($A185,Progress_20230525!$A:$AZ,4,0),1))</f>
        <v>1</v>
      </c>
      <c r="D185" s="387" t="str">
        <f>VLOOKUP($C185,Type!$A:$B,2,0)</f>
        <v>ศูนย์ที่จัดตั้งในโรงเรียนหรือสถานศึกษากระจายทั่วประเทศ</v>
      </c>
      <c r="E185" s="386">
        <v>184</v>
      </c>
      <c r="F185" s="388">
        <f>IF(LEN(VLOOKUP($A185,Progress_20230525!$A:$AZ,24,0))&gt;0,1,0)</f>
        <v>0</v>
      </c>
      <c r="G185" s="388">
        <f>IFERROR(SEARCH("&gt;",VLOOKUP($A185,Progress_20230525!$A:$AZ,15,0),1),0)</f>
        <v>0</v>
      </c>
      <c r="H185" s="387" t="str">
        <f>IF($F185&gt;0,VLOOKUP($A185,Progress_20230525!$A:$AZ,24,0),IF($G185&gt;0,RIGHT(VLOOKUP($A185,Progress_20230525!$A:$AZ,15,0),LEN(VLOOKUP($A185,Progress_20230525!$A:$AZ,15,0))-$G185-1),VLOOKUP($A185,Progress_20230525!$A:$AZ,15,0)))</f>
        <v>โรงเรียนบ้านแพรกประชาสรรค์</v>
      </c>
      <c r="I185" s="387" t="str">
        <f>VLOOKUP(A185,Progress_20230525!$A:$AZ,7,0)</f>
        <v>พระนครศรีอยุธยา</v>
      </c>
      <c r="J185" s="387" t="str">
        <f>VLOOKUP($A185,Progress_20230525!$A:$AZ,5,0)</f>
        <v>กลุ่มศูนย์ดิจิตอลชุมชน</v>
      </c>
      <c r="K185" s="387" t="str">
        <f>IF($F185&gt;0,VLOOKUP($A185,Progress_20230525!$A:$AZ,25,0),IF($G185&gt;0,VLOOKUP($A185,Progress_20230525!$A:$AZ,11,0),VLOOKUP($A185,Progress_20230525!$A:$AZ,11,0)))</f>
        <v>ถนน คสล, ตำบล สำพะเนียง อำเภอ บ้านแพรก จังหวัดพระนครศรีอยุธยา 13240</v>
      </c>
      <c r="L185" s="387">
        <f>IF($F185&gt;0,VLOOKUP($A185,Progress_20230525!$A:$AZ,26,0),IF($G185&gt;0,VLOOKUP($A185,Progress_20230525!$A:$AZ,16,0),VLOOKUP($A185,Progress_20230525!$A:$AZ,16,0)))</f>
        <v>14.632779151776999</v>
      </c>
      <c r="M185" s="387">
        <f>IF($F185&gt;0,VLOOKUP($A185,Progress_20230525!$A:$AZ,27,0),IF($G185&gt;0,VLOOKUP($A185,Progress_20230525!$A:$AZ,17,0),VLOOKUP($A185,Progress_20230525!$A:$AZ,17,0)))</f>
        <v>100.56320120855101</v>
      </c>
      <c r="N185" s="387" t="str">
        <f t="shared" si="13"/>
        <v>สังกัดหน่วยงาน</v>
      </c>
      <c r="O185" s="387" t="str">
        <f>IF($F185&gt;0,VLOOKUP($A185,Progress_20230525!$A:$AZ,28,0),IF($G185&gt;0,VLOOKUP($A185,Progress_20230525!$A:$AZ,18,0),VLOOKUP($A185,Progress_20230525!$A:$AZ,18,0)))</f>
        <v>ร้อยตรีหญิงเบญจวรรณ ภู่ด้าย</v>
      </c>
      <c r="P185" s="393" t="str">
        <f>IF($F185&gt;0,VLOOKUP($A185,Progress_20230525!$A:$AZ,29,0),IF($G185&gt;0,VLOOKUP($A185,Progress_20230525!$A:$AZ,19,0),VLOOKUP($A185,Progress_20230525!$A:$AZ,19,0)))</f>
        <v>087-827-3145</v>
      </c>
      <c r="Q185" s="393" t="str">
        <f>IF($F185&gt;0,0,IF($G185&gt;0,VLOOKUP($A185,Progress_20230525!$A:$AZ,20,0),VLOOKUP($A185,Progress_20230525!$A:$AZ,20,0)))</f>
        <v>นางมะลิ แสงสุข</v>
      </c>
      <c r="R185" s="393" t="str">
        <f>IF($F185&gt;0,0,IF($G185&gt;0,VLOOKUP($A185,Progress_20230525!$A:$AZ,21,0),VLOOKUP($A185,Progress_20230525!$A:$AZ,21,0)))</f>
        <v>081-618-4309</v>
      </c>
      <c r="S185" s="387"/>
      <c r="T185" s="387"/>
      <c r="U185" s="391">
        <f t="shared" si="14"/>
        <v>45061</v>
      </c>
      <c r="V185" s="387" t="str">
        <f>VLOOKUP(MONTH($U185),Month!$A:$C,3,0)</f>
        <v>พฤษภาคม</v>
      </c>
      <c r="W185" s="387">
        <f t="shared" si="10"/>
        <v>2023</v>
      </c>
      <c r="X185" s="392">
        <v>221.62253977410444</v>
      </c>
      <c r="Y185" s="392">
        <v>149.82119995936264</v>
      </c>
    </row>
    <row r="186" spans="1:25" x14ac:dyDescent="0.25">
      <c r="A186" s="386">
        <f t="shared" si="11"/>
        <v>185</v>
      </c>
      <c r="B186" s="27">
        <f t="shared" si="12"/>
        <v>3</v>
      </c>
      <c r="C186" s="27">
        <f>VALUE(RIGHT(VLOOKUP($A186,Progress_20230525!$A:$AZ,4,0),1))</f>
        <v>1</v>
      </c>
      <c r="D186" s="387" t="str">
        <f>VLOOKUP($C186,Type!$A:$B,2,0)</f>
        <v>ศูนย์ที่จัดตั้งในโรงเรียนหรือสถานศึกษากระจายทั่วประเทศ</v>
      </c>
      <c r="E186" s="386">
        <v>185</v>
      </c>
      <c r="F186" s="388">
        <f>IF(LEN(VLOOKUP($A186,Progress_20230525!$A:$AZ,24,0))&gt;0,1,0)</f>
        <v>0</v>
      </c>
      <c r="G186" s="388">
        <f>IFERROR(SEARCH("&gt;",VLOOKUP($A186,Progress_20230525!$A:$AZ,15,0),1),0)</f>
        <v>0</v>
      </c>
      <c r="H186" s="387" t="str">
        <f>IF($F186&gt;0,VLOOKUP($A186,Progress_20230525!$A:$AZ,24,0),IF($G186&gt;0,RIGHT(VLOOKUP($A186,Progress_20230525!$A:$AZ,15,0),LEN(VLOOKUP($A186,Progress_20230525!$A:$AZ,15,0))-$G186-1),VLOOKUP($A186,Progress_20230525!$A:$AZ,15,0)))</f>
        <v>โรงเรียนวัดช่างทอง (บุญบำรงราษฎร์)</v>
      </c>
      <c r="I186" s="387" t="str">
        <f>VLOOKUP(A186,Progress_20230525!$A:$AZ,7,0)</f>
        <v>พระนครศรีอยุธยา</v>
      </c>
      <c r="J186" s="387" t="str">
        <f>VLOOKUP($A186,Progress_20230525!$A:$AZ,5,0)</f>
        <v>กลุ่มศูนย์ดิจิตอลชุมชน</v>
      </c>
      <c r="K186" s="387" t="str">
        <f>IF($F186&gt;0,VLOOKUP($A186,Progress_20230525!$A:$AZ,25,0),IF($G186&gt;0,VLOOKUP($A186,Progress_20230525!$A:$AZ,11,0),VLOOKUP($A186,Progress_20230525!$A:$AZ,11,0)))</f>
        <v xml:space="preserve"> ตำบล เกาะเรียน อำเภอบางปะอิน จังหวัดพระนครศรีอยุธยา 13000</v>
      </c>
      <c r="L186" s="387">
        <f>IF($F186&gt;0,VLOOKUP($A186,Progress_20230525!$A:$AZ,26,0),IF($G186&gt;0,VLOOKUP($A186,Progress_20230525!$A:$AZ,16,0),VLOOKUP($A186,Progress_20230525!$A:$AZ,16,0)))</f>
        <v>14.306901211970001</v>
      </c>
      <c r="M186" s="387">
        <f>IF($F186&gt;0,VLOOKUP($A186,Progress_20230525!$A:$AZ,27,0),IF($G186&gt;0,VLOOKUP($A186,Progress_20230525!$A:$AZ,17,0),VLOOKUP($A186,Progress_20230525!$A:$AZ,17,0)))</f>
        <v>100.569946693202</v>
      </c>
      <c r="N186" s="387" t="str">
        <f t="shared" si="13"/>
        <v>สังกัดหน่วยงาน</v>
      </c>
      <c r="O186" s="387" t="str">
        <f>IF($F186&gt;0,VLOOKUP($A186,Progress_20230525!$A:$AZ,28,0),IF($G186&gt;0,VLOOKUP($A186,Progress_20230525!$A:$AZ,18,0),VLOOKUP($A186,Progress_20230525!$A:$AZ,18,0)))</f>
        <v>ผอ.นางณัฐสินี หลักวิโรจน์</v>
      </c>
      <c r="P186" s="393" t="str">
        <f>IF($F186&gt;0,VLOOKUP($A186,Progress_20230525!$A:$AZ,29,0),IF($G186&gt;0,VLOOKUP($A186,Progress_20230525!$A:$AZ,19,0),VLOOKUP($A186,Progress_20230525!$A:$AZ,19,0)))</f>
        <v>094-594-2935</v>
      </c>
      <c r="Q186" s="393">
        <f>IF($F186&gt;0,0,IF($G186&gt;0,VLOOKUP($A186,Progress_20230525!$A:$AZ,20,0),VLOOKUP($A186,Progress_20230525!$A:$AZ,20,0)))</f>
        <v>0</v>
      </c>
      <c r="R186" s="393">
        <f>IF($F186&gt;0,0,IF($G186&gt;0,VLOOKUP($A186,Progress_20230525!$A:$AZ,21,0),VLOOKUP($A186,Progress_20230525!$A:$AZ,21,0)))</f>
        <v>0</v>
      </c>
      <c r="S186" s="387"/>
      <c r="T186" s="387"/>
      <c r="U186" s="391">
        <f t="shared" si="14"/>
        <v>45061</v>
      </c>
      <c r="V186" s="387" t="str">
        <f>VLOOKUP(MONTH($U186),Month!$A:$C,3,0)</f>
        <v>พฤษภาคม</v>
      </c>
      <c r="W186" s="387">
        <f t="shared" si="10"/>
        <v>2023</v>
      </c>
      <c r="X186" s="392">
        <v>220.00672544792079</v>
      </c>
      <c r="Y186" s="392">
        <v>144.97156482739047</v>
      </c>
    </row>
    <row r="187" spans="1:25" x14ac:dyDescent="0.25">
      <c r="A187" s="386">
        <f t="shared" si="11"/>
        <v>186</v>
      </c>
      <c r="B187" s="27">
        <f t="shared" si="12"/>
        <v>3</v>
      </c>
      <c r="C187" s="27">
        <f>VALUE(RIGHT(VLOOKUP($A187,Progress_20230525!$A:$AZ,4,0),1))</f>
        <v>1</v>
      </c>
      <c r="D187" s="387" t="str">
        <f>VLOOKUP($C187,Type!$A:$B,2,0)</f>
        <v>ศูนย์ที่จัดตั้งในโรงเรียนหรือสถานศึกษากระจายทั่วประเทศ</v>
      </c>
      <c r="E187" s="386">
        <v>186</v>
      </c>
      <c r="F187" s="388">
        <f>IF(LEN(VLOOKUP($A187,Progress_20230525!$A:$AZ,24,0))&gt;0,1,0)</f>
        <v>0</v>
      </c>
      <c r="G187" s="388">
        <f>IFERROR(SEARCH("&gt;",VLOOKUP($A187,Progress_20230525!$A:$AZ,15,0),1),0)</f>
        <v>0</v>
      </c>
      <c r="H187" s="387" t="str">
        <f>IF($F187&gt;0,VLOOKUP($A187,Progress_20230525!$A:$AZ,24,0),IF($G187&gt;0,RIGHT(VLOOKUP($A187,Progress_20230525!$A:$AZ,15,0),LEN(VLOOKUP($A187,Progress_20230525!$A:$AZ,15,0))-$G187-1),VLOOKUP($A187,Progress_20230525!$A:$AZ,15,0)))</f>
        <v>โรงเรียนเทศบาลวัดถลุงเหล็ก(ปูนซิเมนต์ไทยอุปถัมภ์)</v>
      </c>
      <c r="I187" s="387" t="str">
        <f>VLOOKUP(A187,Progress_20230525!$A:$AZ,7,0)</f>
        <v>พระนครศรีอยุธยา</v>
      </c>
      <c r="J187" s="387" t="str">
        <f>VLOOKUP($A187,Progress_20230525!$A:$AZ,5,0)</f>
        <v>กลุ่มศูนย์ดิจิตอลชุมชน</v>
      </c>
      <c r="K187" s="387" t="str">
        <f>IF($F187&gt;0,VLOOKUP($A187,Progress_20230525!$A:$AZ,25,0),IF($G187&gt;0,VLOOKUP($A187,Progress_20230525!$A:$AZ,11,0),VLOOKUP($A187,Progress_20230525!$A:$AZ,11,0)))</f>
        <v>11/3 หมู่ที่ 5  ตำบลท่าหลวง  อำเภอท่าเรือ จังหวัดพระนครศรีอยุธยา 18270</v>
      </c>
      <c r="L187" s="387">
        <f>IF($F187&gt;0,VLOOKUP($A187,Progress_20230525!$A:$AZ,26,0),IF($G187&gt;0,VLOOKUP($A187,Progress_20230525!$A:$AZ,16,0),VLOOKUP($A187,Progress_20230525!$A:$AZ,16,0)))</f>
        <v>14.561144580879899</v>
      </c>
      <c r="M187" s="387">
        <f>IF($F187&gt;0,VLOOKUP($A187,Progress_20230525!$A:$AZ,27,0),IF($G187&gt;0,VLOOKUP($A187,Progress_20230525!$A:$AZ,17,0),VLOOKUP($A187,Progress_20230525!$A:$AZ,17,0)))</f>
        <v>100.76383824903399</v>
      </c>
      <c r="N187" s="387" t="str">
        <f t="shared" si="13"/>
        <v>สังกัดหน่วยงาน</v>
      </c>
      <c r="O187" s="387" t="str">
        <f>IF($F187&gt;0,VLOOKUP($A187,Progress_20230525!$A:$AZ,28,0),IF($G187&gt;0,VLOOKUP($A187,Progress_20230525!$A:$AZ,18,0),VLOOKUP($A187,Progress_20230525!$A:$AZ,18,0)))</f>
        <v>นายธณภณ พิมพาพรหม</v>
      </c>
      <c r="P187" s="393" t="str">
        <f>IF($F187&gt;0,VLOOKUP($A187,Progress_20230525!$A:$AZ,29,0),IF($G187&gt;0,VLOOKUP($A187,Progress_20230525!$A:$AZ,19,0),VLOOKUP($A187,Progress_20230525!$A:$AZ,19,0)))</f>
        <v>089-301-6330</v>
      </c>
      <c r="Q187" s="393" t="str">
        <f>IF($F187&gt;0,0,IF($G187&gt;0,VLOOKUP($A187,Progress_20230525!$A:$AZ,20,0),VLOOKUP($A187,Progress_20230525!$A:$AZ,20,0)))</f>
        <v>นายณัฐรวี วิเศษสมบัติ</v>
      </c>
      <c r="R187" s="393" t="str">
        <f>IF($F187&gt;0,0,IF($G187&gt;0,VLOOKUP($A187,Progress_20230525!$A:$AZ,21,0),VLOOKUP($A187,Progress_20230525!$A:$AZ,21,0)))</f>
        <v>084--823-3445</v>
      </c>
      <c r="S187" s="387"/>
      <c r="T187" s="387"/>
      <c r="U187" s="391">
        <f t="shared" si="14"/>
        <v>45061</v>
      </c>
      <c r="V187" s="387" t="str">
        <f>VLOOKUP(MONTH($U187),Month!$A:$C,3,0)</f>
        <v>พฤษภาคม</v>
      </c>
      <c r="W187" s="387">
        <f t="shared" si="10"/>
        <v>2023</v>
      </c>
      <c r="X187" s="392">
        <v>201.68049212287104</v>
      </c>
      <c r="Y187" s="392">
        <v>126.39399405487246</v>
      </c>
    </row>
    <row r="188" spans="1:25" x14ac:dyDescent="0.25">
      <c r="A188" s="386">
        <f t="shared" si="11"/>
        <v>187</v>
      </c>
      <c r="B188" s="27">
        <f t="shared" si="12"/>
        <v>3</v>
      </c>
      <c r="C188" s="27">
        <f>VALUE(RIGHT(VLOOKUP($A188,Progress_20230525!$A:$AZ,4,0),1))</f>
        <v>1</v>
      </c>
      <c r="D188" s="387" t="str">
        <f>VLOOKUP($C188,Type!$A:$B,2,0)</f>
        <v>ศูนย์ที่จัดตั้งในโรงเรียนหรือสถานศึกษากระจายทั่วประเทศ</v>
      </c>
      <c r="E188" s="386">
        <v>187</v>
      </c>
      <c r="F188" s="388">
        <f>IF(LEN(VLOOKUP($A188,Progress_20230525!$A:$AZ,24,0))&gt;0,1,0)</f>
        <v>0</v>
      </c>
      <c r="G188" s="388">
        <f>IFERROR(SEARCH("&gt;",VLOOKUP($A188,Progress_20230525!$A:$AZ,15,0),1),0)</f>
        <v>0</v>
      </c>
      <c r="H188" s="387" t="str">
        <f>IF($F188&gt;0,VLOOKUP($A188,Progress_20230525!$A:$AZ,24,0),IF($G188&gt;0,RIGHT(VLOOKUP($A188,Progress_20230525!$A:$AZ,15,0),LEN(VLOOKUP($A188,Progress_20230525!$A:$AZ,15,0))-$G188-1),VLOOKUP($A188,Progress_20230525!$A:$AZ,15,0)))</f>
        <v>โรงเรียนอนุบาลเทศบาลตำบลปราสาททอง</v>
      </c>
      <c r="I188" s="387" t="str">
        <f>VLOOKUP(A188,Progress_20230525!$A:$AZ,7,0)</f>
        <v>พระนครศรีอยุธยา</v>
      </c>
      <c r="J188" s="387" t="str">
        <f>VLOOKUP($A188,Progress_20230525!$A:$AZ,5,0)</f>
        <v>กลุ่มศูนย์ดิจิตอลชุมชน</v>
      </c>
      <c r="K188" s="387" t="str">
        <f>IF($F188&gt;0,VLOOKUP($A188,Progress_20230525!$A:$AZ,25,0),IF($G188&gt;0,VLOOKUP($A188,Progress_20230525!$A:$AZ,11,0),VLOOKUP($A188,Progress_20230525!$A:$AZ,11,0)))</f>
        <v>39 หมู่ 7 ตำบล บ้านเลน อำเภอบางปะอิน จังหวัดพระนครศรีอยุธยา 13160</v>
      </c>
      <c r="L188" s="387">
        <f>IF($F188&gt;0,VLOOKUP($A188,Progress_20230525!$A:$AZ,26,0),IF($G188&gt;0,VLOOKUP($A188,Progress_20230525!$A:$AZ,16,0),VLOOKUP($A188,Progress_20230525!$A:$AZ,16,0)))</f>
        <v>14.207576197045601</v>
      </c>
      <c r="M188" s="387">
        <f>IF($F188&gt;0,VLOOKUP($A188,Progress_20230525!$A:$AZ,27,0),IF($G188&gt;0,VLOOKUP($A188,Progress_20230525!$A:$AZ,17,0),VLOOKUP($A188,Progress_20230525!$A:$AZ,17,0)))</f>
        <v>100.573488650869</v>
      </c>
      <c r="N188" s="387" t="str">
        <f t="shared" si="13"/>
        <v>สังกัดหน่วยงาน</v>
      </c>
      <c r="O188" s="387" t="str">
        <f>IF($F188&gt;0,VLOOKUP($A188,Progress_20230525!$A:$AZ,28,0),IF($G188&gt;0,VLOOKUP($A188,Progress_20230525!$A:$AZ,18,0),VLOOKUP($A188,Progress_20230525!$A:$AZ,18,0)))</f>
        <v>นาย สมชาย อนันตศิริรัตน์</v>
      </c>
      <c r="P188" s="393">
        <f>IF($F188&gt;0,VLOOKUP($A188,Progress_20230525!$A:$AZ,29,0),IF($G188&gt;0,VLOOKUP($A188,Progress_20230525!$A:$AZ,19,0),VLOOKUP($A188,Progress_20230525!$A:$AZ,19,0)))</f>
        <v>0</v>
      </c>
      <c r="Q188" s="393">
        <f>IF($F188&gt;0,0,IF($G188&gt;0,VLOOKUP($A188,Progress_20230525!$A:$AZ,20,0),VLOOKUP($A188,Progress_20230525!$A:$AZ,20,0)))</f>
        <v>0</v>
      </c>
      <c r="R188" s="393">
        <f>IF($F188&gt;0,0,IF($G188&gt;0,VLOOKUP($A188,Progress_20230525!$A:$AZ,21,0),VLOOKUP($A188,Progress_20230525!$A:$AZ,21,0)))</f>
        <v>0</v>
      </c>
      <c r="S188" s="387"/>
      <c r="T188" s="387"/>
      <c r="U188" s="391">
        <f t="shared" si="14"/>
        <v>45061</v>
      </c>
      <c r="V188" s="387" t="str">
        <f>VLOOKUP(MONTH($U188),Month!$A:$C,3,0)</f>
        <v>พฤษภาคม</v>
      </c>
      <c r="W188" s="387">
        <f t="shared" si="10"/>
        <v>2023</v>
      </c>
      <c r="X188" s="392">
        <v>217.13726344644752</v>
      </c>
      <c r="Y188" s="392">
        <v>112.30886756834762</v>
      </c>
    </row>
    <row r="189" spans="1:25" x14ac:dyDescent="0.25">
      <c r="A189" s="386">
        <f t="shared" si="11"/>
        <v>188</v>
      </c>
      <c r="B189" s="27">
        <f t="shared" si="12"/>
        <v>3</v>
      </c>
      <c r="C189" s="27">
        <f>VALUE(RIGHT(VLOOKUP($A189,Progress_20230525!$A:$AZ,4,0),1))</f>
        <v>1</v>
      </c>
      <c r="D189" s="387" t="str">
        <f>VLOOKUP($C189,Type!$A:$B,2,0)</f>
        <v>ศูนย์ที่จัดตั้งในโรงเรียนหรือสถานศึกษากระจายทั่วประเทศ</v>
      </c>
      <c r="E189" s="386">
        <v>188</v>
      </c>
      <c r="F189" s="388">
        <f>IF(LEN(VLOOKUP($A189,Progress_20230525!$A:$AZ,24,0))&gt;0,1,0)</f>
        <v>0</v>
      </c>
      <c r="G189" s="388">
        <f>IFERROR(SEARCH("&gt;",VLOOKUP($A189,Progress_20230525!$A:$AZ,15,0),1),0)</f>
        <v>0</v>
      </c>
      <c r="H189" s="387" t="str">
        <f>IF($F189&gt;0,VLOOKUP($A189,Progress_20230525!$A:$AZ,24,0),IF($G189&gt;0,RIGHT(VLOOKUP($A189,Progress_20230525!$A:$AZ,15,0),LEN(VLOOKUP($A189,Progress_20230525!$A:$AZ,15,0))-$G189-1),VLOOKUP($A189,Progress_20230525!$A:$AZ,15,0)))</f>
        <v>โรงเรียนวิเชียรกลิ่นสุคนธ์อุปถัมภ์</v>
      </c>
      <c r="I189" s="387" t="str">
        <f>VLOOKUP(A189,Progress_20230525!$A:$AZ,7,0)</f>
        <v>พระนครศรีอยุธยา</v>
      </c>
      <c r="J189" s="387" t="str">
        <f>VLOOKUP($A189,Progress_20230525!$A:$AZ,5,0)</f>
        <v>กลุ่มศูนย์ดิจิตอลชุมชน</v>
      </c>
      <c r="K189" s="387" t="str">
        <f>IF($F189&gt;0,VLOOKUP($A189,Progress_20230525!$A:$AZ,25,0),IF($G189&gt;0,VLOOKUP($A189,Progress_20230525!$A:$AZ,11,0),VLOOKUP($A189,Progress_20230525!$A:$AZ,11,0)))</f>
        <v>ถนนพหลโยธิน ตำบล ลำไทร อำเภอวังน้อย จังหวัดพระนครศรีอยุธยา 13170</v>
      </c>
      <c r="L189" s="387">
        <f>IF($F189&gt;0,VLOOKUP($A189,Progress_20230525!$A:$AZ,26,0),IF($G189&gt;0,VLOOKUP($A189,Progress_20230525!$A:$AZ,16,0),VLOOKUP($A189,Progress_20230525!$A:$AZ,16,0)))</f>
        <v>14.2216738866931</v>
      </c>
      <c r="M189" s="387">
        <f>IF($F189&gt;0,VLOOKUP($A189,Progress_20230525!$A:$AZ,27,0),IF($G189&gt;0,VLOOKUP($A189,Progress_20230525!$A:$AZ,17,0),VLOOKUP($A189,Progress_20230525!$A:$AZ,17,0)))</f>
        <v>100.690781777859</v>
      </c>
      <c r="N189" s="387" t="str">
        <f t="shared" si="13"/>
        <v>สังกัดหน่วยงาน</v>
      </c>
      <c r="O189" s="387" t="str">
        <f>IF($F189&gt;0,VLOOKUP($A189,Progress_20230525!$A:$AZ,28,0),IF($G189&gt;0,VLOOKUP($A189,Progress_20230525!$A:$AZ,18,0),VLOOKUP($A189,Progress_20230525!$A:$AZ,18,0)))</f>
        <v>ผอ.นางธนภร เกิดนาวี</v>
      </c>
      <c r="P189" s="393">
        <f>IF($F189&gt;0,VLOOKUP($A189,Progress_20230525!$A:$AZ,29,0),IF($G189&gt;0,VLOOKUP($A189,Progress_20230525!$A:$AZ,19,0),VLOOKUP($A189,Progress_20230525!$A:$AZ,19,0)))</f>
        <v>0</v>
      </c>
      <c r="Q189" s="393" t="str">
        <f>IF($F189&gt;0,0,IF($G189&gt;0,VLOOKUP($A189,Progress_20230525!$A:$AZ,20,0),VLOOKUP($A189,Progress_20230525!$A:$AZ,20,0)))</f>
        <v>นายชินวัลน์ เปรมกมลนันทร์</v>
      </c>
      <c r="R189" s="393" t="str">
        <f>IF($F189&gt;0,0,IF($G189&gt;0,VLOOKUP($A189,Progress_20230525!$A:$AZ,21,0),VLOOKUP($A189,Progress_20230525!$A:$AZ,21,0)))</f>
        <v>095-159-5156</v>
      </c>
      <c r="S189" s="387"/>
      <c r="T189" s="387"/>
      <c r="U189" s="391">
        <f t="shared" si="14"/>
        <v>45061</v>
      </c>
      <c r="V189" s="387" t="str">
        <f>VLOOKUP(MONTH($U189),Month!$A:$C,3,0)</f>
        <v>พฤษภาคม</v>
      </c>
      <c r="W189" s="387">
        <f t="shared" si="10"/>
        <v>2023</v>
      </c>
      <c r="X189" s="392">
        <v>350.1</v>
      </c>
      <c r="Y189" s="392">
        <v>164.3</v>
      </c>
    </row>
    <row r="190" spans="1:25" x14ac:dyDescent="0.25">
      <c r="A190" s="386">
        <f t="shared" si="11"/>
        <v>189</v>
      </c>
      <c r="B190" s="27">
        <f t="shared" si="12"/>
        <v>3</v>
      </c>
      <c r="C190" s="27">
        <f>VALUE(RIGHT(VLOOKUP($A190,Progress_20230525!$A:$AZ,4,0),1))</f>
        <v>1</v>
      </c>
      <c r="D190" s="387" t="str">
        <f>VLOOKUP($C190,Type!$A:$B,2,0)</f>
        <v>ศูนย์ที่จัดตั้งในโรงเรียนหรือสถานศึกษากระจายทั่วประเทศ</v>
      </c>
      <c r="E190" s="386">
        <v>189</v>
      </c>
      <c r="F190" s="388">
        <f>IF(LEN(VLOOKUP($A190,Progress_20230525!$A:$AZ,24,0))&gt;0,1,0)</f>
        <v>0</v>
      </c>
      <c r="G190" s="388">
        <f>IFERROR(SEARCH("&gt;",VLOOKUP($A190,Progress_20230525!$A:$AZ,15,0),1),0)</f>
        <v>0</v>
      </c>
      <c r="H190" s="387" t="str">
        <f>IF($F190&gt;0,VLOOKUP($A190,Progress_20230525!$A:$AZ,24,0),IF($G190&gt;0,RIGHT(VLOOKUP($A190,Progress_20230525!$A:$AZ,15,0),LEN(VLOOKUP($A190,Progress_20230525!$A:$AZ,15,0))-$G190-1),VLOOKUP($A190,Progress_20230525!$A:$AZ,15,0)))</f>
        <v>โรงเรียนวัดปากคลอง</v>
      </c>
      <c r="I190" s="387" t="str">
        <f>VLOOKUP(A190,Progress_20230525!$A:$AZ,7,0)</f>
        <v>พระนครศรีอยุธยา</v>
      </c>
      <c r="J190" s="387" t="str">
        <f>VLOOKUP($A190,Progress_20230525!$A:$AZ,5,0)</f>
        <v>กลุ่มศูนย์ดิจิตอลชุมชน</v>
      </c>
      <c r="K190" s="387" t="str">
        <f>IF($F190&gt;0,VLOOKUP($A190,Progress_20230525!$A:$AZ,25,0),IF($G190&gt;0,VLOOKUP($A190,Progress_20230525!$A:$AZ,11,0),VLOOKUP($A190,Progress_20230525!$A:$AZ,11,0)))</f>
        <v>หมู่ 6 บ้านหัวไผ่ ตำบล หัวไผ่ อำเภอมหาราช จังหวัดพระนครศรีอยุธยา 13150</v>
      </c>
      <c r="L190" s="387">
        <f>IF($F190&gt;0,VLOOKUP($A190,Progress_20230525!$A:$AZ,26,0),IF($G190&gt;0,VLOOKUP($A190,Progress_20230525!$A:$AZ,16,0),VLOOKUP($A190,Progress_20230525!$A:$AZ,16,0)))</f>
        <v>14.5358630681893</v>
      </c>
      <c r="M190" s="387">
        <f>IF($F190&gt;0,VLOOKUP($A190,Progress_20230525!$A:$AZ,27,0),IF($G190&gt;0,VLOOKUP($A190,Progress_20230525!$A:$AZ,17,0),VLOOKUP($A190,Progress_20230525!$A:$AZ,17,0)))</f>
        <v>100.528746372599</v>
      </c>
      <c r="N190" s="387" t="str">
        <f t="shared" si="13"/>
        <v>สังกัดหน่วยงาน</v>
      </c>
      <c r="O190" s="387" t="str">
        <f>IF($F190&gt;0,VLOOKUP($A190,Progress_20230525!$A:$AZ,28,0),IF($G190&gt;0,VLOOKUP($A190,Progress_20230525!$A:$AZ,18,0),VLOOKUP($A190,Progress_20230525!$A:$AZ,18,0)))</f>
        <v>ผอ.นางสาวปัทมา โพธิ์ยั่งยืน</v>
      </c>
      <c r="P190" s="393" t="str">
        <f>IF($F190&gt;0,VLOOKUP($A190,Progress_20230525!$A:$AZ,29,0),IF($G190&gt;0,VLOOKUP($A190,Progress_20230525!$A:$AZ,19,0),VLOOKUP($A190,Progress_20230525!$A:$AZ,19,0)))</f>
        <v>086-382-6754</v>
      </c>
      <c r="Q190" s="393" t="str">
        <f>IF($F190&gt;0,0,IF($G190&gt;0,VLOOKUP($A190,Progress_20230525!$A:$AZ,20,0),VLOOKUP($A190,Progress_20230525!$A:$AZ,20,0)))</f>
        <v>นายสันติ มีฤกิจ</v>
      </c>
      <c r="R190" s="393" t="str">
        <f>IF($F190&gt;0,0,IF($G190&gt;0,VLOOKUP($A190,Progress_20230525!$A:$AZ,21,0),VLOOKUP($A190,Progress_20230525!$A:$AZ,21,0)))</f>
        <v>087-375-7157</v>
      </c>
      <c r="S190" s="387"/>
      <c r="T190" s="387"/>
      <c r="U190" s="391">
        <f t="shared" si="14"/>
        <v>45061</v>
      </c>
      <c r="V190" s="387" t="str">
        <f>VLOOKUP(MONTH($U190),Month!$A:$C,3,0)</f>
        <v>พฤษภาคม</v>
      </c>
      <c r="W190" s="387">
        <f t="shared" si="10"/>
        <v>2023</v>
      </c>
      <c r="X190" s="392">
        <v>210.98921882599956</v>
      </c>
      <c r="Y190" s="392">
        <v>143.74895597340469</v>
      </c>
    </row>
    <row r="191" spans="1:25" x14ac:dyDescent="0.25">
      <c r="A191" s="386">
        <f t="shared" si="11"/>
        <v>190</v>
      </c>
      <c r="B191" s="27">
        <f t="shared" si="12"/>
        <v>3</v>
      </c>
      <c r="C191" s="27">
        <f>VALUE(RIGHT(VLOOKUP($A191,Progress_20230525!$A:$AZ,4,0),1))</f>
        <v>1</v>
      </c>
      <c r="D191" s="387" t="str">
        <f>VLOOKUP($C191,Type!$A:$B,2,0)</f>
        <v>ศูนย์ที่จัดตั้งในโรงเรียนหรือสถานศึกษากระจายทั่วประเทศ</v>
      </c>
      <c r="E191" s="386">
        <v>190</v>
      </c>
      <c r="F191" s="388">
        <f>IF(LEN(VLOOKUP($A191,Progress_20230525!$A:$AZ,24,0))&gt;0,1,0)</f>
        <v>0</v>
      </c>
      <c r="G191" s="388">
        <f>IFERROR(SEARCH("&gt;",VLOOKUP($A191,Progress_20230525!$A:$AZ,15,0),1),0)</f>
        <v>0</v>
      </c>
      <c r="H191" s="387" t="str">
        <f>IF($F191&gt;0,VLOOKUP($A191,Progress_20230525!$A:$AZ,24,0),IF($G191&gt;0,RIGHT(VLOOKUP($A191,Progress_20230525!$A:$AZ,15,0),LEN(VLOOKUP($A191,Progress_20230525!$A:$AZ,15,0))-$G191-1),VLOOKUP($A191,Progress_20230525!$A:$AZ,15,0)))</f>
        <v>โรงเรียนเสนา "เสนาประสิทธิ์"</v>
      </c>
      <c r="I191" s="387" t="str">
        <f>VLOOKUP(A191,Progress_20230525!$A:$AZ,7,0)</f>
        <v>พระนครศรีอยุธยา</v>
      </c>
      <c r="J191" s="387" t="str">
        <f>VLOOKUP($A191,Progress_20230525!$A:$AZ,5,0)</f>
        <v>กลุ่มศูนย์ดิจิตอลชุมชน</v>
      </c>
      <c r="K191" s="387" t="str">
        <f>IF($F191&gt;0,VLOOKUP($A191,Progress_20230525!$A:$AZ,25,0),IF($G191&gt;0,VLOOKUP($A191,Progress_20230525!$A:$AZ,11,0),VLOOKUP($A191,Progress_20230525!$A:$AZ,11,0)))</f>
        <v>39 วิไลเสนา ซอย วิไลเสนา ตำบล เสนา อำเภอเสนา จังหวัดพระนครศรีอยุธยา 13110</v>
      </c>
      <c r="L191" s="387">
        <f>IF($F191&gt;0,VLOOKUP($A191,Progress_20230525!$A:$AZ,26,0),IF($G191&gt;0,VLOOKUP($A191,Progress_20230525!$A:$AZ,16,0),VLOOKUP($A191,Progress_20230525!$A:$AZ,16,0)))</f>
        <v>14.325665757473001</v>
      </c>
      <c r="M191" s="387">
        <f>IF($F191&gt;0,VLOOKUP($A191,Progress_20230525!$A:$AZ,27,0),IF($G191&gt;0,VLOOKUP($A191,Progress_20230525!$A:$AZ,17,0),VLOOKUP($A191,Progress_20230525!$A:$AZ,17,0)))</f>
        <v>100.396911077862</v>
      </c>
      <c r="N191" s="387" t="str">
        <f t="shared" si="13"/>
        <v>สังกัดหน่วยงาน</v>
      </c>
      <c r="O191" s="387" t="str">
        <f>IF($F191&gt;0,VLOOKUP($A191,Progress_20230525!$A:$AZ,28,0),IF($G191&gt;0,VLOOKUP($A191,Progress_20230525!$A:$AZ,18,0),VLOOKUP($A191,Progress_20230525!$A:$AZ,18,0)))</f>
        <v>ผอ.นางปริศนา สุขสุสาสน์</v>
      </c>
      <c r="P191" s="393" t="str">
        <f>IF($F191&gt;0,VLOOKUP($A191,Progress_20230525!$A:$AZ,29,0),IF($G191&gt;0,VLOOKUP($A191,Progress_20230525!$A:$AZ,19,0),VLOOKUP($A191,Progress_20230525!$A:$AZ,19,0)))</f>
        <v>098-281-9369</v>
      </c>
      <c r="Q191" s="393" t="str">
        <f>IF($F191&gt;0,0,IF($G191&gt;0,VLOOKUP($A191,Progress_20230525!$A:$AZ,20,0),VLOOKUP($A191,Progress_20230525!$A:$AZ,20,0)))</f>
        <v>นางสาวภณิดา ทรัพย์บวร</v>
      </c>
      <c r="R191" s="393" t="str">
        <f>IF($F191&gt;0,0,IF($G191&gt;0,VLOOKUP($A191,Progress_20230525!$A:$AZ,21,0),VLOOKUP($A191,Progress_20230525!$A:$AZ,21,0)))</f>
        <v>095-250-2413</v>
      </c>
      <c r="S191" s="387"/>
      <c r="T191" s="387"/>
      <c r="U191" s="391">
        <f t="shared" si="14"/>
        <v>45061</v>
      </c>
      <c r="V191" s="387" t="str">
        <f>VLOOKUP(MONTH($U191),Month!$A:$C,3,0)</f>
        <v>พฤษภาคม</v>
      </c>
      <c r="W191" s="387">
        <f t="shared" si="10"/>
        <v>2023</v>
      </c>
      <c r="X191" s="392">
        <v>223.81696541955409</v>
      </c>
      <c r="Y191" s="392">
        <v>149.11803731703665</v>
      </c>
    </row>
    <row r="192" spans="1:25" x14ac:dyDescent="0.25">
      <c r="A192" s="386">
        <f t="shared" si="11"/>
        <v>191</v>
      </c>
      <c r="B192" s="27">
        <f t="shared" si="12"/>
        <v>3</v>
      </c>
      <c r="C192" s="27">
        <f>VALUE(RIGHT(VLOOKUP($A192,Progress_20230525!$A:$AZ,4,0),1))</f>
        <v>1</v>
      </c>
      <c r="D192" s="387" t="str">
        <f>VLOOKUP($C192,Type!$A:$B,2,0)</f>
        <v>ศูนย์ที่จัดตั้งในโรงเรียนหรือสถานศึกษากระจายทั่วประเทศ</v>
      </c>
      <c r="E192" s="386">
        <v>191</v>
      </c>
      <c r="F192" s="388">
        <f>IF(LEN(VLOOKUP($A192,Progress_20230525!$A:$AZ,24,0))&gt;0,1,0)</f>
        <v>0</v>
      </c>
      <c r="G192" s="388">
        <f>IFERROR(SEARCH("&gt;",VLOOKUP($A192,Progress_20230525!$A:$AZ,15,0),1),0)</f>
        <v>0</v>
      </c>
      <c r="H192" s="387" t="str">
        <f>IF($F192&gt;0,VLOOKUP($A192,Progress_20230525!$A:$AZ,24,0),IF($G192&gt;0,RIGHT(VLOOKUP($A192,Progress_20230525!$A:$AZ,15,0),LEN(VLOOKUP($A192,Progress_20230525!$A:$AZ,15,0))-$G192-1),VLOOKUP($A192,Progress_20230525!$A:$AZ,15,0)))</f>
        <v>โรงเรียนองค์การบริหารส่วนตำบลรางจรเข้ (เจ้าคุณเชิด อุปถัมภ์)</v>
      </c>
      <c r="I192" s="387" t="str">
        <f>VLOOKUP(A192,Progress_20230525!$A:$AZ,7,0)</f>
        <v>พระนครศรีอยุธยา</v>
      </c>
      <c r="J192" s="387" t="str">
        <f>VLOOKUP($A192,Progress_20230525!$A:$AZ,5,0)</f>
        <v>กลุ่มศูนย์ดิจิตอลชุมชน</v>
      </c>
      <c r="K192" s="387" t="str">
        <f>IF($F192&gt;0,VLOOKUP($A192,Progress_20230525!$A:$AZ,25,0),IF($G192&gt;0,VLOOKUP($A192,Progress_20230525!$A:$AZ,11,0),VLOOKUP($A192,Progress_20230525!$A:$AZ,11,0)))</f>
        <v>ตำบล รางจรเข้ อำเภอเสนา จังหวัดพระนครศรีอยุธยา 13110</v>
      </c>
      <c r="L192" s="387">
        <f>IF($F192&gt;0,VLOOKUP($A192,Progress_20230525!$A:$AZ,26,0),IF($G192&gt;0,VLOOKUP($A192,Progress_20230525!$A:$AZ,16,0),VLOOKUP($A192,Progress_20230525!$A:$AZ,16,0)))</f>
        <v>14.3502831986538</v>
      </c>
      <c r="M192" s="387">
        <f>IF($F192&gt;0,VLOOKUP($A192,Progress_20230525!$A:$AZ,27,0),IF($G192&gt;0,VLOOKUP($A192,Progress_20230525!$A:$AZ,17,0),VLOOKUP($A192,Progress_20230525!$A:$AZ,17,0)))</f>
        <v>100.377426066213</v>
      </c>
      <c r="N192" s="387" t="str">
        <f t="shared" si="13"/>
        <v>สังกัดหน่วยงาน</v>
      </c>
      <c r="O192" s="387" t="str">
        <f>IF($F192&gt;0,VLOOKUP($A192,Progress_20230525!$A:$AZ,28,0),IF($G192&gt;0,VLOOKUP($A192,Progress_20230525!$A:$AZ,18,0),VLOOKUP($A192,Progress_20230525!$A:$AZ,18,0)))</f>
        <v>นายพงศกร มงคลหมู่</v>
      </c>
      <c r="P192" s="393">
        <f>IF($F192&gt;0,VLOOKUP($A192,Progress_20230525!$A:$AZ,29,0),IF($G192&gt;0,VLOOKUP($A192,Progress_20230525!$A:$AZ,19,0),VLOOKUP($A192,Progress_20230525!$A:$AZ,19,0)))</f>
        <v>0</v>
      </c>
      <c r="Q192" s="393" t="str">
        <f>IF($F192&gt;0,0,IF($G192&gt;0,VLOOKUP($A192,Progress_20230525!$A:$AZ,20,0),VLOOKUP($A192,Progress_20230525!$A:$AZ,20,0)))</f>
        <v>นางสาวธนภรณ์ จินดา (รักษาการแทน ผอ.)</v>
      </c>
      <c r="R192" s="393" t="str">
        <f>IF($F192&gt;0,0,IF($G192&gt;0,VLOOKUP($A192,Progress_20230525!$A:$AZ,21,0),VLOOKUP($A192,Progress_20230525!$A:$AZ,21,0)))</f>
        <v>095-725-4426</v>
      </c>
      <c r="S192" s="387"/>
      <c r="T192" s="387"/>
      <c r="U192" s="391">
        <f t="shared" si="14"/>
        <v>45061</v>
      </c>
      <c r="V192" s="387" t="str">
        <f>VLOOKUP(MONTH($U192),Month!$A:$C,3,0)</f>
        <v>พฤษภาคม</v>
      </c>
      <c r="W192" s="387">
        <f t="shared" si="10"/>
        <v>2023</v>
      </c>
      <c r="X192" s="392">
        <v>245.56085411903149</v>
      </c>
      <c r="Y192" s="392">
        <v>139.41200928471034</v>
      </c>
    </row>
    <row r="193" spans="1:25" x14ac:dyDescent="0.25">
      <c r="A193" s="386">
        <f t="shared" si="11"/>
        <v>192</v>
      </c>
      <c r="B193" s="27">
        <f t="shared" si="12"/>
        <v>3</v>
      </c>
      <c r="C193" s="27">
        <f>VALUE(RIGHT(VLOOKUP($A193,Progress_20230525!$A:$AZ,4,0),1))</f>
        <v>1</v>
      </c>
      <c r="D193" s="387" t="str">
        <f>VLOOKUP($C193,Type!$A:$B,2,0)</f>
        <v>ศูนย์ที่จัดตั้งในโรงเรียนหรือสถานศึกษากระจายทั่วประเทศ</v>
      </c>
      <c r="E193" s="386">
        <v>192</v>
      </c>
      <c r="F193" s="388">
        <f>IF(LEN(VLOOKUP($A193,Progress_20230525!$A:$AZ,24,0))&gt;0,1,0)</f>
        <v>0</v>
      </c>
      <c r="G193" s="388">
        <f>IFERROR(SEARCH("&gt;",VLOOKUP($A193,Progress_20230525!$A:$AZ,15,0),1),0)</f>
        <v>0</v>
      </c>
      <c r="H193" s="387" t="str">
        <f>IF($F193&gt;0,VLOOKUP($A193,Progress_20230525!$A:$AZ,24,0),IF($G193&gt;0,RIGHT(VLOOKUP($A193,Progress_20230525!$A:$AZ,15,0),LEN(VLOOKUP($A193,Progress_20230525!$A:$AZ,15,0))-$G193-1),VLOOKUP($A193,Progress_20230525!$A:$AZ,15,0)))</f>
        <v>โรงเรียนวัดตะกู (เมตตาชนูปการ)</v>
      </c>
      <c r="I193" s="387" t="str">
        <f>VLOOKUP(A193,Progress_20230525!$A:$AZ,7,0)</f>
        <v>พระนครศรีอยุธยา</v>
      </c>
      <c r="J193" s="387" t="str">
        <f>VLOOKUP($A193,Progress_20230525!$A:$AZ,5,0)</f>
        <v>กลุ่มศูนย์ดิจิตอลชุมชน</v>
      </c>
      <c r="K193" s="387" t="str">
        <f>IF($F193&gt;0,VLOOKUP($A193,Progress_20230525!$A:$AZ,25,0),IF($G193&gt;0,VLOOKUP($A193,Progress_20230525!$A:$AZ,11,0),VLOOKUP($A193,Progress_20230525!$A:$AZ,11,0)))</f>
        <v>หมู่ที่ 4, ตำบลวัดตะกู อำเภอบางบาล จังหวัดพระนครศรีอยุธยา, 13250</v>
      </c>
      <c r="L193" s="387">
        <f>IF($F193&gt;0,VLOOKUP($A193,Progress_20230525!$A:$AZ,26,0),IF($G193&gt;0,VLOOKUP($A193,Progress_20230525!$A:$AZ,16,0),VLOOKUP($A193,Progress_20230525!$A:$AZ,16,0)))</f>
        <v>14.389572469954</v>
      </c>
      <c r="M193" s="387">
        <f>IF($F193&gt;0,VLOOKUP($A193,Progress_20230525!$A:$AZ,27,0),IF($G193&gt;0,VLOOKUP($A193,Progress_20230525!$A:$AZ,17,0),VLOOKUP($A193,Progress_20230525!$A:$AZ,17,0)))</f>
        <v>100.435578293204</v>
      </c>
      <c r="N193" s="387" t="str">
        <f t="shared" si="13"/>
        <v>สังกัดหน่วยงาน</v>
      </c>
      <c r="O193" s="387" t="str">
        <f>IF($F193&gt;0,VLOOKUP($A193,Progress_20230525!$A:$AZ,28,0),IF($G193&gt;0,VLOOKUP($A193,Progress_20230525!$A:$AZ,18,0),VLOOKUP($A193,Progress_20230525!$A:$AZ,18,0)))</f>
        <v>นางสาวรัชนี ธาระนารถ</v>
      </c>
      <c r="P193" s="393">
        <f>IF($F193&gt;0,VLOOKUP($A193,Progress_20230525!$A:$AZ,29,0),IF($G193&gt;0,VLOOKUP($A193,Progress_20230525!$A:$AZ,19,0),VLOOKUP($A193,Progress_20230525!$A:$AZ,19,0)))</f>
        <v>0</v>
      </c>
      <c r="Q193" s="393" t="str">
        <f>IF($F193&gt;0,0,IF($G193&gt;0,VLOOKUP($A193,Progress_20230525!$A:$AZ,20,0),VLOOKUP($A193,Progress_20230525!$A:$AZ,20,0)))</f>
        <v>นายภคิไนย นาโศก (รักษาการแทน ผอ.)</v>
      </c>
      <c r="R193" s="393" t="str">
        <f>IF($F193&gt;0,0,IF($G193&gt;0,VLOOKUP($A193,Progress_20230525!$A:$AZ,21,0),VLOOKUP($A193,Progress_20230525!$A:$AZ,21,0)))</f>
        <v>089-578-582</v>
      </c>
      <c r="S193" s="387"/>
      <c r="T193" s="387"/>
      <c r="U193" s="391">
        <f t="shared" si="14"/>
        <v>45061</v>
      </c>
      <c r="V193" s="387" t="str">
        <f>VLOOKUP(MONTH($U193),Month!$A:$C,3,0)</f>
        <v>พฤษภาคม</v>
      </c>
      <c r="W193" s="387">
        <f t="shared" si="10"/>
        <v>2023</v>
      </c>
      <c r="X193" s="392">
        <v>240.28763411803052</v>
      </c>
      <c r="Y193" s="392">
        <v>124.90984528030879</v>
      </c>
    </row>
    <row r="194" spans="1:25" x14ac:dyDescent="0.25">
      <c r="A194" s="386">
        <f t="shared" si="11"/>
        <v>193</v>
      </c>
      <c r="B194" s="27">
        <f t="shared" si="12"/>
        <v>3</v>
      </c>
      <c r="C194" s="27">
        <f>VALUE(RIGHT(VLOOKUP($A194,Progress_20230525!$A:$AZ,4,0),1))</f>
        <v>1</v>
      </c>
      <c r="D194" s="387" t="str">
        <f>VLOOKUP($C194,Type!$A:$B,2,0)</f>
        <v>ศูนย์ที่จัดตั้งในโรงเรียนหรือสถานศึกษากระจายทั่วประเทศ</v>
      </c>
      <c r="E194" s="386">
        <v>193</v>
      </c>
      <c r="F194" s="388">
        <f>IF(LEN(VLOOKUP($A194,Progress_20230525!$A:$AZ,24,0))&gt;0,1,0)</f>
        <v>0</v>
      </c>
      <c r="G194" s="388">
        <f>IFERROR(SEARCH("&gt;",VLOOKUP($A194,Progress_20230525!$A:$AZ,15,0),1),0)</f>
        <v>0</v>
      </c>
      <c r="H194" s="387" t="str">
        <f>IF($F194&gt;0,VLOOKUP($A194,Progress_20230525!$A:$AZ,24,0),IF($G194&gt;0,RIGHT(VLOOKUP($A194,Progress_20230525!$A:$AZ,15,0),LEN(VLOOKUP($A194,Progress_20230525!$A:$AZ,15,0))-$G194-1),VLOOKUP($A194,Progress_20230525!$A:$AZ,15,0)))</f>
        <v>โรงเรียนนิคมสร้างตนเองจังหวัดระยอง 10</v>
      </c>
      <c r="I194" s="387" t="str">
        <f>VLOOKUP(A194,Progress_20230525!$A:$AZ,7,0)</f>
        <v>ระยอง</v>
      </c>
      <c r="J194" s="387" t="str">
        <f>VLOOKUP($A194,Progress_20230525!$A:$AZ,5,0)</f>
        <v>กลุ่มศูนย์ดิจิตอลชุมชน</v>
      </c>
      <c r="K194" s="387" t="str">
        <f>IF($F194&gt;0,VLOOKUP($A194,Progress_20230525!$A:$AZ,25,0),IF($G194&gt;0,VLOOKUP($A194,Progress_20230525!$A:$AZ,11,0),VLOOKUP($A194,Progress_20230525!$A:$AZ,11,0)))</f>
        <v>10 ต.แม่น้ำคู้ อ.ปลวกแดง จ.ระยอง</v>
      </c>
      <c r="L194" s="387">
        <f>IF($F194&gt;0,VLOOKUP($A194,Progress_20230525!$A:$AZ,26,0),IF($G194&gt;0,VLOOKUP($A194,Progress_20230525!$A:$AZ,16,0),VLOOKUP($A194,Progress_20230525!$A:$AZ,16,0)))</f>
        <v>12.919213475202501</v>
      </c>
      <c r="M194" s="387">
        <f>IF($F194&gt;0,VLOOKUP($A194,Progress_20230525!$A:$AZ,27,0),IF($G194&gt;0,VLOOKUP($A194,Progress_20230525!$A:$AZ,17,0),VLOOKUP($A194,Progress_20230525!$A:$AZ,17,0)))</f>
        <v>101.209021964328</v>
      </c>
      <c r="N194" s="387" t="str">
        <f t="shared" si="13"/>
        <v>สังกัดหน่วยงาน</v>
      </c>
      <c r="O194" s="387" t="str">
        <f>IF($F194&gt;0,VLOOKUP($A194,Progress_20230525!$A:$AZ,28,0),IF($G194&gt;0,VLOOKUP($A194,Progress_20230525!$A:$AZ,18,0),VLOOKUP($A194,Progress_20230525!$A:$AZ,18,0)))</f>
        <v xml:space="preserve">นายธนนรินทร์ สุขใจ </v>
      </c>
      <c r="P194" s="393" t="str">
        <f>IF($F194&gt;0,VLOOKUP($A194,Progress_20230525!$A:$AZ,29,0),IF($G194&gt;0,VLOOKUP($A194,Progress_20230525!$A:$AZ,19,0),VLOOKUP($A194,Progress_20230525!$A:$AZ,19,0)))</f>
        <v>081-7813072</v>
      </c>
      <c r="Q194" s="393">
        <f>IF($F194&gt;0,0,IF($G194&gt;0,VLOOKUP($A194,Progress_20230525!$A:$AZ,20,0),VLOOKUP($A194,Progress_20230525!$A:$AZ,20,0)))</f>
        <v>0</v>
      </c>
      <c r="R194" s="393">
        <f>IF($F194&gt;0,0,IF($G194&gt;0,VLOOKUP($A194,Progress_20230525!$A:$AZ,21,0),VLOOKUP($A194,Progress_20230525!$A:$AZ,21,0)))</f>
        <v>0</v>
      </c>
      <c r="S194" s="387"/>
      <c r="T194" s="387"/>
      <c r="U194" s="391">
        <f t="shared" si="14"/>
        <v>45061</v>
      </c>
      <c r="V194" s="387" t="str">
        <f>VLOOKUP(MONTH($U194),Month!$A:$C,3,0)</f>
        <v>พฤษภาคม</v>
      </c>
      <c r="W194" s="387">
        <f t="shared" si="10"/>
        <v>2023</v>
      </c>
      <c r="X194" s="392">
        <v>228.89859244458106</v>
      </c>
      <c r="Y194" s="392">
        <v>133.59972474487395</v>
      </c>
    </row>
    <row r="195" spans="1:25" x14ac:dyDescent="0.25">
      <c r="A195" s="386">
        <f t="shared" si="11"/>
        <v>194</v>
      </c>
      <c r="B195" s="27">
        <f t="shared" si="12"/>
        <v>3</v>
      </c>
      <c r="C195" s="27">
        <f>VALUE(RIGHT(VLOOKUP($A195,Progress_20230525!$A:$AZ,4,0),1))</f>
        <v>1</v>
      </c>
      <c r="D195" s="387" t="str">
        <f>VLOOKUP($C195,Type!$A:$B,2,0)</f>
        <v>ศูนย์ที่จัดตั้งในโรงเรียนหรือสถานศึกษากระจายทั่วประเทศ</v>
      </c>
      <c r="E195" s="386">
        <v>194</v>
      </c>
      <c r="F195" s="388">
        <f>IF(LEN(VLOOKUP($A195,Progress_20230525!$A:$AZ,24,0))&gt;0,1,0)</f>
        <v>0</v>
      </c>
      <c r="G195" s="388">
        <f>IFERROR(SEARCH("&gt;",VLOOKUP($A195,Progress_20230525!$A:$AZ,15,0),1),0)</f>
        <v>0</v>
      </c>
      <c r="H195" s="387" t="str">
        <f>IF($F195&gt;0,VLOOKUP($A195,Progress_20230525!$A:$AZ,24,0),IF($G195&gt;0,RIGHT(VLOOKUP($A195,Progress_20230525!$A:$AZ,15,0),LEN(VLOOKUP($A195,Progress_20230525!$A:$AZ,15,0))-$G195-1),VLOOKUP($A195,Progress_20230525!$A:$AZ,15,0)))</f>
        <v>โรงเรียนบ้านน้ำคู้</v>
      </c>
      <c r="I195" s="387" t="str">
        <f>VLOOKUP(A195,Progress_20230525!$A:$AZ,7,0)</f>
        <v>ระยอง</v>
      </c>
      <c r="J195" s="387" t="str">
        <f>VLOOKUP($A195,Progress_20230525!$A:$AZ,5,0)</f>
        <v>กลุ่มศูนย์ดิจิตอลชุมชน</v>
      </c>
      <c r="K195" s="387" t="str">
        <f>IF($F195&gt;0,VLOOKUP($A195,Progress_20230525!$A:$AZ,25,0),IF($G195&gt;0,VLOOKUP($A195,Progress_20230525!$A:$AZ,11,0),VLOOKUP($A195,Progress_20230525!$A:$AZ,11,0)))</f>
        <v>เลขที่ 15 ม.1 ต.แม่น้ำคู้ อ.ปลวกแดง จ.ระยอง 21140</v>
      </c>
      <c r="L195" s="387">
        <f>IF($F195&gt;0,VLOOKUP($A195,Progress_20230525!$A:$AZ,26,0),IF($G195&gt;0,VLOOKUP($A195,Progress_20230525!$A:$AZ,16,0),VLOOKUP($A195,Progress_20230525!$A:$AZ,16,0)))</f>
        <v>12.890115708740201</v>
      </c>
      <c r="M195" s="387">
        <f>IF($F195&gt;0,VLOOKUP($A195,Progress_20230525!$A:$AZ,27,0),IF($G195&gt;0,VLOOKUP($A195,Progress_20230525!$A:$AZ,17,0),VLOOKUP($A195,Progress_20230525!$A:$AZ,17,0)))</f>
        <v>101.270996636885</v>
      </c>
      <c r="N195" s="387" t="str">
        <f t="shared" si="13"/>
        <v>สังกัดหน่วยงาน</v>
      </c>
      <c r="O195" s="387">
        <f>IF($F195&gt;0,VLOOKUP($A195,Progress_20230525!$A:$AZ,28,0),IF($G195&gt;0,VLOOKUP($A195,Progress_20230525!$A:$AZ,18,0),VLOOKUP($A195,Progress_20230525!$A:$AZ,18,0)))</f>
        <v>0</v>
      </c>
      <c r="P195" s="393">
        <f>IF($F195&gt;0,VLOOKUP($A195,Progress_20230525!$A:$AZ,29,0),IF($G195&gt;0,VLOOKUP($A195,Progress_20230525!$A:$AZ,19,0),VLOOKUP($A195,Progress_20230525!$A:$AZ,19,0)))</f>
        <v>0</v>
      </c>
      <c r="Q195" s="393">
        <f>IF($F195&gt;0,0,IF($G195&gt;0,VLOOKUP($A195,Progress_20230525!$A:$AZ,20,0),VLOOKUP($A195,Progress_20230525!$A:$AZ,20,0)))</f>
        <v>0</v>
      </c>
      <c r="R195" s="393">
        <f>IF($F195&gt;0,0,IF($G195&gt;0,VLOOKUP($A195,Progress_20230525!$A:$AZ,21,0),VLOOKUP($A195,Progress_20230525!$A:$AZ,21,0)))</f>
        <v>0</v>
      </c>
      <c r="S195" s="387"/>
      <c r="T195" s="387"/>
      <c r="U195" s="391">
        <f t="shared" si="14"/>
        <v>45061</v>
      </c>
      <c r="V195" s="387" t="str">
        <f>VLOOKUP(MONTH($U195),Month!$A:$C,3,0)</f>
        <v>พฤษภาคม</v>
      </c>
      <c r="W195" s="387">
        <f t="shared" ref="W195:W258" si="15">YEAR(U195)</f>
        <v>2023</v>
      </c>
      <c r="X195" s="392">
        <v>208.5425127244194</v>
      </c>
      <c r="Y195" s="392">
        <v>106.05383927921946</v>
      </c>
    </row>
    <row r="196" spans="1:25" x14ac:dyDescent="0.25">
      <c r="A196" s="386">
        <f t="shared" ref="A196:A259" si="16">A195+1</f>
        <v>195</v>
      </c>
      <c r="B196" s="27">
        <f t="shared" ref="B196:B259" si="17">$B$2</f>
        <v>3</v>
      </c>
      <c r="C196" s="27">
        <f>VALUE(RIGHT(VLOOKUP($A196,Progress_20230525!$A:$AZ,4,0),1))</f>
        <v>1</v>
      </c>
      <c r="D196" s="387" t="str">
        <f>VLOOKUP($C196,Type!$A:$B,2,0)</f>
        <v>ศูนย์ที่จัดตั้งในโรงเรียนหรือสถานศึกษากระจายทั่วประเทศ</v>
      </c>
      <c r="E196" s="386">
        <v>195</v>
      </c>
      <c r="F196" s="388">
        <f>IF(LEN(VLOOKUP($A196,Progress_20230525!$A:$AZ,24,0))&gt;0,1,0)</f>
        <v>0</v>
      </c>
      <c r="G196" s="388">
        <f>IFERROR(SEARCH("&gt;",VLOOKUP($A196,Progress_20230525!$A:$AZ,15,0),1),0)</f>
        <v>0</v>
      </c>
      <c r="H196" s="387" t="str">
        <f>IF($F196&gt;0,VLOOKUP($A196,Progress_20230525!$A:$AZ,24,0),IF($G196&gt;0,RIGHT(VLOOKUP($A196,Progress_20230525!$A:$AZ,15,0),LEN(VLOOKUP($A196,Progress_20230525!$A:$AZ,15,0))-$G196-1),VLOOKUP($A196,Progress_20230525!$A:$AZ,15,0)))</f>
        <v>โรงเรียนชุมชนบริษัทน้ำตาลตะวันออก</v>
      </c>
      <c r="I196" s="387" t="str">
        <f>VLOOKUP(A196,Progress_20230525!$A:$AZ,7,0)</f>
        <v>ระยอง</v>
      </c>
      <c r="J196" s="387" t="str">
        <f>VLOOKUP($A196,Progress_20230525!$A:$AZ,5,0)</f>
        <v>กลุ่มศูนย์ดิจิตอลชุมชน</v>
      </c>
      <c r="K196" s="387" t="str">
        <f>IF($F196&gt;0,VLOOKUP($A196,Progress_20230525!$A:$AZ,25,0),IF($G196&gt;0,VLOOKUP($A196,Progress_20230525!$A:$AZ,11,0),VLOOKUP($A196,Progress_20230525!$A:$AZ,11,0)))</f>
        <v xml:space="preserve"> 386 ตำบลตาสิทธิ์ อำเภอปลวกแดง ระยอง 21140</v>
      </c>
      <c r="L196" s="387">
        <f>IF($F196&gt;0,VLOOKUP($A196,Progress_20230525!$A:$AZ,26,0),IF($G196&gt;0,VLOOKUP($A196,Progress_20230525!$A:$AZ,16,0),VLOOKUP($A196,Progress_20230525!$A:$AZ,16,0)))</f>
        <v>13.052210885586501</v>
      </c>
      <c r="M196" s="387">
        <f>IF($F196&gt;0,VLOOKUP($A196,Progress_20230525!$A:$AZ,27,0),IF($G196&gt;0,VLOOKUP($A196,Progress_20230525!$A:$AZ,17,0),VLOOKUP($A196,Progress_20230525!$A:$AZ,17,0)))</f>
        <v>101.196999357309</v>
      </c>
      <c r="N196" s="387" t="str">
        <f t="shared" ref="N196:N259" si="18">$N$2</f>
        <v>สังกัดหน่วยงาน</v>
      </c>
      <c r="O196" s="387" t="str">
        <f>IF($F196&gt;0,VLOOKUP($A196,Progress_20230525!$A:$AZ,28,0),IF($G196&gt;0,VLOOKUP($A196,Progress_20230525!$A:$AZ,18,0),VLOOKUP($A196,Progress_20230525!$A:$AZ,18,0)))</f>
        <v xml:space="preserve">น.ส กันทิมา ขัดอูย </v>
      </c>
      <c r="P196" s="393" t="str">
        <f>IF($F196&gt;0,VLOOKUP($A196,Progress_20230525!$A:$AZ,29,0),IF($G196&gt;0,VLOOKUP($A196,Progress_20230525!$A:$AZ,19,0),VLOOKUP($A196,Progress_20230525!$A:$AZ,19,0)))</f>
        <v xml:space="preserve"> 090-5581502</v>
      </c>
      <c r="Q196" s="393">
        <f>IF($F196&gt;0,0,IF($G196&gt;0,VLOOKUP($A196,Progress_20230525!$A:$AZ,20,0),VLOOKUP($A196,Progress_20230525!$A:$AZ,20,0)))</f>
        <v>0</v>
      </c>
      <c r="R196" s="393">
        <f>IF($F196&gt;0,0,IF($G196&gt;0,VLOOKUP($A196,Progress_20230525!$A:$AZ,21,0),VLOOKUP($A196,Progress_20230525!$A:$AZ,21,0)))</f>
        <v>0</v>
      </c>
      <c r="S196" s="387"/>
      <c r="T196" s="387"/>
      <c r="U196" s="391">
        <f t="shared" ref="U196:U259" si="19">$U$2</f>
        <v>45061</v>
      </c>
      <c r="V196" s="387" t="str">
        <f>VLOOKUP(MONTH($U196),Month!$A:$C,3,0)</f>
        <v>พฤษภาคม</v>
      </c>
      <c r="W196" s="387">
        <f t="shared" si="15"/>
        <v>2023</v>
      </c>
      <c r="X196" s="392">
        <v>202.63866995992677</v>
      </c>
      <c r="Y196" s="392">
        <v>131.67292728852274</v>
      </c>
    </row>
    <row r="197" spans="1:25" x14ac:dyDescent="0.25">
      <c r="A197" s="386">
        <f t="shared" si="16"/>
        <v>196</v>
      </c>
      <c r="B197" s="27">
        <f t="shared" si="17"/>
        <v>3</v>
      </c>
      <c r="C197" s="27">
        <f>VALUE(RIGHT(VLOOKUP($A197,Progress_20230525!$A:$AZ,4,0),1))</f>
        <v>1</v>
      </c>
      <c r="D197" s="387" t="str">
        <f>VLOOKUP($C197,Type!$A:$B,2,0)</f>
        <v>ศูนย์ที่จัดตั้งในโรงเรียนหรือสถานศึกษากระจายทั่วประเทศ</v>
      </c>
      <c r="E197" s="386">
        <v>196</v>
      </c>
      <c r="F197" s="388">
        <f>IF(LEN(VLOOKUP($A197,Progress_20230525!$A:$AZ,24,0))&gt;0,1,0)</f>
        <v>0</v>
      </c>
      <c r="G197" s="388">
        <f>IFERROR(SEARCH("&gt;",VLOOKUP($A197,Progress_20230525!$A:$AZ,15,0),1),0)</f>
        <v>0</v>
      </c>
      <c r="H197" s="387" t="str">
        <f>IF($F197&gt;0,VLOOKUP($A197,Progress_20230525!$A:$AZ,24,0),IF($G197&gt;0,RIGHT(VLOOKUP($A197,Progress_20230525!$A:$AZ,15,0),LEN(VLOOKUP($A197,Progress_20230525!$A:$AZ,15,0))-$G197-1),VLOOKUP($A197,Progress_20230525!$A:$AZ,15,0)))</f>
        <v>โรงเรียนบ้านปลวกแดง</v>
      </c>
      <c r="I197" s="387" t="str">
        <f>VLOOKUP(A197,Progress_20230525!$A:$AZ,7,0)</f>
        <v>ระยอง</v>
      </c>
      <c r="J197" s="387" t="str">
        <f>VLOOKUP($A197,Progress_20230525!$A:$AZ,5,0)</f>
        <v>กลุ่มศูนย์ดิจิตอลชุมชน</v>
      </c>
      <c r="K197" s="387" t="str">
        <f>IF($F197&gt;0,VLOOKUP($A197,Progress_20230525!$A:$AZ,25,0),IF($G197&gt;0,VLOOKUP($A197,Progress_20230525!$A:$AZ,11,0),VLOOKUP($A197,Progress_20230525!$A:$AZ,11,0)))</f>
        <v xml:space="preserve"> 
 หมู่ที่  1  บ้านปลวกแดง ตำบลปลวกแดง อำเภอปลวกแดง จังหวัดระยอง 21140</v>
      </c>
      <c r="L197" s="387">
        <f>IF($F197&gt;0,VLOOKUP($A197,Progress_20230525!$A:$AZ,26,0),IF($G197&gt;0,VLOOKUP($A197,Progress_20230525!$A:$AZ,16,0),VLOOKUP($A197,Progress_20230525!$A:$AZ,16,0)))</f>
        <v>12.979646972244501</v>
      </c>
      <c r="M197" s="387">
        <f>IF($F197&gt;0,VLOOKUP($A197,Progress_20230525!$A:$AZ,27,0),IF($G197&gt;0,VLOOKUP($A197,Progress_20230525!$A:$AZ,17,0),VLOOKUP($A197,Progress_20230525!$A:$AZ,17,0)))</f>
        <v>101.211972266175</v>
      </c>
      <c r="N197" s="387" t="str">
        <f t="shared" si="18"/>
        <v>สังกัดหน่วยงาน</v>
      </c>
      <c r="O197" s="387" t="str">
        <f>IF($F197&gt;0,VLOOKUP($A197,Progress_20230525!$A:$AZ,28,0),IF($G197&gt;0,VLOOKUP($A197,Progress_20230525!$A:$AZ,18,0),VLOOKUP($A197,Progress_20230525!$A:$AZ,18,0)))</f>
        <v xml:space="preserve">นายสุชาติ จิตต์อารีย์  </v>
      </c>
      <c r="P197" s="393" t="str">
        <f>IF($F197&gt;0,VLOOKUP($A197,Progress_20230525!$A:$AZ,29,0),IF($G197&gt;0,VLOOKUP($A197,Progress_20230525!$A:$AZ,19,0),VLOOKUP($A197,Progress_20230525!$A:$AZ,19,0)))</f>
        <v>081-6543438</v>
      </c>
      <c r="Q197" s="393">
        <f>IF($F197&gt;0,0,IF($G197&gt;0,VLOOKUP($A197,Progress_20230525!$A:$AZ,20,0),VLOOKUP($A197,Progress_20230525!$A:$AZ,20,0)))</f>
        <v>0</v>
      </c>
      <c r="R197" s="393">
        <f>IF($F197&gt;0,0,IF($G197&gt;0,VLOOKUP($A197,Progress_20230525!$A:$AZ,21,0),VLOOKUP($A197,Progress_20230525!$A:$AZ,21,0)))</f>
        <v>0</v>
      </c>
      <c r="S197" s="387"/>
      <c r="T197" s="387"/>
      <c r="U197" s="391">
        <f t="shared" si="19"/>
        <v>45061</v>
      </c>
      <c r="V197" s="387" t="str">
        <f>VLOOKUP(MONTH($U197),Month!$A:$C,3,0)</f>
        <v>พฤษภาคม</v>
      </c>
      <c r="W197" s="387">
        <f t="shared" si="15"/>
        <v>2023</v>
      </c>
      <c r="X197" s="392">
        <v>210.25493399957637</v>
      </c>
      <c r="Y197" s="392">
        <v>147.13339848014493</v>
      </c>
    </row>
    <row r="198" spans="1:25" x14ac:dyDescent="0.25">
      <c r="A198" s="386">
        <f t="shared" si="16"/>
        <v>197</v>
      </c>
      <c r="B198" s="27">
        <f t="shared" si="17"/>
        <v>3</v>
      </c>
      <c r="C198" s="27">
        <f>VALUE(RIGHT(VLOOKUP($A198,Progress_20230525!$A:$AZ,4,0),1))</f>
        <v>1</v>
      </c>
      <c r="D198" s="387" t="str">
        <f>VLOOKUP($C198,Type!$A:$B,2,0)</f>
        <v>ศูนย์ที่จัดตั้งในโรงเรียนหรือสถานศึกษากระจายทั่วประเทศ</v>
      </c>
      <c r="E198" s="386">
        <v>197</v>
      </c>
      <c r="F198" s="388">
        <f>IF(LEN(VLOOKUP($A198,Progress_20230525!$A:$AZ,24,0))&gt;0,1,0)</f>
        <v>0</v>
      </c>
      <c r="G198" s="388">
        <f>IFERROR(SEARCH("&gt;",VLOOKUP($A198,Progress_20230525!$A:$AZ,15,0),1),0)</f>
        <v>0</v>
      </c>
      <c r="H198" s="387" t="str">
        <f>IF($F198&gt;0,VLOOKUP($A198,Progress_20230525!$A:$AZ,24,0),IF($G198&gt;0,RIGHT(VLOOKUP($A198,Progress_20230525!$A:$AZ,15,0),LEN(VLOOKUP($A198,Progress_20230525!$A:$AZ,15,0))-$G198-1),VLOOKUP($A198,Progress_20230525!$A:$AZ,15,0)))</f>
        <v>โรงเรียนวัดละหารไร่</v>
      </c>
      <c r="I198" s="387" t="str">
        <f>VLOOKUP(A198,Progress_20230525!$A:$AZ,7,0)</f>
        <v>ระยอง</v>
      </c>
      <c r="J198" s="387" t="str">
        <f>VLOOKUP($A198,Progress_20230525!$A:$AZ,5,0)</f>
        <v>กลุ่มศูนย์ดิจิตอลชุมชน</v>
      </c>
      <c r="K198" s="387" t="str">
        <f>IF($F198&gt;0,VLOOKUP($A198,Progress_20230525!$A:$AZ,25,0),IF($G198&gt;0,VLOOKUP($A198,Progress_20230525!$A:$AZ,11,0),VLOOKUP($A198,Progress_20230525!$A:$AZ,11,0)))</f>
        <v>หมู่ที่ 8 บ้านละหารไร่ ตำบลหนองละลอก อำเภอบ้านค่าย จังหวัดระยอง 21120</v>
      </c>
      <c r="L198" s="387">
        <f>IF($F198&gt;0,VLOOKUP($A198,Progress_20230525!$A:$AZ,26,0),IF($G198&gt;0,VLOOKUP($A198,Progress_20230525!$A:$AZ,16,0),VLOOKUP($A198,Progress_20230525!$A:$AZ,16,0)))</f>
        <v>12.8556142063434</v>
      </c>
      <c r="M198" s="387">
        <f>IF($F198&gt;0,VLOOKUP($A198,Progress_20230525!$A:$AZ,27,0),IF($G198&gt;0,VLOOKUP($A198,Progress_20230525!$A:$AZ,17,0),VLOOKUP($A198,Progress_20230525!$A:$AZ,17,0)))</f>
        <v>101.30039690850199</v>
      </c>
      <c r="N198" s="387" t="str">
        <f t="shared" si="18"/>
        <v>สังกัดหน่วยงาน</v>
      </c>
      <c r="O198" s="387" t="str">
        <f>IF($F198&gt;0,VLOOKUP($A198,Progress_20230525!$A:$AZ,28,0),IF($G198&gt;0,VLOOKUP($A198,Progress_20230525!$A:$AZ,18,0),VLOOKUP($A198,Progress_20230525!$A:$AZ,18,0)))</f>
        <v xml:space="preserve"> นางสาว วัลภา อาจสามารถศิริ</v>
      </c>
      <c r="P198" s="393" t="str">
        <f>IF($F198&gt;0,VLOOKUP($A198,Progress_20230525!$A:$AZ,29,0),IF($G198&gt;0,VLOOKUP($A198,Progress_20230525!$A:$AZ,19,0),VLOOKUP($A198,Progress_20230525!$A:$AZ,19,0)))</f>
        <v>064-9499519</v>
      </c>
      <c r="Q198" s="393">
        <f>IF($F198&gt;0,0,IF($G198&gt;0,VLOOKUP($A198,Progress_20230525!$A:$AZ,20,0),VLOOKUP($A198,Progress_20230525!$A:$AZ,20,0)))</f>
        <v>0</v>
      </c>
      <c r="R198" s="393">
        <f>IF($F198&gt;0,0,IF($G198&gt;0,VLOOKUP($A198,Progress_20230525!$A:$AZ,21,0),VLOOKUP($A198,Progress_20230525!$A:$AZ,21,0)))</f>
        <v>0</v>
      </c>
      <c r="S198" s="387"/>
      <c r="T198" s="387"/>
      <c r="U198" s="391">
        <f t="shared" si="19"/>
        <v>45061</v>
      </c>
      <c r="V198" s="387" t="str">
        <f>VLOOKUP(MONTH($U198),Month!$A:$C,3,0)</f>
        <v>พฤษภาคม</v>
      </c>
      <c r="W198" s="387">
        <f t="shared" si="15"/>
        <v>2023</v>
      </c>
      <c r="X198" s="392">
        <v>220.49018108731656</v>
      </c>
      <c r="Y198" s="392">
        <v>136.01114812215593</v>
      </c>
    </row>
    <row r="199" spans="1:25" x14ac:dyDescent="0.25">
      <c r="A199" s="386">
        <f t="shared" si="16"/>
        <v>198</v>
      </c>
      <c r="B199" s="27">
        <f t="shared" si="17"/>
        <v>3</v>
      </c>
      <c r="C199" s="27">
        <f>VALUE(RIGHT(VLOOKUP($A199,Progress_20230525!$A:$AZ,4,0),1))</f>
        <v>1</v>
      </c>
      <c r="D199" s="387" t="str">
        <f>VLOOKUP($C199,Type!$A:$B,2,0)</f>
        <v>ศูนย์ที่จัดตั้งในโรงเรียนหรือสถานศึกษากระจายทั่วประเทศ</v>
      </c>
      <c r="E199" s="386">
        <v>198</v>
      </c>
      <c r="F199" s="388">
        <f>IF(LEN(VLOOKUP($A199,Progress_20230525!$A:$AZ,24,0))&gt;0,1,0)</f>
        <v>0</v>
      </c>
      <c r="G199" s="388">
        <f>IFERROR(SEARCH("&gt;",VLOOKUP($A199,Progress_20230525!$A:$AZ,15,0),1),0)</f>
        <v>0</v>
      </c>
      <c r="H199" s="387" t="str">
        <f>IF($F199&gt;0,VLOOKUP($A199,Progress_20230525!$A:$AZ,24,0),IF($G199&gt;0,RIGHT(VLOOKUP($A199,Progress_20230525!$A:$AZ,15,0),LEN(VLOOKUP($A199,Progress_20230525!$A:$AZ,15,0))-$G199-1),VLOOKUP($A199,Progress_20230525!$A:$AZ,15,0)))</f>
        <v>โรงเรียนวัดคีรีภาวนาราม</v>
      </c>
      <c r="I199" s="387" t="str">
        <f>VLOOKUP(A199,Progress_20230525!$A:$AZ,7,0)</f>
        <v>ระยอง</v>
      </c>
      <c r="J199" s="387" t="str">
        <f>VLOOKUP($A199,Progress_20230525!$A:$AZ,5,0)</f>
        <v>กลุ่มศูนย์ดิจิตอลชุมชน</v>
      </c>
      <c r="K199" s="387" t="str">
        <f>IF($F199&gt;0,VLOOKUP($A199,Progress_20230525!$A:$AZ,25,0),IF($G199&gt;0,VLOOKUP($A199,Progress_20230525!$A:$AZ,11,0),VLOOKUP($A199,Progress_20230525!$A:$AZ,11,0)))</f>
        <v>78 ม.1 ถ. สุขุมวิท ตำบล พลา อำเภอบ้านฉาง ระยอง 21130</v>
      </c>
      <c r="L199" s="387">
        <f>IF($F199&gt;0,VLOOKUP($A199,Progress_20230525!$A:$AZ,26,0),IF($G199&gt;0,VLOOKUP($A199,Progress_20230525!$A:$AZ,16,0),VLOOKUP($A199,Progress_20230525!$A:$AZ,16,0)))</f>
        <v>12.714769110761701</v>
      </c>
      <c r="M199" s="387">
        <f>IF($F199&gt;0,VLOOKUP($A199,Progress_20230525!$A:$AZ,27,0),IF($G199&gt;0,VLOOKUP($A199,Progress_20230525!$A:$AZ,17,0),VLOOKUP($A199,Progress_20230525!$A:$AZ,17,0)))</f>
        <v>101.032888193158</v>
      </c>
      <c r="N199" s="387" t="str">
        <f t="shared" si="18"/>
        <v>สังกัดหน่วยงาน</v>
      </c>
      <c r="O199" s="387" t="str">
        <f>IF($F199&gt;0,VLOOKUP($A199,Progress_20230525!$A:$AZ,28,0),IF($G199&gt;0,VLOOKUP($A199,Progress_20230525!$A:$AZ,18,0),VLOOKUP($A199,Progress_20230525!$A:$AZ,18,0)))</f>
        <v xml:space="preserve"> นาง วรรณา  เวชศาสตร์</v>
      </c>
      <c r="P199" s="393" t="str">
        <f>IF($F199&gt;0,VLOOKUP($A199,Progress_20230525!$A:$AZ,29,0),IF($G199&gt;0,VLOOKUP($A199,Progress_20230525!$A:$AZ,19,0),VLOOKUP($A199,Progress_20230525!$A:$AZ,19,0)))</f>
        <v xml:space="preserve"> </v>
      </c>
      <c r="Q199" s="393">
        <f>IF($F199&gt;0,0,IF($G199&gt;0,VLOOKUP($A199,Progress_20230525!$A:$AZ,20,0),VLOOKUP($A199,Progress_20230525!$A:$AZ,20,0)))</f>
        <v>0</v>
      </c>
      <c r="R199" s="393">
        <f>IF($F199&gt;0,0,IF($G199&gt;0,VLOOKUP($A199,Progress_20230525!$A:$AZ,21,0),VLOOKUP($A199,Progress_20230525!$A:$AZ,21,0)))</f>
        <v>0</v>
      </c>
      <c r="S199" s="387"/>
      <c r="T199" s="387"/>
      <c r="U199" s="391">
        <f t="shared" si="19"/>
        <v>45061</v>
      </c>
      <c r="V199" s="387" t="str">
        <f>VLOOKUP(MONTH($U199),Month!$A:$C,3,0)</f>
        <v>พฤษภาคม</v>
      </c>
      <c r="W199" s="387">
        <f t="shared" si="15"/>
        <v>2023</v>
      </c>
      <c r="X199" s="392">
        <v>213.615930240268</v>
      </c>
      <c r="Y199" s="392">
        <v>146.85913539767239</v>
      </c>
    </row>
    <row r="200" spans="1:25" x14ac:dyDescent="0.25">
      <c r="A200" s="386">
        <f t="shared" si="16"/>
        <v>199</v>
      </c>
      <c r="B200" s="27">
        <f t="shared" si="17"/>
        <v>3</v>
      </c>
      <c r="C200" s="27">
        <f>VALUE(RIGHT(VLOOKUP($A200,Progress_20230525!$A:$AZ,4,0),1))</f>
        <v>1</v>
      </c>
      <c r="D200" s="387" t="str">
        <f>VLOOKUP($C200,Type!$A:$B,2,0)</f>
        <v>ศูนย์ที่จัดตั้งในโรงเรียนหรือสถานศึกษากระจายทั่วประเทศ</v>
      </c>
      <c r="E200" s="386">
        <v>199</v>
      </c>
      <c r="F200" s="388">
        <f>IF(LEN(VLOOKUP($A200,Progress_20230525!$A:$AZ,24,0))&gt;0,1,0)</f>
        <v>0</v>
      </c>
      <c r="G200" s="388">
        <f>IFERROR(SEARCH("&gt;",VLOOKUP($A200,Progress_20230525!$A:$AZ,15,0),1),0)</f>
        <v>0</v>
      </c>
      <c r="H200" s="387" t="str">
        <f>IF($F200&gt;0,VLOOKUP($A200,Progress_20230525!$A:$AZ,24,0),IF($G200&gt;0,RIGHT(VLOOKUP($A200,Progress_20230525!$A:$AZ,15,0),LEN(VLOOKUP($A200,Progress_20230525!$A:$AZ,15,0))-$G200-1),VLOOKUP($A200,Progress_20230525!$A:$AZ,15,0)))</f>
        <v>โรงเรียนอนุบาลระยองวัดหนองสนม</v>
      </c>
      <c r="I200" s="387" t="str">
        <f>VLOOKUP(A200,Progress_20230525!$A:$AZ,7,0)</f>
        <v>ระยอง</v>
      </c>
      <c r="J200" s="387" t="str">
        <f>VLOOKUP($A200,Progress_20230525!$A:$AZ,5,0)</f>
        <v>กลุ่มศูนย์ดิจิตอลชุมชน</v>
      </c>
      <c r="K200" s="387" t="str">
        <f>IF($F200&gt;0,VLOOKUP($A200,Progress_20230525!$A:$AZ,25,0),IF($G200&gt;0,VLOOKUP($A200,Progress_20230525!$A:$AZ,11,0),VLOOKUP($A200,Progress_20230525!$A:$AZ,11,0)))</f>
        <v>หมู่ที่ 3 บ้านหนองสนม ตำบลเนินพระ อำเภอเมืองระยอง จังหวัดระยอง 21000</v>
      </c>
      <c r="L200" s="387">
        <f>IF($F200&gt;0,VLOOKUP($A200,Progress_20230525!$A:$AZ,26,0),IF($G200&gt;0,VLOOKUP($A200,Progress_20230525!$A:$AZ,16,0),VLOOKUP($A200,Progress_20230525!$A:$AZ,16,0)))</f>
        <v>12.684763258340601</v>
      </c>
      <c r="M200" s="387">
        <f>IF($F200&gt;0,VLOOKUP($A200,Progress_20230525!$A:$AZ,27,0),IF($G200&gt;0,VLOOKUP($A200,Progress_20230525!$A:$AZ,17,0),VLOOKUP($A200,Progress_20230525!$A:$AZ,17,0)))</f>
        <v>101.236687093157</v>
      </c>
      <c r="N200" s="387" t="str">
        <f t="shared" si="18"/>
        <v>สังกัดหน่วยงาน</v>
      </c>
      <c r="O200" s="387" t="str">
        <f>IF($F200&gt;0,VLOOKUP($A200,Progress_20230525!$A:$AZ,28,0),IF($G200&gt;0,VLOOKUP($A200,Progress_20230525!$A:$AZ,18,0),VLOOKUP($A200,Progress_20230525!$A:$AZ,18,0)))</f>
        <v xml:space="preserve">ผอ.สุภาวดี </v>
      </c>
      <c r="P200" s="393" t="str">
        <f>IF($F200&gt;0,VLOOKUP($A200,Progress_20230525!$A:$AZ,29,0),IF($G200&gt;0,VLOOKUP($A200,Progress_20230525!$A:$AZ,19,0),VLOOKUP($A200,Progress_20230525!$A:$AZ,19,0)))</f>
        <v>โทร. 086-8089365</v>
      </c>
      <c r="Q200" s="393">
        <f>IF($F200&gt;0,0,IF($G200&gt;0,VLOOKUP($A200,Progress_20230525!$A:$AZ,20,0),VLOOKUP($A200,Progress_20230525!$A:$AZ,20,0)))</f>
        <v>0</v>
      </c>
      <c r="R200" s="393">
        <f>IF($F200&gt;0,0,IF($G200&gt;0,VLOOKUP($A200,Progress_20230525!$A:$AZ,21,0),VLOOKUP($A200,Progress_20230525!$A:$AZ,21,0)))</f>
        <v>0</v>
      </c>
      <c r="S200" s="387"/>
      <c r="T200" s="387"/>
      <c r="U200" s="391">
        <f t="shared" si="19"/>
        <v>45061</v>
      </c>
      <c r="V200" s="387" t="str">
        <f>VLOOKUP(MONTH($U200),Month!$A:$C,3,0)</f>
        <v>พฤษภาคม</v>
      </c>
      <c r="W200" s="387">
        <f t="shared" si="15"/>
        <v>2023</v>
      </c>
      <c r="X200" s="392">
        <v>231.58591537581498</v>
      </c>
      <c r="Y200" s="392">
        <v>136.54485400383882</v>
      </c>
    </row>
    <row r="201" spans="1:25" x14ac:dyDescent="0.25">
      <c r="A201" s="386">
        <f t="shared" si="16"/>
        <v>200</v>
      </c>
      <c r="B201" s="27">
        <f t="shared" si="17"/>
        <v>3</v>
      </c>
      <c r="C201" s="27">
        <f>VALUE(RIGHT(VLOOKUP($A201,Progress_20230525!$A:$AZ,4,0),1))</f>
        <v>1</v>
      </c>
      <c r="D201" s="387" t="str">
        <f>VLOOKUP($C201,Type!$A:$B,2,0)</f>
        <v>ศูนย์ที่จัดตั้งในโรงเรียนหรือสถานศึกษากระจายทั่วประเทศ</v>
      </c>
      <c r="E201" s="386">
        <v>200</v>
      </c>
      <c r="F201" s="388">
        <f>IF(LEN(VLOOKUP($A201,Progress_20230525!$A:$AZ,24,0))&gt;0,1,0)</f>
        <v>0</v>
      </c>
      <c r="G201" s="388">
        <f>IFERROR(SEARCH("&gt;",VLOOKUP($A201,Progress_20230525!$A:$AZ,15,0),1),0)</f>
        <v>0</v>
      </c>
      <c r="H201" s="387" t="str">
        <f>IF($F201&gt;0,VLOOKUP($A201,Progress_20230525!$A:$AZ,24,0),IF($G201&gt;0,RIGHT(VLOOKUP($A201,Progress_20230525!$A:$AZ,15,0),LEN(VLOOKUP($A201,Progress_20230525!$A:$AZ,15,0))-$G201-1),VLOOKUP($A201,Progress_20230525!$A:$AZ,15,0)))</f>
        <v>โรงเรียนอนุบาลตำบลนิคมพัฒนา</v>
      </c>
      <c r="I201" s="387" t="str">
        <f>VLOOKUP(A201,Progress_20230525!$A:$AZ,7,0)</f>
        <v>ระยอง</v>
      </c>
      <c r="J201" s="387" t="str">
        <f>VLOOKUP($A201,Progress_20230525!$A:$AZ,5,0)</f>
        <v>กลุ่มศูนย์ดิจิตอลชุมชน</v>
      </c>
      <c r="K201" s="387" t="str">
        <f>IF($F201&gt;0,VLOOKUP($A201,Progress_20230525!$A:$AZ,25,0),IF($G201&gt;0,VLOOKUP($A201,Progress_20230525!$A:$AZ,11,0),VLOOKUP($A201,Progress_20230525!$A:$AZ,11,0)))</f>
        <v xml:space="preserve">99 หมู่ที่ 6 ต.นิคมพัฒนา อ.นิคมพัฒนา จ.ระยอง </v>
      </c>
      <c r="L201" s="387">
        <f>IF($F201&gt;0,VLOOKUP($A201,Progress_20230525!$A:$AZ,26,0),IF($G201&gt;0,VLOOKUP($A201,Progress_20230525!$A:$AZ,16,0),VLOOKUP($A201,Progress_20230525!$A:$AZ,16,0)))</f>
        <v>12.8679580620826</v>
      </c>
      <c r="M201" s="387">
        <f>IF($F201&gt;0,VLOOKUP($A201,Progress_20230525!$A:$AZ,27,0),IF($G201&gt;0,VLOOKUP($A201,Progress_20230525!$A:$AZ,17,0),VLOOKUP($A201,Progress_20230525!$A:$AZ,17,0)))</f>
        <v>101.14213437731701</v>
      </c>
      <c r="N201" s="387" t="str">
        <f t="shared" si="18"/>
        <v>สังกัดหน่วยงาน</v>
      </c>
      <c r="O201" s="387" t="str">
        <f>IF($F201&gt;0,VLOOKUP($A201,Progress_20230525!$A:$AZ,28,0),IF($G201&gt;0,VLOOKUP($A201,Progress_20230525!$A:$AZ,18,0),VLOOKUP($A201,Progress_20230525!$A:$AZ,18,0)))</f>
        <v xml:space="preserve">ผอ.ทิพ </v>
      </c>
      <c r="P201" s="393" t="str">
        <f>IF($F201&gt;0,VLOOKUP($A201,Progress_20230525!$A:$AZ,29,0),IF($G201&gt;0,VLOOKUP($A201,Progress_20230525!$A:$AZ,19,0),VLOOKUP($A201,Progress_20230525!$A:$AZ,19,0)))</f>
        <v>โทร. 089-5441321</v>
      </c>
      <c r="Q201" s="393">
        <f>IF($F201&gt;0,0,IF($G201&gt;0,VLOOKUP($A201,Progress_20230525!$A:$AZ,20,0),VLOOKUP($A201,Progress_20230525!$A:$AZ,20,0)))</f>
        <v>0</v>
      </c>
      <c r="R201" s="393">
        <f>IF($F201&gt;0,0,IF($G201&gt;0,VLOOKUP($A201,Progress_20230525!$A:$AZ,21,0),VLOOKUP($A201,Progress_20230525!$A:$AZ,21,0)))</f>
        <v>0</v>
      </c>
      <c r="S201" s="387"/>
      <c r="T201" s="387"/>
      <c r="U201" s="391">
        <f t="shared" si="19"/>
        <v>45061</v>
      </c>
      <c r="V201" s="387" t="str">
        <f>VLOOKUP(MONTH($U201),Month!$A:$C,3,0)</f>
        <v>พฤษภาคม</v>
      </c>
      <c r="W201" s="387">
        <f t="shared" si="15"/>
        <v>2023</v>
      </c>
      <c r="X201" s="392">
        <v>213.52356462130683</v>
      </c>
      <c r="Y201" s="392">
        <v>106.79649254411468</v>
      </c>
    </row>
    <row r="202" spans="1:25" x14ac:dyDescent="0.25">
      <c r="A202" s="386">
        <f t="shared" si="16"/>
        <v>201</v>
      </c>
      <c r="B202" s="27">
        <f t="shared" si="17"/>
        <v>3</v>
      </c>
      <c r="C202" s="27">
        <f>VALUE(RIGHT(VLOOKUP($A202,Progress_20230525!$A:$AZ,4,0),1))</f>
        <v>1</v>
      </c>
      <c r="D202" s="387" t="str">
        <f>VLOOKUP($C202,Type!$A:$B,2,0)</f>
        <v>ศูนย์ที่จัดตั้งในโรงเรียนหรือสถานศึกษากระจายทั่วประเทศ</v>
      </c>
      <c r="E202" s="386">
        <v>201</v>
      </c>
      <c r="F202" s="388">
        <f>IF(LEN(VLOOKUP($A202,Progress_20230525!$A:$AZ,24,0))&gt;0,1,0)</f>
        <v>0</v>
      </c>
      <c r="G202" s="388">
        <f>IFERROR(SEARCH("&gt;",VLOOKUP($A202,Progress_20230525!$A:$AZ,15,0),1),0)</f>
        <v>0</v>
      </c>
      <c r="H202" s="387" t="str">
        <f>IF($F202&gt;0,VLOOKUP($A202,Progress_20230525!$A:$AZ,24,0),IF($G202&gt;0,RIGHT(VLOOKUP($A202,Progress_20230525!$A:$AZ,15,0),LEN(VLOOKUP($A202,Progress_20230525!$A:$AZ,15,0))-$G202-1),VLOOKUP($A202,Progress_20230525!$A:$AZ,15,0)))</f>
        <v>โรงเรียนบ้านเขาชะอางคร่อมคลอง</v>
      </c>
      <c r="I202" s="387" t="str">
        <f>VLOOKUP(A202,Progress_20230525!$A:$AZ,7,0)</f>
        <v>ระยอง</v>
      </c>
      <c r="J202" s="387" t="str">
        <f>VLOOKUP($A202,Progress_20230525!$A:$AZ,5,0)</f>
        <v>กลุ่มศูนย์ดิจิตอลชุมชน</v>
      </c>
      <c r="K202" s="387" t="str">
        <f>IF($F202&gt;0,VLOOKUP($A202,Progress_20230525!$A:$AZ,25,0),IF($G202&gt;0,VLOOKUP($A202,Progress_20230525!$A:$AZ,11,0),VLOOKUP($A202,Progress_20230525!$A:$AZ,11,0)))</f>
        <v>ตำบล เขาน้อย อำเภอ เขาชะเมา ระยอง 21110</v>
      </c>
      <c r="L202" s="387">
        <f>IF($F202&gt;0,VLOOKUP($A202,Progress_20230525!$A:$AZ,26,0),IF($G202&gt;0,VLOOKUP($A202,Progress_20230525!$A:$AZ,16,0),VLOOKUP($A202,Progress_20230525!$A:$AZ,16,0)))</f>
        <v>13.1085122638973</v>
      </c>
      <c r="M202" s="387">
        <f>IF($F202&gt;0,VLOOKUP($A202,Progress_20230525!$A:$AZ,27,0),IF($G202&gt;0,VLOOKUP($A202,Progress_20230525!$A:$AZ,17,0),VLOOKUP($A202,Progress_20230525!$A:$AZ,17,0)))</f>
        <v>101.605229416283</v>
      </c>
      <c r="N202" s="387" t="str">
        <f t="shared" si="18"/>
        <v>สังกัดหน่วยงาน</v>
      </c>
      <c r="O202" s="387">
        <f>IF($F202&gt;0,VLOOKUP($A202,Progress_20230525!$A:$AZ,28,0),IF($G202&gt;0,VLOOKUP($A202,Progress_20230525!$A:$AZ,18,0),VLOOKUP($A202,Progress_20230525!$A:$AZ,18,0)))</f>
        <v>0</v>
      </c>
      <c r="P202" s="393">
        <f>IF($F202&gt;0,VLOOKUP($A202,Progress_20230525!$A:$AZ,29,0),IF($G202&gt;0,VLOOKUP($A202,Progress_20230525!$A:$AZ,19,0),VLOOKUP($A202,Progress_20230525!$A:$AZ,19,0)))</f>
        <v>0</v>
      </c>
      <c r="Q202" s="393">
        <f>IF($F202&gt;0,0,IF($G202&gt;0,VLOOKUP($A202,Progress_20230525!$A:$AZ,20,0),VLOOKUP($A202,Progress_20230525!$A:$AZ,20,0)))</f>
        <v>0</v>
      </c>
      <c r="R202" s="393">
        <f>IF($F202&gt;0,0,IF($G202&gt;0,VLOOKUP($A202,Progress_20230525!$A:$AZ,21,0),VLOOKUP($A202,Progress_20230525!$A:$AZ,21,0)))</f>
        <v>0</v>
      </c>
      <c r="S202" s="387"/>
      <c r="T202" s="387"/>
      <c r="U202" s="391">
        <f t="shared" si="19"/>
        <v>45061</v>
      </c>
      <c r="V202" s="387" t="str">
        <f>VLOOKUP(MONTH($U202),Month!$A:$C,3,0)</f>
        <v>พฤษภาคม</v>
      </c>
      <c r="W202" s="387">
        <f t="shared" si="15"/>
        <v>2023</v>
      </c>
      <c r="X202" s="392">
        <v>234.52577992118131</v>
      </c>
      <c r="Y202" s="392">
        <v>145.97549369973711</v>
      </c>
    </row>
    <row r="203" spans="1:25" x14ac:dyDescent="0.25">
      <c r="A203" s="386">
        <f t="shared" si="16"/>
        <v>202</v>
      </c>
      <c r="B203" s="27">
        <f t="shared" si="17"/>
        <v>3</v>
      </c>
      <c r="C203" s="27">
        <f>VALUE(RIGHT(VLOOKUP($A203,Progress_20230525!$A:$AZ,4,0),1))</f>
        <v>1</v>
      </c>
      <c r="D203" s="387" t="str">
        <f>VLOOKUP($C203,Type!$A:$B,2,0)</f>
        <v>ศูนย์ที่จัดตั้งในโรงเรียนหรือสถานศึกษากระจายทั่วประเทศ</v>
      </c>
      <c r="E203" s="386">
        <v>202</v>
      </c>
      <c r="F203" s="388">
        <f>IF(LEN(VLOOKUP($A203,Progress_20230525!$A:$AZ,24,0))&gt;0,1,0)</f>
        <v>1</v>
      </c>
      <c r="G203" s="388">
        <f>IFERROR(SEARCH("&gt;",VLOOKUP($A203,Progress_20230525!$A:$AZ,15,0),1),0)</f>
        <v>17</v>
      </c>
      <c r="H203" s="387" t="str">
        <f>IF($F203&gt;0,VLOOKUP($A203,Progress_20230525!$A:$AZ,24,0),IF($G203&gt;0,RIGHT(VLOOKUP($A203,Progress_20230525!$A:$AZ,15,0),LEN(VLOOKUP($A203,Progress_20230525!$A:$AZ,15,0))-$G203-1),VLOOKUP($A203,Progress_20230525!$A:$AZ,15,0)))</f>
        <v>โรงเรียนเทศบาลบ้านเพ ๒</v>
      </c>
      <c r="I203" s="387" t="str">
        <f>VLOOKUP(A203,Progress_20230525!$A:$AZ,7,0)</f>
        <v>ระยอง</v>
      </c>
      <c r="J203" s="387" t="str">
        <f>VLOOKUP($A203,Progress_20230525!$A:$AZ,5,0)</f>
        <v>กลุ่มศูนย์ดิจิตอลชุมชน</v>
      </c>
      <c r="K203" s="387" t="str">
        <f>IF($F203&gt;0,VLOOKUP($A203,Progress_20230525!$A:$AZ,25,0),IF($G203&gt;0,VLOOKUP($A203,Progress_20230525!$A:$AZ,11,0),VLOOKUP($A203,Progress_20230525!$A:$AZ,11,0)))</f>
        <v>400 หมู่ที่ 2 ศูนย์การค้า ตำบลเพ อำเภอเมืองระยอง ระยอง 21160</v>
      </c>
      <c r="L203" s="387">
        <f>IF($F203&gt;0,VLOOKUP($A203,Progress_20230525!$A:$AZ,26,0),IF($G203&gt;0,VLOOKUP($A203,Progress_20230525!$A:$AZ,16,0),VLOOKUP($A203,Progress_20230525!$A:$AZ,16,0)))</f>
        <v>12.717605045746099</v>
      </c>
      <c r="M203" s="387">
        <f>IF($F203&gt;0,VLOOKUP($A203,Progress_20230525!$A:$AZ,27,0),IF($G203&gt;0,VLOOKUP($A203,Progress_20230525!$A:$AZ,17,0),VLOOKUP($A203,Progress_20230525!$A:$AZ,17,0)))</f>
        <v>101.032894302659</v>
      </c>
      <c r="N203" s="387" t="str">
        <f t="shared" si="18"/>
        <v>สังกัดหน่วยงาน</v>
      </c>
      <c r="O203" s="387" t="str">
        <f>IF($F203&gt;0,VLOOKUP($A203,Progress_20230525!$A:$AZ,28,0),IF($G203&gt;0,VLOOKUP($A203,Progress_20230525!$A:$AZ,18,0),VLOOKUP($A203,Progress_20230525!$A:$AZ,18,0)))</f>
        <v>ผอ.​ ไพเราะ</v>
      </c>
      <c r="P203" s="393" t="str">
        <f>IF($F203&gt;0,VLOOKUP($A203,Progress_20230525!$A:$AZ,29,0),IF($G203&gt;0,VLOOKUP($A203,Progress_20230525!$A:$AZ,19,0),VLOOKUP($A203,Progress_20230525!$A:$AZ,19,0)))</f>
        <v>094-6914196</v>
      </c>
      <c r="Q203" s="393">
        <f>IF($F203&gt;0,0,IF($G203&gt;0,VLOOKUP($A203,Progress_20230525!$A:$AZ,20,0),VLOOKUP($A203,Progress_20230525!$A:$AZ,20,0)))</f>
        <v>0</v>
      </c>
      <c r="R203" s="393">
        <f>IF($F203&gt;0,0,IF($G203&gt;0,VLOOKUP($A203,Progress_20230525!$A:$AZ,21,0),VLOOKUP($A203,Progress_20230525!$A:$AZ,21,0)))</f>
        <v>0</v>
      </c>
      <c r="S203" s="387"/>
      <c r="T203" s="387"/>
      <c r="U203" s="391">
        <f t="shared" si="19"/>
        <v>45061</v>
      </c>
      <c r="V203" s="387" t="str">
        <f>VLOOKUP(MONTH($U203),Month!$A:$C,3,0)</f>
        <v>พฤษภาคม</v>
      </c>
      <c r="W203" s="387">
        <f t="shared" si="15"/>
        <v>2023</v>
      </c>
      <c r="X203" s="392">
        <v>235.16675682145888</v>
      </c>
      <c r="Y203" s="392">
        <v>139.69171971828484</v>
      </c>
    </row>
    <row r="204" spans="1:25" x14ac:dyDescent="0.25">
      <c r="A204" s="386">
        <f t="shared" si="16"/>
        <v>203</v>
      </c>
      <c r="B204" s="27">
        <f t="shared" si="17"/>
        <v>3</v>
      </c>
      <c r="C204" s="27">
        <f>VALUE(RIGHT(VLOOKUP($A204,Progress_20230525!$A:$AZ,4,0),1))</f>
        <v>1</v>
      </c>
      <c r="D204" s="387" t="str">
        <f>VLOOKUP($C204,Type!$A:$B,2,0)</f>
        <v>ศูนย์ที่จัดตั้งในโรงเรียนหรือสถานศึกษากระจายทั่วประเทศ</v>
      </c>
      <c r="E204" s="386">
        <v>203</v>
      </c>
      <c r="F204" s="388">
        <f>IF(LEN(VLOOKUP($A204,Progress_20230525!$A:$AZ,24,0))&gt;0,1,0)</f>
        <v>0</v>
      </c>
      <c r="G204" s="388">
        <f>IFERROR(SEARCH("&gt;",VLOOKUP($A204,Progress_20230525!$A:$AZ,15,0),1),0)</f>
        <v>0</v>
      </c>
      <c r="H204" s="387" t="str">
        <f>IF($F204&gt;0,VLOOKUP($A204,Progress_20230525!$A:$AZ,24,0),IF($G204&gt;0,RIGHT(VLOOKUP($A204,Progress_20230525!$A:$AZ,15,0),LEN(VLOOKUP($A204,Progress_20230525!$A:$AZ,15,0))-$G204-1),VLOOKUP($A204,Progress_20230525!$A:$AZ,15,0)))</f>
        <v>โรงเรียนไทยรัฐวิทยา 43 (บ้านคลองเขต)</v>
      </c>
      <c r="I204" s="387" t="str">
        <f>VLOOKUP(A204,Progress_20230525!$A:$AZ,7,0)</f>
        <v>ระยอง</v>
      </c>
      <c r="J204" s="387" t="str">
        <f>VLOOKUP($A204,Progress_20230525!$A:$AZ,5,0)</f>
        <v>กลุ่มศูนย์ดิจิตอลชุมชน</v>
      </c>
      <c r="K204" s="387" t="str">
        <f>IF($F204&gt;0,VLOOKUP($A204,Progress_20230525!$A:$AZ,25,0),IF($G204&gt;0,VLOOKUP($A204,Progress_20230525!$A:$AZ,11,0),VLOOKUP($A204,Progress_20230525!$A:$AZ,11,0)))</f>
        <v xml:space="preserve">หมู่ที่ 6 ถนนบ้านบึง-แกลง บ้านคลองเขต ตำบลป่ายุบใน อำเภอวังจันทร์ จังหวัดระยอง 21210 </v>
      </c>
      <c r="L204" s="387">
        <f>IF($F204&gt;0,VLOOKUP($A204,Progress_20230525!$A:$AZ,26,0),IF($G204&gt;0,VLOOKUP($A204,Progress_20230525!$A:$AZ,16,0),VLOOKUP($A204,Progress_20230525!$A:$AZ,16,0)))</f>
        <v>13.0364158814529</v>
      </c>
      <c r="M204" s="387">
        <f>IF($F204&gt;0,VLOOKUP($A204,Progress_20230525!$A:$AZ,27,0),IF($G204&gt;0,VLOOKUP($A204,Progress_20230525!$A:$AZ,17,0),VLOOKUP($A204,Progress_20230525!$A:$AZ,17,0)))</f>
        <v>101.434309320156</v>
      </c>
      <c r="N204" s="387" t="str">
        <f t="shared" si="18"/>
        <v>สังกัดหน่วยงาน</v>
      </c>
      <c r="O204" s="387">
        <f>IF($F204&gt;0,VLOOKUP($A204,Progress_20230525!$A:$AZ,28,0),IF($G204&gt;0,VLOOKUP($A204,Progress_20230525!$A:$AZ,18,0),VLOOKUP($A204,Progress_20230525!$A:$AZ,18,0)))</f>
        <v>0</v>
      </c>
      <c r="P204" s="393">
        <f>IF($F204&gt;0,VLOOKUP($A204,Progress_20230525!$A:$AZ,29,0),IF($G204&gt;0,VLOOKUP($A204,Progress_20230525!$A:$AZ,19,0),VLOOKUP($A204,Progress_20230525!$A:$AZ,19,0)))</f>
        <v>0</v>
      </c>
      <c r="Q204" s="393">
        <f>IF($F204&gt;0,0,IF($G204&gt;0,VLOOKUP($A204,Progress_20230525!$A:$AZ,20,0),VLOOKUP($A204,Progress_20230525!$A:$AZ,20,0)))</f>
        <v>0</v>
      </c>
      <c r="R204" s="393">
        <f>IF($F204&gt;0,0,IF($G204&gt;0,VLOOKUP($A204,Progress_20230525!$A:$AZ,21,0),VLOOKUP($A204,Progress_20230525!$A:$AZ,21,0)))</f>
        <v>0</v>
      </c>
      <c r="S204" s="387"/>
      <c r="T204" s="387"/>
      <c r="U204" s="391">
        <f t="shared" si="19"/>
        <v>45061</v>
      </c>
      <c r="V204" s="387" t="str">
        <f>VLOOKUP(MONTH($U204),Month!$A:$C,3,0)</f>
        <v>พฤษภาคม</v>
      </c>
      <c r="W204" s="387">
        <f t="shared" si="15"/>
        <v>2023</v>
      </c>
      <c r="X204" s="392">
        <v>232.44548058133699</v>
      </c>
      <c r="Y204" s="392">
        <v>145.34730558857635</v>
      </c>
    </row>
    <row r="205" spans="1:25" x14ac:dyDescent="0.25">
      <c r="A205" s="386">
        <f t="shared" si="16"/>
        <v>204</v>
      </c>
      <c r="B205" s="27">
        <f t="shared" si="17"/>
        <v>3</v>
      </c>
      <c r="C205" s="27">
        <f>VALUE(RIGHT(VLOOKUP($A205,Progress_20230525!$A:$AZ,4,0),1))</f>
        <v>1</v>
      </c>
      <c r="D205" s="387" t="str">
        <f>VLOOKUP($C205,Type!$A:$B,2,0)</f>
        <v>ศูนย์ที่จัดตั้งในโรงเรียนหรือสถานศึกษากระจายทั่วประเทศ</v>
      </c>
      <c r="E205" s="386">
        <v>204</v>
      </c>
      <c r="F205" s="388">
        <f>IF(LEN(VLOOKUP($A205,Progress_20230525!$A:$AZ,24,0))&gt;0,1,0)</f>
        <v>0</v>
      </c>
      <c r="G205" s="388">
        <f>IFERROR(SEARCH("&gt;",VLOOKUP($A205,Progress_20230525!$A:$AZ,15,0),1),0)</f>
        <v>0</v>
      </c>
      <c r="H205" s="387" t="str">
        <f>IF($F205&gt;0,VLOOKUP($A205,Progress_20230525!$A:$AZ,24,0),IF($G205&gt;0,RIGHT(VLOOKUP($A205,Progress_20230525!$A:$AZ,15,0),LEN(VLOOKUP($A205,Progress_20230525!$A:$AZ,15,0))-$G205-1),VLOOKUP($A205,Progress_20230525!$A:$AZ,15,0)))</f>
        <v>โรงเรียนวัดหนองกระเบียน</v>
      </c>
      <c r="I205" s="387" t="str">
        <f>VLOOKUP(A205,Progress_20230525!$A:$AZ,7,0)</f>
        <v>ลพบุรี</v>
      </c>
      <c r="J205" s="387" t="str">
        <f>VLOOKUP($A205,Progress_20230525!$A:$AZ,5,0)</f>
        <v>กลุ่มศูนย์ดิจิตอลชุมชน</v>
      </c>
      <c r="K205" s="387" t="str">
        <f>IF($F205&gt;0,VLOOKUP($A205,Progress_20230525!$A:$AZ,25,0),IF($G205&gt;0,VLOOKUP($A205,Progress_20230525!$A:$AZ,11,0),VLOOKUP($A205,Progress_20230525!$A:$AZ,11,0)))</f>
        <v>หมู่ที่ 9 บ้านหนองกระเบียน ตำบลหนองกระเบียน อำเภอบ้านหมี่ จังหวัดลพบุรี 15110</v>
      </c>
      <c r="L205" s="387">
        <f>IF($F205&gt;0,VLOOKUP($A205,Progress_20230525!$A:$AZ,26,0),IF($G205&gt;0,VLOOKUP($A205,Progress_20230525!$A:$AZ,16,0),VLOOKUP($A205,Progress_20230525!$A:$AZ,16,0)))</f>
        <v>15.1330124077154</v>
      </c>
      <c r="M205" s="387">
        <f>IF($F205&gt;0,VLOOKUP($A205,Progress_20230525!$A:$AZ,27,0),IF($G205&gt;0,VLOOKUP($A205,Progress_20230525!$A:$AZ,17,0),VLOOKUP($A205,Progress_20230525!$A:$AZ,17,0)))</f>
        <v>100.542995393566</v>
      </c>
      <c r="N205" s="387" t="str">
        <f t="shared" si="18"/>
        <v>สังกัดหน่วยงาน</v>
      </c>
      <c r="O205" s="387" t="str">
        <f>IF($F205&gt;0,VLOOKUP($A205,Progress_20230525!$A:$AZ,28,0),IF($G205&gt;0,VLOOKUP($A205,Progress_20230525!$A:$AZ,18,0),VLOOKUP($A205,Progress_20230525!$A:$AZ,18,0)))</f>
        <v>นางอัญชลี อินพจร (รักษาการ ผอ.)</v>
      </c>
      <c r="P205" s="393" t="str">
        <f>IF($F205&gt;0,VLOOKUP($A205,Progress_20230525!$A:$AZ,29,0),IF($G205&gt;0,VLOOKUP($A205,Progress_20230525!$A:$AZ,19,0),VLOOKUP($A205,Progress_20230525!$A:$AZ,19,0)))</f>
        <v>089-346-9345</v>
      </c>
      <c r="Q205" s="393" t="str">
        <f>IF($F205&gt;0,0,IF($G205&gt;0,VLOOKUP($A205,Progress_20230525!$A:$AZ,20,0),VLOOKUP($A205,Progress_20230525!$A:$AZ,20,0)))</f>
        <v>นายดนัย ทัดแก้ว</v>
      </c>
      <c r="R205" s="393" t="str">
        <f>IF($F205&gt;0,0,IF($G205&gt;0,VLOOKUP($A205,Progress_20230525!$A:$AZ,21,0),VLOOKUP($A205,Progress_20230525!$A:$AZ,21,0)))</f>
        <v>062-350-1045</v>
      </c>
      <c r="S205" s="387"/>
      <c r="T205" s="387"/>
      <c r="U205" s="391">
        <f t="shared" si="19"/>
        <v>45061</v>
      </c>
      <c r="V205" s="387" t="str">
        <f>VLOOKUP(MONTH($U205),Month!$A:$C,3,0)</f>
        <v>พฤษภาคม</v>
      </c>
      <c r="W205" s="387">
        <f t="shared" si="15"/>
        <v>2023</v>
      </c>
      <c r="X205" s="392">
        <v>218.31440715633644</v>
      </c>
      <c r="Y205" s="392">
        <v>122.31138264299425</v>
      </c>
    </row>
    <row r="206" spans="1:25" x14ac:dyDescent="0.25">
      <c r="A206" s="386">
        <f t="shared" si="16"/>
        <v>205</v>
      </c>
      <c r="B206" s="27">
        <f t="shared" si="17"/>
        <v>3</v>
      </c>
      <c r="C206" s="27">
        <f>VALUE(RIGHT(VLOOKUP($A206,Progress_20230525!$A:$AZ,4,0),1))</f>
        <v>1</v>
      </c>
      <c r="D206" s="387" t="str">
        <f>VLOOKUP($C206,Type!$A:$B,2,0)</f>
        <v>ศูนย์ที่จัดตั้งในโรงเรียนหรือสถานศึกษากระจายทั่วประเทศ</v>
      </c>
      <c r="E206" s="386">
        <v>205</v>
      </c>
      <c r="F206" s="388">
        <f>IF(LEN(VLOOKUP($A206,Progress_20230525!$A:$AZ,24,0))&gt;0,1,0)</f>
        <v>0</v>
      </c>
      <c r="G206" s="388">
        <f>IFERROR(SEARCH("&gt;",VLOOKUP($A206,Progress_20230525!$A:$AZ,15,0),1),0)</f>
        <v>0</v>
      </c>
      <c r="H206" s="387" t="str">
        <f>IF($F206&gt;0,VLOOKUP($A206,Progress_20230525!$A:$AZ,24,0),IF($G206&gt;0,RIGHT(VLOOKUP($A206,Progress_20230525!$A:$AZ,15,0),LEN(VLOOKUP($A206,Progress_20230525!$A:$AZ,15,0))-$G206-1),VLOOKUP($A206,Progress_20230525!$A:$AZ,15,0)))</f>
        <v>โรงเรียนโคกตูมวิทยา</v>
      </c>
      <c r="I206" s="387" t="str">
        <f>VLOOKUP(A206,Progress_20230525!$A:$AZ,7,0)</f>
        <v>ลพบุรี</v>
      </c>
      <c r="J206" s="387" t="str">
        <f>VLOOKUP($A206,Progress_20230525!$A:$AZ,5,0)</f>
        <v>กลุ่มศูนย์ดิจิตอลชุมชน</v>
      </c>
      <c r="K206" s="387" t="str">
        <f>IF($F206&gt;0,VLOOKUP($A206,Progress_20230525!$A:$AZ,25,0),IF($G206&gt;0,VLOOKUP($A206,Progress_20230525!$A:$AZ,11,0),VLOOKUP($A206,Progress_20230525!$A:$AZ,11,0)))</f>
        <v>หมู่ที่ 2 บ้าน ตำบลโคกตูม อำเภอเมืองลพบุรี จังหวัดลพบุรี 15210</v>
      </c>
      <c r="L206" s="387">
        <f>IF($F206&gt;0,VLOOKUP($A206,Progress_20230525!$A:$AZ,26,0),IF($G206&gt;0,VLOOKUP($A206,Progress_20230525!$A:$AZ,16,0),VLOOKUP($A206,Progress_20230525!$A:$AZ,16,0)))</f>
        <v>14.818730433650501</v>
      </c>
      <c r="M206" s="387">
        <f>IF($F206&gt;0,VLOOKUP($A206,Progress_20230525!$A:$AZ,27,0),IF($G206&gt;0,VLOOKUP($A206,Progress_20230525!$A:$AZ,17,0),VLOOKUP($A206,Progress_20230525!$A:$AZ,17,0)))</f>
        <v>100.804992408557</v>
      </c>
      <c r="N206" s="387" t="str">
        <f t="shared" si="18"/>
        <v>สังกัดหน่วยงาน</v>
      </c>
      <c r="O206" s="387" t="str">
        <f>IF($F206&gt;0,VLOOKUP($A206,Progress_20230525!$A:$AZ,28,0),IF($G206&gt;0,VLOOKUP($A206,Progress_20230525!$A:$AZ,18,0),VLOOKUP($A206,Progress_20230525!$A:$AZ,18,0)))</f>
        <v>ผอ.นางพรรณพร โพสิจันทร์</v>
      </c>
      <c r="P206" s="393" t="str">
        <f>IF($F206&gt;0,VLOOKUP($A206,Progress_20230525!$A:$AZ,29,0),IF($G206&gt;0,VLOOKUP($A206,Progress_20230525!$A:$AZ,19,0),VLOOKUP($A206,Progress_20230525!$A:$AZ,19,0)))</f>
        <v>085-214-0826</v>
      </c>
      <c r="Q206" s="393" t="str">
        <f>IF($F206&gt;0,0,IF($G206&gt;0,VLOOKUP($A206,Progress_20230525!$A:$AZ,20,0),VLOOKUP($A206,Progress_20230525!$A:$AZ,20,0)))</f>
        <v>นางสาวพชรกมล เปียดี (รอง ผอ.)</v>
      </c>
      <c r="R206" s="393" t="str">
        <f>IF($F206&gt;0,0,IF($G206&gt;0,VLOOKUP($A206,Progress_20230525!$A:$AZ,21,0),VLOOKUP($A206,Progress_20230525!$A:$AZ,21,0)))</f>
        <v>089-043-5641</v>
      </c>
      <c r="S206" s="387"/>
      <c r="T206" s="387"/>
      <c r="U206" s="391">
        <f t="shared" si="19"/>
        <v>45061</v>
      </c>
      <c r="V206" s="387" t="str">
        <f>VLOOKUP(MONTH($U206),Month!$A:$C,3,0)</f>
        <v>พฤษภาคม</v>
      </c>
      <c r="W206" s="387">
        <f t="shared" si="15"/>
        <v>2023</v>
      </c>
      <c r="X206" s="392">
        <v>242.13279652573635</v>
      </c>
      <c r="Y206" s="392">
        <v>101.61122082093495</v>
      </c>
    </row>
    <row r="207" spans="1:25" x14ac:dyDescent="0.25">
      <c r="A207" s="386">
        <f t="shared" si="16"/>
        <v>206</v>
      </c>
      <c r="B207" s="27">
        <f t="shared" si="17"/>
        <v>3</v>
      </c>
      <c r="C207" s="27">
        <f>VALUE(RIGHT(VLOOKUP($A207,Progress_20230525!$A:$AZ,4,0),1))</f>
        <v>1</v>
      </c>
      <c r="D207" s="387" t="str">
        <f>VLOOKUP($C207,Type!$A:$B,2,0)</f>
        <v>ศูนย์ที่จัดตั้งในโรงเรียนหรือสถานศึกษากระจายทั่วประเทศ</v>
      </c>
      <c r="E207" s="386">
        <v>206</v>
      </c>
      <c r="F207" s="388">
        <f>IF(LEN(VLOOKUP($A207,Progress_20230525!$A:$AZ,24,0))&gt;0,1,0)</f>
        <v>0</v>
      </c>
      <c r="G207" s="388">
        <f>IFERROR(SEARCH("&gt;",VLOOKUP($A207,Progress_20230525!$A:$AZ,15,0),1),0)</f>
        <v>27</v>
      </c>
      <c r="H207" s="387" t="str">
        <f>IF($F207&gt;0,VLOOKUP($A207,Progress_20230525!$A:$AZ,24,0),IF($G207&gt;0,RIGHT(VLOOKUP($A207,Progress_20230525!$A:$AZ,15,0),LEN(VLOOKUP($A207,Progress_20230525!$A:$AZ,15,0))-$G207-1),VLOOKUP($A207,Progress_20230525!$A:$AZ,15,0)))</f>
        <v>โรงเรียนวัดสิริจันทรนิมิตร(ประกิจประชานุกูล)</v>
      </c>
      <c r="I207" s="387" t="str">
        <f>VLOOKUP(A207,Progress_20230525!$A:$AZ,7,0)</f>
        <v>ลพบุรี</v>
      </c>
      <c r="J207" s="387" t="str">
        <f>VLOOKUP($A207,Progress_20230525!$A:$AZ,5,0)</f>
        <v>กลุ่มศูนย์ดิจิตอลชุมชน</v>
      </c>
      <c r="K207" s="387" t="str">
        <f>IF($F207&gt;0,VLOOKUP($A207,Progress_20230525!$A:$AZ,25,0),IF($G207&gt;0,VLOOKUP($A207,Progress_20230525!$A:$AZ,11,0),VLOOKUP($A207,Progress_20230525!$A:$AZ,11,0)))</f>
        <v>หมู่ที่ 1 บ้านเขาพระงาม ตำบลเขาพระงาม อำเภอเมืองลพบุรี จังหวัดลพบุรี 15160</v>
      </c>
      <c r="L207" s="387">
        <f>IF($F207&gt;0,VLOOKUP($A207,Progress_20230525!$A:$AZ,26,0),IF($G207&gt;0,VLOOKUP($A207,Progress_20230525!$A:$AZ,16,0),VLOOKUP($A207,Progress_20230525!$A:$AZ,16,0)))</f>
        <v>14.8980200463287</v>
      </c>
      <c r="M207" s="387">
        <f>IF($F207&gt;0,VLOOKUP($A207,Progress_20230525!$A:$AZ,27,0),IF($G207&gt;0,VLOOKUP($A207,Progress_20230525!$A:$AZ,17,0),VLOOKUP($A207,Progress_20230525!$A:$AZ,17,0)))</f>
        <v>100.62937268290599</v>
      </c>
      <c r="N207" s="387" t="str">
        <f t="shared" si="18"/>
        <v>สังกัดหน่วยงาน</v>
      </c>
      <c r="O207" s="387" t="str">
        <f>IF($F207&gt;0,VLOOKUP($A207,Progress_20230525!$A:$AZ,28,0),IF($G207&gt;0,VLOOKUP($A207,Progress_20230525!$A:$AZ,18,0),VLOOKUP($A207,Progress_20230525!$A:$AZ,18,0)))</f>
        <v>ผอ.นายพรพิทักษ์ คำม่วน</v>
      </c>
      <c r="P207" s="393" t="str">
        <f>IF($F207&gt;0,VLOOKUP($A207,Progress_20230525!$A:$AZ,29,0),IF($G207&gt;0,VLOOKUP($A207,Progress_20230525!$A:$AZ,19,0),VLOOKUP($A207,Progress_20230525!$A:$AZ,19,0)))</f>
        <v>087-128-6886</v>
      </c>
      <c r="Q207" s="393" t="str">
        <f>IF($F207&gt;0,0,IF($G207&gt;0,VLOOKUP($A207,Progress_20230525!$A:$AZ,20,0),VLOOKUP($A207,Progress_20230525!$A:$AZ,20,0)))</f>
        <v>นางสาวกานต์พิชชา ช้างจัน</v>
      </c>
      <c r="R207" s="393" t="str">
        <f>IF($F207&gt;0,0,IF($G207&gt;0,VLOOKUP($A207,Progress_20230525!$A:$AZ,21,0),VLOOKUP($A207,Progress_20230525!$A:$AZ,21,0)))</f>
        <v>092-012-0844</v>
      </c>
      <c r="S207" s="387"/>
      <c r="T207" s="387"/>
      <c r="U207" s="391">
        <f t="shared" si="19"/>
        <v>45061</v>
      </c>
      <c r="V207" s="387" t="str">
        <f>VLOOKUP(MONTH($U207),Month!$A:$C,3,0)</f>
        <v>พฤษภาคม</v>
      </c>
      <c r="W207" s="387">
        <f t="shared" si="15"/>
        <v>2023</v>
      </c>
      <c r="X207" s="392">
        <v>244.99976608520851</v>
      </c>
      <c r="Y207" s="392">
        <v>107.89013290119391</v>
      </c>
    </row>
    <row r="208" spans="1:25" x14ac:dyDescent="0.25">
      <c r="A208" s="386">
        <f t="shared" si="16"/>
        <v>207</v>
      </c>
      <c r="B208" s="27">
        <f t="shared" si="17"/>
        <v>3</v>
      </c>
      <c r="C208" s="27">
        <f>VALUE(RIGHT(VLOOKUP($A208,Progress_20230525!$A:$AZ,4,0),1))</f>
        <v>1</v>
      </c>
      <c r="D208" s="387" t="str">
        <f>VLOOKUP($C208,Type!$A:$B,2,0)</f>
        <v>ศูนย์ที่จัดตั้งในโรงเรียนหรือสถานศึกษากระจายทั่วประเทศ</v>
      </c>
      <c r="E208" s="386">
        <v>207</v>
      </c>
      <c r="F208" s="388">
        <f>IF(LEN(VLOOKUP($A208,Progress_20230525!$A:$AZ,24,0))&gt;0,1,0)</f>
        <v>0</v>
      </c>
      <c r="G208" s="388">
        <f>IFERROR(SEARCH("&gt;",VLOOKUP($A208,Progress_20230525!$A:$AZ,15,0),1),0)</f>
        <v>0</v>
      </c>
      <c r="H208" s="387" t="str">
        <f>IF($F208&gt;0,VLOOKUP($A208,Progress_20230525!$A:$AZ,24,0),IF($G208&gt;0,RIGHT(VLOOKUP($A208,Progress_20230525!$A:$AZ,15,0),LEN(VLOOKUP($A208,Progress_20230525!$A:$AZ,15,0))-$G208-1),VLOOKUP($A208,Progress_20230525!$A:$AZ,15,0)))</f>
        <v>โรงเรียนวัดซับเสือแมบ</v>
      </c>
      <c r="I208" s="387" t="str">
        <f>VLOOKUP(A208,Progress_20230525!$A:$AZ,7,0)</f>
        <v>ลพบุรี</v>
      </c>
      <c r="J208" s="387" t="str">
        <f>VLOOKUP($A208,Progress_20230525!$A:$AZ,5,0)</f>
        <v>กลุ่มศูนย์ดิจิตอลชุมชน</v>
      </c>
      <c r="K208" s="387" t="str">
        <f>IF($F208&gt;0,VLOOKUP($A208,Progress_20230525!$A:$AZ,25,0),IF($G208&gt;0,VLOOKUP($A208,Progress_20230525!$A:$AZ,11,0),VLOOKUP($A208,Progress_20230525!$A:$AZ,11,0)))</f>
        <v>หมู่ที่ 10 บ้านซับเสือแมบ. ตำบล : นิคมสร้างตนเอง. อำเภอ : เมืองลพบุรี. จังหวัด : ลพบุรี</v>
      </c>
      <c r="L208" s="387">
        <f>IF($F208&gt;0,VLOOKUP($A208,Progress_20230525!$A:$AZ,26,0),IF($G208&gt;0,VLOOKUP($A208,Progress_20230525!$A:$AZ,16,0),VLOOKUP($A208,Progress_20230525!$A:$AZ,16,0)))</f>
        <v>14.8606176071067</v>
      </c>
      <c r="M208" s="387">
        <f>IF($F208&gt;0,VLOOKUP($A208,Progress_20230525!$A:$AZ,27,0),IF($G208&gt;0,VLOOKUP($A208,Progress_20230525!$A:$AZ,17,0),VLOOKUP($A208,Progress_20230525!$A:$AZ,17,0)))</f>
        <v>100.74495923946699</v>
      </c>
      <c r="N208" s="387" t="str">
        <f t="shared" si="18"/>
        <v>สังกัดหน่วยงาน</v>
      </c>
      <c r="O208" s="387" t="str">
        <f>IF($F208&gt;0,VLOOKUP($A208,Progress_20230525!$A:$AZ,28,0),IF($G208&gt;0,VLOOKUP($A208,Progress_20230525!$A:$AZ,18,0),VLOOKUP($A208,Progress_20230525!$A:$AZ,18,0)))</f>
        <v>ผอ.นางปาณิสรา ศรีเชื้อ</v>
      </c>
      <c r="P208" s="393" t="str">
        <f>IF($F208&gt;0,VLOOKUP($A208,Progress_20230525!$A:$AZ,29,0),IF($G208&gt;0,VLOOKUP($A208,Progress_20230525!$A:$AZ,19,0),VLOOKUP($A208,Progress_20230525!$A:$AZ,19,0)))</f>
        <v>081-991-0842</v>
      </c>
      <c r="Q208" s="393" t="str">
        <f>IF($F208&gt;0,0,IF($G208&gt;0,VLOOKUP($A208,Progress_20230525!$A:$AZ,20,0),VLOOKUP($A208,Progress_20230525!$A:$AZ,20,0)))</f>
        <v>นางสาวศิวรัญป์กานต์ ขวัญเผือก</v>
      </c>
      <c r="R208" s="393" t="str">
        <f>IF($F208&gt;0,0,IF($G208&gt;0,VLOOKUP($A208,Progress_20230525!$A:$AZ,21,0),VLOOKUP($A208,Progress_20230525!$A:$AZ,21,0)))</f>
        <v>085-919-2326</v>
      </c>
      <c r="S208" s="387"/>
      <c r="T208" s="387"/>
      <c r="U208" s="391">
        <f t="shared" si="19"/>
        <v>45061</v>
      </c>
      <c r="V208" s="387" t="str">
        <f>VLOOKUP(MONTH($U208),Month!$A:$C,3,0)</f>
        <v>พฤษภาคม</v>
      </c>
      <c r="W208" s="387">
        <f t="shared" si="15"/>
        <v>2023</v>
      </c>
      <c r="X208" s="392">
        <v>200.05604088031814</v>
      </c>
      <c r="Y208" s="392">
        <v>101.12944239691095</v>
      </c>
    </row>
    <row r="209" spans="1:25" x14ac:dyDescent="0.25">
      <c r="A209" s="386">
        <f t="shared" si="16"/>
        <v>208</v>
      </c>
      <c r="B209" s="27">
        <f t="shared" si="17"/>
        <v>3</v>
      </c>
      <c r="C209" s="27">
        <f>VALUE(RIGHT(VLOOKUP($A209,Progress_20230525!$A:$AZ,4,0),1))</f>
        <v>1</v>
      </c>
      <c r="D209" s="387" t="str">
        <f>VLOOKUP($C209,Type!$A:$B,2,0)</f>
        <v>ศูนย์ที่จัดตั้งในโรงเรียนหรือสถานศึกษากระจายทั่วประเทศ</v>
      </c>
      <c r="E209" s="386">
        <v>208</v>
      </c>
      <c r="F209" s="388">
        <f>IF(LEN(VLOOKUP($A209,Progress_20230525!$A:$AZ,24,0))&gt;0,1,0)</f>
        <v>0</v>
      </c>
      <c r="G209" s="388">
        <f>IFERROR(SEARCH("&gt;",VLOOKUP($A209,Progress_20230525!$A:$AZ,15,0),1),0)</f>
        <v>0</v>
      </c>
      <c r="H209" s="387" t="str">
        <f>IF($F209&gt;0,VLOOKUP($A209,Progress_20230525!$A:$AZ,24,0),IF($G209&gt;0,RIGHT(VLOOKUP($A209,Progress_20230525!$A:$AZ,15,0),LEN(VLOOKUP($A209,Progress_20230525!$A:$AZ,15,0))-$G209-1),VLOOKUP($A209,Progress_20230525!$A:$AZ,15,0)))</f>
        <v>โรงเรียนเทศบาลบ้านหมี่</v>
      </c>
      <c r="I209" s="387" t="str">
        <f>VLOOKUP(A209,Progress_20230525!$A:$AZ,7,0)</f>
        <v>ลพบุรี</v>
      </c>
      <c r="J209" s="387" t="str">
        <f>VLOOKUP($A209,Progress_20230525!$A:$AZ,5,0)</f>
        <v>กลุ่มศูนย์ดิจิตอลชุมชน</v>
      </c>
      <c r="K209" s="387" t="str">
        <f>IF($F209&gt;0,VLOOKUP($A209,Progress_20230525!$A:$AZ,25,0),IF($G209&gt;0,VLOOKUP($A209,Progress_20230525!$A:$AZ,11,0),VLOOKUP($A209,Progress_20230525!$A:$AZ,11,0)))</f>
        <v>183 ถนน เทศบาล ตำบล บ้านหมี่ อำเภอ บ้านหมี่ ลพบุรี 15110</v>
      </c>
      <c r="L209" s="387">
        <f>IF($F209&gt;0,VLOOKUP($A209,Progress_20230525!$A:$AZ,26,0),IF($G209&gt;0,VLOOKUP($A209,Progress_20230525!$A:$AZ,16,0),VLOOKUP($A209,Progress_20230525!$A:$AZ,16,0)))</f>
        <v>15.045637240168301</v>
      </c>
      <c r="M209" s="387">
        <f>IF($F209&gt;0,VLOOKUP($A209,Progress_20230525!$A:$AZ,27,0),IF($G209&gt;0,VLOOKUP($A209,Progress_20230525!$A:$AZ,17,0),VLOOKUP($A209,Progress_20230525!$A:$AZ,17,0)))</f>
        <v>100.536433550894</v>
      </c>
      <c r="N209" s="387" t="str">
        <f t="shared" si="18"/>
        <v>สังกัดหน่วยงาน</v>
      </c>
      <c r="O209" s="387" t="str">
        <f>IF($F209&gt;0,VLOOKUP($A209,Progress_20230525!$A:$AZ,28,0),IF($G209&gt;0,VLOOKUP($A209,Progress_20230525!$A:$AZ,18,0),VLOOKUP($A209,Progress_20230525!$A:$AZ,18,0)))</f>
        <v>ผอ.นายฉัตร์พงศ์ กิจวิถี</v>
      </c>
      <c r="P209" s="393" t="str">
        <f>IF($F209&gt;0,VLOOKUP($A209,Progress_20230525!$A:$AZ,29,0),IF($G209&gt;0,VLOOKUP($A209,Progress_20230525!$A:$AZ,19,0),VLOOKUP($A209,Progress_20230525!$A:$AZ,19,0)))</f>
        <v>092-558-1115</v>
      </c>
      <c r="Q209" s="393" t="str">
        <f>IF($F209&gt;0,0,IF($G209&gt;0,VLOOKUP($A209,Progress_20230525!$A:$AZ,20,0),VLOOKUP($A209,Progress_20230525!$A:$AZ,20,0)))</f>
        <v>นายสาโรช ศิริบูรณะ</v>
      </c>
      <c r="R209" s="393" t="str">
        <f>IF($F209&gt;0,0,IF($G209&gt;0,VLOOKUP($A209,Progress_20230525!$A:$AZ,21,0),VLOOKUP($A209,Progress_20230525!$A:$AZ,21,0)))</f>
        <v>081-5716921</v>
      </c>
      <c r="S209" s="387"/>
      <c r="T209" s="387"/>
      <c r="U209" s="391">
        <f t="shared" si="19"/>
        <v>45061</v>
      </c>
      <c r="V209" s="387" t="str">
        <f>VLOOKUP(MONTH($U209),Month!$A:$C,3,0)</f>
        <v>พฤษภาคม</v>
      </c>
      <c r="W209" s="387">
        <f t="shared" si="15"/>
        <v>2023</v>
      </c>
      <c r="X209" s="392">
        <v>207.25703346382426</v>
      </c>
      <c r="Y209" s="392">
        <v>139.48758695601936</v>
      </c>
    </row>
    <row r="210" spans="1:25" x14ac:dyDescent="0.25">
      <c r="A210" s="386">
        <f t="shared" si="16"/>
        <v>209</v>
      </c>
      <c r="B210" s="27">
        <f t="shared" si="17"/>
        <v>3</v>
      </c>
      <c r="C210" s="27">
        <f>VALUE(RIGHT(VLOOKUP($A210,Progress_20230525!$A:$AZ,4,0),1))</f>
        <v>1</v>
      </c>
      <c r="D210" s="387" t="str">
        <f>VLOOKUP($C210,Type!$A:$B,2,0)</f>
        <v>ศูนย์ที่จัดตั้งในโรงเรียนหรือสถานศึกษากระจายทั่วประเทศ</v>
      </c>
      <c r="E210" s="386">
        <v>209</v>
      </c>
      <c r="F210" s="388">
        <f>IF(LEN(VLOOKUP($A210,Progress_20230525!$A:$AZ,24,0))&gt;0,1,0)</f>
        <v>0</v>
      </c>
      <c r="G210" s="388">
        <f>IFERROR(SEARCH("&gt;",VLOOKUP($A210,Progress_20230525!$A:$AZ,15,0),1),0)</f>
        <v>0</v>
      </c>
      <c r="H210" s="387" t="str">
        <f>IF($F210&gt;0,VLOOKUP($A210,Progress_20230525!$A:$AZ,24,0),IF($G210&gt;0,RIGHT(VLOOKUP($A210,Progress_20230525!$A:$AZ,15,0),LEN(VLOOKUP($A210,Progress_20230525!$A:$AZ,15,0))-$G210-1),VLOOKUP($A210,Progress_20230525!$A:$AZ,15,0)))</f>
        <v>โรงเรียนดงสวอง</v>
      </c>
      <c r="I210" s="387" t="str">
        <f>VLOOKUP(A210,Progress_20230525!$A:$AZ,7,0)</f>
        <v>ลพบุรี</v>
      </c>
      <c r="J210" s="387" t="str">
        <f>VLOOKUP($A210,Progress_20230525!$A:$AZ,5,0)</f>
        <v>กลุ่มศูนย์ดิจิตอลชุมชน</v>
      </c>
      <c r="K210" s="387" t="str">
        <f>IF($F210&gt;0,VLOOKUP($A210,Progress_20230525!$A:$AZ,25,0),IF($G210&gt;0,VLOOKUP($A210,Progress_20230525!$A:$AZ,11,0),VLOOKUP($A210,Progress_20230525!$A:$AZ,11,0)))</f>
        <v xml:space="preserve">หมู่ 6 ดงสวอง, ตําบลเขาสามยอด อําเภอเมืองลพบุรี จังหวัดลพบุรี, 15000 </v>
      </c>
      <c r="L210" s="387">
        <f>IF($F210&gt;0,VLOOKUP($A210,Progress_20230525!$A:$AZ,26,0),IF($G210&gt;0,VLOOKUP($A210,Progress_20230525!$A:$AZ,16,0),VLOOKUP($A210,Progress_20230525!$A:$AZ,16,0)))</f>
        <v>14.8472104626036</v>
      </c>
      <c r="M210" s="387">
        <f>IF($F210&gt;0,VLOOKUP($A210,Progress_20230525!$A:$AZ,27,0),IF($G210&gt;0,VLOOKUP($A210,Progress_20230525!$A:$AZ,17,0),VLOOKUP($A210,Progress_20230525!$A:$AZ,17,0)))</f>
        <v>100.644495877878</v>
      </c>
      <c r="N210" s="387" t="str">
        <f t="shared" si="18"/>
        <v>สังกัดหน่วยงาน</v>
      </c>
      <c r="O210" s="387" t="str">
        <f>IF($F210&gt;0,VLOOKUP($A210,Progress_20230525!$A:$AZ,28,0),IF($G210&gt;0,VLOOKUP($A210,Progress_20230525!$A:$AZ,18,0),VLOOKUP($A210,Progress_20230525!$A:$AZ,18,0)))</f>
        <v>นายปริญญา วรรณกลาง</v>
      </c>
      <c r="P210" s="393">
        <f>IF($F210&gt;0,VLOOKUP($A210,Progress_20230525!$A:$AZ,29,0),IF($G210&gt;0,VLOOKUP($A210,Progress_20230525!$A:$AZ,19,0),VLOOKUP($A210,Progress_20230525!$A:$AZ,19,0)))</f>
        <v>0</v>
      </c>
      <c r="Q210" s="393">
        <f>IF($F210&gt;0,0,IF($G210&gt;0,VLOOKUP($A210,Progress_20230525!$A:$AZ,20,0),VLOOKUP($A210,Progress_20230525!$A:$AZ,20,0)))</f>
        <v>0</v>
      </c>
      <c r="R210" s="393">
        <f>IF($F210&gt;0,0,IF($G210&gt;0,VLOOKUP($A210,Progress_20230525!$A:$AZ,21,0),VLOOKUP($A210,Progress_20230525!$A:$AZ,21,0)))</f>
        <v>0</v>
      </c>
      <c r="S210" s="387"/>
      <c r="T210" s="387"/>
      <c r="U210" s="391">
        <f t="shared" si="19"/>
        <v>45061</v>
      </c>
      <c r="V210" s="387" t="str">
        <f>VLOOKUP(MONTH($U210),Month!$A:$C,3,0)</f>
        <v>พฤษภาคม</v>
      </c>
      <c r="W210" s="387">
        <f t="shared" si="15"/>
        <v>2023</v>
      </c>
      <c r="X210" s="392">
        <v>231.81652051482413</v>
      </c>
      <c r="Y210" s="392">
        <v>104.42959439158642</v>
      </c>
    </row>
    <row r="211" spans="1:25" x14ac:dyDescent="0.25">
      <c r="A211" s="386">
        <f t="shared" si="16"/>
        <v>210</v>
      </c>
      <c r="B211" s="27">
        <f t="shared" si="17"/>
        <v>3</v>
      </c>
      <c r="C211" s="27">
        <f>VALUE(RIGHT(VLOOKUP($A211,Progress_20230525!$A:$AZ,4,0),1))</f>
        <v>1</v>
      </c>
      <c r="D211" s="387" t="str">
        <f>VLOOKUP($C211,Type!$A:$B,2,0)</f>
        <v>ศูนย์ที่จัดตั้งในโรงเรียนหรือสถานศึกษากระจายทั่วประเทศ</v>
      </c>
      <c r="E211" s="386">
        <v>210</v>
      </c>
      <c r="F211" s="388">
        <f>IF(LEN(VLOOKUP($A211,Progress_20230525!$A:$AZ,24,0))&gt;0,1,0)</f>
        <v>0</v>
      </c>
      <c r="G211" s="388">
        <f>IFERROR(SEARCH("&gt;",VLOOKUP($A211,Progress_20230525!$A:$AZ,15,0),1),0)</f>
        <v>19</v>
      </c>
      <c r="H211" s="387" t="str">
        <f>IF($F211&gt;0,VLOOKUP($A211,Progress_20230525!$A:$AZ,24,0),IF($G211&gt;0,RIGHT(VLOOKUP($A211,Progress_20230525!$A:$AZ,15,0),LEN(VLOOKUP($A211,Progress_20230525!$A:$AZ,15,0))-$G211-1),VLOOKUP($A211,Progress_20230525!$A:$AZ,15,0)))</f>
        <v>โรงเรียนเมืองใหม่ (ชลอราษฎร์รังสฤษฏ์)</v>
      </c>
      <c r="I211" s="387" t="str">
        <f>VLOOKUP(A211,Progress_20230525!$A:$AZ,7,0)</f>
        <v>ลพบุรี</v>
      </c>
      <c r="J211" s="387" t="str">
        <f>VLOOKUP($A211,Progress_20230525!$A:$AZ,5,0)</f>
        <v>กลุ่มศูนย์ดิจิตอลชุมชน</v>
      </c>
      <c r="K211" s="387" t="str">
        <f>IF($F211&gt;0,VLOOKUP($A211,Progress_20230525!$A:$AZ,25,0),IF($G211&gt;0,VLOOKUP($A211,Progress_20230525!$A:$AZ,11,0),VLOOKUP($A211,Progress_20230525!$A:$AZ,11,0)))</f>
        <v>59 ถ. พหลโยธิน ตำบล ท่าหิน อำเภอเมืองลพบุรี ลพบุรี 15000</v>
      </c>
      <c r="L211" s="387">
        <f>IF($F211&gt;0,VLOOKUP($A211,Progress_20230525!$A:$AZ,26,0),IF($G211&gt;0,VLOOKUP($A211,Progress_20230525!$A:$AZ,16,0),VLOOKUP($A211,Progress_20230525!$A:$AZ,16,0)))</f>
        <v>14.800773524272801</v>
      </c>
      <c r="M211" s="387">
        <f>IF($F211&gt;0,VLOOKUP($A211,Progress_20230525!$A:$AZ,27,0),IF($G211&gt;0,VLOOKUP($A211,Progress_20230525!$A:$AZ,17,0),VLOOKUP($A211,Progress_20230525!$A:$AZ,17,0)))</f>
        <v>100.654499222051</v>
      </c>
      <c r="N211" s="387" t="str">
        <f t="shared" si="18"/>
        <v>สังกัดหน่วยงาน</v>
      </c>
      <c r="O211" s="387" t="str">
        <f>IF($F211&gt;0,VLOOKUP($A211,Progress_20230525!$A:$AZ,28,0),IF($G211&gt;0,VLOOKUP($A211,Progress_20230525!$A:$AZ,18,0),VLOOKUP($A211,Progress_20230525!$A:$AZ,18,0)))</f>
        <v xml:space="preserve"> นส. พรรณวดี  ปามุทา</v>
      </c>
      <c r="P211" s="393" t="str">
        <f>IF($F211&gt;0,VLOOKUP($A211,Progress_20230525!$A:$AZ,29,0),IF($G211&gt;0,VLOOKUP($A211,Progress_20230525!$A:$AZ,19,0),VLOOKUP($A211,Progress_20230525!$A:$AZ,19,0)))</f>
        <v>081-991-5908</v>
      </c>
      <c r="Q211" s="393" t="str">
        <f>IF($F211&gt;0,0,IF($G211&gt;0,VLOOKUP($A211,Progress_20230525!$A:$AZ,20,0),VLOOKUP($A211,Progress_20230525!$A:$AZ,20,0)))</f>
        <v>นายธีรภัทร ทัทยา</v>
      </c>
      <c r="R211" s="393" t="str">
        <f>IF($F211&gt;0,0,IF($G211&gt;0,VLOOKUP($A211,Progress_20230525!$A:$AZ,21,0),VLOOKUP($A211,Progress_20230525!$A:$AZ,21,0)))</f>
        <v>097-051-2568</v>
      </c>
      <c r="S211" s="387"/>
      <c r="T211" s="387"/>
      <c r="U211" s="391">
        <f t="shared" si="19"/>
        <v>45061</v>
      </c>
      <c r="V211" s="387" t="str">
        <f>VLOOKUP(MONTH($U211),Month!$A:$C,3,0)</f>
        <v>พฤษภาคม</v>
      </c>
      <c r="W211" s="387">
        <f t="shared" si="15"/>
        <v>2023</v>
      </c>
      <c r="X211" s="392">
        <v>240.14599033446953</v>
      </c>
      <c r="Y211" s="392">
        <v>131.9793861294452</v>
      </c>
    </row>
    <row r="212" spans="1:25" x14ac:dyDescent="0.25">
      <c r="A212" s="386">
        <f t="shared" si="16"/>
        <v>211</v>
      </c>
      <c r="B212" s="27">
        <f t="shared" si="17"/>
        <v>3</v>
      </c>
      <c r="C212" s="27">
        <f>VALUE(RIGHT(VLOOKUP($A212,Progress_20230525!$A:$AZ,4,0),1))</f>
        <v>1</v>
      </c>
      <c r="D212" s="387" t="str">
        <f>VLOOKUP($C212,Type!$A:$B,2,0)</f>
        <v>ศูนย์ที่จัดตั้งในโรงเรียนหรือสถานศึกษากระจายทั่วประเทศ</v>
      </c>
      <c r="E212" s="386">
        <v>211</v>
      </c>
      <c r="F212" s="388">
        <f>IF(LEN(VLOOKUP($A212,Progress_20230525!$A:$AZ,24,0))&gt;0,1,0)</f>
        <v>0</v>
      </c>
      <c r="G212" s="388">
        <f>IFERROR(SEARCH("&gt;",VLOOKUP($A212,Progress_20230525!$A:$AZ,15,0),1),0)</f>
        <v>0</v>
      </c>
      <c r="H212" s="387" t="str">
        <f>IF($F212&gt;0,VLOOKUP($A212,Progress_20230525!$A:$AZ,24,0),IF($G212&gt;0,RIGHT(VLOOKUP($A212,Progress_20230525!$A:$AZ,15,0),LEN(VLOOKUP($A212,Progress_20230525!$A:$AZ,15,0))-$G212-1),VLOOKUP($A212,Progress_20230525!$A:$AZ,15,0)))</f>
        <v>โรงเรียนพัฒนานิคม</v>
      </c>
      <c r="I212" s="387" t="str">
        <f>VLOOKUP(A212,Progress_20230525!$A:$AZ,7,0)</f>
        <v>ลพบุรี</v>
      </c>
      <c r="J212" s="387" t="str">
        <f>VLOOKUP($A212,Progress_20230525!$A:$AZ,5,0)</f>
        <v>กลุ่มศูนย์ดิจิตอลชุมชน</v>
      </c>
      <c r="K212" s="387" t="str">
        <f>IF($F212&gt;0,VLOOKUP($A212,Progress_20230525!$A:$AZ,25,0),IF($G212&gt;0,VLOOKUP($A212,Progress_20230525!$A:$AZ,11,0),VLOOKUP($A212,Progress_20230525!$A:$AZ,11,0)))</f>
        <v>193 ถ.วังม่วง-โคกตูม ตำบล พัฒนานิคม อำเภอพัฒนานิคม ลพบุรี 15140</v>
      </c>
      <c r="L212" s="387">
        <f>IF($F212&gt;0,VLOOKUP($A212,Progress_20230525!$A:$AZ,26,0),IF($G212&gt;0,VLOOKUP($A212,Progress_20230525!$A:$AZ,16,0),VLOOKUP($A212,Progress_20230525!$A:$AZ,16,0)))</f>
        <v>14.8546622984381</v>
      </c>
      <c r="M212" s="387">
        <f>IF($F212&gt;0,VLOOKUP($A212,Progress_20230525!$A:$AZ,27,0),IF($G212&gt;0,VLOOKUP($A212,Progress_20230525!$A:$AZ,17,0),VLOOKUP($A212,Progress_20230525!$A:$AZ,17,0)))</f>
        <v>100.98975052022899</v>
      </c>
      <c r="N212" s="387" t="str">
        <f t="shared" si="18"/>
        <v>สังกัดหน่วยงาน</v>
      </c>
      <c r="O212" s="387" t="str">
        <f>IF($F212&gt;0,VLOOKUP($A212,Progress_20230525!$A:$AZ,28,0),IF($G212&gt;0,VLOOKUP($A212,Progress_20230525!$A:$AZ,18,0),VLOOKUP($A212,Progress_20230525!$A:$AZ,18,0)))</f>
        <v>ผอ.นายวีระวัฒน์ วัฒนา</v>
      </c>
      <c r="P212" s="393">
        <f>IF($F212&gt;0,VLOOKUP($A212,Progress_20230525!$A:$AZ,29,0),IF($G212&gt;0,VLOOKUP($A212,Progress_20230525!$A:$AZ,19,0),VLOOKUP($A212,Progress_20230525!$A:$AZ,19,0)))</f>
        <v>0</v>
      </c>
      <c r="Q212" s="393" t="str">
        <f>IF($F212&gt;0,0,IF($G212&gt;0,VLOOKUP($A212,Progress_20230525!$A:$AZ,20,0),VLOOKUP($A212,Progress_20230525!$A:$AZ,20,0)))</f>
        <v>นางนุชนาถ ผาน้อย (รองผอ.)</v>
      </c>
      <c r="R212" s="393" t="str">
        <f>IF($F212&gt;0,0,IF($G212&gt;0,VLOOKUP($A212,Progress_20230525!$A:$AZ,21,0),VLOOKUP($A212,Progress_20230525!$A:$AZ,21,0)))</f>
        <v>082-234-7462</v>
      </c>
      <c r="S212" s="387"/>
      <c r="T212" s="387"/>
      <c r="U212" s="391">
        <f t="shared" si="19"/>
        <v>45061</v>
      </c>
      <c r="V212" s="387" t="str">
        <f>VLOOKUP(MONTH($U212),Month!$A:$C,3,0)</f>
        <v>พฤษภาคม</v>
      </c>
      <c r="W212" s="387">
        <f t="shared" si="15"/>
        <v>2023</v>
      </c>
      <c r="X212" s="392">
        <v>201.04164432997325</v>
      </c>
      <c r="Y212" s="392">
        <v>102.73873512830218</v>
      </c>
    </row>
    <row r="213" spans="1:25" x14ac:dyDescent="0.25">
      <c r="A213" s="386">
        <f t="shared" si="16"/>
        <v>212</v>
      </c>
      <c r="B213" s="27">
        <f t="shared" si="17"/>
        <v>3</v>
      </c>
      <c r="C213" s="27">
        <f>VALUE(RIGHT(VLOOKUP($A213,Progress_20230525!$A:$AZ,4,0),1))</f>
        <v>1</v>
      </c>
      <c r="D213" s="387" t="str">
        <f>VLOOKUP($C213,Type!$A:$B,2,0)</f>
        <v>ศูนย์ที่จัดตั้งในโรงเรียนหรือสถานศึกษากระจายทั่วประเทศ</v>
      </c>
      <c r="E213" s="386">
        <v>212</v>
      </c>
      <c r="F213" s="388">
        <f>IF(LEN(VLOOKUP($A213,Progress_20230525!$A:$AZ,24,0))&gt;0,1,0)</f>
        <v>0</v>
      </c>
      <c r="G213" s="388">
        <f>IFERROR(SEARCH("&gt;",VLOOKUP($A213,Progress_20230525!$A:$AZ,15,0),1),0)</f>
        <v>0</v>
      </c>
      <c r="H213" s="387" t="str">
        <f>IF($F213&gt;0,VLOOKUP($A213,Progress_20230525!$A:$AZ,24,0),IF($G213&gt;0,RIGHT(VLOOKUP($A213,Progress_20230525!$A:$AZ,15,0),LEN(VLOOKUP($A213,Progress_20230525!$A:$AZ,15,0))-$G213-1),VLOOKUP($A213,Progress_20230525!$A:$AZ,15,0)))</f>
        <v>โรงเรียนขุนรามวิทยา</v>
      </c>
      <c r="I213" s="387" t="str">
        <f>VLOOKUP(A213,Progress_20230525!$A:$AZ,7,0)</f>
        <v>ลพบุรี</v>
      </c>
      <c r="J213" s="387" t="str">
        <f>VLOOKUP($A213,Progress_20230525!$A:$AZ,5,0)</f>
        <v>กลุ่มศูนย์ดิจิตอลชุมชน</v>
      </c>
      <c r="K213" s="387" t="str">
        <f>IF($F213&gt;0,VLOOKUP($A213,Progress_20230525!$A:$AZ,25,0),IF($G213&gt;0,VLOOKUP($A213,Progress_20230525!$A:$AZ,11,0),VLOOKUP($A213,Progress_20230525!$A:$AZ,11,0)))</f>
        <v xml:space="preserve">หมู่ที่ 2 บ้านเกตุงาม ตำบลห้วยขุนราม อำเภอพัฒนานิคม จังหวัดลพบุรี 18220 </v>
      </c>
      <c r="L213" s="387">
        <f>IF($F213&gt;0,VLOOKUP($A213,Progress_20230525!$A:$AZ,26,0),IF($G213&gt;0,VLOOKUP($A213,Progress_20230525!$A:$AZ,16,0),VLOOKUP($A213,Progress_20230525!$A:$AZ,16,0)))</f>
        <v>14.932075330429599</v>
      </c>
      <c r="M213" s="387">
        <f>IF($F213&gt;0,VLOOKUP($A213,Progress_20230525!$A:$AZ,27,0),IF($G213&gt;0,VLOOKUP($A213,Progress_20230525!$A:$AZ,17,0),VLOOKUP($A213,Progress_20230525!$A:$AZ,17,0)))</f>
        <v>101.181641356276</v>
      </c>
      <c r="N213" s="387" t="str">
        <f t="shared" si="18"/>
        <v>สังกัดหน่วยงาน</v>
      </c>
      <c r="O213" s="387" t="str">
        <f>IF($F213&gt;0,VLOOKUP($A213,Progress_20230525!$A:$AZ,28,0),IF($G213&gt;0,VLOOKUP($A213,Progress_20230525!$A:$AZ,18,0),VLOOKUP($A213,Progress_20230525!$A:$AZ,18,0)))</f>
        <v>นายอนันต์ สง่าทอง</v>
      </c>
      <c r="P213" s="393">
        <f>IF($F213&gt;0,VLOOKUP($A213,Progress_20230525!$A:$AZ,29,0),IF($G213&gt;0,VLOOKUP($A213,Progress_20230525!$A:$AZ,19,0),VLOOKUP($A213,Progress_20230525!$A:$AZ,19,0)))</f>
        <v>0</v>
      </c>
      <c r="Q213" s="393" t="str">
        <f>IF($F213&gt;0,0,IF($G213&gt;0,VLOOKUP($A213,Progress_20230525!$A:$AZ,20,0),VLOOKUP($A213,Progress_20230525!$A:$AZ,20,0)))</f>
        <v xml:space="preserve">นายวีระวะฒน์ วัฒนา </v>
      </c>
      <c r="R213" s="393" t="str">
        <f>IF($F213&gt;0,0,IF($G213&gt;0,VLOOKUP($A213,Progress_20230525!$A:$AZ,21,0),VLOOKUP($A213,Progress_20230525!$A:$AZ,21,0)))</f>
        <v>062-329-4622</v>
      </c>
      <c r="S213" s="387"/>
      <c r="T213" s="387"/>
      <c r="U213" s="391">
        <f t="shared" si="19"/>
        <v>45061</v>
      </c>
      <c r="V213" s="387" t="str">
        <f>VLOOKUP(MONTH($U213),Month!$A:$C,3,0)</f>
        <v>พฤษภาคม</v>
      </c>
      <c r="W213" s="387">
        <f t="shared" si="15"/>
        <v>2023</v>
      </c>
      <c r="X213" s="392">
        <v>215.98092048148814</v>
      </c>
      <c r="Y213" s="392">
        <v>108.28289207400074</v>
      </c>
    </row>
    <row r="214" spans="1:25" x14ac:dyDescent="0.25">
      <c r="A214" s="386">
        <f t="shared" si="16"/>
        <v>213</v>
      </c>
      <c r="B214" s="27">
        <f t="shared" si="17"/>
        <v>3</v>
      </c>
      <c r="C214" s="27">
        <f>VALUE(RIGHT(VLOOKUP($A214,Progress_20230525!$A:$AZ,4,0),1))</f>
        <v>1</v>
      </c>
      <c r="D214" s="387" t="str">
        <f>VLOOKUP($C214,Type!$A:$B,2,0)</f>
        <v>ศูนย์ที่จัดตั้งในโรงเรียนหรือสถานศึกษากระจายทั่วประเทศ</v>
      </c>
      <c r="E214" s="386">
        <v>213</v>
      </c>
      <c r="F214" s="388">
        <f>IF(LEN(VLOOKUP($A214,Progress_20230525!$A:$AZ,24,0))&gt;0,1,0)</f>
        <v>0</v>
      </c>
      <c r="G214" s="388">
        <f>IFERROR(SEARCH("&gt;",VLOOKUP($A214,Progress_20230525!$A:$AZ,15,0),1),0)</f>
        <v>0</v>
      </c>
      <c r="H214" s="387" t="str">
        <f>IF($F214&gt;0,VLOOKUP($A214,Progress_20230525!$A:$AZ,24,0),IF($G214&gt;0,RIGHT(VLOOKUP($A214,Progress_20230525!$A:$AZ,15,0),LEN(VLOOKUP($A214,Progress_20230525!$A:$AZ,15,0))-$G214-1),VLOOKUP($A214,Progress_20230525!$A:$AZ,15,0)))</f>
        <v>โรงเรียนโคกสลุงวิทยา</v>
      </c>
      <c r="I214" s="387" t="str">
        <f>VLOOKUP(A214,Progress_20230525!$A:$AZ,7,0)</f>
        <v>ลพบุรี</v>
      </c>
      <c r="J214" s="387" t="str">
        <f>VLOOKUP($A214,Progress_20230525!$A:$AZ,5,0)</f>
        <v>กลุ่มศูนย์ดิจิตอลชุมชน</v>
      </c>
      <c r="K214" s="387" t="str">
        <f>IF($F214&gt;0,VLOOKUP($A214,Progress_20230525!$A:$AZ,25,0),IF($G214&gt;0,VLOOKUP($A214,Progress_20230525!$A:$AZ,11,0),VLOOKUP($A214,Progress_20230525!$A:$AZ,11,0)))</f>
        <v>134 หมู่ 2 ต.โคกสลุง อ.พัฒนานิคม จ.ลพบุรี 15140</v>
      </c>
      <c r="L214" s="387">
        <f>IF($F214&gt;0,VLOOKUP($A214,Progress_20230525!$A:$AZ,26,0),IF($G214&gt;0,VLOOKUP($A214,Progress_20230525!$A:$AZ,16,0),VLOOKUP($A214,Progress_20230525!$A:$AZ,16,0)))</f>
        <v>14.983374382508201</v>
      </c>
      <c r="M214" s="387">
        <f>IF($F214&gt;0,VLOOKUP($A214,Progress_20230525!$A:$AZ,27,0),IF($G214&gt;0,VLOOKUP($A214,Progress_20230525!$A:$AZ,17,0),VLOOKUP($A214,Progress_20230525!$A:$AZ,17,0)))</f>
        <v>101.012869979727</v>
      </c>
      <c r="N214" s="387" t="str">
        <f t="shared" si="18"/>
        <v>สังกัดหน่วยงาน</v>
      </c>
      <c r="O214" s="387" t="str">
        <f>IF($F214&gt;0,VLOOKUP($A214,Progress_20230525!$A:$AZ,28,0),IF($G214&gt;0,VLOOKUP($A214,Progress_20230525!$A:$AZ,18,0),VLOOKUP($A214,Progress_20230525!$A:$AZ,18,0)))</f>
        <v>ผอ.ว่าที่ร้อยตรี เสน่ห์ เอื้อสลุง</v>
      </c>
      <c r="P214" s="393">
        <f>IF($F214&gt;0,VLOOKUP($A214,Progress_20230525!$A:$AZ,29,0),IF($G214&gt;0,VLOOKUP($A214,Progress_20230525!$A:$AZ,19,0),VLOOKUP($A214,Progress_20230525!$A:$AZ,19,0)))</f>
        <v>0</v>
      </c>
      <c r="Q214" s="393" t="str">
        <f>IF($F214&gt;0,0,IF($G214&gt;0,VLOOKUP($A214,Progress_20230525!$A:$AZ,20,0),VLOOKUP($A214,Progress_20230525!$A:$AZ,20,0)))</f>
        <v>นายเกรียงไกร แก้วทองคำ (รองผอ.)</v>
      </c>
      <c r="R214" s="393" t="str">
        <f>IF($F214&gt;0,0,IF($G214&gt;0,VLOOKUP($A214,Progress_20230525!$A:$AZ,21,0),VLOOKUP($A214,Progress_20230525!$A:$AZ,21,0)))</f>
        <v>081-976-2782</v>
      </c>
      <c r="S214" s="387"/>
      <c r="T214" s="387"/>
      <c r="U214" s="391">
        <f t="shared" si="19"/>
        <v>45061</v>
      </c>
      <c r="V214" s="387" t="str">
        <f>VLOOKUP(MONTH($U214),Month!$A:$C,3,0)</f>
        <v>พฤษภาคม</v>
      </c>
      <c r="W214" s="387">
        <f t="shared" si="15"/>
        <v>2023</v>
      </c>
      <c r="X214" s="392">
        <v>229.11195790980892</v>
      </c>
      <c r="Y214" s="392">
        <v>125.44007258318724</v>
      </c>
    </row>
    <row r="215" spans="1:25" x14ac:dyDescent="0.25">
      <c r="A215" s="386">
        <f t="shared" si="16"/>
        <v>214</v>
      </c>
      <c r="B215" s="27">
        <f t="shared" si="17"/>
        <v>3</v>
      </c>
      <c r="C215" s="27">
        <f>VALUE(RIGHT(VLOOKUP($A215,Progress_20230525!$A:$AZ,4,0),1))</f>
        <v>1</v>
      </c>
      <c r="D215" s="387" t="str">
        <f>VLOOKUP($C215,Type!$A:$B,2,0)</f>
        <v>ศูนย์ที่จัดตั้งในโรงเรียนหรือสถานศึกษากระจายทั่วประเทศ</v>
      </c>
      <c r="E215" s="386">
        <v>214</v>
      </c>
      <c r="F215" s="388">
        <f>IF(LEN(VLOOKUP($A215,Progress_20230525!$A:$AZ,24,0))&gt;0,1,0)</f>
        <v>0</v>
      </c>
      <c r="G215" s="388">
        <f>IFERROR(SEARCH("&gt;",VLOOKUP($A215,Progress_20230525!$A:$AZ,15,0),1),0)</f>
        <v>0</v>
      </c>
      <c r="H215" s="387" t="str">
        <f>IF($F215&gt;0,VLOOKUP($A215,Progress_20230525!$A:$AZ,24,0),IF($G215&gt;0,RIGHT(VLOOKUP($A215,Progress_20230525!$A:$AZ,15,0),LEN(VLOOKUP($A215,Progress_20230525!$A:$AZ,15,0))-$G215-1),VLOOKUP($A215,Progress_20230525!$A:$AZ,15,0)))</f>
        <v>โรงเรียนวัดพรหมรังษี</v>
      </c>
      <c r="I215" s="387" t="str">
        <f>VLOOKUP(A215,Progress_20230525!$A:$AZ,7,0)</f>
        <v>ลพบุรี</v>
      </c>
      <c r="J215" s="387" t="str">
        <f>VLOOKUP($A215,Progress_20230525!$A:$AZ,5,0)</f>
        <v>กลุ่มศูนย์ดิจิตอลชุมชน</v>
      </c>
      <c r="K215" s="387" t="str">
        <f>IF($F215&gt;0,VLOOKUP($A215,Progress_20230525!$A:$AZ,25,0),IF($G215&gt;0,VLOOKUP($A215,Progress_20230525!$A:$AZ,11,0),VLOOKUP($A215,Progress_20230525!$A:$AZ,11,0)))</f>
        <v>หมู่ที่ 6 บ้านตลาดซอย 12 ตำบลดีลัง อำเภอพัฒนานิคม จังหวัดลพบุรี 15220</v>
      </c>
      <c r="L215" s="387">
        <f>IF($F215&gt;0,VLOOKUP($A215,Progress_20230525!$A:$AZ,26,0),IF($G215&gt;0,VLOOKUP($A215,Progress_20230525!$A:$AZ,16,0),VLOOKUP($A215,Progress_20230525!$A:$AZ,16,0)))</f>
        <v>14.857479980287099</v>
      </c>
      <c r="M215" s="387">
        <f>IF($F215&gt;0,VLOOKUP($A215,Progress_20230525!$A:$AZ,27,0),IF($G215&gt;0,VLOOKUP($A215,Progress_20230525!$A:$AZ,17,0),VLOOKUP($A215,Progress_20230525!$A:$AZ,17,0)))</f>
        <v>100.89765156069301</v>
      </c>
      <c r="N215" s="387" t="str">
        <f t="shared" si="18"/>
        <v>สังกัดหน่วยงาน</v>
      </c>
      <c r="O215" s="387" t="str">
        <f>IF($F215&gt;0,VLOOKUP($A215,Progress_20230525!$A:$AZ,28,0),IF($G215&gt;0,VLOOKUP($A215,Progress_20230525!$A:$AZ,18,0),VLOOKUP($A215,Progress_20230525!$A:$AZ,18,0)))</f>
        <v>ผอ.นายอนันต์เดช เรือนเงิน</v>
      </c>
      <c r="P215" s="393" t="str">
        <f>IF($F215&gt;0,VLOOKUP($A215,Progress_20230525!$A:$AZ,29,0),IF($G215&gt;0,VLOOKUP($A215,Progress_20230525!$A:$AZ,19,0),VLOOKUP($A215,Progress_20230525!$A:$AZ,19,0)))</f>
        <v>092 554-7571</v>
      </c>
      <c r="Q215" s="393" t="str">
        <f>IF($F215&gt;0,0,IF($G215&gt;0,VLOOKUP($A215,Progress_20230525!$A:$AZ,20,0),VLOOKUP($A215,Progress_20230525!$A:$AZ,20,0)))</f>
        <v>นายนิทัศน์ ชุ่มจิตร์</v>
      </c>
      <c r="R215" s="393" t="str">
        <f>IF($F215&gt;0,0,IF($G215&gt;0,VLOOKUP($A215,Progress_20230525!$A:$AZ,21,0),VLOOKUP($A215,Progress_20230525!$A:$AZ,21,0)))</f>
        <v>095-641-7748</v>
      </c>
      <c r="S215" s="387"/>
      <c r="T215" s="387"/>
      <c r="U215" s="391">
        <f t="shared" si="19"/>
        <v>45061</v>
      </c>
      <c r="V215" s="387" t="str">
        <f>VLOOKUP(MONTH($U215),Month!$A:$C,3,0)</f>
        <v>พฤษภาคม</v>
      </c>
      <c r="W215" s="387">
        <f t="shared" si="15"/>
        <v>2023</v>
      </c>
      <c r="X215" s="392">
        <v>242.6634150521669</v>
      </c>
      <c r="Y215" s="392">
        <v>105.93598568986606</v>
      </c>
    </row>
    <row r="216" spans="1:25" x14ac:dyDescent="0.25">
      <c r="A216" s="386">
        <f t="shared" si="16"/>
        <v>215</v>
      </c>
      <c r="B216" s="27">
        <f t="shared" si="17"/>
        <v>3</v>
      </c>
      <c r="C216" s="27">
        <f>VALUE(RIGHT(VLOOKUP($A216,Progress_20230525!$A:$AZ,4,0),1))</f>
        <v>1</v>
      </c>
      <c r="D216" s="387" t="str">
        <f>VLOOKUP($C216,Type!$A:$B,2,0)</f>
        <v>ศูนย์ที่จัดตั้งในโรงเรียนหรือสถานศึกษากระจายทั่วประเทศ</v>
      </c>
      <c r="E216" s="386">
        <v>215</v>
      </c>
      <c r="F216" s="388">
        <f>IF(LEN(VLOOKUP($A216,Progress_20230525!$A:$AZ,24,0))&gt;0,1,0)</f>
        <v>0</v>
      </c>
      <c r="G216" s="388">
        <f>IFERROR(SEARCH("&gt;",VLOOKUP($A216,Progress_20230525!$A:$AZ,15,0),1),0)</f>
        <v>0</v>
      </c>
      <c r="H216" s="387" t="str">
        <f>IF($F216&gt;0,VLOOKUP($A216,Progress_20230525!$A:$AZ,24,0),IF($G216&gt;0,RIGHT(VLOOKUP($A216,Progress_20230525!$A:$AZ,15,0),LEN(VLOOKUP($A216,Progress_20230525!$A:$AZ,15,0))-$G216-1),VLOOKUP($A216,Progress_20230525!$A:$AZ,15,0)))</f>
        <v>โรงเรียนท่าหลวงวิทยาคม</v>
      </c>
      <c r="I216" s="387" t="str">
        <f>VLOOKUP(A216,Progress_20230525!$A:$AZ,7,0)</f>
        <v>ลพบุรี</v>
      </c>
      <c r="J216" s="387" t="str">
        <f>VLOOKUP($A216,Progress_20230525!$A:$AZ,5,0)</f>
        <v>กลุ่มศูนย์ดิจิตอลชุมชน</v>
      </c>
      <c r="K216" s="387" t="str">
        <f>IF($F216&gt;0,VLOOKUP($A216,Progress_20230525!$A:$AZ,25,0),IF($G216&gt;0,VLOOKUP($A216,Progress_20230525!$A:$AZ,11,0),VLOOKUP($A216,Progress_20230525!$A:$AZ,11,0)))</f>
        <v>163 หมู่ 7 ตำบลซับจำปา ตำบล ท่าหลวง อำเภอ ท่าหลวง ลพบุรี 15230</v>
      </c>
      <c r="L216" s="387">
        <f>IF($F216&gt;0,VLOOKUP($A216,Progress_20230525!$A:$AZ,26,0),IF($G216&gt;0,VLOOKUP($A216,Progress_20230525!$A:$AZ,16,0),VLOOKUP($A216,Progress_20230525!$A:$AZ,16,0)))</f>
        <v>15.069842883536101</v>
      </c>
      <c r="M216" s="387">
        <f>IF($F216&gt;0,VLOOKUP($A216,Progress_20230525!$A:$AZ,27,0),IF($G216&gt;0,VLOOKUP($A216,Progress_20230525!$A:$AZ,17,0),VLOOKUP($A216,Progress_20230525!$A:$AZ,17,0)))</f>
        <v>101.215437493225</v>
      </c>
      <c r="N216" s="387" t="str">
        <f t="shared" si="18"/>
        <v>สังกัดหน่วยงาน</v>
      </c>
      <c r="O216" s="387" t="str">
        <f>IF($F216&gt;0,VLOOKUP($A216,Progress_20230525!$A:$AZ,28,0),IF($G216&gt;0,VLOOKUP($A216,Progress_20230525!$A:$AZ,18,0),VLOOKUP($A216,Progress_20230525!$A:$AZ,18,0)))</f>
        <v>ผอ.นายธีรพงษ์ ภูธร</v>
      </c>
      <c r="P216" s="393" t="str">
        <f>IF($F216&gt;0,VLOOKUP($A216,Progress_20230525!$A:$AZ,29,0),IF($G216&gt;0,VLOOKUP($A216,Progress_20230525!$A:$AZ,19,0),VLOOKUP($A216,Progress_20230525!$A:$AZ,19,0)))</f>
        <v>080-724-0785</v>
      </c>
      <c r="Q216" s="393" t="str">
        <f>IF($F216&gt;0,0,IF($G216&gt;0,VLOOKUP($A216,Progress_20230525!$A:$AZ,20,0),VLOOKUP($A216,Progress_20230525!$A:$AZ,20,0)))</f>
        <v>นางสาวเยาวลักษณ์ เที่ยงบุตร</v>
      </c>
      <c r="R216" s="393" t="str">
        <f>IF($F216&gt;0,0,IF($G216&gt;0,VLOOKUP($A216,Progress_20230525!$A:$AZ,21,0),VLOOKUP($A216,Progress_20230525!$A:$AZ,21,0)))</f>
        <v>094-939-5551</v>
      </c>
      <c r="S216" s="387"/>
      <c r="T216" s="387"/>
      <c r="U216" s="391">
        <f t="shared" si="19"/>
        <v>45061</v>
      </c>
      <c r="V216" s="387" t="str">
        <f>VLOOKUP(MONTH($U216),Month!$A:$C,3,0)</f>
        <v>พฤษภาคม</v>
      </c>
      <c r="W216" s="387">
        <f t="shared" si="15"/>
        <v>2023</v>
      </c>
      <c r="X216" s="392">
        <v>217.56297981347569</v>
      </c>
      <c r="Y216" s="392">
        <v>112.57452487242497</v>
      </c>
    </row>
    <row r="217" spans="1:25" x14ac:dyDescent="0.25">
      <c r="A217" s="386">
        <f t="shared" si="16"/>
        <v>216</v>
      </c>
      <c r="B217" s="27">
        <f t="shared" si="17"/>
        <v>3</v>
      </c>
      <c r="C217" s="27">
        <f>VALUE(RIGHT(VLOOKUP($A217,Progress_20230525!$A:$AZ,4,0),1))</f>
        <v>1</v>
      </c>
      <c r="D217" s="387" t="str">
        <f>VLOOKUP($C217,Type!$A:$B,2,0)</f>
        <v>ศูนย์ที่จัดตั้งในโรงเรียนหรือสถานศึกษากระจายทั่วประเทศ</v>
      </c>
      <c r="E217" s="386">
        <v>216</v>
      </c>
      <c r="F217" s="388">
        <f>IF(LEN(VLOOKUP($A217,Progress_20230525!$A:$AZ,24,0))&gt;0,1,0)</f>
        <v>0</v>
      </c>
      <c r="G217" s="388">
        <f>IFERROR(SEARCH("&gt;",VLOOKUP($A217,Progress_20230525!$A:$AZ,15,0),1),0)</f>
        <v>0</v>
      </c>
      <c r="H217" s="387" t="str">
        <f>IF($F217&gt;0,VLOOKUP($A217,Progress_20230525!$A:$AZ,24,0),IF($G217&gt;0,RIGHT(VLOOKUP($A217,Progress_20230525!$A:$AZ,15,0),LEN(VLOOKUP($A217,Progress_20230525!$A:$AZ,15,0))-$G217-1),VLOOKUP($A217,Progress_20230525!$A:$AZ,15,0)))</f>
        <v>โรงเรียนลำสนธิวิทยา</v>
      </c>
      <c r="I217" s="387" t="str">
        <f>VLOOKUP(A217,Progress_20230525!$A:$AZ,7,0)</f>
        <v>ลพบุรี</v>
      </c>
      <c r="J217" s="387" t="str">
        <f>VLOOKUP($A217,Progress_20230525!$A:$AZ,5,0)</f>
        <v>กลุ่มศูนย์ดิจิตอลชุมชน</v>
      </c>
      <c r="K217" s="387" t="str">
        <f>IF($F217&gt;0,VLOOKUP($A217,Progress_20230525!$A:$AZ,25,0),IF($G217&gt;0,VLOOKUP($A217,Progress_20230525!$A:$AZ,11,0),VLOOKUP($A217,Progress_20230525!$A:$AZ,11,0)))</f>
        <v>หมู่ 1 หนองรี กิ่ง 439 ตำบล หนองรี อำเภอ ลำสนธิ ลพบุรี 15190</v>
      </c>
      <c r="L217" s="387">
        <f>IF($F217&gt;0,VLOOKUP($A217,Progress_20230525!$A:$AZ,26,0),IF($G217&gt;0,VLOOKUP($A217,Progress_20230525!$A:$AZ,16,0),VLOOKUP($A217,Progress_20230525!$A:$AZ,16,0)))</f>
        <v>15.280076382672201</v>
      </c>
      <c r="M217" s="387">
        <f>IF($F217&gt;0,VLOOKUP($A217,Progress_20230525!$A:$AZ,27,0),IF($G217&gt;0,VLOOKUP($A217,Progress_20230525!$A:$AZ,17,0),VLOOKUP($A217,Progress_20230525!$A:$AZ,17,0)))</f>
        <v>101.342898277891</v>
      </c>
      <c r="N217" s="387" t="str">
        <f t="shared" si="18"/>
        <v>สังกัดหน่วยงาน</v>
      </c>
      <c r="O217" s="387" t="str">
        <f>IF($F217&gt;0,VLOOKUP($A217,Progress_20230525!$A:$AZ,28,0),IF($G217&gt;0,VLOOKUP($A217,Progress_20230525!$A:$AZ,18,0),VLOOKUP($A217,Progress_20230525!$A:$AZ,18,0)))</f>
        <v xml:space="preserve">ผอ.นายวงเดือน  สารวิทย์   </v>
      </c>
      <c r="P217" s="393" t="str">
        <f>IF($F217&gt;0,VLOOKUP($A217,Progress_20230525!$A:$AZ,29,0),IF($G217&gt;0,VLOOKUP($A217,Progress_20230525!$A:$AZ,19,0),VLOOKUP($A217,Progress_20230525!$A:$AZ,19,0)))</f>
        <v>081-549-5878</v>
      </c>
      <c r="Q217" s="393" t="str">
        <f>IF($F217&gt;0,0,IF($G217&gt;0,VLOOKUP($A217,Progress_20230525!$A:$AZ,20,0),VLOOKUP($A217,Progress_20230525!$A:$AZ,20,0)))</f>
        <v>นายชุตินันท์ กองทอง</v>
      </c>
      <c r="R217" s="393" t="str">
        <f>IF($F217&gt;0,0,IF($G217&gt;0,VLOOKUP($A217,Progress_20230525!$A:$AZ,21,0),VLOOKUP($A217,Progress_20230525!$A:$AZ,21,0)))</f>
        <v>081-385-8773</v>
      </c>
      <c r="S217" s="387"/>
      <c r="T217" s="387"/>
      <c r="U217" s="391">
        <f t="shared" si="19"/>
        <v>45061</v>
      </c>
      <c r="V217" s="387" t="str">
        <f>VLOOKUP(MONTH($U217),Month!$A:$C,3,0)</f>
        <v>พฤษภาคม</v>
      </c>
      <c r="W217" s="387">
        <f t="shared" si="15"/>
        <v>2023</v>
      </c>
      <c r="X217" s="392">
        <v>249.10958699302907</v>
      </c>
      <c r="Y217" s="392">
        <v>131.19680704226741</v>
      </c>
    </row>
    <row r="218" spans="1:25" x14ac:dyDescent="0.25">
      <c r="A218" s="386">
        <f t="shared" si="16"/>
        <v>217</v>
      </c>
      <c r="B218" s="27">
        <f t="shared" si="17"/>
        <v>3</v>
      </c>
      <c r="C218" s="27">
        <f>VALUE(RIGHT(VLOOKUP($A218,Progress_20230525!$A:$AZ,4,0),1))</f>
        <v>1</v>
      </c>
      <c r="D218" s="387" t="str">
        <f>VLOOKUP($C218,Type!$A:$B,2,0)</f>
        <v>ศูนย์ที่จัดตั้งในโรงเรียนหรือสถานศึกษากระจายทั่วประเทศ</v>
      </c>
      <c r="E218" s="386">
        <v>217</v>
      </c>
      <c r="F218" s="388">
        <f>IF(LEN(VLOOKUP($A218,Progress_20230525!$A:$AZ,24,0))&gt;0,1,0)</f>
        <v>0</v>
      </c>
      <c r="G218" s="388">
        <f>IFERROR(SEARCH("&gt;",VLOOKUP($A218,Progress_20230525!$A:$AZ,15,0),1),0)</f>
        <v>0</v>
      </c>
      <c r="H218" s="387" t="str">
        <f>IF($F218&gt;0,VLOOKUP($A218,Progress_20230525!$A:$AZ,24,0),IF($G218&gt;0,RIGHT(VLOOKUP($A218,Progress_20230525!$A:$AZ,15,0),LEN(VLOOKUP($A218,Progress_20230525!$A:$AZ,15,0))-$G218-1),VLOOKUP($A218,Progress_20230525!$A:$AZ,15,0)))</f>
        <v>โรงเรียนสระโบสถ์วิทยาคาร</v>
      </c>
      <c r="I218" s="387" t="str">
        <f>VLOOKUP(A218,Progress_20230525!$A:$AZ,7,0)</f>
        <v>ลพบุรี</v>
      </c>
      <c r="J218" s="387" t="str">
        <f>VLOOKUP($A218,Progress_20230525!$A:$AZ,5,0)</f>
        <v>กลุ่มศูนย์ดิจิตอลชุมชน</v>
      </c>
      <c r="K218" s="387" t="str">
        <f>IF($F218&gt;0,VLOOKUP($A218,Progress_20230525!$A:$AZ,25,0),IF($G218&gt;0,VLOOKUP($A218,Progress_20230525!$A:$AZ,11,0),VLOOKUP($A218,Progress_20230525!$A:$AZ,11,0)))</f>
        <v>เลขที่ 1 หมู่ 1 ต.สระโบสถ์ อ.สระโบสถ์ จ.ลพบุรี 15240</v>
      </c>
      <c r="L218" s="387">
        <f>IF($F218&gt;0,VLOOKUP($A218,Progress_20230525!$A:$AZ,26,0),IF($G218&gt;0,VLOOKUP($A218,Progress_20230525!$A:$AZ,16,0),VLOOKUP($A218,Progress_20230525!$A:$AZ,16,0)))</f>
        <v>15.2010043733871</v>
      </c>
      <c r="M218" s="387">
        <f>IF($F218&gt;0,VLOOKUP($A218,Progress_20230525!$A:$AZ,27,0),IF($G218&gt;0,VLOOKUP($A218,Progress_20230525!$A:$AZ,17,0),VLOOKUP($A218,Progress_20230525!$A:$AZ,17,0)))</f>
        <v>100.829904035559</v>
      </c>
      <c r="N218" s="387" t="str">
        <f t="shared" si="18"/>
        <v>สังกัดหน่วยงาน</v>
      </c>
      <c r="O218" s="387" t="str">
        <f>IF($F218&gt;0,VLOOKUP($A218,Progress_20230525!$A:$AZ,28,0),IF($G218&gt;0,VLOOKUP($A218,Progress_20230525!$A:$AZ,18,0),VLOOKUP($A218,Progress_20230525!$A:$AZ,18,0)))</f>
        <v>นางอารีย์ คนซื่</v>
      </c>
      <c r="P218" s="393">
        <f>IF($F218&gt;0,VLOOKUP($A218,Progress_20230525!$A:$AZ,29,0),IF($G218&gt;0,VLOOKUP($A218,Progress_20230525!$A:$AZ,19,0),VLOOKUP($A218,Progress_20230525!$A:$AZ,19,0)))</f>
        <v>0</v>
      </c>
      <c r="Q218" s="393" t="str">
        <f>IF($F218&gt;0,0,IF($G218&gt;0,VLOOKUP($A218,Progress_20230525!$A:$AZ,20,0),VLOOKUP($A218,Progress_20230525!$A:$AZ,20,0)))</f>
        <v>นายนิวัฒน์ เรืองศิลป์</v>
      </c>
      <c r="R218" s="393" t="str">
        <f>IF($F218&gt;0,0,IF($G218&gt;0,VLOOKUP($A218,Progress_20230525!$A:$AZ,21,0),VLOOKUP($A218,Progress_20230525!$A:$AZ,21,0)))</f>
        <v>090-965-2567</v>
      </c>
      <c r="S218" s="387"/>
      <c r="T218" s="387"/>
      <c r="U218" s="391">
        <f t="shared" si="19"/>
        <v>45061</v>
      </c>
      <c r="V218" s="387" t="str">
        <f>VLOOKUP(MONTH($U218),Month!$A:$C,3,0)</f>
        <v>พฤษภาคม</v>
      </c>
      <c r="W218" s="387">
        <f t="shared" si="15"/>
        <v>2023</v>
      </c>
      <c r="X218" s="392">
        <v>243.72091482528444</v>
      </c>
      <c r="Y218" s="392">
        <v>117.97581176304307</v>
      </c>
    </row>
    <row r="219" spans="1:25" x14ac:dyDescent="0.25">
      <c r="A219" s="386">
        <f t="shared" si="16"/>
        <v>218</v>
      </c>
      <c r="B219" s="27">
        <f t="shared" si="17"/>
        <v>3</v>
      </c>
      <c r="C219" s="27">
        <f>VALUE(RIGHT(VLOOKUP($A219,Progress_20230525!$A:$AZ,4,0),1))</f>
        <v>1</v>
      </c>
      <c r="D219" s="387" t="str">
        <f>VLOOKUP($C219,Type!$A:$B,2,0)</f>
        <v>ศูนย์ที่จัดตั้งในโรงเรียนหรือสถานศึกษากระจายทั่วประเทศ</v>
      </c>
      <c r="E219" s="386">
        <v>218</v>
      </c>
      <c r="F219" s="388">
        <f>IF(LEN(VLOOKUP($A219,Progress_20230525!$A:$AZ,24,0))&gt;0,1,0)</f>
        <v>1</v>
      </c>
      <c r="G219" s="388">
        <f>IFERROR(SEARCH("&gt;",VLOOKUP($A219,Progress_20230525!$A:$AZ,15,0),1),0)</f>
        <v>23</v>
      </c>
      <c r="H219" s="387" t="str">
        <f>IF($F219&gt;0,VLOOKUP($A219,Progress_20230525!$A:$AZ,24,0),IF($G219&gt;0,RIGHT(VLOOKUP($A219,Progress_20230525!$A:$AZ,15,0),LEN(VLOOKUP($A219,Progress_20230525!$A:$AZ,15,0))-$G219-1),VLOOKUP($A219,Progress_20230525!$A:$AZ,15,0)))</f>
        <v>โรงเรียนวัดห้วยโป่ง</v>
      </c>
      <c r="I219" s="387" t="str">
        <f>VLOOKUP(A219,Progress_20230525!$A:$AZ,7,0)</f>
        <v>ลพบุรี</v>
      </c>
      <c r="J219" s="387" t="str">
        <f>VLOOKUP($A219,Progress_20230525!$A:$AZ,5,0)</f>
        <v>กลุ่มศูนย์ดิจิตอลชุมชน</v>
      </c>
      <c r="K219" s="387" t="str">
        <f>IF($F219&gt;0,VLOOKUP($A219,Progress_20230525!$A:$AZ,25,0),IF($G219&gt;0,VLOOKUP($A219,Progress_20230525!$A:$AZ,11,0),VLOOKUP($A219,Progress_20230525!$A:$AZ,11,0)))</f>
        <v>170 ตำบล ห้วยโป่ง อำเภอ โคกสำโรง ลพบุรี 15120</v>
      </c>
      <c r="L219" s="387">
        <f>IF($F219&gt;0,VLOOKUP($A219,Progress_20230525!$A:$AZ,26,0),IF($G219&gt;0,VLOOKUP($A219,Progress_20230525!$A:$AZ,16,0),VLOOKUP($A219,Progress_20230525!$A:$AZ,16,0)))</f>
        <v>14.968594086904901</v>
      </c>
      <c r="M219" s="387">
        <f>IF($F219&gt;0,VLOOKUP($A219,Progress_20230525!$A:$AZ,27,0),IF($G219&gt;0,VLOOKUP($A219,Progress_20230525!$A:$AZ,17,0),VLOOKUP($A219,Progress_20230525!$A:$AZ,17,0)))</f>
        <v>100.668443411509</v>
      </c>
      <c r="N219" s="387" t="str">
        <f t="shared" si="18"/>
        <v>สังกัดหน่วยงาน</v>
      </c>
      <c r="O219" s="387" t="str">
        <f>IF($F219&gt;0,VLOOKUP($A219,Progress_20230525!$A:$AZ,28,0),IF($G219&gt;0,VLOOKUP($A219,Progress_20230525!$A:$AZ,18,0),VLOOKUP($A219,Progress_20230525!$A:$AZ,18,0)))</f>
        <v>คุณครู รติพร ชาลี</v>
      </c>
      <c r="P219" s="393" t="str">
        <f>IF($F219&gt;0,VLOOKUP($A219,Progress_20230525!$A:$AZ,29,0),IF($G219&gt;0,VLOOKUP($A219,Progress_20230525!$A:$AZ,19,0),VLOOKUP($A219,Progress_20230525!$A:$AZ,19,0)))</f>
        <v>086-0153982</v>
      </c>
      <c r="Q219" s="393">
        <f>IF($F219&gt;0,0,IF($G219&gt;0,VLOOKUP($A219,Progress_20230525!$A:$AZ,20,0),VLOOKUP($A219,Progress_20230525!$A:$AZ,20,0)))</f>
        <v>0</v>
      </c>
      <c r="R219" s="393">
        <f>IF($F219&gt;0,0,IF($G219&gt;0,VLOOKUP($A219,Progress_20230525!$A:$AZ,21,0),VLOOKUP($A219,Progress_20230525!$A:$AZ,21,0)))</f>
        <v>0</v>
      </c>
      <c r="S219" s="387"/>
      <c r="T219" s="387"/>
      <c r="U219" s="391">
        <f t="shared" si="19"/>
        <v>45061</v>
      </c>
      <c r="V219" s="387" t="str">
        <f>VLOOKUP(MONTH($U219),Month!$A:$C,3,0)</f>
        <v>พฤษภาคม</v>
      </c>
      <c r="W219" s="387">
        <f t="shared" si="15"/>
        <v>2023</v>
      </c>
      <c r="X219" s="392">
        <v>228.47958997467933</v>
      </c>
      <c r="Y219" s="392">
        <v>140.97403164405503</v>
      </c>
    </row>
    <row r="220" spans="1:25" x14ac:dyDescent="0.25">
      <c r="A220" s="386">
        <f t="shared" si="16"/>
        <v>219</v>
      </c>
      <c r="B220" s="27">
        <f t="shared" si="17"/>
        <v>3</v>
      </c>
      <c r="C220" s="27">
        <f>VALUE(RIGHT(VLOOKUP($A220,Progress_20230525!$A:$AZ,4,0),1))</f>
        <v>1</v>
      </c>
      <c r="D220" s="387" t="str">
        <f>VLOOKUP($C220,Type!$A:$B,2,0)</f>
        <v>ศูนย์ที่จัดตั้งในโรงเรียนหรือสถานศึกษากระจายทั่วประเทศ</v>
      </c>
      <c r="E220" s="386">
        <v>219</v>
      </c>
      <c r="F220" s="388">
        <f>IF(LEN(VLOOKUP($A220,Progress_20230525!$A:$AZ,24,0))&gt;0,1,0)</f>
        <v>0</v>
      </c>
      <c r="G220" s="388">
        <f>IFERROR(SEARCH("&gt;",VLOOKUP($A220,Progress_20230525!$A:$AZ,15,0),1),0)</f>
        <v>0</v>
      </c>
      <c r="H220" s="387" t="str">
        <f>IF($F220&gt;0,VLOOKUP($A220,Progress_20230525!$A:$AZ,24,0),IF($G220&gt;0,RIGHT(VLOOKUP($A220,Progress_20230525!$A:$AZ,15,0),LEN(VLOOKUP($A220,Progress_20230525!$A:$AZ,15,0))-$G220-1),VLOOKUP($A220,Progress_20230525!$A:$AZ,15,0)))</f>
        <v>โรงเรียนคลองใหม่</v>
      </c>
      <c r="I220" s="387" t="str">
        <f>VLOOKUP(A220,Progress_20230525!$A:$AZ,7,0)</f>
        <v>สมุทรปราการ</v>
      </c>
      <c r="J220" s="387" t="str">
        <f>VLOOKUP($A220,Progress_20230525!$A:$AZ,5,0)</f>
        <v>กลุ่มศูนย์ดิจิตอลชุมชน</v>
      </c>
      <c r="K220" s="387" t="str">
        <f>IF($F220&gt;0,VLOOKUP($A220,Progress_20230525!$A:$AZ,25,0),IF($G220&gt;0,VLOOKUP($A220,Progress_20230525!$A:$AZ,11,0),VLOOKUP($A220,Progress_20230525!$A:$AZ,11,0)))</f>
        <v xml:space="preserve">309 หมู่ที่ 1 ถนนเทพารักษ์   ตำบลแพรกษาใหม่  อำเภอเมืองสมุทรปราการ จังหวัดสมุทรปราการ 10280 </v>
      </c>
      <c r="L220" s="387">
        <f>IF($F220&gt;0,VLOOKUP($A220,Progress_20230525!$A:$AZ,26,0),IF($G220&gt;0,VLOOKUP($A220,Progress_20230525!$A:$AZ,16,0),VLOOKUP($A220,Progress_20230525!$A:$AZ,16,0)))</f>
        <v>13.768094278885</v>
      </c>
      <c r="M220" s="387">
        <f>IF($F220&gt;0,VLOOKUP($A220,Progress_20230525!$A:$AZ,27,0),IF($G220&gt;0,VLOOKUP($A220,Progress_20230525!$A:$AZ,17,0),VLOOKUP($A220,Progress_20230525!$A:$AZ,17,0)))</f>
        <v>100.199235425201</v>
      </c>
      <c r="N220" s="387" t="str">
        <f t="shared" si="18"/>
        <v>สังกัดหน่วยงาน</v>
      </c>
      <c r="O220" s="387" t="str">
        <f>IF($F220&gt;0,VLOOKUP($A220,Progress_20230525!$A:$AZ,28,0),IF($G220&gt;0,VLOOKUP($A220,Progress_20230525!$A:$AZ,18,0),VLOOKUP($A220,Progress_20230525!$A:$AZ,18,0)))</f>
        <v>ผอ.นายนิสิต จรูญภาค</v>
      </c>
      <c r="P220" s="393" t="str">
        <f>IF($F220&gt;0,VLOOKUP($A220,Progress_20230525!$A:$AZ,29,0),IF($G220&gt;0,VLOOKUP($A220,Progress_20230525!$A:$AZ,19,0),VLOOKUP($A220,Progress_20230525!$A:$AZ,19,0)))</f>
        <v>089-179-4145</v>
      </c>
      <c r="Q220" s="393" t="str">
        <f>IF($F220&gt;0,0,IF($G220&gt;0,VLOOKUP($A220,Progress_20230525!$A:$AZ,20,0),VLOOKUP($A220,Progress_20230525!$A:$AZ,20,0)))</f>
        <v>ว่าที่ ร.ต.ชัยประชา รักษาศรี</v>
      </c>
      <c r="R220" s="393" t="str">
        <f>IF($F220&gt;0,0,IF($G220&gt;0,VLOOKUP($A220,Progress_20230525!$A:$AZ,21,0),VLOOKUP($A220,Progress_20230525!$A:$AZ,21,0)))</f>
        <v>089-153-9591</v>
      </c>
      <c r="S220" s="387"/>
      <c r="T220" s="387"/>
      <c r="U220" s="391">
        <f t="shared" si="19"/>
        <v>45061</v>
      </c>
      <c r="V220" s="387" t="str">
        <f>VLOOKUP(MONTH($U220),Month!$A:$C,3,0)</f>
        <v>พฤษภาคม</v>
      </c>
      <c r="W220" s="387">
        <f t="shared" si="15"/>
        <v>2023</v>
      </c>
      <c r="X220" s="392">
        <v>212.85853312365168</v>
      </c>
      <c r="Y220" s="392">
        <v>118.57568228669366</v>
      </c>
    </row>
    <row r="221" spans="1:25" x14ac:dyDescent="0.25">
      <c r="A221" s="386">
        <f t="shared" si="16"/>
        <v>220</v>
      </c>
      <c r="B221" s="27">
        <f t="shared" si="17"/>
        <v>3</v>
      </c>
      <c r="C221" s="27">
        <f>VALUE(RIGHT(VLOOKUP($A221,Progress_20230525!$A:$AZ,4,0),1))</f>
        <v>1</v>
      </c>
      <c r="D221" s="387" t="str">
        <f>VLOOKUP($C221,Type!$A:$B,2,0)</f>
        <v>ศูนย์ที่จัดตั้งในโรงเรียนหรือสถานศึกษากระจายทั่วประเทศ</v>
      </c>
      <c r="E221" s="386">
        <v>220</v>
      </c>
      <c r="F221" s="388">
        <f>IF(LEN(VLOOKUP($A221,Progress_20230525!$A:$AZ,24,0))&gt;0,1,0)</f>
        <v>0</v>
      </c>
      <c r="G221" s="388">
        <f>IFERROR(SEARCH("&gt;",VLOOKUP($A221,Progress_20230525!$A:$AZ,15,0),1),0)</f>
        <v>0</v>
      </c>
      <c r="H221" s="387" t="str">
        <f>IF($F221&gt;0,VLOOKUP($A221,Progress_20230525!$A:$AZ,24,0),IF($G221&gt;0,RIGHT(VLOOKUP($A221,Progress_20230525!$A:$AZ,15,0),LEN(VLOOKUP($A221,Progress_20230525!$A:$AZ,15,0))-$G221-1),VLOOKUP($A221,Progress_20230525!$A:$AZ,15,0)))</f>
        <v>โรงเรียนชุมชนวัดราษฎร์บำรุง</v>
      </c>
      <c r="I221" s="387" t="str">
        <f>VLOOKUP(A221,Progress_20230525!$A:$AZ,7,0)</f>
        <v>สมุทรปราการ</v>
      </c>
      <c r="J221" s="387" t="str">
        <f>VLOOKUP($A221,Progress_20230525!$A:$AZ,5,0)</f>
        <v>กลุ่มศูนย์ดิจิตอลชุมชน</v>
      </c>
      <c r="K221" s="387" t="str">
        <f>IF($F221&gt;0,VLOOKUP($A221,Progress_20230525!$A:$AZ,25,0),IF($G221&gt;0,VLOOKUP($A221,Progress_20230525!$A:$AZ,11,0),VLOOKUP($A221,Progress_20230525!$A:$AZ,11,0)))</f>
        <v>209 หมู่ที่ 1 ต.บางปู อ.เมือง จ.สมุทรปราการ 10280</v>
      </c>
      <c r="L221" s="387">
        <f>IF($F221&gt;0,VLOOKUP($A221,Progress_20230525!$A:$AZ,26,0),IF($G221&gt;0,VLOOKUP($A221,Progress_20230525!$A:$AZ,16,0),VLOOKUP($A221,Progress_20230525!$A:$AZ,16,0)))</f>
        <v>13.5065031722482</v>
      </c>
      <c r="M221" s="387">
        <f>IF($F221&gt;0,VLOOKUP($A221,Progress_20230525!$A:$AZ,27,0),IF($G221&gt;0,VLOOKUP($A221,Progress_20230525!$A:$AZ,17,0),VLOOKUP($A221,Progress_20230525!$A:$AZ,17,0)))</f>
        <v>100.72780536434399</v>
      </c>
      <c r="N221" s="387" t="str">
        <f t="shared" si="18"/>
        <v>สังกัดหน่วยงาน</v>
      </c>
      <c r="O221" s="387" t="str">
        <f>IF($F221&gt;0,VLOOKUP($A221,Progress_20230525!$A:$AZ,28,0),IF($G221&gt;0,VLOOKUP($A221,Progress_20230525!$A:$AZ,18,0),VLOOKUP($A221,Progress_20230525!$A:$AZ,18,0)))</f>
        <v>ผอ.นายธวัช เก้าอุดม</v>
      </c>
      <c r="P221" s="393" t="str">
        <f>IF($F221&gt;0,VLOOKUP($A221,Progress_20230525!$A:$AZ,29,0),IF($G221&gt;0,VLOOKUP($A221,Progress_20230525!$A:$AZ,19,0),VLOOKUP($A221,Progress_20230525!$A:$AZ,19,0)))</f>
        <v>089-694-5408</v>
      </c>
      <c r="Q221" s="393" t="str">
        <f>IF($F221&gt;0,0,IF($G221&gt;0,VLOOKUP($A221,Progress_20230525!$A:$AZ,20,0),VLOOKUP($A221,Progress_20230525!$A:$AZ,20,0)))</f>
        <v>นางจตุพร สาระภาพ</v>
      </c>
      <c r="R221" s="393" t="str">
        <f>IF($F221&gt;0,0,IF($G221&gt;0,VLOOKUP($A221,Progress_20230525!$A:$AZ,21,0),VLOOKUP($A221,Progress_20230525!$A:$AZ,21,0)))</f>
        <v>099-629-9328</v>
      </c>
      <c r="S221" s="387"/>
      <c r="T221" s="387"/>
      <c r="U221" s="391">
        <f t="shared" si="19"/>
        <v>45061</v>
      </c>
      <c r="V221" s="387" t="str">
        <f>VLOOKUP(MONTH($U221),Month!$A:$C,3,0)</f>
        <v>พฤษภาคม</v>
      </c>
      <c r="W221" s="387">
        <f t="shared" si="15"/>
        <v>2023</v>
      </c>
      <c r="X221" s="392">
        <v>228.63604446556874</v>
      </c>
      <c r="Y221" s="392">
        <v>119.88804899693956</v>
      </c>
    </row>
    <row r="222" spans="1:25" x14ac:dyDescent="0.25">
      <c r="A222" s="386">
        <f t="shared" si="16"/>
        <v>221</v>
      </c>
      <c r="B222" s="27">
        <f t="shared" si="17"/>
        <v>3</v>
      </c>
      <c r="C222" s="27">
        <f>VALUE(RIGHT(VLOOKUP($A222,Progress_20230525!$A:$AZ,4,0),1))</f>
        <v>1</v>
      </c>
      <c r="D222" s="387" t="str">
        <f>VLOOKUP($C222,Type!$A:$B,2,0)</f>
        <v>ศูนย์ที่จัดตั้งในโรงเรียนหรือสถานศึกษากระจายทั่วประเทศ</v>
      </c>
      <c r="E222" s="386">
        <v>221</v>
      </c>
      <c r="F222" s="388">
        <f>IF(LEN(VLOOKUP($A222,Progress_20230525!$A:$AZ,24,0))&gt;0,1,0)</f>
        <v>0</v>
      </c>
      <c r="G222" s="388">
        <f>IFERROR(SEARCH("&gt;",VLOOKUP($A222,Progress_20230525!$A:$AZ,15,0),1),0)</f>
        <v>0</v>
      </c>
      <c r="H222" s="387" t="str">
        <f>IF($F222&gt;0,VLOOKUP($A222,Progress_20230525!$A:$AZ,24,0),IF($G222&gt;0,RIGHT(VLOOKUP($A222,Progress_20230525!$A:$AZ,15,0),LEN(VLOOKUP($A222,Progress_20230525!$A:$AZ,15,0))-$G222-1),VLOOKUP($A222,Progress_20230525!$A:$AZ,15,0)))</f>
        <v>โรงเรียนมัธยมวัดศรีจันทร์ประดิษฐ์</v>
      </c>
      <c r="I222" s="387" t="str">
        <f>VLOOKUP(A222,Progress_20230525!$A:$AZ,7,0)</f>
        <v>สมุทรปราการ</v>
      </c>
      <c r="J222" s="387" t="str">
        <f>VLOOKUP($A222,Progress_20230525!$A:$AZ,5,0)</f>
        <v>กลุ่มศูนย์ดิจิตอลชุมชน</v>
      </c>
      <c r="K222" s="387" t="str">
        <f>IF($F222&gt;0,VLOOKUP($A222,Progress_20230525!$A:$AZ,25,0),IF($G222&gt;0,VLOOKUP($A222,Progress_20230525!$A:$AZ,11,0),VLOOKUP($A222,Progress_20230525!$A:$AZ,11,0)))</f>
        <v>เลขที่ 4 ม.2 ถ.สุขุมวิท ตำบลบางปูใหม่ อำเภอเมือง จังหวัดสมุทรปราการ 10280</v>
      </c>
      <c r="L222" s="387">
        <f>IF($F222&gt;0,VLOOKUP($A222,Progress_20230525!$A:$AZ,26,0),IF($G222&gt;0,VLOOKUP($A222,Progress_20230525!$A:$AZ,16,0),VLOOKUP($A222,Progress_20230525!$A:$AZ,16,0)))</f>
        <v>13.521888332710599</v>
      </c>
      <c r="M222" s="387">
        <f>IF($F222&gt;0,VLOOKUP($A222,Progress_20230525!$A:$AZ,27,0),IF($G222&gt;0,VLOOKUP($A222,Progress_20230525!$A:$AZ,17,0),VLOOKUP($A222,Progress_20230525!$A:$AZ,17,0)))</f>
        <v>100.644183893179</v>
      </c>
      <c r="N222" s="387" t="str">
        <f t="shared" si="18"/>
        <v>สังกัดหน่วยงาน</v>
      </c>
      <c r="O222" s="387" t="str">
        <f>IF($F222&gt;0,VLOOKUP($A222,Progress_20230525!$A:$AZ,28,0),IF($G222&gt;0,VLOOKUP($A222,Progress_20230525!$A:$AZ,18,0),VLOOKUP($A222,Progress_20230525!$A:$AZ,18,0)))</f>
        <v xml:space="preserve">ผอ.ชลาลักษณ์ </v>
      </c>
      <c r="P222" s="393" t="str">
        <f>IF($F222&gt;0,VLOOKUP($A222,Progress_20230525!$A:$AZ,29,0),IF($G222&gt;0,VLOOKUP($A222,Progress_20230525!$A:$AZ,19,0),VLOOKUP($A222,Progress_20230525!$A:$AZ,19,0)))</f>
        <v>โทร. 081 860 7360</v>
      </c>
      <c r="Q222" s="393">
        <f>IF($F222&gt;0,0,IF($G222&gt;0,VLOOKUP($A222,Progress_20230525!$A:$AZ,20,0),VLOOKUP($A222,Progress_20230525!$A:$AZ,20,0)))</f>
        <v>0</v>
      </c>
      <c r="R222" s="393">
        <f>IF($F222&gt;0,0,IF($G222&gt;0,VLOOKUP($A222,Progress_20230525!$A:$AZ,21,0),VLOOKUP($A222,Progress_20230525!$A:$AZ,21,0)))</f>
        <v>0</v>
      </c>
      <c r="S222" s="387"/>
      <c r="T222" s="387"/>
      <c r="U222" s="391">
        <f t="shared" si="19"/>
        <v>45061</v>
      </c>
      <c r="V222" s="387" t="str">
        <f>VLOOKUP(MONTH($U222),Month!$A:$C,3,0)</f>
        <v>พฤษภาคม</v>
      </c>
      <c r="W222" s="387">
        <f t="shared" si="15"/>
        <v>2023</v>
      </c>
      <c r="X222" s="392">
        <v>248.27878999149655</v>
      </c>
      <c r="Y222" s="392">
        <v>124.79694965024831</v>
      </c>
    </row>
    <row r="223" spans="1:25" x14ac:dyDescent="0.25">
      <c r="A223" s="386">
        <f t="shared" si="16"/>
        <v>222</v>
      </c>
      <c r="B223" s="27">
        <f t="shared" si="17"/>
        <v>3</v>
      </c>
      <c r="C223" s="27">
        <f>VALUE(RIGHT(VLOOKUP($A223,Progress_20230525!$A:$AZ,4,0),1))</f>
        <v>1</v>
      </c>
      <c r="D223" s="387" t="str">
        <f>VLOOKUP($C223,Type!$A:$B,2,0)</f>
        <v>ศูนย์ที่จัดตั้งในโรงเรียนหรือสถานศึกษากระจายทั่วประเทศ</v>
      </c>
      <c r="E223" s="386">
        <v>222</v>
      </c>
      <c r="F223" s="388">
        <f>IF(LEN(VLOOKUP($A223,Progress_20230525!$A:$AZ,24,0))&gt;0,1,0)</f>
        <v>0</v>
      </c>
      <c r="G223" s="388">
        <f>IFERROR(SEARCH("&gt;",VLOOKUP($A223,Progress_20230525!$A:$AZ,15,0),1),0)</f>
        <v>20</v>
      </c>
      <c r="H223" s="387" t="str">
        <f>IF($F223&gt;0,VLOOKUP($A223,Progress_20230525!$A:$AZ,24,0),IF($G223&gt;0,RIGHT(VLOOKUP($A223,Progress_20230525!$A:$AZ,15,0),LEN(VLOOKUP($A223,Progress_20230525!$A:$AZ,15,0))-$G223-1),VLOOKUP($A223,Progress_20230525!$A:$AZ,15,0)))</f>
        <v>วัดไตรมิตรวราราม</v>
      </c>
      <c r="I223" s="387" t="str">
        <f>VLOOKUP(A223,Progress_20230525!$A:$AZ,7,0)</f>
        <v>สมุทรปราการ</v>
      </c>
      <c r="J223" s="387" t="str">
        <f>VLOOKUP($A223,Progress_20230525!$A:$AZ,5,0)</f>
        <v>กลุ่มศูนย์ดิจิตอลชุมชน</v>
      </c>
      <c r="K223" s="387" t="str">
        <f>IF($F223&gt;0,VLOOKUP($A223,Progress_20230525!$A:$AZ,25,0),IF($G223&gt;0,VLOOKUP($A223,Progress_20230525!$A:$AZ,11,0),VLOOKUP($A223,Progress_20230525!$A:$AZ,11,0)))</f>
        <v>หมู่ที่  1  บ้าน148/4 ตำบลแหลมฟ้าผ่า อำเภอพระสมุทรเจดีย์ จังหวัดสมุทรปราการ 10290</v>
      </c>
      <c r="L223" s="387">
        <f>IF($F223&gt;0,VLOOKUP($A223,Progress_20230525!$A:$AZ,26,0),IF($G223&gt;0,VLOOKUP($A223,Progress_20230525!$A:$AZ,16,0),VLOOKUP($A223,Progress_20230525!$A:$AZ,16,0)))</f>
        <v>13.5819687629653</v>
      </c>
      <c r="M223" s="387">
        <f>IF($F223&gt;0,VLOOKUP($A223,Progress_20230525!$A:$AZ,27,0),IF($G223&gt;0,VLOOKUP($A223,Progress_20230525!$A:$AZ,17,0),VLOOKUP($A223,Progress_20230525!$A:$AZ,17,0)))</f>
        <v>100.578462236473</v>
      </c>
      <c r="N223" s="387" t="str">
        <f t="shared" si="18"/>
        <v>สังกัดหน่วยงาน</v>
      </c>
      <c r="O223" s="387" t="str">
        <f>IF($F223&gt;0,VLOOKUP($A223,Progress_20230525!$A:$AZ,28,0),IF($G223&gt;0,VLOOKUP($A223,Progress_20230525!$A:$AZ,18,0),VLOOKUP($A223,Progress_20230525!$A:$AZ,18,0)))</f>
        <v>ผอ.นางมยุรีย์ คนเจน</v>
      </c>
      <c r="P223" s="393" t="str">
        <f>IF($F223&gt;0,VLOOKUP($A223,Progress_20230525!$A:$AZ,29,0),IF($G223&gt;0,VLOOKUP($A223,Progress_20230525!$A:$AZ,19,0),VLOOKUP($A223,Progress_20230525!$A:$AZ,19,0)))</f>
        <v>082-463-2989</v>
      </c>
      <c r="Q223" s="393" t="str">
        <f>IF($F223&gt;0,0,IF($G223&gt;0,VLOOKUP($A223,Progress_20230525!$A:$AZ,20,0),VLOOKUP($A223,Progress_20230525!$A:$AZ,20,0)))</f>
        <v>นายสิทธิโชค มีเจริญพนมรัตน</v>
      </c>
      <c r="R223" s="393" t="str">
        <f>IF($F223&gt;0,0,IF($G223&gt;0,VLOOKUP($A223,Progress_20230525!$A:$AZ,21,0),VLOOKUP($A223,Progress_20230525!$A:$AZ,21,0)))</f>
        <v>063-232-3852</v>
      </c>
      <c r="S223" s="387"/>
      <c r="T223" s="387"/>
      <c r="U223" s="391">
        <f t="shared" si="19"/>
        <v>45061</v>
      </c>
      <c r="V223" s="387" t="str">
        <f>VLOOKUP(MONTH($U223),Month!$A:$C,3,0)</f>
        <v>พฤษภาคม</v>
      </c>
      <c r="W223" s="387">
        <f t="shared" si="15"/>
        <v>2023</v>
      </c>
      <c r="X223" s="392">
        <v>239.72245441213161</v>
      </c>
      <c r="Y223" s="392">
        <v>149.7657584167747</v>
      </c>
    </row>
    <row r="224" spans="1:25" x14ac:dyDescent="0.25">
      <c r="A224" s="386">
        <f t="shared" si="16"/>
        <v>223</v>
      </c>
      <c r="B224" s="27">
        <f t="shared" si="17"/>
        <v>3</v>
      </c>
      <c r="C224" s="27">
        <f>VALUE(RIGHT(VLOOKUP($A224,Progress_20230525!$A:$AZ,4,0),1))</f>
        <v>1</v>
      </c>
      <c r="D224" s="387" t="str">
        <f>VLOOKUP($C224,Type!$A:$B,2,0)</f>
        <v>ศูนย์ที่จัดตั้งในโรงเรียนหรือสถานศึกษากระจายทั่วประเทศ</v>
      </c>
      <c r="E224" s="386">
        <v>223</v>
      </c>
      <c r="F224" s="388">
        <f>IF(LEN(VLOOKUP($A224,Progress_20230525!$A:$AZ,24,0))&gt;0,1,0)</f>
        <v>0</v>
      </c>
      <c r="G224" s="388">
        <f>IFERROR(SEARCH("&gt;",VLOOKUP($A224,Progress_20230525!$A:$AZ,15,0),1),0)</f>
        <v>31</v>
      </c>
      <c r="H224" s="387" t="str">
        <f>IF($F224&gt;0,VLOOKUP($A224,Progress_20230525!$A:$AZ,24,0),IF($G224&gt;0,RIGHT(VLOOKUP($A224,Progress_20230525!$A:$AZ,15,0),LEN(VLOOKUP($A224,Progress_20230525!$A:$AZ,15,0))-$G224-1),VLOOKUP($A224,Progress_20230525!$A:$AZ,15,0)))</f>
        <v>โรงเรียนมัธยมวัดใหม่สมุทรกิจวิทยาคม</v>
      </c>
      <c r="I224" s="387" t="str">
        <f>VLOOKUP(A224,Progress_20230525!$A:$AZ,7,0)</f>
        <v>สมุทรปราการ</v>
      </c>
      <c r="J224" s="387" t="str">
        <f>VLOOKUP($A224,Progress_20230525!$A:$AZ,5,0)</f>
        <v>กลุ่มศูนย์ดิจิตอลชุมชน</v>
      </c>
      <c r="K224" s="387" t="str">
        <f>IF($F224&gt;0,VLOOKUP($A224,Progress_20230525!$A:$AZ,25,0),IF($G224&gt;0,VLOOKUP($A224,Progress_20230525!$A:$AZ,11,0),VLOOKUP($A224,Progress_20230525!$A:$AZ,11,0)))</f>
        <v>หมู่ที่  เลขที่ 106 หมู่ที่ 5  บ้าน ตำบลในคลองบางปลากด อำเภอพระสมุทรเจดีย์ จังหวัดสมุทรปราการ 10290
ตำบล ในคลองบางปลากด อำเภอพระสมุทรเจดีย์ จังหวัดสมุทรปราการ</v>
      </c>
      <c r="L224" s="387">
        <f>IF($F224&gt;0,VLOOKUP($A224,Progress_20230525!$A:$AZ,26,0),IF($G224&gt;0,VLOOKUP($A224,Progress_20230525!$A:$AZ,16,0),VLOOKUP($A224,Progress_20230525!$A:$AZ,16,0)))</f>
        <v>13.588229885989399</v>
      </c>
      <c r="M224" s="387">
        <f>IF($F224&gt;0,VLOOKUP($A224,Progress_20230525!$A:$AZ,27,0),IF($G224&gt;0,VLOOKUP($A224,Progress_20230525!$A:$AZ,17,0),VLOOKUP($A224,Progress_20230525!$A:$AZ,17,0)))</f>
        <v>100.560282636473</v>
      </c>
      <c r="N224" s="387" t="str">
        <f t="shared" si="18"/>
        <v>สังกัดหน่วยงาน</v>
      </c>
      <c r="O224" s="387" t="str">
        <f>IF($F224&gt;0,VLOOKUP($A224,Progress_20230525!$A:$AZ,28,0),IF($G224&gt;0,VLOOKUP($A224,Progress_20230525!$A:$AZ,18,0),VLOOKUP($A224,Progress_20230525!$A:$AZ,18,0)))</f>
        <v>รองผอ.นายสายัณห์ เรือนเรือง</v>
      </c>
      <c r="P224" s="393" t="str">
        <f>IF($F224&gt;0,VLOOKUP($A224,Progress_20230525!$A:$AZ,29,0),IF($G224&gt;0,VLOOKUP($A224,Progress_20230525!$A:$AZ,19,0),VLOOKUP($A224,Progress_20230525!$A:$AZ,19,0)))</f>
        <v>081-395-5352</v>
      </c>
      <c r="Q224" s="393" t="str">
        <f>IF($F224&gt;0,0,IF($G224&gt;0,VLOOKUP($A224,Progress_20230525!$A:$AZ,20,0),VLOOKUP($A224,Progress_20230525!$A:$AZ,20,0)))</f>
        <v>นางฉวีวรรณ ศรีพระราม</v>
      </c>
      <c r="R224" s="393" t="str">
        <f>IF($F224&gt;0,0,IF($G224&gt;0,VLOOKUP($A224,Progress_20230525!$A:$AZ,21,0),VLOOKUP($A224,Progress_20230525!$A:$AZ,21,0)))</f>
        <v>086-503-1580</v>
      </c>
      <c r="S224" s="387"/>
      <c r="T224" s="387"/>
      <c r="U224" s="391">
        <f t="shared" si="19"/>
        <v>45061</v>
      </c>
      <c r="V224" s="387" t="str">
        <f>VLOOKUP(MONTH($U224),Month!$A:$C,3,0)</f>
        <v>พฤษภาคม</v>
      </c>
      <c r="W224" s="387">
        <f t="shared" si="15"/>
        <v>2023</v>
      </c>
      <c r="X224" s="392">
        <v>243.72747393566428</v>
      </c>
      <c r="Y224" s="392">
        <v>139.89133925243581</v>
      </c>
    </row>
    <row r="225" spans="1:25" x14ac:dyDescent="0.25">
      <c r="A225" s="386">
        <f t="shared" si="16"/>
        <v>224</v>
      </c>
      <c r="B225" s="27">
        <f t="shared" si="17"/>
        <v>3</v>
      </c>
      <c r="C225" s="27">
        <f>VALUE(RIGHT(VLOOKUP($A225,Progress_20230525!$A:$AZ,4,0),1))</f>
        <v>1</v>
      </c>
      <c r="D225" s="387" t="str">
        <f>VLOOKUP($C225,Type!$A:$B,2,0)</f>
        <v>ศูนย์ที่จัดตั้งในโรงเรียนหรือสถานศึกษากระจายทั่วประเทศ</v>
      </c>
      <c r="E225" s="386">
        <v>224</v>
      </c>
      <c r="F225" s="388">
        <f>IF(LEN(VLOOKUP($A225,Progress_20230525!$A:$AZ,24,0))&gt;0,1,0)</f>
        <v>0</v>
      </c>
      <c r="G225" s="388">
        <f>IFERROR(SEARCH("&gt;",VLOOKUP($A225,Progress_20230525!$A:$AZ,15,0),1),0)</f>
        <v>0</v>
      </c>
      <c r="H225" s="387" t="str">
        <f>IF($F225&gt;0,VLOOKUP($A225,Progress_20230525!$A:$AZ,24,0),IF($G225&gt;0,RIGHT(VLOOKUP($A225,Progress_20230525!$A:$AZ,15,0),LEN(VLOOKUP($A225,Progress_20230525!$A:$AZ,15,0))-$G225-1),VLOOKUP($A225,Progress_20230525!$A:$AZ,15,0)))</f>
        <v>โรงเรียนวัดแค</v>
      </c>
      <c r="I225" s="387" t="str">
        <f>VLOOKUP(A225,Progress_20230525!$A:$AZ,7,0)</f>
        <v>สมุทรปราการ</v>
      </c>
      <c r="J225" s="387" t="str">
        <f>VLOOKUP($A225,Progress_20230525!$A:$AZ,5,0)</f>
        <v>กลุ่มศูนย์ดิจิตอลชุมชน</v>
      </c>
      <c r="K225" s="387" t="str">
        <f>IF($F225&gt;0,VLOOKUP($A225,Progress_20230525!$A:$AZ,25,0),IF($G225&gt;0,VLOOKUP($A225,Progress_20230525!$A:$AZ,11,0),VLOOKUP($A225,Progress_20230525!$A:$AZ,11,0)))</f>
        <v xml:space="preserve">1 หมู่ที่ 2 ถนนสุขสวัสดิ์ ซอยวัดแค   ตำบลปากคลองบางปลากด  อำเภอพระสมุทรเจดีย์ จังหวัดสมุทรปราการ 10290 </v>
      </c>
      <c r="L225" s="387">
        <f>IF($F225&gt;0,VLOOKUP($A225,Progress_20230525!$A:$AZ,26,0),IF($G225&gt;0,VLOOKUP($A225,Progress_20230525!$A:$AZ,16,0),VLOOKUP($A225,Progress_20230525!$A:$AZ,16,0)))</f>
        <v>13.606144791944001</v>
      </c>
      <c r="M225" s="387">
        <f>IF($F225&gt;0,VLOOKUP($A225,Progress_20230525!$A:$AZ,27,0),IF($G225&gt;0,VLOOKUP($A225,Progress_20230525!$A:$AZ,17,0),VLOOKUP($A225,Progress_20230525!$A:$AZ,17,0)))</f>
        <v>100.566053494146</v>
      </c>
      <c r="N225" s="387" t="str">
        <f t="shared" si="18"/>
        <v>สังกัดหน่วยงาน</v>
      </c>
      <c r="O225" s="387" t="str">
        <f>IF($F225&gt;0,VLOOKUP($A225,Progress_20230525!$A:$AZ,28,0),IF($G225&gt;0,VLOOKUP($A225,Progress_20230525!$A:$AZ,18,0),VLOOKUP($A225,Progress_20230525!$A:$AZ,18,0)))</f>
        <v>ผอ.นางประทุมพร สินสุข</v>
      </c>
      <c r="P225" s="393" t="str">
        <f>IF($F225&gt;0,VLOOKUP($A225,Progress_20230525!$A:$AZ,29,0),IF($G225&gt;0,VLOOKUP($A225,Progress_20230525!$A:$AZ,19,0),VLOOKUP($A225,Progress_20230525!$A:$AZ,19,0)))</f>
        <v>089-664-0970</v>
      </c>
      <c r="Q225" s="393" t="str">
        <f>IF($F225&gt;0,0,IF($G225&gt;0,VLOOKUP($A225,Progress_20230525!$A:$AZ,20,0),VLOOKUP($A225,Progress_20230525!$A:$AZ,20,0)))</f>
        <v>นายเกรียงไกร มีชัย</v>
      </c>
      <c r="R225" s="393" t="str">
        <f>IF($F225&gt;0,0,IF($G225&gt;0,VLOOKUP($A225,Progress_20230525!$A:$AZ,21,0),VLOOKUP($A225,Progress_20230525!$A:$AZ,21,0)))</f>
        <v>082-640-8445</v>
      </c>
      <c r="S225" s="387"/>
      <c r="T225" s="387"/>
      <c r="U225" s="391">
        <f t="shared" si="19"/>
        <v>45061</v>
      </c>
      <c r="V225" s="387" t="str">
        <f>VLOOKUP(MONTH($U225),Month!$A:$C,3,0)</f>
        <v>พฤษภาคม</v>
      </c>
      <c r="W225" s="387">
        <f t="shared" si="15"/>
        <v>2023</v>
      </c>
      <c r="X225" s="392">
        <v>218.83720029125629</v>
      </c>
      <c r="Y225" s="392">
        <v>142.50658422008624</v>
      </c>
    </row>
    <row r="226" spans="1:25" x14ac:dyDescent="0.25">
      <c r="A226" s="386">
        <f t="shared" si="16"/>
        <v>225</v>
      </c>
      <c r="B226" s="27">
        <f t="shared" si="17"/>
        <v>3</v>
      </c>
      <c r="C226" s="27">
        <f>VALUE(RIGHT(VLOOKUP($A226,Progress_20230525!$A:$AZ,4,0),1))</f>
        <v>1</v>
      </c>
      <c r="D226" s="387" t="str">
        <f>VLOOKUP($C226,Type!$A:$B,2,0)</f>
        <v>ศูนย์ที่จัดตั้งในโรงเรียนหรือสถานศึกษากระจายทั่วประเทศ</v>
      </c>
      <c r="E226" s="386">
        <v>225</v>
      </c>
      <c r="F226" s="388">
        <f>IF(LEN(VLOOKUP($A226,Progress_20230525!$A:$AZ,24,0))&gt;0,1,0)</f>
        <v>0</v>
      </c>
      <c r="G226" s="388">
        <f>IFERROR(SEARCH("&gt;",VLOOKUP($A226,Progress_20230525!$A:$AZ,15,0),1),0)</f>
        <v>0</v>
      </c>
      <c r="H226" s="387" t="str">
        <f>IF($F226&gt;0,VLOOKUP($A226,Progress_20230525!$A:$AZ,24,0),IF($G226&gt;0,RIGHT(VLOOKUP($A226,Progress_20230525!$A:$AZ,15,0),LEN(VLOOKUP($A226,Progress_20230525!$A:$AZ,15,0))-$G226-1),VLOOKUP($A226,Progress_20230525!$A:$AZ,15,0)))</f>
        <v>โรงเรียนวัดคลองสวน(พรหมอุทิศวิทยาคาร)</v>
      </c>
      <c r="I226" s="387" t="str">
        <f>VLOOKUP(A226,Progress_20230525!$A:$AZ,7,0)</f>
        <v>สมุทรปราการ</v>
      </c>
      <c r="J226" s="387" t="str">
        <f>VLOOKUP($A226,Progress_20230525!$A:$AZ,5,0)</f>
        <v>กลุ่มศูนย์ดิจิตอลชุมชน</v>
      </c>
      <c r="K226" s="387" t="str">
        <f>IF($F226&gt;0,VLOOKUP($A226,Progress_20230525!$A:$AZ,25,0),IF($G226&gt;0,VLOOKUP($A226,Progress_20230525!$A:$AZ,11,0),VLOOKUP($A226,Progress_20230525!$A:$AZ,11,0)))</f>
        <v>เลขที่ ๑ หมู่๓ ตำบลบ้านคลองสวน  อำเภอพระสมุทรเจดีย์  จังหวัดสมุทรปราการ 10290</v>
      </c>
      <c r="L226" s="387">
        <f>IF($F226&gt;0,VLOOKUP($A226,Progress_20230525!$A:$AZ,26,0),IF($G226&gt;0,VLOOKUP($A226,Progress_20230525!$A:$AZ,16,0),VLOOKUP($A226,Progress_20230525!$A:$AZ,16,0)))</f>
        <v>13.580706875417899</v>
      </c>
      <c r="M226" s="387">
        <f>IF($F226&gt;0,VLOOKUP($A226,Progress_20230525!$A:$AZ,27,0),IF($G226&gt;0,VLOOKUP($A226,Progress_20230525!$A:$AZ,17,0),VLOOKUP($A226,Progress_20230525!$A:$AZ,17,0)))</f>
        <v>100.4715685788</v>
      </c>
      <c r="N226" s="387" t="str">
        <f t="shared" si="18"/>
        <v>สังกัดหน่วยงาน</v>
      </c>
      <c r="O226" s="387" t="str">
        <f>IF($F226&gt;0,VLOOKUP($A226,Progress_20230525!$A:$AZ,28,0),IF($G226&gt;0,VLOOKUP($A226,Progress_20230525!$A:$AZ,18,0),VLOOKUP($A226,Progress_20230525!$A:$AZ,18,0)))</f>
        <v xml:space="preserve">นางกฤติยา  เกษแก้ว </v>
      </c>
      <c r="P226" s="393" t="str">
        <f>IF($F226&gt;0,VLOOKUP($A226,Progress_20230525!$A:$AZ,29,0),IF($G226&gt;0,VLOOKUP($A226,Progress_20230525!$A:$AZ,19,0),VLOOKUP($A226,Progress_20230525!$A:$AZ,19,0)))</f>
        <v>โทร. 089 155 2326</v>
      </c>
      <c r="Q226" s="393">
        <f>IF($F226&gt;0,0,IF($G226&gt;0,VLOOKUP($A226,Progress_20230525!$A:$AZ,20,0),VLOOKUP($A226,Progress_20230525!$A:$AZ,20,0)))</f>
        <v>0</v>
      </c>
      <c r="R226" s="393">
        <f>IF($F226&gt;0,0,IF($G226&gt;0,VLOOKUP($A226,Progress_20230525!$A:$AZ,21,0),VLOOKUP($A226,Progress_20230525!$A:$AZ,21,0)))</f>
        <v>0</v>
      </c>
      <c r="S226" s="387"/>
      <c r="T226" s="387"/>
      <c r="U226" s="391">
        <f t="shared" si="19"/>
        <v>45061</v>
      </c>
      <c r="V226" s="387" t="str">
        <f>VLOOKUP(MONTH($U226),Month!$A:$C,3,0)</f>
        <v>พฤษภาคม</v>
      </c>
      <c r="W226" s="387">
        <f t="shared" si="15"/>
        <v>2023</v>
      </c>
      <c r="X226" s="392">
        <v>225.54079612931292</v>
      </c>
      <c r="Y226" s="392">
        <v>113.99148022594345</v>
      </c>
    </row>
    <row r="227" spans="1:25" x14ac:dyDescent="0.25">
      <c r="A227" s="386">
        <f t="shared" si="16"/>
        <v>226</v>
      </c>
      <c r="B227" s="27">
        <f t="shared" si="17"/>
        <v>3</v>
      </c>
      <c r="C227" s="27">
        <f>VALUE(RIGHT(VLOOKUP($A227,Progress_20230525!$A:$AZ,4,0),1))</f>
        <v>1</v>
      </c>
      <c r="D227" s="387" t="str">
        <f>VLOOKUP($C227,Type!$A:$B,2,0)</f>
        <v>ศูนย์ที่จัดตั้งในโรงเรียนหรือสถานศึกษากระจายทั่วประเทศ</v>
      </c>
      <c r="E227" s="386">
        <v>226</v>
      </c>
      <c r="F227" s="388">
        <f>IF(LEN(VLOOKUP($A227,Progress_20230525!$A:$AZ,24,0))&gt;0,1,0)</f>
        <v>0</v>
      </c>
      <c r="G227" s="388">
        <f>IFERROR(SEARCH("&gt;",VLOOKUP($A227,Progress_20230525!$A:$AZ,15,0),1),0)</f>
        <v>0</v>
      </c>
      <c r="H227" s="387" t="str">
        <f>IF($F227&gt;0,VLOOKUP($A227,Progress_20230525!$A:$AZ,24,0),IF($G227&gt;0,RIGHT(VLOOKUP($A227,Progress_20230525!$A:$AZ,15,0),LEN(VLOOKUP($A227,Progress_20230525!$A:$AZ,15,0))-$G227-1),VLOOKUP($A227,Progress_20230525!$A:$AZ,15,0)))</f>
        <v>โรงเรียนป้อมนาคราชสวาทยานนทร์</v>
      </c>
      <c r="I227" s="387" t="str">
        <f>VLOOKUP(A227,Progress_20230525!$A:$AZ,7,0)</f>
        <v>สมุทรปราการ</v>
      </c>
      <c r="J227" s="387" t="str">
        <f>VLOOKUP($A227,Progress_20230525!$A:$AZ,5,0)</f>
        <v>กลุ่มศูนย์ดิจิตอลชุมชน</v>
      </c>
      <c r="K227" s="387" t="str">
        <f>IF($F227&gt;0,VLOOKUP($A227,Progress_20230525!$A:$AZ,25,0),IF($G227&gt;0,VLOOKUP($A227,Progress_20230525!$A:$AZ,11,0),VLOOKUP($A227,Progress_20230525!$A:$AZ,11,0)))</f>
        <v>เลขที่ 168 หมู่ 3 ตำบล ปากคลองบางปลากด อำเภอพระสมุทรเจดีย์ สมุทรปราการ 10290</v>
      </c>
      <c r="L227" s="387">
        <f>IF($F227&gt;0,VLOOKUP($A227,Progress_20230525!$A:$AZ,26,0),IF($G227&gt;0,VLOOKUP($A227,Progress_20230525!$A:$AZ,16,0),VLOOKUP($A227,Progress_20230525!$A:$AZ,16,0)))</f>
        <v>13.594901040922</v>
      </c>
      <c r="M227" s="387">
        <f>IF($F227&gt;0,VLOOKUP($A227,Progress_20230525!$A:$AZ,27,0),IF($G227&gt;0,VLOOKUP($A227,Progress_20230525!$A:$AZ,17,0),VLOOKUP($A227,Progress_20230525!$A:$AZ,17,0)))</f>
        <v>100.58314385181799</v>
      </c>
      <c r="N227" s="387" t="str">
        <f t="shared" si="18"/>
        <v>สังกัดหน่วยงาน</v>
      </c>
      <c r="O227" s="387" t="str">
        <f>IF($F227&gt;0,VLOOKUP($A227,Progress_20230525!$A:$AZ,28,0),IF($G227&gt;0,VLOOKUP($A227,Progress_20230525!$A:$AZ,18,0),VLOOKUP($A227,Progress_20230525!$A:$AZ,18,0)))</f>
        <v>ผอ.นายกวีวัฒ ฤาชัยลาม</v>
      </c>
      <c r="P227" s="393" t="str">
        <f>IF($F227&gt;0,VLOOKUP($A227,Progress_20230525!$A:$AZ,29,0),IF($G227&gt;0,VLOOKUP($A227,Progress_20230525!$A:$AZ,19,0),VLOOKUP($A227,Progress_20230525!$A:$AZ,19,0)))</f>
        <v>092-675-6092</v>
      </c>
      <c r="Q227" s="393" t="str">
        <f>IF($F227&gt;0,0,IF($G227&gt;0,VLOOKUP($A227,Progress_20230525!$A:$AZ,20,0),VLOOKUP($A227,Progress_20230525!$A:$AZ,20,0)))</f>
        <v>นางสาวเพ็งพิศ โพธิทรัพย์</v>
      </c>
      <c r="R227" s="393" t="str">
        <f>IF($F227&gt;0,0,IF($G227&gt;0,VLOOKUP($A227,Progress_20230525!$A:$AZ,21,0),VLOOKUP($A227,Progress_20230525!$A:$AZ,21,0)))</f>
        <v>095-562-0147</v>
      </c>
      <c r="S227" s="387"/>
      <c r="T227" s="387"/>
      <c r="U227" s="391">
        <f t="shared" si="19"/>
        <v>45061</v>
      </c>
      <c r="V227" s="387" t="str">
        <f>VLOOKUP(MONTH($U227),Month!$A:$C,3,0)</f>
        <v>พฤษภาคม</v>
      </c>
      <c r="W227" s="387">
        <f t="shared" si="15"/>
        <v>2023</v>
      </c>
      <c r="X227" s="392">
        <v>214.82440103148267</v>
      </c>
      <c r="Y227" s="392">
        <v>124.35860804802304</v>
      </c>
    </row>
    <row r="228" spans="1:25" x14ac:dyDescent="0.25">
      <c r="A228" s="386">
        <f t="shared" si="16"/>
        <v>227</v>
      </c>
      <c r="B228" s="27">
        <f t="shared" si="17"/>
        <v>3</v>
      </c>
      <c r="C228" s="27">
        <f>VALUE(RIGHT(VLOOKUP($A228,Progress_20230525!$A:$AZ,4,0),1))</f>
        <v>1</v>
      </c>
      <c r="D228" s="387" t="str">
        <f>VLOOKUP($C228,Type!$A:$B,2,0)</f>
        <v>ศูนย์ที่จัดตั้งในโรงเรียนหรือสถานศึกษากระจายทั่วประเทศ</v>
      </c>
      <c r="E228" s="386">
        <v>227</v>
      </c>
      <c r="F228" s="388">
        <f>IF(LEN(VLOOKUP($A228,Progress_20230525!$A:$AZ,24,0))&gt;0,1,0)</f>
        <v>0</v>
      </c>
      <c r="G228" s="388">
        <f>IFERROR(SEARCH("&gt;",VLOOKUP($A228,Progress_20230525!$A:$AZ,15,0),1),0)</f>
        <v>0</v>
      </c>
      <c r="H228" s="387" t="str">
        <f>IF($F228&gt;0,VLOOKUP($A228,Progress_20230525!$A:$AZ,24,0),IF($G228&gt;0,RIGHT(VLOOKUP($A228,Progress_20230525!$A:$AZ,15,0),LEN(VLOOKUP($A228,Progress_20230525!$A:$AZ,15,0))-$G228-1),VLOOKUP($A228,Progress_20230525!$A:$AZ,15,0)))</f>
        <v>โรงเรียนวัดมงคลโคธาวาส</v>
      </c>
      <c r="I228" s="387" t="str">
        <f>VLOOKUP(A228,Progress_20230525!$A:$AZ,7,0)</f>
        <v>สมุทรปราการ</v>
      </c>
      <c r="J228" s="387" t="str">
        <f>VLOOKUP($A228,Progress_20230525!$A:$AZ,5,0)</f>
        <v>กลุ่มศูนย์ดิจิตอลชุมชน</v>
      </c>
      <c r="K228" s="387" t="str">
        <f>IF($F228&gt;0,VLOOKUP($A228,Progress_20230525!$A:$AZ,25,0),IF($G228&gt;0,VLOOKUP($A228,Progress_20230525!$A:$AZ,11,0),VLOOKUP($A228,Progress_20230525!$A:$AZ,11,0)))</f>
        <v>488 หมู่ 13  ตำบนคลองด่านอำเภอบางบ่อ จังหวัดสมุทรปราการ 10506</v>
      </c>
      <c r="L228" s="387">
        <f>IF($F228&gt;0,VLOOKUP($A228,Progress_20230525!$A:$AZ,26,0),IF($G228&gt;0,VLOOKUP($A228,Progress_20230525!$A:$AZ,16,0),VLOOKUP($A228,Progress_20230525!$A:$AZ,16,0)))</f>
        <v>13.514553099793501</v>
      </c>
      <c r="M228" s="387">
        <f>IF($F228&gt;0,VLOOKUP($A228,Progress_20230525!$A:$AZ,27,0),IF($G228&gt;0,VLOOKUP($A228,Progress_20230525!$A:$AZ,17,0),VLOOKUP($A228,Progress_20230525!$A:$AZ,17,0)))</f>
        <v>100.82088272298</v>
      </c>
      <c r="N228" s="387" t="str">
        <f t="shared" si="18"/>
        <v>สังกัดหน่วยงาน</v>
      </c>
      <c r="O228" s="387" t="str">
        <f>IF($F228&gt;0,VLOOKUP($A228,Progress_20230525!$A:$AZ,28,0),IF($G228&gt;0,VLOOKUP($A228,Progress_20230525!$A:$AZ,18,0),VLOOKUP($A228,Progress_20230525!$A:$AZ,18,0)))</f>
        <v>ผอ.นางรัญภา พรบัญชาตระกูล</v>
      </c>
      <c r="P228" s="393" t="str">
        <f>IF($F228&gt;0,VLOOKUP($A228,Progress_20230525!$A:$AZ,29,0),IF($G228&gt;0,VLOOKUP($A228,Progress_20230525!$A:$AZ,19,0),VLOOKUP($A228,Progress_20230525!$A:$AZ,19,0)))</f>
        <v>061 636 6914</v>
      </c>
      <c r="Q228" s="393" t="str">
        <f>IF($F228&gt;0,0,IF($G228&gt;0,VLOOKUP($A228,Progress_20230525!$A:$AZ,20,0),VLOOKUP($A228,Progress_20230525!$A:$AZ,20,0)))</f>
        <v>นายกิตตินันท์ หริ่งเรไร</v>
      </c>
      <c r="R228" s="393" t="str">
        <f>IF($F228&gt;0,0,IF($G228&gt;0,VLOOKUP($A228,Progress_20230525!$A:$AZ,21,0),VLOOKUP($A228,Progress_20230525!$A:$AZ,21,0)))</f>
        <v>081-577-0158</v>
      </c>
      <c r="S228" s="387"/>
      <c r="T228" s="387"/>
      <c r="U228" s="391">
        <f t="shared" si="19"/>
        <v>45061</v>
      </c>
      <c r="V228" s="387" t="str">
        <f>VLOOKUP(MONTH($U228),Month!$A:$C,3,0)</f>
        <v>พฤษภาคม</v>
      </c>
      <c r="W228" s="387">
        <f t="shared" si="15"/>
        <v>2023</v>
      </c>
      <c r="X228" s="392">
        <v>220.52670381126566</v>
      </c>
      <c r="Y228" s="392">
        <v>146.56974562462958</v>
      </c>
    </row>
    <row r="229" spans="1:25" x14ac:dyDescent="0.25">
      <c r="A229" s="386">
        <f t="shared" si="16"/>
        <v>228</v>
      </c>
      <c r="B229" s="27">
        <f t="shared" si="17"/>
        <v>3</v>
      </c>
      <c r="C229" s="27">
        <f>VALUE(RIGHT(VLOOKUP($A229,Progress_20230525!$A:$AZ,4,0),1))</f>
        <v>1</v>
      </c>
      <c r="D229" s="387" t="str">
        <f>VLOOKUP($C229,Type!$A:$B,2,0)</f>
        <v>ศูนย์ที่จัดตั้งในโรงเรียนหรือสถานศึกษากระจายทั่วประเทศ</v>
      </c>
      <c r="E229" s="386">
        <v>228</v>
      </c>
      <c r="F229" s="388">
        <f>IF(LEN(VLOOKUP($A229,Progress_20230525!$A:$AZ,24,0))&gt;0,1,0)</f>
        <v>0</v>
      </c>
      <c r="G229" s="388">
        <f>IFERROR(SEARCH("&gt;",VLOOKUP($A229,Progress_20230525!$A:$AZ,15,0),1),0)</f>
        <v>0</v>
      </c>
      <c r="H229" s="387" t="str">
        <f>IF($F229&gt;0,VLOOKUP($A229,Progress_20230525!$A:$AZ,24,0),IF($G229&gt;0,RIGHT(VLOOKUP($A229,Progress_20230525!$A:$AZ,15,0),LEN(VLOOKUP($A229,Progress_20230525!$A:$AZ,15,0))-$G229-1),VLOOKUP($A229,Progress_20230525!$A:$AZ,15,0)))</f>
        <v>กศน.อำเภอบางเสาธง</v>
      </c>
      <c r="I229" s="387" t="str">
        <f>VLOOKUP(A229,Progress_20230525!$A:$AZ,7,0)</f>
        <v>สมุทรปราการ</v>
      </c>
      <c r="J229" s="387" t="str">
        <f>VLOOKUP($A229,Progress_20230525!$A:$AZ,5,0)</f>
        <v>กลุ่มศูนย์ดิจิตอลชุมชน</v>
      </c>
      <c r="K229" s="387" t="str">
        <f>IF($F229&gt;0,VLOOKUP($A229,Progress_20230525!$A:$AZ,25,0),IF($G229&gt;0,VLOOKUP($A229,Progress_20230525!$A:$AZ,11,0),VLOOKUP($A229,Progress_20230525!$A:$AZ,11,0)))</f>
        <v>51/2 ตำบลบางเสาธง อำเภอบางเสาธง สมุทรปราการ 10570</v>
      </c>
      <c r="L229" s="387">
        <f>IF($F229&gt;0,VLOOKUP($A229,Progress_20230525!$A:$AZ,26,0),IF($G229&gt;0,VLOOKUP($A229,Progress_20230525!$A:$AZ,16,0),VLOOKUP($A229,Progress_20230525!$A:$AZ,16,0)))</f>
        <v>13.594757669224</v>
      </c>
      <c r="M229" s="387">
        <f>IF($F229&gt;0,VLOOKUP($A229,Progress_20230525!$A:$AZ,27,0),IF($G229&gt;0,VLOOKUP($A229,Progress_20230525!$A:$AZ,17,0),VLOOKUP($A229,Progress_20230525!$A:$AZ,17,0)))</f>
        <v>100.83098193647299</v>
      </c>
      <c r="N229" s="387" t="str">
        <f t="shared" si="18"/>
        <v>สังกัดหน่วยงาน</v>
      </c>
      <c r="O229" s="387" t="str">
        <f>IF($F229&gt;0,VLOOKUP($A229,Progress_20230525!$A:$AZ,28,0),IF($G229&gt;0,VLOOKUP($A229,Progress_20230525!$A:$AZ,18,0),VLOOKUP($A229,Progress_20230525!$A:$AZ,18,0)))</f>
        <v>นส.วราภรณ์ กลิ่นเกิด</v>
      </c>
      <c r="P229" s="393">
        <f>IF($F229&gt;0,VLOOKUP($A229,Progress_20230525!$A:$AZ,29,0),IF($G229&gt;0,VLOOKUP($A229,Progress_20230525!$A:$AZ,19,0),VLOOKUP($A229,Progress_20230525!$A:$AZ,19,0)))</f>
        <v>0</v>
      </c>
      <c r="Q229" s="393" t="str">
        <f>IF($F229&gt;0,0,IF($G229&gt;0,VLOOKUP($A229,Progress_20230525!$A:$AZ,20,0),VLOOKUP($A229,Progress_20230525!$A:$AZ,20,0)))</f>
        <v>อ.ลินดา ปานไผ่</v>
      </c>
      <c r="R229" s="393" t="str">
        <f>IF($F229&gt;0,0,IF($G229&gt;0,VLOOKUP($A229,Progress_20230525!$A:$AZ,21,0),VLOOKUP($A229,Progress_20230525!$A:$AZ,21,0)))</f>
        <v>083-115-3983</v>
      </c>
      <c r="S229" s="387"/>
      <c r="T229" s="387"/>
      <c r="U229" s="391">
        <f t="shared" si="19"/>
        <v>45061</v>
      </c>
      <c r="V229" s="387" t="str">
        <f>VLOOKUP(MONTH($U229),Month!$A:$C,3,0)</f>
        <v>พฤษภาคม</v>
      </c>
      <c r="W229" s="387">
        <f t="shared" si="15"/>
        <v>2023</v>
      </c>
      <c r="X229" s="392">
        <v>211.94913675174035</v>
      </c>
      <c r="Y229" s="392">
        <v>136.12787327083151</v>
      </c>
    </row>
    <row r="230" spans="1:25" x14ac:dyDescent="0.25">
      <c r="A230" s="386">
        <f t="shared" si="16"/>
        <v>229</v>
      </c>
      <c r="B230" s="27">
        <f t="shared" si="17"/>
        <v>3</v>
      </c>
      <c r="C230" s="27">
        <f>VALUE(RIGHT(VLOOKUP($A230,Progress_20230525!$A:$AZ,4,0),1))</f>
        <v>1</v>
      </c>
      <c r="D230" s="387" t="str">
        <f>VLOOKUP($C230,Type!$A:$B,2,0)</f>
        <v>ศูนย์ที่จัดตั้งในโรงเรียนหรือสถานศึกษากระจายทั่วประเทศ</v>
      </c>
      <c r="E230" s="386">
        <v>229</v>
      </c>
      <c r="F230" s="388">
        <f>IF(LEN(VLOOKUP($A230,Progress_20230525!$A:$AZ,24,0))&gt;0,1,0)</f>
        <v>0</v>
      </c>
      <c r="G230" s="388">
        <f>IFERROR(SEARCH("&gt;",VLOOKUP($A230,Progress_20230525!$A:$AZ,15,0),1),0)</f>
        <v>0</v>
      </c>
      <c r="H230" s="387" t="str">
        <f>IF($F230&gt;0,VLOOKUP($A230,Progress_20230525!$A:$AZ,24,0),IF($G230&gt;0,RIGHT(VLOOKUP($A230,Progress_20230525!$A:$AZ,15,0),LEN(VLOOKUP($A230,Progress_20230525!$A:$AZ,15,0))-$G230-1),VLOOKUP($A230,Progress_20230525!$A:$AZ,15,0)))</f>
        <v>โรงเรียนเตรียมอุดมศึกษาน้อมเกล้า</v>
      </c>
      <c r="I230" s="387" t="str">
        <f>VLOOKUP(A230,Progress_20230525!$A:$AZ,7,0)</f>
        <v>สมุทรปราการ</v>
      </c>
      <c r="J230" s="387" t="str">
        <f>VLOOKUP($A230,Progress_20230525!$A:$AZ,5,0)</f>
        <v>กลุ่มศูนย์ดิจิตอลชุมชน</v>
      </c>
      <c r="K230" s="387" t="str">
        <f>IF($F230&gt;0,VLOOKUP($A230,Progress_20230525!$A:$AZ,25,0),IF($G230&gt;0,VLOOKUP($A230,Progress_20230525!$A:$AZ,11,0),VLOOKUP($A230,Progress_20230525!$A:$AZ,11,0)))</f>
        <v>78 ถนน รามคำแหง แขวงราษฎร์พัฒนา เขตสะพานสูง กรุงเทพมหานคร 10240</v>
      </c>
      <c r="L230" s="387">
        <f>IF($F230&gt;0,VLOOKUP($A230,Progress_20230525!$A:$AZ,26,0),IF($G230&gt;0,VLOOKUP($A230,Progress_20230525!$A:$AZ,16,0),VLOOKUP($A230,Progress_20230525!$A:$AZ,16,0)))</f>
        <v>13.633639481302399</v>
      </c>
      <c r="M230" s="387">
        <f>IF($F230&gt;0,VLOOKUP($A230,Progress_20230525!$A:$AZ,27,0),IF($G230&gt;0,VLOOKUP($A230,Progress_20230525!$A:$AZ,17,0),VLOOKUP($A230,Progress_20230525!$A:$AZ,17,0)))</f>
        <v>100.56038330547401</v>
      </c>
      <c r="N230" s="387" t="str">
        <f t="shared" si="18"/>
        <v>สังกัดหน่วยงาน</v>
      </c>
      <c r="O230" s="387" t="str">
        <f>IF($F230&gt;0,VLOOKUP($A230,Progress_20230525!$A:$AZ,28,0),IF($G230&gt;0,VLOOKUP($A230,Progress_20230525!$A:$AZ,18,0),VLOOKUP($A230,Progress_20230525!$A:$AZ,18,0)))</f>
        <v>นางบุสบง พรหมจันทร์</v>
      </c>
      <c r="P230" s="393">
        <f>IF($F230&gt;0,VLOOKUP($A230,Progress_20230525!$A:$AZ,29,0),IF($G230&gt;0,VLOOKUP($A230,Progress_20230525!$A:$AZ,19,0),VLOOKUP($A230,Progress_20230525!$A:$AZ,19,0)))</f>
        <v>0</v>
      </c>
      <c r="Q230" s="393">
        <f>IF($F230&gt;0,0,IF($G230&gt;0,VLOOKUP($A230,Progress_20230525!$A:$AZ,20,0),VLOOKUP($A230,Progress_20230525!$A:$AZ,20,0)))</f>
        <v>0</v>
      </c>
      <c r="R230" s="393">
        <f>IF($F230&gt;0,0,IF($G230&gt;0,VLOOKUP($A230,Progress_20230525!$A:$AZ,21,0),VLOOKUP($A230,Progress_20230525!$A:$AZ,21,0)))</f>
        <v>0</v>
      </c>
      <c r="S230" s="387"/>
      <c r="T230" s="387"/>
      <c r="U230" s="391">
        <f t="shared" si="19"/>
        <v>45061</v>
      </c>
      <c r="V230" s="387" t="str">
        <f>VLOOKUP(MONTH($U230),Month!$A:$C,3,0)</f>
        <v>พฤษภาคม</v>
      </c>
      <c r="W230" s="387">
        <f t="shared" si="15"/>
        <v>2023</v>
      </c>
      <c r="X230" s="392">
        <v>244.4346117028069</v>
      </c>
      <c r="Y230" s="392">
        <v>111.69902763089374</v>
      </c>
    </row>
    <row r="231" spans="1:25" x14ac:dyDescent="0.25">
      <c r="A231" s="386">
        <f t="shared" si="16"/>
        <v>230</v>
      </c>
      <c r="B231" s="27">
        <f t="shared" si="17"/>
        <v>3</v>
      </c>
      <c r="C231" s="27">
        <f>VALUE(RIGHT(VLOOKUP($A231,Progress_20230525!$A:$AZ,4,0),1))</f>
        <v>1</v>
      </c>
      <c r="D231" s="387" t="str">
        <f>VLOOKUP($C231,Type!$A:$B,2,0)</f>
        <v>ศูนย์ที่จัดตั้งในโรงเรียนหรือสถานศึกษากระจายทั่วประเทศ</v>
      </c>
      <c r="E231" s="386">
        <v>230</v>
      </c>
      <c r="F231" s="388">
        <f>IF(LEN(VLOOKUP($A231,Progress_20230525!$A:$AZ,24,0))&gt;0,1,0)</f>
        <v>0</v>
      </c>
      <c r="G231" s="388">
        <f>IFERROR(SEARCH("&gt;",VLOOKUP($A231,Progress_20230525!$A:$AZ,15,0),1),0)</f>
        <v>16</v>
      </c>
      <c r="H231" s="387" t="str">
        <f>IF($F231&gt;0,VLOOKUP($A231,Progress_20230525!$A:$AZ,24,0),IF($G231&gt;0,RIGHT(VLOOKUP($A231,Progress_20230525!$A:$AZ,15,0),LEN(VLOOKUP($A231,Progress_20230525!$A:$AZ,15,0))-$G231-1),VLOOKUP($A231,Progress_20230525!$A:$AZ,15,0)))</f>
        <v>โรงเรียนวัดครุนอก</v>
      </c>
      <c r="I231" s="387" t="str">
        <f>VLOOKUP(A231,Progress_20230525!$A:$AZ,7,0)</f>
        <v>สมุทรปราการ</v>
      </c>
      <c r="J231" s="387" t="str">
        <f>VLOOKUP($A231,Progress_20230525!$A:$AZ,5,0)</f>
        <v>กลุ่มศูนย์ดิจิตอลชุมชน</v>
      </c>
      <c r="K231" s="387" t="str">
        <f>IF($F231&gt;0,VLOOKUP($A231,Progress_20230525!$A:$AZ,25,0),IF($G231&gt;0,VLOOKUP($A231,Progress_20230525!$A:$AZ,11,0),VLOOKUP($A231,Progress_20230525!$A:$AZ,11,0)))</f>
        <v xml:space="preserve"> 1/1 ชุมชนครุนอก หมู่ 7 ถ.สุขสวัสดิ์ 47 ต.บางครุ อ. พระประแดง จ.สมุทรปราการ </v>
      </c>
      <c r="L231" s="387">
        <f>IF($F231&gt;0,VLOOKUP($A231,Progress_20230525!$A:$AZ,26,0),IF($G231&gt;0,VLOOKUP($A231,Progress_20230525!$A:$AZ,16,0),VLOOKUP($A231,Progress_20230525!$A:$AZ,16,0)))</f>
        <v>13.637911708228399</v>
      </c>
      <c r="M231" s="387">
        <f>IF($F231&gt;0,VLOOKUP($A231,Progress_20230525!$A:$AZ,27,0),IF($G231&gt;0,VLOOKUP($A231,Progress_20230525!$A:$AZ,17,0),VLOOKUP($A231,Progress_20230525!$A:$AZ,17,0)))</f>
        <v>100.533381021129</v>
      </c>
      <c r="N231" s="387" t="str">
        <f t="shared" si="18"/>
        <v>สังกัดหน่วยงาน</v>
      </c>
      <c r="O231" s="387" t="str">
        <f>IF($F231&gt;0,VLOOKUP($A231,Progress_20230525!$A:$AZ,28,0),IF($G231&gt;0,VLOOKUP($A231,Progress_20230525!$A:$AZ,18,0),VLOOKUP($A231,Progress_20230525!$A:$AZ,18,0)))</f>
        <v xml:space="preserve"> นายนิพนธ์ นิลคง</v>
      </c>
      <c r="P231" s="393">
        <f>IF($F231&gt;0,VLOOKUP($A231,Progress_20230525!$A:$AZ,29,0),IF($G231&gt;0,VLOOKUP($A231,Progress_20230525!$A:$AZ,19,0),VLOOKUP($A231,Progress_20230525!$A:$AZ,19,0)))</f>
        <v>0</v>
      </c>
      <c r="Q231" s="393">
        <f>IF($F231&gt;0,0,IF($G231&gt;0,VLOOKUP($A231,Progress_20230525!$A:$AZ,20,0),VLOOKUP($A231,Progress_20230525!$A:$AZ,20,0)))</f>
        <v>0</v>
      </c>
      <c r="R231" s="393">
        <f>IF($F231&gt;0,0,IF($G231&gt;0,VLOOKUP($A231,Progress_20230525!$A:$AZ,21,0),VLOOKUP($A231,Progress_20230525!$A:$AZ,21,0)))</f>
        <v>0</v>
      </c>
      <c r="S231" s="387"/>
      <c r="T231" s="387"/>
      <c r="U231" s="391">
        <f t="shared" si="19"/>
        <v>45061</v>
      </c>
      <c r="V231" s="387" t="str">
        <f>VLOOKUP(MONTH($U231),Month!$A:$C,3,0)</f>
        <v>พฤษภาคม</v>
      </c>
      <c r="W231" s="387">
        <f t="shared" si="15"/>
        <v>2023</v>
      </c>
      <c r="X231" s="392">
        <v>236.77362158539714</v>
      </c>
      <c r="Y231" s="392">
        <v>149.29697595340687</v>
      </c>
    </row>
    <row r="232" spans="1:25" x14ac:dyDescent="0.25">
      <c r="A232" s="386">
        <f t="shared" si="16"/>
        <v>231</v>
      </c>
      <c r="B232" s="27">
        <f t="shared" si="17"/>
        <v>3</v>
      </c>
      <c r="C232" s="27">
        <f>VALUE(RIGHT(VLOOKUP($A232,Progress_20230525!$A:$AZ,4,0),1))</f>
        <v>1</v>
      </c>
      <c r="D232" s="387" t="str">
        <f>VLOOKUP($C232,Type!$A:$B,2,0)</f>
        <v>ศูนย์ที่จัดตั้งในโรงเรียนหรือสถานศึกษากระจายทั่วประเทศ</v>
      </c>
      <c r="E232" s="386">
        <v>231</v>
      </c>
      <c r="F232" s="388">
        <f>IF(LEN(VLOOKUP($A232,Progress_20230525!$A:$AZ,24,0))&gt;0,1,0)</f>
        <v>0</v>
      </c>
      <c r="G232" s="388">
        <f>IFERROR(SEARCH("&gt;",VLOOKUP($A232,Progress_20230525!$A:$AZ,15,0),1),0)</f>
        <v>0</v>
      </c>
      <c r="H232" s="387" t="str">
        <f>IF($F232&gt;0,VLOOKUP($A232,Progress_20230525!$A:$AZ,24,0),IF($G232&gt;0,RIGHT(VLOOKUP($A232,Progress_20230525!$A:$AZ,15,0),LEN(VLOOKUP($A232,Progress_20230525!$A:$AZ,15,0))-$G232-1),VLOOKUP($A232,Progress_20230525!$A:$AZ,15,0)))</f>
        <v>โรงเรียนวัดบางโฉลงนอก (ประสิทธิบำรุง)</v>
      </c>
      <c r="I232" s="387" t="str">
        <f>VLOOKUP(A232,Progress_20230525!$A:$AZ,7,0)</f>
        <v>สมุทรปราการ</v>
      </c>
      <c r="J232" s="387" t="str">
        <f>VLOOKUP($A232,Progress_20230525!$A:$AZ,5,0)</f>
        <v>กลุ่มศูนย์ดิจิตอลชุมชน</v>
      </c>
      <c r="K232" s="387" t="str">
        <f>IF($F232&gt;0,VLOOKUP($A232,Progress_20230525!$A:$AZ,25,0),IF($G232&gt;0,VLOOKUP($A232,Progress_20230525!$A:$AZ,11,0),VLOOKUP($A232,Progress_20230525!$A:$AZ,11,0)))</f>
        <v>60 ตำบลบางโฉลง อำเภอบางพลี สมุทรปราการ</v>
      </c>
      <c r="L232" s="387">
        <f>IF($F232&gt;0,VLOOKUP($A232,Progress_20230525!$A:$AZ,26,0),IF($G232&gt;0,VLOOKUP($A232,Progress_20230525!$A:$AZ,16,0),VLOOKUP($A232,Progress_20230525!$A:$AZ,16,0)))</f>
        <v>13.603013609818801</v>
      </c>
      <c r="M232" s="387">
        <f>IF($F232&gt;0,VLOOKUP($A232,Progress_20230525!$A:$AZ,27,0),IF($G232&gt;0,VLOOKUP($A232,Progress_20230525!$A:$AZ,17,0),VLOOKUP($A232,Progress_20230525!$A:$AZ,17,0)))</f>
        <v>100.74601544996401</v>
      </c>
      <c r="N232" s="387" t="str">
        <f t="shared" si="18"/>
        <v>สังกัดหน่วยงาน</v>
      </c>
      <c r="O232" s="387" t="str">
        <f>IF($F232&gt;0,VLOOKUP($A232,Progress_20230525!$A:$AZ,28,0),IF($G232&gt;0,VLOOKUP($A232,Progress_20230525!$A:$AZ,18,0),VLOOKUP($A232,Progress_20230525!$A:$AZ,18,0)))</f>
        <v>ผอ.นางสาวลักขณา เพ็งรักษ์</v>
      </c>
      <c r="P232" s="393" t="str">
        <f>IF($F232&gt;0,VLOOKUP($A232,Progress_20230525!$A:$AZ,29,0),IF($G232&gt;0,VLOOKUP($A232,Progress_20230525!$A:$AZ,19,0),VLOOKUP($A232,Progress_20230525!$A:$AZ,19,0)))</f>
        <v>061-825-4289</v>
      </c>
      <c r="Q232" s="393" t="str">
        <f>IF($F232&gt;0,0,IF($G232&gt;0,VLOOKUP($A232,Progress_20230525!$A:$AZ,20,0),VLOOKUP($A232,Progress_20230525!$A:$AZ,20,0)))</f>
        <v>นายศรายุทธ์ ดอนไพรฮาบ</v>
      </c>
      <c r="R232" s="393" t="str">
        <f>IF($F232&gt;0,0,IF($G232&gt;0,VLOOKUP($A232,Progress_20230525!$A:$AZ,21,0),VLOOKUP($A232,Progress_20230525!$A:$AZ,21,0)))</f>
        <v>087-588-2036</v>
      </c>
      <c r="S232" s="387"/>
      <c r="T232" s="387"/>
      <c r="U232" s="391">
        <f t="shared" si="19"/>
        <v>45061</v>
      </c>
      <c r="V232" s="387" t="str">
        <f>VLOOKUP(MONTH($U232),Month!$A:$C,3,0)</f>
        <v>พฤษภาคม</v>
      </c>
      <c r="W232" s="387">
        <f t="shared" si="15"/>
        <v>2023</v>
      </c>
      <c r="X232" s="392">
        <v>240.89391060975012</v>
      </c>
      <c r="Y232" s="392">
        <v>120.29900144450802</v>
      </c>
    </row>
    <row r="233" spans="1:25" x14ac:dyDescent="0.25">
      <c r="A233" s="386">
        <f t="shared" si="16"/>
        <v>232</v>
      </c>
      <c r="B233" s="27">
        <f t="shared" si="17"/>
        <v>3</v>
      </c>
      <c r="C233" s="27">
        <f>VALUE(RIGHT(VLOOKUP($A233,Progress_20230525!$A:$AZ,4,0),1))</f>
        <v>1</v>
      </c>
      <c r="D233" s="387" t="str">
        <f>VLOOKUP($C233,Type!$A:$B,2,0)</f>
        <v>ศูนย์ที่จัดตั้งในโรงเรียนหรือสถานศึกษากระจายทั่วประเทศ</v>
      </c>
      <c r="E233" s="386">
        <v>232</v>
      </c>
      <c r="F233" s="388">
        <f>IF(LEN(VLOOKUP($A233,Progress_20230525!$A:$AZ,24,0))&gt;0,1,0)</f>
        <v>0</v>
      </c>
      <c r="G233" s="388">
        <f>IFERROR(SEARCH("&gt;",VLOOKUP($A233,Progress_20230525!$A:$AZ,15,0),1),0)</f>
        <v>0</v>
      </c>
      <c r="H233" s="387" t="str">
        <f>IF($F233&gt;0,VLOOKUP($A233,Progress_20230525!$A:$AZ,24,0),IF($G233&gt;0,RIGHT(VLOOKUP($A233,Progress_20230525!$A:$AZ,15,0),LEN(VLOOKUP($A233,Progress_20230525!$A:$AZ,15,0))-$G233-1),VLOOKUP($A233,Progress_20230525!$A:$AZ,15,0)))</f>
        <v>โรงเรียนหลวงพ่อปานคลองด่านอนุสรณ์</v>
      </c>
      <c r="I233" s="387" t="str">
        <f>VLOOKUP(A233,Progress_20230525!$A:$AZ,7,0)</f>
        <v>สมุทรปราการ</v>
      </c>
      <c r="J233" s="387" t="str">
        <f>VLOOKUP($A233,Progress_20230525!$A:$AZ,5,0)</f>
        <v>กลุ่มศูนย์ดิจิตอลชุมชน</v>
      </c>
      <c r="K233" s="387" t="str">
        <f>IF($F233&gt;0,VLOOKUP($A233,Progress_20230525!$A:$AZ,25,0),IF($G233&gt;0,VLOOKUP($A233,Progress_20230525!$A:$AZ,11,0),VLOOKUP($A233,Progress_20230525!$A:$AZ,11,0)))</f>
        <v>30 ถนน บางบ่อ-คลองด่าน ตำบล คลองด่าน อำเภอบางบ่อ สมุทรปราการ 10550</v>
      </c>
      <c r="L233" s="387">
        <f>IF($F233&gt;0,VLOOKUP($A233,Progress_20230525!$A:$AZ,26,0),IF($G233&gt;0,VLOOKUP($A233,Progress_20230525!$A:$AZ,16,0),VLOOKUP($A233,Progress_20230525!$A:$AZ,16,0)))</f>
        <v>13.5066084795303</v>
      </c>
      <c r="M233" s="387">
        <f>IF($F233&gt;0,VLOOKUP($A233,Progress_20230525!$A:$AZ,27,0),IF($G233&gt;0,VLOOKUP($A233,Progress_20230525!$A:$AZ,17,0),VLOOKUP($A233,Progress_20230525!$A:$AZ,17,0)))</f>
        <v>100.833111894144</v>
      </c>
      <c r="N233" s="387" t="str">
        <f t="shared" si="18"/>
        <v>สังกัดหน่วยงาน</v>
      </c>
      <c r="O233" s="387" t="str">
        <f>IF($F233&gt;0,VLOOKUP($A233,Progress_20230525!$A:$AZ,28,0),IF($G233&gt;0,VLOOKUP($A233,Progress_20230525!$A:$AZ,18,0),VLOOKUP($A233,Progress_20230525!$A:$AZ,18,0)))</f>
        <v>ผอ.นายวิสูตร ยอดสุข</v>
      </c>
      <c r="P233" s="393">
        <f>IF($F233&gt;0,VLOOKUP($A233,Progress_20230525!$A:$AZ,29,0),IF($G233&gt;0,VLOOKUP($A233,Progress_20230525!$A:$AZ,19,0),VLOOKUP($A233,Progress_20230525!$A:$AZ,19,0)))</f>
        <v>0</v>
      </c>
      <c r="Q233" s="393" t="str">
        <f>IF($F233&gt;0,0,IF($G233&gt;0,VLOOKUP($A233,Progress_20230525!$A:$AZ,20,0),VLOOKUP($A233,Progress_20230525!$A:$AZ,20,0)))</f>
        <v>นางนงค์นุช ภูมี</v>
      </c>
      <c r="R233" s="393" t="str">
        <f>IF($F233&gt;0,0,IF($G233&gt;0,VLOOKUP($A233,Progress_20230525!$A:$AZ,21,0),VLOOKUP($A233,Progress_20230525!$A:$AZ,21,0)))</f>
        <v>081-907-9026</v>
      </c>
      <c r="S233" s="387"/>
      <c r="T233" s="387"/>
      <c r="U233" s="391">
        <f t="shared" si="19"/>
        <v>45061</v>
      </c>
      <c r="V233" s="387" t="str">
        <f>VLOOKUP(MONTH($U233),Month!$A:$C,3,0)</f>
        <v>พฤษภาคม</v>
      </c>
      <c r="W233" s="387">
        <f t="shared" si="15"/>
        <v>2023</v>
      </c>
      <c r="X233" s="392">
        <v>234.42866168011861</v>
      </c>
      <c r="Y233" s="392">
        <v>126.27855325948735</v>
      </c>
    </row>
    <row r="234" spans="1:25" x14ac:dyDescent="0.25">
      <c r="A234" s="386">
        <f t="shared" si="16"/>
        <v>233</v>
      </c>
      <c r="B234" s="27">
        <f t="shared" si="17"/>
        <v>3</v>
      </c>
      <c r="C234" s="27">
        <f>VALUE(RIGHT(VLOOKUP($A234,Progress_20230525!$A:$AZ,4,0),1))</f>
        <v>1</v>
      </c>
      <c r="D234" s="387" t="str">
        <f>VLOOKUP($C234,Type!$A:$B,2,0)</f>
        <v>ศูนย์ที่จัดตั้งในโรงเรียนหรือสถานศึกษากระจายทั่วประเทศ</v>
      </c>
      <c r="E234" s="386">
        <v>233</v>
      </c>
      <c r="F234" s="388">
        <f>IF(LEN(VLOOKUP($A234,Progress_20230525!$A:$AZ,24,0))&gt;0,1,0)</f>
        <v>0</v>
      </c>
      <c r="G234" s="388">
        <f>IFERROR(SEARCH("&gt;",VLOOKUP($A234,Progress_20230525!$A:$AZ,15,0),1),0)</f>
        <v>0</v>
      </c>
      <c r="H234" s="387" t="str">
        <f>IF($F234&gt;0,VLOOKUP($A234,Progress_20230525!$A:$AZ,24,0),IF($G234&gt;0,RIGHT(VLOOKUP($A234,Progress_20230525!$A:$AZ,15,0),LEN(VLOOKUP($A234,Progress_20230525!$A:$AZ,15,0))-$G234-1),VLOOKUP($A234,Progress_20230525!$A:$AZ,15,0)))</f>
        <v>โรงเรียนอนุบาลเขาฉกรรจ์</v>
      </c>
      <c r="I234" s="387" t="str">
        <f>VLOOKUP(A234,Progress_20230525!$A:$AZ,7,0)</f>
        <v>สระแก้ว</v>
      </c>
      <c r="J234" s="387" t="str">
        <f>VLOOKUP($A234,Progress_20230525!$A:$AZ,5,0)</f>
        <v>กลุ่มศูนย์ดิจิตอลชุมชน</v>
      </c>
      <c r="K234" s="387" t="str">
        <f>IF($F234&gt;0,VLOOKUP($A234,Progress_20230525!$A:$AZ,25,0),IF($G234&gt;0,VLOOKUP($A234,Progress_20230525!$A:$AZ,11,0),VLOOKUP($A234,Progress_20230525!$A:$AZ,11,0)))</f>
        <v>หมู่ที่ 4 ตำบลเขาฉกรรจ์ อำเภอเขาฉกรรจ์ จังหวัดสระแก้ว 27000</v>
      </c>
      <c r="L234" s="387">
        <f>IF($F234&gt;0,VLOOKUP($A234,Progress_20230525!$A:$AZ,26,0),IF($G234&gt;0,VLOOKUP($A234,Progress_20230525!$A:$AZ,16,0),VLOOKUP($A234,Progress_20230525!$A:$AZ,16,0)))</f>
        <v>13.667808087059401</v>
      </c>
      <c r="M234" s="387">
        <f>IF($F234&gt;0,VLOOKUP($A234,Progress_20230525!$A:$AZ,27,0),IF($G234&gt;0,VLOOKUP($A234,Progress_20230525!$A:$AZ,17,0),VLOOKUP($A234,Progress_20230525!$A:$AZ,17,0)))</f>
        <v>102.079339721129</v>
      </c>
      <c r="N234" s="387" t="str">
        <f t="shared" si="18"/>
        <v>สังกัดหน่วยงาน</v>
      </c>
      <c r="O234" s="387" t="str">
        <f>IF($F234&gt;0,VLOOKUP($A234,Progress_20230525!$A:$AZ,28,0),IF($G234&gt;0,VLOOKUP($A234,Progress_20230525!$A:$AZ,18,0),VLOOKUP($A234,Progress_20230525!$A:$AZ,18,0)))</f>
        <v>ผอ.นายสถิตย์ เกตุเล็ก</v>
      </c>
      <c r="P234" s="393" t="str">
        <f>IF($F234&gt;0,VLOOKUP($A234,Progress_20230525!$A:$AZ,29,0),IF($G234&gt;0,VLOOKUP($A234,Progress_20230525!$A:$AZ,19,0),VLOOKUP($A234,Progress_20230525!$A:$AZ,19,0)))</f>
        <v>092-352-2123</v>
      </c>
      <c r="Q234" s="393" t="str">
        <f>IF($F234&gt;0,0,IF($G234&gt;0,VLOOKUP($A234,Progress_20230525!$A:$AZ,20,0),VLOOKUP($A234,Progress_20230525!$A:$AZ,20,0)))</f>
        <v>ว่าที่ร้อยตรี กมลฑรรศน์ ต่างเขต</v>
      </c>
      <c r="R234" s="393" t="str">
        <f>IF($F234&gt;0,0,IF($G234&gt;0,VLOOKUP($A234,Progress_20230525!$A:$AZ,21,0),VLOOKUP($A234,Progress_20230525!$A:$AZ,21,0)))</f>
        <v>082-681-6298 ,088-839-8397</v>
      </c>
      <c r="S234" s="387"/>
      <c r="T234" s="387"/>
      <c r="U234" s="391">
        <f t="shared" si="19"/>
        <v>45061</v>
      </c>
      <c r="V234" s="387" t="str">
        <f>VLOOKUP(MONTH($U234),Month!$A:$C,3,0)</f>
        <v>พฤษภาคม</v>
      </c>
      <c r="W234" s="387">
        <f t="shared" si="15"/>
        <v>2023</v>
      </c>
      <c r="X234" s="392">
        <v>213.05487683715506</v>
      </c>
      <c r="Y234" s="392">
        <v>107.65145004826935</v>
      </c>
    </row>
    <row r="235" spans="1:25" x14ac:dyDescent="0.25">
      <c r="A235" s="386">
        <f t="shared" si="16"/>
        <v>234</v>
      </c>
      <c r="B235" s="27">
        <f t="shared" si="17"/>
        <v>3</v>
      </c>
      <c r="C235" s="27">
        <f>VALUE(RIGHT(VLOOKUP($A235,Progress_20230525!$A:$AZ,4,0),1))</f>
        <v>1</v>
      </c>
      <c r="D235" s="387" t="str">
        <f>VLOOKUP($C235,Type!$A:$B,2,0)</f>
        <v>ศูนย์ที่จัดตั้งในโรงเรียนหรือสถานศึกษากระจายทั่วประเทศ</v>
      </c>
      <c r="E235" s="386">
        <v>234</v>
      </c>
      <c r="F235" s="388">
        <f>IF(LEN(VLOOKUP($A235,Progress_20230525!$A:$AZ,24,0))&gt;0,1,0)</f>
        <v>0</v>
      </c>
      <c r="G235" s="388">
        <f>IFERROR(SEARCH("&gt;",VLOOKUP($A235,Progress_20230525!$A:$AZ,15,0),1),0)</f>
        <v>0</v>
      </c>
      <c r="H235" s="387" t="str">
        <f>IF($F235&gt;0,VLOOKUP($A235,Progress_20230525!$A:$AZ,24,0),IF($G235&gt;0,RIGHT(VLOOKUP($A235,Progress_20230525!$A:$AZ,15,0),LEN(VLOOKUP($A235,Progress_20230525!$A:$AZ,15,0))-$G235-1),VLOOKUP($A235,Progress_20230525!$A:$AZ,15,0)))</f>
        <v>โรงเรียนบ้านหนองเสม็ด</v>
      </c>
      <c r="I235" s="387" t="str">
        <f>VLOOKUP(A235,Progress_20230525!$A:$AZ,7,0)</f>
        <v>สระแก้ว</v>
      </c>
      <c r="J235" s="387" t="str">
        <f>VLOOKUP($A235,Progress_20230525!$A:$AZ,5,0)</f>
        <v>กลุ่มศูนย์ดิจิตอลชุมชน</v>
      </c>
      <c r="K235" s="387" t="str">
        <f>IF($F235&gt;0,VLOOKUP($A235,Progress_20230525!$A:$AZ,25,0),IF($G235&gt;0,VLOOKUP($A235,Progress_20230525!$A:$AZ,11,0),VLOOKUP($A235,Progress_20230525!$A:$AZ,11,0)))</f>
        <v>หมู่ที่ 3 บ้านบ้านหนองเสม็ด ตำบลโคกสูง อำเภอโคกสูง จังหวัดสระแก้ว 27120</v>
      </c>
      <c r="L235" s="387">
        <f>IF($F235&gt;0,VLOOKUP($A235,Progress_20230525!$A:$AZ,26,0),IF($G235&gt;0,VLOOKUP($A235,Progress_20230525!$A:$AZ,16,0),VLOOKUP($A235,Progress_20230525!$A:$AZ,16,0)))</f>
        <v>13.8332152126202</v>
      </c>
      <c r="M235" s="387">
        <f>IF($F235&gt;0,VLOOKUP($A235,Progress_20230525!$A:$AZ,27,0),IF($G235&gt;0,VLOOKUP($A235,Progress_20230525!$A:$AZ,17,0),VLOOKUP($A235,Progress_20230525!$A:$AZ,17,0)))</f>
        <v>102.703384031129</v>
      </c>
      <c r="N235" s="387" t="str">
        <f t="shared" si="18"/>
        <v>สังกัดหน่วยงาน</v>
      </c>
      <c r="O235" s="387" t="str">
        <f>IF($F235&gt;0,VLOOKUP($A235,Progress_20230525!$A:$AZ,28,0),IF($G235&gt;0,VLOOKUP($A235,Progress_20230525!$A:$AZ,18,0),VLOOKUP($A235,Progress_20230525!$A:$AZ,18,0)))</f>
        <v>ผอ.นางกาญจนา ประสงค์ทรัพย์</v>
      </c>
      <c r="P235" s="393" t="str">
        <f>IF($F235&gt;0,VLOOKUP($A235,Progress_20230525!$A:$AZ,29,0),IF($G235&gt;0,VLOOKUP($A235,Progress_20230525!$A:$AZ,19,0),VLOOKUP($A235,Progress_20230525!$A:$AZ,19,0)))</f>
        <v>062-226-6924 ,098-284-6830</v>
      </c>
      <c r="Q235" s="393" t="str">
        <f>IF($F235&gt;0,0,IF($G235&gt;0,VLOOKUP($A235,Progress_20230525!$A:$AZ,20,0),VLOOKUP($A235,Progress_20230525!$A:$AZ,20,0)))</f>
        <v>นางปิยภรณ์ ชลิชานนท์</v>
      </c>
      <c r="R235" s="393" t="str">
        <f>IF($F235&gt;0,0,IF($G235&gt;0,VLOOKUP($A235,Progress_20230525!$A:$AZ,21,0),VLOOKUP($A235,Progress_20230525!$A:$AZ,21,0)))</f>
        <v>088-685-4342</v>
      </c>
      <c r="S235" s="387"/>
      <c r="T235" s="387"/>
      <c r="U235" s="391">
        <f t="shared" si="19"/>
        <v>45061</v>
      </c>
      <c r="V235" s="387" t="str">
        <f>VLOOKUP(MONTH($U235),Month!$A:$C,3,0)</f>
        <v>พฤษภาคม</v>
      </c>
      <c r="W235" s="387">
        <f t="shared" si="15"/>
        <v>2023</v>
      </c>
      <c r="X235" s="392">
        <v>223.42212944465399</v>
      </c>
      <c r="Y235" s="392">
        <v>132.93530633387033</v>
      </c>
    </row>
    <row r="236" spans="1:25" x14ac:dyDescent="0.25">
      <c r="A236" s="386">
        <f t="shared" si="16"/>
        <v>235</v>
      </c>
      <c r="B236" s="27">
        <f t="shared" si="17"/>
        <v>3</v>
      </c>
      <c r="C236" s="27">
        <f>VALUE(RIGHT(VLOOKUP($A236,Progress_20230525!$A:$AZ,4,0),1))</f>
        <v>1</v>
      </c>
      <c r="D236" s="387" t="str">
        <f>VLOOKUP($C236,Type!$A:$B,2,0)</f>
        <v>ศูนย์ที่จัดตั้งในโรงเรียนหรือสถานศึกษากระจายทั่วประเทศ</v>
      </c>
      <c r="E236" s="386">
        <v>235</v>
      </c>
      <c r="F236" s="388">
        <f>IF(LEN(VLOOKUP($A236,Progress_20230525!$A:$AZ,24,0))&gt;0,1,0)</f>
        <v>0</v>
      </c>
      <c r="G236" s="388">
        <f>IFERROR(SEARCH("&gt;",VLOOKUP($A236,Progress_20230525!$A:$AZ,15,0),1),0)</f>
        <v>0</v>
      </c>
      <c r="H236" s="387" t="str">
        <f>IF($F236&gt;0,VLOOKUP($A236,Progress_20230525!$A:$AZ,24,0),IF($G236&gt;0,RIGHT(VLOOKUP($A236,Progress_20230525!$A:$AZ,15,0),LEN(VLOOKUP($A236,Progress_20230525!$A:$AZ,15,0))-$G236-1),VLOOKUP($A236,Progress_20230525!$A:$AZ,15,0)))</f>
        <v>โรงเรียนคลองหาดพิทยาคม</v>
      </c>
      <c r="I236" s="387" t="str">
        <f>VLOOKUP(A236,Progress_20230525!$A:$AZ,7,0)</f>
        <v>สระแก้ว</v>
      </c>
      <c r="J236" s="387" t="str">
        <f>VLOOKUP($A236,Progress_20230525!$A:$AZ,5,0)</f>
        <v>กลุ่มศูนย์ดิจิตอลชุมชน</v>
      </c>
      <c r="K236" s="387" t="str">
        <f>IF($F236&gt;0,VLOOKUP($A236,Progress_20230525!$A:$AZ,25,0),IF($G236&gt;0,VLOOKUP($A236,Progress_20230525!$A:$AZ,11,0),VLOOKUP($A236,Progress_20230525!$A:$AZ,11,0)))</f>
        <v>หมู่ที่ 5 บ้าน325 ตำบลคลองหาด อำเภอคลองหาด จังหวัดสระแก้ว 27260</v>
      </c>
      <c r="L236" s="387">
        <f>IF($F236&gt;0,VLOOKUP($A236,Progress_20230525!$A:$AZ,26,0),IF($G236&gt;0,VLOOKUP($A236,Progress_20230525!$A:$AZ,16,0),VLOOKUP($A236,Progress_20230525!$A:$AZ,16,0)))</f>
        <v>13.4519343628937</v>
      </c>
      <c r="M236" s="387">
        <f>IF($F236&gt;0,VLOOKUP($A236,Progress_20230525!$A:$AZ,27,0),IF($G236&gt;0,VLOOKUP($A236,Progress_20230525!$A:$AZ,17,0),VLOOKUP($A236,Progress_20230525!$A:$AZ,17,0)))</f>
        <v>102.29986653647001</v>
      </c>
      <c r="N236" s="387" t="str">
        <f t="shared" si="18"/>
        <v>สังกัดหน่วยงาน</v>
      </c>
      <c r="O236" s="387" t="str">
        <f>IF($F236&gt;0,VLOOKUP($A236,Progress_20230525!$A:$AZ,28,0),IF($G236&gt;0,VLOOKUP($A236,Progress_20230525!$A:$AZ,18,0),VLOOKUP($A236,Progress_20230525!$A:$AZ,18,0)))</f>
        <v>ผอ.เรือโท สุวัฐ แก้วเมฆ</v>
      </c>
      <c r="P236" s="393" t="str">
        <f>IF($F236&gt;0,VLOOKUP($A236,Progress_20230525!$A:$AZ,29,0),IF($G236&gt;0,VLOOKUP($A236,Progress_20230525!$A:$AZ,19,0),VLOOKUP($A236,Progress_20230525!$A:$AZ,19,0)))</f>
        <v>086-145-6919</v>
      </c>
      <c r="Q236" s="393" t="str">
        <f>IF($F236&gt;0,0,IF($G236&gt;0,VLOOKUP($A236,Progress_20230525!$A:$AZ,20,0),VLOOKUP($A236,Progress_20230525!$A:$AZ,20,0)))</f>
        <v>นายบุญเลิศ ทัดเทียม</v>
      </c>
      <c r="R236" s="393" t="str">
        <f>IF($F236&gt;0,0,IF($G236&gt;0,VLOOKUP($A236,Progress_20230525!$A:$AZ,21,0),VLOOKUP($A236,Progress_20230525!$A:$AZ,21,0)))</f>
        <v>084-566-7478</v>
      </c>
      <c r="S236" s="387"/>
      <c r="T236" s="387"/>
      <c r="U236" s="391">
        <f t="shared" si="19"/>
        <v>45061</v>
      </c>
      <c r="V236" s="387" t="str">
        <f>VLOOKUP(MONTH($U236),Month!$A:$C,3,0)</f>
        <v>พฤษภาคม</v>
      </c>
      <c r="W236" s="387">
        <f t="shared" si="15"/>
        <v>2023</v>
      </c>
      <c r="X236" s="392">
        <v>205.99942277555567</v>
      </c>
      <c r="Y236" s="392">
        <v>124.73509790219447</v>
      </c>
    </row>
    <row r="237" spans="1:25" x14ac:dyDescent="0.25">
      <c r="A237" s="386">
        <f t="shared" si="16"/>
        <v>236</v>
      </c>
      <c r="B237" s="27">
        <f t="shared" si="17"/>
        <v>3</v>
      </c>
      <c r="C237" s="27">
        <f>VALUE(RIGHT(VLOOKUP($A237,Progress_20230525!$A:$AZ,4,0),1))</f>
        <v>1</v>
      </c>
      <c r="D237" s="387" t="str">
        <f>VLOOKUP($C237,Type!$A:$B,2,0)</f>
        <v>ศูนย์ที่จัดตั้งในโรงเรียนหรือสถานศึกษากระจายทั่วประเทศ</v>
      </c>
      <c r="E237" s="386">
        <v>236</v>
      </c>
      <c r="F237" s="388">
        <f>IF(LEN(VLOOKUP($A237,Progress_20230525!$A:$AZ,24,0))&gt;0,1,0)</f>
        <v>0</v>
      </c>
      <c r="G237" s="388">
        <f>IFERROR(SEARCH("&gt;",VLOOKUP($A237,Progress_20230525!$A:$AZ,15,0),1),0)</f>
        <v>0</v>
      </c>
      <c r="H237" s="387" t="str">
        <f>IF($F237&gt;0,VLOOKUP($A237,Progress_20230525!$A:$AZ,24,0),IF($G237&gt;0,RIGHT(VLOOKUP($A237,Progress_20230525!$A:$AZ,15,0),LEN(VLOOKUP($A237,Progress_20230525!$A:$AZ,15,0))-$G237-1),VLOOKUP($A237,Progress_20230525!$A:$AZ,15,0)))</f>
        <v>โรงเรียนตาพระยา</v>
      </c>
      <c r="I237" s="387" t="str">
        <f>VLOOKUP(A237,Progress_20230525!$A:$AZ,7,0)</f>
        <v>สระแก้ว</v>
      </c>
      <c r="J237" s="387" t="str">
        <f>VLOOKUP($A237,Progress_20230525!$A:$AZ,5,0)</f>
        <v>กลุ่มศูนย์ดิจิตอลชุมชน</v>
      </c>
      <c r="K237" s="387" t="str">
        <f>IF($F237&gt;0,VLOOKUP($A237,Progress_20230525!$A:$AZ,25,0),IF($G237&gt;0,VLOOKUP($A237,Progress_20230525!$A:$AZ,11,0),VLOOKUP($A237,Progress_20230525!$A:$AZ,11,0)))</f>
        <v>182 หมู่ที่ 1 ตำบลตาพระยา อำเภอตาพระยา จังหวัดสระแก้ว 27180</v>
      </c>
      <c r="L237" s="387">
        <f>IF($F237&gt;0,VLOOKUP($A237,Progress_20230525!$A:$AZ,26,0),IF($G237&gt;0,VLOOKUP($A237,Progress_20230525!$A:$AZ,16,0),VLOOKUP($A237,Progress_20230525!$A:$AZ,16,0)))</f>
        <v>13.9976585889522</v>
      </c>
      <c r="M237" s="387">
        <f>IF($F237&gt;0,VLOOKUP($A237,Progress_20230525!$A:$AZ,27,0),IF($G237&gt;0,VLOOKUP($A237,Progress_20230525!$A:$AZ,17,0),VLOOKUP($A237,Progress_20230525!$A:$AZ,17,0)))</f>
        <v>102.801154780663</v>
      </c>
      <c r="N237" s="387" t="str">
        <f t="shared" si="18"/>
        <v>สังกัดหน่วยงาน</v>
      </c>
      <c r="O237" s="387" t="str">
        <f>IF($F237&gt;0,VLOOKUP($A237,Progress_20230525!$A:$AZ,28,0),IF($G237&gt;0,VLOOKUP($A237,Progress_20230525!$A:$AZ,18,0),VLOOKUP($A237,Progress_20230525!$A:$AZ,18,0)))</f>
        <v>ผอ.นายพรชัย กิจนิมิตร์</v>
      </c>
      <c r="P237" s="393" t="str">
        <f>IF($F237&gt;0,VLOOKUP($A237,Progress_20230525!$A:$AZ,29,0),IF($G237&gt;0,VLOOKUP($A237,Progress_20230525!$A:$AZ,19,0),VLOOKUP($A237,Progress_20230525!$A:$AZ,19,0)))</f>
        <v>089-688-8313</v>
      </c>
      <c r="Q237" s="393" t="str">
        <f>IF($F237&gt;0,0,IF($G237&gt;0,VLOOKUP($A237,Progress_20230525!$A:$AZ,20,0),VLOOKUP($A237,Progress_20230525!$A:$AZ,20,0)))</f>
        <v>นายสมหมาย สุขสบาย</v>
      </c>
      <c r="R237" s="393" t="str">
        <f>IF($F237&gt;0,0,IF($G237&gt;0,VLOOKUP($A237,Progress_20230525!$A:$AZ,21,0),VLOOKUP($A237,Progress_20230525!$A:$AZ,21,0)))</f>
        <v>063-189-3285</v>
      </c>
      <c r="S237" s="387"/>
      <c r="T237" s="387"/>
      <c r="U237" s="391">
        <f t="shared" si="19"/>
        <v>45061</v>
      </c>
      <c r="V237" s="387" t="str">
        <f>VLOOKUP(MONTH($U237),Month!$A:$C,3,0)</f>
        <v>พฤษภาคม</v>
      </c>
      <c r="W237" s="387">
        <f t="shared" si="15"/>
        <v>2023</v>
      </c>
      <c r="X237" s="392">
        <v>244.19107384725251</v>
      </c>
      <c r="Y237" s="392">
        <v>112.47311626587511</v>
      </c>
    </row>
    <row r="238" spans="1:25" x14ac:dyDescent="0.25">
      <c r="A238" s="386">
        <f t="shared" si="16"/>
        <v>237</v>
      </c>
      <c r="B238" s="27">
        <f t="shared" si="17"/>
        <v>3</v>
      </c>
      <c r="C238" s="27">
        <f>VALUE(RIGHT(VLOOKUP($A238,Progress_20230525!$A:$AZ,4,0),1))</f>
        <v>1</v>
      </c>
      <c r="D238" s="387" t="str">
        <f>VLOOKUP($C238,Type!$A:$B,2,0)</f>
        <v>ศูนย์ที่จัดตั้งในโรงเรียนหรือสถานศึกษากระจายทั่วประเทศ</v>
      </c>
      <c r="E238" s="386">
        <v>237</v>
      </c>
      <c r="F238" s="388">
        <f>IF(LEN(VLOOKUP($A238,Progress_20230525!$A:$AZ,24,0))&gt;0,1,0)</f>
        <v>0</v>
      </c>
      <c r="G238" s="388">
        <f>IFERROR(SEARCH("&gt;",VLOOKUP($A238,Progress_20230525!$A:$AZ,15,0),1),0)</f>
        <v>0</v>
      </c>
      <c r="H238" s="387" t="str">
        <f>IF($F238&gt;0,VLOOKUP($A238,Progress_20230525!$A:$AZ,24,0),IF($G238&gt;0,RIGHT(VLOOKUP($A238,Progress_20230525!$A:$AZ,15,0),LEN(VLOOKUP($A238,Progress_20230525!$A:$AZ,15,0))-$G238-1),VLOOKUP($A238,Progress_20230525!$A:$AZ,15,0)))</f>
        <v>โรงเรียนเขาสิงโต</v>
      </c>
      <c r="I238" s="387" t="str">
        <f>VLOOKUP(A238,Progress_20230525!$A:$AZ,7,0)</f>
        <v>สระแก้ว</v>
      </c>
      <c r="J238" s="387" t="str">
        <f>VLOOKUP($A238,Progress_20230525!$A:$AZ,5,0)</f>
        <v>กลุ่มศูนย์ดิจิตอลชุมชน</v>
      </c>
      <c r="K238" s="387" t="str">
        <f>IF($F238&gt;0,VLOOKUP($A238,Progress_20230525!$A:$AZ,25,0),IF($G238&gt;0,VLOOKUP($A238,Progress_20230525!$A:$AZ,11,0),VLOOKUP($A238,Progress_20230525!$A:$AZ,11,0)))</f>
        <v>หมู่ที่ 10 บ้านเขาสิงโต ตำบลบ้านแก้ง อำเภอเมืองสระแก้ว จังหวัดสระแก้ว 27000</v>
      </c>
      <c r="L238" s="387">
        <f>IF($F238&gt;0,VLOOKUP($A238,Progress_20230525!$A:$AZ,26,0),IF($G238&gt;0,VLOOKUP($A238,Progress_20230525!$A:$AZ,16,0),VLOOKUP($A238,Progress_20230525!$A:$AZ,16,0)))</f>
        <v>13.988728967625701</v>
      </c>
      <c r="M238" s="387">
        <f>IF($F238&gt;0,VLOOKUP($A238,Progress_20230525!$A:$AZ,27,0),IF($G238&gt;0,VLOOKUP($A238,Progress_20230525!$A:$AZ,17,0),VLOOKUP($A238,Progress_20230525!$A:$AZ,17,0)))</f>
        <v>102.00589460949899</v>
      </c>
      <c r="N238" s="387" t="str">
        <f t="shared" si="18"/>
        <v>สังกัดหน่วยงาน</v>
      </c>
      <c r="O238" s="387" t="str">
        <f>IF($F238&gt;0,VLOOKUP($A238,Progress_20230525!$A:$AZ,28,0),IF($G238&gt;0,VLOOKUP($A238,Progress_20230525!$A:$AZ,18,0),VLOOKUP($A238,Progress_20230525!$A:$AZ,18,0)))</f>
        <v>ผอ.นางพะเยาว์ อุไรพันธุ์</v>
      </c>
      <c r="P238" s="393" t="str">
        <f>IF($F238&gt;0,VLOOKUP($A238,Progress_20230525!$A:$AZ,29,0),IF($G238&gt;0,VLOOKUP($A238,Progress_20230525!$A:$AZ,19,0),VLOOKUP($A238,Progress_20230525!$A:$AZ,19,0)))</f>
        <v>087-204-4318</v>
      </c>
      <c r="Q238" s="393" t="str">
        <f>IF($F238&gt;0,0,IF($G238&gt;0,VLOOKUP($A238,Progress_20230525!$A:$AZ,20,0),VLOOKUP($A238,Progress_20230525!$A:$AZ,20,0)))</f>
        <v>นางสาวพิมพ์กนก กุนอก</v>
      </c>
      <c r="R238" s="393" t="str">
        <f>IF($F238&gt;0,0,IF($G238&gt;0,VLOOKUP($A238,Progress_20230525!$A:$AZ,21,0),VLOOKUP($A238,Progress_20230525!$A:$AZ,21,0)))</f>
        <v>082-149-0157</v>
      </c>
      <c r="S238" s="387"/>
      <c r="T238" s="387"/>
      <c r="U238" s="391">
        <f t="shared" si="19"/>
        <v>45061</v>
      </c>
      <c r="V238" s="387" t="str">
        <f>VLOOKUP(MONTH($U238),Month!$A:$C,3,0)</f>
        <v>พฤษภาคม</v>
      </c>
      <c r="W238" s="387">
        <f t="shared" si="15"/>
        <v>2023</v>
      </c>
      <c r="X238" s="392">
        <v>234.6503419513422</v>
      </c>
      <c r="Y238" s="392">
        <v>138.83764176981026</v>
      </c>
    </row>
    <row r="239" spans="1:25" x14ac:dyDescent="0.25">
      <c r="A239" s="386">
        <f t="shared" si="16"/>
        <v>238</v>
      </c>
      <c r="B239" s="27">
        <f t="shared" si="17"/>
        <v>3</v>
      </c>
      <c r="C239" s="27">
        <f>VALUE(RIGHT(VLOOKUP($A239,Progress_20230525!$A:$AZ,4,0),1))</f>
        <v>1</v>
      </c>
      <c r="D239" s="387" t="str">
        <f>VLOOKUP($C239,Type!$A:$B,2,0)</f>
        <v>ศูนย์ที่จัดตั้งในโรงเรียนหรือสถานศึกษากระจายทั่วประเทศ</v>
      </c>
      <c r="E239" s="386">
        <v>238</v>
      </c>
      <c r="F239" s="388">
        <f>IF(LEN(VLOOKUP($A239,Progress_20230525!$A:$AZ,24,0))&gt;0,1,0)</f>
        <v>0</v>
      </c>
      <c r="G239" s="388">
        <f>IFERROR(SEARCH("&gt;",VLOOKUP($A239,Progress_20230525!$A:$AZ,15,0),1),0)</f>
        <v>0</v>
      </c>
      <c r="H239" s="387" t="str">
        <f>IF($F239&gt;0,VLOOKUP($A239,Progress_20230525!$A:$AZ,24,0),IF($G239&gt;0,RIGHT(VLOOKUP($A239,Progress_20230525!$A:$AZ,15,0),LEN(VLOOKUP($A239,Progress_20230525!$A:$AZ,15,0))-$G239-1),VLOOKUP($A239,Progress_20230525!$A:$AZ,15,0)))</f>
        <v>โรงเรียนคลองน้ำใสวิทยาคาร</v>
      </c>
      <c r="I239" s="387" t="str">
        <f>VLOOKUP(A239,Progress_20230525!$A:$AZ,7,0)</f>
        <v>สระแก้ว</v>
      </c>
      <c r="J239" s="387" t="str">
        <f>VLOOKUP($A239,Progress_20230525!$A:$AZ,5,0)</f>
        <v>กลุ่มศูนย์ดิจิตอลชุมชน</v>
      </c>
      <c r="K239" s="387" t="str">
        <f>IF($F239&gt;0,VLOOKUP($A239,Progress_20230525!$A:$AZ,25,0),IF($G239&gt;0,VLOOKUP($A239,Progress_20230525!$A:$AZ,11,0),VLOOKUP($A239,Progress_20230525!$A:$AZ,11,0)))</f>
        <v>หมู่ที่ 10 บ้านตลาดใหม่ ตำบลผ่านศึก อำเภออรัญประเทศ จังหวัดสระแก้ว 27120</v>
      </c>
      <c r="L239" s="387">
        <f>IF($F239&gt;0,VLOOKUP($A239,Progress_20230525!$A:$AZ,26,0),IF($G239&gt;0,VLOOKUP($A239,Progress_20230525!$A:$AZ,16,0),VLOOKUP($A239,Progress_20230525!$A:$AZ,16,0)))</f>
        <v>13.967673400317899</v>
      </c>
      <c r="M239" s="387">
        <f>IF($F239&gt;0,VLOOKUP($A239,Progress_20230525!$A:$AZ,27,0),IF($G239&gt;0,VLOOKUP($A239,Progress_20230525!$A:$AZ,17,0),VLOOKUP($A239,Progress_20230525!$A:$AZ,17,0)))</f>
        <v>102.027985563611</v>
      </c>
      <c r="N239" s="387" t="str">
        <f t="shared" si="18"/>
        <v>สังกัดหน่วยงาน</v>
      </c>
      <c r="O239" s="387" t="str">
        <f>IF($F239&gt;0,VLOOKUP($A239,Progress_20230525!$A:$AZ,28,0),IF($G239&gt;0,VLOOKUP($A239,Progress_20230525!$A:$AZ,18,0),VLOOKUP($A239,Progress_20230525!$A:$AZ,18,0)))</f>
        <v>ผอ.นายขันติพงษ์ มีชัย</v>
      </c>
      <c r="P239" s="393" t="str">
        <f>IF($F239&gt;0,VLOOKUP($A239,Progress_20230525!$A:$AZ,29,0),IF($G239&gt;0,VLOOKUP($A239,Progress_20230525!$A:$AZ,19,0),VLOOKUP($A239,Progress_20230525!$A:$AZ,19,0)))</f>
        <v>098-271-7659</v>
      </c>
      <c r="Q239" s="393" t="str">
        <f>IF($F239&gt;0,0,IF($G239&gt;0,VLOOKUP($A239,Progress_20230525!$A:$AZ,20,0),VLOOKUP($A239,Progress_20230525!$A:$AZ,20,0)))</f>
        <v>นายนราธิป บาลลา</v>
      </c>
      <c r="R239" s="393" t="str">
        <f>IF($F239&gt;0,0,IF($G239&gt;0,VLOOKUP($A239,Progress_20230525!$A:$AZ,21,0),VLOOKUP($A239,Progress_20230525!$A:$AZ,21,0)))</f>
        <v>089-071-6664</v>
      </c>
      <c r="S239" s="387"/>
      <c r="T239" s="387"/>
      <c r="U239" s="391">
        <f t="shared" si="19"/>
        <v>45061</v>
      </c>
      <c r="V239" s="387" t="str">
        <f>VLOOKUP(MONTH($U239),Month!$A:$C,3,0)</f>
        <v>พฤษภาคม</v>
      </c>
      <c r="W239" s="387">
        <f t="shared" si="15"/>
        <v>2023</v>
      </c>
      <c r="X239" s="392">
        <v>221.88547617421995</v>
      </c>
      <c r="Y239" s="392">
        <v>106.58809507444015</v>
      </c>
    </row>
    <row r="240" spans="1:25" x14ac:dyDescent="0.25">
      <c r="A240" s="386">
        <f t="shared" si="16"/>
        <v>239</v>
      </c>
      <c r="B240" s="27">
        <f t="shared" si="17"/>
        <v>3</v>
      </c>
      <c r="C240" s="27">
        <f>VALUE(RIGHT(VLOOKUP($A240,Progress_20230525!$A:$AZ,4,0),1))</f>
        <v>1</v>
      </c>
      <c r="D240" s="387" t="str">
        <f>VLOOKUP($C240,Type!$A:$B,2,0)</f>
        <v>ศูนย์ที่จัดตั้งในโรงเรียนหรือสถานศึกษากระจายทั่วประเทศ</v>
      </c>
      <c r="E240" s="386">
        <v>239</v>
      </c>
      <c r="F240" s="388">
        <f>IF(LEN(VLOOKUP($A240,Progress_20230525!$A:$AZ,24,0))&gt;0,1,0)</f>
        <v>0</v>
      </c>
      <c r="G240" s="388">
        <f>IFERROR(SEARCH("&gt;",VLOOKUP($A240,Progress_20230525!$A:$AZ,15,0),1),0)</f>
        <v>0</v>
      </c>
      <c r="H240" s="387" t="str">
        <f>IF($F240&gt;0,VLOOKUP($A240,Progress_20230525!$A:$AZ,24,0),IF($G240&gt;0,RIGHT(VLOOKUP($A240,Progress_20230525!$A:$AZ,15,0),LEN(VLOOKUP($A240,Progress_20230525!$A:$AZ,15,0))-$G240-1),VLOOKUP($A240,Progress_20230525!$A:$AZ,15,0)))</f>
        <v>โรงเรียนวังน้ำเย็นวิทยาคม</v>
      </c>
      <c r="I240" s="387" t="str">
        <f>VLOOKUP(A240,Progress_20230525!$A:$AZ,7,0)</f>
        <v>สระแก้ว</v>
      </c>
      <c r="J240" s="387" t="str">
        <f>VLOOKUP($A240,Progress_20230525!$A:$AZ,5,0)</f>
        <v>กลุ่มศูนย์ดิจิตอลชุมชน</v>
      </c>
      <c r="K240" s="387" t="str">
        <f>IF($F240&gt;0,VLOOKUP($A240,Progress_20230525!$A:$AZ,25,0),IF($G240&gt;0,VLOOKUP($A240,Progress_20230525!$A:$AZ,11,0),VLOOKUP($A240,Progress_20230525!$A:$AZ,11,0)))</f>
        <v>862 ม.1 ถนนจันทบุรี สระแก้ว ต.วังน้ำเย็น อ.วังน้ำเย็น จ.สระแก้ว 27210</v>
      </c>
      <c r="L240" s="387">
        <f>IF($F240&gt;0,VLOOKUP($A240,Progress_20230525!$A:$AZ,26,0),IF($G240&gt;0,VLOOKUP($A240,Progress_20230525!$A:$AZ,16,0),VLOOKUP($A240,Progress_20230525!$A:$AZ,16,0)))</f>
        <v>13.5217725214855</v>
      </c>
      <c r="M240" s="387">
        <f>IF($F240&gt;0,VLOOKUP($A240,Progress_20230525!$A:$AZ,27,0),IF($G240&gt;0,VLOOKUP($A240,Progress_20230525!$A:$AZ,17,0),VLOOKUP($A240,Progress_20230525!$A:$AZ,17,0)))</f>
        <v>102.171466851817</v>
      </c>
      <c r="N240" s="387" t="str">
        <f t="shared" si="18"/>
        <v>สังกัดหน่วยงาน</v>
      </c>
      <c r="O240" s="387" t="str">
        <f>IF($F240&gt;0,VLOOKUP($A240,Progress_20230525!$A:$AZ,28,0),IF($G240&gt;0,VLOOKUP($A240,Progress_20230525!$A:$AZ,18,0),VLOOKUP($A240,Progress_20230525!$A:$AZ,18,0)))</f>
        <v>ผอ.นายชัยทัศน์ จ้องสกุลวงษ์</v>
      </c>
      <c r="P240" s="393" t="str">
        <f>IF($F240&gt;0,VLOOKUP($A240,Progress_20230525!$A:$AZ,29,0),IF($G240&gt;0,VLOOKUP($A240,Progress_20230525!$A:$AZ,19,0),VLOOKUP($A240,Progress_20230525!$A:$AZ,19,0)))</f>
        <v>086-384-0565</v>
      </c>
      <c r="Q240" s="393" t="str">
        <f>IF($F240&gt;0,0,IF($G240&gt;0,VLOOKUP($A240,Progress_20230525!$A:$AZ,20,0),VLOOKUP($A240,Progress_20230525!$A:$AZ,20,0)))</f>
        <v>นายชนินทร์ วงษ์สกุล</v>
      </c>
      <c r="R240" s="393" t="str">
        <f>IF($F240&gt;0,0,IF($G240&gt;0,VLOOKUP($A240,Progress_20230525!$A:$AZ,21,0),VLOOKUP($A240,Progress_20230525!$A:$AZ,21,0)))</f>
        <v>081-695-8990</v>
      </c>
      <c r="S240" s="387"/>
      <c r="T240" s="387"/>
      <c r="U240" s="391">
        <f t="shared" si="19"/>
        <v>45061</v>
      </c>
      <c r="V240" s="387" t="str">
        <f>VLOOKUP(MONTH($U240),Month!$A:$C,3,0)</f>
        <v>พฤษภาคม</v>
      </c>
      <c r="W240" s="387">
        <f t="shared" si="15"/>
        <v>2023</v>
      </c>
      <c r="X240" s="392">
        <v>230.3460508816658</v>
      </c>
      <c r="Y240" s="392">
        <v>130.64983930554314</v>
      </c>
    </row>
    <row r="241" spans="1:25" x14ac:dyDescent="0.25">
      <c r="A241" s="386">
        <f t="shared" si="16"/>
        <v>240</v>
      </c>
      <c r="B241" s="27">
        <f t="shared" si="17"/>
        <v>3</v>
      </c>
      <c r="C241" s="27">
        <f>VALUE(RIGHT(VLOOKUP($A241,Progress_20230525!$A:$AZ,4,0),1))</f>
        <v>1</v>
      </c>
      <c r="D241" s="387" t="str">
        <f>VLOOKUP($C241,Type!$A:$B,2,0)</f>
        <v>ศูนย์ที่จัดตั้งในโรงเรียนหรือสถานศึกษากระจายทั่วประเทศ</v>
      </c>
      <c r="E241" s="386">
        <v>240</v>
      </c>
      <c r="F241" s="388">
        <f>IF(LEN(VLOOKUP($A241,Progress_20230525!$A:$AZ,24,0))&gt;0,1,0)</f>
        <v>0</v>
      </c>
      <c r="G241" s="388">
        <f>IFERROR(SEARCH("&gt;",VLOOKUP($A241,Progress_20230525!$A:$AZ,15,0),1),0)</f>
        <v>0</v>
      </c>
      <c r="H241" s="387" t="str">
        <f>IF($F241&gt;0,VLOOKUP($A241,Progress_20230525!$A:$AZ,24,0),IF($G241&gt;0,RIGHT(VLOOKUP($A241,Progress_20230525!$A:$AZ,15,0),LEN(VLOOKUP($A241,Progress_20230525!$A:$AZ,15,0))-$G241-1),VLOOKUP($A241,Progress_20230525!$A:$AZ,15,0)))</f>
        <v>โรงเรียนอนุบาลวังสมบูรณ์</v>
      </c>
      <c r="I241" s="387" t="str">
        <f>VLOOKUP(A241,Progress_20230525!$A:$AZ,7,0)</f>
        <v>สระแก้ว</v>
      </c>
      <c r="J241" s="387" t="str">
        <f>VLOOKUP($A241,Progress_20230525!$A:$AZ,5,0)</f>
        <v>กลุ่มศูนย์ดิจิตอลชุมชน</v>
      </c>
      <c r="K241" s="387" t="str">
        <f>IF($F241&gt;0,VLOOKUP($A241,Progress_20230525!$A:$AZ,25,0),IF($G241&gt;0,VLOOKUP($A241,Progress_20230525!$A:$AZ,11,0),VLOOKUP($A241,Progress_20230525!$A:$AZ,11,0)))</f>
        <v>108 หมู่ที่ 10 ตำบลวังสมบูรณ์ อำเภอวังสมบูรณ์ จังหวัดสระแก้ว 27250</v>
      </c>
      <c r="L241" s="387">
        <f>IF($F241&gt;0,VLOOKUP($A241,Progress_20230525!$A:$AZ,26,0),IF($G241&gt;0,VLOOKUP($A241,Progress_20230525!$A:$AZ,16,0),VLOOKUP($A241,Progress_20230525!$A:$AZ,16,0)))</f>
        <v>13.356084450905</v>
      </c>
      <c r="M241" s="387">
        <f>IF($F241&gt;0,VLOOKUP($A241,Progress_20230525!$A:$AZ,27,0),IF($G241&gt;0,VLOOKUP($A241,Progress_20230525!$A:$AZ,17,0),VLOOKUP($A241,Progress_20230525!$A:$AZ,17,0)))</f>
        <v>102.188007495995</v>
      </c>
      <c r="N241" s="387" t="str">
        <f t="shared" si="18"/>
        <v>สังกัดหน่วยงาน</v>
      </c>
      <c r="O241" s="387" t="str">
        <f>IF($F241&gt;0,VLOOKUP($A241,Progress_20230525!$A:$AZ,28,0),IF($G241&gt;0,VLOOKUP($A241,Progress_20230525!$A:$AZ,18,0),VLOOKUP($A241,Progress_20230525!$A:$AZ,18,0)))</f>
        <v>ผอ.ว่าที่ร้อยตรีนริศ สุ่นศรีเมือง</v>
      </c>
      <c r="P241" s="393" t="str">
        <f>IF($F241&gt;0,VLOOKUP($A241,Progress_20230525!$A:$AZ,29,0),IF($G241&gt;0,VLOOKUP($A241,Progress_20230525!$A:$AZ,19,0),VLOOKUP($A241,Progress_20230525!$A:$AZ,19,0)))</f>
        <v>087-040-4064</v>
      </c>
      <c r="Q241" s="393" t="str">
        <f>IF($F241&gt;0,0,IF($G241&gt;0,VLOOKUP($A241,Progress_20230525!$A:$AZ,20,0),VLOOKUP($A241,Progress_20230525!$A:$AZ,20,0)))</f>
        <v>นายไพโรจน์  ภาคโพธิ์</v>
      </c>
      <c r="R241" s="393" t="str">
        <f>IF($F241&gt;0,0,IF($G241&gt;0,VLOOKUP($A241,Progress_20230525!$A:$AZ,21,0),VLOOKUP($A241,Progress_20230525!$A:$AZ,21,0)))</f>
        <v>092-593-5919</v>
      </c>
      <c r="S241" s="387"/>
      <c r="T241" s="387"/>
      <c r="U241" s="391">
        <f t="shared" si="19"/>
        <v>45061</v>
      </c>
      <c r="V241" s="387" t="str">
        <f>VLOOKUP(MONTH($U241),Month!$A:$C,3,0)</f>
        <v>พฤษภาคม</v>
      </c>
      <c r="W241" s="387">
        <f t="shared" si="15"/>
        <v>2023</v>
      </c>
      <c r="X241" s="392">
        <v>244.77295734116581</v>
      </c>
      <c r="Y241" s="392">
        <v>143.05377705481658</v>
      </c>
    </row>
    <row r="242" spans="1:25" x14ac:dyDescent="0.25">
      <c r="A242" s="386">
        <f t="shared" si="16"/>
        <v>241</v>
      </c>
      <c r="B242" s="27">
        <f t="shared" si="17"/>
        <v>3</v>
      </c>
      <c r="C242" s="27">
        <f>VALUE(RIGHT(VLOOKUP($A242,Progress_20230525!$A:$AZ,4,0),1))</f>
        <v>1</v>
      </c>
      <c r="D242" s="387" t="str">
        <f>VLOOKUP($C242,Type!$A:$B,2,0)</f>
        <v>ศูนย์ที่จัดตั้งในโรงเรียนหรือสถานศึกษากระจายทั่วประเทศ</v>
      </c>
      <c r="E242" s="386">
        <v>241</v>
      </c>
      <c r="F242" s="388">
        <f>IF(LEN(VLOOKUP($A242,Progress_20230525!$A:$AZ,24,0))&gt;0,1,0)</f>
        <v>0</v>
      </c>
      <c r="G242" s="388">
        <f>IFERROR(SEARCH("&gt;",VLOOKUP($A242,Progress_20230525!$A:$AZ,15,0),1),0)</f>
        <v>0</v>
      </c>
      <c r="H242" s="387" t="str">
        <f>IF($F242&gt;0,VLOOKUP($A242,Progress_20230525!$A:$AZ,24,0),IF($G242&gt;0,RIGHT(VLOOKUP($A242,Progress_20230525!$A:$AZ,15,0),LEN(VLOOKUP($A242,Progress_20230525!$A:$AZ,15,0))-$G242-1),VLOOKUP($A242,Progress_20230525!$A:$AZ,15,0)))</f>
        <v>โรงเรียนอนุบาลศรีวัฒนาวิทยา</v>
      </c>
      <c r="I242" s="387" t="str">
        <f>VLOOKUP(A242,Progress_20230525!$A:$AZ,7,0)</f>
        <v>สระแก้ว</v>
      </c>
      <c r="J242" s="387" t="str">
        <f>VLOOKUP($A242,Progress_20230525!$A:$AZ,5,0)</f>
        <v>กลุ่มศูนย์ดิจิตอลชุมชน</v>
      </c>
      <c r="K242" s="387" t="str">
        <f>IF($F242&gt;0,VLOOKUP($A242,Progress_20230525!$A:$AZ,25,0),IF($G242&gt;0,VLOOKUP($A242,Progress_20230525!$A:$AZ,11,0),VLOOKUP($A242,Progress_20230525!$A:$AZ,11,0)))</f>
        <v>10 ตำบลวัฒนานคร อำเภอวัฒนานคร จังหวัดสระแก้ว 27160</v>
      </c>
      <c r="L242" s="387">
        <f>IF($F242&gt;0,VLOOKUP($A242,Progress_20230525!$A:$AZ,26,0),IF($G242&gt;0,VLOOKUP($A242,Progress_20230525!$A:$AZ,16,0),VLOOKUP($A242,Progress_20230525!$A:$AZ,16,0)))</f>
        <v>13.740761204491999</v>
      </c>
      <c r="M242" s="387">
        <f>IF($F242&gt;0,VLOOKUP($A242,Progress_20230525!$A:$AZ,27,0),IF($G242&gt;0,VLOOKUP($A242,Progress_20230525!$A:$AZ,17,0),VLOOKUP($A242,Progress_20230525!$A:$AZ,17,0)))</f>
        <v>102.317766265312</v>
      </c>
      <c r="N242" s="387" t="str">
        <f t="shared" si="18"/>
        <v>สังกัดหน่วยงาน</v>
      </c>
      <c r="O242" s="387" t="str">
        <f>IF($F242&gt;0,VLOOKUP($A242,Progress_20230525!$A:$AZ,28,0),IF($G242&gt;0,VLOOKUP($A242,Progress_20230525!$A:$AZ,18,0),VLOOKUP($A242,Progress_20230525!$A:$AZ,18,0)))</f>
        <v>ผอ.นายทนงศักดิ์ ชาญสมิง</v>
      </c>
      <c r="P242" s="393" t="str">
        <f>IF($F242&gt;0,VLOOKUP($A242,Progress_20230525!$A:$AZ,29,0),IF($G242&gt;0,VLOOKUP($A242,Progress_20230525!$A:$AZ,19,0),VLOOKUP($A242,Progress_20230525!$A:$AZ,19,0)))</f>
        <v>081-781-7911</v>
      </c>
      <c r="Q242" s="393" t="str">
        <f>IF($F242&gt;0,0,IF($G242&gt;0,VLOOKUP($A242,Progress_20230525!$A:$AZ,20,0),VLOOKUP($A242,Progress_20230525!$A:$AZ,20,0)))</f>
        <v>ว่าที่ ร.ต.ศวัส สุขศรีกุลกร</v>
      </c>
      <c r="R242" s="393" t="str">
        <f>IF($F242&gt;0,0,IF($G242&gt;0,VLOOKUP($A242,Progress_20230525!$A:$AZ,21,0),VLOOKUP($A242,Progress_20230525!$A:$AZ,21,0)))</f>
        <v>061-661-4288</v>
      </c>
      <c r="S242" s="387"/>
      <c r="T242" s="387"/>
      <c r="U242" s="391">
        <f t="shared" si="19"/>
        <v>45061</v>
      </c>
      <c r="V242" s="387" t="str">
        <f>VLOOKUP(MONTH($U242),Month!$A:$C,3,0)</f>
        <v>พฤษภาคม</v>
      </c>
      <c r="W242" s="387">
        <f t="shared" si="15"/>
        <v>2023</v>
      </c>
      <c r="X242" s="392">
        <v>219.0797135067383</v>
      </c>
      <c r="Y242" s="392">
        <v>104.28705686236441</v>
      </c>
    </row>
    <row r="243" spans="1:25" x14ac:dyDescent="0.25">
      <c r="A243" s="386">
        <f t="shared" si="16"/>
        <v>242</v>
      </c>
      <c r="B243" s="27">
        <f t="shared" si="17"/>
        <v>3</v>
      </c>
      <c r="C243" s="27">
        <f>VALUE(RIGHT(VLOOKUP($A243,Progress_20230525!$A:$AZ,4,0),1))</f>
        <v>1</v>
      </c>
      <c r="D243" s="387" t="str">
        <f>VLOOKUP($C243,Type!$A:$B,2,0)</f>
        <v>ศูนย์ที่จัดตั้งในโรงเรียนหรือสถานศึกษากระจายทั่วประเทศ</v>
      </c>
      <c r="E243" s="386">
        <v>242</v>
      </c>
      <c r="F243" s="388">
        <f>IF(LEN(VLOOKUP($A243,Progress_20230525!$A:$AZ,24,0))&gt;0,1,0)</f>
        <v>0</v>
      </c>
      <c r="G243" s="388">
        <f>IFERROR(SEARCH("&gt;",VLOOKUP($A243,Progress_20230525!$A:$AZ,15,0),1),0)</f>
        <v>0</v>
      </c>
      <c r="H243" s="387" t="str">
        <f>IF($F243&gt;0,VLOOKUP($A243,Progress_20230525!$A:$AZ,24,0),IF($G243&gt;0,RIGHT(VLOOKUP($A243,Progress_20230525!$A:$AZ,15,0),LEN(VLOOKUP($A243,Progress_20230525!$A:$AZ,15,0))-$G243-1),VLOOKUP($A243,Progress_20230525!$A:$AZ,15,0)))</f>
        <v>โรงเรียนบ้านเขาข่า</v>
      </c>
      <c r="I243" s="387" t="str">
        <f>VLOOKUP(A243,Progress_20230525!$A:$AZ,7,0)</f>
        <v>สระแก้ว</v>
      </c>
      <c r="J243" s="387" t="str">
        <f>VLOOKUP($A243,Progress_20230525!$A:$AZ,5,0)</f>
        <v>กลุ่มศูนย์ดิจิตอลชุมชน</v>
      </c>
      <c r="K243" s="387" t="str">
        <f>IF($F243&gt;0,VLOOKUP($A243,Progress_20230525!$A:$AZ,25,0),IF($G243&gt;0,VLOOKUP($A243,Progress_20230525!$A:$AZ,11,0),VLOOKUP($A243,Progress_20230525!$A:$AZ,11,0)))</f>
        <v>หมู่ที่ 20 บ้านบ้านคลองอ่าง ตำบลสระขวัญ อำเภอเมืองสระแก้ว จังหวัดสระแก้ว 27000</v>
      </c>
      <c r="L243" s="387">
        <f>IF($F243&gt;0,VLOOKUP($A243,Progress_20230525!$A:$AZ,26,0),IF($G243&gt;0,VLOOKUP($A243,Progress_20230525!$A:$AZ,16,0),VLOOKUP($A243,Progress_20230525!$A:$AZ,16,0)))</f>
        <v>13.7290165881988</v>
      </c>
      <c r="M243" s="387">
        <f>IF($F243&gt;0,VLOOKUP($A243,Progress_20230525!$A:$AZ,27,0),IF($G243&gt;0,VLOOKUP($A243,Progress_20230525!$A:$AZ,17,0),VLOOKUP($A243,Progress_20230525!$A:$AZ,17,0)))</f>
        <v>101.993992336476</v>
      </c>
      <c r="N243" s="387" t="str">
        <f t="shared" si="18"/>
        <v>สังกัดหน่วยงาน</v>
      </c>
      <c r="O243" s="387" t="str">
        <f>IF($F243&gt;0,VLOOKUP($A243,Progress_20230525!$A:$AZ,28,0),IF($G243&gt;0,VLOOKUP($A243,Progress_20230525!$A:$AZ,18,0),VLOOKUP($A243,Progress_20230525!$A:$AZ,18,0)))</f>
        <v>ผอ.นางสาววรรณวิภา หาญสุโพธิ์</v>
      </c>
      <c r="P243" s="393" t="str">
        <f>IF($F243&gt;0,VLOOKUP($A243,Progress_20230525!$A:$AZ,29,0),IF($G243&gt;0,VLOOKUP($A243,Progress_20230525!$A:$AZ,19,0),VLOOKUP($A243,Progress_20230525!$A:$AZ,19,0)))</f>
        <v>065-178-2463</v>
      </c>
      <c r="Q243" s="393" t="str">
        <f>IF($F243&gt;0,0,IF($G243&gt;0,VLOOKUP($A243,Progress_20230525!$A:$AZ,20,0),VLOOKUP($A243,Progress_20230525!$A:$AZ,20,0)))</f>
        <v>นายประจักษ์ จันทร์ธรรม</v>
      </c>
      <c r="R243" s="393" t="str">
        <f>IF($F243&gt;0,0,IF($G243&gt;0,VLOOKUP($A243,Progress_20230525!$A:$AZ,21,0),VLOOKUP($A243,Progress_20230525!$A:$AZ,21,0)))</f>
        <v>080-245-4476</v>
      </c>
      <c r="S243" s="387"/>
      <c r="T243" s="387"/>
      <c r="U243" s="391">
        <f t="shared" si="19"/>
        <v>45061</v>
      </c>
      <c r="V243" s="387" t="str">
        <f>VLOOKUP(MONTH($U243),Month!$A:$C,3,0)</f>
        <v>พฤษภาคม</v>
      </c>
      <c r="W243" s="387">
        <f t="shared" si="15"/>
        <v>2023</v>
      </c>
      <c r="X243" s="392">
        <v>220.73394082028443</v>
      </c>
      <c r="Y243" s="392">
        <v>145.00916329983855</v>
      </c>
    </row>
    <row r="244" spans="1:25" x14ac:dyDescent="0.25">
      <c r="A244" s="386">
        <f t="shared" si="16"/>
        <v>243</v>
      </c>
      <c r="B244" s="27">
        <f t="shared" si="17"/>
        <v>3</v>
      </c>
      <c r="C244" s="27">
        <f>VALUE(RIGHT(VLOOKUP($A244,Progress_20230525!$A:$AZ,4,0),1))</f>
        <v>1</v>
      </c>
      <c r="D244" s="387" t="str">
        <f>VLOOKUP($C244,Type!$A:$B,2,0)</f>
        <v>ศูนย์ที่จัดตั้งในโรงเรียนหรือสถานศึกษากระจายทั่วประเทศ</v>
      </c>
      <c r="E244" s="386">
        <v>243</v>
      </c>
      <c r="F244" s="388">
        <f>IF(LEN(VLOOKUP($A244,Progress_20230525!$A:$AZ,24,0))&gt;0,1,0)</f>
        <v>0</v>
      </c>
      <c r="G244" s="388">
        <f>IFERROR(SEARCH("&gt;",VLOOKUP($A244,Progress_20230525!$A:$AZ,15,0),1),0)</f>
        <v>0</v>
      </c>
      <c r="H244" s="387" t="str">
        <f>IF($F244&gt;0,VLOOKUP($A244,Progress_20230525!$A:$AZ,24,0),IF($G244&gt;0,RIGHT(VLOOKUP($A244,Progress_20230525!$A:$AZ,15,0),LEN(VLOOKUP($A244,Progress_20230525!$A:$AZ,15,0))-$G244-1),VLOOKUP($A244,Progress_20230525!$A:$AZ,15,0)))</f>
        <v>โรงเรียนชุมชนบ้านหนองแวง</v>
      </c>
      <c r="I244" s="387" t="str">
        <f>VLOOKUP(A244,Progress_20230525!$A:$AZ,7,0)</f>
        <v>สระแก้ว</v>
      </c>
      <c r="J244" s="387" t="str">
        <f>VLOOKUP($A244,Progress_20230525!$A:$AZ,5,0)</f>
        <v>กลุ่มศูนย์ดิจิตอลชุมชน</v>
      </c>
      <c r="K244" s="387" t="str">
        <f>IF($F244&gt;0,VLOOKUP($A244,Progress_20230525!$A:$AZ,25,0),IF($G244&gt;0,VLOOKUP($A244,Progress_20230525!$A:$AZ,11,0),VLOOKUP($A244,Progress_20230525!$A:$AZ,11,0)))</f>
        <v>หมู่ที่ 7 บ้านบ้านหนองขาม ตำบลหนองแวง อำเภอโคกสูง จังหวัดสระแก้ว 27120</v>
      </c>
      <c r="L244" s="387">
        <f>IF($F244&gt;0,VLOOKUP($A244,Progress_20230525!$A:$AZ,26,0),IF($G244&gt;0,VLOOKUP($A244,Progress_20230525!$A:$AZ,16,0),VLOOKUP($A244,Progress_20230525!$A:$AZ,16,0)))</f>
        <v>13.852227516091199</v>
      </c>
      <c r="M244" s="387">
        <f>IF($F244&gt;0,VLOOKUP($A244,Progress_20230525!$A:$AZ,27,0),IF($G244&gt;0,VLOOKUP($A244,Progress_20230525!$A:$AZ,17,0),VLOOKUP($A244,Progress_20230525!$A:$AZ,17,0)))</f>
        <v>102.63659789838201</v>
      </c>
      <c r="N244" s="387" t="str">
        <f t="shared" si="18"/>
        <v>สังกัดหน่วยงาน</v>
      </c>
      <c r="O244" s="387" t="str">
        <f>IF($F244&gt;0,VLOOKUP($A244,Progress_20230525!$A:$AZ,28,0),IF($G244&gt;0,VLOOKUP($A244,Progress_20230525!$A:$AZ,18,0),VLOOKUP($A244,Progress_20230525!$A:$AZ,18,0)))</f>
        <v>ผอ.นายนริณ พรมทิพย์</v>
      </c>
      <c r="P244" s="393">
        <f>IF($F244&gt;0,VLOOKUP($A244,Progress_20230525!$A:$AZ,29,0),IF($G244&gt;0,VLOOKUP($A244,Progress_20230525!$A:$AZ,19,0),VLOOKUP($A244,Progress_20230525!$A:$AZ,19,0)))</f>
        <v>0</v>
      </c>
      <c r="Q244" s="393" t="str">
        <f>IF($F244&gt;0,0,IF($G244&gt;0,VLOOKUP($A244,Progress_20230525!$A:$AZ,20,0),VLOOKUP($A244,Progress_20230525!$A:$AZ,20,0)))</f>
        <v>นายไพศาล จิตตวิวัฒนา</v>
      </c>
      <c r="R244" s="393" t="str">
        <f>IF($F244&gt;0,0,IF($G244&gt;0,VLOOKUP($A244,Progress_20230525!$A:$AZ,21,0),VLOOKUP($A244,Progress_20230525!$A:$AZ,21,0)))</f>
        <v>087-648-6269</v>
      </c>
      <c r="S244" s="387"/>
      <c r="T244" s="387"/>
      <c r="U244" s="391">
        <f t="shared" si="19"/>
        <v>45061</v>
      </c>
      <c r="V244" s="387" t="str">
        <f>VLOOKUP(MONTH($U244),Month!$A:$C,3,0)</f>
        <v>พฤษภาคม</v>
      </c>
      <c r="W244" s="387">
        <f t="shared" si="15"/>
        <v>2023</v>
      </c>
      <c r="X244" s="392">
        <v>215.26264044471492</v>
      </c>
      <c r="Y244" s="392">
        <v>124.03180047839098</v>
      </c>
    </row>
    <row r="245" spans="1:25" x14ac:dyDescent="0.25">
      <c r="A245" s="386">
        <f t="shared" si="16"/>
        <v>244</v>
      </c>
      <c r="B245" s="27">
        <f t="shared" si="17"/>
        <v>3</v>
      </c>
      <c r="C245" s="27">
        <f>VALUE(RIGHT(VLOOKUP($A245,Progress_20230525!$A:$AZ,4,0),1))</f>
        <v>1</v>
      </c>
      <c r="D245" s="387" t="str">
        <f>VLOOKUP($C245,Type!$A:$B,2,0)</f>
        <v>ศูนย์ที่จัดตั้งในโรงเรียนหรือสถานศึกษากระจายทั่วประเทศ</v>
      </c>
      <c r="E245" s="386">
        <v>244</v>
      </c>
      <c r="F245" s="388">
        <f>IF(LEN(VLOOKUP($A245,Progress_20230525!$A:$AZ,24,0))&gt;0,1,0)</f>
        <v>0</v>
      </c>
      <c r="G245" s="388">
        <f>IFERROR(SEARCH("&gt;",VLOOKUP($A245,Progress_20230525!$A:$AZ,15,0),1),0)</f>
        <v>0</v>
      </c>
      <c r="H245" s="387" t="str">
        <f>IF($F245&gt;0,VLOOKUP($A245,Progress_20230525!$A:$AZ,24,0),IF($G245&gt;0,RIGHT(VLOOKUP($A245,Progress_20230525!$A:$AZ,15,0),LEN(VLOOKUP($A245,Progress_20230525!$A:$AZ,15,0))-$G245-1),VLOOKUP($A245,Progress_20230525!$A:$AZ,15,0)))</f>
        <v>โรงเรียนอรัญประเทศ</v>
      </c>
      <c r="I245" s="387" t="str">
        <f>VLOOKUP(A245,Progress_20230525!$A:$AZ,7,0)</f>
        <v>สระแก้ว</v>
      </c>
      <c r="J245" s="387" t="str">
        <f>VLOOKUP($A245,Progress_20230525!$A:$AZ,5,0)</f>
        <v>กลุ่มศูนย์ดิจิตอลชุมชน</v>
      </c>
      <c r="K245" s="387" t="str">
        <f>IF($F245&gt;0,VLOOKUP($A245,Progress_20230525!$A:$AZ,25,0),IF($G245&gt;0,VLOOKUP($A245,Progress_20230525!$A:$AZ,11,0),VLOOKUP($A245,Progress_20230525!$A:$AZ,11,0)))</f>
        <v xml:space="preserve">1 ถนนสุวรรณศร ต.อรัญประเทศ อ.อรัญประเทศ จ.สระแก้ว  </v>
      </c>
      <c r="L245" s="387">
        <f>IF($F245&gt;0,VLOOKUP($A245,Progress_20230525!$A:$AZ,26,0),IF($G245&gt;0,VLOOKUP($A245,Progress_20230525!$A:$AZ,16,0),VLOOKUP($A245,Progress_20230525!$A:$AZ,16,0)))</f>
        <v>13.70253447454</v>
      </c>
      <c r="M245" s="387">
        <f>IF($F245&gt;0,VLOOKUP($A245,Progress_20230525!$A:$AZ,27,0),IF($G245&gt;0,VLOOKUP($A245,Progress_20230525!$A:$AZ,17,0),VLOOKUP($A245,Progress_20230525!$A:$AZ,17,0)))</f>
        <v>102.49186008065701</v>
      </c>
      <c r="N245" s="387" t="str">
        <f t="shared" si="18"/>
        <v>สังกัดหน่วยงาน</v>
      </c>
      <c r="O245" s="387" t="str">
        <f>IF($F245&gt;0,VLOOKUP($A245,Progress_20230525!$A:$AZ,28,0),IF($G245&gt;0,VLOOKUP($A245,Progress_20230525!$A:$AZ,18,0),VLOOKUP($A245,Progress_20230525!$A:$AZ,18,0)))</f>
        <v xml:space="preserve">รองผอ.นายกิตติชัย </v>
      </c>
      <c r="P245" s="393" t="str">
        <f>IF($F245&gt;0,VLOOKUP($A245,Progress_20230525!$A:$AZ,29,0),IF($G245&gt;0,VLOOKUP($A245,Progress_20230525!$A:$AZ,19,0),VLOOKUP($A245,Progress_20230525!$A:$AZ,19,0)))</f>
        <v>096-760-4124</v>
      </c>
      <c r="Q245" s="393" t="str">
        <f>IF($F245&gt;0,0,IF($G245&gt;0,VLOOKUP($A245,Progress_20230525!$A:$AZ,20,0),VLOOKUP($A245,Progress_20230525!$A:$AZ,20,0)))</f>
        <v>นายศุลี จันทวิเศษ</v>
      </c>
      <c r="R245" s="393" t="str">
        <f>IF($F245&gt;0,0,IF($G245&gt;0,VLOOKUP($A245,Progress_20230525!$A:$AZ,21,0),VLOOKUP($A245,Progress_20230525!$A:$AZ,21,0)))</f>
        <v>091-009-1159</v>
      </c>
      <c r="S245" s="387"/>
      <c r="T245" s="387"/>
      <c r="U245" s="391">
        <f t="shared" si="19"/>
        <v>45061</v>
      </c>
      <c r="V245" s="387" t="str">
        <f>VLOOKUP(MONTH($U245),Month!$A:$C,3,0)</f>
        <v>พฤษภาคม</v>
      </c>
      <c r="W245" s="387">
        <f t="shared" si="15"/>
        <v>2023</v>
      </c>
      <c r="X245" s="392">
        <v>239.22434943659482</v>
      </c>
      <c r="Y245" s="392">
        <v>116.91147369519987</v>
      </c>
    </row>
    <row r="246" spans="1:25" x14ac:dyDescent="0.25">
      <c r="A246" s="386">
        <f t="shared" si="16"/>
        <v>245</v>
      </c>
      <c r="B246" s="27">
        <f t="shared" si="17"/>
        <v>3</v>
      </c>
      <c r="C246" s="27">
        <f>VALUE(RIGHT(VLOOKUP($A246,Progress_20230525!$A:$AZ,4,0),1))</f>
        <v>1</v>
      </c>
      <c r="D246" s="387" t="str">
        <f>VLOOKUP($C246,Type!$A:$B,2,0)</f>
        <v>ศูนย์ที่จัดตั้งในโรงเรียนหรือสถานศึกษากระจายทั่วประเทศ</v>
      </c>
      <c r="E246" s="386">
        <v>245</v>
      </c>
      <c r="F246" s="388">
        <f>IF(LEN(VLOOKUP($A246,Progress_20230525!$A:$AZ,24,0))&gt;0,1,0)</f>
        <v>0</v>
      </c>
      <c r="G246" s="388">
        <f>IFERROR(SEARCH("&gt;",VLOOKUP($A246,Progress_20230525!$A:$AZ,15,0),1),0)</f>
        <v>0</v>
      </c>
      <c r="H246" s="387" t="str">
        <f>IF($F246&gt;0,VLOOKUP($A246,Progress_20230525!$A:$AZ,24,0),IF($G246&gt;0,RIGHT(VLOOKUP($A246,Progress_20230525!$A:$AZ,15,0),LEN(VLOOKUP($A246,Progress_20230525!$A:$AZ,15,0))-$G246-1),VLOOKUP($A246,Progress_20230525!$A:$AZ,15,0)))</f>
        <v>โรงเรียนบ้านทดวงศ์สมบูรณ์</v>
      </c>
      <c r="I246" s="387" t="str">
        <f>VLOOKUP(A246,Progress_20230525!$A:$AZ,7,0)</f>
        <v>สระแก้ว</v>
      </c>
      <c r="J246" s="387" t="str">
        <f>VLOOKUP($A246,Progress_20230525!$A:$AZ,5,0)</f>
        <v>กลุ่มศูนย์ดิจิตอลชุมชน</v>
      </c>
      <c r="K246" s="387" t="str">
        <f>IF($F246&gt;0,VLOOKUP($A246,Progress_20230525!$A:$AZ,25,0),IF($G246&gt;0,VLOOKUP($A246,Progress_20230525!$A:$AZ,11,0),VLOOKUP($A246,Progress_20230525!$A:$AZ,11,0)))</f>
        <v>หมู่ที่ 17 บ้านทดวงศ์สมบูรณ์ ตำบลทัพราช อำเภอตาพระยา จังหวัดสระแก้ว 27180</v>
      </c>
      <c r="L246" s="387">
        <f>IF($F246&gt;0,VLOOKUP($A246,Progress_20230525!$A:$AZ,26,0),IF($G246&gt;0,VLOOKUP($A246,Progress_20230525!$A:$AZ,16,0),VLOOKUP($A246,Progress_20230525!$A:$AZ,16,0)))</f>
        <v>14.0139131006078</v>
      </c>
      <c r="M246" s="387">
        <f>IF($F246&gt;0,VLOOKUP($A246,Progress_20230525!$A:$AZ,27,0),IF($G246&gt;0,VLOOKUP($A246,Progress_20230525!$A:$AZ,17,0),VLOOKUP($A246,Progress_20230525!$A:$AZ,17,0)))</f>
        <v>102.588713051827</v>
      </c>
      <c r="N246" s="387" t="str">
        <f t="shared" si="18"/>
        <v>สังกัดหน่วยงาน</v>
      </c>
      <c r="O246" s="387" t="str">
        <f>IF($F246&gt;0,VLOOKUP($A246,Progress_20230525!$A:$AZ,28,0),IF($G246&gt;0,VLOOKUP($A246,Progress_20230525!$A:$AZ,18,0),VLOOKUP($A246,Progress_20230525!$A:$AZ,18,0)))</f>
        <v>ผอ.นาย กิตติชัย    ปลอดประโคน</v>
      </c>
      <c r="P246" s="393" t="str">
        <f>IF($F246&gt;0,VLOOKUP($A246,Progress_20230525!$A:$AZ,29,0),IF($G246&gt;0,VLOOKUP($A246,Progress_20230525!$A:$AZ,19,0),VLOOKUP($A246,Progress_20230525!$A:$AZ,19,0)))</f>
        <v>082-945-1765</v>
      </c>
      <c r="Q246" s="393">
        <f>IF($F246&gt;0,0,IF($G246&gt;0,VLOOKUP($A246,Progress_20230525!$A:$AZ,20,0),VLOOKUP($A246,Progress_20230525!$A:$AZ,20,0)))</f>
        <v>0</v>
      </c>
      <c r="R246" s="393">
        <f>IF($F246&gt;0,0,IF($G246&gt;0,VLOOKUP($A246,Progress_20230525!$A:$AZ,21,0),VLOOKUP($A246,Progress_20230525!$A:$AZ,21,0)))</f>
        <v>0</v>
      </c>
      <c r="S246" s="387"/>
      <c r="T246" s="387"/>
      <c r="U246" s="391">
        <f t="shared" si="19"/>
        <v>45061</v>
      </c>
      <c r="V246" s="387" t="str">
        <f>VLOOKUP(MONTH($U246),Month!$A:$C,3,0)</f>
        <v>พฤษภาคม</v>
      </c>
      <c r="W246" s="387">
        <f t="shared" si="15"/>
        <v>2023</v>
      </c>
      <c r="X246" s="392">
        <v>208.81911892272981</v>
      </c>
      <c r="Y246" s="392">
        <v>108.69771852435318</v>
      </c>
    </row>
    <row r="247" spans="1:25" x14ac:dyDescent="0.25">
      <c r="A247" s="386">
        <f t="shared" si="16"/>
        <v>246</v>
      </c>
      <c r="B247" s="27">
        <f t="shared" si="17"/>
        <v>3</v>
      </c>
      <c r="C247" s="27">
        <f>VALUE(RIGHT(VLOOKUP($A247,Progress_20230525!$A:$AZ,4,0),1))</f>
        <v>1</v>
      </c>
      <c r="D247" s="387" t="str">
        <f>VLOOKUP($C247,Type!$A:$B,2,0)</f>
        <v>ศูนย์ที่จัดตั้งในโรงเรียนหรือสถานศึกษากระจายทั่วประเทศ</v>
      </c>
      <c r="E247" s="386">
        <v>246</v>
      </c>
      <c r="F247" s="388">
        <f>IF(LEN(VLOOKUP($A247,Progress_20230525!$A:$AZ,24,0))&gt;0,1,0)</f>
        <v>0</v>
      </c>
      <c r="G247" s="388">
        <f>IFERROR(SEARCH("&gt;",VLOOKUP($A247,Progress_20230525!$A:$AZ,15,0),1),0)</f>
        <v>0</v>
      </c>
      <c r="H247" s="387" t="str">
        <f>IF($F247&gt;0,VLOOKUP($A247,Progress_20230525!$A:$AZ,24,0),IF($G247&gt;0,RIGHT(VLOOKUP($A247,Progress_20230525!$A:$AZ,15,0),LEN(VLOOKUP($A247,Progress_20230525!$A:$AZ,15,0))-$G247-1),VLOOKUP($A247,Progress_20230525!$A:$AZ,15,0)))</f>
        <v>โรงเรียนวัดโนนสภาราม (นาถวาจาวุทธ อุปถัมถ์)</v>
      </c>
      <c r="I247" s="387" t="str">
        <f>VLOOKUP(A247,Progress_20230525!$A:$AZ,7,0)</f>
        <v>สระบุรี</v>
      </c>
      <c r="J247" s="387" t="str">
        <f>VLOOKUP($A247,Progress_20230525!$A:$AZ,5,0)</f>
        <v>กลุ่มศูนย์ดิจิตอลชุมชน</v>
      </c>
      <c r="K247" s="387" t="str">
        <f>IF($F247&gt;0,VLOOKUP($A247,Progress_20230525!$A:$AZ,25,0),IF($G247&gt;0,VLOOKUP($A247,Progress_20230525!$A:$AZ,11,0),VLOOKUP($A247,Progress_20230525!$A:$AZ,11,0)))</f>
        <v>หมู่ที่ 2 บ้านโนนสภาราม ตำบลกุดนกเปล้า อำเภอเมืองสระบุรี จังหวัดสระบุรี 18000</v>
      </c>
      <c r="L247" s="387">
        <f>IF($F247&gt;0,VLOOKUP($A247,Progress_20230525!$A:$AZ,26,0),IF($G247&gt;0,VLOOKUP($A247,Progress_20230525!$A:$AZ,16,0),VLOOKUP($A247,Progress_20230525!$A:$AZ,16,0)))</f>
        <v>14.493368759414301</v>
      </c>
      <c r="M247" s="387">
        <f>IF($F247&gt;0,VLOOKUP($A247,Progress_20230525!$A:$AZ,27,0),IF($G247&gt;0,VLOOKUP($A247,Progress_20230525!$A:$AZ,17,0),VLOOKUP($A247,Progress_20230525!$A:$AZ,17,0)))</f>
        <v>100.971702480674</v>
      </c>
      <c r="N247" s="387" t="str">
        <f t="shared" si="18"/>
        <v>สังกัดหน่วยงาน</v>
      </c>
      <c r="O247" s="387" t="str">
        <f>IF($F247&gt;0,VLOOKUP($A247,Progress_20230525!$A:$AZ,28,0),IF($G247&gt;0,VLOOKUP($A247,Progress_20230525!$A:$AZ,18,0),VLOOKUP($A247,Progress_20230525!$A:$AZ,18,0)))</f>
        <v>ผอ.นาย มงกุฎ ป้อมไธสง</v>
      </c>
      <c r="P247" s="393" t="str">
        <f>IF($F247&gt;0,VLOOKUP($A247,Progress_20230525!$A:$AZ,29,0),IF($G247&gt;0,VLOOKUP($A247,Progress_20230525!$A:$AZ,19,0),VLOOKUP($A247,Progress_20230525!$A:$AZ,19,0)))</f>
        <v>090-279-3581</v>
      </c>
      <c r="Q247" s="393" t="str">
        <f>IF($F247&gt;0,0,IF($G247&gt;0,VLOOKUP($A247,Progress_20230525!$A:$AZ,20,0),VLOOKUP($A247,Progress_20230525!$A:$AZ,20,0)))</f>
        <v>นางนพพร ปิ่นทอง</v>
      </c>
      <c r="R247" s="393" t="str">
        <f>IF($F247&gt;0,0,IF($G247&gt;0,VLOOKUP($A247,Progress_20230525!$A:$AZ,21,0),VLOOKUP($A247,Progress_20230525!$A:$AZ,21,0)))</f>
        <v>085-910-5539</v>
      </c>
      <c r="S247" s="387"/>
      <c r="T247" s="387"/>
      <c r="U247" s="391">
        <f t="shared" si="19"/>
        <v>45061</v>
      </c>
      <c r="V247" s="387" t="str">
        <f>VLOOKUP(MONTH($U247),Month!$A:$C,3,0)</f>
        <v>พฤษภาคม</v>
      </c>
      <c r="W247" s="387">
        <f t="shared" si="15"/>
        <v>2023</v>
      </c>
      <c r="X247" s="392">
        <v>214.93016762220023</v>
      </c>
      <c r="Y247" s="392">
        <v>145.37461183661568</v>
      </c>
    </row>
    <row r="248" spans="1:25" x14ac:dyDescent="0.25">
      <c r="A248" s="386">
        <f t="shared" si="16"/>
        <v>247</v>
      </c>
      <c r="B248" s="27">
        <f t="shared" si="17"/>
        <v>3</v>
      </c>
      <c r="C248" s="27">
        <f>VALUE(RIGHT(VLOOKUP($A248,Progress_20230525!$A:$AZ,4,0),1))</f>
        <v>1</v>
      </c>
      <c r="D248" s="387" t="str">
        <f>VLOOKUP($C248,Type!$A:$B,2,0)</f>
        <v>ศูนย์ที่จัดตั้งในโรงเรียนหรือสถานศึกษากระจายทั่วประเทศ</v>
      </c>
      <c r="E248" s="386">
        <v>247</v>
      </c>
      <c r="F248" s="388">
        <f>IF(LEN(VLOOKUP($A248,Progress_20230525!$A:$AZ,24,0))&gt;0,1,0)</f>
        <v>0</v>
      </c>
      <c r="G248" s="388">
        <f>IFERROR(SEARCH("&gt;",VLOOKUP($A248,Progress_20230525!$A:$AZ,15,0),1),0)</f>
        <v>0</v>
      </c>
      <c r="H248" s="387" t="str">
        <f>IF($F248&gt;0,VLOOKUP($A248,Progress_20230525!$A:$AZ,24,0),IF($G248&gt;0,RIGHT(VLOOKUP($A248,Progress_20230525!$A:$AZ,15,0),LEN(VLOOKUP($A248,Progress_20230525!$A:$AZ,15,0))-$G248-1),VLOOKUP($A248,Progress_20230525!$A:$AZ,15,0)))</f>
        <v>โรงเรียนวัดป่าสัก</v>
      </c>
      <c r="I248" s="387" t="str">
        <f>VLOOKUP(A248,Progress_20230525!$A:$AZ,7,0)</f>
        <v>สระบุรี</v>
      </c>
      <c r="J248" s="387" t="str">
        <f>VLOOKUP($A248,Progress_20230525!$A:$AZ,5,0)</f>
        <v>กลุ่มศูนย์ดิจิตอลชุมชน</v>
      </c>
      <c r="K248" s="387" t="str">
        <f>IF($F248&gt;0,VLOOKUP($A248,Progress_20230525!$A:$AZ,25,0),IF($G248&gt;0,VLOOKUP($A248,Progress_20230525!$A:$AZ,11,0),VLOOKUP($A248,Progress_20230525!$A:$AZ,11,0)))</f>
        <v>หมู่ที่  4  บ้านป่าสัก ตำบลดาวเรือง อำเภอเมืองสระบุรี จังหวัดสระบุรี 18000</v>
      </c>
      <c r="L248" s="387">
        <f>IF($F248&gt;0,VLOOKUP($A248,Progress_20230525!$A:$AZ,26,0),IF($G248&gt;0,VLOOKUP($A248,Progress_20230525!$A:$AZ,16,0),VLOOKUP($A248,Progress_20230525!$A:$AZ,16,0)))</f>
        <v>14.552810013727401</v>
      </c>
      <c r="M248" s="387">
        <f>IF($F248&gt;0,VLOOKUP($A248,Progress_20230525!$A:$AZ,27,0),IF($G248&gt;0,VLOOKUP($A248,Progress_20230525!$A:$AZ,17,0),VLOOKUP($A248,Progress_20230525!$A:$AZ,17,0)))</f>
        <v>100.889924526451</v>
      </c>
      <c r="N248" s="387" t="str">
        <f t="shared" si="18"/>
        <v>สังกัดหน่วยงาน</v>
      </c>
      <c r="O248" s="387" t="str">
        <f>IF($F248&gt;0,VLOOKUP($A248,Progress_20230525!$A:$AZ,28,0),IF($G248&gt;0,VLOOKUP($A248,Progress_20230525!$A:$AZ,18,0),VLOOKUP($A248,Progress_20230525!$A:$AZ,18,0)))</f>
        <v>ผอ.นางสาว จันทร์ทิวา เผือกมูล</v>
      </c>
      <c r="P248" s="393" t="str">
        <f>IF($F248&gt;0,VLOOKUP($A248,Progress_20230525!$A:$AZ,29,0),IF($G248&gt;0,VLOOKUP($A248,Progress_20230525!$A:$AZ,19,0),VLOOKUP($A248,Progress_20230525!$A:$AZ,19,0)))</f>
        <v>097-282-7856</v>
      </c>
      <c r="Q248" s="393" t="str">
        <f>IF($F248&gt;0,0,IF($G248&gt;0,VLOOKUP($A248,Progress_20230525!$A:$AZ,20,0),VLOOKUP($A248,Progress_20230525!$A:$AZ,20,0)))</f>
        <v>คุณนันทิยา</v>
      </c>
      <c r="R248" s="393" t="str">
        <f>IF($F248&gt;0,0,IF($G248&gt;0,VLOOKUP($A248,Progress_20230525!$A:$AZ,21,0),VLOOKUP($A248,Progress_20230525!$A:$AZ,21,0)))</f>
        <v>084-087-2362</v>
      </c>
      <c r="S248" s="387"/>
      <c r="T248" s="387"/>
      <c r="U248" s="391">
        <f t="shared" si="19"/>
        <v>45061</v>
      </c>
      <c r="V248" s="387" t="str">
        <f>VLOOKUP(MONTH($U248),Month!$A:$C,3,0)</f>
        <v>พฤษภาคม</v>
      </c>
      <c r="W248" s="387">
        <f t="shared" si="15"/>
        <v>2023</v>
      </c>
      <c r="X248" s="392">
        <v>201.01637530615471</v>
      </c>
      <c r="Y248" s="392">
        <v>148.3984904563514</v>
      </c>
    </row>
    <row r="249" spans="1:25" x14ac:dyDescent="0.25">
      <c r="A249" s="386">
        <f t="shared" si="16"/>
        <v>248</v>
      </c>
      <c r="B249" s="27">
        <f t="shared" si="17"/>
        <v>3</v>
      </c>
      <c r="C249" s="27">
        <f>VALUE(RIGHT(VLOOKUP($A249,Progress_20230525!$A:$AZ,4,0),1))</f>
        <v>1</v>
      </c>
      <c r="D249" s="387" t="str">
        <f>VLOOKUP($C249,Type!$A:$B,2,0)</f>
        <v>ศูนย์ที่จัดตั้งในโรงเรียนหรือสถานศึกษากระจายทั่วประเทศ</v>
      </c>
      <c r="E249" s="386">
        <v>248</v>
      </c>
      <c r="F249" s="388">
        <f>IF(LEN(VLOOKUP($A249,Progress_20230525!$A:$AZ,24,0))&gt;0,1,0)</f>
        <v>0</v>
      </c>
      <c r="G249" s="388">
        <f>IFERROR(SEARCH("&gt;",VLOOKUP($A249,Progress_20230525!$A:$AZ,15,0),1),0)</f>
        <v>0</v>
      </c>
      <c r="H249" s="387" t="str">
        <f>IF($F249&gt;0,VLOOKUP($A249,Progress_20230525!$A:$AZ,24,0),IF($G249&gt;0,RIGHT(VLOOKUP($A249,Progress_20230525!$A:$AZ,15,0),LEN(VLOOKUP($A249,Progress_20230525!$A:$AZ,15,0))-$G249-1),VLOOKUP($A249,Progress_20230525!$A:$AZ,15,0)))</f>
        <v>โรงเรียนวัดห้วยลี่</v>
      </c>
      <c r="I249" s="387" t="str">
        <f>VLOOKUP(A249,Progress_20230525!$A:$AZ,7,0)</f>
        <v>สระบุรี</v>
      </c>
      <c r="J249" s="387" t="str">
        <f>VLOOKUP($A249,Progress_20230525!$A:$AZ,5,0)</f>
        <v>กลุ่มศูนย์ดิจิตอลชุมชน</v>
      </c>
      <c r="K249" s="387" t="str">
        <f>IF($F249&gt;0,VLOOKUP($A249,Progress_20230525!$A:$AZ,25,0),IF($G249&gt;0,VLOOKUP($A249,Progress_20230525!$A:$AZ,11,0),VLOOKUP($A249,Progress_20230525!$A:$AZ,11,0)))</f>
        <v>หมู่ที่ 5 บ้านโรงเรียนวัดห้วยลี่ ตำบลตลิ่งชัน อำเภอเมืองสระบุรี จังหวัดสระบุรี 18000</v>
      </c>
      <c r="L249" s="387">
        <f>IF($F249&gt;0,VLOOKUP($A249,Progress_20230525!$A:$AZ,26,0),IF($G249&gt;0,VLOOKUP($A249,Progress_20230525!$A:$AZ,16,0),VLOOKUP($A249,Progress_20230525!$A:$AZ,16,0)))</f>
        <v>14.542921981685099</v>
      </c>
      <c r="M249" s="387">
        <f>IF($F249&gt;0,VLOOKUP($A249,Progress_20230525!$A:$AZ,27,0),IF($G249&gt;0,VLOOKUP($A249,Progress_20230525!$A:$AZ,17,0),VLOOKUP($A249,Progress_20230525!$A:$AZ,17,0)))</f>
        <v>100.974678901402</v>
      </c>
      <c r="N249" s="387" t="str">
        <f t="shared" si="18"/>
        <v>สังกัดหน่วยงาน</v>
      </c>
      <c r="O249" s="387" t="str">
        <f>IF($F249&gt;0,VLOOKUP($A249,Progress_20230525!$A:$AZ,28,0),IF($G249&gt;0,VLOOKUP($A249,Progress_20230525!$A:$AZ,18,0),VLOOKUP($A249,Progress_20230525!$A:$AZ,18,0)))</f>
        <v>ผอ.นางสาว จีราภา รุ่งเรืองรัตน์ชัย</v>
      </c>
      <c r="P249" s="393" t="str">
        <f>IF($F249&gt;0,VLOOKUP($A249,Progress_20230525!$A:$AZ,29,0),IF($G249&gt;0,VLOOKUP($A249,Progress_20230525!$A:$AZ,19,0),VLOOKUP($A249,Progress_20230525!$A:$AZ,19,0)))</f>
        <v xml:space="preserve">	084-341-3003</v>
      </c>
      <c r="Q249" s="393" t="str">
        <f>IF($F249&gt;0,0,IF($G249&gt;0,VLOOKUP($A249,Progress_20230525!$A:$AZ,20,0),VLOOKUP($A249,Progress_20230525!$A:$AZ,20,0)))</f>
        <v>นายวิทยา อินทรกำแหง</v>
      </c>
      <c r="R249" s="393" t="str">
        <f>IF($F249&gt;0,0,IF($G249&gt;0,VLOOKUP($A249,Progress_20230525!$A:$AZ,21,0),VLOOKUP($A249,Progress_20230525!$A:$AZ,21,0)))</f>
        <v>061-507-1764</v>
      </c>
      <c r="S249" s="387"/>
      <c r="T249" s="387"/>
      <c r="U249" s="391">
        <f t="shared" si="19"/>
        <v>45061</v>
      </c>
      <c r="V249" s="387" t="str">
        <f>VLOOKUP(MONTH($U249),Month!$A:$C,3,0)</f>
        <v>พฤษภาคม</v>
      </c>
      <c r="W249" s="387">
        <f t="shared" si="15"/>
        <v>2023</v>
      </c>
      <c r="X249" s="392">
        <v>220.95170403190656</v>
      </c>
      <c r="Y249" s="392">
        <v>140.88621200897998</v>
      </c>
    </row>
    <row r="250" spans="1:25" x14ac:dyDescent="0.25">
      <c r="A250" s="386">
        <f t="shared" si="16"/>
        <v>249</v>
      </c>
      <c r="B250" s="27">
        <f t="shared" si="17"/>
        <v>3</v>
      </c>
      <c r="C250" s="27">
        <f>VALUE(RIGHT(VLOOKUP($A250,Progress_20230525!$A:$AZ,4,0),1))</f>
        <v>1</v>
      </c>
      <c r="D250" s="387" t="str">
        <f>VLOOKUP($C250,Type!$A:$B,2,0)</f>
        <v>ศูนย์ที่จัดตั้งในโรงเรียนหรือสถานศึกษากระจายทั่วประเทศ</v>
      </c>
      <c r="E250" s="386">
        <v>249</v>
      </c>
      <c r="F250" s="388">
        <f>IF(LEN(VLOOKUP($A250,Progress_20230525!$A:$AZ,24,0))&gt;0,1,0)</f>
        <v>0</v>
      </c>
      <c r="G250" s="388">
        <f>IFERROR(SEARCH("&gt;",VLOOKUP($A250,Progress_20230525!$A:$AZ,15,0),1),0)</f>
        <v>0</v>
      </c>
      <c r="H250" s="387" t="str">
        <f>IF($F250&gt;0,VLOOKUP($A250,Progress_20230525!$A:$AZ,24,0),IF($G250&gt;0,RIGHT(VLOOKUP($A250,Progress_20230525!$A:$AZ,15,0),LEN(VLOOKUP($A250,Progress_20230525!$A:$AZ,15,0))-$G250-1),VLOOKUP($A250,Progress_20230525!$A:$AZ,15,0)))</f>
        <v>โรงเรียนสวนกุหลาบวิทยาลัย สระบุรี</v>
      </c>
      <c r="I250" s="387" t="str">
        <f>VLOOKUP(A250,Progress_20230525!$A:$AZ,7,0)</f>
        <v>สระบุรี</v>
      </c>
      <c r="J250" s="387" t="str">
        <f>VLOOKUP($A250,Progress_20230525!$A:$AZ,5,0)</f>
        <v>กลุ่มศูนย์ดิจิตอลชุมชน</v>
      </c>
      <c r="K250" s="387" t="str">
        <f>IF($F250&gt;0,VLOOKUP($A250,Progress_20230525!$A:$AZ,25,0),IF($G250&gt;0,VLOOKUP($A250,Progress_20230525!$A:$AZ,11,0),VLOOKUP($A250,Progress_20230525!$A:$AZ,11,0)))</f>
        <v>42 หมู่ 4 ตำบลปากข้าวสาร อำเภอเมือง จังหวัดสระบุรี 1800</v>
      </c>
      <c r="L250" s="387">
        <f>IF($F250&gt;0,VLOOKUP($A250,Progress_20230525!$A:$AZ,26,0),IF($G250&gt;0,VLOOKUP($A250,Progress_20230525!$A:$AZ,16,0),VLOOKUP($A250,Progress_20230525!$A:$AZ,16,0)))</f>
        <v>14.5205143294453</v>
      </c>
      <c r="M250" s="387">
        <f>IF($F250&gt;0,VLOOKUP($A250,Progress_20230525!$A:$AZ,27,0),IF($G250&gt;0,VLOOKUP($A250,Progress_20230525!$A:$AZ,17,0),VLOOKUP($A250,Progress_20230525!$A:$AZ,17,0)))</f>
        <v>100.945224911681</v>
      </c>
      <c r="N250" s="387" t="str">
        <f t="shared" si="18"/>
        <v>สังกัดหน่วยงาน</v>
      </c>
      <c r="O250" s="387" t="str">
        <f>IF($F250&gt;0,VLOOKUP($A250,Progress_20230525!$A:$AZ,28,0),IF($G250&gt;0,VLOOKUP($A250,Progress_20230525!$A:$AZ,18,0),VLOOKUP($A250,Progress_20230525!$A:$AZ,18,0)))</f>
        <v>ผอ.นางจีรวรรณ วงศ์เหลือง</v>
      </c>
      <c r="P250" s="393">
        <f>IF($F250&gt;0,VLOOKUP($A250,Progress_20230525!$A:$AZ,29,0),IF($G250&gt;0,VLOOKUP($A250,Progress_20230525!$A:$AZ,19,0),VLOOKUP($A250,Progress_20230525!$A:$AZ,19,0)))</f>
        <v>0</v>
      </c>
      <c r="Q250" s="393">
        <f>IF($F250&gt;0,0,IF($G250&gt;0,VLOOKUP($A250,Progress_20230525!$A:$AZ,20,0),VLOOKUP($A250,Progress_20230525!$A:$AZ,20,0)))</f>
        <v>0</v>
      </c>
      <c r="R250" s="393">
        <f>IF($F250&gt;0,0,IF($G250&gt;0,VLOOKUP($A250,Progress_20230525!$A:$AZ,21,0),VLOOKUP($A250,Progress_20230525!$A:$AZ,21,0)))</f>
        <v>0</v>
      </c>
      <c r="S250" s="387"/>
      <c r="T250" s="387"/>
      <c r="U250" s="391">
        <f t="shared" si="19"/>
        <v>45061</v>
      </c>
      <c r="V250" s="387" t="str">
        <f>VLOOKUP(MONTH($U250),Month!$A:$C,3,0)</f>
        <v>พฤษภาคม</v>
      </c>
      <c r="W250" s="387">
        <f t="shared" si="15"/>
        <v>2023</v>
      </c>
      <c r="X250" s="392">
        <v>239.75887853977855</v>
      </c>
      <c r="Y250" s="392">
        <v>128.27443031808957</v>
      </c>
    </row>
    <row r="251" spans="1:25" x14ac:dyDescent="0.25">
      <c r="A251" s="386">
        <f t="shared" si="16"/>
        <v>250</v>
      </c>
      <c r="B251" s="27">
        <f t="shared" si="17"/>
        <v>3</v>
      </c>
      <c r="C251" s="27">
        <f>VALUE(RIGHT(VLOOKUP($A251,Progress_20230525!$A:$AZ,4,0),1))</f>
        <v>1</v>
      </c>
      <c r="D251" s="387" t="str">
        <f>VLOOKUP($C251,Type!$A:$B,2,0)</f>
        <v>ศูนย์ที่จัดตั้งในโรงเรียนหรือสถานศึกษากระจายทั่วประเทศ</v>
      </c>
      <c r="E251" s="386">
        <v>250</v>
      </c>
      <c r="F251" s="388">
        <f>IF(LEN(VLOOKUP($A251,Progress_20230525!$A:$AZ,24,0))&gt;0,1,0)</f>
        <v>0</v>
      </c>
      <c r="G251" s="388">
        <f>IFERROR(SEARCH("&gt;",VLOOKUP($A251,Progress_20230525!$A:$AZ,15,0),1),0)</f>
        <v>0</v>
      </c>
      <c r="H251" s="387" t="str">
        <f>IF($F251&gt;0,VLOOKUP($A251,Progress_20230525!$A:$AZ,24,0),IF($G251&gt;0,RIGHT(VLOOKUP($A251,Progress_20230525!$A:$AZ,15,0),LEN(VLOOKUP($A251,Progress_20230525!$A:$AZ,15,0))-$G251-1),VLOOKUP($A251,Progress_20230525!$A:$AZ,15,0)))</f>
        <v>โรงเรียนชุมชนวัดหนองโนใต้</v>
      </c>
      <c r="I251" s="387" t="str">
        <f>VLOOKUP(A251,Progress_20230525!$A:$AZ,7,0)</f>
        <v>สระบุรี</v>
      </c>
      <c r="J251" s="387" t="str">
        <f>VLOOKUP($A251,Progress_20230525!$A:$AZ,5,0)</f>
        <v>กลุ่มศูนย์ดิจิตอลชุมชน</v>
      </c>
      <c r="K251" s="387" t="str">
        <f>IF($F251&gt;0,VLOOKUP($A251,Progress_20230525!$A:$AZ,25,0),IF($G251&gt;0,VLOOKUP($A251,Progress_20230525!$A:$AZ,11,0),VLOOKUP($A251,Progress_20230525!$A:$AZ,11,0)))</f>
        <v>หมู่ที่ 6 บ้านหนองโน ตำบลหนองโน อำเภอเมืองสระบุรี จังหวัดสระบุรี 18000</v>
      </c>
      <c r="L251" s="387">
        <f>IF($F251&gt;0,VLOOKUP($A251,Progress_20230525!$A:$AZ,26,0),IF($G251&gt;0,VLOOKUP($A251,Progress_20230525!$A:$AZ,16,0),VLOOKUP($A251,Progress_20230525!$A:$AZ,16,0)))</f>
        <v>14.488439137698901</v>
      </c>
      <c r="M251" s="387">
        <f>IF($F251&gt;0,VLOOKUP($A251,Progress_20230525!$A:$AZ,27,0),IF($G251&gt;0,VLOOKUP($A251,Progress_20230525!$A:$AZ,17,0),VLOOKUP($A251,Progress_20230525!$A:$AZ,17,0)))</f>
        <v>100.860188621147</v>
      </c>
      <c r="N251" s="387" t="str">
        <f t="shared" si="18"/>
        <v>สังกัดหน่วยงาน</v>
      </c>
      <c r="O251" s="387" t="str">
        <f>IF($F251&gt;0,VLOOKUP($A251,Progress_20230525!$A:$AZ,28,0),IF($G251&gt;0,VLOOKUP($A251,Progress_20230525!$A:$AZ,18,0),VLOOKUP($A251,Progress_20230525!$A:$AZ,18,0)))</f>
        <v>ผอ.นาย ชยพล คชขันธ์</v>
      </c>
      <c r="P251" s="393" t="str">
        <f>IF($F251&gt;0,VLOOKUP($A251,Progress_20230525!$A:$AZ,29,0),IF($G251&gt;0,VLOOKUP($A251,Progress_20230525!$A:$AZ,19,0),VLOOKUP($A251,Progress_20230525!$A:$AZ,19,0)))</f>
        <v xml:space="preserve">	089-806-1425</v>
      </c>
      <c r="Q251" s="393" t="str">
        <f>IF($F251&gt;0,0,IF($G251&gt;0,VLOOKUP($A251,Progress_20230525!$A:$AZ,20,0),VLOOKUP($A251,Progress_20230525!$A:$AZ,20,0)))</f>
        <v>นางสุภาภรณ์ ฉ่ำพึ่ง</v>
      </c>
      <c r="R251" s="393" t="str">
        <f>IF($F251&gt;0,0,IF($G251&gt;0,VLOOKUP($A251,Progress_20230525!$A:$AZ,21,0),VLOOKUP($A251,Progress_20230525!$A:$AZ,21,0)))</f>
        <v>089-676-5183</v>
      </c>
      <c r="S251" s="387"/>
      <c r="T251" s="387"/>
      <c r="U251" s="391">
        <f t="shared" si="19"/>
        <v>45061</v>
      </c>
      <c r="V251" s="387" t="str">
        <f>VLOOKUP(MONTH($U251),Month!$A:$C,3,0)</f>
        <v>พฤษภาคม</v>
      </c>
      <c r="W251" s="387">
        <f t="shared" si="15"/>
        <v>2023</v>
      </c>
      <c r="X251" s="392">
        <v>235.19207065843327</v>
      </c>
      <c r="Y251" s="392">
        <v>114.13649024863784</v>
      </c>
    </row>
    <row r="252" spans="1:25" x14ac:dyDescent="0.25">
      <c r="A252" s="386">
        <f t="shared" si="16"/>
        <v>251</v>
      </c>
      <c r="B252" s="27">
        <f t="shared" si="17"/>
        <v>3</v>
      </c>
      <c r="C252" s="27">
        <f>VALUE(RIGHT(VLOOKUP($A252,Progress_20230525!$A:$AZ,4,0),1))</f>
        <v>1</v>
      </c>
      <c r="D252" s="387" t="str">
        <f>VLOOKUP($C252,Type!$A:$B,2,0)</f>
        <v>ศูนย์ที่จัดตั้งในโรงเรียนหรือสถานศึกษากระจายทั่วประเทศ</v>
      </c>
      <c r="E252" s="386">
        <v>251</v>
      </c>
      <c r="F252" s="388">
        <f>IF(LEN(VLOOKUP($A252,Progress_20230525!$A:$AZ,24,0))&gt;0,1,0)</f>
        <v>0</v>
      </c>
      <c r="G252" s="388">
        <f>IFERROR(SEARCH("&gt;",VLOOKUP($A252,Progress_20230525!$A:$AZ,15,0),1),0)</f>
        <v>0</v>
      </c>
      <c r="H252" s="387" t="str">
        <f>IF($F252&gt;0,VLOOKUP($A252,Progress_20230525!$A:$AZ,24,0),IF($G252&gt;0,RIGHT(VLOOKUP($A252,Progress_20230525!$A:$AZ,15,0),LEN(VLOOKUP($A252,Progress_20230525!$A:$AZ,15,0))-$G252-1),VLOOKUP($A252,Progress_20230525!$A:$AZ,15,0)))</f>
        <v>โรงเรียนวัดหนองยาวสูง</v>
      </c>
      <c r="I252" s="387" t="str">
        <f>VLOOKUP(A252,Progress_20230525!$A:$AZ,7,0)</f>
        <v>สระบุรี</v>
      </c>
      <c r="J252" s="387" t="str">
        <f>VLOOKUP($A252,Progress_20230525!$A:$AZ,5,0)</f>
        <v>กลุ่มศูนย์ดิจิตอลชุมชน</v>
      </c>
      <c r="K252" s="387" t="str">
        <f>IF($F252&gt;0,VLOOKUP($A252,Progress_20230525!$A:$AZ,25,0),IF($G252&gt;0,VLOOKUP($A252,Progress_20230525!$A:$AZ,11,0),VLOOKUP($A252,Progress_20230525!$A:$AZ,11,0)))</f>
        <v>หมู่ที่ 9 บ้านหนองยาว ตำบลหนองยาว อำเภอเมืองสระบุรี จังหวัดสระบุรี 18000</v>
      </c>
      <c r="L252" s="387">
        <f>IF($F252&gt;0,VLOOKUP($A252,Progress_20230525!$A:$AZ,26,0),IF($G252&gt;0,VLOOKUP($A252,Progress_20230525!$A:$AZ,16,0),VLOOKUP($A252,Progress_20230525!$A:$AZ,16,0)))</f>
        <v>14.4855308109037</v>
      </c>
      <c r="M252" s="387">
        <f>IF($F252&gt;0,VLOOKUP($A252,Progress_20230525!$A:$AZ,27,0),IF($G252&gt;0,VLOOKUP($A252,Progress_20230525!$A:$AZ,17,0),VLOOKUP($A252,Progress_20230525!$A:$AZ,17,0)))</f>
        <v>100.897988441086</v>
      </c>
      <c r="N252" s="387" t="str">
        <f t="shared" si="18"/>
        <v>สังกัดหน่วยงาน</v>
      </c>
      <c r="O252" s="387" t="str">
        <f>IF($F252&gt;0,VLOOKUP($A252,Progress_20230525!$A:$AZ,28,0),IF($G252&gt;0,VLOOKUP($A252,Progress_20230525!$A:$AZ,18,0),VLOOKUP($A252,Progress_20230525!$A:$AZ,18,0)))</f>
        <v xml:space="preserve">	ผอ.นางสาววาสนา แป้งสี</v>
      </c>
      <c r="P252" s="393" t="str">
        <f>IF($F252&gt;0,VLOOKUP($A252,Progress_20230525!$A:$AZ,29,0),IF($G252&gt;0,VLOOKUP($A252,Progress_20230525!$A:$AZ,19,0),VLOOKUP($A252,Progress_20230525!$A:$AZ,19,0)))</f>
        <v>089-236-5184</v>
      </c>
      <c r="Q252" s="393" t="str">
        <f>IF($F252&gt;0,0,IF($G252&gt;0,VLOOKUP($A252,Progress_20230525!$A:$AZ,20,0),VLOOKUP($A252,Progress_20230525!$A:$AZ,20,0)))</f>
        <v>นางสาวชุสพร ทศศะ</v>
      </c>
      <c r="R252" s="393" t="str">
        <f>IF($F252&gt;0,0,IF($G252&gt;0,VLOOKUP($A252,Progress_20230525!$A:$AZ,21,0),VLOOKUP($A252,Progress_20230525!$A:$AZ,21,0)))</f>
        <v>095-617-6866</v>
      </c>
      <c r="S252" s="387"/>
      <c r="T252" s="387"/>
      <c r="U252" s="391">
        <f t="shared" si="19"/>
        <v>45061</v>
      </c>
      <c r="V252" s="387" t="str">
        <f>VLOOKUP(MONTH($U252),Month!$A:$C,3,0)</f>
        <v>พฤษภาคม</v>
      </c>
      <c r="W252" s="387">
        <f t="shared" si="15"/>
        <v>2023</v>
      </c>
      <c r="X252" s="392">
        <v>237.3347801403477</v>
      </c>
      <c r="Y252" s="392">
        <v>148.02743510563079</v>
      </c>
    </row>
    <row r="253" spans="1:25" x14ac:dyDescent="0.25">
      <c r="A253" s="386">
        <f t="shared" si="16"/>
        <v>252</v>
      </c>
      <c r="B253" s="27">
        <f t="shared" si="17"/>
        <v>3</v>
      </c>
      <c r="C253" s="27">
        <f>VALUE(RIGHT(VLOOKUP($A253,Progress_20230525!$A:$AZ,4,0),1))</f>
        <v>1</v>
      </c>
      <c r="D253" s="387" t="str">
        <f>VLOOKUP($C253,Type!$A:$B,2,0)</f>
        <v>ศูนย์ที่จัดตั้งในโรงเรียนหรือสถานศึกษากระจายทั่วประเทศ</v>
      </c>
      <c r="E253" s="386">
        <v>252</v>
      </c>
      <c r="F253" s="388">
        <f>IF(LEN(VLOOKUP($A253,Progress_20230525!$A:$AZ,24,0))&gt;0,1,0)</f>
        <v>0</v>
      </c>
      <c r="G253" s="388">
        <f>IFERROR(SEARCH("&gt;",VLOOKUP($A253,Progress_20230525!$A:$AZ,15,0),1),0)</f>
        <v>0</v>
      </c>
      <c r="H253" s="387" t="str">
        <f>IF($F253&gt;0,VLOOKUP($A253,Progress_20230525!$A:$AZ,24,0),IF($G253&gt;0,RIGHT(VLOOKUP($A253,Progress_20230525!$A:$AZ,15,0),LEN(VLOOKUP($A253,Progress_20230525!$A:$AZ,15,0))-$G253-1),VLOOKUP($A253,Progress_20230525!$A:$AZ,15,0)))</f>
        <v>โรงเรียนวัดห้วยบง (บริษัทข้าวไทยจำกัดสงเคราะห์ 3)</v>
      </c>
      <c r="I253" s="387" t="str">
        <f>VLOOKUP(A253,Progress_20230525!$A:$AZ,7,0)</f>
        <v>สระบุรี</v>
      </c>
      <c r="J253" s="387" t="str">
        <f>VLOOKUP($A253,Progress_20230525!$A:$AZ,5,0)</f>
        <v>กลุ่มศูนย์ดิจิตอลชุมชน</v>
      </c>
      <c r="K253" s="387" t="str">
        <f>IF($F253&gt;0,VLOOKUP($A253,Progress_20230525!$A:$AZ,25,0),IF($G253&gt;0,VLOOKUP($A253,Progress_20230525!$A:$AZ,11,0),VLOOKUP($A253,Progress_20230525!$A:$AZ,11,0)))</f>
        <v>หมู่ที่ 2 บ้านห้วยบง ตำบลห้วยบง อำเภอเฉลิมพระเกียรติ จังหวัดสระบุรี 18000</v>
      </c>
      <c r="L253" s="387">
        <f>IF($F253&gt;0,VLOOKUP($A253,Progress_20230525!$A:$AZ,26,0),IF($G253&gt;0,VLOOKUP($A253,Progress_20230525!$A:$AZ,16,0),VLOOKUP($A253,Progress_20230525!$A:$AZ,16,0)))</f>
        <v>14.5859245656918</v>
      </c>
      <c r="M253" s="387">
        <f>IF($F253&gt;0,VLOOKUP($A253,Progress_20230525!$A:$AZ,27,0),IF($G253&gt;0,VLOOKUP($A253,Progress_20230525!$A:$AZ,17,0),VLOOKUP($A253,Progress_20230525!$A:$AZ,17,0)))</f>
        <v>100.89822235184</v>
      </c>
      <c r="N253" s="387" t="str">
        <f t="shared" si="18"/>
        <v>สังกัดหน่วยงาน</v>
      </c>
      <c r="O253" s="387" t="str">
        <f>IF($F253&gt;0,VLOOKUP($A253,Progress_20230525!$A:$AZ,28,0),IF($G253&gt;0,VLOOKUP($A253,Progress_20230525!$A:$AZ,18,0),VLOOKUP($A253,Progress_20230525!$A:$AZ,18,0)))</f>
        <v>ผอ.นางสาวพูนศรี    มนตรีพาณิชย์</v>
      </c>
      <c r="P253" s="393" t="str">
        <f>IF($F253&gt;0,VLOOKUP($A253,Progress_20230525!$A:$AZ,29,0),IF($G253&gt;0,VLOOKUP($A253,Progress_20230525!$A:$AZ,19,0),VLOOKUP($A253,Progress_20230525!$A:$AZ,19,0)))</f>
        <v>086-012-9077</v>
      </c>
      <c r="Q253" s="393" t="str">
        <f>IF($F253&gt;0,0,IF($G253&gt;0,VLOOKUP($A253,Progress_20230525!$A:$AZ,20,0),VLOOKUP($A253,Progress_20230525!$A:$AZ,20,0)))</f>
        <v>นางผุสดี บุญตา</v>
      </c>
      <c r="R253" s="393" t="str">
        <f>IF($F253&gt;0,0,IF($G253&gt;0,VLOOKUP($A253,Progress_20230525!$A:$AZ,21,0),VLOOKUP($A253,Progress_20230525!$A:$AZ,21,0)))</f>
        <v>086-813-2219</v>
      </c>
      <c r="S253" s="387"/>
      <c r="T253" s="387"/>
      <c r="U253" s="391">
        <f t="shared" si="19"/>
        <v>45061</v>
      </c>
      <c r="V253" s="387" t="str">
        <f>VLOOKUP(MONTH($U253),Month!$A:$C,3,0)</f>
        <v>พฤษภาคม</v>
      </c>
      <c r="W253" s="387">
        <f t="shared" si="15"/>
        <v>2023</v>
      </c>
      <c r="X253" s="392">
        <v>205.86558565173434</v>
      </c>
      <c r="Y253" s="392">
        <v>144.76127504074992</v>
      </c>
    </row>
    <row r="254" spans="1:25" x14ac:dyDescent="0.25">
      <c r="A254" s="386">
        <f t="shared" si="16"/>
        <v>253</v>
      </c>
      <c r="B254" s="27">
        <f t="shared" si="17"/>
        <v>3</v>
      </c>
      <c r="C254" s="27">
        <f>VALUE(RIGHT(VLOOKUP($A254,Progress_20230525!$A:$AZ,4,0),1))</f>
        <v>1</v>
      </c>
      <c r="D254" s="387" t="str">
        <f>VLOOKUP($C254,Type!$A:$B,2,0)</f>
        <v>ศูนย์ที่จัดตั้งในโรงเรียนหรือสถานศึกษากระจายทั่วประเทศ</v>
      </c>
      <c r="E254" s="386">
        <v>253</v>
      </c>
      <c r="F254" s="388">
        <f>IF(LEN(VLOOKUP($A254,Progress_20230525!$A:$AZ,24,0))&gt;0,1,0)</f>
        <v>0</v>
      </c>
      <c r="G254" s="388">
        <f>IFERROR(SEARCH("&gt;",VLOOKUP($A254,Progress_20230525!$A:$AZ,15,0),1),0)</f>
        <v>0</v>
      </c>
      <c r="H254" s="387" t="str">
        <f>IF($F254&gt;0,VLOOKUP($A254,Progress_20230525!$A:$AZ,24,0),IF($G254&gt;0,RIGHT(VLOOKUP($A254,Progress_20230525!$A:$AZ,15,0),LEN(VLOOKUP($A254,Progress_20230525!$A:$AZ,15,0))-$G254-1),VLOOKUP($A254,Progress_20230525!$A:$AZ,15,0)))</f>
        <v>โรงเรียนวัดบ้านโพธิ์ (มิตรภาพที่ 132)</v>
      </c>
      <c r="I254" s="387" t="str">
        <f>VLOOKUP(A254,Progress_20230525!$A:$AZ,7,0)</f>
        <v>สระบุรี</v>
      </c>
      <c r="J254" s="387" t="str">
        <f>VLOOKUP($A254,Progress_20230525!$A:$AZ,5,0)</f>
        <v>กลุ่มศูนย์ดิจิตอลชุมชน</v>
      </c>
      <c r="K254" s="387" t="str">
        <f>IF($F254&gt;0,VLOOKUP($A254,Progress_20230525!$A:$AZ,25,0),IF($G254&gt;0,VLOOKUP($A254,Progress_20230525!$A:$AZ,11,0),VLOOKUP($A254,Progress_20230525!$A:$AZ,11,0)))</f>
        <v>หมู่ที่ 7 บ้านโพธิ์ ตำบลห้วยป่าหวาย อำเภอพระพุทธบาท จังหวัดสระบุรี 18120</v>
      </c>
      <c r="L254" s="387">
        <f>IF($F254&gt;0,VLOOKUP($A254,Progress_20230525!$A:$AZ,26,0),IF($G254&gt;0,VLOOKUP($A254,Progress_20230525!$A:$AZ,16,0),VLOOKUP($A254,Progress_20230525!$A:$AZ,16,0)))</f>
        <v>14.6522098964743</v>
      </c>
      <c r="M254" s="387">
        <f>IF($F254&gt;0,VLOOKUP($A254,Progress_20230525!$A:$AZ,27,0),IF($G254&gt;0,VLOOKUP($A254,Progress_20230525!$A:$AZ,17,0),VLOOKUP($A254,Progress_20230525!$A:$AZ,17,0)))</f>
        <v>100.786570998388</v>
      </c>
      <c r="N254" s="387" t="str">
        <f t="shared" si="18"/>
        <v>สังกัดหน่วยงาน</v>
      </c>
      <c r="O254" s="387" t="str">
        <f>IF($F254&gt;0,VLOOKUP($A254,Progress_20230525!$A:$AZ,28,0),IF($G254&gt;0,VLOOKUP($A254,Progress_20230525!$A:$AZ,18,0),VLOOKUP($A254,Progress_20230525!$A:$AZ,18,0)))</f>
        <v>ผอ.นายธนาคาร สงเมือง</v>
      </c>
      <c r="P254" s="393" t="str">
        <f>IF($F254&gt;0,VLOOKUP($A254,Progress_20230525!$A:$AZ,29,0),IF($G254&gt;0,VLOOKUP($A254,Progress_20230525!$A:$AZ,19,0),VLOOKUP($A254,Progress_20230525!$A:$AZ,19,0)))</f>
        <v xml:space="preserve">	088-460-5978</v>
      </c>
      <c r="Q254" s="393" t="str">
        <f>IF($F254&gt;0,0,IF($G254&gt;0,VLOOKUP($A254,Progress_20230525!$A:$AZ,20,0),VLOOKUP($A254,Progress_20230525!$A:$AZ,20,0)))</f>
        <v>นางสาววาสิตรา หนองเพียร</v>
      </c>
      <c r="R254" s="393" t="str">
        <f>IF($F254&gt;0,0,IF($G254&gt;0,VLOOKUP($A254,Progress_20230525!$A:$AZ,21,0),VLOOKUP($A254,Progress_20230525!$A:$AZ,21,0)))</f>
        <v>092-806-8397</v>
      </c>
      <c r="S254" s="387"/>
      <c r="T254" s="387"/>
      <c r="U254" s="391">
        <f t="shared" si="19"/>
        <v>45061</v>
      </c>
      <c r="V254" s="387" t="str">
        <f>VLOOKUP(MONTH($U254),Month!$A:$C,3,0)</f>
        <v>พฤษภาคม</v>
      </c>
      <c r="W254" s="387">
        <f t="shared" si="15"/>
        <v>2023</v>
      </c>
      <c r="X254" s="392">
        <v>214.63054592908682</v>
      </c>
      <c r="Y254" s="392">
        <v>126.51196639901693</v>
      </c>
    </row>
    <row r="255" spans="1:25" x14ac:dyDescent="0.25">
      <c r="A255" s="386">
        <f t="shared" si="16"/>
        <v>254</v>
      </c>
      <c r="B255" s="27">
        <f t="shared" si="17"/>
        <v>3</v>
      </c>
      <c r="C255" s="27">
        <f>VALUE(RIGHT(VLOOKUP($A255,Progress_20230525!$A:$AZ,4,0),1))</f>
        <v>1</v>
      </c>
      <c r="D255" s="387" t="str">
        <f>VLOOKUP($C255,Type!$A:$B,2,0)</f>
        <v>ศูนย์ที่จัดตั้งในโรงเรียนหรือสถานศึกษากระจายทั่วประเทศ</v>
      </c>
      <c r="E255" s="386">
        <v>254</v>
      </c>
      <c r="F255" s="388">
        <f>IF(LEN(VLOOKUP($A255,Progress_20230525!$A:$AZ,24,0))&gt;0,1,0)</f>
        <v>0</v>
      </c>
      <c r="G255" s="388">
        <f>IFERROR(SEARCH("&gt;",VLOOKUP($A255,Progress_20230525!$A:$AZ,15,0),1),0)</f>
        <v>0</v>
      </c>
      <c r="H255" s="387" t="str">
        <f>IF($F255&gt;0,VLOOKUP($A255,Progress_20230525!$A:$AZ,24,0),IF($G255&gt;0,RIGHT(VLOOKUP($A255,Progress_20230525!$A:$AZ,15,0),LEN(VLOOKUP($A255,Progress_20230525!$A:$AZ,15,0))-$G255-1),VLOOKUP($A255,Progress_20230525!$A:$AZ,15,0)))</f>
        <v>โรงเรียนวัดหนองตาบุญ</v>
      </c>
      <c r="I255" s="387" t="str">
        <f>VLOOKUP(A255,Progress_20230525!$A:$AZ,7,0)</f>
        <v>สระบุรี</v>
      </c>
      <c r="J255" s="387" t="str">
        <f>VLOOKUP($A255,Progress_20230525!$A:$AZ,5,0)</f>
        <v>กลุ่มศูนย์ดิจิตอลชุมชน</v>
      </c>
      <c r="K255" s="387" t="str">
        <f>IF($F255&gt;0,VLOOKUP($A255,Progress_20230525!$A:$AZ,25,0),IF($G255&gt;0,VLOOKUP($A255,Progress_20230525!$A:$AZ,11,0),VLOOKUP($A255,Progress_20230525!$A:$AZ,11,0)))</f>
        <v>หมู่ที่ 4 บ้านหนองตาบุญ ตำบลบ้านลำ อำเภอวิหารแดง จังหวัดสระบุรี 18150</v>
      </c>
      <c r="L255" s="387">
        <f>IF($F255&gt;0,VLOOKUP($A255,Progress_20230525!$A:$AZ,26,0),IF($G255&gt;0,VLOOKUP($A255,Progress_20230525!$A:$AZ,16,0),VLOOKUP($A255,Progress_20230525!$A:$AZ,16,0)))</f>
        <v>14.371300975840599</v>
      </c>
      <c r="M255" s="387">
        <f>IF($F255&gt;0,VLOOKUP($A255,Progress_20230525!$A:$AZ,27,0),IF($G255&gt;0,VLOOKUP($A255,Progress_20230525!$A:$AZ,17,0),VLOOKUP($A255,Progress_20230525!$A:$AZ,17,0)))</f>
        <v>100.955881978817</v>
      </c>
      <c r="N255" s="387" t="str">
        <f t="shared" si="18"/>
        <v>สังกัดหน่วยงาน</v>
      </c>
      <c r="O255" s="387" t="str">
        <f>IF($F255&gt;0,VLOOKUP($A255,Progress_20230525!$A:$AZ,28,0),IF($G255&gt;0,VLOOKUP($A255,Progress_20230525!$A:$AZ,18,0),VLOOKUP($A255,Progress_20230525!$A:$AZ,18,0)))</f>
        <v xml:space="preserve">	ผอ.นายปัญญา  เต็งชัยภูมิ</v>
      </c>
      <c r="P255" s="393" t="str">
        <f>IF($F255&gt;0,VLOOKUP($A255,Progress_20230525!$A:$AZ,29,0),IF($G255&gt;0,VLOOKUP($A255,Progress_20230525!$A:$AZ,19,0),VLOOKUP($A255,Progress_20230525!$A:$AZ,19,0)))</f>
        <v>097-253-4825</v>
      </c>
      <c r="Q255" s="393" t="str">
        <f>IF($F255&gt;0,0,IF($G255&gt;0,VLOOKUP($A255,Progress_20230525!$A:$AZ,20,0),VLOOKUP($A255,Progress_20230525!$A:$AZ,20,0)))</f>
        <v>นายกฤชาร วงชารี</v>
      </c>
      <c r="R255" s="393" t="str">
        <f>IF($F255&gt;0,0,IF($G255&gt;0,VLOOKUP($A255,Progress_20230525!$A:$AZ,21,0),VLOOKUP($A255,Progress_20230525!$A:$AZ,21,0)))</f>
        <v>098-969-4069</v>
      </c>
      <c r="S255" s="387"/>
      <c r="T255" s="387"/>
      <c r="U255" s="391">
        <f t="shared" si="19"/>
        <v>45061</v>
      </c>
      <c r="V255" s="387" t="str">
        <f>VLOOKUP(MONTH($U255),Month!$A:$C,3,0)</f>
        <v>พฤษภาคม</v>
      </c>
      <c r="W255" s="387">
        <f t="shared" si="15"/>
        <v>2023</v>
      </c>
      <c r="X255" s="392">
        <v>228.27699425029945</v>
      </c>
      <c r="Y255" s="392">
        <v>116.85082414010135</v>
      </c>
    </row>
    <row r="256" spans="1:25" x14ac:dyDescent="0.25">
      <c r="A256" s="386">
        <f t="shared" si="16"/>
        <v>255</v>
      </c>
      <c r="B256" s="27">
        <f t="shared" si="17"/>
        <v>3</v>
      </c>
      <c r="C256" s="27">
        <f>VALUE(RIGHT(VLOOKUP($A256,Progress_20230525!$A:$AZ,4,0),1))</f>
        <v>1</v>
      </c>
      <c r="D256" s="387" t="str">
        <f>VLOOKUP($C256,Type!$A:$B,2,0)</f>
        <v>ศูนย์ที่จัดตั้งในโรงเรียนหรือสถานศึกษากระจายทั่วประเทศ</v>
      </c>
      <c r="E256" s="386">
        <v>255</v>
      </c>
      <c r="F256" s="388">
        <f>IF(LEN(VLOOKUP($A256,Progress_20230525!$A:$AZ,24,0))&gt;0,1,0)</f>
        <v>0</v>
      </c>
      <c r="G256" s="388">
        <f>IFERROR(SEARCH("&gt;",VLOOKUP($A256,Progress_20230525!$A:$AZ,15,0),1),0)</f>
        <v>0</v>
      </c>
      <c r="H256" s="387" t="str">
        <f>IF($F256&gt;0,VLOOKUP($A256,Progress_20230525!$A:$AZ,24,0),IF($G256&gt;0,RIGHT(VLOOKUP($A256,Progress_20230525!$A:$AZ,15,0),LEN(VLOOKUP($A256,Progress_20230525!$A:$AZ,15,0))-$G256-1),VLOOKUP($A256,Progress_20230525!$A:$AZ,15,0)))</f>
        <v>โรงเรียนชุมชนวัดคลองไทร (ฉัตรราษฎร์บำรุง)</v>
      </c>
      <c r="I256" s="387" t="str">
        <f>VLOOKUP(A256,Progress_20230525!$A:$AZ,7,0)</f>
        <v>สระบุรี</v>
      </c>
      <c r="J256" s="387" t="str">
        <f>VLOOKUP($A256,Progress_20230525!$A:$AZ,5,0)</f>
        <v>กลุ่มศูนย์ดิจิตอลชุมชน</v>
      </c>
      <c r="K256" s="387" t="str">
        <f>IF($F256&gt;0,VLOOKUP($A256,Progress_20230525!$A:$AZ,25,0),IF($G256&gt;0,VLOOKUP($A256,Progress_20230525!$A:$AZ,11,0),VLOOKUP($A256,Progress_20230525!$A:$AZ,11,0)))</f>
        <v>หมู่ที่ 9 บ้านคลองไทร ตำบลคลองเรือ อำเภอวิหารแดง จังหวัดสระบุรี 18150</v>
      </c>
      <c r="L256" s="387">
        <f>IF($F256&gt;0,VLOOKUP($A256,Progress_20230525!$A:$AZ,26,0),IF($G256&gt;0,VLOOKUP($A256,Progress_20230525!$A:$AZ,16,0),VLOOKUP($A256,Progress_20230525!$A:$AZ,16,0)))</f>
        <v>14.3526664579319</v>
      </c>
      <c r="M256" s="387">
        <f>IF($F256&gt;0,VLOOKUP($A256,Progress_20230525!$A:$AZ,27,0),IF($G256&gt;0,VLOOKUP($A256,Progress_20230525!$A:$AZ,17,0),VLOOKUP($A256,Progress_20230525!$A:$AZ,17,0)))</f>
        <v>101.032618220861</v>
      </c>
      <c r="N256" s="387" t="str">
        <f t="shared" si="18"/>
        <v>สังกัดหน่วยงาน</v>
      </c>
      <c r="O256" s="387" t="str">
        <f>IF($F256&gt;0,VLOOKUP($A256,Progress_20230525!$A:$AZ,28,0),IF($G256&gt;0,VLOOKUP($A256,Progress_20230525!$A:$AZ,18,0),VLOOKUP($A256,Progress_20230525!$A:$AZ,18,0)))</f>
        <v>ผอ.นาย พิทักษ์สัน    บัวภา</v>
      </c>
      <c r="P256" s="393" t="str">
        <f>IF($F256&gt;0,VLOOKUP($A256,Progress_20230525!$A:$AZ,29,0),IF($G256&gt;0,VLOOKUP($A256,Progress_20230525!$A:$AZ,19,0),VLOOKUP($A256,Progress_20230525!$A:$AZ,19,0)))</f>
        <v>086-492-6810</v>
      </c>
      <c r="Q256" s="393" t="str">
        <f>IF($F256&gt;0,0,IF($G256&gt;0,VLOOKUP($A256,Progress_20230525!$A:$AZ,20,0),VLOOKUP($A256,Progress_20230525!$A:$AZ,20,0)))</f>
        <v>นายชัยรัตน์ บุญหล้า</v>
      </c>
      <c r="R256" s="393" t="str">
        <f>IF($F256&gt;0,0,IF($G256&gt;0,VLOOKUP($A256,Progress_20230525!$A:$AZ,21,0),VLOOKUP($A256,Progress_20230525!$A:$AZ,21,0)))</f>
        <v>096-337-6926</v>
      </c>
      <c r="S256" s="387"/>
      <c r="T256" s="387"/>
      <c r="U256" s="391">
        <f t="shared" si="19"/>
        <v>45061</v>
      </c>
      <c r="V256" s="387" t="str">
        <f>VLOOKUP(MONTH($U256),Month!$A:$C,3,0)</f>
        <v>พฤษภาคม</v>
      </c>
      <c r="W256" s="387">
        <f t="shared" si="15"/>
        <v>2023</v>
      </c>
      <c r="X256" s="392">
        <v>241.34849484329371</v>
      </c>
      <c r="Y256" s="392">
        <v>146.72059249646969</v>
      </c>
    </row>
    <row r="257" spans="1:25" x14ac:dyDescent="0.25">
      <c r="A257" s="386">
        <f t="shared" si="16"/>
        <v>256</v>
      </c>
      <c r="B257" s="27">
        <f t="shared" si="17"/>
        <v>3</v>
      </c>
      <c r="C257" s="27">
        <f>VALUE(RIGHT(VLOOKUP($A257,Progress_20230525!$A:$AZ,4,0),1))</f>
        <v>1</v>
      </c>
      <c r="D257" s="387" t="str">
        <f>VLOOKUP($C257,Type!$A:$B,2,0)</f>
        <v>ศูนย์ที่จัดตั้งในโรงเรียนหรือสถานศึกษากระจายทั่วประเทศ</v>
      </c>
      <c r="E257" s="386">
        <v>256</v>
      </c>
      <c r="F257" s="388">
        <f>IF(LEN(VLOOKUP($A257,Progress_20230525!$A:$AZ,24,0))&gt;0,1,0)</f>
        <v>0</v>
      </c>
      <c r="G257" s="388">
        <f>IFERROR(SEARCH("&gt;",VLOOKUP($A257,Progress_20230525!$A:$AZ,15,0),1),0)</f>
        <v>0</v>
      </c>
      <c r="H257" s="387" t="str">
        <f>IF($F257&gt;0,VLOOKUP($A257,Progress_20230525!$A:$AZ,24,0),IF($G257&gt;0,RIGHT(VLOOKUP($A257,Progress_20230525!$A:$AZ,15,0),LEN(VLOOKUP($A257,Progress_20230525!$A:$AZ,15,0))-$G257-1),VLOOKUP($A257,Progress_20230525!$A:$AZ,15,0)))</f>
        <v>โรงเรียนบ้านโป่งเกตุ</v>
      </c>
      <c r="I257" s="387" t="str">
        <f>VLOOKUP(A257,Progress_20230525!$A:$AZ,7,0)</f>
        <v>สระบุรี</v>
      </c>
      <c r="J257" s="387" t="str">
        <f>VLOOKUP($A257,Progress_20230525!$A:$AZ,5,0)</f>
        <v>กลุ่มศูนย์ดิจิตอลชุมชน</v>
      </c>
      <c r="K257" s="387" t="str">
        <f>IF($F257&gt;0,VLOOKUP($A257,Progress_20230525!$A:$AZ,25,0),IF($G257&gt;0,VLOOKUP($A257,Progress_20230525!$A:$AZ,11,0),VLOOKUP($A257,Progress_20230525!$A:$AZ,11,0)))</f>
        <v>หมู่ที่ 3 บ้านโป่งเกตุ ตำบลซับสนุ่น อำเภอมวกเหล็ก จังหวัดสระบุรี 18220</v>
      </c>
      <c r="L257" s="387">
        <f>IF($F257&gt;0,VLOOKUP($A257,Progress_20230525!$A:$AZ,26,0),IF($G257&gt;0,VLOOKUP($A257,Progress_20230525!$A:$AZ,16,0),VLOOKUP($A257,Progress_20230525!$A:$AZ,16,0)))</f>
        <v>14.9419788356581</v>
      </c>
      <c r="M257" s="387">
        <f>IF($F257&gt;0,VLOOKUP($A257,Progress_20230525!$A:$AZ,27,0),IF($G257&gt;0,VLOOKUP($A257,Progress_20230525!$A:$AZ,17,0),VLOOKUP($A257,Progress_20230525!$A:$AZ,17,0)))</f>
        <v>101.28492638320699</v>
      </c>
      <c r="N257" s="387" t="str">
        <f t="shared" si="18"/>
        <v>สังกัดหน่วยงาน</v>
      </c>
      <c r="O257" s="387" t="str">
        <f>IF($F257&gt;0,VLOOKUP($A257,Progress_20230525!$A:$AZ,28,0),IF($G257&gt;0,VLOOKUP($A257,Progress_20230525!$A:$AZ,18,0),VLOOKUP($A257,Progress_20230525!$A:$AZ,18,0)))</f>
        <v>ผอ.นายเล็ก ชนะชัย</v>
      </c>
      <c r="P257" s="393" t="str">
        <f>IF($F257&gt;0,VLOOKUP($A257,Progress_20230525!$A:$AZ,29,0),IF($G257&gt;0,VLOOKUP($A257,Progress_20230525!$A:$AZ,19,0),VLOOKUP($A257,Progress_20230525!$A:$AZ,19,0)))</f>
        <v>095-582-2555</v>
      </c>
      <c r="Q257" s="393" t="str">
        <f>IF($F257&gt;0,0,IF($G257&gt;0,VLOOKUP($A257,Progress_20230525!$A:$AZ,20,0),VLOOKUP($A257,Progress_20230525!$A:$AZ,20,0)))</f>
        <v>นางสาววนิดา โขสันเทียะ</v>
      </c>
      <c r="R257" s="393" t="str">
        <f>IF($F257&gt;0,0,IF($G257&gt;0,VLOOKUP($A257,Progress_20230525!$A:$AZ,21,0),VLOOKUP($A257,Progress_20230525!$A:$AZ,21,0)))</f>
        <v>086-374-5585</v>
      </c>
      <c r="S257" s="387"/>
      <c r="T257" s="387"/>
      <c r="U257" s="391">
        <f t="shared" si="19"/>
        <v>45061</v>
      </c>
      <c r="V257" s="387" t="str">
        <f>VLOOKUP(MONTH($U257),Month!$A:$C,3,0)</f>
        <v>พฤษภาคม</v>
      </c>
      <c r="W257" s="387">
        <f t="shared" si="15"/>
        <v>2023</v>
      </c>
      <c r="X257" s="392">
        <v>224.85275180739956</v>
      </c>
      <c r="Y257" s="392">
        <v>103.15324006159788</v>
      </c>
    </row>
    <row r="258" spans="1:25" x14ac:dyDescent="0.25">
      <c r="A258" s="386">
        <f t="shared" si="16"/>
        <v>257</v>
      </c>
      <c r="B258" s="27">
        <f t="shared" si="17"/>
        <v>3</v>
      </c>
      <c r="C258" s="27">
        <f>VALUE(RIGHT(VLOOKUP($A258,Progress_20230525!$A:$AZ,4,0),1))</f>
        <v>1</v>
      </c>
      <c r="D258" s="387" t="str">
        <f>VLOOKUP($C258,Type!$A:$B,2,0)</f>
        <v>ศูนย์ที่จัดตั้งในโรงเรียนหรือสถานศึกษากระจายทั่วประเทศ</v>
      </c>
      <c r="E258" s="386">
        <v>257</v>
      </c>
      <c r="F258" s="388">
        <f>IF(LEN(VLOOKUP($A258,Progress_20230525!$A:$AZ,24,0))&gt;0,1,0)</f>
        <v>0</v>
      </c>
      <c r="G258" s="388">
        <f>IFERROR(SEARCH("&gt;",VLOOKUP($A258,Progress_20230525!$A:$AZ,15,0),1),0)</f>
        <v>0</v>
      </c>
      <c r="H258" s="387" t="str">
        <f>IF($F258&gt;0,VLOOKUP($A258,Progress_20230525!$A:$AZ,24,0),IF($G258&gt;0,RIGHT(VLOOKUP($A258,Progress_20230525!$A:$AZ,15,0),LEN(VLOOKUP($A258,Progress_20230525!$A:$AZ,15,0))-$G258-1),VLOOKUP($A258,Progress_20230525!$A:$AZ,15,0)))</f>
        <v>โรงเรียนดอนพุดวิทยา</v>
      </c>
      <c r="I258" s="387" t="str">
        <f>VLOOKUP(A258,Progress_20230525!$A:$AZ,7,0)</f>
        <v>สระบุรี</v>
      </c>
      <c r="J258" s="387" t="str">
        <f>VLOOKUP($A258,Progress_20230525!$A:$AZ,5,0)</f>
        <v>กลุ่มศูนย์ดิจิตอลชุมชน</v>
      </c>
      <c r="K258" s="387" t="str">
        <f>IF($F258&gt;0,VLOOKUP($A258,Progress_20230525!$A:$AZ,25,0),IF($G258&gt;0,VLOOKUP($A258,Progress_20230525!$A:$AZ,11,0),VLOOKUP($A258,Progress_20230525!$A:$AZ,11,0)))</f>
        <v>121/2 ม.2 ถนนโพธิ์พระยา-ท่าเรือ ตำบลดอนพุด อำเภอดอนพุด จังหวัดสระบุรี 18210</v>
      </c>
      <c r="L258" s="387">
        <f>IF($F258&gt;0,VLOOKUP($A258,Progress_20230525!$A:$AZ,26,0),IF($G258&gt;0,VLOOKUP($A258,Progress_20230525!$A:$AZ,16,0),VLOOKUP($A258,Progress_20230525!$A:$AZ,16,0)))</f>
        <v>14.586460416251001</v>
      </c>
      <c r="M258" s="387">
        <f>IF($F258&gt;0,VLOOKUP($A258,Progress_20230525!$A:$AZ,27,0),IF($G258&gt;0,VLOOKUP($A258,Progress_20230525!$A:$AZ,17,0),VLOOKUP($A258,Progress_20230525!$A:$AZ,17,0)))</f>
        <v>100.62316528067601</v>
      </c>
      <c r="N258" s="387" t="str">
        <f t="shared" si="18"/>
        <v>สังกัดหน่วยงาน</v>
      </c>
      <c r="O258" s="387" t="str">
        <f>IF($F258&gt;0,VLOOKUP($A258,Progress_20230525!$A:$AZ,28,0),IF($G258&gt;0,VLOOKUP($A258,Progress_20230525!$A:$AZ,18,0),VLOOKUP($A258,Progress_20230525!$A:$AZ,18,0)))</f>
        <v>ผอ.นายอนุสรณ์ ยุรยาตร์</v>
      </c>
      <c r="P258" s="393" t="str">
        <f>IF($F258&gt;0,VLOOKUP($A258,Progress_20230525!$A:$AZ,29,0),IF($G258&gt;0,VLOOKUP($A258,Progress_20230525!$A:$AZ,19,0),VLOOKUP($A258,Progress_20230525!$A:$AZ,19,0)))</f>
        <v>089-803-2115</v>
      </c>
      <c r="Q258" s="393" t="str">
        <f>IF($F258&gt;0,0,IF($G258&gt;0,VLOOKUP($A258,Progress_20230525!$A:$AZ,20,0),VLOOKUP($A258,Progress_20230525!$A:$AZ,20,0)))</f>
        <v>นายบดินทร์ โพธิเวชกุล</v>
      </c>
      <c r="R258" s="393" t="str">
        <f>IF($F258&gt;0,0,IF($G258&gt;0,VLOOKUP($A258,Progress_20230525!$A:$AZ,21,0),VLOOKUP($A258,Progress_20230525!$A:$AZ,21,0)))</f>
        <v>089-674-5007</v>
      </c>
      <c r="S258" s="387"/>
      <c r="T258" s="387"/>
      <c r="U258" s="391">
        <f t="shared" si="19"/>
        <v>45061</v>
      </c>
      <c r="V258" s="387" t="str">
        <f>VLOOKUP(MONTH($U258),Month!$A:$C,3,0)</f>
        <v>พฤษภาคม</v>
      </c>
      <c r="W258" s="387">
        <f t="shared" si="15"/>
        <v>2023</v>
      </c>
      <c r="X258" s="392">
        <v>209.8770705312908</v>
      </c>
      <c r="Y258" s="392">
        <v>147.98382894126016</v>
      </c>
    </row>
    <row r="259" spans="1:25" x14ac:dyDescent="0.25">
      <c r="A259" s="386">
        <f t="shared" si="16"/>
        <v>258</v>
      </c>
      <c r="B259" s="27">
        <f t="shared" si="17"/>
        <v>3</v>
      </c>
      <c r="C259" s="27">
        <f>VALUE(RIGHT(VLOOKUP($A259,Progress_20230525!$A:$AZ,4,0),1))</f>
        <v>1</v>
      </c>
      <c r="D259" s="387" t="str">
        <f>VLOOKUP($C259,Type!$A:$B,2,0)</f>
        <v>ศูนย์ที่จัดตั้งในโรงเรียนหรือสถานศึกษากระจายทั่วประเทศ</v>
      </c>
      <c r="E259" s="386">
        <v>258</v>
      </c>
      <c r="F259" s="388">
        <f>IF(LEN(VLOOKUP($A259,Progress_20230525!$A:$AZ,24,0))&gt;0,1,0)</f>
        <v>0</v>
      </c>
      <c r="G259" s="388">
        <f>IFERROR(SEARCH("&gt;",VLOOKUP($A259,Progress_20230525!$A:$AZ,15,0),1),0)</f>
        <v>0</v>
      </c>
      <c r="H259" s="387" t="str">
        <f>IF($F259&gt;0,VLOOKUP($A259,Progress_20230525!$A:$AZ,24,0),IF($G259&gt;0,RIGHT(VLOOKUP($A259,Progress_20230525!$A:$AZ,15,0),LEN(VLOOKUP($A259,Progress_20230525!$A:$AZ,15,0))-$G259-1),VLOOKUP($A259,Progress_20230525!$A:$AZ,15,0)))</f>
        <v>โรงเรียนบ้านหมอ "พัฒนานุกูล"</v>
      </c>
      <c r="I259" s="387" t="str">
        <f>VLOOKUP(A259,Progress_20230525!$A:$AZ,7,0)</f>
        <v>สระบุรี</v>
      </c>
      <c r="J259" s="387" t="str">
        <f>VLOOKUP($A259,Progress_20230525!$A:$AZ,5,0)</f>
        <v>กลุ่มศูนย์ดิจิตอลชุมชน</v>
      </c>
      <c r="K259" s="387" t="str">
        <f>IF($F259&gt;0,VLOOKUP($A259,Progress_20230525!$A:$AZ,25,0),IF($G259&gt;0,VLOOKUP($A259,Progress_20230525!$A:$AZ,11,0),VLOOKUP($A259,Progress_20230525!$A:$AZ,11,0)))</f>
        <v>ตำบล บ้านหมอ อำเภอ บ้านหมอ สระบุรี 18130</v>
      </c>
      <c r="L259" s="387">
        <f>IF($F259&gt;0,VLOOKUP($A259,Progress_20230525!$A:$AZ,26,0),IF($G259&gt;0,VLOOKUP($A259,Progress_20230525!$A:$AZ,16,0),VLOOKUP($A259,Progress_20230525!$A:$AZ,16,0)))</f>
        <v>14.614077193597801</v>
      </c>
      <c r="M259" s="387">
        <f>IF($F259&gt;0,VLOOKUP($A259,Progress_20230525!$A:$AZ,27,0),IF($G259&gt;0,VLOOKUP($A259,Progress_20230525!$A:$AZ,17,0),VLOOKUP($A259,Progress_20230525!$A:$AZ,17,0)))</f>
        <v>100.727084409513</v>
      </c>
      <c r="N259" s="387" t="str">
        <f t="shared" si="18"/>
        <v>สังกัดหน่วยงาน</v>
      </c>
      <c r="O259" s="387" t="str">
        <f>IF($F259&gt;0,VLOOKUP($A259,Progress_20230525!$A:$AZ,28,0),IF($G259&gt;0,VLOOKUP($A259,Progress_20230525!$A:$AZ,18,0),VLOOKUP($A259,Progress_20230525!$A:$AZ,18,0)))</f>
        <v>ผอ.อรรถวัฒน์ พงศ์ธนโรจน์</v>
      </c>
      <c r="P259" s="393">
        <f>IF($F259&gt;0,VLOOKUP($A259,Progress_20230525!$A:$AZ,29,0),IF($G259&gt;0,VLOOKUP($A259,Progress_20230525!$A:$AZ,19,0),VLOOKUP($A259,Progress_20230525!$A:$AZ,19,0)))</f>
        <v>0</v>
      </c>
      <c r="Q259" s="393">
        <f>IF($F259&gt;0,0,IF($G259&gt;0,VLOOKUP($A259,Progress_20230525!$A:$AZ,20,0),VLOOKUP($A259,Progress_20230525!$A:$AZ,20,0)))</f>
        <v>0</v>
      </c>
      <c r="R259" s="393">
        <f>IF($F259&gt;0,0,IF($G259&gt;0,VLOOKUP($A259,Progress_20230525!$A:$AZ,21,0),VLOOKUP($A259,Progress_20230525!$A:$AZ,21,0)))</f>
        <v>0</v>
      </c>
      <c r="S259" s="387"/>
      <c r="T259" s="387"/>
      <c r="U259" s="391">
        <f t="shared" si="19"/>
        <v>45061</v>
      </c>
      <c r="V259" s="387" t="str">
        <f>VLOOKUP(MONTH($U259),Month!$A:$C,3,0)</f>
        <v>พฤษภาคม</v>
      </c>
      <c r="W259" s="387">
        <f t="shared" ref="W259:W322" si="20">YEAR(U259)</f>
        <v>2023</v>
      </c>
      <c r="X259" s="392">
        <v>212.4795908700145</v>
      </c>
      <c r="Y259" s="392">
        <v>110.4556564277156</v>
      </c>
    </row>
    <row r="260" spans="1:25" x14ac:dyDescent="0.25">
      <c r="A260" s="386">
        <f t="shared" ref="A260:A323" si="21">A259+1</f>
        <v>259</v>
      </c>
      <c r="B260" s="27">
        <f t="shared" ref="B260:B323" si="22">$B$2</f>
        <v>3</v>
      </c>
      <c r="C260" s="27">
        <f>VALUE(RIGHT(VLOOKUP($A260,Progress_20230525!$A:$AZ,4,0),1))</f>
        <v>1</v>
      </c>
      <c r="D260" s="387" t="str">
        <f>VLOOKUP($C260,Type!$A:$B,2,0)</f>
        <v>ศูนย์ที่จัดตั้งในโรงเรียนหรือสถานศึกษากระจายทั่วประเทศ</v>
      </c>
      <c r="E260" s="386">
        <v>259</v>
      </c>
      <c r="F260" s="388">
        <f>IF(LEN(VLOOKUP($A260,Progress_20230525!$A:$AZ,24,0))&gt;0,1,0)</f>
        <v>0</v>
      </c>
      <c r="G260" s="388">
        <f>IFERROR(SEARCH("&gt;",VLOOKUP($A260,Progress_20230525!$A:$AZ,15,0),1),0)</f>
        <v>0</v>
      </c>
      <c r="H260" s="387" t="str">
        <f>IF($F260&gt;0,VLOOKUP($A260,Progress_20230525!$A:$AZ,24,0),IF($G260&gt;0,RIGHT(VLOOKUP($A260,Progress_20230525!$A:$AZ,15,0),LEN(VLOOKUP($A260,Progress_20230525!$A:$AZ,15,0))-$G260-1),VLOOKUP($A260,Progress_20230525!$A:$AZ,15,0)))</f>
        <v>โรงเรียนเสาไห้ "วิมลวิทยานุกูล"</v>
      </c>
      <c r="I260" s="387" t="str">
        <f>VLOOKUP(A260,Progress_20230525!$A:$AZ,7,0)</f>
        <v>สระบุรี</v>
      </c>
      <c r="J260" s="387" t="str">
        <f>VLOOKUP($A260,Progress_20230525!$A:$AZ,5,0)</f>
        <v>กลุ่มศูนย์ดิจิตอลชุมชน</v>
      </c>
      <c r="K260" s="387" t="str">
        <f>IF($F260&gt;0,VLOOKUP($A260,Progress_20230525!$A:$AZ,25,0),IF($G260&gt;0,VLOOKUP($A260,Progress_20230525!$A:$AZ,11,0),VLOOKUP($A260,Progress_20230525!$A:$AZ,11,0)))</f>
        <v>28 หมู่ 2 ถนนพิชัยรณรงค์สงคราม ตำบลเสาไห้ อำเภอเสาไห้ จังหวัดสระบุรี18160</v>
      </c>
      <c r="L260" s="387">
        <f>IF($F260&gt;0,VLOOKUP($A260,Progress_20230525!$A:$AZ,26,0),IF($G260&gt;0,VLOOKUP($A260,Progress_20230525!$A:$AZ,16,0),VLOOKUP($A260,Progress_20230525!$A:$AZ,16,0)))</f>
        <v>14.5491230514456</v>
      </c>
      <c r="M260" s="387">
        <f>IF($F260&gt;0,VLOOKUP($A260,Progress_20230525!$A:$AZ,27,0),IF($G260&gt;0,VLOOKUP($A260,Progress_20230525!$A:$AZ,17,0),VLOOKUP($A260,Progress_20230525!$A:$AZ,17,0)))</f>
        <v>100.856574892312</v>
      </c>
      <c r="N260" s="387" t="str">
        <f t="shared" ref="N260:N323" si="23">$N$2</f>
        <v>สังกัดหน่วยงาน</v>
      </c>
      <c r="O260" s="387" t="str">
        <f>IF($F260&gt;0,VLOOKUP($A260,Progress_20230525!$A:$AZ,28,0),IF($G260&gt;0,VLOOKUP($A260,Progress_20230525!$A:$AZ,18,0),VLOOKUP($A260,Progress_20230525!$A:$AZ,18,0)))</f>
        <v>ผอ.นายเชิดพงษ์ ชูพันธ์</v>
      </c>
      <c r="P260" s="393">
        <f>IF($F260&gt;0,VLOOKUP($A260,Progress_20230525!$A:$AZ,29,0),IF($G260&gt;0,VLOOKUP($A260,Progress_20230525!$A:$AZ,19,0),VLOOKUP($A260,Progress_20230525!$A:$AZ,19,0)))</f>
        <v>0</v>
      </c>
      <c r="Q260" s="393" t="str">
        <f>IF($F260&gt;0,0,IF($G260&gt;0,VLOOKUP($A260,Progress_20230525!$A:$AZ,20,0),VLOOKUP($A260,Progress_20230525!$A:$AZ,20,0)))</f>
        <v>นางวาทินี แสงทวี</v>
      </c>
      <c r="R260" s="393" t="str">
        <f>IF($F260&gt;0,0,IF($G260&gt;0,VLOOKUP($A260,Progress_20230525!$A:$AZ,21,0),VLOOKUP($A260,Progress_20230525!$A:$AZ,21,0)))</f>
        <v>081-720-8832</v>
      </c>
      <c r="S260" s="387"/>
      <c r="T260" s="387"/>
      <c r="U260" s="391">
        <f t="shared" ref="U260:U323" si="24">$U$2</f>
        <v>45061</v>
      </c>
      <c r="V260" s="387" t="str">
        <f>VLOOKUP(MONTH($U260),Month!$A:$C,3,0)</f>
        <v>พฤษภาคม</v>
      </c>
      <c r="W260" s="387">
        <f t="shared" si="20"/>
        <v>2023</v>
      </c>
      <c r="X260" s="392">
        <v>228.9514392043337</v>
      </c>
      <c r="Y260" s="392">
        <v>149.4027334832744</v>
      </c>
    </row>
    <row r="261" spans="1:25" x14ac:dyDescent="0.25">
      <c r="A261" s="386">
        <f t="shared" si="21"/>
        <v>260</v>
      </c>
      <c r="B261" s="27">
        <f t="shared" si="22"/>
        <v>3</v>
      </c>
      <c r="C261" s="27">
        <f>VALUE(RIGHT(VLOOKUP($A261,Progress_20230525!$A:$AZ,4,0),1))</f>
        <v>1</v>
      </c>
      <c r="D261" s="387" t="str">
        <f>VLOOKUP($C261,Type!$A:$B,2,0)</f>
        <v>ศูนย์ที่จัดตั้งในโรงเรียนหรือสถานศึกษากระจายทั่วประเทศ</v>
      </c>
      <c r="E261" s="386">
        <v>260</v>
      </c>
      <c r="F261" s="388">
        <f>IF(LEN(VLOOKUP($A261,Progress_20230525!$A:$AZ,24,0))&gt;0,1,0)</f>
        <v>0</v>
      </c>
      <c r="G261" s="388">
        <f>IFERROR(SEARCH("&gt;",VLOOKUP($A261,Progress_20230525!$A:$AZ,15,0),1),0)</f>
        <v>0</v>
      </c>
      <c r="H261" s="387" t="str">
        <f>IF($F261&gt;0,VLOOKUP($A261,Progress_20230525!$A:$AZ,24,0),IF($G261&gt;0,RIGHT(VLOOKUP($A261,Progress_20230525!$A:$AZ,15,0),LEN(VLOOKUP($A261,Progress_20230525!$A:$AZ,15,0))-$G261-1),VLOOKUP($A261,Progress_20230525!$A:$AZ,15,0)))</f>
        <v>โรงเรียนหนองแค (สรกิจพิทยา)</v>
      </c>
      <c r="I261" s="387" t="str">
        <f>VLOOKUP(A261,Progress_20230525!$A:$AZ,7,0)</f>
        <v>สระบุรี</v>
      </c>
      <c r="J261" s="387" t="str">
        <f>VLOOKUP($A261,Progress_20230525!$A:$AZ,5,0)</f>
        <v>กลุ่มศูนย์ดิจิตอลชุมชน</v>
      </c>
      <c r="K261" s="387" t="str">
        <f>IF($F261&gt;0,VLOOKUP($A261,Progress_20230525!$A:$AZ,25,0),IF($G261&gt;0,VLOOKUP($A261,Progress_20230525!$A:$AZ,11,0),VLOOKUP($A261,Progress_20230525!$A:$AZ,11,0)))</f>
        <v>13 ถนนเศรษฐสมบูรณ์ ตำบลหนองแค อำเภอหนองแค จังหวัดสระบุรี 18140</v>
      </c>
      <c r="L261" s="387">
        <f>IF($F261&gt;0,VLOOKUP($A261,Progress_20230525!$A:$AZ,26,0),IF($G261&gt;0,VLOOKUP($A261,Progress_20230525!$A:$AZ,16,0),VLOOKUP($A261,Progress_20230525!$A:$AZ,16,0)))</f>
        <v>14.341925208737299</v>
      </c>
      <c r="M261" s="387">
        <f>IF($F261&gt;0,VLOOKUP($A261,Progress_20230525!$A:$AZ,27,0),IF($G261&gt;0,VLOOKUP($A261,Progress_20230525!$A:$AZ,17,0),VLOOKUP($A261,Progress_20230525!$A:$AZ,17,0)))</f>
        <v>100.869485765325</v>
      </c>
      <c r="N261" s="387" t="str">
        <f t="shared" si="23"/>
        <v>สังกัดหน่วยงาน</v>
      </c>
      <c r="O261" s="387" t="str">
        <f>IF($F261&gt;0,VLOOKUP($A261,Progress_20230525!$A:$AZ,28,0),IF($G261&gt;0,VLOOKUP($A261,Progress_20230525!$A:$AZ,18,0),VLOOKUP($A261,Progress_20230525!$A:$AZ,18,0)))</f>
        <v>ผอ.มนูญ ชัยสูงเนิน</v>
      </c>
      <c r="P261" s="393" t="str">
        <f>IF($F261&gt;0,VLOOKUP($A261,Progress_20230525!$A:$AZ,29,0),IF($G261&gt;0,VLOOKUP($A261,Progress_20230525!$A:$AZ,19,0),VLOOKUP($A261,Progress_20230525!$A:$AZ,19,0)))</f>
        <v>087-1522-275</v>
      </c>
      <c r="Q261" s="393" t="str">
        <f>IF($F261&gt;0,0,IF($G261&gt;0,VLOOKUP($A261,Progress_20230525!$A:$AZ,20,0),VLOOKUP($A261,Progress_20230525!$A:$AZ,20,0)))</f>
        <v>นายอมฤทธิ์ ยาวศิริ</v>
      </c>
      <c r="R261" s="393" t="str">
        <f>IF($F261&gt;0,0,IF($G261&gt;0,VLOOKUP($A261,Progress_20230525!$A:$AZ,21,0),VLOOKUP($A261,Progress_20230525!$A:$AZ,21,0)))</f>
        <v>092-798-5011</v>
      </c>
      <c r="S261" s="387"/>
      <c r="T261" s="387"/>
      <c r="U261" s="391">
        <f t="shared" si="24"/>
        <v>45061</v>
      </c>
      <c r="V261" s="387" t="str">
        <f>VLOOKUP(MONTH($U261),Month!$A:$C,3,0)</f>
        <v>พฤษภาคม</v>
      </c>
      <c r="W261" s="387">
        <f t="shared" si="20"/>
        <v>2023</v>
      </c>
      <c r="X261" s="392">
        <v>239.03327196939546</v>
      </c>
      <c r="Y261" s="392">
        <v>100.15080221511202</v>
      </c>
    </row>
    <row r="262" spans="1:25" x14ac:dyDescent="0.25">
      <c r="A262" s="386">
        <f t="shared" si="21"/>
        <v>261</v>
      </c>
      <c r="B262" s="27">
        <f t="shared" si="22"/>
        <v>3</v>
      </c>
      <c r="C262" s="27">
        <f>VALUE(RIGHT(VLOOKUP($A262,Progress_20230525!$A:$AZ,4,0),1))</f>
        <v>1</v>
      </c>
      <c r="D262" s="387" t="str">
        <f>VLOOKUP($C262,Type!$A:$B,2,0)</f>
        <v>ศูนย์ที่จัดตั้งในโรงเรียนหรือสถานศึกษากระจายทั่วประเทศ</v>
      </c>
      <c r="E262" s="386">
        <v>261</v>
      </c>
      <c r="F262" s="388">
        <f>IF(LEN(VLOOKUP($A262,Progress_20230525!$A:$AZ,24,0))&gt;0,1,0)</f>
        <v>0</v>
      </c>
      <c r="G262" s="388">
        <f>IFERROR(SEARCH("&gt;",VLOOKUP($A262,Progress_20230525!$A:$AZ,15,0),1),0)</f>
        <v>0</v>
      </c>
      <c r="H262" s="387" t="str">
        <f>IF($F262&gt;0,VLOOKUP($A262,Progress_20230525!$A:$AZ,24,0),IF($G262&gt;0,RIGHT(VLOOKUP($A262,Progress_20230525!$A:$AZ,15,0),LEN(VLOOKUP($A262,Progress_20230525!$A:$AZ,15,0))-$G262-1),VLOOKUP($A262,Progress_20230525!$A:$AZ,15,0)))</f>
        <v>โรงเรียนหนองแซงวิทยา</v>
      </c>
      <c r="I262" s="387" t="str">
        <f>VLOOKUP(A262,Progress_20230525!$A:$AZ,7,0)</f>
        <v>สระบุรี</v>
      </c>
      <c r="J262" s="387" t="str">
        <f>VLOOKUP($A262,Progress_20230525!$A:$AZ,5,0)</f>
        <v>กลุ่มศูนย์ดิจิตอลชุมชน</v>
      </c>
      <c r="K262" s="387" t="str">
        <f>IF($F262&gt;0,VLOOKUP($A262,Progress_20230525!$A:$AZ,25,0),IF($G262&gt;0,VLOOKUP($A262,Progress_20230525!$A:$AZ,11,0),VLOOKUP($A262,Progress_20230525!$A:$AZ,11,0)))</f>
        <v>71 หมู่ 4 ตำบลหนองควายโซ อำเภอหนองแซง จังหวัดสระบุรี 18170</v>
      </c>
      <c r="L262" s="387">
        <f>IF($F262&gt;0,VLOOKUP($A262,Progress_20230525!$A:$AZ,26,0),IF($G262&gt;0,VLOOKUP($A262,Progress_20230525!$A:$AZ,16,0),VLOOKUP($A262,Progress_20230525!$A:$AZ,16,0)))</f>
        <v>14.486610638728401</v>
      </c>
      <c r="M262" s="387">
        <f>IF($F262&gt;0,VLOOKUP($A262,Progress_20230525!$A:$AZ,27,0),IF($G262&gt;0,VLOOKUP($A262,Progress_20230525!$A:$AZ,17,0),VLOOKUP($A262,Progress_20230525!$A:$AZ,17,0)))</f>
        <v>100.784931849983</v>
      </c>
      <c r="N262" s="387" t="str">
        <f t="shared" si="23"/>
        <v>สังกัดหน่วยงาน</v>
      </c>
      <c r="O262" s="387" t="str">
        <f>IF($F262&gt;0,VLOOKUP($A262,Progress_20230525!$A:$AZ,28,0),IF($G262&gt;0,VLOOKUP($A262,Progress_20230525!$A:$AZ,18,0),VLOOKUP($A262,Progress_20230525!$A:$AZ,18,0)))</f>
        <v>ผอ.นายกมล เฟื่องฟุ้ง</v>
      </c>
      <c r="P262" s="393" t="str">
        <f>IF($F262&gt;0,VLOOKUP($A262,Progress_20230525!$A:$AZ,29,0),IF($G262&gt;0,VLOOKUP($A262,Progress_20230525!$A:$AZ,19,0),VLOOKUP($A262,Progress_20230525!$A:$AZ,19,0)))</f>
        <v>081-946-0812</v>
      </c>
      <c r="Q262" s="393" t="str">
        <f>IF($F262&gt;0,0,IF($G262&gt;0,VLOOKUP($A262,Progress_20230525!$A:$AZ,20,0),VLOOKUP($A262,Progress_20230525!$A:$AZ,20,0)))</f>
        <v>นางสาวอรอนงค์ ยิ่งกว่าชาติ</v>
      </c>
      <c r="R262" s="393" t="str">
        <f>IF($F262&gt;0,0,IF($G262&gt;0,VLOOKUP($A262,Progress_20230525!$A:$AZ,21,0),VLOOKUP($A262,Progress_20230525!$A:$AZ,21,0)))</f>
        <v>081-991-4026</v>
      </c>
      <c r="S262" s="387"/>
      <c r="T262" s="387"/>
      <c r="U262" s="391">
        <f t="shared" si="24"/>
        <v>45061</v>
      </c>
      <c r="V262" s="387" t="str">
        <f>VLOOKUP(MONTH($U262),Month!$A:$C,3,0)</f>
        <v>พฤษภาคม</v>
      </c>
      <c r="W262" s="387">
        <f t="shared" si="20"/>
        <v>2023</v>
      </c>
      <c r="X262" s="392">
        <v>222.18536723673304</v>
      </c>
      <c r="Y262" s="392">
        <v>140.80116117308077</v>
      </c>
    </row>
    <row r="263" spans="1:25" x14ac:dyDescent="0.25">
      <c r="A263" s="386">
        <f t="shared" si="21"/>
        <v>262</v>
      </c>
      <c r="B263" s="27">
        <f t="shared" si="22"/>
        <v>3</v>
      </c>
      <c r="C263" s="27">
        <f>VALUE(RIGHT(VLOOKUP($A263,Progress_20230525!$A:$AZ,4,0),1))</f>
        <v>1</v>
      </c>
      <c r="D263" s="387" t="str">
        <f>VLOOKUP($C263,Type!$A:$B,2,0)</f>
        <v>ศูนย์ที่จัดตั้งในโรงเรียนหรือสถานศึกษากระจายทั่วประเทศ</v>
      </c>
      <c r="E263" s="386">
        <v>262</v>
      </c>
      <c r="F263" s="388">
        <f>IF(LEN(VLOOKUP($A263,Progress_20230525!$A:$AZ,24,0))&gt;0,1,0)</f>
        <v>0</v>
      </c>
      <c r="G263" s="388">
        <f>IFERROR(SEARCH("&gt;",VLOOKUP($A263,Progress_20230525!$A:$AZ,15,0),1),0)</f>
        <v>0</v>
      </c>
      <c r="H263" s="387" t="str">
        <f>IF($F263&gt;0,VLOOKUP($A263,Progress_20230525!$A:$AZ,24,0),IF($G263&gt;0,RIGHT(VLOOKUP($A263,Progress_20230525!$A:$AZ,15,0),LEN(VLOOKUP($A263,Progress_20230525!$A:$AZ,15,0))-$G263-1),VLOOKUP($A263,Progress_20230525!$A:$AZ,15,0)))</f>
        <v>โรงเรียนหนองโดนวิทยา</v>
      </c>
      <c r="I263" s="387" t="str">
        <f>VLOOKUP(A263,Progress_20230525!$A:$AZ,7,0)</f>
        <v>สระบุรี</v>
      </c>
      <c r="J263" s="387" t="str">
        <f>VLOOKUP($A263,Progress_20230525!$A:$AZ,5,0)</f>
        <v>กลุ่มศูนย์ดิจิตอลชุมชน</v>
      </c>
      <c r="K263" s="387" t="str">
        <f>IF($F263&gt;0,VLOOKUP($A263,Progress_20230525!$A:$AZ,25,0),IF($G263&gt;0,VLOOKUP($A263,Progress_20230525!$A:$AZ,11,0),VLOOKUP($A263,Progress_20230525!$A:$AZ,11,0)))</f>
        <v>325 หมู่ที่ 4   ตำบลหนองโดน  อำเภอหนองโดน จังหวัดสระบุรี 18190</v>
      </c>
      <c r="L263" s="387">
        <f>IF($F263&gt;0,VLOOKUP($A263,Progress_20230525!$A:$AZ,26,0),IF($G263&gt;0,VLOOKUP($A263,Progress_20230525!$A:$AZ,16,0),VLOOKUP($A263,Progress_20230525!$A:$AZ,16,0)))</f>
        <v>14.683144570423799</v>
      </c>
      <c r="M263" s="387">
        <f>IF($F263&gt;0,VLOOKUP($A263,Progress_20230525!$A:$AZ,27,0),IF($G263&gt;0,VLOOKUP($A263,Progress_20230525!$A:$AZ,17,0),VLOOKUP($A263,Progress_20230525!$A:$AZ,17,0)))</f>
        <v>100.69872657882399</v>
      </c>
      <c r="N263" s="387" t="str">
        <f t="shared" si="23"/>
        <v>สังกัดหน่วยงาน</v>
      </c>
      <c r="O263" s="387" t="str">
        <f>IF($F263&gt;0,VLOOKUP($A263,Progress_20230525!$A:$AZ,28,0),IF($G263&gt;0,VLOOKUP($A263,Progress_20230525!$A:$AZ,18,0),VLOOKUP($A263,Progress_20230525!$A:$AZ,18,0)))</f>
        <v>ผอ.นายสมนึก กำลังเดช</v>
      </c>
      <c r="P263" s="393" t="str">
        <f>IF($F263&gt;0,VLOOKUP($A263,Progress_20230525!$A:$AZ,29,0),IF($G263&gt;0,VLOOKUP($A263,Progress_20230525!$A:$AZ,19,0),VLOOKUP($A263,Progress_20230525!$A:$AZ,19,0)))</f>
        <v>088-255-9655</v>
      </c>
      <c r="Q263" s="393" t="str">
        <f>IF($F263&gt;0,0,IF($G263&gt;0,VLOOKUP($A263,Progress_20230525!$A:$AZ,20,0),VLOOKUP($A263,Progress_20230525!$A:$AZ,20,0)))</f>
        <v>นางลัดดาวัลย์ พัวพันวัฒนะ</v>
      </c>
      <c r="R263" s="393" t="str">
        <f>IF($F263&gt;0,0,IF($G263&gt;0,VLOOKUP($A263,Progress_20230525!$A:$AZ,21,0),VLOOKUP($A263,Progress_20230525!$A:$AZ,21,0)))</f>
        <v>098-260-2590</v>
      </c>
      <c r="S263" s="387"/>
      <c r="T263" s="387"/>
      <c r="U263" s="391">
        <f t="shared" si="24"/>
        <v>45061</v>
      </c>
      <c r="V263" s="387" t="str">
        <f>VLOOKUP(MONTH($U263),Month!$A:$C,3,0)</f>
        <v>พฤษภาคม</v>
      </c>
      <c r="W263" s="387">
        <f t="shared" si="20"/>
        <v>2023</v>
      </c>
      <c r="X263" s="392">
        <v>200.77390231123246</v>
      </c>
      <c r="Y263" s="392">
        <v>117.60033423123525</v>
      </c>
    </row>
    <row r="264" spans="1:25" x14ac:dyDescent="0.25">
      <c r="A264" s="386">
        <f t="shared" si="21"/>
        <v>263</v>
      </c>
      <c r="B264" s="27">
        <f t="shared" si="22"/>
        <v>3</v>
      </c>
      <c r="C264" s="27">
        <f>VALUE(RIGHT(VLOOKUP($A264,Progress_20230525!$A:$AZ,4,0),1))</f>
        <v>1</v>
      </c>
      <c r="D264" s="387" t="str">
        <f>VLOOKUP($C264,Type!$A:$B,2,0)</f>
        <v>ศูนย์ที่จัดตั้งในโรงเรียนหรือสถานศึกษากระจายทั่วประเทศ</v>
      </c>
      <c r="E264" s="386">
        <v>263</v>
      </c>
      <c r="F264" s="388">
        <f>IF(LEN(VLOOKUP($A264,Progress_20230525!$A:$AZ,24,0))&gt;0,1,0)</f>
        <v>0</v>
      </c>
      <c r="G264" s="388">
        <f>IFERROR(SEARCH("&gt;",VLOOKUP($A264,Progress_20230525!$A:$AZ,15,0),1),0)</f>
        <v>0</v>
      </c>
      <c r="H264" s="387" t="str">
        <f>IF($F264&gt;0,VLOOKUP($A264,Progress_20230525!$A:$AZ,24,0),IF($G264&gt;0,RIGHT(VLOOKUP($A264,Progress_20230525!$A:$AZ,15,0),LEN(VLOOKUP($A264,Progress_20230525!$A:$AZ,15,0))-$G264-1),VLOOKUP($A264,Progress_20230525!$A:$AZ,15,0)))</f>
        <v>วิทยาลัยเทคนิคสิงห์บุรี แห่งที่ 2</v>
      </c>
      <c r="I264" s="387" t="str">
        <f>VLOOKUP(A264,Progress_20230525!$A:$AZ,7,0)</f>
        <v>สิงห์บุรี</v>
      </c>
      <c r="J264" s="387" t="str">
        <f>VLOOKUP($A264,Progress_20230525!$A:$AZ,5,0)</f>
        <v>กลุ่มศูนย์ดิจิตอลชุมชน</v>
      </c>
      <c r="K264" s="387" t="str">
        <f>IF($F264&gt;0,VLOOKUP($A264,Progress_20230525!$A:$AZ,25,0),IF($G264&gt;0,VLOOKUP($A264,Progress_20230525!$A:$AZ,11,0),VLOOKUP($A264,Progress_20230525!$A:$AZ,11,0)))</f>
        <v>เลขที่ 49 หมู่ 1 ตำบลโพประจักษ์  อำเภอท่าช้าง  จังหวัดสิงห์บุรี</v>
      </c>
      <c r="L264" s="387">
        <f>IF($F264&gt;0,VLOOKUP($A264,Progress_20230525!$A:$AZ,26,0),IF($G264&gt;0,VLOOKUP($A264,Progress_20230525!$A:$AZ,16,0),VLOOKUP($A264,Progress_20230525!$A:$AZ,16,0)))</f>
        <v>14.795494343690599</v>
      </c>
      <c r="M264" s="387">
        <f>IF($F264&gt;0,VLOOKUP($A264,Progress_20230525!$A:$AZ,27,0),IF($G264&gt;0,VLOOKUP($A264,Progress_20230525!$A:$AZ,17,0),VLOOKUP($A264,Progress_20230525!$A:$AZ,17,0)))</f>
        <v>100.38287407882601</v>
      </c>
      <c r="N264" s="387" t="str">
        <f t="shared" si="23"/>
        <v>สังกัดหน่วยงาน</v>
      </c>
      <c r="O264" s="387" t="str">
        <f>IF($F264&gt;0,VLOOKUP($A264,Progress_20230525!$A:$AZ,28,0),IF($G264&gt;0,VLOOKUP($A264,Progress_20230525!$A:$AZ,18,0),VLOOKUP($A264,Progress_20230525!$A:$AZ,18,0)))</f>
        <v>ผอ.นางสาวสิริลักษณ์ ศรีธิธง</v>
      </c>
      <c r="P264" s="393" t="str">
        <f>IF($F264&gt;0,VLOOKUP($A264,Progress_20230525!$A:$AZ,29,0),IF($G264&gt;0,VLOOKUP($A264,Progress_20230525!$A:$AZ,19,0),VLOOKUP($A264,Progress_20230525!$A:$AZ,19,0)))</f>
        <v>093-353-2994</v>
      </c>
      <c r="Q264" s="393" t="str">
        <f>IF($F264&gt;0,0,IF($G264&gt;0,VLOOKUP($A264,Progress_20230525!$A:$AZ,20,0),VLOOKUP($A264,Progress_20230525!$A:$AZ,20,0)))</f>
        <v>นายชนาวุฒิ มูลจันทร์</v>
      </c>
      <c r="R264" s="393" t="str">
        <f>IF($F264&gt;0,0,IF($G264&gt;0,VLOOKUP($A264,Progress_20230525!$A:$AZ,21,0),VLOOKUP($A264,Progress_20230525!$A:$AZ,21,0)))</f>
        <v>084-714-4223</v>
      </c>
      <c r="S264" s="387"/>
      <c r="T264" s="387"/>
      <c r="U264" s="391">
        <f t="shared" si="24"/>
        <v>45061</v>
      </c>
      <c r="V264" s="387" t="str">
        <f>VLOOKUP(MONTH($U264),Month!$A:$C,3,0)</f>
        <v>พฤษภาคม</v>
      </c>
      <c r="W264" s="387">
        <f t="shared" si="20"/>
        <v>2023</v>
      </c>
      <c r="X264" s="392">
        <v>213.9324471336449</v>
      </c>
      <c r="Y264" s="392">
        <v>132.94486715371013</v>
      </c>
    </row>
    <row r="265" spans="1:25" x14ac:dyDescent="0.25">
      <c r="A265" s="386">
        <f t="shared" si="21"/>
        <v>264</v>
      </c>
      <c r="B265" s="27">
        <f t="shared" si="22"/>
        <v>3</v>
      </c>
      <c r="C265" s="27">
        <f>VALUE(RIGHT(VLOOKUP($A265,Progress_20230525!$A:$AZ,4,0),1))</f>
        <v>1</v>
      </c>
      <c r="D265" s="387" t="str">
        <f>VLOOKUP($C265,Type!$A:$B,2,0)</f>
        <v>ศูนย์ที่จัดตั้งในโรงเรียนหรือสถานศึกษากระจายทั่วประเทศ</v>
      </c>
      <c r="E265" s="386">
        <v>264</v>
      </c>
      <c r="F265" s="388">
        <f>IF(LEN(VLOOKUP($A265,Progress_20230525!$A:$AZ,24,0))&gt;0,1,0)</f>
        <v>0</v>
      </c>
      <c r="G265" s="388">
        <f>IFERROR(SEARCH("&gt;",VLOOKUP($A265,Progress_20230525!$A:$AZ,15,0),1),0)</f>
        <v>0</v>
      </c>
      <c r="H265" s="387" t="str">
        <f>IF($F265&gt;0,VLOOKUP($A265,Progress_20230525!$A:$AZ,24,0),IF($G265&gt;0,RIGHT(VLOOKUP($A265,Progress_20230525!$A:$AZ,15,0),LEN(VLOOKUP($A265,Progress_20230525!$A:$AZ,15,0))-$G265-1),VLOOKUP($A265,Progress_20230525!$A:$AZ,15,0)))</f>
        <v>โรงเรียนวัดโบสถ์ (ธรรมสารอุปถัมภ์)</v>
      </c>
      <c r="I265" s="387" t="str">
        <f>VLOOKUP(A265,Progress_20230525!$A:$AZ,7,0)</f>
        <v>สิงห์บุรี</v>
      </c>
      <c r="J265" s="387" t="str">
        <f>VLOOKUP($A265,Progress_20230525!$A:$AZ,5,0)</f>
        <v>กลุ่มศูนย์ดิจิตอลชุมชน</v>
      </c>
      <c r="K265" s="387" t="str">
        <f>IF($F265&gt;0,VLOOKUP($A265,Progress_20230525!$A:$AZ,25,0),IF($G265&gt;0,VLOOKUP($A265,Progress_20230525!$A:$AZ,11,0),VLOOKUP($A265,Progress_20230525!$A:$AZ,11,0)))</f>
        <v>หมู่ที่ 6 บ้านถอนสมอ ตำบลถอนสมอ อำเภอท่าช้าง จังหวัดสิงห์บุรี 16140</v>
      </c>
      <c r="L265" s="387">
        <f>IF($F265&gt;0,VLOOKUP($A265,Progress_20230525!$A:$AZ,26,0),IF($G265&gt;0,VLOOKUP($A265,Progress_20230525!$A:$AZ,16,0),VLOOKUP($A265,Progress_20230525!$A:$AZ,16,0)))</f>
        <v>14.7637941918375</v>
      </c>
      <c r="M265" s="387">
        <f>IF($F265&gt;0,VLOOKUP($A265,Progress_20230525!$A:$AZ,27,0),IF($G265&gt;0,VLOOKUP($A265,Progress_20230525!$A:$AZ,17,0),VLOOKUP($A265,Progress_20230525!$A:$AZ,17,0)))</f>
        <v>100.391517133554</v>
      </c>
      <c r="N265" s="387" t="str">
        <f t="shared" si="23"/>
        <v>สังกัดหน่วยงาน</v>
      </c>
      <c r="O265" s="387" t="str">
        <f>IF($F265&gt;0,VLOOKUP($A265,Progress_20230525!$A:$AZ,28,0),IF($G265&gt;0,VLOOKUP($A265,Progress_20230525!$A:$AZ,18,0),VLOOKUP($A265,Progress_20230525!$A:$AZ,18,0)))</f>
        <v>ผอ.นางสาวกมลพร พูลเพียร</v>
      </c>
      <c r="P265" s="393" t="str">
        <f>IF($F265&gt;0,VLOOKUP($A265,Progress_20230525!$A:$AZ,29,0),IF($G265&gt;0,VLOOKUP($A265,Progress_20230525!$A:$AZ,19,0),VLOOKUP($A265,Progress_20230525!$A:$AZ,19,0)))</f>
        <v>089-080-4389</v>
      </c>
      <c r="Q265" s="393" t="str">
        <f>IF($F265&gt;0,0,IF($G265&gt;0,VLOOKUP($A265,Progress_20230525!$A:$AZ,20,0),VLOOKUP($A265,Progress_20230525!$A:$AZ,20,0)))</f>
        <v>นางกนกอร ทองเรือง</v>
      </c>
      <c r="R265" s="393" t="str">
        <f>IF($F265&gt;0,0,IF($G265&gt;0,VLOOKUP($A265,Progress_20230525!$A:$AZ,21,0),VLOOKUP($A265,Progress_20230525!$A:$AZ,21,0)))</f>
        <v>089-085-5991</v>
      </c>
      <c r="S265" s="387"/>
      <c r="T265" s="387"/>
      <c r="U265" s="391">
        <f t="shared" si="24"/>
        <v>45061</v>
      </c>
      <c r="V265" s="387" t="str">
        <f>VLOOKUP(MONTH($U265),Month!$A:$C,3,0)</f>
        <v>พฤษภาคม</v>
      </c>
      <c r="W265" s="387">
        <f t="shared" si="20"/>
        <v>2023</v>
      </c>
      <c r="X265" s="392">
        <v>213.85768205688825</v>
      </c>
      <c r="Y265" s="392">
        <v>108.2393668065851</v>
      </c>
    </row>
    <row r="266" spans="1:25" x14ac:dyDescent="0.25">
      <c r="A266" s="386">
        <f t="shared" si="21"/>
        <v>265</v>
      </c>
      <c r="B266" s="27">
        <f t="shared" si="22"/>
        <v>3</v>
      </c>
      <c r="C266" s="27">
        <f>VALUE(RIGHT(VLOOKUP($A266,Progress_20230525!$A:$AZ,4,0),1))</f>
        <v>1</v>
      </c>
      <c r="D266" s="387" t="str">
        <f>VLOOKUP($C266,Type!$A:$B,2,0)</f>
        <v>ศูนย์ที่จัดตั้งในโรงเรียนหรือสถานศึกษากระจายทั่วประเทศ</v>
      </c>
      <c r="E266" s="386">
        <v>265</v>
      </c>
      <c r="F266" s="388">
        <f>IF(LEN(VLOOKUP($A266,Progress_20230525!$A:$AZ,24,0))&gt;0,1,0)</f>
        <v>0</v>
      </c>
      <c r="G266" s="388">
        <f>IFERROR(SEARCH("&gt;",VLOOKUP($A266,Progress_20230525!$A:$AZ,15,0),1),0)</f>
        <v>0</v>
      </c>
      <c r="H266" s="387" t="str">
        <f>IF($F266&gt;0,VLOOKUP($A266,Progress_20230525!$A:$AZ,24,0),IF($G266&gt;0,RIGHT(VLOOKUP($A266,Progress_20230525!$A:$AZ,15,0),LEN(VLOOKUP($A266,Progress_20230525!$A:$AZ,15,0))-$G266-1),VLOOKUP($A266,Progress_20230525!$A:$AZ,15,0)))</f>
        <v>โรงเรียนวัดเชียงราก</v>
      </c>
      <c r="I266" s="387" t="str">
        <f>VLOOKUP(A266,Progress_20230525!$A:$AZ,7,0)</f>
        <v>สิงห์บุรี</v>
      </c>
      <c r="J266" s="387" t="str">
        <f>VLOOKUP($A266,Progress_20230525!$A:$AZ,5,0)</f>
        <v>กลุ่มศูนย์ดิจิตอลชุมชน</v>
      </c>
      <c r="K266" s="387" t="str">
        <f>IF($F266&gt;0,VLOOKUP($A266,Progress_20230525!$A:$AZ,25,0),IF($G266&gt;0,VLOOKUP($A266,Progress_20230525!$A:$AZ,11,0),VLOOKUP($A266,Progress_20230525!$A:$AZ,11,0)))</f>
        <v>หมู่ที่ 6 บ้านเชียงราก ตำบลทองเอน อำเภออินทร์บุรี จังหวัดสิงห์บุรี 16110</v>
      </c>
      <c r="L266" s="387">
        <f>IF($F266&gt;0,VLOOKUP($A266,Progress_20230525!$A:$AZ,26,0),IF($G266&gt;0,VLOOKUP($A266,Progress_20230525!$A:$AZ,16,0),VLOOKUP($A266,Progress_20230525!$A:$AZ,16,0)))</f>
        <v>15.0719908831071</v>
      </c>
      <c r="M266" s="387">
        <f>IF($F266&gt;0,VLOOKUP($A266,Progress_20230525!$A:$AZ,27,0),IF($G266&gt;0,VLOOKUP($A266,Progress_20230525!$A:$AZ,17,0),VLOOKUP($A266,Progress_20230525!$A:$AZ,17,0)))</f>
        <v>100.36096108436401</v>
      </c>
      <c r="N266" s="387" t="str">
        <f t="shared" si="23"/>
        <v>สังกัดหน่วยงาน</v>
      </c>
      <c r="O266" s="387" t="str">
        <f>IF($F266&gt;0,VLOOKUP($A266,Progress_20230525!$A:$AZ,28,0),IF($G266&gt;0,VLOOKUP($A266,Progress_20230525!$A:$AZ,18,0),VLOOKUP($A266,Progress_20230525!$A:$AZ,18,0)))</f>
        <v>ผอ.นางธัญญารัตน์ ทับทิม กลับดี</v>
      </c>
      <c r="P266" s="393" t="str">
        <f>IF($F266&gt;0,VLOOKUP($A266,Progress_20230525!$A:$AZ,29,0),IF($G266&gt;0,VLOOKUP($A266,Progress_20230525!$A:$AZ,19,0),VLOOKUP($A266,Progress_20230525!$A:$AZ,19,0)))</f>
        <v>086-533-7244</v>
      </c>
      <c r="Q266" s="393" t="str">
        <f>IF($F266&gt;0,0,IF($G266&gt;0,VLOOKUP($A266,Progress_20230525!$A:$AZ,20,0),VLOOKUP($A266,Progress_20230525!$A:$AZ,20,0)))</f>
        <v>นายไตรเทพ ปัจฉิม</v>
      </c>
      <c r="R266" s="393" t="str">
        <f>IF($F266&gt;0,0,IF($G266&gt;0,VLOOKUP($A266,Progress_20230525!$A:$AZ,21,0),VLOOKUP($A266,Progress_20230525!$A:$AZ,21,0)))</f>
        <v>084-339-38</v>
      </c>
      <c r="S266" s="387"/>
      <c r="T266" s="387"/>
      <c r="U266" s="391">
        <f t="shared" si="24"/>
        <v>45061</v>
      </c>
      <c r="V266" s="387" t="str">
        <f>VLOOKUP(MONTH($U266),Month!$A:$C,3,0)</f>
        <v>พฤษภาคม</v>
      </c>
      <c r="W266" s="387">
        <f t="shared" si="20"/>
        <v>2023</v>
      </c>
      <c r="X266" s="392">
        <v>229.07134596885248</v>
      </c>
      <c r="Y266" s="392">
        <v>128.18060955532042</v>
      </c>
    </row>
    <row r="267" spans="1:25" x14ac:dyDescent="0.25">
      <c r="A267" s="386">
        <f t="shared" si="21"/>
        <v>266</v>
      </c>
      <c r="B267" s="27">
        <f t="shared" si="22"/>
        <v>3</v>
      </c>
      <c r="C267" s="27">
        <f>VALUE(RIGHT(VLOOKUP($A267,Progress_20230525!$A:$AZ,4,0),1))</f>
        <v>1</v>
      </c>
      <c r="D267" s="387" t="str">
        <f>VLOOKUP($C267,Type!$A:$B,2,0)</f>
        <v>ศูนย์ที่จัดตั้งในโรงเรียนหรือสถานศึกษากระจายทั่วประเทศ</v>
      </c>
      <c r="E267" s="386">
        <v>266</v>
      </c>
      <c r="F267" s="388">
        <f>IF(LEN(VLOOKUP($A267,Progress_20230525!$A:$AZ,24,0))&gt;0,1,0)</f>
        <v>0</v>
      </c>
      <c r="G267" s="388">
        <f>IFERROR(SEARCH("&gt;",VLOOKUP($A267,Progress_20230525!$A:$AZ,15,0),1),0)</f>
        <v>0</v>
      </c>
      <c r="H267" s="387" t="str">
        <f>IF($F267&gt;0,VLOOKUP($A267,Progress_20230525!$A:$AZ,24,0),IF($G267&gt;0,RIGHT(VLOOKUP($A267,Progress_20230525!$A:$AZ,15,0),LEN(VLOOKUP($A267,Progress_20230525!$A:$AZ,15,0))-$G267-1),VLOOKUP($A267,Progress_20230525!$A:$AZ,15,0)))</f>
        <v>โรงเรียนวัดโฆสิทธาราม</v>
      </c>
      <c r="I267" s="387" t="str">
        <f>VLOOKUP(A267,Progress_20230525!$A:$AZ,7,0)</f>
        <v>สิงห์บุรี</v>
      </c>
      <c r="J267" s="387" t="str">
        <f>VLOOKUP($A267,Progress_20230525!$A:$AZ,5,0)</f>
        <v>กลุ่มศูนย์ดิจิตอลชุมชน</v>
      </c>
      <c r="K267" s="387" t="str">
        <f>IF($F267&gt;0,VLOOKUP($A267,Progress_20230525!$A:$AZ,25,0),IF($G267&gt;0,VLOOKUP($A267,Progress_20230525!$A:$AZ,11,0),VLOOKUP($A267,Progress_20230525!$A:$AZ,11,0)))</f>
        <v>หมู่ที่ 7 บ้านไร่ ตำบลน้ำตาล อำเภออินทร์บุรี จังหวัดสิงห์บุรี 16110</v>
      </c>
      <c r="L267" s="387">
        <f>IF($F267&gt;0,VLOOKUP($A267,Progress_20230525!$A:$AZ,26,0),IF($G267&gt;0,VLOOKUP($A267,Progress_20230525!$A:$AZ,16,0),VLOOKUP($A267,Progress_20230525!$A:$AZ,16,0)))</f>
        <v>14.9557118983954</v>
      </c>
      <c r="M267" s="387">
        <f>IF($F267&gt;0,VLOOKUP($A267,Progress_20230525!$A:$AZ,27,0),IF($G267&gt;0,VLOOKUP($A267,Progress_20230525!$A:$AZ,17,0),VLOOKUP($A267,Progress_20230525!$A:$AZ,17,0)))</f>
        <v>100.363079527091</v>
      </c>
      <c r="N267" s="387" t="str">
        <f t="shared" si="23"/>
        <v>สังกัดหน่วยงาน</v>
      </c>
      <c r="O267" s="387" t="str">
        <f>IF($F267&gt;0,VLOOKUP($A267,Progress_20230525!$A:$AZ,28,0),IF($G267&gt;0,VLOOKUP($A267,Progress_20230525!$A:$AZ,18,0),VLOOKUP($A267,Progress_20230525!$A:$AZ,18,0)))</f>
        <v>ผอ.นางจุฑาทิพ มงคล</v>
      </c>
      <c r="P267" s="393" t="str">
        <f>IF($F267&gt;0,VLOOKUP($A267,Progress_20230525!$A:$AZ,29,0),IF($G267&gt;0,VLOOKUP($A267,Progress_20230525!$A:$AZ,19,0),VLOOKUP($A267,Progress_20230525!$A:$AZ,19,0)))</f>
        <v xml:space="preserve">	089-069-6514 ,063-595-1662</v>
      </c>
      <c r="Q267" s="393" t="str">
        <f>IF($F267&gt;0,0,IF($G267&gt;0,VLOOKUP($A267,Progress_20230525!$A:$AZ,20,0),VLOOKUP($A267,Progress_20230525!$A:$AZ,20,0)))</f>
        <v>นางสาวสุมาลี อ่ามวิไลย</v>
      </c>
      <c r="R267" s="393" t="str">
        <f>IF($F267&gt;0,0,IF($G267&gt;0,VLOOKUP($A267,Progress_20230525!$A:$AZ,21,0),VLOOKUP($A267,Progress_20230525!$A:$AZ,21,0)))</f>
        <v>089-740-8731</v>
      </c>
      <c r="S267" s="387"/>
      <c r="T267" s="387"/>
      <c r="U267" s="391">
        <f t="shared" si="24"/>
        <v>45061</v>
      </c>
      <c r="V267" s="387" t="str">
        <f>VLOOKUP(MONTH($U267),Month!$A:$C,3,0)</f>
        <v>พฤษภาคม</v>
      </c>
      <c r="W267" s="387">
        <f t="shared" si="20"/>
        <v>2023</v>
      </c>
      <c r="X267" s="392">
        <v>240.85257211025854</v>
      </c>
      <c r="Y267" s="392">
        <v>133.13965318335653</v>
      </c>
    </row>
    <row r="268" spans="1:25" x14ac:dyDescent="0.25">
      <c r="A268" s="386">
        <f t="shared" si="21"/>
        <v>267</v>
      </c>
      <c r="B268" s="27">
        <f t="shared" si="22"/>
        <v>3</v>
      </c>
      <c r="C268" s="27">
        <f>VALUE(RIGHT(VLOOKUP($A268,Progress_20230525!$A:$AZ,4,0),1))</f>
        <v>1</v>
      </c>
      <c r="D268" s="387" t="str">
        <f>VLOOKUP($C268,Type!$A:$B,2,0)</f>
        <v>ศูนย์ที่จัดตั้งในโรงเรียนหรือสถานศึกษากระจายทั่วประเทศ</v>
      </c>
      <c r="E268" s="386">
        <v>267</v>
      </c>
      <c r="F268" s="388">
        <f>IF(LEN(VLOOKUP($A268,Progress_20230525!$A:$AZ,24,0))&gt;0,1,0)</f>
        <v>0</v>
      </c>
      <c r="G268" s="388">
        <f>IFERROR(SEARCH("&gt;",VLOOKUP($A268,Progress_20230525!$A:$AZ,15,0),1),0)</f>
        <v>0</v>
      </c>
      <c r="H268" s="387" t="str">
        <f>IF($F268&gt;0,VLOOKUP($A268,Progress_20230525!$A:$AZ,24,0),IF($G268&gt;0,RIGHT(VLOOKUP($A268,Progress_20230525!$A:$AZ,15,0),LEN(VLOOKUP($A268,Progress_20230525!$A:$AZ,15,0))-$G268-1),VLOOKUP($A268,Progress_20230525!$A:$AZ,15,0)))</f>
        <v>โรงเรียนวัดห้วยเจริญสุข</v>
      </c>
      <c r="I268" s="387" t="str">
        <f>VLOOKUP(A268,Progress_20230525!$A:$AZ,7,0)</f>
        <v>สิงห์บุรี</v>
      </c>
      <c r="J268" s="387" t="str">
        <f>VLOOKUP($A268,Progress_20230525!$A:$AZ,5,0)</f>
        <v>กลุ่มศูนย์ดิจิตอลชุมชน</v>
      </c>
      <c r="K268" s="387" t="str">
        <f>IF($F268&gt;0,VLOOKUP($A268,Progress_20230525!$A:$AZ,25,0),IF($G268&gt;0,VLOOKUP($A268,Progress_20230525!$A:$AZ,11,0),VLOOKUP($A268,Progress_20230525!$A:$AZ,11,0)))</f>
        <v>หมู่ที่ 2 บ้านพักทัน ตำบลพักทัน อำเภอบางระจัน จังหวัดสิงห์บุรี 16130</v>
      </c>
      <c r="L268" s="387">
        <f>IF($F268&gt;0,VLOOKUP($A268,Progress_20230525!$A:$AZ,26,0),IF($G268&gt;0,VLOOKUP($A268,Progress_20230525!$A:$AZ,16,0),VLOOKUP($A268,Progress_20230525!$A:$AZ,16,0)))</f>
        <v>14.9289812170092</v>
      </c>
      <c r="M268" s="387">
        <f>IF($F268&gt;0,VLOOKUP($A268,Progress_20230525!$A:$AZ,27,0),IF($G268&gt;0,VLOOKUP($A268,Progress_20230525!$A:$AZ,17,0),VLOOKUP($A268,Progress_20230525!$A:$AZ,17,0)))</f>
        <v>100.24075308476399</v>
      </c>
      <c r="N268" s="387" t="str">
        <f t="shared" si="23"/>
        <v>สังกัดหน่วยงาน</v>
      </c>
      <c r="O268" s="387" t="str">
        <f>IF($F268&gt;0,VLOOKUP($A268,Progress_20230525!$A:$AZ,28,0),IF($G268&gt;0,VLOOKUP($A268,Progress_20230525!$A:$AZ,18,0),VLOOKUP($A268,Progress_20230525!$A:$AZ,18,0)))</f>
        <v>ผอ.นางสาว ศิโรรักษ์ เพ็ชร์เขียว</v>
      </c>
      <c r="P268" s="393" t="str">
        <f>IF($F268&gt;0,VLOOKUP($A268,Progress_20230525!$A:$AZ,29,0),IF($G268&gt;0,VLOOKUP($A268,Progress_20230525!$A:$AZ,19,0),VLOOKUP($A268,Progress_20230525!$A:$AZ,19,0)))</f>
        <v>091-884-4154</v>
      </c>
      <c r="Q268" s="393" t="str">
        <f>IF($F268&gt;0,0,IF($G268&gt;0,VLOOKUP($A268,Progress_20230525!$A:$AZ,20,0),VLOOKUP($A268,Progress_20230525!$A:$AZ,20,0)))</f>
        <v>นางสาววะจี ชะเอม</v>
      </c>
      <c r="R268" s="393" t="str">
        <f>IF($F268&gt;0,0,IF($G268&gt;0,VLOOKUP($A268,Progress_20230525!$A:$AZ,21,0),VLOOKUP($A268,Progress_20230525!$A:$AZ,21,0)))</f>
        <v>081-757-8543</v>
      </c>
      <c r="S268" s="387"/>
      <c r="T268" s="387"/>
      <c r="U268" s="391">
        <f t="shared" si="24"/>
        <v>45061</v>
      </c>
      <c r="V268" s="387" t="str">
        <f>VLOOKUP(MONTH($U268),Month!$A:$C,3,0)</f>
        <v>พฤษภาคม</v>
      </c>
      <c r="W268" s="387">
        <f t="shared" si="20"/>
        <v>2023</v>
      </c>
      <c r="X268" s="392">
        <v>219.79910237589158</v>
      </c>
      <c r="Y268" s="392">
        <v>128.26139319174524</v>
      </c>
    </row>
    <row r="269" spans="1:25" x14ac:dyDescent="0.25">
      <c r="A269" s="386">
        <f t="shared" si="21"/>
        <v>268</v>
      </c>
      <c r="B269" s="27">
        <f t="shared" si="22"/>
        <v>3</v>
      </c>
      <c r="C269" s="27">
        <f>VALUE(RIGHT(VLOOKUP($A269,Progress_20230525!$A:$AZ,4,0),1))</f>
        <v>1</v>
      </c>
      <c r="D269" s="387" t="str">
        <f>VLOOKUP($C269,Type!$A:$B,2,0)</f>
        <v>ศูนย์ที่จัดตั้งในโรงเรียนหรือสถานศึกษากระจายทั่วประเทศ</v>
      </c>
      <c r="E269" s="386">
        <v>268</v>
      </c>
      <c r="F269" s="388">
        <f>IF(LEN(VLOOKUP($A269,Progress_20230525!$A:$AZ,24,0))&gt;0,1,0)</f>
        <v>0</v>
      </c>
      <c r="G269" s="388">
        <f>IFERROR(SEARCH("&gt;",VLOOKUP($A269,Progress_20230525!$A:$AZ,15,0),1),0)</f>
        <v>0</v>
      </c>
      <c r="H269" s="387" t="str">
        <f>IF($F269&gt;0,VLOOKUP($A269,Progress_20230525!$A:$AZ,24,0),IF($G269&gt;0,RIGHT(VLOOKUP($A269,Progress_20230525!$A:$AZ,15,0),LEN(VLOOKUP($A269,Progress_20230525!$A:$AZ,15,0))-$G269-1),VLOOKUP($A269,Progress_20230525!$A:$AZ,15,0)))</f>
        <v>โรงเรียนวัดคีม</v>
      </c>
      <c r="I269" s="387" t="str">
        <f>VLOOKUP(A269,Progress_20230525!$A:$AZ,7,0)</f>
        <v>สิงห์บุรี</v>
      </c>
      <c r="J269" s="387" t="str">
        <f>VLOOKUP($A269,Progress_20230525!$A:$AZ,5,0)</f>
        <v>กลุ่มศูนย์ดิจิตอลชุมชน</v>
      </c>
      <c r="K269" s="387" t="str">
        <f>IF($F269&gt;0,VLOOKUP($A269,Progress_20230525!$A:$AZ,25,0),IF($G269&gt;0,VLOOKUP($A269,Progress_20230525!$A:$AZ,11,0),VLOOKUP($A269,Progress_20230525!$A:$AZ,11,0)))</f>
        <v>หมู่ที่ 5 บ้านคีม ตำบลสระแจง อำเภอบางระจัน จังหวัดสิงห์บุรี 16130</v>
      </c>
      <c r="L269" s="387">
        <f>IF($F269&gt;0,VLOOKUP($A269,Progress_20230525!$A:$AZ,26,0),IF($G269&gt;0,VLOOKUP($A269,Progress_20230525!$A:$AZ,16,0),VLOOKUP($A269,Progress_20230525!$A:$AZ,16,0)))</f>
        <v>14.8706025493337</v>
      </c>
      <c r="M269" s="387">
        <f>IF($F269&gt;0,VLOOKUP($A269,Progress_20230525!$A:$AZ,27,0),IF($G269&gt;0,VLOOKUP($A269,Progress_20230525!$A:$AZ,17,0),VLOOKUP($A269,Progress_20230525!$A:$AZ,17,0)))</f>
        <v>100.239609898255</v>
      </c>
      <c r="N269" s="387" t="str">
        <f t="shared" si="23"/>
        <v>สังกัดหน่วยงาน</v>
      </c>
      <c r="O269" s="387" t="str">
        <f>IF($F269&gt;0,VLOOKUP($A269,Progress_20230525!$A:$AZ,28,0),IF($G269&gt;0,VLOOKUP($A269,Progress_20230525!$A:$AZ,18,0),VLOOKUP($A269,Progress_20230525!$A:$AZ,18,0)))</f>
        <v>ผอ.นางสุภาพ แก้วบัว</v>
      </c>
      <c r="P269" s="393" t="str">
        <f>IF($F269&gt;0,VLOOKUP($A269,Progress_20230525!$A:$AZ,29,0),IF($G269&gt;0,VLOOKUP($A269,Progress_20230525!$A:$AZ,19,0),VLOOKUP($A269,Progress_20230525!$A:$AZ,19,0)))</f>
        <v>098-958-5181</v>
      </c>
      <c r="Q269" s="393" t="str">
        <f>IF($F269&gt;0,0,IF($G269&gt;0,VLOOKUP($A269,Progress_20230525!$A:$AZ,20,0),VLOOKUP($A269,Progress_20230525!$A:$AZ,20,0)))</f>
        <v>นางปณิตา สายเนตร</v>
      </c>
      <c r="R269" s="393" t="str">
        <f>IF($F269&gt;0,0,IF($G269&gt;0,VLOOKUP($A269,Progress_20230525!$A:$AZ,21,0),VLOOKUP($A269,Progress_20230525!$A:$AZ,21,0)))</f>
        <v>063-162-6559</v>
      </c>
      <c r="S269" s="387"/>
      <c r="T269" s="387"/>
      <c r="U269" s="391">
        <f t="shared" si="24"/>
        <v>45061</v>
      </c>
      <c r="V269" s="387" t="str">
        <f>VLOOKUP(MONTH($U269),Month!$A:$C,3,0)</f>
        <v>พฤษภาคม</v>
      </c>
      <c r="W269" s="387">
        <f t="shared" si="20"/>
        <v>2023</v>
      </c>
      <c r="X269" s="392">
        <v>217.80637831200926</v>
      </c>
      <c r="Y269" s="392">
        <v>130.63688725349286</v>
      </c>
    </row>
    <row r="270" spans="1:25" x14ac:dyDescent="0.25">
      <c r="A270" s="386">
        <f t="shared" si="21"/>
        <v>269</v>
      </c>
      <c r="B270" s="27">
        <f t="shared" si="22"/>
        <v>3</v>
      </c>
      <c r="C270" s="27">
        <f>VALUE(RIGHT(VLOOKUP($A270,Progress_20230525!$A:$AZ,4,0),1))</f>
        <v>1</v>
      </c>
      <c r="D270" s="387" t="str">
        <f>VLOOKUP($C270,Type!$A:$B,2,0)</f>
        <v>ศูนย์ที่จัดตั้งในโรงเรียนหรือสถานศึกษากระจายทั่วประเทศ</v>
      </c>
      <c r="E270" s="386">
        <v>269</v>
      </c>
      <c r="F270" s="388">
        <f>IF(LEN(VLOOKUP($A270,Progress_20230525!$A:$AZ,24,0))&gt;0,1,0)</f>
        <v>0</v>
      </c>
      <c r="G270" s="388">
        <f>IFERROR(SEARCH("&gt;",VLOOKUP($A270,Progress_20230525!$A:$AZ,15,0),1),0)</f>
        <v>0</v>
      </c>
      <c r="H270" s="387" t="str">
        <f>IF($F270&gt;0,VLOOKUP($A270,Progress_20230525!$A:$AZ,24,0),IF($G270&gt;0,RIGHT(VLOOKUP($A270,Progress_20230525!$A:$AZ,15,0),LEN(VLOOKUP($A270,Progress_20230525!$A:$AZ,15,0))-$G270-1),VLOOKUP($A270,Progress_20230525!$A:$AZ,15,0)))</f>
        <v>โรงเรียนอนุบาลเมืองสิงห์บุรี</v>
      </c>
      <c r="I270" s="387" t="str">
        <f>VLOOKUP(A270,Progress_20230525!$A:$AZ,7,0)</f>
        <v>สิงห์บุรี</v>
      </c>
      <c r="J270" s="387" t="str">
        <f>VLOOKUP($A270,Progress_20230525!$A:$AZ,5,0)</f>
        <v>กลุ่มศูนย์ดิจิตอลชุมชน</v>
      </c>
      <c r="K270" s="387" t="str">
        <f>IF($F270&gt;0,VLOOKUP($A270,Progress_20230525!$A:$AZ,25,0),IF($G270&gt;0,VLOOKUP($A270,Progress_20230525!$A:$AZ,11,0),VLOOKUP($A270,Progress_20230525!$A:$AZ,11,0)))</f>
        <v>หมู่ที่ 8 บ้านปากคลอง ตำบลหัวไผ่ อำเภอเมืองสิงห์บุรี จังหวัดสิงห์บุรี 16000</v>
      </c>
      <c r="L270" s="387">
        <f>IF($F270&gt;0,VLOOKUP($A270,Progress_20230525!$A:$AZ,26,0),IF($G270&gt;0,VLOOKUP($A270,Progress_20230525!$A:$AZ,16,0),VLOOKUP($A270,Progress_20230525!$A:$AZ,16,0)))</f>
        <v>14.9715911905136</v>
      </c>
      <c r="M270" s="387">
        <f>IF($F270&gt;0,VLOOKUP($A270,Progress_20230525!$A:$AZ,27,0),IF($G270&gt;0,VLOOKUP($A270,Progress_20230525!$A:$AZ,17,0),VLOOKUP($A270,Progress_20230525!$A:$AZ,17,0)))</f>
        <v>100.428367649994</v>
      </c>
      <c r="N270" s="387" t="str">
        <f t="shared" si="23"/>
        <v>สังกัดหน่วยงาน</v>
      </c>
      <c r="O270" s="387" t="str">
        <f>IF($F270&gt;0,VLOOKUP($A270,Progress_20230525!$A:$AZ,28,0),IF($G270&gt;0,VLOOKUP($A270,Progress_20230525!$A:$AZ,18,0),VLOOKUP($A270,Progress_20230525!$A:$AZ,18,0)))</f>
        <v>ผอ.นายอุดร ชื่นกลิ่น</v>
      </c>
      <c r="P270" s="393" t="str">
        <f>IF($F270&gt;0,VLOOKUP($A270,Progress_20230525!$A:$AZ,29,0),IF($G270&gt;0,VLOOKUP($A270,Progress_20230525!$A:$AZ,19,0),VLOOKUP($A270,Progress_20230525!$A:$AZ,19,0)))</f>
        <v>081-853-3180</v>
      </c>
      <c r="Q270" s="393" t="str">
        <f>IF($F270&gt;0,0,IF($G270&gt;0,VLOOKUP($A270,Progress_20230525!$A:$AZ,20,0),VLOOKUP($A270,Progress_20230525!$A:$AZ,20,0)))</f>
        <v>นางสาวสมวาสนา เกิดเจริญ</v>
      </c>
      <c r="R270" s="393" t="str">
        <f>IF($F270&gt;0,0,IF($G270&gt;0,VLOOKUP($A270,Progress_20230525!$A:$AZ,21,0),VLOOKUP($A270,Progress_20230525!$A:$AZ,21,0)))</f>
        <v>081-434-6793</v>
      </c>
      <c r="S270" s="387"/>
      <c r="T270" s="387"/>
      <c r="U270" s="391">
        <f t="shared" si="24"/>
        <v>45061</v>
      </c>
      <c r="V270" s="387" t="str">
        <f>VLOOKUP(MONTH($U270),Month!$A:$C,3,0)</f>
        <v>พฤษภาคม</v>
      </c>
      <c r="W270" s="387">
        <f t="shared" si="20"/>
        <v>2023</v>
      </c>
      <c r="X270" s="392">
        <v>246.00667826448452</v>
      </c>
      <c r="Y270" s="392">
        <v>143.35580476669176</v>
      </c>
    </row>
    <row r="271" spans="1:25" x14ac:dyDescent="0.25">
      <c r="A271" s="386">
        <f t="shared" si="21"/>
        <v>270</v>
      </c>
      <c r="B271" s="27">
        <f t="shared" si="22"/>
        <v>3</v>
      </c>
      <c r="C271" s="27">
        <f>VALUE(RIGHT(VLOOKUP($A271,Progress_20230525!$A:$AZ,4,0),1))</f>
        <v>1</v>
      </c>
      <c r="D271" s="387" t="str">
        <f>VLOOKUP($C271,Type!$A:$B,2,0)</f>
        <v>ศูนย์ที่จัดตั้งในโรงเรียนหรือสถานศึกษากระจายทั่วประเทศ</v>
      </c>
      <c r="E271" s="386">
        <v>270</v>
      </c>
      <c r="F271" s="388">
        <f>IF(LEN(VLOOKUP($A271,Progress_20230525!$A:$AZ,24,0))&gt;0,1,0)</f>
        <v>0</v>
      </c>
      <c r="G271" s="388">
        <f>IFERROR(SEARCH("&gt;",VLOOKUP($A271,Progress_20230525!$A:$AZ,15,0),1),0)</f>
        <v>0</v>
      </c>
      <c r="H271" s="387" t="str">
        <f>IF($F271&gt;0,VLOOKUP($A271,Progress_20230525!$A:$AZ,24,0),IF($G271&gt;0,RIGHT(VLOOKUP($A271,Progress_20230525!$A:$AZ,15,0),LEN(VLOOKUP($A271,Progress_20230525!$A:$AZ,15,0))-$G271-1),VLOOKUP($A271,Progress_20230525!$A:$AZ,15,0)))</f>
        <v>โรงเรียนมัธยม เทศบาล 4</v>
      </c>
      <c r="I271" s="387" t="str">
        <f>VLOOKUP(A271,Progress_20230525!$A:$AZ,7,0)</f>
        <v>สิงห์บุรี</v>
      </c>
      <c r="J271" s="387" t="str">
        <f>VLOOKUP($A271,Progress_20230525!$A:$AZ,5,0)</f>
        <v>กลุ่มศูนย์ดิจิตอลชุมชน</v>
      </c>
      <c r="K271" s="387" t="str">
        <f>IF($F271&gt;0,VLOOKUP($A271,Progress_20230525!$A:$AZ,25,0),IF($G271&gt;0,VLOOKUP($A271,Progress_20230525!$A:$AZ,11,0),VLOOKUP($A271,Progress_20230525!$A:$AZ,11,0)))</f>
        <v>ตำบล บางพุทรา อำเภอเมืองสิงห์บุรี สิงห์บุรี 16000</v>
      </c>
      <c r="L271" s="387">
        <f>IF($F271&gt;0,VLOOKUP($A271,Progress_20230525!$A:$AZ,26,0),IF($G271&gt;0,VLOOKUP($A271,Progress_20230525!$A:$AZ,16,0),VLOOKUP($A271,Progress_20230525!$A:$AZ,16,0)))</f>
        <v>14.881103074523599</v>
      </c>
      <c r="M271" s="387">
        <f>IF($F271&gt;0,VLOOKUP($A271,Progress_20230525!$A:$AZ,27,0),IF($G271&gt;0,VLOOKUP($A271,Progress_20230525!$A:$AZ,17,0),VLOOKUP($A271,Progress_20230525!$A:$AZ,17,0)))</f>
        <v>100.403164015455</v>
      </c>
      <c r="N271" s="387" t="str">
        <f t="shared" si="23"/>
        <v>สังกัดหน่วยงาน</v>
      </c>
      <c r="O271" s="387" t="str">
        <f>IF($F271&gt;0,VLOOKUP($A271,Progress_20230525!$A:$AZ,28,0),IF($G271&gt;0,VLOOKUP($A271,Progress_20230525!$A:$AZ,18,0),VLOOKUP($A271,Progress_20230525!$A:$AZ,18,0)))</f>
        <v>ผอ.นายอำนาจ นาคแก้ว</v>
      </c>
      <c r="P271" s="393" t="str">
        <f>IF($F271&gt;0,VLOOKUP($A271,Progress_20230525!$A:$AZ,29,0),IF($G271&gt;0,VLOOKUP($A271,Progress_20230525!$A:$AZ,19,0),VLOOKUP($A271,Progress_20230525!$A:$AZ,19,0)))</f>
        <v>093-324-3939</v>
      </c>
      <c r="Q271" s="393" t="str">
        <f>IF($F271&gt;0,0,IF($G271&gt;0,VLOOKUP($A271,Progress_20230525!$A:$AZ,20,0),VLOOKUP($A271,Progress_20230525!$A:$AZ,20,0)))</f>
        <v>นางสาวณัชาภา หอมกรุ่น</v>
      </c>
      <c r="R271" s="393" t="str">
        <f>IF($F271&gt;0,0,IF($G271&gt;0,VLOOKUP($A271,Progress_20230525!$A:$AZ,21,0),VLOOKUP($A271,Progress_20230525!$A:$AZ,21,0)))</f>
        <v>099-183-2436</v>
      </c>
      <c r="S271" s="387"/>
      <c r="T271" s="387"/>
      <c r="U271" s="391">
        <f t="shared" si="24"/>
        <v>45061</v>
      </c>
      <c r="V271" s="387" t="str">
        <f>VLOOKUP(MONTH($U271),Month!$A:$C,3,0)</f>
        <v>พฤษภาคม</v>
      </c>
      <c r="W271" s="387">
        <f t="shared" si="20"/>
        <v>2023</v>
      </c>
      <c r="X271" s="392">
        <v>220.39995677843638</v>
      </c>
      <c r="Y271" s="392">
        <v>137.49882171296395</v>
      </c>
    </row>
    <row r="272" spans="1:25" x14ac:dyDescent="0.25">
      <c r="A272" s="386">
        <f t="shared" si="21"/>
        <v>271</v>
      </c>
      <c r="B272" s="27">
        <f t="shared" si="22"/>
        <v>3</v>
      </c>
      <c r="C272" s="27">
        <f>VALUE(RIGHT(VLOOKUP($A272,Progress_20230525!$A:$AZ,4,0),1))</f>
        <v>1</v>
      </c>
      <c r="D272" s="387" t="str">
        <f>VLOOKUP($C272,Type!$A:$B,2,0)</f>
        <v>ศูนย์ที่จัดตั้งในโรงเรียนหรือสถานศึกษากระจายทั่วประเทศ</v>
      </c>
      <c r="E272" s="386">
        <v>271</v>
      </c>
      <c r="F272" s="388">
        <f>IF(LEN(VLOOKUP($A272,Progress_20230525!$A:$AZ,24,0))&gt;0,1,0)</f>
        <v>0</v>
      </c>
      <c r="G272" s="388">
        <f>IFERROR(SEARCH("&gt;",VLOOKUP($A272,Progress_20230525!$A:$AZ,15,0),1),0)</f>
        <v>0</v>
      </c>
      <c r="H272" s="387" t="str">
        <f>IF($F272&gt;0,VLOOKUP($A272,Progress_20230525!$A:$AZ,24,0),IF($G272&gt;0,RIGHT(VLOOKUP($A272,Progress_20230525!$A:$AZ,15,0),LEN(VLOOKUP($A272,Progress_20230525!$A:$AZ,15,0))-$G272-1),VLOOKUP($A272,Progress_20230525!$A:$AZ,15,0)))</f>
        <v>โรงเรียนสิงห์บุรี</v>
      </c>
      <c r="I272" s="387" t="str">
        <f>VLOOKUP(A272,Progress_20230525!$A:$AZ,7,0)</f>
        <v>สิงห์บุรี</v>
      </c>
      <c r="J272" s="387" t="str">
        <f>VLOOKUP($A272,Progress_20230525!$A:$AZ,5,0)</f>
        <v>กลุ่มศูนย์ดิจิตอลชุมชน</v>
      </c>
      <c r="K272" s="387" t="str">
        <f>IF($F272&gt;0,VLOOKUP($A272,Progress_20230525!$A:$AZ,25,0),IF($G272&gt;0,VLOOKUP($A272,Progress_20230525!$A:$AZ,11,0),VLOOKUP($A272,Progress_20230525!$A:$AZ,11,0)))</f>
        <v>118 หมู่ 1 ตำบลบางมัญ อำเภอเมือง จังหวัดสิงห์บุรี 16000</v>
      </c>
      <c r="L272" s="387">
        <f>IF($F272&gt;0,VLOOKUP($A272,Progress_20230525!$A:$AZ,26,0),IF($G272&gt;0,VLOOKUP($A272,Progress_20230525!$A:$AZ,16,0),VLOOKUP($A272,Progress_20230525!$A:$AZ,16,0)))</f>
        <v>14.894171</v>
      </c>
      <c r="M272" s="387">
        <f>IF($F272&gt;0,VLOOKUP($A272,Progress_20230525!$A:$AZ,27,0),IF($G272&gt;0,VLOOKUP($A272,Progress_20230525!$A:$AZ,17,0),VLOOKUP($A272,Progress_20230525!$A:$AZ,17,0)))</f>
        <v>100.412881</v>
      </c>
      <c r="N272" s="387" t="str">
        <f t="shared" si="23"/>
        <v>สังกัดหน่วยงาน</v>
      </c>
      <c r="O272" s="387" t="str">
        <f>IF($F272&gt;0,VLOOKUP($A272,Progress_20230525!$A:$AZ,28,0),IF($G272&gt;0,VLOOKUP($A272,Progress_20230525!$A:$AZ,18,0),VLOOKUP($A272,Progress_20230525!$A:$AZ,18,0)))</f>
        <v>ผอ.ดร.ชาคริส ภู่งาม</v>
      </c>
      <c r="P272" s="393" t="str">
        <f>IF($F272&gt;0,VLOOKUP($A272,Progress_20230525!$A:$AZ,29,0),IF($G272&gt;0,VLOOKUP($A272,Progress_20230525!$A:$AZ,19,0),VLOOKUP($A272,Progress_20230525!$A:$AZ,19,0)))</f>
        <v>066-101-3535</v>
      </c>
      <c r="Q272" s="393" t="str">
        <f>IF($F272&gt;0,0,IF($G272&gt;0,VLOOKUP($A272,Progress_20230525!$A:$AZ,20,0),VLOOKUP($A272,Progress_20230525!$A:$AZ,20,0)))</f>
        <v>นายปรีชา มีชัย</v>
      </c>
      <c r="R272" s="393" t="str">
        <f>IF($F272&gt;0,0,IF($G272&gt;0,VLOOKUP($A272,Progress_20230525!$A:$AZ,21,0),VLOOKUP($A272,Progress_20230525!$A:$AZ,21,0)))</f>
        <v>098-572-0372</v>
      </c>
      <c r="S272" s="387"/>
      <c r="T272" s="387"/>
      <c r="U272" s="391">
        <f t="shared" si="24"/>
        <v>45061</v>
      </c>
      <c r="V272" s="387" t="str">
        <f>VLOOKUP(MONTH($U272),Month!$A:$C,3,0)</f>
        <v>พฤษภาคม</v>
      </c>
      <c r="W272" s="387">
        <f t="shared" si="20"/>
        <v>2023</v>
      </c>
      <c r="X272" s="392">
        <v>203.03551641211484</v>
      </c>
      <c r="Y272" s="392">
        <v>127.18458849374983</v>
      </c>
    </row>
    <row r="273" spans="1:25" x14ac:dyDescent="0.25">
      <c r="A273" s="386">
        <f t="shared" si="21"/>
        <v>272</v>
      </c>
      <c r="B273" s="27">
        <f t="shared" si="22"/>
        <v>3</v>
      </c>
      <c r="C273" s="27">
        <f>VALUE(RIGHT(VLOOKUP($A273,Progress_20230525!$A:$AZ,4,0),1))</f>
        <v>1</v>
      </c>
      <c r="D273" s="387" t="str">
        <f>VLOOKUP($C273,Type!$A:$B,2,0)</f>
        <v>ศูนย์ที่จัดตั้งในโรงเรียนหรือสถานศึกษากระจายทั่วประเทศ</v>
      </c>
      <c r="E273" s="386">
        <v>272</v>
      </c>
      <c r="F273" s="388">
        <f>IF(LEN(VLOOKUP($A273,Progress_20230525!$A:$AZ,24,0))&gt;0,1,0)</f>
        <v>0</v>
      </c>
      <c r="G273" s="388">
        <f>IFERROR(SEARCH("&gt;",VLOOKUP($A273,Progress_20230525!$A:$AZ,15,0),1),0)</f>
        <v>0</v>
      </c>
      <c r="H273" s="387" t="str">
        <f>IF($F273&gt;0,VLOOKUP($A273,Progress_20230525!$A:$AZ,24,0),IF($G273&gt;0,RIGHT(VLOOKUP($A273,Progress_20230525!$A:$AZ,15,0),LEN(VLOOKUP($A273,Progress_20230525!$A:$AZ,15,0))-$G273-1),VLOOKUP($A273,Progress_20230525!$A:$AZ,15,0)))</f>
        <v>โรงเรียนสิงหพาหุ</v>
      </c>
      <c r="I273" s="387" t="str">
        <f>VLOOKUP(A273,Progress_20230525!$A:$AZ,7,0)</f>
        <v>สิงห์บุรี</v>
      </c>
      <c r="J273" s="387" t="str">
        <f>VLOOKUP($A273,Progress_20230525!$A:$AZ,5,0)</f>
        <v>กลุ่มศูนย์ดิจิตอลชุมชน</v>
      </c>
      <c r="K273" s="387" t="str">
        <f>IF($F273&gt;0,VLOOKUP($A273,Progress_20230525!$A:$AZ,25,0),IF($G273&gt;0,VLOOKUP($A273,Progress_20230525!$A:$AZ,11,0),VLOOKUP($A273,Progress_20230525!$A:$AZ,11,0)))</f>
        <v>หมู่ที่ 1 บ้านพระนอน ตำบลจักรสีห์ อำเภอเมืองสิงห์บุรี จังหวัดสิงห์บุรี 16000</v>
      </c>
      <c r="L273" s="387">
        <f>IF($F273&gt;0,VLOOKUP($A273,Progress_20230525!$A:$AZ,26,0),IF($G273&gt;0,VLOOKUP($A273,Progress_20230525!$A:$AZ,16,0),VLOOKUP($A273,Progress_20230525!$A:$AZ,16,0)))</f>
        <v>14.8612</v>
      </c>
      <c r="M273" s="387">
        <f>IF($F273&gt;0,VLOOKUP($A273,Progress_20230525!$A:$AZ,27,0),IF($G273&gt;0,VLOOKUP($A273,Progress_20230525!$A:$AZ,17,0),VLOOKUP($A273,Progress_20230525!$A:$AZ,17,0)))</f>
        <v>100.390062</v>
      </c>
      <c r="N273" s="387" t="str">
        <f t="shared" si="23"/>
        <v>สังกัดหน่วยงาน</v>
      </c>
      <c r="O273" s="387" t="str">
        <f>IF($F273&gt;0,VLOOKUP($A273,Progress_20230525!$A:$AZ,28,0),IF($G273&gt;0,VLOOKUP($A273,Progress_20230525!$A:$AZ,18,0),VLOOKUP($A273,Progress_20230525!$A:$AZ,18,0)))</f>
        <v>ผอ.ว่าที่ร้อยตรี ชาญชัย กาศักดิ์</v>
      </c>
      <c r="P273" s="393" t="str">
        <f>IF($F273&gt;0,VLOOKUP($A273,Progress_20230525!$A:$AZ,29,0),IF($G273&gt;0,VLOOKUP($A273,Progress_20230525!$A:$AZ,19,0),VLOOKUP($A273,Progress_20230525!$A:$AZ,19,0)))</f>
        <v>081-853-6133</v>
      </c>
      <c r="Q273" s="393" t="str">
        <f>IF($F273&gt;0,0,IF($G273&gt;0,VLOOKUP($A273,Progress_20230525!$A:$AZ,20,0),VLOOKUP($A273,Progress_20230525!$A:$AZ,20,0)))</f>
        <v>นายเทวินทร์ มั่นใจ</v>
      </c>
      <c r="R273" s="393" t="str">
        <f>IF($F273&gt;0,0,IF($G273&gt;0,VLOOKUP($A273,Progress_20230525!$A:$AZ,21,0),VLOOKUP($A273,Progress_20230525!$A:$AZ,21,0)))</f>
        <v>083-555-0350</v>
      </c>
      <c r="S273" s="387"/>
      <c r="T273" s="387"/>
      <c r="U273" s="391">
        <f t="shared" si="24"/>
        <v>45061</v>
      </c>
      <c r="V273" s="387" t="str">
        <f>VLOOKUP(MONTH($U273),Month!$A:$C,3,0)</f>
        <v>พฤษภาคม</v>
      </c>
      <c r="W273" s="387">
        <f t="shared" si="20"/>
        <v>2023</v>
      </c>
      <c r="X273" s="392">
        <v>226.22535873781774</v>
      </c>
      <c r="Y273" s="392">
        <v>124.27596567157329</v>
      </c>
    </row>
    <row r="274" spans="1:25" x14ac:dyDescent="0.25">
      <c r="A274" s="386">
        <f t="shared" si="21"/>
        <v>273</v>
      </c>
      <c r="B274" s="27">
        <f t="shared" si="22"/>
        <v>3</v>
      </c>
      <c r="C274" s="27">
        <f>VALUE(RIGHT(VLOOKUP($A274,Progress_20230525!$A:$AZ,4,0),1))</f>
        <v>1</v>
      </c>
      <c r="D274" s="387" t="str">
        <f>VLOOKUP($C274,Type!$A:$B,2,0)</f>
        <v>ศูนย์ที่จัดตั้งในโรงเรียนหรือสถานศึกษากระจายทั่วประเทศ</v>
      </c>
      <c r="E274" s="386">
        <v>273</v>
      </c>
      <c r="F274" s="388">
        <f>IF(LEN(VLOOKUP($A274,Progress_20230525!$A:$AZ,24,0))&gt;0,1,0)</f>
        <v>0</v>
      </c>
      <c r="G274" s="388">
        <f>IFERROR(SEARCH("&gt;",VLOOKUP($A274,Progress_20230525!$A:$AZ,15,0),1),0)</f>
        <v>0</v>
      </c>
      <c r="H274" s="387" t="str">
        <f>IF($F274&gt;0,VLOOKUP($A274,Progress_20230525!$A:$AZ,24,0),IF($G274&gt;0,RIGHT(VLOOKUP($A274,Progress_20230525!$A:$AZ,15,0),LEN(VLOOKUP($A274,Progress_20230525!$A:$AZ,15,0))-$G274-1),VLOOKUP($A274,Progress_20230525!$A:$AZ,15,0)))</f>
        <v>โรงเรียนวัดพรหมเทพาวาส</v>
      </c>
      <c r="I274" s="387" t="str">
        <f>VLOOKUP(A274,Progress_20230525!$A:$AZ,7,0)</f>
        <v>สิงห์บุรี</v>
      </c>
      <c r="J274" s="387" t="str">
        <f>VLOOKUP($A274,Progress_20230525!$A:$AZ,5,0)</f>
        <v>กลุ่มศูนย์ดิจิตอลชุมชน</v>
      </c>
      <c r="K274" s="387" t="str">
        <f>IF($F274&gt;0,VLOOKUP($A274,Progress_20230525!$A:$AZ,25,0),IF($G274&gt;0,VLOOKUP($A274,Progress_20230525!$A:$AZ,11,0),VLOOKUP($A274,Progress_20230525!$A:$AZ,11,0)))</f>
        <v>หมู่ที่ 2 บ้านหัวป่า ตำบลหัวป่า อำเภอพรหมบุรี จังหวัดสิงห์บุรี 16120</v>
      </c>
      <c r="L274" s="387">
        <f>IF($F274&gt;0,VLOOKUP($A274,Progress_20230525!$A:$AZ,26,0),IF($G274&gt;0,VLOOKUP($A274,Progress_20230525!$A:$AZ,16,0),VLOOKUP($A274,Progress_20230525!$A:$AZ,16,0)))</f>
        <v>14.828312</v>
      </c>
      <c r="M274" s="387">
        <f>IF($F274&gt;0,VLOOKUP($A274,Progress_20230525!$A:$AZ,27,0),IF($G274&gt;0,VLOOKUP($A274,Progress_20230525!$A:$AZ,17,0),VLOOKUP($A274,Progress_20230525!$A:$AZ,17,0)))</f>
        <v>100.432844</v>
      </c>
      <c r="N274" s="387" t="str">
        <f t="shared" si="23"/>
        <v>สังกัดหน่วยงาน</v>
      </c>
      <c r="O274" s="387" t="str">
        <f>IF($F274&gt;0,VLOOKUP($A274,Progress_20230525!$A:$AZ,28,0),IF($G274&gt;0,VLOOKUP($A274,Progress_20230525!$A:$AZ,18,0),VLOOKUP($A274,Progress_20230525!$A:$AZ,18,0)))</f>
        <v>ผอ.นางสาวอมรา โพธิ์ทอง</v>
      </c>
      <c r="P274" s="393" t="str">
        <f>IF($F274&gt;0,VLOOKUP($A274,Progress_20230525!$A:$AZ,29,0),IF($G274&gt;0,VLOOKUP($A274,Progress_20230525!$A:$AZ,19,0),VLOOKUP($A274,Progress_20230525!$A:$AZ,19,0)))</f>
        <v xml:space="preserve">	084-799-3234 ,091-054-0256</v>
      </c>
      <c r="Q274" s="393" t="str">
        <f>IF($F274&gt;0,0,IF($G274&gt;0,VLOOKUP($A274,Progress_20230525!$A:$AZ,20,0),VLOOKUP($A274,Progress_20230525!$A:$AZ,20,0)))</f>
        <v>นายธีรพงษ์ เหมือนพงษ์</v>
      </c>
      <c r="R274" s="393" t="str">
        <f>IF($F274&gt;0,0,IF($G274&gt;0,VLOOKUP($A274,Progress_20230525!$A:$AZ,21,0),VLOOKUP($A274,Progress_20230525!$A:$AZ,21,0)))</f>
        <v>089-084-6721</v>
      </c>
      <c r="S274" s="387"/>
      <c r="T274" s="387"/>
      <c r="U274" s="391">
        <f t="shared" si="24"/>
        <v>45061</v>
      </c>
      <c r="V274" s="387" t="str">
        <f>VLOOKUP(MONTH($U274),Month!$A:$C,3,0)</f>
        <v>พฤษภาคม</v>
      </c>
      <c r="W274" s="387">
        <f t="shared" si="20"/>
        <v>2023</v>
      </c>
      <c r="X274" s="392">
        <v>215.15380142209395</v>
      </c>
      <c r="Y274" s="392">
        <v>148.25127273808357</v>
      </c>
    </row>
    <row r="275" spans="1:25" x14ac:dyDescent="0.25">
      <c r="A275" s="386">
        <f t="shared" si="21"/>
        <v>274</v>
      </c>
      <c r="B275" s="27">
        <f t="shared" si="22"/>
        <v>3</v>
      </c>
      <c r="C275" s="27">
        <f>VALUE(RIGHT(VLOOKUP($A275,Progress_20230525!$A:$AZ,4,0),1))</f>
        <v>1</v>
      </c>
      <c r="D275" s="387" t="str">
        <f>VLOOKUP($C275,Type!$A:$B,2,0)</f>
        <v>ศูนย์ที่จัดตั้งในโรงเรียนหรือสถานศึกษากระจายทั่วประเทศ</v>
      </c>
      <c r="E275" s="386">
        <v>274</v>
      </c>
      <c r="F275" s="388">
        <f>IF(LEN(VLOOKUP($A275,Progress_20230525!$A:$AZ,24,0))&gt;0,1,0)</f>
        <v>1</v>
      </c>
      <c r="G275" s="388">
        <f>IFERROR(SEARCH("&gt;",VLOOKUP($A275,Progress_20230525!$A:$AZ,15,0),1),0)</f>
        <v>50</v>
      </c>
      <c r="H275" s="387" t="str">
        <f>IF($F275&gt;0,VLOOKUP($A275,Progress_20230525!$A:$AZ,24,0),IF($G275&gt;0,RIGHT(VLOOKUP($A275,Progress_20230525!$A:$AZ,15,0),LEN(VLOOKUP($A275,Progress_20230525!$A:$AZ,15,0))-$G275-1),VLOOKUP($A275,Progress_20230525!$A:$AZ,15,0)))</f>
        <v>โรงเรียนวิเศษชัยชาญวิทยาคม</v>
      </c>
      <c r="I275" s="387" t="str">
        <f>VLOOKUP(A275,Progress_20230525!$A:$AZ,7,0)</f>
        <v>อ่างทอง</v>
      </c>
      <c r="J275" s="387" t="str">
        <f>VLOOKUP($A275,Progress_20230525!$A:$AZ,5,0)</f>
        <v>กลุ่มศูนย์ดิจิตอลชุมชน</v>
      </c>
      <c r="K275" s="387" t="str">
        <f>IF($F275&gt;0,VLOOKUP($A275,Progress_20230525!$A:$AZ,25,0),IF($G275&gt;0,VLOOKUP($A275,Progress_20230525!$A:$AZ,11,0),VLOOKUP($A275,Progress_20230525!$A:$AZ,11,0)))</f>
        <v>หมู่ที่ 3 ตำบลไผ่จำศีล อำเภอวิเศษชัยชาญ จังหวัดอ่างทอง</v>
      </c>
      <c r="L275" s="387">
        <f>IF($F275&gt;0,VLOOKUP($A275,Progress_20230525!$A:$AZ,26,0),IF($G275&gt;0,VLOOKUP($A275,Progress_20230525!$A:$AZ,16,0),VLOOKUP($A275,Progress_20230525!$A:$AZ,16,0)))</f>
        <v>14.599978999999999</v>
      </c>
      <c r="M275" s="387">
        <f>IF($F275&gt;0,VLOOKUP($A275,Progress_20230525!$A:$AZ,27,0),IF($G275&gt;0,VLOOKUP($A275,Progress_20230525!$A:$AZ,17,0),VLOOKUP($A275,Progress_20230525!$A:$AZ,17,0)))</f>
        <v>100.358692</v>
      </c>
      <c r="N275" s="387" t="str">
        <f t="shared" si="23"/>
        <v>สังกัดหน่วยงาน</v>
      </c>
      <c r="O275" s="387" t="str">
        <f>IF($F275&gt;0,VLOOKUP($A275,Progress_20230525!$A:$AZ,28,0),IF($G275&gt;0,VLOOKUP($A275,Progress_20230525!$A:$AZ,18,0),VLOOKUP($A275,Progress_20230525!$A:$AZ,18,0)))</f>
        <v>ผอ.ชัยวัฒน์ มั่นคง</v>
      </c>
      <c r="P275" s="393" t="str">
        <f>IF($F275&gt;0,VLOOKUP($A275,Progress_20230525!$A:$AZ,29,0),IF($G275&gt;0,VLOOKUP($A275,Progress_20230525!$A:$AZ,19,0),VLOOKUP($A275,Progress_20230525!$A:$AZ,19,0)))</f>
        <v>065-2529969</v>
      </c>
      <c r="Q275" s="393">
        <f>IF($F275&gt;0,0,IF($G275&gt;0,VLOOKUP($A275,Progress_20230525!$A:$AZ,20,0),VLOOKUP($A275,Progress_20230525!$A:$AZ,20,0)))</f>
        <v>0</v>
      </c>
      <c r="R275" s="393">
        <f>IF($F275&gt;0,0,IF($G275&gt;0,VLOOKUP($A275,Progress_20230525!$A:$AZ,21,0),VLOOKUP($A275,Progress_20230525!$A:$AZ,21,0)))</f>
        <v>0</v>
      </c>
      <c r="S275" s="387"/>
      <c r="T275" s="387"/>
      <c r="U275" s="391">
        <f t="shared" si="24"/>
        <v>45061</v>
      </c>
      <c r="V275" s="387" t="str">
        <f>VLOOKUP(MONTH($U275),Month!$A:$C,3,0)</f>
        <v>พฤษภาคม</v>
      </c>
      <c r="W275" s="387">
        <f t="shared" si="20"/>
        <v>2023</v>
      </c>
      <c r="X275" s="392">
        <v>223.13397325079745</v>
      </c>
      <c r="Y275" s="392">
        <v>107.95911606897636</v>
      </c>
    </row>
    <row r="276" spans="1:25" x14ac:dyDescent="0.25">
      <c r="A276" s="386">
        <f t="shared" si="21"/>
        <v>275</v>
      </c>
      <c r="B276" s="27">
        <f t="shared" si="22"/>
        <v>3</v>
      </c>
      <c r="C276" s="27">
        <f>VALUE(RIGHT(VLOOKUP($A276,Progress_20230525!$A:$AZ,4,0),1))</f>
        <v>1</v>
      </c>
      <c r="D276" s="387" t="str">
        <f>VLOOKUP($C276,Type!$A:$B,2,0)</f>
        <v>ศูนย์ที่จัดตั้งในโรงเรียนหรือสถานศึกษากระจายทั่วประเทศ</v>
      </c>
      <c r="E276" s="386">
        <v>275</v>
      </c>
      <c r="F276" s="388">
        <f>IF(LEN(VLOOKUP($A276,Progress_20230525!$A:$AZ,24,0))&gt;0,1,0)</f>
        <v>0</v>
      </c>
      <c r="G276" s="388">
        <f>IFERROR(SEARCH("&gt;",VLOOKUP($A276,Progress_20230525!$A:$AZ,15,0),1),0)</f>
        <v>0</v>
      </c>
      <c r="H276" s="387" t="str">
        <f>IF($F276&gt;0,VLOOKUP($A276,Progress_20230525!$A:$AZ,24,0),IF($G276&gt;0,RIGHT(VLOOKUP($A276,Progress_20230525!$A:$AZ,15,0),LEN(VLOOKUP($A276,Progress_20230525!$A:$AZ,15,0))-$G276-1),VLOOKUP($A276,Progress_20230525!$A:$AZ,15,0)))</f>
        <v>โรงเรียนบ้านชะไว (ชวลิตวิทยาคาร)</v>
      </c>
      <c r="I276" s="387" t="str">
        <f>VLOOKUP(A276,Progress_20230525!$A:$AZ,7,0)</f>
        <v>อ่างทอง</v>
      </c>
      <c r="J276" s="387" t="str">
        <f>VLOOKUP($A276,Progress_20230525!$A:$AZ,5,0)</f>
        <v>กลุ่มศูนย์ดิจิตอลชุมชน</v>
      </c>
      <c r="K276" s="387" t="str">
        <f>IF($F276&gt;0,VLOOKUP($A276,Progress_20230525!$A:$AZ,25,0),IF($G276&gt;0,VLOOKUP($A276,Progress_20230525!$A:$AZ,11,0),VLOOKUP($A276,Progress_20230525!$A:$AZ,11,0)))</f>
        <v>หมู่ที่ 1 บ้านชะไว ตำบลชะไว อำเภอไชโย จังหวัดอ่างทอง 14140</v>
      </c>
      <c r="L276" s="387">
        <f>IF($F276&gt;0,VLOOKUP($A276,Progress_20230525!$A:$AZ,26,0),IF($G276&gt;0,VLOOKUP($A276,Progress_20230525!$A:$AZ,16,0),VLOOKUP($A276,Progress_20230525!$A:$AZ,16,0)))</f>
        <v>14.672048999999999</v>
      </c>
      <c r="M276" s="387">
        <f>IF($F276&gt;0,VLOOKUP($A276,Progress_20230525!$A:$AZ,27,0),IF($G276&gt;0,VLOOKUP($A276,Progress_20230525!$A:$AZ,17,0),VLOOKUP($A276,Progress_20230525!$A:$AZ,17,0)))</f>
        <v>100.465514</v>
      </c>
      <c r="N276" s="387" t="str">
        <f t="shared" si="23"/>
        <v>สังกัดหน่วยงาน</v>
      </c>
      <c r="O276" s="387" t="str">
        <f>IF($F276&gt;0,VLOOKUP($A276,Progress_20230525!$A:$AZ,28,0),IF($G276&gt;0,VLOOKUP($A276,Progress_20230525!$A:$AZ,18,0),VLOOKUP($A276,Progress_20230525!$A:$AZ,18,0)))</f>
        <v>ผอ.นาย พัสกร    ฤทธิ์ฤดี</v>
      </c>
      <c r="P276" s="393" t="str">
        <f>IF($F276&gt;0,VLOOKUP($A276,Progress_20230525!$A:$AZ,29,0),IF($G276&gt;0,VLOOKUP($A276,Progress_20230525!$A:$AZ,19,0),VLOOKUP($A276,Progress_20230525!$A:$AZ,19,0)))</f>
        <v>091-719-7778</v>
      </c>
      <c r="Q276" s="393">
        <f>IF($F276&gt;0,0,IF($G276&gt;0,VLOOKUP($A276,Progress_20230525!$A:$AZ,20,0),VLOOKUP($A276,Progress_20230525!$A:$AZ,20,0)))</f>
        <v>0</v>
      </c>
      <c r="R276" s="393">
        <f>IF($F276&gt;0,0,IF($G276&gt;0,VLOOKUP($A276,Progress_20230525!$A:$AZ,21,0),VLOOKUP($A276,Progress_20230525!$A:$AZ,21,0)))</f>
        <v>0</v>
      </c>
      <c r="S276" s="387"/>
      <c r="T276" s="387"/>
      <c r="U276" s="391">
        <f t="shared" si="24"/>
        <v>45061</v>
      </c>
      <c r="V276" s="387" t="str">
        <f>VLOOKUP(MONTH($U276),Month!$A:$C,3,0)</f>
        <v>พฤษภาคม</v>
      </c>
      <c r="W276" s="387">
        <f t="shared" si="20"/>
        <v>2023</v>
      </c>
      <c r="X276" s="392">
        <v>203.69025245932193</v>
      </c>
      <c r="Y276" s="392">
        <v>133.83922034858034</v>
      </c>
    </row>
    <row r="277" spans="1:25" x14ac:dyDescent="0.25">
      <c r="A277" s="386">
        <f t="shared" si="21"/>
        <v>276</v>
      </c>
      <c r="B277" s="27">
        <f t="shared" si="22"/>
        <v>3</v>
      </c>
      <c r="C277" s="27">
        <f>VALUE(RIGHT(VLOOKUP($A277,Progress_20230525!$A:$AZ,4,0),1))</f>
        <v>1</v>
      </c>
      <c r="D277" s="387" t="str">
        <f>VLOOKUP($C277,Type!$A:$B,2,0)</f>
        <v>ศูนย์ที่จัดตั้งในโรงเรียนหรือสถานศึกษากระจายทั่วประเทศ</v>
      </c>
      <c r="E277" s="386">
        <v>276</v>
      </c>
      <c r="F277" s="388">
        <f>IF(LEN(VLOOKUP($A277,Progress_20230525!$A:$AZ,24,0))&gt;0,1,0)</f>
        <v>0</v>
      </c>
      <c r="G277" s="388">
        <f>IFERROR(SEARCH("&gt;",VLOOKUP($A277,Progress_20230525!$A:$AZ,15,0),1),0)</f>
        <v>0</v>
      </c>
      <c r="H277" s="387" t="str">
        <f>IF($F277&gt;0,VLOOKUP($A277,Progress_20230525!$A:$AZ,24,0),IF($G277&gt;0,RIGHT(VLOOKUP($A277,Progress_20230525!$A:$AZ,15,0),LEN(VLOOKUP($A277,Progress_20230525!$A:$AZ,15,0))-$G277-1),VLOOKUP($A277,Progress_20230525!$A:$AZ,15,0)))</f>
        <v>โรงเรียนป่าโมกวิทยาภูมิ</v>
      </c>
      <c r="I277" s="387" t="str">
        <f>VLOOKUP(A277,Progress_20230525!$A:$AZ,7,0)</f>
        <v>อ่างทอง</v>
      </c>
      <c r="J277" s="387" t="str">
        <f>VLOOKUP($A277,Progress_20230525!$A:$AZ,5,0)</f>
        <v>กลุ่มศูนย์ดิจิตอลชุมชน</v>
      </c>
      <c r="K277" s="387" t="str">
        <f>IF($F277&gt;0,VLOOKUP($A277,Progress_20230525!$A:$AZ,25,0),IF($G277&gt;0,VLOOKUP($A277,Progress_20230525!$A:$AZ,11,0),VLOOKUP($A277,Progress_20230525!$A:$AZ,11,0)))</f>
        <v>หมู่ 3 ตำบลป่าโมก อำเภอป่าโมก จังหวัดอ่างทอง รหัสไปรษณีย์ 14130</v>
      </c>
      <c r="L277" s="387">
        <f>IF($F277&gt;0,VLOOKUP($A277,Progress_20230525!$A:$AZ,26,0),IF($G277&gt;0,VLOOKUP($A277,Progress_20230525!$A:$AZ,16,0),VLOOKUP($A277,Progress_20230525!$A:$AZ,16,0)))</f>
        <v>14.481763000000001</v>
      </c>
      <c r="M277" s="387">
        <f>IF($F277&gt;0,VLOOKUP($A277,Progress_20230525!$A:$AZ,27,0),IF($G277&gt;0,VLOOKUP($A277,Progress_20230525!$A:$AZ,17,0),VLOOKUP($A277,Progress_20230525!$A:$AZ,17,0)))</f>
        <v>100.44560300000001</v>
      </c>
      <c r="N277" s="387" t="str">
        <f t="shared" si="23"/>
        <v>สังกัดหน่วยงาน</v>
      </c>
      <c r="O277" s="387" t="str">
        <f>IF($F277&gt;0,VLOOKUP($A277,Progress_20230525!$A:$AZ,28,0),IF($G277&gt;0,VLOOKUP($A277,Progress_20230525!$A:$AZ,18,0),VLOOKUP($A277,Progress_20230525!$A:$AZ,18,0)))</f>
        <v>ผอ.ทำนอง พรามนัส</v>
      </c>
      <c r="P277" s="393" t="str">
        <f>IF($F277&gt;0,VLOOKUP($A277,Progress_20230525!$A:$AZ,29,0),IF($G277&gt;0,VLOOKUP($A277,Progress_20230525!$A:$AZ,19,0),VLOOKUP($A277,Progress_20230525!$A:$AZ,19,0)))</f>
        <v>089-237-0811</v>
      </c>
      <c r="Q277" s="393" t="str">
        <f>IF($F277&gt;0,0,IF($G277&gt;0,VLOOKUP($A277,Progress_20230525!$A:$AZ,20,0),VLOOKUP($A277,Progress_20230525!$A:$AZ,20,0)))</f>
        <v>นางสาวบังอร กรรเขียก</v>
      </c>
      <c r="R277" s="393" t="str">
        <f>IF($F277&gt;0,0,IF($G277&gt;0,VLOOKUP($A277,Progress_20230525!$A:$AZ,21,0),VLOOKUP($A277,Progress_20230525!$A:$AZ,21,0)))</f>
        <v>094-898-5659</v>
      </c>
      <c r="S277" s="387"/>
      <c r="T277" s="387"/>
      <c r="U277" s="391">
        <f t="shared" si="24"/>
        <v>45061</v>
      </c>
      <c r="V277" s="387" t="str">
        <f>VLOOKUP(MONTH($U277),Month!$A:$C,3,0)</f>
        <v>พฤษภาคม</v>
      </c>
      <c r="W277" s="387">
        <f t="shared" si="20"/>
        <v>2023</v>
      </c>
      <c r="X277" s="392">
        <v>237.22417704691145</v>
      </c>
      <c r="Y277" s="392">
        <v>145.55147159737174</v>
      </c>
    </row>
    <row r="278" spans="1:25" x14ac:dyDescent="0.25">
      <c r="A278" s="386">
        <f t="shared" si="21"/>
        <v>277</v>
      </c>
      <c r="B278" s="27">
        <f t="shared" si="22"/>
        <v>3</v>
      </c>
      <c r="C278" s="27">
        <f>VALUE(RIGHT(VLOOKUP($A278,Progress_20230525!$A:$AZ,4,0),1))</f>
        <v>1</v>
      </c>
      <c r="D278" s="387" t="str">
        <f>VLOOKUP($C278,Type!$A:$B,2,0)</f>
        <v>ศูนย์ที่จัดตั้งในโรงเรียนหรือสถานศึกษากระจายทั่วประเทศ</v>
      </c>
      <c r="E278" s="386">
        <v>277</v>
      </c>
      <c r="F278" s="388">
        <f>IF(LEN(VLOOKUP($A278,Progress_20230525!$A:$AZ,24,0))&gt;0,1,0)</f>
        <v>0</v>
      </c>
      <c r="G278" s="388">
        <f>IFERROR(SEARCH("&gt;",VLOOKUP($A278,Progress_20230525!$A:$AZ,15,0),1),0)</f>
        <v>0</v>
      </c>
      <c r="H278" s="387" t="str">
        <f>IF($F278&gt;0,VLOOKUP($A278,Progress_20230525!$A:$AZ,24,0),IF($G278&gt;0,RIGHT(VLOOKUP($A278,Progress_20230525!$A:$AZ,15,0),LEN(VLOOKUP($A278,Progress_20230525!$A:$AZ,15,0))-$G278-1),VLOOKUP($A278,Progress_20230525!$A:$AZ,15,0)))</f>
        <v>กศน.ป๋าโมก ห้องสมุดประชาชนตำบลป่าโมก</v>
      </c>
      <c r="I278" s="387" t="str">
        <f>VLOOKUP(A278,Progress_20230525!$A:$AZ,7,0)</f>
        <v>อ่างทอง</v>
      </c>
      <c r="J278" s="387" t="str">
        <f>VLOOKUP($A278,Progress_20230525!$A:$AZ,5,0)</f>
        <v>กลุ่มศูนย์ดิจิตอลชุมชน</v>
      </c>
      <c r="K278" s="387" t="str">
        <f>IF($F278&gt;0,VLOOKUP($A278,Progress_20230525!$A:$AZ,25,0),IF($G278&gt;0,VLOOKUP($A278,Progress_20230525!$A:$AZ,11,0),VLOOKUP($A278,Progress_20230525!$A:$AZ,11,0)))</f>
        <v>ตำบลป่าโมก อำเภอป่าโมก จังหวัดอ่างทอง 14130</v>
      </c>
      <c r="L278" s="387">
        <f>IF($F278&gt;0,VLOOKUP($A278,Progress_20230525!$A:$AZ,26,0),IF($G278&gt;0,VLOOKUP($A278,Progress_20230525!$A:$AZ,16,0),VLOOKUP($A278,Progress_20230525!$A:$AZ,16,0)))</f>
        <v>14.491192</v>
      </c>
      <c r="M278" s="387">
        <f>IF($F278&gt;0,VLOOKUP($A278,Progress_20230525!$A:$AZ,27,0),IF($G278&gt;0,VLOOKUP($A278,Progress_20230525!$A:$AZ,17,0),VLOOKUP($A278,Progress_20230525!$A:$AZ,17,0)))</f>
        <v>100.444455</v>
      </c>
      <c r="N278" s="387" t="str">
        <f t="shared" si="23"/>
        <v>สังกัดหน่วยงาน</v>
      </c>
      <c r="O278" s="387" t="str">
        <f>IF($F278&gt;0,VLOOKUP($A278,Progress_20230525!$A:$AZ,28,0),IF($G278&gt;0,VLOOKUP($A278,Progress_20230525!$A:$AZ,18,0),VLOOKUP($A278,Progress_20230525!$A:$AZ,18,0)))</f>
        <v>ผอ.ว่าที่ ร.ต.อภิชาต ขันธชัย</v>
      </c>
      <c r="P278" s="393" t="str">
        <f>IF($F278&gt;0,VLOOKUP($A278,Progress_20230525!$A:$AZ,29,0),IF($G278&gt;0,VLOOKUP($A278,Progress_20230525!$A:$AZ,19,0),VLOOKUP($A278,Progress_20230525!$A:$AZ,19,0)))</f>
        <v>083-164-4660</v>
      </c>
      <c r="Q278" s="393" t="str">
        <f>IF($F278&gt;0,0,IF($G278&gt;0,VLOOKUP($A278,Progress_20230525!$A:$AZ,20,0),VLOOKUP($A278,Progress_20230525!$A:$AZ,20,0)))</f>
        <v>นางสาวชุติมา ม่วงศรี</v>
      </c>
      <c r="R278" s="393" t="str">
        <f>IF($F278&gt;0,0,IF($G278&gt;0,VLOOKUP($A278,Progress_20230525!$A:$AZ,21,0),VLOOKUP($A278,Progress_20230525!$A:$AZ,21,0)))</f>
        <v>097-818-2283</v>
      </c>
      <c r="S278" s="387"/>
      <c r="T278" s="387"/>
      <c r="U278" s="391">
        <f t="shared" si="24"/>
        <v>45061</v>
      </c>
      <c r="V278" s="387" t="str">
        <f>VLOOKUP(MONTH($U278),Month!$A:$C,3,0)</f>
        <v>พฤษภาคม</v>
      </c>
      <c r="W278" s="387">
        <f t="shared" si="20"/>
        <v>2023</v>
      </c>
      <c r="X278" s="392">
        <v>244.53041081410132</v>
      </c>
      <c r="Y278" s="392">
        <v>119.2504507163668</v>
      </c>
    </row>
    <row r="279" spans="1:25" x14ac:dyDescent="0.25">
      <c r="A279" s="386">
        <f t="shared" si="21"/>
        <v>278</v>
      </c>
      <c r="B279" s="27">
        <f t="shared" si="22"/>
        <v>3</v>
      </c>
      <c r="C279" s="27">
        <f>VALUE(RIGHT(VLOOKUP($A279,Progress_20230525!$A:$AZ,4,0),1))</f>
        <v>1</v>
      </c>
      <c r="D279" s="387" t="str">
        <f>VLOOKUP($C279,Type!$A:$B,2,0)</f>
        <v>ศูนย์ที่จัดตั้งในโรงเรียนหรือสถานศึกษากระจายทั่วประเทศ</v>
      </c>
      <c r="E279" s="386">
        <v>278</v>
      </c>
      <c r="F279" s="388">
        <f>IF(LEN(VLOOKUP($A279,Progress_20230525!$A:$AZ,24,0))&gt;0,1,0)</f>
        <v>0</v>
      </c>
      <c r="G279" s="388">
        <f>IFERROR(SEARCH("&gt;",VLOOKUP($A279,Progress_20230525!$A:$AZ,15,0),1),0)</f>
        <v>0</v>
      </c>
      <c r="H279" s="387" t="str">
        <f>IF($F279&gt;0,VLOOKUP($A279,Progress_20230525!$A:$AZ,24,0),IF($G279&gt;0,RIGHT(VLOOKUP($A279,Progress_20230525!$A:$AZ,15,0),LEN(VLOOKUP($A279,Progress_20230525!$A:$AZ,15,0))-$G279-1),VLOOKUP($A279,Progress_20230525!$A:$AZ,15,0)))</f>
        <v>โรงเรียนสามโก้วิทยาคม</v>
      </c>
      <c r="I279" s="387" t="str">
        <f>VLOOKUP(A279,Progress_20230525!$A:$AZ,7,0)</f>
        <v>อ่างทอง</v>
      </c>
      <c r="J279" s="387" t="str">
        <f>VLOOKUP($A279,Progress_20230525!$A:$AZ,5,0)</f>
        <v>กลุ่มศูนย์ดิจิตอลชุมชน</v>
      </c>
      <c r="K279" s="387" t="str">
        <f>IF($F279&gt;0,VLOOKUP($A279,Progress_20230525!$A:$AZ,25,0),IF($G279&gt;0,VLOOKUP($A279,Progress_20230525!$A:$AZ,11,0),VLOOKUP($A279,Progress_20230525!$A:$AZ,11,0)))</f>
        <v>หมู่ที่ 10 บ้านสามโก้ ตำบลสามโก้ อำเภอสามโก้ จังหวัดอ่างทอง 14160</v>
      </c>
      <c r="L279" s="387">
        <f>IF($F279&gt;0,VLOOKUP($A279,Progress_20230525!$A:$AZ,26,0),IF($G279&gt;0,VLOOKUP($A279,Progress_20230525!$A:$AZ,16,0),VLOOKUP($A279,Progress_20230525!$A:$AZ,16,0)))</f>
        <v>14.599838</v>
      </c>
      <c r="M279" s="387">
        <f>IF($F279&gt;0,VLOOKUP($A279,Progress_20230525!$A:$AZ,27,0),IF($G279&gt;0,VLOOKUP($A279,Progress_20230525!$A:$AZ,17,0),VLOOKUP($A279,Progress_20230525!$A:$AZ,17,0)))</f>
        <v>100.26293699999999</v>
      </c>
      <c r="N279" s="387" t="str">
        <f t="shared" si="23"/>
        <v>สังกัดหน่วยงาน</v>
      </c>
      <c r="O279" s="387" t="str">
        <f>IF($F279&gt;0,VLOOKUP($A279,Progress_20230525!$A:$AZ,28,0),IF($G279&gt;0,VLOOKUP($A279,Progress_20230525!$A:$AZ,18,0),VLOOKUP($A279,Progress_20230525!$A:$AZ,18,0)))</f>
        <v>ผอ.นายดำรงค์ ทองคำชู</v>
      </c>
      <c r="P279" s="393" t="str">
        <f>IF($F279&gt;0,VLOOKUP($A279,Progress_20230525!$A:$AZ,29,0),IF($G279&gt;0,VLOOKUP($A279,Progress_20230525!$A:$AZ,19,0),VLOOKUP($A279,Progress_20230525!$A:$AZ,19,0)))</f>
        <v>086-127-2120</v>
      </c>
      <c r="Q279" s="393" t="str">
        <f>IF($F279&gt;0,0,IF($G279&gt;0,VLOOKUP($A279,Progress_20230525!$A:$AZ,20,0),VLOOKUP($A279,Progress_20230525!$A:$AZ,20,0)))</f>
        <v>นายกฤตเมธ แป้นงาม</v>
      </c>
      <c r="R279" s="393" t="str">
        <f>IF($F279&gt;0,0,IF($G279&gt;0,VLOOKUP($A279,Progress_20230525!$A:$AZ,21,0),VLOOKUP($A279,Progress_20230525!$A:$AZ,21,0)))</f>
        <v>087-128-3288</v>
      </c>
      <c r="S279" s="387"/>
      <c r="T279" s="387"/>
      <c r="U279" s="391">
        <f t="shared" si="24"/>
        <v>45061</v>
      </c>
      <c r="V279" s="387" t="str">
        <f>VLOOKUP(MONTH($U279),Month!$A:$C,3,0)</f>
        <v>พฤษภาคม</v>
      </c>
      <c r="W279" s="387">
        <f t="shared" si="20"/>
        <v>2023</v>
      </c>
      <c r="X279" s="392">
        <v>215.3981405040187</v>
      </c>
      <c r="Y279" s="392">
        <v>119.65532556267229</v>
      </c>
    </row>
    <row r="280" spans="1:25" x14ac:dyDescent="0.25">
      <c r="A280" s="386">
        <f t="shared" si="21"/>
        <v>279</v>
      </c>
      <c r="B280" s="27">
        <f t="shared" si="22"/>
        <v>3</v>
      </c>
      <c r="C280" s="27">
        <f>VALUE(RIGHT(VLOOKUP($A280,Progress_20230525!$A:$AZ,4,0),1))</f>
        <v>1</v>
      </c>
      <c r="D280" s="387" t="str">
        <f>VLOOKUP($C280,Type!$A:$B,2,0)</f>
        <v>ศูนย์ที่จัดตั้งในโรงเรียนหรือสถานศึกษากระจายทั่วประเทศ</v>
      </c>
      <c r="E280" s="386">
        <v>279</v>
      </c>
      <c r="F280" s="388">
        <f>IF(LEN(VLOOKUP($A280,Progress_20230525!$A:$AZ,24,0))&gt;0,1,0)</f>
        <v>0</v>
      </c>
      <c r="G280" s="388">
        <f>IFERROR(SEARCH("&gt;",VLOOKUP($A280,Progress_20230525!$A:$AZ,15,0),1),0)</f>
        <v>0</v>
      </c>
      <c r="H280" s="387" t="str">
        <f>IF($F280&gt;0,VLOOKUP($A280,Progress_20230525!$A:$AZ,24,0),IF($G280&gt;0,RIGHT(VLOOKUP($A280,Progress_20230525!$A:$AZ,15,0),LEN(VLOOKUP($A280,Progress_20230525!$A:$AZ,15,0))-$G280-1),VLOOKUP($A280,Progress_20230525!$A:$AZ,15,0)))</f>
        <v>โรงเรียนชุมชนบ้านเมืองการุ้ง</v>
      </c>
      <c r="I280" s="387" t="str">
        <f>VLOOKUP(A280,Progress_20230525!$A:$AZ,7,0)</f>
        <v>อุทัยธานี</v>
      </c>
      <c r="J280" s="387" t="str">
        <f>VLOOKUP($A280,Progress_20230525!$A:$AZ,5,0)</f>
        <v>กลุ่มศูนย์ดิจิตอลชุมชน</v>
      </c>
      <c r="K280" s="387" t="str">
        <f>IF($F280&gt;0,VLOOKUP($A280,Progress_20230525!$A:$AZ,25,0),IF($G280&gt;0,VLOOKUP($A280,Progress_20230525!$A:$AZ,11,0),VLOOKUP($A280,Progress_20230525!$A:$AZ,11,0)))</f>
        <v>190 หมู่ที่ 4 บ้านเมืองการุ้ง   ตำบลเมืองการุ้ง  อำเภอบ้านไร่ จังหวัดอุทัยธานี 61180</v>
      </c>
      <c r="L280" s="387">
        <f>IF($F280&gt;0,VLOOKUP($A280,Progress_20230525!$A:$AZ,26,0),IF($G280&gt;0,VLOOKUP($A280,Progress_20230525!$A:$AZ,16,0),VLOOKUP($A280,Progress_20230525!$A:$AZ,16,0)))</f>
        <v>15.178418000000001</v>
      </c>
      <c r="M280" s="387">
        <f>IF($F280&gt;0,VLOOKUP($A280,Progress_20230525!$A:$AZ,27,0),IF($G280&gt;0,VLOOKUP($A280,Progress_20230525!$A:$AZ,17,0),VLOOKUP($A280,Progress_20230525!$A:$AZ,17,0)))</f>
        <v>99.69717</v>
      </c>
      <c r="N280" s="387" t="str">
        <f t="shared" si="23"/>
        <v>สังกัดหน่วยงาน</v>
      </c>
      <c r="O280" s="387" t="str">
        <f>IF($F280&gt;0,VLOOKUP($A280,Progress_20230525!$A:$AZ,28,0),IF($G280&gt;0,VLOOKUP($A280,Progress_20230525!$A:$AZ,18,0),VLOOKUP($A280,Progress_20230525!$A:$AZ,18,0)))</f>
        <v>ผอ.นายสมชาย พฤษสุภี</v>
      </c>
      <c r="P280" s="393" t="str">
        <f>IF($F280&gt;0,VLOOKUP($A280,Progress_20230525!$A:$AZ,29,0),IF($G280&gt;0,VLOOKUP($A280,Progress_20230525!$A:$AZ,19,0),VLOOKUP($A280,Progress_20230525!$A:$AZ,19,0)))</f>
        <v>โทร. 084-822-0922</v>
      </c>
      <c r="Q280" s="393" t="str">
        <f>IF($F280&gt;0,0,IF($G280&gt;0,VLOOKUP($A280,Progress_20230525!$A:$AZ,20,0),VLOOKUP($A280,Progress_20230525!$A:$AZ,20,0)))</f>
        <v>นางสาวทัชชภร คงอำ</v>
      </c>
      <c r="R280" s="393" t="str">
        <f>IF($F280&gt;0,0,IF($G280&gt;0,VLOOKUP($A280,Progress_20230525!$A:$AZ,21,0),VLOOKUP($A280,Progress_20230525!$A:$AZ,21,0)))</f>
        <v>092-6585725</v>
      </c>
      <c r="S280" s="387"/>
      <c r="T280" s="387"/>
      <c r="U280" s="391">
        <f t="shared" si="24"/>
        <v>45061</v>
      </c>
      <c r="V280" s="387" t="str">
        <f>VLOOKUP(MONTH($U280),Month!$A:$C,3,0)</f>
        <v>พฤษภาคม</v>
      </c>
      <c r="W280" s="387">
        <f t="shared" si="20"/>
        <v>2023</v>
      </c>
      <c r="X280" s="392">
        <v>210.9980447180865</v>
      </c>
      <c r="Y280" s="392">
        <v>103.71408411081745</v>
      </c>
    </row>
    <row r="281" spans="1:25" x14ac:dyDescent="0.25">
      <c r="A281" s="386">
        <f t="shared" si="21"/>
        <v>280</v>
      </c>
      <c r="B281" s="27">
        <f t="shared" si="22"/>
        <v>3</v>
      </c>
      <c r="C281" s="27">
        <f>VALUE(RIGHT(VLOOKUP($A281,Progress_20230525!$A:$AZ,4,0),1))</f>
        <v>1</v>
      </c>
      <c r="D281" s="387" t="str">
        <f>VLOOKUP($C281,Type!$A:$B,2,0)</f>
        <v>ศูนย์ที่จัดตั้งในโรงเรียนหรือสถานศึกษากระจายทั่วประเทศ</v>
      </c>
      <c r="E281" s="386">
        <v>280</v>
      </c>
      <c r="F281" s="388">
        <f>IF(LEN(VLOOKUP($A281,Progress_20230525!$A:$AZ,24,0))&gt;0,1,0)</f>
        <v>0</v>
      </c>
      <c r="G281" s="388">
        <f>IFERROR(SEARCH("&gt;",VLOOKUP($A281,Progress_20230525!$A:$AZ,15,0),1),0)</f>
        <v>0</v>
      </c>
      <c r="H281" s="387" t="str">
        <f>IF($F281&gt;0,VLOOKUP($A281,Progress_20230525!$A:$AZ,24,0),IF($G281&gt;0,RIGHT(VLOOKUP($A281,Progress_20230525!$A:$AZ,15,0),LEN(VLOOKUP($A281,Progress_20230525!$A:$AZ,15,0))-$G281-1),VLOOKUP($A281,Progress_20230525!$A:$AZ,15,0)))</f>
        <v>โรงเรียนบ้านน้ำพุ</v>
      </c>
      <c r="I281" s="387" t="str">
        <f>VLOOKUP(A281,Progress_20230525!$A:$AZ,7,0)</f>
        <v>อุทัยธานี</v>
      </c>
      <c r="J281" s="387" t="str">
        <f>VLOOKUP($A281,Progress_20230525!$A:$AZ,5,0)</f>
        <v>กลุ่มศูนย์ดิจิตอลชุมชน</v>
      </c>
      <c r="K281" s="387" t="str">
        <f>IF($F281&gt;0,VLOOKUP($A281,Progress_20230525!$A:$AZ,25,0),IF($G281&gt;0,VLOOKUP($A281,Progress_20230525!$A:$AZ,11,0),VLOOKUP($A281,Progress_20230525!$A:$AZ,11,0)))</f>
        <v>หมู่ที่  1  บ้านน้ำพุ ตำบลคอกควาย อำเภอบ้านไร่ จังหวัดอุทัยธานี 61140</v>
      </c>
      <c r="L281" s="387">
        <f>IF($F281&gt;0,VLOOKUP($A281,Progress_20230525!$A:$AZ,26,0),IF($G281&gt;0,VLOOKUP($A281,Progress_20230525!$A:$AZ,16,0),VLOOKUP($A281,Progress_20230525!$A:$AZ,16,0)))</f>
        <v>15.253531000000001</v>
      </c>
      <c r="M281" s="387">
        <f>IF($F281&gt;0,VLOOKUP($A281,Progress_20230525!$A:$AZ,27,0),IF($G281&gt;0,VLOOKUP($A281,Progress_20230525!$A:$AZ,17,0),VLOOKUP($A281,Progress_20230525!$A:$AZ,17,0)))</f>
        <v>99.471620999999999</v>
      </c>
      <c r="N281" s="387" t="str">
        <f t="shared" si="23"/>
        <v>สังกัดหน่วยงาน</v>
      </c>
      <c r="O281" s="387" t="str">
        <f>IF($F281&gt;0,VLOOKUP($A281,Progress_20230525!$A:$AZ,28,0),IF($G281&gt;0,VLOOKUP($A281,Progress_20230525!$A:$AZ,18,0),VLOOKUP($A281,Progress_20230525!$A:$AZ,18,0)))</f>
        <v>ผอ.นางพัชรพร กสิกรณ์</v>
      </c>
      <c r="P281" s="393" t="str">
        <f>IF($F281&gt;0,VLOOKUP($A281,Progress_20230525!$A:$AZ,29,0),IF($G281&gt;0,VLOOKUP($A281,Progress_20230525!$A:$AZ,19,0),VLOOKUP($A281,Progress_20230525!$A:$AZ,19,0)))</f>
        <v xml:space="preserve"> 063-654-6495</v>
      </c>
      <c r="Q281" s="393" t="str">
        <f>IF($F281&gt;0,0,IF($G281&gt;0,VLOOKUP($A281,Progress_20230525!$A:$AZ,20,0),VLOOKUP($A281,Progress_20230525!$A:$AZ,20,0)))</f>
        <v>นางสาวธีราภรณ์ บัวกลิ่น</v>
      </c>
      <c r="R281" s="393" t="str">
        <f>IF($F281&gt;0,0,IF($G281&gt;0,VLOOKUP($A281,Progress_20230525!$A:$AZ,21,0),VLOOKUP($A281,Progress_20230525!$A:$AZ,21,0)))</f>
        <v>083-096-1595</v>
      </c>
      <c r="S281" s="387"/>
      <c r="T281" s="387"/>
      <c r="U281" s="391">
        <f t="shared" si="24"/>
        <v>45061</v>
      </c>
      <c r="V281" s="387" t="str">
        <f>VLOOKUP(MONTH($U281),Month!$A:$C,3,0)</f>
        <v>พฤษภาคม</v>
      </c>
      <c r="W281" s="387">
        <f t="shared" si="20"/>
        <v>2023</v>
      </c>
      <c r="X281" s="392">
        <v>210.89320384799819</v>
      </c>
      <c r="Y281" s="392">
        <v>135.0441173754796</v>
      </c>
    </row>
    <row r="282" spans="1:25" x14ac:dyDescent="0.25">
      <c r="A282" s="386">
        <f t="shared" si="21"/>
        <v>281</v>
      </c>
      <c r="B282" s="27">
        <f t="shared" si="22"/>
        <v>3</v>
      </c>
      <c r="C282" s="27">
        <f>VALUE(RIGHT(VLOOKUP($A282,Progress_20230525!$A:$AZ,4,0),1))</f>
        <v>1</v>
      </c>
      <c r="D282" s="387" t="str">
        <f>VLOOKUP($C282,Type!$A:$B,2,0)</f>
        <v>ศูนย์ที่จัดตั้งในโรงเรียนหรือสถานศึกษากระจายทั่วประเทศ</v>
      </c>
      <c r="E282" s="386">
        <v>281</v>
      </c>
      <c r="F282" s="388">
        <f>IF(LEN(VLOOKUP($A282,Progress_20230525!$A:$AZ,24,0))&gt;0,1,0)</f>
        <v>0</v>
      </c>
      <c r="G282" s="388">
        <f>IFERROR(SEARCH("&gt;",VLOOKUP($A282,Progress_20230525!$A:$AZ,15,0),1),0)</f>
        <v>0</v>
      </c>
      <c r="H282" s="387" t="str">
        <f>IF($F282&gt;0,VLOOKUP($A282,Progress_20230525!$A:$AZ,24,0),IF($G282&gt;0,RIGHT(VLOOKUP($A282,Progress_20230525!$A:$AZ,15,0),LEN(VLOOKUP($A282,Progress_20230525!$A:$AZ,15,0))-$G282-1),VLOOKUP($A282,Progress_20230525!$A:$AZ,15,0)))</f>
        <v>โรงเรียนวัดดอนกลอย (หนองขาหย่าง)</v>
      </c>
      <c r="I282" s="387" t="str">
        <f>VLOOKUP(A282,Progress_20230525!$A:$AZ,7,0)</f>
        <v>อุทัยธานี</v>
      </c>
      <c r="J282" s="387" t="str">
        <f>VLOOKUP($A282,Progress_20230525!$A:$AZ,5,0)</f>
        <v>กลุ่มศูนย์ดิจิตอลชุมชน</v>
      </c>
      <c r="K282" s="387" t="str">
        <f>IF($F282&gt;0,VLOOKUP($A282,Progress_20230525!$A:$AZ,25,0),IF($G282&gt;0,VLOOKUP($A282,Progress_20230525!$A:$AZ,11,0),VLOOKUP($A282,Progress_20230525!$A:$AZ,11,0)))</f>
        <v>หมู่ที่  5  บ้านดอนกลอย ตำบลดอนกลอย อำเภอหนองขาหย่าง จังหวัดอุทัยธานี 61130</v>
      </c>
      <c r="L282" s="387">
        <f>IF($F282&gt;0,VLOOKUP($A282,Progress_20230525!$A:$AZ,26,0),IF($G282&gt;0,VLOOKUP($A282,Progress_20230525!$A:$AZ,16,0),VLOOKUP($A282,Progress_20230525!$A:$AZ,16,0)))</f>
        <v>15.395547000000001</v>
      </c>
      <c r="M282" s="387">
        <f>IF($F282&gt;0,VLOOKUP($A282,Progress_20230525!$A:$AZ,27,0),IF($G282&gt;0,VLOOKUP($A282,Progress_20230525!$A:$AZ,17,0),VLOOKUP($A282,Progress_20230525!$A:$AZ,17,0)))</f>
        <v>99.915412000000003</v>
      </c>
      <c r="N282" s="387" t="str">
        <f t="shared" si="23"/>
        <v>สังกัดหน่วยงาน</v>
      </c>
      <c r="O282" s="387" t="str">
        <f>IF($F282&gt;0,VLOOKUP($A282,Progress_20230525!$A:$AZ,28,0),IF($G282&gt;0,VLOOKUP($A282,Progress_20230525!$A:$AZ,18,0),VLOOKUP($A282,Progress_20230525!$A:$AZ,18,0)))</f>
        <v>ผอ.นางสาวสุภาวดี เรียงครุฑ</v>
      </c>
      <c r="P282" s="393" t="str">
        <f>IF($F282&gt;0,VLOOKUP($A282,Progress_20230525!$A:$AZ,29,0),IF($G282&gt;0,VLOOKUP($A282,Progress_20230525!$A:$AZ,19,0),VLOOKUP($A282,Progress_20230525!$A:$AZ,19,0)))</f>
        <v>โทร. 087-210-0556</v>
      </c>
      <c r="Q282" s="393" t="str">
        <f>IF($F282&gt;0,0,IF($G282&gt;0,VLOOKUP($A282,Progress_20230525!$A:$AZ,20,0),VLOOKUP($A282,Progress_20230525!$A:$AZ,20,0)))</f>
        <v>นางสาวกชกร ใจการุณ</v>
      </c>
      <c r="R282" s="393" t="str">
        <f>IF($F282&gt;0,0,IF($G282&gt;0,VLOOKUP($A282,Progress_20230525!$A:$AZ,21,0),VLOOKUP($A282,Progress_20230525!$A:$AZ,21,0)))</f>
        <v>064-809-9541</v>
      </c>
      <c r="S282" s="387"/>
      <c r="T282" s="387"/>
      <c r="U282" s="391">
        <f t="shared" si="24"/>
        <v>45061</v>
      </c>
      <c r="V282" s="387" t="str">
        <f>VLOOKUP(MONTH($U282),Month!$A:$C,3,0)</f>
        <v>พฤษภาคม</v>
      </c>
      <c r="W282" s="387">
        <f t="shared" si="20"/>
        <v>2023</v>
      </c>
      <c r="X282" s="392">
        <v>249.349595395112</v>
      </c>
      <c r="Y282" s="392">
        <v>134.55799719047172</v>
      </c>
    </row>
    <row r="283" spans="1:25" x14ac:dyDescent="0.25">
      <c r="A283" s="386">
        <f t="shared" si="21"/>
        <v>282</v>
      </c>
      <c r="B283" s="27">
        <f t="shared" si="22"/>
        <v>3</v>
      </c>
      <c r="C283" s="27">
        <f>VALUE(RIGHT(VLOOKUP($A283,Progress_20230525!$A:$AZ,4,0),1))</f>
        <v>1</v>
      </c>
      <c r="D283" s="387" t="str">
        <f>VLOOKUP($C283,Type!$A:$B,2,0)</f>
        <v>ศูนย์ที่จัดตั้งในโรงเรียนหรือสถานศึกษากระจายทั่วประเทศ</v>
      </c>
      <c r="E283" s="386">
        <v>282</v>
      </c>
      <c r="F283" s="388">
        <f>IF(LEN(VLOOKUP($A283,Progress_20230525!$A:$AZ,24,0))&gt;0,1,0)</f>
        <v>0</v>
      </c>
      <c r="G283" s="388">
        <f>IFERROR(SEARCH("&gt;",VLOOKUP($A283,Progress_20230525!$A:$AZ,15,0),1),0)</f>
        <v>0</v>
      </c>
      <c r="H283" s="387" t="str">
        <f>IF($F283&gt;0,VLOOKUP($A283,Progress_20230525!$A:$AZ,24,0),IF($G283&gt;0,RIGHT(VLOOKUP($A283,Progress_20230525!$A:$AZ,15,0),LEN(VLOOKUP($A283,Progress_20230525!$A:$AZ,15,0))-$G283-1),VLOOKUP($A283,Progress_20230525!$A:$AZ,15,0)))</f>
        <v>โรงเรียนวัดตลุกดู่</v>
      </c>
      <c r="I283" s="387" t="str">
        <f>VLOOKUP(A283,Progress_20230525!$A:$AZ,7,0)</f>
        <v>อุทัยธานี</v>
      </c>
      <c r="J283" s="387" t="str">
        <f>VLOOKUP($A283,Progress_20230525!$A:$AZ,5,0)</f>
        <v>กลุ่มศูนย์ดิจิตอลชุมชน</v>
      </c>
      <c r="K283" s="387" t="str">
        <f>IF($F283&gt;0,VLOOKUP($A283,Progress_20230525!$A:$AZ,25,0),IF($G283&gt;0,VLOOKUP($A283,Progress_20230525!$A:$AZ,11,0),VLOOKUP($A283,Progress_20230525!$A:$AZ,11,0)))</f>
        <v>หมู่ที่ 4 บ้านดอนเหียง ตำบลตลุกดู่ อำเภอทัพทัน จังหวัดอุทัยธานี 61120</v>
      </c>
      <c r="L283" s="387">
        <f>IF($F283&gt;0,VLOOKUP($A283,Progress_20230525!$A:$AZ,26,0),IF($G283&gt;0,VLOOKUP($A283,Progress_20230525!$A:$AZ,16,0),VLOOKUP($A283,Progress_20230525!$A:$AZ,16,0)))</f>
        <v>15.447701</v>
      </c>
      <c r="M283" s="387">
        <f>IF($F283&gt;0,VLOOKUP($A283,Progress_20230525!$A:$AZ,27,0),IF($G283&gt;0,VLOOKUP($A283,Progress_20230525!$A:$AZ,17,0),VLOOKUP($A283,Progress_20230525!$A:$AZ,17,0)))</f>
        <v>99.769456000000005</v>
      </c>
      <c r="N283" s="387" t="str">
        <f t="shared" si="23"/>
        <v>สังกัดหน่วยงาน</v>
      </c>
      <c r="O283" s="387" t="str">
        <f>IF($F283&gt;0,VLOOKUP($A283,Progress_20230525!$A:$AZ,28,0),IF($G283&gt;0,VLOOKUP($A283,Progress_20230525!$A:$AZ,18,0),VLOOKUP($A283,Progress_20230525!$A:$AZ,18,0)))</f>
        <v>ผอ.นายอภิวัฒน์ สืบสาย</v>
      </c>
      <c r="P283" s="393" t="str">
        <f>IF($F283&gt;0,VLOOKUP($A283,Progress_20230525!$A:$AZ,29,0),IF($G283&gt;0,VLOOKUP($A283,Progress_20230525!$A:$AZ,19,0),VLOOKUP($A283,Progress_20230525!$A:$AZ,19,0)))</f>
        <v>โทร. 091-025-4241</v>
      </c>
      <c r="Q283" s="393" t="str">
        <f>IF($F283&gt;0,0,IF($G283&gt;0,VLOOKUP($A283,Progress_20230525!$A:$AZ,20,0),VLOOKUP($A283,Progress_20230525!$A:$AZ,20,0)))</f>
        <v>นายขจรศักดิ์ เกษระกำ</v>
      </c>
      <c r="R283" s="393" t="str">
        <f>IF($F283&gt;0,0,IF($G283&gt;0,VLOOKUP($A283,Progress_20230525!$A:$AZ,21,0),VLOOKUP($A283,Progress_20230525!$A:$AZ,21,0)))</f>
        <v>084-951-7345</v>
      </c>
      <c r="S283" s="387"/>
      <c r="T283" s="387"/>
      <c r="U283" s="391">
        <f t="shared" si="24"/>
        <v>45061</v>
      </c>
      <c r="V283" s="387" t="str">
        <f>VLOOKUP(MONTH($U283),Month!$A:$C,3,0)</f>
        <v>พฤษภาคม</v>
      </c>
      <c r="W283" s="387">
        <f t="shared" si="20"/>
        <v>2023</v>
      </c>
      <c r="X283" s="392">
        <v>249.75367952513528</v>
      </c>
      <c r="Y283" s="392">
        <v>113.60732495162895</v>
      </c>
    </row>
    <row r="284" spans="1:25" x14ac:dyDescent="0.25">
      <c r="A284" s="386">
        <f t="shared" si="21"/>
        <v>283</v>
      </c>
      <c r="B284" s="27">
        <f t="shared" si="22"/>
        <v>3</v>
      </c>
      <c r="C284" s="27">
        <f>VALUE(RIGHT(VLOOKUP($A284,Progress_20230525!$A:$AZ,4,0),1))</f>
        <v>1</v>
      </c>
      <c r="D284" s="387" t="str">
        <f>VLOOKUP($C284,Type!$A:$B,2,0)</f>
        <v>ศูนย์ที่จัดตั้งในโรงเรียนหรือสถานศึกษากระจายทั่วประเทศ</v>
      </c>
      <c r="E284" s="386">
        <v>283</v>
      </c>
      <c r="F284" s="388">
        <f>IF(LEN(VLOOKUP($A284,Progress_20230525!$A:$AZ,24,0))&gt;0,1,0)</f>
        <v>0</v>
      </c>
      <c r="G284" s="388">
        <f>IFERROR(SEARCH("&gt;",VLOOKUP($A284,Progress_20230525!$A:$AZ,15,0),1),0)</f>
        <v>0</v>
      </c>
      <c r="H284" s="387" t="str">
        <f>IF($F284&gt;0,VLOOKUP($A284,Progress_20230525!$A:$AZ,24,0),IF($G284&gt;0,RIGHT(VLOOKUP($A284,Progress_20230525!$A:$AZ,15,0),LEN(VLOOKUP($A284,Progress_20230525!$A:$AZ,15,0))-$G284-1),VLOOKUP($A284,Progress_20230525!$A:$AZ,15,0)))</f>
        <v>โรงเรียนวัดทัพหลวง (บ้านไร่)</v>
      </c>
      <c r="I284" s="387" t="str">
        <f>VLOOKUP(A284,Progress_20230525!$A:$AZ,7,0)</f>
        <v>อุทัยธานี</v>
      </c>
      <c r="J284" s="387" t="str">
        <f>VLOOKUP($A284,Progress_20230525!$A:$AZ,5,0)</f>
        <v>กลุ่มศูนย์ดิจิตอลชุมชน</v>
      </c>
      <c r="K284" s="387" t="str">
        <f>IF($F284&gt;0,VLOOKUP($A284,Progress_20230525!$A:$AZ,25,0),IF($G284&gt;0,VLOOKUP($A284,Progress_20230525!$A:$AZ,11,0),VLOOKUP($A284,Progress_20230525!$A:$AZ,11,0)))</f>
        <v>หมู่ที่  10  บ้านเนินคีรี ตำบลทัพหลวง อำเภอบ้านไร่ จังหวัดอุทัยธานี 61140</v>
      </c>
      <c r="L284" s="387">
        <f>IF($F284&gt;0,VLOOKUP($A284,Progress_20230525!$A:$AZ,26,0),IF($G284&gt;0,VLOOKUP($A284,Progress_20230525!$A:$AZ,16,0),VLOOKUP($A284,Progress_20230525!$A:$AZ,16,0)))</f>
        <v>15.0895914</v>
      </c>
      <c r="M284" s="387">
        <f>IF($F284&gt;0,VLOOKUP($A284,Progress_20230525!$A:$AZ,27,0),IF($G284&gt;0,VLOOKUP($A284,Progress_20230525!$A:$AZ,17,0),VLOOKUP($A284,Progress_20230525!$A:$AZ,17,0)))</f>
        <v>99.563881800000004</v>
      </c>
      <c r="N284" s="387" t="str">
        <f t="shared" si="23"/>
        <v>สังกัดหน่วยงาน</v>
      </c>
      <c r="O284" s="387" t="str">
        <f>IF($F284&gt;0,VLOOKUP($A284,Progress_20230525!$A:$AZ,28,0),IF($G284&gt;0,VLOOKUP($A284,Progress_20230525!$A:$AZ,18,0),VLOOKUP($A284,Progress_20230525!$A:$AZ,18,0)))</f>
        <v>ผอ.นายปีเพชร คณนานนทธรรม</v>
      </c>
      <c r="P284" s="393" t="str">
        <f>IF($F284&gt;0,VLOOKUP($A284,Progress_20230525!$A:$AZ,29,0),IF($G284&gt;0,VLOOKUP($A284,Progress_20230525!$A:$AZ,19,0),VLOOKUP($A284,Progress_20230525!$A:$AZ,19,0)))</f>
        <v>โทร. 084-818-1701, 082-671-0470</v>
      </c>
      <c r="Q284" s="393" t="str">
        <f>IF($F284&gt;0,0,IF($G284&gt;0,VLOOKUP($A284,Progress_20230525!$A:$AZ,20,0),VLOOKUP($A284,Progress_20230525!$A:$AZ,20,0)))</f>
        <v>นายจรัญ เลิศฤทธิ์</v>
      </c>
      <c r="R284" s="393" t="str">
        <f>IF($F284&gt;0,0,IF($G284&gt;0,VLOOKUP($A284,Progress_20230525!$A:$AZ,21,0),VLOOKUP($A284,Progress_20230525!$A:$AZ,21,0)))</f>
        <v>088-297-6059</v>
      </c>
      <c r="S284" s="387"/>
      <c r="T284" s="387"/>
      <c r="U284" s="391">
        <f t="shared" si="24"/>
        <v>45061</v>
      </c>
      <c r="V284" s="387" t="str">
        <f>VLOOKUP(MONTH($U284),Month!$A:$C,3,0)</f>
        <v>พฤษภาคม</v>
      </c>
      <c r="W284" s="387">
        <f t="shared" si="20"/>
        <v>2023</v>
      </c>
      <c r="X284" s="392">
        <v>211.12874209472108</v>
      </c>
      <c r="Y284" s="392">
        <v>120.19721373270592</v>
      </c>
    </row>
    <row r="285" spans="1:25" x14ac:dyDescent="0.25">
      <c r="A285" s="386">
        <f t="shared" si="21"/>
        <v>284</v>
      </c>
      <c r="B285" s="27">
        <f t="shared" si="22"/>
        <v>3</v>
      </c>
      <c r="C285" s="27">
        <f>VALUE(RIGHT(VLOOKUP($A285,Progress_20230525!$A:$AZ,4,0),1))</f>
        <v>1</v>
      </c>
      <c r="D285" s="387" t="str">
        <f>VLOOKUP($C285,Type!$A:$B,2,0)</f>
        <v>ศูนย์ที่จัดตั้งในโรงเรียนหรือสถานศึกษากระจายทั่วประเทศ</v>
      </c>
      <c r="E285" s="386">
        <v>284</v>
      </c>
      <c r="F285" s="388">
        <f>IF(LEN(VLOOKUP($A285,Progress_20230525!$A:$AZ,24,0))&gt;0,1,0)</f>
        <v>0</v>
      </c>
      <c r="G285" s="388">
        <f>IFERROR(SEARCH("&gt;",VLOOKUP($A285,Progress_20230525!$A:$AZ,15,0),1),0)</f>
        <v>0</v>
      </c>
      <c r="H285" s="387" t="str">
        <f>IF($F285&gt;0,VLOOKUP($A285,Progress_20230525!$A:$AZ,24,0),IF($G285&gt;0,RIGHT(VLOOKUP($A285,Progress_20230525!$A:$AZ,15,0),LEN(VLOOKUP($A285,Progress_20230525!$A:$AZ,15,0))-$G285-1),VLOOKUP($A285,Progress_20230525!$A:$AZ,15,0)))</f>
        <v>โรงเรียนอนุบาลทัพทัน (อุดมพิทยา)</v>
      </c>
      <c r="I285" s="387" t="str">
        <f>VLOOKUP(A285,Progress_20230525!$A:$AZ,7,0)</f>
        <v>อุทัยธานี</v>
      </c>
      <c r="J285" s="387" t="str">
        <f>VLOOKUP($A285,Progress_20230525!$A:$AZ,5,0)</f>
        <v>กลุ่มศูนย์ดิจิตอลชุมชน</v>
      </c>
      <c r="K285" s="387" t="str">
        <f>IF($F285&gt;0,VLOOKUP($A285,Progress_20230525!$A:$AZ,25,0),IF($G285&gt;0,VLOOKUP($A285,Progress_20230525!$A:$AZ,11,0),VLOOKUP($A285,Progress_20230525!$A:$AZ,11,0)))</f>
        <v>หมู่ที่  1  บ้านทัพทัน ตำบลทัพทัน อำเภอทัพทัน จังหวัดอุทัยธานี 61120</v>
      </c>
      <c r="L285" s="387">
        <f>IF($F285&gt;0,VLOOKUP($A285,Progress_20230525!$A:$AZ,26,0),IF($G285&gt;0,VLOOKUP($A285,Progress_20230525!$A:$AZ,16,0),VLOOKUP($A285,Progress_20230525!$A:$AZ,16,0)))</f>
        <v>15.457378</v>
      </c>
      <c r="M285" s="387">
        <f>IF($F285&gt;0,VLOOKUP($A285,Progress_20230525!$A:$AZ,27,0),IF($G285&gt;0,VLOOKUP($A285,Progress_20230525!$A:$AZ,17,0),VLOOKUP($A285,Progress_20230525!$A:$AZ,17,0)))</f>
        <v>99.894503999999998</v>
      </c>
      <c r="N285" s="387" t="str">
        <f t="shared" si="23"/>
        <v>สังกัดหน่วยงาน</v>
      </c>
      <c r="O285" s="387" t="str">
        <f>IF($F285&gt;0,VLOOKUP($A285,Progress_20230525!$A:$AZ,28,0),IF($G285&gt;0,VLOOKUP($A285,Progress_20230525!$A:$AZ,18,0),VLOOKUP($A285,Progress_20230525!$A:$AZ,18,0)))</f>
        <v>ผอ.นายสมพงษ์ เกตุกรรม</v>
      </c>
      <c r="P285" s="393" t="str">
        <f>IF($F285&gt;0,VLOOKUP($A285,Progress_20230525!$A:$AZ,29,0),IF($G285&gt;0,VLOOKUP($A285,Progress_20230525!$A:$AZ,19,0),VLOOKUP($A285,Progress_20230525!$A:$AZ,19,0)))</f>
        <v>056-591209 ,089-960-1354</v>
      </c>
      <c r="Q285" s="393" t="str">
        <f>IF($F285&gt;0,0,IF($G285&gt;0,VLOOKUP($A285,Progress_20230525!$A:$AZ,20,0),VLOOKUP($A285,Progress_20230525!$A:$AZ,20,0)))</f>
        <v>นางสาวสิรินทิพย์ พลูศรี</v>
      </c>
      <c r="R285" s="393" t="str">
        <f>IF($F285&gt;0,0,IF($G285&gt;0,VLOOKUP($A285,Progress_20230525!$A:$AZ,21,0),VLOOKUP($A285,Progress_20230525!$A:$AZ,21,0)))</f>
        <v>081-972-8247</v>
      </c>
      <c r="S285" s="387"/>
      <c r="T285" s="387"/>
      <c r="U285" s="391">
        <f t="shared" si="24"/>
        <v>45061</v>
      </c>
      <c r="V285" s="387" t="str">
        <f>VLOOKUP(MONTH($U285),Month!$A:$C,3,0)</f>
        <v>พฤษภาคม</v>
      </c>
      <c r="W285" s="387">
        <f t="shared" si="20"/>
        <v>2023</v>
      </c>
      <c r="X285" s="392">
        <v>224.53421305760583</v>
      </c>
      <c r="Y285" s="392">
        <v>102.06073736264727</v>
      </c>
    </row>
    <row r="286" spans="1:25" x14ac:dyDescent="0.25">
      <c r="A286" s="386">
        <f t="shared" si="21"/>
        <v>285</v>
      </c>
      <c r="B286" s="27">
        <f t="shared" si="22"/>
        <v>3</v>
      </c>
      <c r="C286" s="27">
        <f>VALUE(RIGHT(VLOOKUP($A286,Progress_20230525!$A:$AZ,4,0),1))</f>
        <v>1</v>
      </c>
      <c r="D286" s="387" t="str">
        <f>VLOOKUP($C286,Type!$A:$B,2,0)</f>
        <v>ศูนย์ที่จัดตั้งในโรงเรียนหรือสถานศึกษากระจายทั่วประเทศ</v>
      </c>
      <c r="E286" s="386">
        <v>285</v>
      </c>
      <c r="F286" s="388">
        <f>IF(LEN(VLOOKUP($A286,Progress_20230525!$A:$AZ,24,0))&gt;0,1,0)</f>
        <v>0</v>
      </c>
      <c r="G286" s="388">
        <f>IFERROR(SEARCH("&gt;",VLOOKUP($A286,Progress_20230525!$A:$AZ,15,0),1),0)</f>
        <v>0</v>
      </c>
      <c r="H286" s="387" t="str">
        <f>IF($F286&gt;0,VLOOKUP($A286,Progress_20230525!$A:$AZ,24,0),IF($G286&gt;0,RIGHT(VLOOKUP($A286,Progress_20230525!$A:$AZ,15,0),LEN(VLOOKUP($A286,Progress_20230525!$A:$AZ,15,0))-$G286-1),VLOOKUP($A286,Progress_20230525!$A:$AZ,15,0)))</f>
        <v>โรงเรียนอนุบาลเมืองอุทัยธานี</v>
      </c>
      <c r="I286" s="387" t="str">
        <f>VLOOKUP(A286,Progress_20230525!$A:$AZ,7,0)</f>
        <v>อุทัยธานี</v>
      </c>
      <c r="J286" s="387" t="str">
        <f>VLOOKUP($A286,Progress_20230525!$A:$AZ,5,0)</f>
        <v>กลุ่มศูนย์ดิจิตอลชุมชน</v>
      </c>
      <c r="K286" s="387" t="str">
        <f>IF($F286&gt;0,VLOOKUP($A286,Progress_20230525!$A:$AZ,25,0),IF($G286&gt;0,VLOOKUP($A286,Progress_20230525!$A:$AZ,11,0),VLOOKUP($A286,Progress_20230525!$A:$AZ,11,0)))</f>
        <v>เลขที่ 1 ถนนพรพิบูลย์อุทิศ  ตำบลอุทัยใหม่  อำเภอเมืองอุทัยธานี จังหวัดอุทัยธานี 61000</v>
      </c>
      <c r="L286" s="387">
        <f>IF($F286&gt;0,VLOOKUP($A286,Progress_20230525!$A:$AZ,26,0),IF($G286&gt;0,VLOOKUP($A286,Progress_20230525!$A:$AZ,16,0),VLOOKUP($A286,Progress_20230525!$A:$AZ,16,0)))</f>
        <v>15.378399</v>
      </c>
      <c r="M286" s="387">
        <f>IF($F286&gt;0,VLOOKUP($A286,Progress_20230525!$A:$AZ,27,0),IF($G286&gt;0,VLOOKUP($A286,Progress_20230525!$A:$AZ,17,0),VLOOKUP($A286,Progress_20230525!$A:$AZ,17,0)))</f>
        <v>100.02469600000001</v>
      </c>
      <c r="N286" s="387" t="str">
        <f t="shared" si="23"/>
        <v>สังกัดหน่วยงาน</v>
      </c>
      <c r="O286" s="387" t="str">
        <f>IF($F286&gt;0,VLOOKUP($A286,Progress_20230525!$A:$AZ,28,0),IF($G286&gt;0,VLOOKUP($A286,Progress_20230525!$A:$AZ,18,0),VLOOKUP($A286,Progress_20230525!$A:$AZ,18,0)))</f>
        <v>ผอ.นายสมเกียรติ มาแก้ว</v>
      </c>
      <c r="P286" s="393" t="str">
        <f>IF($F286&gt;0,VLOOKUP($A286,Progress_20230525!$A:$AZ,29,0),IF($G286&gt;0,VLOOKUP($A286,Progress_20230525!$A:$AZ,19,0),VLOOKUP($A286,Progress_20230525!$A:$AZ,19,0)))</f>
        <v>056-511589</v>
      </c>
      <c r="Q286" s="393" t="str">
        <f>IF($F286&gt;0,0,IF($G286&gt;0,VLOOKUP($A286,Progress_20230525!$A:$AZ,20,0),VLOOKUP($A286,Progress_20230525!$A:$AZ,20,0)))</f>
        <v xml:space="preserve">นายพิรรัช จุมโสดา </v>
      </c>
      <c r="R286" s="393" t="str">
        <f>IF($F286&gt;0,0,IF($G286&gt;0,VLOOKUP($A286,Progress_20230525!$A:$AZ,21,0),VLOOKUP($A286,Progress_20230525!$A:$AZ,21,0)))</f>
        <v>086-333-2005</v>
      </c>
      <c r="S286" s="387"/>
      <c r="T286" s="387"/>
      <c r="U286" s="391">
        <f t="shared" si="24"/>
        <v>45061</v>
      </c>
      <c r="V286" s="387" t="str">
        <f>VLOOKUP(MONTH($U286),Month!$A:$C,3,0)</f>
        <v>พฤษภาคม</v>
      </c>
      <c r="W286" s="387">
        <f t="shared" si="20"/>
        <v>2023</v>
      </c>
      <c r="X286" s="392">
        <v>230.14976304880003</v>
      </c>
      <c r="Y286" s="392">
        <v>103.08497275449363</v>
      </c>
    </row>
    <row r="287" spans="1:25" x14ac:dyDescent="0.25">
      <c r="A287" s="386">
        <f t="shared" si="21"/>
        <v>286</v>
      </c>
      <c r="B287" s="27">
        <f t="shared" si="22"/>
        <v>3</v>
      </c>
      <c r="C287" s="27">
        <f>VALUE(RIGHT(VLOOKUP($A287,Progress_20230525!$A:$AZ,4,0),1))</f>
        <v>1</v>
      </c>
      <c r="D287" s="387" t="str">
        <f>VLOOKUP($C287,Type!$A:$B,2,0)</f>
        <v>ศูนย์ที่จัดตั้งในโรงเรียนหรือสถานศึกษากระจายทั่วประเทศ</v>
      </c>
      <c r="E287" s="386">
        <v>286</v>
      </c>
      <c r="F287" s="388">
        <f>IF(LEN(VLOOKUP($A287,Progress_20230525!$A:$AZ,24,0))&gt;0,1,0)</f>
        <v>0</v>
      </c>
      <c r="G287" s="388">
        <f>IFERROR(SEARCH("&gt;",VLOOKUP($A287,Progress_20230525!$A:$AZ,15,0),1),0)</f>
        <v>0</v>
      </c>
      <c r="H287" s="387" t="str">
        <f>IF($F287&gt;0,VLOOKUP($A287,Progress_20230525!$A:$AZ,24,0),IF($G287&gt;0,RIGHT(VLOOKUP($A287,Progress_20230525!$A:$AZ,15,0),LEN(VLOOKUP($A287,Progress_20230525!$A:$AZ,15,0))-$G287-1),VLOOKUP($A287,Progress_20230525!$A:$AZ,15,0)))</f>
        <v>โรงเรียนอนุบาลลานสัก</v>
      </c>
      <c r="I287" s="387" t="str">
        <f>VLOOKUP(A287,Progress_20230525!$A:$AZ,7,0)</f>
        <v>อุทัยธานี</v>
      </c>
      <c r="J287" s="387" t="str">
        <f>VLOOKUP($A287,Progress_20230525!$A:$AZ,5,0)</f>
        <v>กลุ่มศูนย์ดิจิตอลชุมชน</v>
      </c>
      <c r="K287" s="387" t="str">
        <f>IF($F287&gt;0,VLOOKUP($A287,Progress_20230525!$A:$AZ,25,0),IF($G287&gt;0,VLOOKUP($A287,Progress_20230525!$A:$AZ,11,0),VLOOKUP($A287,Progress_20230525!$A:$AZ,11,0)))</f>
        <v>หมู่ที่ 2 บ้านเก่า  ตำบลลานสัก  อำเภอลานสัก จังหวัดอุทัยธานี 61160</v>
      </c>
      <c r="L287" s="387">
        <f>IF($F287&gt;0,VLOOKUP($A287,Progress_20230525!$A:$AZ,26,0),IF($G287&gt;0,VLOOKUP($A287,Progress_20230525!$A:$AZ,16,0),VLOOKUP($A287,Progress_20230525!$A:$AZ,16,0)))</f>
        <v>15.467976999999999</v>
      </c>
      <c r="M287" s="387">
        <f>IF($F287&gt;0,VLOOKUP($A287,Progress_20230525!$A:$AZ,27,0),IF($G287&gt;0,VLOOKUP($A287,Progress_20230525!$A:$AZ,17,0),VLOOKUP($A287,Progress_20230525!$A:$AZ,17,0)))</f>
        <v>99.541278000000005</v>
      </c>
      <c r="N287" s="387" t="str">
        <f t="shared" si="23"/>
        <v>สังกัดหน่วยงาน</v>
      </c>
      <c r="O287" s="387" t="str">
        <f>IF($F287&gt;0,VLOOKUP($A287,Progress_20230525!$A:$AZ,28,0),IF($G287&gt;0,VLOOKUP($A287,Progress_20230525!$A:$AZ,18,0),VLOOKUP($A287,Progress_20230525!$A:$AZ,18,0)))</f>
        <v>ผอ.ดร.อำนาท เหลือน้อย</v>
      </c>
      <c r="P287" s="393" t="str">
        <f>IF($F287&gt;0,VLOOKUP($A287,Progress_20230525!$A:$AZ,29,0),IF($G287&gt;0,VLOOKUP($A287,Progress_20230525!$A:$AZ,19,0),VLOOKUP($A287,Progress_20230525!$A:$AZ,19,0)))</f>
        <v>056-537123</v>
      </c>
      <c r="Q287" s="393" t="str">
        <f>IF($F287&gt;0,0,IF($G287&gt;0,VLOOKUP($A287,Progress_20230525!$A:$AZ,20,0),VLOOKUP($A287,Progress_20230525!$A:$AZ,20,0)))</f>
        <v>นายเจนวิท คำมี (รอง ผอ.)</v>
      </c>
      <c r="R287" s="393" t="str">
        <f>IF($F287&gt;0,0,IF($G287&gt;0,VLOOKUP($A287,Progress_20230525!$A:$AZ,21,0),VLOOKUP($A287,Progress_20230525!$A:$AZ,21,0)))</f>
        <v>082-767-8853</v>
      </c>
      <c r="S287" s="387"/>
      <c r="T287" s="387"/>
      <c r="U287" s="391">
        <f t="shared" si="24"/>
        <v>45061</v>
      </c>
      <c r="V287" s="387" t="str">
        <f>VLOOKUP(MONTH($U287),Month!$A:$C,3,0)</f>
        <v>พฤษภาคม</v>
      </c>
      <c r="W287" s="387">
        <f t="shared" si="20"/>
        <v>2023</v>
      </c>
      <c r="X287" s="392">
        <v>219.53563992707379</v>
      </c>
      <c r="Y287" s="392">
        <v>101.17064187343856</v>
      </c>
    </row>
    <row r="288" spans="1:25" x14ac:dyDescent="0.25">
      <c r="A288" s="386">
        <f t="shared" si="21"/>
        <v>287</v>
      </c>
      <c r="B288" s="27">
        <f t="shared" si="22"/>
        <v>3</v>
      </c>
      <c r="C288" s="27">
        <f>VALUE(RIGHT(VLOOKUP($A288,Progress_20230525!$A:$AZ,4,0),1))</f>
        <v>3</v>
      </c>
      <c r="D288" s="387" t="str">
        <f>VLOOKUP($C288,Type!$A:$B,2,0)</f>
        <v>ศูนย์ที่จัดตั้งในโรงเรียนสังกัด ศธ. (ขนาดใหญ่)</v>
      </c>
      <c r="E288" s="386">
        <v>1</v>
      </c>
      <c r="F288" s="388">
        <f>IF(LEN(VLOOKUP($A288,Progress_20230525!$A:$AZ,24,0))&gt;0,1,0)</f>
        <v>0</v>
      </c>
      <c r="G288" s="388">
        <f>IFERROR(SEARCH("&gt;",VLOOKUP($A288,Progress_20230525!$A:$AZ,15,0),1),0)</f>
        <v>0</v>
      </c>
      <c r="H288" s="387" t="str">
        <f>IF($F288&gt;0,VLOOKUP($A288,Progress_20230525!$A:$AZ,24,0),IF($G288&gt;0,RIGHT(VLOOKUP($A288,Progress_20230525!$A:$AZ,15,0),LEN(VLOOKUP($A288,Progress_20230525!$A:$AZ,15,0))-$G288-1),VLOOKUP($A288,Progress_20230525!$A:$AZ,15,0)))</f>
        <v>โรงเรียนมักกะสันพิทยา</v>
      </c>
      <c r="I288" s="387" t="str">
        <f>VLOOKUP(A288,Progress_20230525!$A:$AZ,7,0)</f>
        <v>กรุงเทพมหานคร</v>
      </c>
      <c r="J288" s="387" t="str">
        <f>VLOOKUP($A288,Progress_20230525!$A:$AZ,5,0)</f>
        <v>โรงเรียนสังกัด สพฐ</v>
      </c>
      <c r="K288" s="387" t="str">
        <f>IF($F288&gt;0,VLOOKUP($A288,Progress_20230525!$A:$AZ,25,0),IF($G288&gt;0,VLOOKUP($A288,Progress_20230525!$A:$AZ,11,0),VLOOKUP($A288,Progress_20230525!$A:$AZ,11,0)))</f>
        <v> 846/17 ถนนเพชรบุรีตัดใหม่ แขวงมักกะสัน เขตราชเทวี  กรุงเทพมหานคร 10400 </v>
      </c>
      <c r="L288" s="387">
        <f>IF($F288&gt;0,VLOOKUP($A288,Progress_20230525!$A:$AZ,26,0),IF($G288&gt;0,VLOOKUP($A288,Progress_20230525!$A:$AZ,16,0),VLOOKUP($A288,Progress_20230525!$A:$AZ,16,0)))</f>
        <v>13.749153</v>
      </c>
      <c r="M288" s="387">
        <f>IF($F288&gt;0,VLOOKUP($A288,Progress_20230525!$A:$AZ,27,0),IF($G288&gt;0,VLOOKUP($A288,Progress_20230525!$A:$AZ,17,0),VLOOKUP($A288,Progress_20230525!$A:$AZ,17,0)))</f>
        <v>100.552306</v>
      </c>
      <c r="N288" s="387" t="str">
        <f t="shared" si="23"/>
        <v>สังกัดหน่วยงาน</v>
      </c>
      <c r="O288" s="387" t="str">
        <f>IF($F288&gt;0,VLOOKUP($A288,Progress_20230525!$A:$AZ,28,0),IF($G288&gt;0,VLOOKUP($A288,Progress_20230525!$A:$AZ,18,0),VLOOKUP($A288,Progress_20230525!$A:$AZ,18,0)))</f>
        <v>ผอ.นางสาวสุภาพร  เทพสวัสดิ์</v>
      </c>
      <c r="P288" s="393" t="str">
        <f>IF($F288&gt;0,VLOOKUP($A288,Progress_20230525!$A:$AZ,29,0),IF($G288&gt;0,VLOOKUP($A288,Progress_20230525!$A:$AZ,19,0),VLOOKUP($A288,Progress_20230525!$A:$AZ,19,0)))</f>
        <v>093 667 1555</v>
      </c>
      <c r="Q288" s="393" t="str">
        <f>IF($F288&gt;0,0,IF($G288&gt;0,VLOOKUP($A288,Progress_20230525!$A:$AZ,20,0),VLOOKUP($A288,Progress_20230525!$A:$AZ,20,0)))</f>
        <v>นายชัยณรงค์ สุขถนอม</v>
      </c>
      <c r="R288" s="393" t="str">
        <f>IF($F288&gt;0,0,IF($G288&gt;0,VLOOKUP($A288,Progress_20230525!$A:$AZ,21,0),VLOOKUP($A288,Progress_20230525!$A:$AZ,21,0)))</f>
        <v>085-113-3184</v>
      </c>
      <c r="S288" s="387"/>
      <c r="T288" s="387"/>
      <c r="U288" s="391">
        <f t="shared" si="24"/>
        <v>45061</v>
      </c>
      <c r="V288" s="387" t="str">
        <f>VLOOKUP(MONTH($U288),Month!$A:$C,3,0)</f>
        <v>พฤษภาคม</v>
      </c>
      <c r="W288" s="387">
        <f t="shared" si="20"/>
        <v>2023</v>
      </c>
      <c r="X288" s="392">
        <v>236.06257229494847</v>
      </c>
      <c r="Y288" s="392">
        <v>118.12909411614507</v>
      </c>
    </row>
    <row r="289" spans="1:25" x14ac:dyDescent="0.25">
      <c r="A289" s="386">
        <f t="shared" si="21"/>
        <v>288</v>
      </c>
      <c r="B289" s="27">
        <f t="shared" si="22"/>
        <v>3</v>
      </c>
      <c r="C289" s="27">
        <f>VALUE(RIGHT(VLOOKUP($A289,Progress_20230525!$A:$AZ,4,0),1))</f>
        <v>2</v>
      </c>
      <c r="D289" s="387" t="str">
        <f>VLOOKUP($C289,Type!$A:$B,2,0)</f>
        <v>ศูนย์ที่จัดตั้งในโรงเรียนสังกัด ศธ. (ขนาดเล็กและกลาง)</v>
      </c>
      <c r="E289" s="386">
        <v>2</v>
      </c>
      <c r="F289" s="388">
        <f>IF(LEN(VLOOKUP($A289,Progress_20230525!$A:$AZ,24,0))&gt;0,1,0)</f>
        <v>0</v>
      </c>
      <c r="G289" s="388">
        <f>IFERROR(SEARCH("&gt;",VLOOKUP($A289,Progress_20230525!$A:$AZ,15,0),1),0)</f>
        <v>0</v>
      </c>
      <c r="H289" s="387" t="str">
        <f>IF($F289&gt;0,VLOOKUP($A289,Progress_20230525!$A:$AZ,24,0),IF($G289&gt;0,RIGHT(VLOOKUP($A289,Progress_20230525!$A:$AZ,15,0),LEN(VLOOKUP($A289,Progress_20230525!$A:$AZ,15,0))-$G289-1),VLOOKUP($A289,Progress_20230525!$A:$AZ,15,0)))</f>
        <v>โรงเรียนวัดนาคปรก</v>
      </c>
      <c r="I289" s="387" t="str">
        <f>VLOOKUP(A289,Progress_20230525!$A:$AZ,7,0)</f>
        <v>กรุงเทพมหานคร</v>
      </c>
      <c r="J289" s="387" t="str">
        <f>VLOOKUP($A289,Progress_20230525!$A:$AZ,5,0)</f>
        <v>โรงเรียนสังกัด สพฐ</v>
      </c>
      <c r="K289" s="387" t="str">
        <f>IF($F289&gt;0,VLOOKUP($A289,Progress_20230525!$A:$AZ,25,0),IF($G289&gt;0,VLOOKUP($A289,Progress_20230525!$A:$AZ,11,0),VLOOKUP($A289,Progress_20230525!$A:$AZ,11,0)))</f>
        <v>101 ตำบลปากคลองภาษีเจริญ เขตภาษีเจริญ กรุงเทพมหานคร 10160</v>
      </c>
      <c r="L289" s="387">
        <f>IF($F289&gt;0,VLOOKUP($A289,Progress_20230525!$A:$AZ,26,0),IF($G289&gt;0,VLOOKUP($A289,Progress_20230525!$A:$AZ,16,0),VLOOKUP($A289,Progress_20230525!$A:$AZ,16,0)))</f>
        <v>13.717331700000001</v>
      </c>
      <c r="M289" s="387">
        <f>IF($F289&gt;0,VLOOKUP($A289,Progress_20230525!$A:$AZ,27,0),IF($G289&gt;0,VLOOKUP($A289,Progress_20230525!$A:$AZ,17,0),VLOOKUP($A289,Progress_20230525!$A:$AZ,17,0)))</f>
        <v>100.46406450000001</v>
      </c>
      <c r="N289" s="387" t="str">
        <f t="shared" si="23"/>
        <v>สังกัดหน่วยงาน</v>
      </c>
      <c r="O289" s="387" t="str">
        <f>IF($F289&gt;0,VLOOKUP($A289,Progress_20230525!$A:$AZ,28,0),IF($G289&gt;0,VLOOKUP($A289,Progress_20230525!$A:$AZ,18,0),VLOOKUP($A289,Progress_20230525!$A:$AZ,18,0)))</f>
        <v>ผอ.นายสุไกรฤกษ์ ลัดกรูด</v>
      </c>
      <c r="P289" s="393" t="str">
        <f>IF($F289&gt;0,VLOOKUP($A289,Progress_20230525!$A:$AZ,29,0),IF($G289&gt;0,VLOOKUP($A289,Progress_20230525!$A:$AZ,19,0),VLOOKUP($A289,Progress_20230525!$A:$AZ,19,0)))</f>
        <v>084-662-0031</v>
      </c>
      <c r="Q289" s="393" t="str">
        <f>IF($F289&gt;0,0,IF($G289&gt;0,VLOOKUP($A289,Progress_20230525!$A:$AZ,20,0),VLOOKUP($A289,Progress_20230525!$A:$AZ,20,0)))</f>
        <v>นางสาวณัฐวดี จันทร์แหยม</v>
      </c>
      <c r="R289" s="393" t="str">
        <f>IF($F289&gt;0,0,IF($G289&gt;0,VLOOKUP($A289,Progress_20230525!$A:$AZ,21,0),VLOOKUP($A289,Progress_20230525!$A:$AZ,21,0)))</f>
        <v>085-173-9050</v>
      </c>
      <c r="S289" s="387"/>
      <c r="T289" s="387"/>
      <c r="U289" s="391">
        <f t="shared" si="24"/>
        <v>45061</v>
      </c>
      <c r="V289" s="387" t="str">
        <f>VLOOKUP(MONTH($U289),Month!$A:$C,3,0)</f>
        <v>พฤษภาคม</v>
      </c>
      <c r="W289" s="387">
        <f t="shared" si="20"/>
        <v>2023</v>
      </c>
      <c r="X289" s="392">
        <v>218.97228842318941</v>
      </c>
      <c r="Y289" s="392">
        <v>137.56313990191424</v>
      </c>
    </row>
    <row r="290" spans="1:25" x14ac:dyDescent="0.25">
      <c r="A290" s="386">
        <f t="shared" si="21"/>
        <v>289</v>
      </c>
      <c r="B290" s="27">
        <f t="shared" si="22"/>
        <v>3</v>
      </c>
      <c r="C290" s="27">
        <f>VALUE(RIGHT(VLOOKUP($A290,Progress_20230525!$A:$AZ,4,0),1))</f>
        <v>2</v>
      </c>
      <c r="D290" s="387" t="str">
        <f>VLOOKUP($C290,Type!$A:$B,2,0)</f>
        <v>ศูนย์ที่จัดตั้งในโรงเรียนสังกัด ศธ. (ขนาดเล็กและกลาง)</v>
      </c>
      <c r="E290" s="386">
        <v>3</v>
      </c>
      <c r="F290" s="388">
        <f>IF(LEN(VLOOKUP($A290,Progress_20230525!$A:$AZ,24,0))&gt;0,1,0)</f>
        <v>0</v>
      </c>
      <c r="G290" s="388">
        <f>IFERROR(SEARCH("&gt;",VLOOKUP($A290,Progress_20230525!$A:$AZ,15,0),1),0)</f>
        <v>0</v>
      </c>
      <c r="H290" s="387" t="str">
        <f>IF($F290&gt;0,VLOOKUP($A290,Progress_20230525!$A:$AZ,24,0),IF($G290&gt;0,RIGHT(VLOOKUP($A290,Progress_20230525!$A:$AZ,15,0),LEN(VLOOKUP($A290,Progress_20230525!$A:$AZ,15,0))-$G290-1),VLOOKUP($A290,Progress_20230525!$A:$AZ,15,0)))</f>
        <v>โรงเรียนดาราคาม</v>
      </c>
      <c r="I290" s="387" t="str">
        <f>VLOOKUP(A290,Progress_20230525!$A:$AZ,7,0)</f>
        <v>กรุงเทพมหานคร</v>
      </c>
      <c r="J290" s="387" t="str">
        <f>VLOOKUP($A290,Progress_20230525!$A:$AZ,5,0)</f>
        <v>โรงเรียนสังกัด สพฐ</v>
      </c>
      <c r="K290" s="387" t="str">
        <f>IF($F290&gt;0,VLOOKUP($A290,Progress_20230525!$A:$AZ,25,0),IF($G290&gt;0,VLOOKUP($A290,Progress_20230525!$A:$AZ,11,0),VLOOKUP($A290,Progress_20230525!$A:$AZ,11,0)))</f>
        <v>932 ถนนสุขุมวิท แขวงพระโขนง เขตคลองเตย กรุงเทพมหานคร 10110</v>
      </c>
      <c r="L290" s="387">
        <f>IF($F290&gt;0,VLOOKUP($A290,Progress_20230525!$A:$AZ,26,0),IF($G290&gt;0,VLOOKUP($A290,Progress_20230525!$A:$AZ,16,0),VLOOKUP($A290,Progress_20230525!$A:$AZ,16,0)))</f>
        <v>13.718756000000001</v>
      </c>
      <c r="M290" s="387">
        <f>IF($F290&gt;0,VLOOKUP($A290,Progress_20230525!$A:$AZ,27,0),IF($G290&gt;0,VLOOKUP($A290,Progress_20230525!$A:$AZ,17,0),VLOOKUP($A290,Progress_20230525!$A:$AZ,17,0)))</f>
        <v>100.583299</v>
      </c>
      <c r="N290" s="387" t="str">
        <f t="shared" si="23"/>
        <v>สังกัดหน่วยงาน</v>
      </c>
      <c r="O290" s="387" t="str">
        <f>IF($F290&gt;0,VLOOKUP($A290,Progress_20230525!$A:$AZ,28,0),IF($G290&gt;0,VLOOKUP($A290,Progress_20230525!$A:$AZ,18,0),VLOOKUP($A290,Progress_20230525!$A:$AZ,18,0)))</f>
        <v>นางนุชนาฏ เจริญสุข</v>
      </c>
      <c r="P290" s="393" t="str">
        <f>IF($F290&gt;0,VLOOKUP($A290,Progress_20230525!$A:$AZ,29,0),IF($G290&gt;0,VLOOKUP($A290,Progress_20230525!$A:$AZ,19,0),VLOOKUP($A290,Progress_20230525!$A:$AZ,19,0)))</f>
        <v>062-048-3868</v>
      </c>
      <c r="Q290" s="393">
        <f>IF($F290&gt;0,0,IF($G290&gt;0,VLOOKUP($A290,Progress_20230525!$A:$AZ,20,0),VLOOKUP($A290,Progress_20230525!$A:$AZ,20,0)))</f>
        <v>0</v>
      </c>
      <c r="R290" s="393">
        <f>IF($F290&gt;0,0,IF($G290&gt;0,VLOOKUP($A290,Progress_20230525!$A:$AZ,21,0),VLOOKUP($A290,Progress_20230525!$A:$AZ,21,0)))</f>
        <v>0</v>
      </c>
      <c r="S290" s="387"/>
      <c r="T290" s="387"/>
      <c r="U290" s="391">
        <f t="shared" si="24"/>
        <v>45061</v>
      </c>
      <c r="V290" s="387" t="str">
        <f>VLOOKUP(MONTH($U290),Month!$A:$C,3,0)</f>
        <v>พฤษภาคม</v>
      </c>
      <c r="W290" s="387">
        <f t="shared" si="20"/>
        <v>2023</v>
      </c>
      <c r="X290" s="392">
        <v>239.22498639007165</v>
      </c>
      <c r="Y290" s="392">
        <v>136.80326411815778</v>
      </c>
    </row>
    <row r="291" spans="1:25" x14ac:dyDescent="0.25">
      <c r="A291" s="386">
        <f t="shared" si="21"/>
        <v>290</v>
      </c>
      <c r="B291" s="27">
        <f t="shared" si="22"/>
        <v>3</v>
      </c>
      <c r="C291" s="27">
        <f>VALUE(RIGHT(VLOOKUP($A291,Progress_20230525!$A:$AZ,4,0),1))</f>
        <v>2</v>
      </c>
      <c r="D291" s="387" t="str">
        <f>VLOOKUP($C291,Type!$A:$B,2,0)</f>
        <v>ศูนย์ที่จัดตั้งในโรงเรียนสังกัด ศธ. (ขนาดเล็กและกลาง)</v>
      </c>
      <c r="E291" s="386">
        <v>4</v>
      </c>
      <c r="F291" s="388">
        <f>IF(LEN(VLOOKUP($A291,Progress_20230525!$A:$AZ,24,0))&gt;0,1,0)</f>
        <v>0</v>
      </c>
      <c r="G291" s="388">
        <f>IFERROR(SEARCH("&gt;",VLOOKUP($A291,Progress_20230525!$A:$AZ,15,0),1),0)</f>
        <v>0</v>
      </c>
      <c r="H291" s="387" t="str">
        <f>IF($F291&gt;0,VLOOKUP($A291,Progress_20230525!$A:$AZ,24,0),IF($G291&gt;0,RIGHT(VLOOKUP($A291,Progress_20230525!$A:$AZ,15,0),LEN(VLOOKUP($A291,Progress_20230525!$A:$AZ,15,0))-$G291-1),VLOOKUP($A291,Progress_20230525!$A:$AZ,15,0)))</f>
        <v>โรงเรียนบ้านวังไม้แดง</v>
      </c>
      <c r="I291" s="387" t="str">
        <f>VLOOKUP(A291,Progress_20230525!$A:$AZ,7,0)</f>
        <v>จันทบุรี</v>
      </c>
      <c r="J291" s="387" t="str">
        <f>VLOOKUP($A291,Progress_20230525!$A:$AZ,5,0)</f>
        <v>โรงเรียนสังกัด สพฐ</v>
      </c>
      <c r="K291" s="387" t="str">
        <f>IF($F291&gt;0,VLOOKUP($A291,Progress_20230525!$A:$AZ,25,0),IF($G291&gt;0,VLOOKUP($A291,Progress_20230525!$A:$AZ,11,0),VLOOKUP($A291,Progress_20230525!$A:$AZ,11,0)))</f>
        <v>หมู่ที่  5  บ้านกลุ่มสระบุรี ตำบลสามพี่น้อง อำเภอแก่งหางแมว จันทบุรี 22160</v>
      </c>
      <c r="L291" s="387">
        <f>IF($F291&gt;0,VLOOKUP($A291,Progress_20230525!$A:$AZ,26,0),IF($G291&gt;0,VLOOKUP($A291,Progress_20230525!$A:$AZ,16,0),VLOOKUP($A291,Progress_20230525!$A:$AZ,16,0)))</f>
        <v>12.986559</v>
      </c>
      <c r="M291" s="387">
        <f>IF($F291&gt;0,VLOOKUP($A291,Progress_20230525!$A:$AZ,27,0),IF($G291&gt;0,VLOOKUP($A291,Progress_20230525!$A:$AZ,17,0),VLOOKUP($A291,Progress_20230525!$A:$AZ,17,0)))</f>
        <v>101.83528099999999</v>
      </c>
      <c r="N291" s="387" t="str">
        <f t="shared" si="23"/>
        <v>สังกัดหน่วยงาน</v>
      </c>
      <c r="O291" s="387" t="str">
        <f>IF($F291&gt;0,VLOOKUP($A291,Progress_20230525!$A:$AZ,28,0),IF($G291&gt;0,VLOOKUP($A291,Progress_20230525!$A:$AZ,18,0),VLOOKUP($A291,Progress_20230525!$A:$AZ,18,0)))</f>
        <v>นางวรรณา  กุลชาติ</v>
      </c>
      <c r="P291" s="393" t="str">
        <f>IF($F291&gt;0,VLOOKUP($A291,Progress_20230525!$A:$AZ,29,0),IF($G291&gt;0,VLOOKUP($A291,Progress_20230525!$A:$AZ,19,0),VLOOKUP($A291,Progress_20230525!$A:$AZ,19,0)))</f>
        <v>063-176-3957</v>
      </c>
      <c r="Q291" s="393">
        <f>IF($F291&gt;0,0,IF($G291&gt;0,VLOOKUP($A291,Progress_20230525!$A:$AZ,20,0),VLOOKUP($A291,Progress_20230525!$A:$AZ,20,0)))</f>
        <v>0</v>
      </c>
      <c r="R291" s="393">
        <f>IF($F291&gt;0,0,IF($G291&gt;0,VLOOKUP($A291,Progress_20230525!$A:$AZ,21,0),VLOOKUP($A291,Progress_20230525!$A:$AZ,21,0)))</f>
        <v>0</v>
      </c>
      <c r="S291" s="387"/>
      <c r="T291" s="387"/>
      <c r="U291" s="391">
        <f t="shared" si="24"/>
        <v>45061</v>
      </c>
      <c r="V291" s="387" t="str">
        <f>VLOOKUP(MONTH($U291),Month!$A:$C,3,0)</f>
        <v>พฤษภาคม</v>
      </c>
      <c r="W291" s="387">
        <f t="shared" si="20"/>
        <v>2023</v>
      </c>
      <c r="X291" s="392">
        <v>237.1565853130715</v>
      </c>
      <c r="Y291" s="392">
        <v>136.66188170807155</v>
      </c>
    </row>
    <row r="292" spans="1:25" x14ac:dyDescent="0.25">
      <c r="A292" s="386">
        <f t="shared" si="21"/>
        <v>291</v>
      </c>
      <c r="B292" s="27">
        <f t="shared" si="22"/>
        <v>3</v>
      </c>
      <c r="C292" s="27">
        <f>VALUE(RIGHT(VLOOKUP($A292,Progress_20230525!$A:$AZ,4,0),1))</f>
        <v>2</v>
      </c>
      <c r="D292" s="387" t="str">
        <f>VLOOKUP($C292,Type!$A:$B,2,0)</f>
        <v>ศูนย์ที่จัดตั้งในโรงเรียนสังกัด ศธ. (ขนาดเล็กและกลาง)</v>
      </c>
      <c r="E292" s="386">
        <v>5</v>
      </c>
      <c r="F292" s="388">
        <f>IF(LEN(VLOOKUP($A292,Progress_20230525!$A:$AZ,24,0))&gt;0,1,0)</f>
        <v>0</v>
      </c>
      <c r="G292" s="388">
        <f>IFERROR(SEARCH("&gt;",VLOOKUP($A292,Progress_20230525!$A:$AZ,15,0),1),0)</f>
        <v>0</v>
      </c>
      <c r="H292" s="387" t="str">
        <f>IF($F292&gt;0,VLOOKUP($A292,Progress_20230525!$A:$AZ,24,0),IF($G292&gt;0,RIGHT(VLOOKUP($A292,Progress_20230525!$A:$AZ,15,0),LEN(VLOOKUP($A292,Progress_20230525!$A:$AZ,15,0))-$G292-1),VLOOKUP($A292,Progress_20230525!$A:$AZ,15,0)))</f>
        <v>โรงเรียนบ้านคลองลาว</v>
      </c>
      <c r="I292" s="387" t="str">
        <f>VLOOKUP(A292,Progress_20230525!$A:$AZ,7,0)</f>
        <v>จันทบุรี</v>
      </c>
      <c r="J292" s="387" t="str">
        <f>VLOOKUP($A292,Progress_20230525!$A:$AZ,5,0)</f>
        <v>โรงเรียนสังกัด สพฐ</v>
      </c>
      <c r="K292" s="387" t="str">
        <f>IF($F292&gt;0,VLOOKUP($A292,Progress_20230525!$A:$AZ,25,0),IF($G292&gt;0,VLOOKUP($A292,Progress_20230525!$A:$AZ,11,0),VLOOKUP($A292,Progress_20230525!$A:$AZ,11,0)))</f>
        <v>หมู่ที่ 7   บ้านคลองลาว ตำบลวังใหม่ อำเภอนายายอาม จันทบุรี 22170</v>
      </c>
      <c r="L292" s="387">
        <f>IF($F292&gt;0,VLOOKUP($A292,Progress_20230525!$A:$AZ,26,0),IF($G292&gt;0,VLOOKUP($A292,Progress_20230525!$A:$AZ,16,0),VLOOKUP($A292,Progress_20230525!$A:$AZ,16,0)))</f>
        <v>12.785638000000001</v>
      </c>
      <c r="M292" s="387">
        <f>IF($F292&gt;0,VLOOKUP($A292,Progress_20230525!$A:$AZ,27,0),IF($G292&gt;0,VLOOKUP($A292,Progress_20230525!$A:$AZ,17,0),VLOOKUP($A292,Progress_20230525!$A:$AZ,17,0)))</f>
        <v>101.899855</v>
      </c>
      <c r="N292" s="387" t="str">
        <f t="shared" si="23"/>
        <v>สังกัดหน่วยงาน</v>
      </c>
      <c r="O292" s="387" t="str">
        <f>IF($F292&gt;0,VLOOKUP($A292,Progress_20230525!$A:$AZ,28,0),IF($G292&gt;0,VLOOKUP($A292,Progress_20230525!$A:$AZ,18,0),VLOOKUP($A292,Progress_20230525!$A:$AZ,18,0)))</f>
        <v>นางสุชานันท์ รัตนภาค</v>
      </c>
      <c r="P292" s="393" t="str">
        <f>IF($F292&gt;0,VLOOKUP($A292,Progress_20230525!$A:$AZ,29,0),IF($G292&gt;0,VLOOKUP($A292,Progress_20230525!$A:$AZ,19,0),VLOOKUP($A292,Progress_20230525!$A:$AZ,19,0)))</f>
        <v>-</v>
      </c>
      <c r="Q292" s="393">
        <f>IF($F292&gt;0,0,IF($G292&gt;0,VLOOKUP($A292,Progress_20230525!$A:$AZ,20,0),VLOOKUP($A292,Progress_20230525!$A:$AZ,20,0)))</f>
        <v>0</v>
      </c>
      <c r="R292" s="393">
        <f>IF($F292&gt;0,0,IF($G292&gt;0,VLOOKUP($A292,Progress_20230525!$A:$AZ,21,0),VLOOKUP($A292,Progress_20230525!$A:$AZ,21,0)))</f>
        <v>0</v>
      </c>
      <c r="S292" s="387"/>
      <c r="T292" s="387"/>
      <c r="U292" s="391">
        <f t="shared" si="24"/>
        <v>45061</v>
      </c>
      <c r="V292" s="387" t="str">
        <f>VLOOKUP(MONTH($U292),Month!$A:$C,3,0)</f>
        <v>พฤษภาคม</v>
      </c>
      <c r="W292" s="387">
        <f t="shared" si="20"/>
        <v>2023</v>
      </c>
      <c r="X292" s="392">
        <v>237.65199566457449</v>
      </c>
      <c r="Y292" s="392">
        <v>135.7791953125907</v>
      </c>
    </row>
    <row r="293" spans="1:25" x14ac:dyDescent="0.25">
      <c r="A293" s="386">
        <f t="shared" si="21"/>
        <v>292</v>
      </c>
      <c r="B293" s="27">
        <f t="shared" si="22"/>
        <v>3</v>
      </c>
      <c r="C293" s="27">
        <f>VALUE(RIGHT(VLOOKUP($A293,Progress_20230525!$A:$AZ,4,0),1))</f>
        <v>2</v>
      </c>
      <c r="D293" s="387" t="str">
        <f>VLOOKUP($C293,Type!$A:$B,2,0)</f>
        <v>ศูนย์ที่จัดตั้งในโรงเรียนสังกัด ศธ. (ขนาดเล็กและกลาง)</v>
      </c>
      <c r="E293" s="386">
        <v>6</v>
      </c>
      <c r="F293" s="388">
        <f>IF(LEN(VLOOKUP($A293,Progress_20230525!$A:$AZ,24,0))&gt;0,1,0)</f>
        <v>0</v>
      </c>
      <c r="G293" s="388">
        <f>IFERROR(SEARCH("&gt;",VLOOKUP($A293,Progress_20230525!$A:$AZ,15,0),1),0)</f>
        <v>0</v>
      </c>
      <c r="H293" s="387" t="str">
        <f>IF($F293&gt;0,VLOOKUP($A293,Progress_20230525!$A:$AZ,24,0),IF($G293&gt;0,RIGHT(VLOOKUP($A293,Progress_20230525!$A:$AZ,15,0),LEN(VLOOKUP($A293,Progress_20230525!$A:$AZ,15,0))-$G293-1),VLOOKUP($A293,Progress_20230525!$A:$AZ,15,0)))</f>
        <v>โรงเรียนวัดเวฬุวัน</v>
      </c>
      <c r="I293" s="387" t="str">
        <f>VLOOKUP(A293,Progress_20230525!$A:$AZ,7,0)</f>
        <v>จันทบุรี</v>
      </c>
      <c r="J293" s="387" t="str">
        <f>VLOOKUP($A293,Progress_20230525!$A:$AZ,5,0)</f>
        <v>โรงเรียนสังกัด สพฐ</v>
      </c>
      <c r="K293" s="387" t="str">
        <f>IF($F293&gt;0,VLOOKUP($A293,Progress_20230525!$A:$AZ,25,0),IF($G293&gt;0,VLOOKUP($A293,Progress_20230525!$A:$AZ,11,0),VLOOKUP($A293,Progress_20230525!$A:$AZ,11,0)))</f>
        <v>หมู่ที่ 3  บ้านวัดเวฬุ ตำบลวังสรรพรส อำเภอขลุง จันทบุรี 22110</v>
      </c>
      <c r="L293" s="387">
        <f>IF($F293&gt;0,VLOOKUP($A293,Progress_20230525!$A:$AZ,26,0),IF($G293&gt;0,VLOOKUP($A293,Progress_20230525!$A:$AZ,16,0),VLOOKUP($A293,Progress_20230525!$A:$AZ,16,0)))</f>
        <v>12.561762</v>
      </c>
      <c r="M293" s="387">
        <f>IF($F293&gt;0,VLOOKUP($A293,Progress_20230525!$A:$AZ,27,0),IF($G293&gt;0,VLOOKUP($A293,Progress_20230525!$A:$AZ,17,0),VLOOKUP($A293,Progress_20230525!$A:$AZ,17,0)))</f>
        <v>102.29017899999999</v>
      </c>
      <c r="N293" s="387" t="str">
        <f t="shared" si="23"/>
        <v>สังกัดหน่วยงาน</v>
      </c>
      <c r="O293" s="387" t="str">
        <f>IF($F293&gt;0,VLOOKUP($A293,Progress_20230525!$A:$AZ,28,0),IF($G293&gt;0,VLOOKUP($A293,Progress_20230525!$A:$AZ,18,0),VLOOKUP($A293,Progress_20230525!$A:$AZ,18,0)))</f>
        <v>นายปรีชา  วุฒิเกษตรสกุล</v>
      </c>
      <c r="P293" s="393" t="str">
        <f>IF($F293&gt;0,VLOOKUP($A293,Progress_20230525!$A:$AZ,29,0),IF($G293&gt;0,VLOOKUP($A293,Progress_20230525!$A:$AZ,19,0),VLOOKUP($A293,Progress_20230525!$A:$AZ,19,0)))</f>
        <v>089-930-4485</v>
      </c>
      <c r="Q293" s="393">
        <f>IF($F293&gt;0,0,IF($G293&gt;0,VLOOKUP($A293,Progress_20230525!$A:$AZ,20,0),VLOOKUP($A293,Progress_20230525!$A:$AZ,20,0)))</f>
        <v>0</v>
      </c>
      <c r="R293" s="393">
        <f>IF($F293&gt;0,0,IF($G293&gt;0,VLOOKUP($A293,Progress_20230525!$A:$AZ,21,0),VLOOKUP($A293,Progress_20230525!$A:$AZ,21,0)))</f>
        <v>0</v>
      </c>
      <c r="S293" s="387"/>
      <c r="T293" s="387"/>
      <c r="U293" s="391">
        <f t="shared" si="24"/>
        <v>45061</v>
      </c>
      <c r="V293" s="387" t="str">
        <f>VLOOKUP(MONTH($U293),Month!$A:$C,3,0)</f>
        <v>พฤษภาคม</v>
      </c>
      <c r="W293" s="387">
        <f t="shared" si="20"/>
        <v>2023</v>
      </c>
      <c r="X293" s="392">
        <v>226.27378189538268</v>
      </c>
      <c r="Y293" s="392">
        <v>139.37420203701734</v>
      </c>
    </row>
    <row r="294" spans="1:25" x14ac:dyDescent="0.25">
      <c r="A294" s="386">
        <f t="shared" si="21"/>
        <v>293</v>
      </c>
      <c r="B294" s="27">
        <f t="shared" si="22"/>
        <v>3</v>
      </c>
      <c r="C294" s="27">
        <f>VALUE(RIGHT(VLOOKUP($A294,Progress_20230525!$A:$AZ,4,0),1))</f>
        <v>2</v>
      </c>
      <c r="D294" s="387" t="str">
        <f>VLOOKUP($C294,Type!$A:$B,2,0)</f>
        <v>ศูนย์ที่จัดตั้งในโรงเรียนสังกัด ศธ. (ขนาดเล็กและกลาง)</v>
      </c>
      <c r="E294" s="386">
        <v>7</v>
      </c>
      <c r="F294" s="388">
        <f>IF(LEN(VLOOKUP($A294,Progress_20230525!$A:$AZ,24,0))&gt;0,1,0)</f>
        <v>0</v>
      </c>
      <c r="G294" s="388">
        <f>IFERROR(SEARCH("&gt;",VLOOKUP($A294,Progress_20230525!$A:$AZ,15,0),1),0)</f>
        <v>0</v>
      </c>
      <c r="H294" s="387" t="str">
        <f>IF($F294&gt;0,VLOOKUP($A294,Progress_20230525!$A:$AZ,24,0),IF($G294&gt;0,RIGHT(VLOOKUP($A294,Progress_20230525!$A:$AZ,15,0),LEN(VLOOKUP($A294,Progress_20230525!$A:$AZ,15,0))-$G294-1),VLOOKUP($A294,Progress_20230525!$A:$AZ,15,0)))</f>
        <v>โรงเรียนบ้านหนองสลุด</v>
      </c>
      <c r="I294" s="387" t="str">
        <f>VLOOKUP(A294,Progress_20230525!$A:$AZ,7,0)</f>
        <v>จันทบุรี</v>
      </c>
      <c r="J294" s="387" t="str">
        <f>VLOOKUP($A294,Progress_20230525!$A:$AZ,5,0)</f>
        <v>โรงเรียนสังกัด สพฐ</v>
      </c>
      <c r="K294" s="387" t="str">
        <f>IF($F294&gt;0,VLOOKUP($A294,Progress_20230525!$A:$AZ,25,0),IF($G294&gt;0,VLOOKUP($A294,Progress_20230525!$A:$AZ,11,0),VLOOKUP($A294,Progress_20230525!$A:$AZ,11,0)))</f>
        <v>39/5  หมู่ที่  5  บ้านหนองสลุด ตำบลปัถวี อำเภอมะขาม จันทบุรี 22150</v>
      </c>
      <c r="L294" s="387">
        <f>IF($F294&gt;0,VLOOKUP($A294,Progress_20230525!$A:$AZ,26,0),IF($G294&gt;0,VLOOKUP($A294,Progress_20230525!$A:$AZ,16,0),VLOOKUP($A294,Progress_20230525!$A:$AZ,16,0)))</f>
        <v>12.743337</v>
      </c>
      <c r="M294" s="387">
        <f>IF($F294&gt;0,VLOOKUP($A294,Progress_20230525!$A:$AZ,27,0),IF($G294&gt;0,VLOOKUP($A294,Progress_20230525!$A:$AZ,17,0),VLOOKUP($A294,Progress_20230525!$A:$AZ,17,0)))</f>
        <v>102.231156</v>
      </c>
      <c r="N294" s="387" t="str">
        <f t="shared" si="23"/>
        <v>สังกัดหน่วยงาน</v>
      </c>
      <c r="O294" s="387" t="str">
        <f>IF($F294&gt;0,VLOOKUP($A294,Progress_20230525!$A:$AZ,28,0),IF($G294&gt;0,VLOOKUP($A294,Progress_20230525!$A:$AZ,18,0),VLOOKUP($A294,Progress_20230525!$A:$AZ,18,0)))</f>
        <v>นางพิชญา  เบี้ยแก้ว</v>
      </c>
      <c r="P294" s="393" t="str">
        <f>IF($F294&gt;0,VLOOKUP($A294,Progress_20230525!$A:$AZ,29,0),IF($G294&gt;0,VLOOKUP($A294,Progress_20230525!$A:$AZ,19,0),VLOOKUP($A294,Progress_20230525!$A:$AZ,19,0)))</f>
        <v>081-762-1331</v>
      </c>
      <c r="Q294" s="393">
        <f>IF($F294&gt;0,0,IF($G294&gt;0,VLOOKUP($A294,Progress_20230525!$A:$AZ,20,0),VLOOKUP($A294,Progress_20230525!$A:$AZ,20,0)))</f>
        <v>0</v>
      </c>
      <c r="R294" s="393">
        <f>IF($F294&gt;0,0,IF($G294&gt;0,VLOOKUP($A294,Progress_20230525!$A:$AZ,21,0),VLOOKUP($A294,Progress_20230525!$A:$AZ,21,0)))</f>
        <v>0</v>
      </c>
      <c r="S294" s="387"/>
      <c r="T294" s="387"/>
      <c r="U294" s="391">
        <f t="shared" si="24"/>
        <v>45061</v>
      </c>
      <c r="V294" s="387" t="str">
        <f>VLOOKUP(MONTH($U294),Month!$A:$C,3,0)</f>
        <v>พฤษภาคม</v>
      </c>
      <c r="W294" s="387">
        <f t="shared" si="20"/>
        <v>2023</v>
      </c>
      <c r="X294" s="392">
        <v>221.71349820389216</v>
      </c>
      <c r="Y294" s="392">
        <v>113.1571974422787</v>
      </c>
    </row>
    <row r="295" spans="1:25" x14ac:dyDescent="0.25">
      <c r="A295" s="386">
        <f t="shared" si="21"/>
        <v>294</v>
      </c>
      <c r="B295" s="27">
        <f t="shared" si="22"/>
        <v>3</v>
      </c>
      <c r="C295" s="27">
        <f>VALUE(RIGHT(VLOOKUP($A295,Progress_20230525!$A:$AZ,4,0),1))</f>
        <v>3</v>
      </c>
      <c r="D295" s="387" t="str">
        <f>VLOOKUP($C295,Type!$A:$B,2,0)</f>
        <v>ศูนย์ที่จัดตั้งในโรงเรียนสังกัด ศธ. (ขนาดใหญ่)</v>
      </c>
      <c r="E295" s="386">
        <v>8</v>
      </c>
      <c r="F295" s="388">
        <f>IF(LEN(VLOOKUP($A295,Progress_20230525!$A:$AZ,24,0))&gt;0,1,0)</f>
        <v>0</v>
      </c>
      <c r="G295" s="388">
        <f>IFERROR(SEARCH("&gt;",VLOOKUP($A295,Progress_20230525!$A:$AZ,15,0),1),0)</f>
        <v>0</v>
      </c>
      <c r="H295" s="387" t="str">
        <f>IF($F295&gt;0,VLOOKUP($A295,Progress_20230525!$A:$AZ,24,0),IF($G295&gt;0,RIGHT(VLOOKUP($A295,Progress_20230525!$A:$AZ,15,0),LEN(VLOOKUP($A295,Progress_20230525!$A:$AZ,15,0))-$G295-1),VLOOKUP($A295,Progress_20230525!$A:$AZ,15,0)))</f>
        <v>โรงเรียนทุ่งขนานวิทยา</v>
      </c>
      <c r="I295" s="387" t="str">
        <f>VLOOKUP(A295,Progress_20230525!$A:$AZ,7,0)</f>
        <v>จันทบุรี</v>
      </c>
      <c r="J295" s="387" t="str">
        <f>VLOOKUP($A295,Progress_20230525!$A:$AZ,5,0)</f>
        <v>โรงเรียนสังกัด สพฐ</v>
      </c>
      <c r="K295" s="387" t="str">
        <f>IF($F295&gt;0,VLOOKUP($A295,Progress_20230525!$A:$AZ,25,0),IF($G295&gt;0,VLOOKUP($A295,Progress_20230525!$A:$AZ,11,0),VLOOKUP($A295,Progress_20230525!$A:$AZ,11,0)))</f>
        <v>499 หมู่ 1 ตำบลทุ่งขนาน อำเภอสอยดาว จันทบุรี 22180</v>
      </c>
      <c r="L295" s="387">
        <f>IF($F295&gt;0,VLOOKUP($A295,Progress_20230525!$A:$AZ,26,0),IF($G295&gt;0,VLOOKUP($A295,Progress_20230525!$A:$AZ,16,0),VLOOKUP($A295,Progress_20230525!$A:$AZ,16,0)))</f>
        <v>13.228355000000001</v>
      </c>
      <c r="M295" s="387">
        <f>IF($F295&gt;0,VLOOKUP($A295,Progress_20230525!$A:$AZ,27,0),IF($G295&gt;0,VLOOKUP($A295,Progress_20230525!$A:$AZ,17,0),VLOOKUP($A295,Progress_20230525!$A:$AZ,17,0)))</f>
        <v>102.277272</v>
      </c>
      <c r="N295" s="387" t="str">
        <f t="shared" si="23"/>
        <v>สังกัดหน่วยงาน</v>
      </c>
      <c r="O295" s="387" t="str">
        <f>IF($F295&gt;0,VLOOKUP($A295,Progress_20230525!$A:$AZ,28,0),IF($G295&gt;0,VLOOKUP($A295,Progress_20230525!$A:$AZ,18,0),VLOOKUP($A295,Progress_20230525!$A:$AZ,18,0)))</f>
        <v>นายเทพพร อินทร์อ่อน</v>
      </c>
      <c r="P295" s="393" t="str">
        <f>IF($F295&gt;0,VLOOKUP($A295,Progress_20230525!$A:$AZ,29,0),IF($G295&gt;0,VLOOKUP($A295,Progress_20230525!$A:$AZ,19,0),VLOOKUP($A295,Progress_20230525!$A:$AZ,19,0)))</f>
        <v>-</v>
      </c>
      <c r="Q295" s="393">
        <f>IF($F295&gt;0,0,IF($G295&gt;0,VLOOKUP($A295,Progress_20230525!$A:$AZ,20,0),VLOOKUP($A295,Progress_20230525!$A:$AZ,20,0)))</f>
        <v>0</v>
      </c>
      <c r="R295" s="393">
        <f>IF($F295&gt;0,0,IF($G295&gt;0,VLOOKUP($A295,Progress_20230525!$A:$AZ,21,0),VLOOKUP($A295,Progress_20230525!$A:$AZ,21,0)))</f>
        <v>0</v>
      </c>
      <c r="S295" s="387"/>
      <c r="T295" s="387"/>
      <c r="U295" s="391">
        <f t="shared" si="24"/>
        <v>45061</v>
      </c>
      <c r="V295" s="387" t="str">
        <f>VLOOKUP(MONTH($U295),Month!$A:$C,3,0)</f>
        <v>พฤษภาคม</v>
      </c>
      <c r="W295" s="387">
        <f t="shared" si="20"/>
        <v>2023</v>
      </c>
      <c r="X295" s="392">
        <v>202.45682705667912</v>
      </c>
      <c r="Y295" s="392">
        <v>116.87706445304929</v>
      </c>
    </row>
    <row r="296" spans="1:25" x14ac:dyDescent="0.25">
      <c r="A296" s="386">
        <f t="shared" si="21"/>
        <v>295</v>
      </c>
      <c r="B296" s="27">
        <f t="shared" si="22"/>
        <v>3</v>
      </c>
      <c r="C296" s="27">
        <f>VALUE(RIGHT(VLOOKUP($A296,Progress_20230525!$A:$AZ,4,0),1))</f>
        <v>2</v>
      </c>
      <c r="D296" s="387" t="str">
        <f>VLOOKUP($C296,Type!$A:$B,2,0)</f>
        <v>ศูนย์ที่จัดตั้งในโรงเรียนสังกัด ศธ. (ขนาดเล็กและกลาง)</v>
      </c>
      <c r="E296" s="386">
        <v>9</v>
      </c>
      <c r="F296" s="388">
        <f>IF(LEN(VLOOKUP($A296,Progress_20230525!$A:$AZ,24,0))&gt;0,1,0)</f>
        <v>0</v>
      </c>
      <c r="G296" s="388">
        <f>IFERROR(SEARCH("&gt;",VLOOKUP($A296,Progress_20230525!$A:$AZ,15,0),1),0)</f>
        <v>0</v>
      </c>
      <c r="H296" s="387" t="str">
        <f>IF($F296&gt;0,VLOOKUP($A296,Progress_20230525!$A:$AZ,24,0),IF($G296&gt;0,RIGHT(VLOOKUP($A296,Progress_20230525!$A:$AZ,15,0),LEN(VLOOKUP($A296,Progress_20230525!$A:$AZ,15,0))-$G296-1),VLOOKUP($A296,Progress_20230525!$A:$AZ,15,0)))</f>
        <v>โรงเรียนบ้านมะขาม (สาครมะขามราษฎร์)</v>
      </c>
      <c r="I296" s="387" t="str">
        <f>VLOOKUP(A296,Progress_20230525!$A:$AZ,7,0)</f>
        <v>จันทบุรี</v>
      </c>
      <c r="J296" s="387" t="str">
        <f>VLOOKUP($A296,Progress_20230525!$A:$AZ,5,0)</f>
        <v>โรงเรียนสังกัด สพฐ</v>
      </c>
      <c r="K296" s="387" t="str">
        <f>IF($F296&gt;0,VLOOKUP($A296,Progress_20230525!$A:$AZ,25,0),IF($G296&gt;0,VLOOKUP($A296,Progress_20230525!$A:$AZ,11,0),VLOOKUP($A296,Progress_20230525!$A:$AZ,11,0)))</f>
        <v>หมู่ที่ 1  บ้านบ้านมะขาม ตำบลมะขาม อำเภอมะขาม จันทบุรี 22150</v>
      </c>
      <c r="L296" s="387">
        <f>IF($F296&gt;0,VLOOKUP($A296,Progress_20230525!$A:$AZ,26,0),IF($G296&gt;0,VLOOKUP($A296,Progress_20230525!$A:$AZ,16,0),VLOOKUP($A296,Progress_20230525!$A:$AZ,16,0)))</f>
        <v>12.673560999999999</v>
      </c>
      <c r="M296" s="387">
        <f>IF($F296&gt;0,VLOOKUP($A296,Progress_20230525!$A:$AZ,27,0),IF($G296&gt;0,VLOOKUP($A296,Progress_20230525!$A:$AZ,17,0),VLOOKUP($A296,Progress_20230525!$A:$AZ,17,0)))</f>
        <v>102.200551</v>
      </c>
      <c r="N296" s="387" t="str">
        <f t="shared" si="23"/>
        <v>สังกัดหน่วยงาน</v>
      </c>
      <c r="O296" s="387" t="str">
        <f>IF($F296&gt;0,VLOOKUP($A296,Progress_20230525!$A:$AZ,28,0),IF($G296&gt;0,VLOOKUP($A296,Progress_20230525!$A:$AZ,18,0),VLOOKUP($A296,Progress_20230525!$A:$AZ,18,0)))</f>
        <v>นางอำไพพรรณ  บุญรอด</v>
      </c>
      <c r="P296" s="393" t="str">
        <f>IF($F296&gt;0,VLOOKUP($A296,Progress_20230525!$A:$AZ,29,0),IF($G296&gt;0,VLOOKUP($A296,Progress_20230525!$A:$AZ,19,0),VLOOKUP($A296,Progress_20230525!$A:$AZ,19,0)))</f>
        <v>090-902-9801</v>
      </c>
      <c r="Q296" s="393">
        <f>IF($F296&gt;0,0,IF($G296&gt;0,VLOOKUP($A296,Progress_20230525!$A:$AZ,20,0),VLOOKUP($A296,Progress_20230525!$A:$AZ,20,0)))</f>
        <v>0</v>
      </c>
      <c r="R296" s="393">
        <f>IF($F296&gt;0,0,IF($G296&gt;0,VLOOKUP($A296,Progress_20230525!$A:$AZ,21,0),VLOOKUP($A296,Progress_20230525!$A:$AZ,21,0)))</f>
        <v>0</v>
      </c>
      <c r="S296" s="387"/>
      <c r="T296" s="387"/>
      <c r="U296" s="391">
        <f t="shared" si="24"/>
        <v>45061</v>
      </c>
      <c r="V296" s="387" t="str">
        <f>VLOOKUP(MONTH($U296),Month!$A:$C,3,0)</f>
        <v>พฤษภาคม</v>
      </c>
      <c r="W296" s="387">
        <f t="shared" si="20"/>
        <v>2023</v>
      </c>
      <c r="X296" s="392">
        <v>232.03812823708483</v>
      </c>
      <c r="Y296" s="392">
        <v>108.22952210802173</v>
      </c>
    </row>
    <row r="297" spans="1:25" x14ac:dyDescent="0.25">
      <c r="A297" s="386">
        <f t="shared" si="21"/>
        <v>296</v>
      </c>
      <c r="B297" s="27">
        <f t="shared" si="22"/>
        <v>3</v>
      </c>
      <c r="C297" s="27">
        <f>VALUE(RIGHT(VLOOKUP($A297,Progress_20230525!$A:$AZ,4,0),1))</f>
        <v>2</v>
      </c>
      <c r="D297" s="387" t="str">
        <f>VLOOKUP($C297,Type!$A:$B,2,0)</f>
        <v>ศูนย์ที่จัดตั้งในโรงเรียนสังกัด ศธ. (ขนาดเล็กและกลาง)</v>
      </c>
      <c r="E297" s="386">
        <v>10</v>
      </c>
      <c r="F297" s="388">
        <f>IF(LEN(VLOOKUP($A297,Progress_20230525!$A:$AZ,24,0))&gt;0,1,0)</f>
        <v>0</v>
      </c>
      <c r="G297" s="388">
        <f>IFERROR(SEARCH("&gt;",VLOOKUP($A297,Progress_20230525!$A:$AZ,15,0),1),0)</f>
        <v>0</v>
      </c>
      <c r="H297" s="387" t="str">
        <f>IF($F297&gt;0,VLOOKUP($A297,Progress_20230525!$A:$AZ,24,0),IF($G297&gt;0,RIGHT(VLOOKUP($A297,Progress_20230525!$A:$AZ,15,0),LEN(VLOOKUP($A297,Progress_20230525!$A:$AZ,15,0))-$G297-1),VLOOKUP($A297,Progress_20230525!$A:$AZ,15,0)))</f>
        <v>โรงเรียนสุเหร่าคลอง 19</v>
      </c>
      <c r="I297" s="387" t="str">
        <f>VLOOKUP(A297,Progress_20230525!$A:$AZ,7,0)</f>
        <v>ฉะเชิงเทรา</v>
      </c>
      <c r="J297" s="387" t="str">
        <f>VLOOKUP($A297,Progress_20230525!$A:$AZ,5,0)</f>
        <v>โรงเรียนสังกัด สพฐ</v>
      </c>
      <c r="K297" s="387" t="str">
        <f>IF($F297&gt;0,VLOOKUP($A297,Progress_20230525!$A:$AZ,25,0),IF($G297&gt;0,VLOOKUP($A297,Progress_20230525!$A:$AZ,11,0),VLOOKUP($A297,Progress_20230525!$A:$AZ,11,0)))</f>
        <v>หมู่ที่  9  บ้านคลองสิบเก้า ตำบลหมอนทอง อำเภอบางน้ำเปรี้ยว ฉะเชิงเทรา 24150</v>
      </c>
      <c r="L297" s="387">
        <f>IF($F297&gt;0,VLOOKUP($A297,Progress_20230525!$A:$AZ,26,0),IF($G297&gt;0,VLOOKUP($A297,Progress_20230525!$A:$AZ,16,0),VLOOKUP($A297,Progress_20230525!$A:$AZ,16,0)))</f>
        <v>13.89019</v>
      </c>
      <c r="M297" s="387">
        <f>IF($F297&gt;0,VLOOKUP($A297,Progress_20230525!$A:$AZ,27,0),IF($G297&gt;0,VLOOKUP($A297,Progress_20230525!$A:$AZ,17,0),VLOOKUP($A297,Progress_20230525!$A:$AZ,17,0)))</f>
        <v>101.013634</v>
      </c>
      <c r="N297" s="387" t="str">
        <f t="shared" si="23"/>
        <v>สังกัดหน่วยงาน</v>
      </c>
      <c r="O297" s="387" t="str">
        <f>IF($F297&gt;0,VLOOKUP($A297,Progress_20230525!$A:$AZ,28,0),IF($G297&gt;0,VLOOKUP($A297,Progress_20230525!$A:$AZ,18,0),VLOOKUP($A297,Progress_20230525!$A:$AZ,18,0)))</f>
        <v>ผอ.นางสาวนิตยา มัสเยาะ</v>
      </c>
      <c r="P297" s="393" t="str">
        <f>IF($F297&gt;0,VLOOKUP($A297,Progress_20230525!$A:$AZ,29,0),IF($G297&gt;0,VLOOKUP($A297,Progress_20230525!$A:$AZ,19,0),VLOOKUP($A297,Progress_20230525!$A:$AZ,19,0)))</f>
        <v>086-815-3911</v>
      </c>
      <c r="Q297" s="393" t="str">
        <f>IF($F297&gt;0,0,IF($G297&gt;0,VLOOKUP($A297,Progress_20230525!$A:$AZ,20,0),VLOOKUP($A297,Progress_20230525!$A:$AZ,20,0)))</f>
        <v>นางสาวสุพัตรา สุขถาวร</v>
      </c>
      <c r="R297" s="393" t="str">
        <f>IF($F297&gt;0,0,IF($G297&gt;0,VLOOKUP($A297,Progress_20230525!$A:$AZ,21,0),VLOOKUP($A297,Progress_20230525!$A:$AZ,21,0)))</f>
        <v>084-565-0190</v>
      </c>
      <c r="S297" s="387"/>
      <c r="T297" s="387"/>
      <c r="U297" s="391">
        <f t="shared" si="24"/>
        <v>45061</v>
      </c>
      <c r="V297" s="387" t="str">
        <f>VLOOKUP(MONTH($U297),Month!$A:$C,3,0)</f>
        <v>พฤษภาคม</v>
      </c>
      <c r="W297" s="387">
        <f t="shared" si="20"/>
        <v>2023</v>
      </c>
      <c r="X297" s="392">
        <v>241.93659489027186</v>
      </c>
      <c r="Y297" s="392">
        <v>141.28445656161324</v>
      </c>
    </row>
    <row r="298" spans="1:25" x14ac:dyDescent="0.25">
      <c r="A298" s="386">
        <f t="shared" si="21"/>
        <v>297</v>
      </c>
      <c r="B298" s="27">
        <f t="shared" si="22"/>
        <v>3</v>
      </c>
      <c r="C298" s="27">
        <f>VALUE(RIGHT(VLOOKUP($A298,Progress_20230525!$A:$AZ,4,0),1))</f>
        <v>2</v>
      </c>
      <c r="D298" s="387" t="str">
        <f>VLOOKUP($C298,Type!$A:$B,2,0)</f>
        <v>ศูนย์ที่จัดตั้งในโรงเรียนสังกัด ศธ. (ขนาดเล็กและกลาง)</v>
      </c>
      <c r="E298" s="386">
        <v>11</v>
      </c>
      <c r="F298" s="388">
        <f>IF(LEN(VLOOKUP($A298,Progress_20230525!$A:$AZ,24,0))&gt;0,1,0)</f>
        <v>0</v>
      </c>
      <c r="G298" s="388">
        <f>IFERROR(SEARCH("&gt;",VLOOKUP($A298,Progress_20230525!$A:$AZ,15,0),1),0)</f>
        <v>0</v>
      </c>
      <c r="H298" s="387" t="str">
        <f>IF($F298&gt;0,VLOOKUP($A298,Progress_20230525!$A:$AZ,24,0),IF($G298&gt;0,RIGHT(VLOOKUP($A298,Progress_20230525!$A:$AZ,15,0),LEN(VLOOKUP($A298,Progress_20230525!$A:$AZ,15,0))-$G298-1),VLOOKUP($A298,Progress_20230525!$A:$AZ,15,0)))</f>
        <v>โรงเรียนวัดสุขาราม</v>
      </c>
      <c r="I298" s="387" t="str">
        <f>VLOOKUP(A298,Progress_20230525!$A:$AZ,7,0)</f>
        <v>ฉะเชิงเทรา</v>
      </c>
      <c r="J298" s="387" t="str">
        <f>VLOOKUP($A298,Progress_20230525!$A:$AZ,5,0)</f>
        <v>โรงเรียนสังกัด สพฐ</v>
      </c>
      <c r="K298" s="387" t="str">
        <f>IF($F298&gt;0,VLOOKUP($A298,Progress_20230525!$A:$AZ,25,0),IF($G298&gt;0,VLOOKUP($A298,Progress_20230525!$A:$AZ,11,0),VLOOKUP($A298,Progress_20230525!$A:$AZ,11,0)))</f>
        <v>หมู่ที่  6  บ้านคลองขุนพิทักษ์ ตำบลหนองจอก อำเภอบางปะกง ฉะเชิงเทรา 24130</v>
      </c>
      <c r="L298" s="387">
        <f>IF($F298&gt;0,VLOOKUP($A298,Progress_20230525!$A:$AZ,26,0),IF($G298&gt;0,VLOOKUP($A298,Progress_20230525!$A:$AZ,16,0),VLOOKUP($A298,Progress_20230525!$A:$AZ,16,0)))</f>
        <v>13.619337</v>
      </c>
      <c r="M298" s="387">
        <f>IF($F298&gt;0,VLOOKUP($A298,Progress_20230525!$A:$AZ,27,0),IF($G298&gt;0,VLOOKUP($A298,Progress_20230525!$A:$AZ,17,0),VLOOKUP($A298,Progress_20230525!$A:$AZ,17,0)))</f>
        <v>100.98594900000001</v>
      </c>
      <c r="N298" s="387" t="str">
        <f t="shared" si="23"/>
        <v>สังกัดหน่วยงาน</v>
      </c>
      <c r="O298" s="387" t="str">
        <f>IF($F298&gt;0,VLOOKUP($A298,Progress_20230525!$A:$AZ,28,0),IF($G298&gt;0,VLOOKUP($A298,Progress_20230525!$A:$AZ,18,0),VLOOKUP($A298,Progress_20230525!$A:$AZ,18,0)))</f>
        <v>นายวิเชียร  ซัวตังไล้</v>
      </c>
      <c r="P298" s="393" t="str">
        <f>IF($F298&gt;0,VLOOKUP($A298,Progress_20230525!$A:$AZ,29,0),IF($G298&gt;0,VLOOKUP($A298,Progress_20230525!$A:$AZ,19,0),VLOOKUP($A298,Progress_20230525!$A:$AZ,19,0)))</f>
        <v>-</v>
      </c>
      <c r="Q298" s="393">
        <f>IF($F298&gt;0,0,IF($G298&gt;0,VLOOKUP($A298,Progress_20230525!$A:$AZ,20,0),VLOOKUP($A298,Progress_20230525!$A:$AZ,20,0)))</f>
        <v>0</v>
      </c>
      <c r="R298" s="393">
        <f>IF($F298&gt;0,0,IF($G298&gt;0,VLOOKUP($A298,Progress_20230525!$A:$AZ,21,0),VLOOKUP($A298,Progress_20230525!$A:$AZ,21,0)))</f>
        <v>0</v>
      </c>
      <c r="S298" s="387"/>
      <c r="T298" s="387"/>
      <c r="U298" s="391">
        <f t="shared" si="24"/>
        <v>45061</v>
      </c>
      <c r="V298" s="387" t="str">
        <f>VLOOKUP(MONTH($U298),Month!$A:$C,3,0)</f>
        <v>พฤษภาคม</v>
      </c>
      <c r="W298" s="387">
        <f t="shared" si="20"/>
        <v>2023</v>
      </c>
      <c r="X298" s="392">
        <v>233.0150786920864</v>
      </c>
      <c r="Y298" s="392">
        <v>146.35113064551695</v>
      </c>
    </row>
    <row r="299" spans="1:25" x14ac:dyDescent="0.25">
      <c r="A299" s="386">
        <f t="shared" si="21"/>
        <v>298</v>
      </c>
      <c r="B299" s="27">
        <f t="shared" si="22"/>
        <v>3</v>
      </c>
      <c r="C299" s="27">
        <f>VALUE(RIGHT(VLOOKUP($A299,Progress_20230525!$A:$AZ,4,0),1))</f>
        <v>2</v>
      </c>
      <c r="D299" s="387" t="str">
        <f>VLOOKUP($C299,Type!$A:$B,2,0)</f>
        <v>ศูนย์ที่จัดตั้งในโรงเรียนสังกัด ศธ. (ขนาดเล็กและกลาง)</v>
      </c>
      <c r="E299" s="386">
        <v>12</v>
      </c>
      <c r="F299" s="388">
        <f>IF(LEN(VLOOKUP($A299,Progress_20230525!$A:$AZ,24,0))&gt;0,1,0)</f>
        <v>0</v>
      </c>
      <c r="G299" s="388">
        <f>IFERROR(SEARCH("&gt;",VLOOKUP($A299,Progress_20230525!$A:$AZ,15,0),1),0)</f>
        <v>0</v>
      </c>
      <c r="H299" s="387" t="str">
        <f>IF($F299&gt;0,VLOOKUP($A299,Progress_20230525!$A:$AZ,24,0),IF($G299&gt;0,RIGHT(VLOOKUP($A299,Progress_20230525!$A:$AZ,15,0),LEN(VLOOKUP($A299,Progress_20230525!$A:$AZ,15,0))-$G299-1),VLOOKUP($A299,Progress_20230525!$A:$AZ,15,0)))</f>
        <v>โรงเรียนวัดเกาะแก้วเวฬุวัน (พินิจค้าประชาสรรค์)</v>
      </c>
      <c r="I299" s="387" t="str">
        <f>VLOOKUP(A299,Progress_20230525!$A:$AZ,7,0)</f>
        <v>ฉะเชิงเทรา</v>
      </c>
      <c r="J299" s="387" t="str">
        <f>VLOOKUP($A299,Progress_20230525!$A:$AZ,5,0)</f>
        <v>โรงเรียนสังกัด สพฐ</v>
      </c>
      <c r="K299" s="387" t="str">
        <f>IF($F299&gt;0,VLOOKUP($A299,Progress_20230525!$A:$AZ,25,0),IF($G299&gt;0,VLOOKUP($A299,Progress_20230525!$A:$AZ,11,0),VLOOKUP($A299,Progress_20230525!$A:$AZ,11,0)))</f>
        <v>67 หมู่ที่ 2 ตำบลดงน้อย อำเภอราชสาส์น ฉะเชิงเทรา 24190</v>
      </c>
      <c r="L299" s="387">
        <f>IF($F299&gt;0,VLOOKUP($A299,Progress_20230525!$A:$AZ,26,0),IF($G299&gt;0,VLOOKUP($A299,Progress_20230525!$A:$AZ,16,0),VLOOKUP($A299,Progress_20230525!$A:$AZ,16,0)))</f>
        <v>13.813093</v>
      </c>
      <c r="M299" s="387">
        <f>IF($F299&gt;0,VLOOKUP($A299,Progress_20230525!$A:$AZ,27,0),IF($G299&gt;0,VLOOKUP($A299,Progress_20230525!$A:$AZ,17,0),VLOOKUP($A299,Progress_20230525!$A:$AZ,17,0)))</f>
        <v>101.313974</v>
      </c>
      <c r="N299" s="387" t="str">
        <f t="shared" si="23"/>
        <v>สังกัดหน่วยงาน</v>
      </c>
      <c r="O299" s="387" t="str">
        <f>IF($F299&gt;0,VLOOKUP($A299,Progress_20230525!$A:$AZ,28,0),IF($G299&gt;0,VLOOKUP($A299,Progress_20230525!$A:$AZ,18,0),VLOOKUP($A299,Progress_20230525!$A:$AZ,18,0)))</f>
        <v>ผอ.นางสาวสยุมพร อินทศรี</v>
      </c>
      <c r="P299" s="393" t="str">
        <f>IF($F299&gt;0,VLOOKUP($A299,Progress_20230525!$A:$AZ,29,0),IF($G299&gt;0,VLOOKUP($A299,Progress_20230525!$A:$AZ,19,0),VLOOKUP($A299,Progress_20230525!$A:$AZ,19,0)))</f>
        <v>085-432-9095</v>
      </c>
      <c r="Q299" s="393" t="str">
        <f>IF($F299&gt;0,0,IF($G299&gt;0,VLOOKUP($A299,Progress_20230525!$A:$AZ,20,0),VLOOKUP($A299,Progress_20230525!$A:$AZ,20,0)))</f>
        <v>นางสาวมณศกอน วระชุน</v>
      </c>
      <c r="R299" s="393" t="str">
        <f>IF($F299&gt;0,0,IF($G299&gt;0,VLOOKUP($A299,Progress_20230525!$A:$AZ,21,0),VLOOKUP($A299,Progress_20230525!$A:$AZ,21,0)))</f>
        <v>062-741-5656</v>
      </c>
      <c r="S299" s="387"/>
      <c r="T299" s="387"/>
      <c r="U299" s="391">
        <f t="shared" si="24"/>
        <v>45061</v>
      </c>
      <c r="V299" s="387" t="str">
        <f>VLOOKUP(MONTH($U299),Month!$A:$C,3,0)</f>
        <v>พฤษภาคม</v>
      </c>
      <c r="W299" s="387">
        <f t="shared" si="20"/>
        <v>2023</v>
      </c>
      <c r="X299" s="392">
        <v>208.65137883110305</v>
      </c>
      <c r="Y299" s="392">
        <v>107.00782910416719</v>
      </c>
    </row>
    <row r="300" spans="1:25" x14ac:dyDescent="0.25">
      <c r="A300" s="386">
        <f t="shared" si="21"/>
        <v>299</v>
      </c>
      <c r="B300" s="27">
        <f t="shared" si="22"/>
        <v>3</v>
      </c>
      <c r="C300" s="27">
        <f>VALUE(RIGHT(VLOOKUP($A300,Progress_20230525!$A:$AZ,4,0),1))</f>
        <v>3</v>
      </c>
      <c r="D300" s="387" t="str">
        <f>VLOOKUP($C300,Type!$A:$B,2,0)</f>
        <v>ศูนย์ที่จัดตั้งในโรงเรียนสังกัด ศธ. (ขนาดใหญ่)</v>
      </c>
      <c r="E300" s="386">
        <v>13</v>
      </c>
      <c r="F300" s="388">
        <f>IF(LEN(VLOOKUP($A300,Progress_20230525!$A:$AZ,24,0))&gt;0,1,0)</f>
        <v>0</v>
      </c>
      <c r="G300" s="388">
        <f>IFERROR(SEARCH("&gt;",VLOOKUP($A300,Progress_20230525!$A:$AZ,15,0),1),0)</f>
        <v>0</v>
      </c>
      <c r="H300" s="387" t="str">
        <f>IF($F300&gt;0,VLOOKUP($A300,Progress_20230525!$A:$AZ,24,0),IF($G300&gt;0,RIGHT(VLOOKUP($A300,Progress_20230525!$A:$AZ,15,0),LEN(VLOOKUP($A300,Progress_20230525!$A:$AZ,15,0))-$G300-1),VLOOKUP($A300,Progress_20230525!$A:$AZ,15,0)))</f>
        <v>โรงเรียนไผ่แก้ววิทยา</v>
      </c>
      <c r="I300" s="387" t="str">
        <f>VLOOKUP(A300,Progress_20230525!$A:$AZ,7,0)</f>
        <v>ฉะเชิงเทรา</v>
      </c>
      <c r="J300" s="387" t="str">
        <f>VLOOKUP($A300,Progress_20230525!$A:$AZ,5,0)</f>
        <v>โรงเรียนสังกัด สพฐ</v>
      </c>
      <c r="K300" s="387" t="str">
        <f>IF($F300&gt;0,VLOOKUP($A300,Progress_20230525!$A:$AZ,25,0),IF($G300&gt;0,VLOOKUP($A300,Progress_20230525!$A:$AZ,11,0),VLOOKUP($A300,Progress_20230525!$A:$AZ,11,0)))</f>
        <v>111 หมู่ที่ 7 ตำบลแปลงยาว อำเภอแปลงยาว ฉะเชิงเทรา 24190</v>
      </c>
      <c r="L300" s="387">
        <f>IF($F300&gt;0,VLOOKUP($A300,Progress_20230525!$A:$AZ,26,0),IF($G300&gt;0,VLOOKUP($A300,Progress_20230525!$A:$AZ,16,0),VLOOKUP($A300,Progress_20230525!$A:$AZ,16,0)))</f>
        <v>13.615353000000001</v>
      </c>
      <c r="M300" s="387">
        <f>IF($F300&gt;0,VLOOKUP($A300,Progress_20230525!$A:$AZ,27,0),IF($G300&gt;0,VLOOKUP($A300,Progress_20230525!$A:$AZ,17,0),VLOOKUP($A300,Progress_20230525!$A:$AZ,17,0)))</f>
        <v>101.243858</v>
      </c>
      <c r="N300" s="387" t="str">
        <f t="shared" si="23"/>
        <v>สังกัดหน่วยงาน</v>
      </c>
      <c r="O300" s="387" t="str">
        <f>IF($F300&gt;0,VLOOKUP($A300,Progress_20230525!$A:$AZ,28,0),IF($G300&gt;0,VLOOKUP($A300,Progress_20230525!$A:$AZ,18,0),VLOOKUP($A300,Progress_20230525!$A:$AZ,18,0)))</f>
        <v>ว่าที่ร้อยตรี ฐปนนท ยิ่งชนะ</v>
      </c>
      <c r="P300" s="393" t="str">
        <f>IF($F300&gt;0,VLOOKUP($A300,Progress_20230525!$A:$AZ,29,0),IF($G300&gt;0,VLOOKUP($A300,Progress_20230525!$A:$AZ,19,0),VLOOKUP($A300,Progress_20230525!$A:$AZ,19,0)))</f>
        <v>-</v>
      </c>
      <c r="Q300" s="393">
        <f>IF($F300&gt;0,0,IF($G300&gt;0,VLOOKUP($A300,Progress_20230525!$A:$AZ,20,0),VLOOKUP($A300,Progress_20230525!$A:$AZ,20,0)))</f>
        <v>0</v>
      </c>
      <c r="R300" s="393">
        <f>IF($F300&gt;0,0,IF($G300&gt;0,VLOOKUP($A300,Progress_20230525!$A:$AZ,21,0),VLOOKUP($A300,Progress_20230525!$A:$AZ,21,0)))</f>
        <v>0</v>
      </c>
      <c r="S300" s="387"/>
      <c r="T300" s="387"/>
      <c r="U300" s="391">
        <f t="shared" si="24"/>
        <v>45061</v>
      </c>
      <c r="V300" s="387" t="str">
        <f>VLOOKUP(MONTH($U300),Month!$A:$C,3,0)</f>
        <v>พฤษภาคม</v>
      </c>
      <c r="W300" s="387">
        <f t="shared" si="20"/>
        <v>2023</v>
      </c>
      <c r="X300" s="392">
        <v>235.89941807452828</v>
      </c>
      <c r="Y300" s="392">
        <v>123.15131852865599</v>
      </c>
    </row>
    <row r="301" spans="1:25" x14ac:dyDescent="0.25">
      <c r="A301" s="386">
        <f t="shared" si="21"/>
        <v>300</v>
      </c>
      <c r="B301" s="27">
        <f t="shared" si="22"/>
        <v>3</v>
      </c>
      <c r="C301" s="27">
        <f>VALUE(RIGHT(VLOOKUP($A301,Progress_20230525!$A:$AZ,4,0),1))</f>
        <v>2</v>
      </c>
      <c r="D301" s="387" t="str">
        <f>VLOOKUP($C301,Type!$A:$B,2,0)</f>
        <v>ศูนย์ที่จัดตั้งในโรงเรียนสังกัด ศธ. (ขนาดเล็กและกลาง)</v>
      </c>
      <c r="E301" s="386">
        <v>14</v>
      </c>
      <c r="F301" s="388">
        <f>IF(LEN(VLOOKUP($A301,Progress_20230525!$A:$AZ,24,0))&gt;0,1,0)</f>
        <v>0</v>
      </c>
      <c r="G301" s="388">
        <f>IFERROR(SEARCH("&gt;",VLOOKUP($A301,Progress_20230525!$A:$AZ,15,0),1),0)</f>
        <v>0</v>
      </c>
      <c r="H301" s="387" t="str">
        <f>IF($F301&gt;0,VLOOKUP($A301,Progress_20230525!$A:$AZ,24,0),IF($G301&gt;0,RIGHT(VLOOKUP($A301,Progress_20230525!$A:$AZ,15,0),LEN(VLOOKUP($A301,Progress_20230525!$A:$AZ,15,0))-$G301-1),VLOOKUP($A301,Progress_20230525!$A:$AZ,15,0)))</f>
        <v>โรงเรียนบ้านอ่างตะแบก</v>
      </c>
      <c r="I301" s="387" t="str">
        <f>VLOOKUP(A301,Progress_20230525!$A:$AZ,7,0)</f>
        <v>ฉะเชิงเทรา</v>
      </c>
      <c r="J301" s="387" t="str">
        <f>VLOOKUP($A301,Progress_20230525!$A:$AZ,5,0)</f>
        <v>โรงเรียนสังกัด สพฐ</v>
      </c>
      <c r="K301" s="387" t="str">
        <f>IF($F301&gt;0,VLOOKUP($A301,Progress_20230525!$A:$AZ,25,0),IF($G301&gt;0,VLOOKUP($A301,Progress_20230525!$A:$AZ,11,0),VLOOKUP($A301,Progress_20230525!$A:$AZ,11,0)))</f>
        <v>หมู่ที่  1  บ้านอ่างตะแบก ตำบลทุ่งพระยา อำเภอสนามชัยเขต ฉะเชิงเทรา 24160</v>
      </c>
      <c r="L301" s="387">
        <f>IF($F301&gt;0,VLOOKUP($A301,Progress_20230525!$A:$AZ,26,0),IF($G301&gt;0,VLOOKUP($A301,Progress_20230525!$A:$AZ,16,0),VLOOKUP($A301,Progress_20230525!$A:$AZ,16,0)))</f>
        <v>13.743767</v>
      </c>
      <c r="M301" s="387">
        <f>IF($F301&gt;0,VLOOKUP($A301,Progress_20230525!$A:$AZ,27,0),IF($G301&gt;0,VLOOKUP($A301,Progress_20230525!$A:$AZ,17,0),VLOOKUP($A301,Progress_20230525!$A:$AZ,17,0)))</f>
        <v>101.629701</v>
      </c>
      <c r="N301" s="387" t="str">
        <f t="shared" si="23"/>
        <v>สังกัดหน่วยงาน</v>
      </c>
      <c r="O301" s="387" t="str">
        <f>IF($F301&gt;0,VLOOKUP($A301,Progress_20230525!$A:$AZ,28,0),IF($G301&gt;0,VLOOKUP($A301,Progress_20230525!$A:$AZ,18,0),VLOOKUP($A301,Progress_20230525!$A:$AZ,18,0)))</f>
        <v>นายมานิตย์ไว สีประสงค์</v>
      </c>
      <c r="P301" s="393" t="str">
        <f>IF($F301&gt;0,VLOOKUP($A301,Progress_20230525!$A:$AZ,29,0),IF($G301&gt;0,VLOOKUP($A301,Progress_20230525!$A:$AZ,19,0),VLOOKUP($A301,Progress_20230525!$A:$AZ,19,0)))</f>
        <v>-</v>
      </c>
      <c r="Q301" s="393">
        <f>IF($F301&gt;0,0,IF($G301&gt;0,VLOOKUP($A301,Progress_20230525!$A:$AZ,20,0),VLOOKUP($A301,Progress_20230525!$A:$AZ,20,0)))</f>
        <v>0</v>
      </c>
      <c r="R301" s="393">
        <f>IF($F301&gt;0,0,IF($G301&gt;0,VLOOKUP($A301,Progress_20230525!$A:$AZ,21,0),VLOOKUP($A301,Progress_20230525!$A:$AZ,21,0)))</f>
        <v>0</v>
      </c>
      <c r="S301" s="387"/>
      <c r="T301" s="387"/>
      <c r="U301" s="391">
        <f t="shared" si="24"/>
        <v>45061</v>
      </c>
      <c r="V301" s="387" t="str">
        <f>VLOOKUP(MONTH($U301),Month!$A:$C,3,0)</f>
        <v>พฤษภาคม</v>
      </c>
      <c r="W301" s="387">
        <f t="shared" si="20"/>
        <v>2023</v>
      </c>
      <c r="X301" s="392">
        <v>215.21821106777682</v>
      </c>
      <c r="Y301" s="392">
        <v>147.08363364028634</v>
      </c>
    </row>
    <row r="302" spans="1:25" x14ac:dyDescent="0.25">
      <c r="A302" s="386">
        <f t="shared" si="21"/>
        <v>301</v>
      </c>
      <c r="B302" s="27">
        <f t="shared" si="22"/>
        <v>3</v>
      </c>
      <c r="C302" s="27">
        <f>VALUE(RIGHT(VLOOKUP($A302,Progress_20230525!$A:$AZ,4,0),1))</f>
        <v>2</v>
      </c>
      <c r="D302" s="387" t="str">
        <f>VLOOKUP($C302,Type!$A:$B,2,0)</f>
        <v>ศูนย์ที่จัดตั้งในโรงเรียนสังกัด ศธ. (ขนาดเล็กและกลาง)</v>
      </c>
      <c r="E302" s="386">
        <v>15</v>
      </c>
      <c r="F302" s="388">
        <f>IF(LEN(VLOOKUP($A302,Progress_20230525!$A:$AZ,24,0))&gt;0,1,0)</f>
        <v>0</v>
      </c>
      <c r="G302" s="388">
        <f>IFERROR(SEARCH("&gt;",VLOOKUP($A302,Progress_20230525!$A:$AZ,15,0),1),0)</f>
        <v>0</v>
      </c>
      <c r="H302" s="387" t="str">
        <f>IF($F302&gt;0,VLOOKUP($A302,Progress_20230525!$A:$AZ,24,0),IF($G302&gt;0,RIGHT(VLOOKUP($A302,Progress_20230525!$A:$AZ,15,0),LEN(VLOOKUP($A302,Progress_20230525!$A:$AZ,15,0))-$G302-1),VLOOKUP($A302,Progress_20230525!$A:$AZ,15,0)))</f>
        <v>โรงเรียนบ้านมาบกรูด</v>
      </c>
      <c r="I302" s="387" t="str">
        <f>VLOOKUP(A302,Progress_20230525!$A:$AZ,7,0)</f>
        <v>ชลบุรี</v>
      </c>
      <c r="J302" s="387" t="str">
        <f>VLOOKUP($A302,Progress_20230525!$A:$AZ,5,0)</f>
        <v>โรงเรียนสังกัด สพฐ</v>
      </c>
      <c r="K302" s="387" t="str">
        <f>IF($F302&gt;0,VLOOKUP($A302,Progress_20230525!$A:$AZ,25,0),IF($G302&gt;0,VLOOKUP($A302,Progress_20230525!$A:$AZ,11,0),VLOOKUP($A302,Progress_20230525!$A:$AZ,11,0)))</f>
        <v>100 หมู่ 5 ถนนบ้านบึง – บ้านค่าย ตำบลบ้านบึง อำเภอบ้านบึง  ชลบุรี 20170</v>
      </c>
      <c r="L302" s="387">
        <f>IF($F302&gt;0,VLOOKUP($A302,Progress_20230525!$A:$AZ,26,0),IF($G302&gt;0,VLOOKUP($A302,Progress_20230525!$A:$AZ,16,0),VLOOKUP($A302,Progress_20230525!$A:$AZ,16,0)))</f>
        <v>13.292484</v>
      </c>
      <c r="M302" s="387">
        <f>IF($F302&gt;0,VLOOKUP($A302,Progress_20230525!$A:$AZ,27,0),IF($G302&gt;0,VLOOKUP($A302,Progress_20230525!$A:$AZ,17,0),VLOOKUP($A302,Progress_20230525!$A:$AZ,17,0)))</f>
        <v>101.130589</v>
      </c>
      <c r="N302" s="387" t="str">
        <f t="shared" si="23"/>
        <v>สังกัดหน่วยงาน</v>
      </c>
      <c r="O302" s="387" t="str">
        <f>IF($F302&gt;0,VLOOKUP($A302,Progress_20230525!$A:$AZ,28,0),IF($G302&gt;0,VLOOKUP($A302,Progress_20230525!$A:$AZ,18,0),VLOOKUP($A302,Progress_20230525!$A:$AZ,18,0)))</f>
        <v>นางสาวฉัตราภรณ์  ธนิทธิพันธ์</v>
      </c>
      <c r="P302" s="393" t="str">
        <f>IF($F302&gt;0,VLOOKUP($A302,Progress_20230525!$A:$AZ,29,0),IF($G302&gt;0,VLOOKUP($A302,Progress_20230525!$A:$AZ,19,0),VLOOKUP($A302,Progress_20230525!$A:$AZ,19,0)))</f>
        <v>-</v>
      </c>
      <c r="Q302" s="393">
        <f>IF($F302&gt;0,0,IF($G302&gt;0,VLOOKUP($A302,Progress_20230525!$A:$AZ,20,0),VLOOKUP($A302,Progress_20230525!$A:$AZ,20,0)))</f>
        <v>0</v>
      </c>
      <c r="R302" s="393">
        <f>IF($F302&gt;0,0,IF($G302&gt;0,VLOOKUP($A302,Progress_20230525!$A:$AZ,21,0),VLOOKUP($A302,Progress_20230525!$A:$AZ,21,0)))</f>
        <v>0</v>
      </c>
      <c r="S302" s="387"/>
      <c r="T302" s="387"/>
      <c r="U302" s="391">
        <f t="shared" si="24"/>
        <v>45061</v>
      </c>
      <c r="V302" s="387" t="str">
        <f>VLOOKUP(MONTH($U302),Month!$A:$C,3,0)</f>
        <v>พฤษภาคม</v>
      </c>
      <c r="W302" s="387">
        <f t="shared" si="20"/>
        <v>2023</v>
      </c>
      <c r="X302" s="392">
        <v>201.12858500370302</v>
      </c>
      <c r="Y302" s="392">
        <v>107.40897162047554</v>
      </c>
    </row>
    <row r="303" spans="1:25" x14ac:dyDescent="0.25">
      <c r="A303" s="386">
        <f t="shared" si="21"/>
        <v>302</v>
      </c>
      <c r="B303" s="27">
        <f t="shared" si="22"/>
        <v>3</v>
      </c>
      <c r="C303" s="27">
        <f>VALUE(RIGHT(VLOOKUP($A303,Progress_20230525!$A:$AZ,4,0),1))</f>
        <v>2</v>
      </c>
      <c r="D303" s="387" t="str">
        <f>VLOOKUP($C303,Type!$A:$B,2,0)</f>
        <v>ศูนย์ที่จัดตั้งในโรงเรียนสังกัด ศธ. (ขนาดเล็กและกลาง)</v>
      </c>
      <c r="E303" s="386">
        <v>16</v>
      </c>
      <c r="F303" s="388">
        <f>IF(LEN(VLOOKUP($A303,Progress_20230525!$A:$AZ,24,0))&gt;0,1,0)</f>
        <v>0</v>
      </c>
      <c r="G303" s="388">
        <f>IFERROR(SEARCH("&gt;",VLOOKUP($A303,Progress_20230525!$A:$AZ,15,0),1),0)</f>
        <v>0</v>
      </c>
      <c r="H303" s="387" t="str">
        <f>IF($F303&gt;0,VLOOKUP($A303,Progress_20230525!$A:$AZ,24,0),IF($G303&gt;0,RIGHT(VLOOKUP($A303,Progress_20230525!$A:$AZ,15,0),LEN(VLOOKUP($A303,Progress_20230525!$A:$AZ,15,0))-$G303-1),VLOOKUP($A303,Progress_20230525!$A:$AZ,15,0)))</f>
        <v>โรงเรียนบ้านเกาะไม้แหลม(สงกรานท์นันทนาประชาสรรค์)</v>
      </c>
      <c r="I303" s="387" t="str">
        <f>VLOOKUP(A303,Progress_20230525!$A:$AZ,7,0)</f>
        <v>ชลบุรี</v>
      </c>
      <c r="J303" s="387" t="str">
        <f>VLOOKUP($A303,Progress_20230525!$A:$AZ,5,0)</f>
        <v>โรงเรียนสังกัด สพฐ</v>
      </c>
      <c r="K303" s="387" t="str">
        <f>IF($F303&gt;0,VLOOKUP($A303,Progress_20230525!$A:$AZ,25,0),IF($G303&gt;0,VLOOKUP($A303,Progress_20230525!$A:$AZ,11,0),VLOOKUP($A303,Progress_20230525!$A:$AZ,11,0)))</f>
        <v>66 หมู่ที่ 6 ตำบลมาบไผ่  อำเภอบ้านบึง  ชลบุรี  20170</v>
      </c>
      <c r="L303" s="387">
        <f>IF($F303&gt;0,VLOOKUP($A303,Progress_20230525!$A:$AZ,26,0),IF($G303&gt;0,VLOOKUP($A303,Progress_20230525!$A:$AZ,16,0),VLOOKUP($A303,Progress_20230525!$A:$AZ,16,0)))</f>
        <v>13.352021000000001</v>
      </c>
      <c r="M303" s="387">
        <f>IF($F303&gt;0,VLOOKUP($A303,Progress_20230525!$A:$AZ,27,0),IF($G303&gt;0,VLOOKUP($A303,Progress_20230525!$A:$AZ,17,0),VLOOKUP($A303,Progress_20230525!$A:$AZ,17,0)))</f>
        <v>101.10936599999999</v>
      </c>
      <c r="N303" s="387" t="str">
        <f t="shared" si="23"/>
        <v>สังกัดหน่วยงาน</v>
      </c>
      <c r="O303" s="387" t="str">
        <f>IF($F303&gt;0,VLOOKUP($A303,Progress_20230525!$A:$AZ,28,0),IF($G303&gt;0,VLOOKUP($A303,Progress_20230525!$A:$AZ,18,0),VLOOKUP($A303,Progress_20230525!$A:$AZ,18,0)))</f>
        <v>นางสาว จันทิมา    ศรีเมือง</v>
      </c>
      <c r="P303" s="393" t="str">
        <f>IF($F303&gt;0,VLOOKUP($A303,Progress_20230525!$A:$AZ,29,0),IF($G303&gt;0,VLOOKUP($A303,Progress_20230525!$A:$AZ,19,0),VLOOKUP($A303,Progress_20230525!$A:$AZ,19,0)))</f>
        <v>085-0955337</v>
      </c>
      <c r="Q303" s="393">
        <f>IF($F303&gt;0,0,IF($G303&gt;0,VLOOKUP($A303,Progress_20230525!$A:$AZ,20,0),VLOOKUP($A303,Progress_20230525!$A:$AZ,20,0)))</f>
        <v>0</v>
      </c>
      <c r="R303" s="393">
        <f>IF($F303&gt;0,0,IF($G303&gt;0,VLOOKUP($A303,Progress_20230525!$A:$AZ,21,0),VLOOKUP($A303,Progress_20230525!$A:$AZ,21,0)))</f>
        <v>0</v>
      </c>
      <c r="S303" s="387"/>
      <c r="T303" s="387"/>
      <c r="U303" s="391">
        <f t="shared" si="24"/>
        <v>45061</v>
      </c>
      <c r="V303" s="387" t="str">
        <f>VLOOKUP(MONTH($U303),Month!$A:$C,3,0)</f>
        <v>พฤษภาคม</v>
      </c>
      <c r="W303" s="387">
        <f t="shared" si="20"/>
        <v>2023</v>
      </c>
      <c r="X303" s="392">
        <v>205</v>
      </c>
      <c r="Y303" s="392">
        <v>164.3</v>
      </c>
    </row>
    <row r="304" spans="1:25" x14ac:dyDescent="0.25">
      <c r="A304" s="386">
        <f t="shared" si="21"/>
        <v>303</v>
      </c>
      <c r="B304" s="27">
        <f t="shared" si="22"/>
        <v>3</v>
      </c>
      <c r="C304" s="27">
        <f>VALUE(RIGHT(VLOOKUP($A304,Progress_20230525!$A:$AZ,4,0),1))</f>
        <v>2</v>
      </c>
      <c r="D304" s="387" t="str">
        <f>VLOOKUP($C304,Type!$A:$B,2,0)</f>
        <v>ศูนย์ที่จัดตั้งในโรงเรียนสังกัด ศธ. (ขนาดเล็กและกลาง)</v>
      </c>
      <c r="E304" s="386">
        <v>17</v>
      </c>
      <c r="F304" s="388">
        <f>IF(LEN(VLOOKUP($A304,Progress_20230525!$A:$AZ,24,0))&gt;0,1,0)</f>
        <v>0</v>
      </c>
      <c r="G304" s="388">
        <f>IFERROR(SEARCH("&gt;",VLOOKUP($A304,Progress_20230525!$A:$AZ,15,0),1),0)</f>
        <v>0</v>
      </c>
      <c r="H304" s="387" t="str">
        <f>IF($F304&gt;0,VLOOKUP($A304,Progress_20230525!$A:$AZ,24,0),IF($G304&gt;0,RIGHT(VLOOKUP($A304,Progress_20230525!$A:$AZ,15,0),LEN(VLOOKUP($A304,Progress_20230525!$A:$AZ,15,0))-$G304-1),VLOOKUP($A304,Progress_20230525!$A:$AZ,15,0)))</f>
        <v>โรงเรียนบ้านห้วยตากด้าย</v>
      </c>
      <c r="I304" s="387" t="str">
        <f>VLOOKUP(A304,Progress_20230525!$A:$AZ,7,0)</f>
        <v>ชลบุรี</v>
      </c>
      <c r="J304" s="387" t="str">
        <f>VLOOKUP($A304,Progress_20230525!$A:$AZ,5,0)</f>
        <v>โรงเรียนสังกัด สพฐ</v>
      </c>
      <c r="K304" s="387" t="str">
        <f>IF($F304&gt;0,VLOOKUP($A304,Progress_20230525!$A:$AZ,25,0),IF($G304&gt;0,VLOOKUP($A304,Progress_20230525!$A:$AZ,11,0),VLOOKUP($A304,Progress_20230525!$A:$AZ,11,0)))</f>
        <v>หมู่ที่  5  บ้านบ้านห้วยตากด้าย ตำบลหนองตำลึง อำเภอพานทอง ชลบุรี 20160</v>
      </c>
      <c r="L304" s="387">
        <f>IF($F304&gt;0,VLOOKUP($A304,Progress_20230525!$A:$AZ,26,0),IF($G304&gt;0,VLOOKUP($A304,Progress_20230525!$A:$AZ,16,0),VLOOKUP($A304,Progress_20230525!$A:$AZ,16,0)))</f>
        <v>13.398826</v>
      </c>
      <c r="M304" s="387">
        <f>IF($F304&gt;0,VLOOKUP($A304,Progress_20230525!$A:$AZ,27,0),IF($G304&gt;0,VLOOKUP($A304,Progress_20230525!$A:$AZ,17,0),VLOOKUP($A304,Progress_20230525!$A:$AZ,17,0)))</f>
        <v>101.08027300000001</v>
      </c>
      <c r="N304" s="387" t="str">
        <f t="shared" si="23"/>
        <v>สังกัดหน่วยงาน</v>
      </c>
      <c r="O304" s="387" t="str">
        <f>IF($F304&gt;0,VLOOKUP($A304,Progress_20230525!$A:$AZ,28,0),IF($G304&gt;0,VLOOKUP($A304,Progress_20230525!$A:$AZ,18,0),VLOOKUP($A304,Progress_20230525!$A:$AZ,18,0)))</f>
        <v>ว่าที่ร.ต. ทวีศักดิ์   กุลประยงค์</v>
      </c>
      <c r="P304" s="393" t="str">
        <f>IF($F304&gt;0,VLOOKUP($A304,Progress_20230525!$A:$AZ,29,0),IF($G304&gt;0,VLOOKUP($A304,Progress_20230525!$A:$AZ,19,0),VLOOKUP($A304,Progress_20230525!$A:$AZ,19,0)))</f>
        <v>086-113-7991</v>
      </c>
      <c r="Q304" s="393">
        <f>IF($F304&gt;0,0,IF($G304&gt;0,VLOOKUP($A304,Progress_20230525!$A:$AZ,20,0),VLOOKUP($A304,Progress_20230525!$A:$AZ,20,0)))</f>
        <v>0</v>
      </c>
      <c r="R304" s="393">
        <f>IF($F304&gt;0,0,IF($G304&gt;0,VLOOKUP($A304,Progress_20230525!$A:$AZ,21,0),VLOOKUP($A304,Progress_20230525!$A:$AZ,21,0)))</f>
        <v>0</v>
      </c>
      <c r="S304" s="387"/>
      <c r="T304" s="387"/>
      <c r="U304" s="391">
        <f t="shared" si="24"/>
        <v>45061</v>
      </c>
      <c r="V304" s="387" t="str">
        <f>VLOOKUP(MONTH($U304),Month!$A:$C,3,0)</f>
        <v>พฤษภาคม</v>
      </c>
      <c r="W304" s="387">
        <f t="shared" si="20"/>
        <v>2023</v>
      </c>
      <c r="X304" s="392">
        <v>220.1836308438084</v>
      </c>
      <c r="Y304" s="392">
        <v>100.90091062469978</v>
      </c>
    </row>
    <row r="305" spans="1:25" x14ac:dyDescent="0.25">
      <c r="A305" s="386">
        <f t="shared" si="21"/>
        <v>304</v>
      </c>
      <c r="B305" s="27">
        <f t="shared" si="22"/>
        <v>3</v>
      </c>
      <c r="C305" s="27">
        <f>VALUE(RIGHT(VLOOKUP($A305,Progress_20230525!$A:$AZ,4,0),1))</f>
        <v>2</v>
      </c>
      <c r="D305" s="387" t="str">
        <f>VLOOKUP($C305,Type!$A:$B,2,0)</f>
        <v>ศูนย์ที่จัดตั้งในโรงเรียนสังกัด ศธ. (ขนาดเล็กและกลาง)</v>
      </c>
      <c r="E305" s="386">
        <v>18</v>
      </c>
      <c r="F305" s="388">
        <f>IF(LEN(VLOOKUP($A305,Progress_20230525!$A:$AZ,24,0))&gt;0,1,0)</f>
        <v>0</v>
      </c>
      <c r="G305" s="388">
        <f>IFERROR(SEARCH("&gt;",VLOOKUP($A305,Progress_20230525!$A:$AZ,15,0),1),0)</f>
        <v>0</v>
      </c>
      <c r="H305" s="387" t="str">
        <f>IF($F305&gt;0,VLOOKUP($A305,Progress_20230525!$A:$AZ,24,0),IF($G305&gt;0,RIGHT(VLOOKUP($A305,Progress_20230525!$A:$AZ,15,0),LEN(VLOOKUP($A305,Progress_20230525!$A:$AZ,15,0))-$G305-1),VLOOKUP($A305,Progress_20230525!$A:$AZ,15,0)))</f>
        <v>โรงเรียนวัดเขาคันธมาทน์</v>
      </c>
      <c r="I305" s="387" t="str">
        <f>VLOOKUP(A305,Progress_20230525!$A:$AZ,7,0)</f>
        <v>ชลบุรี</v>
      </c>
      <c r="J305" s="387" t="str">
        <f>VLOOKUP($A305,Progress_20230525!$A:$AZ,5,0)</f>
        <v>โรงเรียนสังกัด สพฐ</v>
      </c>
      <c r="K305" s="387" t="str">
        <f>IF($F305&gt;0,VLOOKUP($A305,Progress_20230525!$A:$AZ,25,0),IF($G305&gt;0,VLOOKUP($A305,Progress_20230525!$A:$AZ,11,0),VLOOKUP($A305,Progress_20230525!$A:$AZ,11,0)))</f>
        <v>หมู่ที่  9  บ้านเขาคันธมาทน์ ตำบลสัตหีบ อำเภอสัตหีบ ชลบุรี 20180</v>
      </c>
      <c r="L305" s="387">
        <f>IF($F305&gt;0,VLOOKUP($A305,Progress_20230525!$A:$AZ,26,0),IF($G305&gt;0,VLOOKUP($A305,Progress_20230525!$A:$AZ,16,0),VLOOKUP($A305,Progress_20230525!$A:$AZ,16,0)))</f>
        <v>12.722313</v>
      </c>
      <c r="M305" s="387">
        <f>IF($F305&gt;0,VLOOKUP($A305,Progress_20230525!$A:$AZ,27,0),IF($G305&gt;0,VLOOKUP($A305,Progress_20230525!$A:$AZ,17,0),VLOOKUP($A305,Progress_20230525!$A:$AZ,17,0)))</f>
        <v>100.90051699999999</v>
      </c>
      <c r="N305" s="387" t="str">
        <f t="shared" si="23"/>
        <v>สังกัดหน่วยงาน</v>
      </c>
      <c r="O305" s="387" t="str">
        <f>IF($F305&gt;0,VLOOKUP($A305,Progress_20230525!$A:$AZ,28,0),IF($G305&gt;0,VLOOKUP($A305,Progress_20230525!$A:$AZ,18,0),VLOOKUP($A305,Progress_20230525!$A:$AZ,18,0)))</f>
        <v>นางสาวกองแก้ว  กระษาปณ์การ</v>
      </c>
      <c r="P305" s="393" t="str">
        <f>IF($F305&gt;0,VLOOKUP($A305,Progress_20230525!$A:$AZ,29,0),IF($G305&gt;0,VLOOKUP($A305,Progress_20230525!$A:$AZ,19,0),VLOOKUP($A305,Progress_20230525!$A:$AZ,19,0)))</f>
        <v>08 9939 4594</v>
      </c>
      <c r="Q305" s="393">
        <f>IF($F305&gt;0,0,IF($G305&gt;0,VLOOKUP($A305,Progress_20230525!$A:$AZ,20,0),VLOOKUP($A305,Progress_20230525!$A:$AZ,20,0)))</f>
        <v>0</v>
      </c>
      <c r="R305" s="393">
        <f>IF($F305&gt;0,0,IF($G305&gt;0,VLOOKUP($A305,Progress_20230525!$A:$AZ,21,0),VLOOKUP($A305,Progress_20230525!$A:$AZ,21,0)))</f>
        <v>0</v>
      </c>
      <c r="S305" s="387"/>
      <c r="T305" s="387"/>
      <c r="U305" s="391">
        <f t="shared" si="24"/>
        <v>45061</v>
      </c>
      <c r="V305" s="387" t="str">
        <f>VLOOKUP(MONTH($U305),Month!$A:$C,3,0)</f>
        <v>พฤษภาคม</v>
      </c>
      <c r="W305" s="387">
        <f t="shared" si="20"/>
        <v>2023</v>
      </c>
      <c r="X305" s="392">
        <v>239.8345676303525</v>
      </c>
      <c r="Y305" s="392">
        <v>113.15265366110587</v>
      </c>
    </row>
    <row r="306" spans="1:25" x14ac:dyDescent="0.25">
      <c r="A306" s="386">
        <f t="shared" si="21"/>
        <v>305</v>
      </c>
      <c r="B306" s="27">
        <f t="shared" si="22"/>
        <v>3</v>
      </c>
      <c r="C306" s="27">
        <f>VALUE(RIGHT(VLOOKUP($A306,Progress_20230525!$A:$AZ,4,0),1))</f>
        <v>1</v>
      </c>
      <c r="D306" s="387" t="str">
        <f>VLOOKUP($C306,Type!$A:$B,2,0)</f>
        <v>ศูนย์ที่จัดตั้งในโรงเรียนหรือสถานศึกษากระจายทั่วประเทศ</v>
      </c>
      <c r="E306" s="386">
        <v>19</v>
      </c>
      <c r="F306" s="388">
        <f>IF(LEN(VLOOKUP($A306,Progress_20230525!$A:$AZ,24,0))&gt;0,1,0)</f>
        <v>0</v>
      </c>
      <c r="G306" s="388">
        <f>IFERROR(SEARCH("&gt;",VLOOKUP($A306,Progress_20230525!$A:$AZ,15,0),1),0)</f>
        <v>0</v>
      </c>
      <c r="H306" s="387" t="str">
        <f>IF($F306&gt;0,VLOOKUP($A306,Progress_20230525!$A:$AZ,24,0),IF($G306&gt;0,RIGHT(VLOOKUP($A306,Progress_20230525!$A:$AZ,15,0),LEN(VLOOKUP($A306,Progress_20230525!$A:$AZ,15,0))-$G306-1),VLOOKUP($A306,Progress_20230525!$A:$AZ,15,0)))</f>
        <v>โรงเรียนบ้านหนองหัวหมู (บำรุงราษฎร์อุปถัมภ์)</v>
      </c>
      <c r="I306" s="387" t="str">
        <f>VLOOKUP(A306,Progress_20230525!$A:$AZ,7,0)</f>
        <v>ชลบุรี</v>
      </c>
      <c r="J306" s="387" t="str">
        <f>VLOOKUP($A306,Progress_20230525!$A:$AZ,5,0)</f>
        <v>กลุ่มศูนย์ดิจิตอลชุมชน</v>
      </c>
      <c r="K306" s="387" t="str">
        <f>IF($F306&gt;0,VLOOKUP($A306,Progress_20230525!$A:$AZ,25,0),IF($G306&gt;0,VLOOKUP($A306,Progress_20230525!$A:$AZ,11,0),VLOOKUP($A306,Progress_20230525!$A:$AZ,11,0)))</f>
        <v>หมู่ที่  6  บ้านหนองหัวหมู ตำบลทุ่งขวาง อำเภอพนัสนิคม ชลบุรี 20140</v>
      </c>
      <c r="L306" s="387">
        <f>IF($F306&gt;0,VLOOKUP($A306,Progress_20230525!$A:$AZ,26,0),IF($G306&gt;0,VLOOKUP($A306,Progress_20230525!$A:$AZ,16,0),VLOOKUP($A306,Progress_20230525!$A:$AZ,16,0)))</f>
        <v>13.391135999999999</v>
      </c>
      <c r="M306" s="387">
        <f>IF($F306&gt;0,VLOOKUP($A306,Progress_20230525!$A:$AZ,27,0),IF($G306&gt;0,VLOOKUP($A306,Progress_20230525!$A:$AZ,17,0),VLOOKUP($A306,Progress_20230525!$A:$AZ,17,0)))</f>
        <v>101.170896</v>
      </c>
      <c r="N306" s="387" t="str">
        <f t="shared" si="23"/>
        <v>สังกัดหน่วยงาน</v>
      </c>
      <c r="O306" s="387" t="str">
        <f>IF($F306&gt;0,VLOOKUP($A306,Progress_20230525!$A:$AZ,28,0),IF($G306&gt;0,VLOOKUP($A306,Progress_20230525!$A:$AZ,18,0),VLOOKUP($A306,Progress_20230525!$A:$AZ,18,0)))</f>
        <v>นางปัทมาพร ศรีกำพล</v>
      </c>
      <c r="P306" s="393" t="str">
        <f>IF($F306&gt;0,VLOOKUP($A306,Progress_20230525!$A:$AZ,29,0),IF($G306&gt;0,VLOOKUP($A306,Progress_20230525!$A:$AZ,19,0),VLOOKUP($A306,Progress_20230525!$A:$AZ,19,0)))</f>
        <v>089 205 1653</v>
      </c>
      <c r="Q306" s="393">
        <f>IF($F306&gt;0,0,IF($G306&gt;0,VLOOKUP($A306,Progress_20230525!$A:$AZ,20,0),VLOOKUP($A306,Progress_20230525!$A:$AZ,20,0)))</f>
        <v>0</v>
      </c>
      <c r="R306" s="393">
        <f>IF($F306&gt;0,0,IF($G306&gt;0,VLOOKUP($A306,Progress_20230525!$A:$AZ,21,0),VLOOKUP($A306,Progress_20230525!$A:$AZ,21,0)))</f>
        <v>0</v>
      </c>
      <c r="S306" s="387"/>
      <c r="T306" s="387"/>
      <c r="U306" s="391">
        <f t="shared" si="24"/>
        <v>45061</v>
      </c>
      <c r="V306" s="387" t="str">
        <f>VLOOKUP(MONTH($U306),Month!$A:$C,3,0)</f>
        <v>พฤษภาคม</v>
      </c>
      <c r="W306" s="387">
        <f t="shared" si="20"/>
        <v>2023</v>
      </c>
      <c r="X306" s="392">
        <v>213.32440745060114</v>
      </c>
      <c r="Y306" s="392">
        <v>125.14845624145897</v>
      </c>
    </row>
    <row r="307" spans="1:25" x14ac:dyDescent="0.25">
      <c r="A307" s="386">
        <f t="shared" si="21"/>
        <v>306</v>
      </c>
      <c r="B307" s="27">
        <f t="shared" si="22"/>
        <v>3</v>
      </c>
      <c r="C307" s="27">
        <f>VALUE(RIGHT(VLOOKUP($A307,Progress_20230525!$A:$AZ,4,0),1))</f>
        <v>2</v>
      </c>
      <c r="D307" s="387" t="str">
        <f>VLOOKUP($C307,Type!$A:$B,2,0)</f>
        <v>ศูนย์ที่จัดตั้งในโรงเรียนสังกัด ศธ. (ขนาดเล็กและกลาง)</v>
      </c>
      <c r="E307" s="386">
        <v>20</v>
      </c>
      <c r="F307" s="388">
        <f>IF(LEN(VLOOKUP($A307,Progress_20230525!$A:$AZ,24,0))&gt;0,1,0)</f>
        <v>0</v>
      </c>
      <c r="G307" s="388">
        <f>IFERROR(SEARCH("&gt;",VLOOKUP($A307,Progress_20230525!$A:$AZ,15,0),1),0)</f>
        <v>0</v>
      </c>
      <c r="H307" s="387" t="str">
        <f>IF($F307&gt;0,VLOOKUP($A307,Progress_20230525!$A:$AZ,24,0),IF($G307&gt;0,RIGHT(VLOOKUP($A307,Progress_20230525!$A:$AZ,15,0),LEN(VLOOKUP($A307,Progress_20230525!$A:$AZ,15,0))-$G307-1),VLOOKUP($A307,Progress_20230525!$A:$AZ,15,0)))</f>
        <v>โรงเรียนวัดหน้าพระธาตุ</v>
      </c>
      <c r="I307" s="387" t="str">
        <f>VLOOKUP(A307,Progress_20230525!$A:$AZ,7,0)</f>
        <v>ชลบุรี</v>
      </c>
      <c r="J307" s="387" t="str">
        <f>VLOOKUP($A307,Progress_20230525!$A:$AZ,5,0)</f>
        <v>โรงเรียนสังกัด สพฐ</v>
      </c>
      <c r="K307" s="387" t="str">
        <f>IF($F307&gt;0,VLOOKUP($A307,Progress_20230525!$A:$AZ,25,0),IF($G307&gt;0,VLOOKUP($A307,Progress_20230525!$A:$AZ,11,0),VLOOKUP($A307,Progress_20230525!$A:$AZ,11,0)))</f>
        <v>หมู่ที่  10  บ้านหน้าพระธาตุ ตำบลหน้าพระธาตุ อำเภอพนัสนิคม ชลบุรี 20140</v>
      </c>
      <c r="L307" s="387">
        <f>IF($F307&gt;0,VLOOKUP($A307,Progress_20230525!$A:$AZ,26,0),IF($G307&gt;0,VLOOKUP($A307,Progress_20230525!$A:$AZ,16,0),VLOOKUP($A307,Progress_20230525!$A:$AZ,16,0)))</f>
        <v>13.466092</v>
      </c>
      <c r="M307" s="387">
        <f>IF($F307&gt;0,VLOOKUP($A307,Progress_20230525!$A:$AZ,27,0),IF($G307&gt;0,VLOOKUP($A307,Progress_20230525!$A:$AZ,17,0),VLOOKUP($A307,Progress_20230525!$A:$AZ,17,0)))</f>
        <v>101.164936</v>
      </c>
      <c r="N307" s="387" t="str">
        <f t="shared" si="23"/>
        <v>สังกัดหน่วยงาน</v>
      </c>
      <c r="O307" s="387" t="str">
        <f>IF($F307&gt;0,VLOOKUP($A307,Progress_20230525!$A:$AZ,28,0),IF($G307&gt;0,VLOOKUP($A307,Progress_20230525!$A:$AZ,18,0),VLOOKUP($A307,Progress_20230525!$A:$AZ,18,0)))</f>
        <v>นายบุญนำ  กษี</v>
      </c>
      <c r="P307" s="393" t="str">
        <f>IF($F307&gt;0,VLOOKUP($A307,Progress_20230525!$A:$AZ,29,0),IF($G307&gt;0,VLOOKUP($A307,Progress_20230525!$A:$AZ,19,0),VLOOKUP($A307,Progress_20230525!$A:$AZ,19,0)))</f>
        <v>084-158-1141</v>
      </c>
      <c r="Q307" s="393">
        <f>IF($F307&gt;0,0,IF($G307&gt;0,VLOOKUP($A307,Progress_20230525!$A:$AZ,20,0),VLOOKUP($A307,Progress_20230525!$A:$AZ,20,0)))</f>
        <v>0</v>
      </c>
      <c r="R307" s="393">
        <f>IF($F307&gt;0,0,IF($G307&gt;0,VLOOKUP($A307,Progress_20230525!$A:$AZ,21,0),VLOOKUP($A307,Progress_20230525!$A:$AZ,21,0)))</f>
        <v>0</v>
      </c>
      <c r="S307" s="387"/>
      <c r="T307" s="387"/>
      <c r="U307" s="391">
        <f t="shared" si="24"/>
        <v>45061</v>
      </c>
      <c r="V307" s="387" t="str">
        <f>VLOOKUP(MONTH($U307),Month!$A:$C,3,0)</f>
        <v>พฤษภาคม</v>
      </c>
      <c r="W307" s="387">
        <f t="shared" si="20"/>
        <v>2023</v>
      </c>
      <c r="X307" s="392">
        <v>243.60123273702584</v>
      </c>
      <c r="Y307" s="392">
        <v>115.94295652989859</v>
      </c>
    </row>
    <row r="308" spans="1:25" x14ac:dyDescent="0.25">
      <c r="A308" s="386">
        <f t="shared" si="21"/>
        <v>307</v>
      </c>
      <c r="B308" s="27">
        <f t="shared" si="22"/>
        <v>3</v>
      </c>
      <c r="C308" s="27">
        <f>VALUE(RIGHT(VLOOKUP($A308,Progress_20230525!$A:$AZ,4,0),1))</f>
        <v>2</v>
      </c>
      <c r="D308" s="387" t="str">
        <f>VLOOKUP($C308,Type!$A:$B,2,0)</f>
        <v>ศูนย์ที่จัดตั้งในโรงเรียนสังกัด ศธ. (ขนาดเล็กและกลาง)</v>
      </c>
      <c r="E308" s="386">
        <v>21</v>
      </c>
      <c r="F308" s="388">
        <f>IF(LEN(VLOOKUP($A308,Progress_20230525!$A:$AZ,24,0))&gt;0,1,0)</f>
        <v>0</v>
      </c>
      <c r="G308" s="388">
        <f>IFERROR(SEARCH("&gt;",VLOOKUP($A308,Progress_20230525!$A:$AZ,15,0),1),0)</f>
        <v>0</v>
      </c>
      <c r="H308" s="387" t="str">
        <f>IF($F308&gt;0,VLOOKUP($A308,Progress_20230525!$A:$AZ,24,0),IF($G308&gt;0,RIGHT(VLOOKUP($A308,Progress_20230525!$A:$AZ,15,0),LEN(VLOOKUP($A308,Progress_20230525!$A:$AZ,15,0))-$G308-1),VLOOKUP($A308,Progress_20230525!$A:$AZ,15,0)))</f>
        <v>โรงเรียนชุมชนวัดมาติการาม</v>
      </c>
      <c r="I308" s="387" t="str">
        <f>VLOOKUP(A308,Progress_20230525!$A:$AZ,7,0)</f>
        <v>ชัยนาท</v>
      </c>
      <c r="J308" s="387" t="str">
        <f>VLOOKUP($A308,Progress_20230525!$A:$AZ,5,0)</f>
        <v>โรงเรียนสังกัด สพฐ</v>
      </c>
      <c r="K308" s="387" t="str">
        <f>IF($F308&gt;0,VLOOKUP($A308,Progress_20230525!$A:$AZ,25,0),IF($G308&gt;0,VLOOKUP($A308,Progress_20230525!$A:$AZ,11,0),VLOOKUP($A308,Progress_20230525!$A:$AZ,11,0)))</f>
        <v>หมู่ที่  5  บ้านท่ารี ตำบลห้วยกรดพัฒนา อำเภอสรรคบุรี ชัยนาท 17140</v>
      </c>
      <c r="L308" s="387">
        <f>IF($F308&gt;0,VLOOKUP($A308,Progress_20230525!$A:$AZ,26,0),IF($G308&gt;0,VLOOKUP($A308,Progress_20230525!$A:$AZ,16,0),VLOOKUP($A308,Progress_20230525!$A:$AZ,16,0)))</f>
        <v>15.080361</v>
      </c>
      <c r="M308" s="387">
        <f>IF($F308&gt;0,VLOOKUP($A308,Progress_20230525!$A:$AZ,27,0),IF($G308&gt;0,VLOOKUP($A308,Progress_20230525!$A:$AZ,17,0),VLOOKUP($A308,Progress_20230525!$A:$AZ,17,0)))</f>
        <v>100.21306800000001</v>
      </c>
      <c r="N308" s="387" t="str">
        <f t="shared" si="23"/>
        <v>สังกัดหน่วยงาน</v>
      </c>
      <c r="O308" s="387" t="str">
        <f>IF($F308&gt;0,VLOOKUP($A308,Progress_20230525!$A:$AZ,28,0),IF($G308&gt;0,VLOOKUP($A308,Progress_20230525!$A:$AZ,18,0),VLOOKUP($A308,Progress_20230525!$A:$AZ,18,0)))</f>
        <v>นาย นิติ    กองคูณ</v>
      </c>
      <c r="P308" s="393" t="str">
        <f>IF($F308&gt;0,VLOOKUP($A308,Progress_20230525!$A:$AZ,29,0),IF($G308&gt;0,VLOOKUP($A308,Progress_20230525!$A:$AZ,19,0),VLOOKUP($A308,Progress_20230525!$A:$AZ,19,0)))</f>
        <v>081-433-4332</v>
      </c>
      <c r="Q308" s="393">
        <f>IF($F308&gt;0,0,IF($G308&gt;0,VLOOKUP($A308,Progress_20230525!$A:$AZ,20,0),VLOOKUP($A308,Progress_20230525!$A:$AZ,20,0)))</f>
        <v>0</v>
      </c>
      <c r="R308" s="393">
        <f>IF($F308&gt;0,0,IF($G308&gt;0,VLOOKUP($A308,Progress_20230525!$A:$AZ,21,0),VLOOKUP($A308,Progress_20230525!$A:$AZ,21,0)))</f>
        <v>0</v>
      </c>
      <c r="S308" s="387"/>
      <c r="T308" s="387"/>
      <c r="U308" s="391">
        <f t="shared" si="24"/>
        <v>45061</v>
      </c>
      <c r="V308" s="387" t="str">
        <f>VLOOKUP(MONTH($U308),Month!$A:$C,3,0)</f>
        <v>พฤษภาคม</v>
      </c>
      <c r="W308" s="387">
        <f t="shared" si="20"/>
        <v>2023</v>
      </c>
      <c r="X308" s="392">
        <v>230.67597681495479</v>
      </c>
      <c r="Y308" s="392">
        <v>112.23769366390935</v>
      </c>
    </row>
    <row r="309" spans="1:25" x14ac:dyDescent="0.25">
      <c r="A309" s="386">
        <f t="shared" si="21"/>
        <v>308</v>
      </c>
      <c r="B309" s="27">
        <f t="shared" si="22"/>
        <v>3</v>
      </c>
      <c r="C309" s="27">
        <f>VALUE(RIGHT(VLOOKUP($A309,Progress_20230525!$A:$AZ,4,0),1))</f>
        <v>2</v>
      </c>
      <c r="D309" s="387" t="str">
        <f>VLOOKUP($C309,Type!$A:$B,2,0)</f>
        <v>ศูนย์ที่จัดตั้งในโรงเรียนสังกัด ศธ. (ขนาดเล็กและกลาง)</v>
      </c>
      <c r="E309" s="386">
        <v>22</v>
      </c>
      <c r="F309" s="388">
        <f>IF(LEN(VLOOKUP($A309,Progress_20230525!$A:$AZ,24,0))&gt;0,1,0)</f>
        <v>0</v>
      </c>
      <c r="G309" s="388">
        <f>IFERROR(SEARCH("&gt;",VLOOKUP($A309,Progress_20230525!$A:$AZ,15,0),1),0)</f>
        <v>0</v>
      </c>
      <c r="H309" s="387" t="str">
        <f>IF($F309&gt;0,VLOOKUP($A309,Progress_20230525!$A:$AZ,24,0),IF($G309&gt;0,RIGHT(VLOOKUP($A309,Progress_20230525!$A:$AZ,15,0),LEN(VLOOKUP($A309,Progress_20230525!$A:$AZ,15,0))-$G309-1),VLOOKUP($A309,Progress_20230525!$A:$AZ,15,0)))</f>
        <v>โรงเรียนบางไก่เถื่อน(ตันติวิสิษฐ์ประชานุกูล)</v>
      </c>
      <c r="I309" s="387" t="str">
        <f>VLOOKUP(A309,Progress_20230525!$A:$AZ,7,0)</f>
        <v>ชัยนาท</v>
      </c>
      <c r="J309" s="387" t="str">
        <f>VLOOKUP($A309,Progress_20230525!$A:$AZ,5,0)</f>
        <v>โรงเรียนสังกัด สพฐ</v>
      </c>
      <c r="K309" s="387" t="str">
        <f>IF($F309&gt;0,VLOOKUP($A309,Progress_20230525!$A:$AZ,25,0),IF($G309&gt;0,VLOOKUP($A309,Progress_20230525!$A:$AZ,11,0),VLOOKUP($A309,Progress_20230525!$A:$AZ,11,0)))</f>
        <v>หมู่ที่  3  บ้านบางไก่เถื่อน ตำบลตลุก อำเภอสรรพยา ชัยนาท 17150</v>
      </c>
      <c r="L309" s="387">
        <f>IF($F309&gt;0,VLOOKUP($A309,Progress_20230525!$A:$AZ,26,0),IF($G309&gt;0,VLOOKUP($A309,Progress_20230525!$A:$AZ,16,0),VLOOKUP($A309,Progress_20230525!$A:$AZ,16,0)))</f>
        <v>15.187305</v>
      </c>
      <c r="M309" s="387">
        <f>IF($F309&gt;0,VLOOKUP($A309,Progress_20230525!$A:$AZ,27,0),IF($G309&gt;0,VLOOKUP($A309,Progress_20230525!$A:$AZ,17,0),VLOOKUP($A309,Progress_20230525!$A:$AZ,17,0)))</f>
        <v>100.20501</v>
      </c>
      <c r="N309" s="387" t="str">
        <f t="shared" si="23"/>
        <v>สังกัดหน่วยงาน</v>
      </c>
      <c r="O309" s="387" t="str">
        <f>IF($F309&gt;0,VLOOKUP($A309,Progress_20230525!$A:$AZ,28,0),IF($G309&gt;0,VLOOKUP($A309,Progress_20230525!$A:$AZ,18,0),VLOOKUP($A309,Progress_20230525!$A:$AZ,18,0)))</f>
        <v>นางสาวสาวิตรี  จันทร์ควง</v>
      </c>
      <c r="P309" s="393" t="str">
        <f>IF($F309&gt;0,VLOOKUP($A309,Progress_20230525!$A:$AZ,29,0),IF($G309&gt;0,VLOOKUP($A309,Progress_20230525!$A:$AZ,19,0),VLOOKUP($A309,Progress_20230525!$A:$AZ,19,0)))</f>
        <v>089-271-4891</v>
      </c>
      <c r="Q309" s="393">
        <f>IF($F309&gt;0,0,IF($G309&gt;0,VLOOKUP($A309,Progress_20230525!$A:$AZ,20,0),VLOOKUP($A309,Progress_20230525!$A:$AZ,20,0)))</f>
        <v>0</v>
      </c>
      <c r="R309" s="393">
        <f>IF($F309&gt;0,0,IF($G309&gt;0,VLOOKUP($A309,Progress_20230525!$A:$AZ,21,0),VLOOKUP($A309,Progress_20230525!$A:$AZ,21,0)))</f>
        <v>0</v>
      </c>
      <c r="S309" s="387"/>
      <c r="T309" s="387"/>
      <c r="U309" s="391">
        <f t="shared" si="24"/>
        <v>45061</v>
      </c>
      <c r="V309" s="387" t="str">
        <f>VLOOKUP(MONTH($U309),Month!$A:$C,3,0)</f>
        <v>พฤษภาคม</v>
      </c>
      <c r="W309" s="387">
        <f t="shared" si="20"/>
        <v>2023</v>
      </c>
      <c r="X309" s="392">
        <v>205.91442769149157</v>
      </c>
      <c r="Y309" s="392">
        <v>105.08516976521062</v>
      </c>
    </row>
    <row r="310" spans="1:25" x14ac:dyDescent="0.25">
      <c r="A310" s="386">
        <f t="shared" si="21"/>
        <v>309</v>
      </c>
      <c r="B310" s="27">
        <f t="shared" si="22"/>
        <v>3</v>
      </c>
      <c r="C310" s="27">
        <f>VALUE(RIGHT(VLOOKUP($A310,Progress_20230525!$A:$AZ,4,0),1))</f>
        <v>3</v>
      </c>
      <c r="D310" s="387" t="str">
        <f>VLOOKUP($C310,Type!$A:$B,2,0)</f>
        <v>ศูนย์ที่จัดตั้งในโรงเรียนสังกัด ศธ. (ขนาดใหญ่)</v>
      </c>
      <c r="E310" s="386">
        <v>23</v>
      </c>
      <c r="F310" s="388">
        <f>IF(LEN(VLOOKUP($A310,Progress_20230525!$A:$AZ,24,0))&gt;0,1,0)</f>
        <v>0</v>
      </c>
      <c r="G310" s="388">
        <f>IFERROR(SEARCH("&gt;",VLOOKUP($A310,Progress_20230525!$A:$AZ,15,0),1),0)</f>
        <v>0</v>
      </c>
      <c r="H310" s="387" t="str">
        <f>IF($F310&gt;0,VLOOKUP($A310,Progress_20230525!$A:$AZ,24,0),IF($G310&gt;0,RIGHT(VLOOKUP($A310,Progress_20230525!$A:$AZ,15,0),LEN(VLOOKUP($A310,Progress_20230525!$A:$AZ,15,0))-$G310-1),VLOOKUP($A310,Progress_20230525!$A:$AZ,15,0)))</f>
        <v>โรงเรียนสาครพิทยาคม</v>
      </c>
      <c r="I310" s="387" t="str">
        <f>VLOOKUP(A310,Progress_20230525!$A:$AZ,7,0)</f>
        <v>ชัยนาท</v>
      </c>
      <c r="J310" s="387" t="str">
        <f>VLOOKUP($A310,Progress_20230525!$A:$AZ,5,0)</f>
        <v>โรงเรียนสังกัด สพฐ</v>
      </c>
      <c r="K310" s="387" t="str">
        <f>IF($F310&gt;0,VLOOKUP($A310,Progress_20230525!$A:$AZ,25,0),IF($G310&gt;0,VLOOKUP($A310,Progress_20230525!$A:$AZ,11,0),VLOOKUP($A310,Progress_20230525!$A:$AZ,11,0)))</f>
        <v>150 ถนน โครงการบ้านหางแขยง หมู่ 2 ตำบล หางน้ำสาคร อำเภอมโนรมย์ ชัยนาท 17110</v>
      </c>
      <c r="L310" s="387">
        <f>IF($F310&gt;0,VLOOKUP($A310,Progress_20230525!$A:$AZ,26,0),IF($G310&gt;0,VLOOKUP($A310,Progress_20230525!$A:$AZ,16,0),VLOOKUP($A310,Progress_20230525!$A:$AZ,16,0)))</f>
        <v>15.297176</v>
      </c>
      <c r="M310" s="387">
        <f>IF($F310&gt;0,VLOOKUP($A310,Progress_20230525!$A:$AZ,27,0),IF($G310&gt;0,VLOOKUP($A310,Progress_20230525!$A:$AZ,17,0),VLOOKUP($A310,Progress_20230525!$A:$AZ,17,0)))</f>
        <v>100.187471</v>
      </c>
      <c r="N310" s="387" t="str">
        <f t="shared" si="23"/>
        <v>สังกัดหน่วยงาน</v>
      </c>
      <c r="O310" s="387" t="str">
        <f>IF($F310&gt;0,VLOOKUP($A310,Progress_20230525!$A:$AZ,28,0),IF($G310&gt;0,VLOOKUP($A310,Progress_20230525!$A:$AZ,18,0),VLOOKUP($A310,Progress_20230525!$A:$AZ,18,0)))</f>
        <v>นางสาวพรประภา พัฒนพงษ์</v>
      </c>
      <c r="P310" s="393" t="str">
        <f>IF($F310&gt;0,VLOOKUP($A310,Progress_20230525!$A:$AZ,29,0),IF($G310&gt;0,VLOOKUP($A310,Progress_20230525!$A:$AZ,19,0),VLOOKUP($A310,Progress_20230525!$A:$AZ,19,0)))</f>
        <v>081-7851-343</v>
      </c>
      <c r="Q310" s="393">
        <f>IF($F310&gt;0,0,IF($G310&gt;0,VLOOKUP($A310,Progress_20230525!$A:$AZ,20,0),VLOOKUP($A310,Progress_20230525!$A:$AZ,20,0)))</f>
        <v>0</v>
      </c>
      <c r="R310" s="393">
        <f>IF($F310&gt;0,0,IF($G310&gt;0,VLOOKUP($A310,Progress_20230525!$A:$AZ,21,0),VLOOKUP($A310,Progress_20230525!$A:$AZ,21,0)))</f>
        <v>0</v>
      </c>
      <c r="S310" s="387"/>
      <c r="T310" s="387"/>
      <c r="U310" s="391">
        <f t="shared" si="24"/>
        <v>45061</v>
      </c>
      <c r="V310" s="387" t="str">
        <f>VLOOKUP(MONTH($U310),Month!$A:$C,3,0)</f>
        <v>พฤษภาคม</v>
      </c>
      <c r="W310" s="387">
        <f t="shared" si="20"/>
        <v>2023</v>
      </c>
      <c r="X310" s="392">
        <v>220.74916350135817</v>
      </c>
      <c r="Y310" s="392">
        <v>133.28307083527119</v>
      </c>
    </row>
    <row r="311" spans="1:25" x14ac:dyDescent="0.25">
      <c r="A311" s="386">
        <f t="shared" si="21"/>
        <v>310</v>
      </c>
      <c r="B311" s="27">
        <f t="shared" si="22"/>
        <v>3</v>
      </c>
      <c r="C311" s="27">
        <f>VALUE(RIGHT(VLOOKUP($A311,Progress_20230525!$A:$AZ,4,0),1))</f>
        <v>3</v>
      </c>
      <c r="D311" s="387" t="str">
        <f>VLOOKUP($C311,Type!$A:$B,2,0)</f>
        <v>ศูนย์ที่จัดตั้งในโรงเรียนสังกัด ศธ. (ขนาดใหญ่)</v>
      </c>
      <c r="E311" s="386">
        <v>24</v>
      </c>
      <c r="F311" s="388">
        <f>IF(LEN(VLOOKUP($A311,Progress_20230525!$A:$AZ,24,0))&gt;0,1,0)</f>
        <v>0</v>
      </c>
      <c r="G311" s="388">
        <f>IFERROR(SEARCH("&gt;",VLOOKUP($A311,Progress_20230525!$A:$AZ,15,0),1),0)</f>
        <v>0</v>
      </c>
      <c r="H311" s="387" t="str">
        <f>IF($F311&gt;0,VLOOKUP($A311,Progress_20230525!$A:$AZ,24,0),IF($G311&gt;0,RIGHT(VLOOKUP($A311,Progress_20230525!$A:$AZ,15,0),LEN(VLOOKUP($A311,Progress_20230525!$A:$AZ,15,0))-$G311-1),VLOOKUP($A311,Progress_20230525!$A:$AZ,15,0)))</f>
        <v>โรงเรียนบ่อไร่วิทยาคม</v>
      </c>
      <c r="I311" s="387" t="str">
        <f>VLOOKUP(A311,Progress_20230525!$A:$AZ,7,0)</f>
        <v>ตราด</v>
      </c>
      <c r="J311" s="387" t="str">
        <f>VLOOKUP($A311,Progress_20230525!$A:$AZ,5,0)</f>
        <v>โรงเรียนสังกัด สพฐ</v>
      </c>
      <c r="K311" s="387" t="str">
        <f>IF($F311&gt;0,VLOOKUP($A311,Progress_20230525!$A:$AZ,25,0),IF($G311&gt;0,VLOOKUP($A311,Progress_20230525!$A:$AZ,11,0),VLOOKUP($A311,Progress_20230525!$A:$AZ,11,0)))</f>
        <v>159/15 ม.4 ต.บ่อพลอย อ.บ่อไร่ จ.ตราด 23140</v>
      </c>
      <c r="L311" s="387">
        <f>IF($F311&gt;0,VLOOKUP($A311,Progress_20230525!$A:$AZ,26,0),IF($G311&gt;0,VLOOKUP($A311,Progress_20230525!$A:$AZ,16,0),VLOOKUP($A311,Progress_20230525!$A:$AZ,16,0)))</f>
        <v>12.566533</v>
      </c>
      <c r="M311" s="387">
        <f>IF($F311&gt;0,VLOOKUP($A311,Progress_20230525!$A:$AZ,27,0),IF($G311&gt;0,VLOOKUP($A311,Progress_20230525!$A:$AZ,17,0),VLOOKUP($A311,Progress_20230525!$A:$AZ,17,0)))</f>
        <v>102.542518</v>
      </c>
      <c r="N311" s="387" t="str">
        <f t="shared" si="23"/>
        <v>สังกัดหน่วยงาน</v>
      </c>
      <c r="O311" s="387" t="str">
        <f>IF($F311&gt;0,VLOOKUP($A311,Progress_20230525!$A:$AZ,28,0),IF($G311&gt;0,VLOOKUP($A311,Progress_20230525!$A:$AZ,18,0),VLOOKUP($A311,Progress_20230525!$A:$AZ,18,0)))</f>
        <v>นายรักพงศ์  จุลเจริญ</v>
      </c>
      <c r="P311" s="393" t="str">
        <f>IF($F311&gt;0,VLOOKUP($A311,Progress_20230525!$A:$AZ,29,0),IF($G311&gt;0,VLOOKUP($A311,Progress_20230525!$A:$AZ,19,0),VLOOKUP($A311,Progress_20230525!$A:$AZ,19,0)))</f>
        <v>084-362-0259</v>
      </c>
      <c r="Q311" s="393">
        <f>IF($F311&gt;0,0,IF($G311&gt;0,VLOOKUP($A311,Progress_20230525!$A:$AZ,20,0),VLOOKUP($A311,Progress_20230525!$A:$AZ,20,0)))</f>
        <v>0</v>
      </c>
      <c r="R311" s="393">
        <f>IF($F311&gt;0,0,IF($G311&gt;0,VLOOKUP($A311,Progress_20230525!$A:$AZ,21,0),VLOOKUP($A311,Progress_20230525!$A:$AZ,21,0)))</f>
        <v>0</v>
      </c>
      <c r="S311" s="387"/>
      <c r="T311" s="387"/>
      <c r="U311" s="391">
        <f t="shared" si="24"/>
        <v>45061</v>
      </c>
      <c r="V311" s="387" t="str">
        <f>VLOOKUP(MONTH($U311),Month!$A:$C,3,0)</f>
        <v>พฤษภาคม</v>
      </c>
      <c r="W311" s="387">
        <f t="shared" si="20"/>
        <v>2023</v>
      </c>
      <c r="X311" s="392">
        <v>228.01337284170279</v>
      </c>
      <c r="Y311" s="392">
        <v>128.76713772221336</v>
      </c>
    </row>
    <row r="312" spans="1:25" x14ac:dyDescent="0.25">
      <c r="A312" s="386">
        <f t="shared" si="21"/>
        <v>311</v>
      </c>
      <c r="B312" s="27">
        <f t="shared" si="22"/>
        <v>3</v>
      </c>
      <c r="C312" s="27">
        <f>VALUE(RIGHT(VLOOKUP($A312,Progress_20230525!$A:$AZ,4,0),1))</f>
        <v>2</v>
      </c>
      <c r="D312" s="387" t="str">
        <f>VLOOKUP($C312,Type!$A:$B,2,0)</f>
        <v>ศูนย์ที่จัดตั้งในโรงเรียนสังกัด ศธ. (ขนาดเล็กและกลาง)</v>
      </c>
      <c r="E312" s="386">
        <v>25</v>
      </c>
      <c r="F312" s="388">
        <f>IF(LEN(VLOOKUP($A312,Progress_20230525!$A:$AZ,24,0))&gt;0,1,0)</f>
        <v>0</v>
      </c>
      <c r="G312" s="388">
        <f>IFERROR(SEARCH("&gt;",VLOOKUP($A312,Progress_20230525!$A:$AZ,15,0),1),0)</f>
        <v>0</v>
      </c>
      <c r="H312" s="387" t="str">
        <f>IF($F312&gt;0,VLOOKUP($A312,Progress_20230525!$A:$AZ,24,0),IF($G312&gt;0,RIGHT(VLOOKUP($A312,Progress_20230525!$A:$AZ,15,0),LEN(VLOOKUP($A312,Progress_20230525!$A:$AZ,15,0))-$G312-1),VLOOKUP($A312,Progress_20230525!$A:$AZ,15,0)))</f>
        <v>โรงเรียนบ้านดอนสูง</v>
      </c>
      <c r="I312" s="387" t="str">
        <f>VLOOKUP(A312,Progress_20230525!$A:$AZ,7,0)</f>
        <v>ตราด</v>
      </c>
      <c r="J312" s="387" t="str">
        <f>VLOOKUP($A312,Progress_20230525!$A:$AZ,5,0)</f>
        <v>โรงเรียนสังกัด สพฐ</v>
      </c>
      <c r="K312" s="387" t="str">
        <f>IF($F312&gt;0,VLOOKUP($A312,Progress_20230525!$A:$AZ,25,0),IF($G312&gt;0,VLOOKUP($A312,Progress_20230525!$A:$AZ,11,0),VLOOKUP($A312,Progress_20230525!$A:$AZ,11,0)))</f>
        <v>155 หมู่ 5 ตำบลประณีต อำเภอเขาสมิง จังหวัดตราด   23150</v>
      </c>
      <c r="L312" s="387">
        <f>IF($F312&gt;0,VLOOKUP($A312,Progress_20230525!$A:$AZ,26,0),IF($G312&gt;0,VLOOKUP($A312,Progress_20230525!$A:$AZ,16,0),VLOOKUP($A312,Progress_20230525!$A:$AZ,16,0)))</f>
        <v>12.510197</v>
      </c>
      <c r="M312" s="387">
        <f>IF($F312&gt;0,VLOOKUP($A312,Progress_20230525!$A:$AZ,27,0),IF($G312&gt;0,VLOOKUP($A312,Progress_20230525!$A:$AZ,17,0),VLOOKUP($A312,Progress_20230525!$A:$AZ,17,0)))</f>
        <v>102.34619499999999</v>
      </c>
      <c r="N312" s="387" t="str">
        <f t="shared" si="23"/>
        <v>สังกัดหน่วยงาน</v>
      </c>
      <c r="O312" s="387" t="str">
        <f>IF($F312&gt;0,VLOOKUP($A312,Progress_20230525!$A:$AZ,28,0),IF($G312&gt;0,VLOOKUP($A312,Progress_20230525!$A:$AZ,18,0),VLOOKUP($A312,Progress_20230525!$A:$AZ,18,0)))</f>
        <v>นายวุฒิวัฒน์  อินทสุวรรณ</v>
      </c>
      <c r="P312" s="393" t="str">
        <f>IF($F312&gt;0,VLOOKUP($A312,Progress_20230525!$A:$AZ,29,0),IF($G312&gt;0,VLOOKUP($A312,Progress_20230525!$A:$AZ,19,0),VLOOKUP($A312,Progress_20230525!$A:$AZ,19,0)))</f>
        <v>089-834-1124</v>
      </c>
      <c r="Q312" s="393">
        <f>IF($F312&gt;0,0,IF($G312&gt;0,VLOOKUP($A312,Progress_20230525!$A:$AZ,20,0),VLOOKUP($A312,Progress_20230525!$A:$AZ,20,0)))</f>
        <v>0</v>
      </c>
      <c r="R312" s="393">
        <f>IF($F312&gt;0,0,IF($G312&gt;0,VLOOKUP($A312,Progress_20230525!$A:$AZ,21,0),VLOOKUP($A312,Progress_20230525!$A:$AZ,21,0)))</f>
        <v>0</v>
      </c>
      <c r="S312" s="387"/>
      <c r="T312" s="387"/>
      <c r="U312" s="391">
        <f t="shared" si="24"/>
        <v>45061</v>
      </c>
      <c r="V312" s="387" t="str">
        <f>VLOOKUP(MONTH($U312),Month!$A:$C,3,0)</f>
        <v>พฤษภาคม</v>
      </c>
      <c r="W312" s="387">
        <f t="shared" si="20"/>
        <v>2023</v>
      </c>
      <c r="X312" s="392">
        <v>233.81825153337667</v>
      </c>
      <c r="Y312" s="392">
        <v>146.44286898669759</v>
      </c>
    </row>
    <row r="313" spans="1:25" x14ac:dyDescent="0.25">
      <c r="A313" s="386">
        <f t="shared" si="21"/>
        <v>312</v>
      </c>
      <c r="B313" s="27">
        <f t="shared" si="22"/>
        <v>3</v>
      </c>
      <c r="C313" s="27">
        <f>VALUE(RIGHT(VLOOKUP($A313,Progress_20230525!$A:$AZ,4,0),1))</f>
        <v>2</v>
      </c>
      <c r="D313" s="387" t="str">
        <f>VLOOKUP($C313,Type!$A:$B,2,0)</f>
        <v>ศูนย์ที่จัดตั้งในโรงเรียนสังกัด ศธ. (ขนาดเล็กและกลาง)</v>
      </c>
      <c r="E313" s="386">
        <v>26</v>
      </c>
      <c r="F313" s="388">
        <f>IF(LEN(VLOOKUP($A313,Progress_20230525!$A:$AZ,24,0))&gt;0,1,0)</f>
        <v>0</v>
      </c>
      <c r="G313" s="388">
        <f>IFERROR(SEARCH("&gt;",VLOOKUP($A313,Progress_20230525!$A:$AZ,15,0),1),0)</f>
        <v>0</v>
      </c>
      <c r="H313" s="387" t="str">
        <f>IF($F313&gt;0,VLOOKUP($A313,Progress_20230525!$A:$AZ,24,0),IF($G313&gt;0,RIGHT(VLOOKUP($A313,Progress_20230525!$A:$AZ,15,0),LEN(VLOOKUP($A313,Progress_20230525!$A:$AZ,15,0))-$G313-1),VLOOKUP($A313,Progress_20230525!$A:$AZ,15,0)))</f>
        <v>โรงเรียนตราดสรรเสริญวิทยาคม</v>
      </c>
      <c r="I313" s="387" t="str">
        <f>VLOOKUP(A313,Progress_20230525!$A:$AZ,7,0)</f>
        <v>ตราด</v>
      </c>
      <c r="J313" s="387" t="str">
        <f>VLOOKUP($A313,Progress_20230525!$A:$AZ,5,0)</f>
        <v>โรงเรียนสังกัด สพฐ</v>
      </c>
      <c r="K313" s="387" t="str">
        <f>IF($F313&gt;0,VLOOKUP($A313,Progress_20230525!$A:$AZ,25,0),IF($G313&gt;0,VLOOKUP($A313,Progress_20230525!$A:$AZ,11,0),VLOOKUP($A313,Progress_20230525!$A:$AZ,11,0)))</f>
        <v>25 ถนนท่าเรือจ้าง   ตำบลวังกระแจะ  อำเภอเมืองตราด ตราด 23000</v>
      </c>
      <c r="L313" s="387">
        <f>IF($F313&gt;0,VLOOKUP($A313,Progress_20230525!$A:$AZ,26,0),IF($G313&gt;0,VLOOKUP($A313,Progress_20230525!$A:$AZ,16,0),VLOOKUP($A313,Progress_20230525!$A:$AZ,16,0)))</f>
        <v>12.248868</v>
      </c>
      <c r="M313" s="387">
        <f>IF($F313&gt;0,VLOOKUP($A313,Progress_20230525!$A:$AZ,27,0),IF($G313&gt;0,VLOOKUP($A313,Progress_20230525!$A:$AZ,17,0),VLOOKUP($A313,Progress_20230525!$A:$AZ,17,0)))</f>
        <v>102.521433</v>
      </c>
      <c r="N313" s="387" t="str">
        <f t="shared" si="23"/>
        <v>สังกัดหน่วยงาน</v>
      </c>
      <c r="O313" s="387" t="str">
        <f>IF($F313&gt;0,VLOOKUP($A313,Progress_20230525!$A:$AZ,28,0),IF($G313&gt;0,VLOOKUP($A313,Progress_20230525!$A:$AZ,18,0),VLOOKUP($A313,Progress_20230525!$A:$AZ,18,0)))</f>
        <v>นางสุกัญญา กูลนรา</v>
      </c>
      <c r="P313" s="393" t="str">
        <f>IF($F313&gt;0,VLOOKUP($A313,Progress_20230525!$A:$AZ,29,0),IF($G313&gt;0,VLOOKUP($A313,Progress_20230525!$A:$AZ,19,0),VLOOKUP($A313,Progress_20230525!$A:$AZ,19,0)))</f>
        <v> 089-2443221</v>
      </c>
      <c r="Q313" s="393">
        <f>IF($F313&gt;0,0,IF($G313&gt;0,VLOOKUP($A313,Progress_20230525!$A:$AZ,20,0),VLOOKUP($A313,Progress_20230525!$A:$AZ,20,0)))</f>
        <v>0</v>
      </c>
      <c r="R313" s="393">
        <f>IF($F313&gt;0,0,IF($G313&gt;0,VLOOKUP($A313,Progress_20230525!$A:$AZ,21,0),VLOOKUP($A313,Progress_20230525!$A:$AZ,21,0)))</f>
        <v>0</v>
      </c>
      <c r="S313" s="387"/>
      <c r="T313" s="387"/>
      <c r="U313" s="391">
        <f t="shared" si="24"/>
        <v>45061</v>
      </c>
      <c r="V313" s="387" t="str">
        <f>VLOOKUP(MONTH($U313),Month!$A:$C,3,0)</f>
        <v>พฤษภาคม</v>
      </c>
      <c r="W313" s="387">
        <f t="shared" si="20"/>
        <v>2023</v>
      </c>
      <c r="X313" s="392">
        <v>210.46070822018265</v>
      </c>
      <c r="Y313" s="392">
        <v>102.78564806603015</v>
      </c>
    </row>
    <row r="314" spans="1:25" x14ac:dyDescent="0.25">
      <c r="A314" s="386">
        <f t="shared" si="21"/>
        <v>313</v>
      </c>
      <c r="B314" s="27">
        <f t="shared" si="22"/>
        <v>3</v>
      </c>
      <c r="C314" s="27">
        <f>VALUE(RIGHT(VLOOKUP($A314,Progress_20230525!$A:$AZ,4,0),1))</f>
        <v>2</v>
      </c>
      <c r="D314" s="387" t="str">
        <f>VLOOKUP($C314,Type!$A:$B,2,0)</f>
        <v>ศูนย์ที่จัดตั้งในโรงเรียนสังกัด ศธ. (ขนาดเล็กและกลาง)</v>
      </c>
      <c r="E314" s="386">
        <v>27</v>
      </c>
      <c r="F314" s="388">
        <f>IF(LEN(VLOOKUP($A314,Progress_20230525!$A:$AZ,24,0))&gt;0,1,0)</f>
        <v>0</v>
      </c>
      <c r="G314" s="388">
        <f>IFERROR(SEARCH("&gt;",VLOOKUP($A314,Progress_20230525!$A:$AZ,15,0),1),0)</f>
        <v>0</v>
      </c>
      <c r="H314" s="387" t="str">
        <f>IF($F314&gt;0,VLOOKUP($A314,Progress_20230525!$A:$AZ,24,0),IF($G314&gt;0,RIGHT(VLOOKUP($A314,Progress_20230525!$A:$AZ,15,0),LEN(VLOOKUP($A314,Progress_20230525!$A:$AZ,15,0))-$G314-1),VLOOKUP($A314,Progress_20230525!$A:$AZ,15,0)))</f>
        <v>โรงเรียนวัดพิกุลแก้ว</v>
      </c>
      <c r="I314" s="387" t="str">
        <f>VLOOKUP(A314,Progress_20230525!$A:$AZ,7,0)</f>
        <v>นครนายก</v>
      </c>
      <c r="J314" s="387" t="str">
        <f>VLOOKUP($A314,Progress_20230525!$A:$AZ,5,0)</f>
        <v>โรงเรียนสังกัด สพฐ</v>
      </c>
      <c r="K314" s="387" t="str">
        <f>IF($F314&gt;0,VLOOKUP($A314,Progress_20230525!$A:$AZ,25,0),IF($G314&gt;0,VLOOKUP($A314,Progress_20230525!$A:$AZ,11,0),VLOOKUP($A314,Progress_20230525!$A:$AZ,11,0)))</f>
        <v>หมู่ที่  1  บ้านพิกุลแก้ว ตำบลพิกุลออก อำเภอบ้านนา นครนายก 26110</v>
      </c>
      <c r="L314" s="387">
        <f>IF($F314&gt;0,VLOOKUP($A314,Progress_20230525!$A:$AZ,26,0),IF($G314&gt;0,VLOOKUP($A314,Progress_20230525!$A:$AZ,16,0),VLOOKUP($A314,Progress_20230525!$A:$AZ,16,0)))</f>
        <v>14.253830000000001</v>
      </c>
      <c r="M314" s="387">
        <f>IF($F314&gt;0,VLOOKUP($A314,Progress_20230525!$A:$AZ,27,0),IF($G314&gt;0,VLOOKUP($A314,Progress_20230525!$A:$AZ,17,0),VLOOKUP($A314,Progress_20230525!$A:$AZ,17,0)))</f>
        <v>101.065483</v>
      </c>
      <c r="N314" s="387" t="str">
        <f t="shared" si="23"/>
        <v>สังกัดหน่วยงาน</v>
      </c>
      <c r="O314" s="387" t="str">
        <f>IF($F314&gt;0,VLOOKUP($A314,Progress_20230525!$A:$AZ,28,0),IF($G314&gt;0,VLOOKUP($A314,Progress_20230525!$A:$AZ,18,0),VLOOKUP($A314,Progress_20230525!$A:$AZ,18,0)))</f>
        <v>ผอ.นางเสาวรภย์  ญาณสุธี</v>
      </c>
      <c r="P314" s="393" t="str">
        <f>IF($F314&gt;0,VLOOKUP($A314,Progress_20230525!$A:$AZ,29,0),IF($G314&gt;0,VLOOKUP($A314,Progress_20230525!$A:$AZ,19,0),VLOOKUP($A314,Progress_20230525!$A:$AZ,19,0)))</f>
        <v>081-383-0518</v>
      </c>
      <c r="Q314" s="393" t="str">
        <f>IF($F314&gt;0,0,IF($G314&gt;0,VLOOKUP($A314,Progress_20230525!$A:$AZ,20,0),VLOOKUP($A314,Progress_20230525!$A:$AZ,20,0)))</f>
        <v>นางสาวสุภลักษณ์ เทพไชย</v>
      </c>
      <c r="R314" s="393" t="str">
        <f>IF($F314&gt;0,0,IF($G314&gt;0,VLOOKUP($A314,Progress_20230525!$A:$AZ,21,0),VLOOKUP($A314,Progress_20230525!$A:$AZ,21,0)))</f>
        <v>088-790-0685</v>
      </c>
      <c r="S314" s="387"/>
      <c r="T314" s="387"/>
      <c r="U314" s="391">
        <f t="shared" si="24"/>
        <v>45061</v>
      </c>
      <c r="V314" s="387" t="str">
        <f>VLOOKUP(MONTH($U314),Month!$A:$C,3,0)</f>
        <v>พฤษภาคม</v>
      </c>
      <c r="W314" s="387">
        <f t="shared" si="20"/>
        <v>2023</v>
      </c>
      <c r="X314" s="392">
        <v>209.02956271192738</v>
      </c>
      <c r="Y314" s="392">
        <v>107.75051143159706</v>
      </c>
    </row>
    <row r="315" spans="1:25" x14ac:dyDescent="0.25">
      <c r="A315" s="386">
        <f t="shared" si="21"/>
        <v>314</v>
      </c>
      <c r="B315" s="27">
        <f t="shared" si="22"/>
        <v>3</v>
      </c>
      <c r="C315" s="27">
        <f>VALUE(RIGHT(VLOOKUP($A315,Progress_20230525!$A:$AZ,4,0),1))</f>
        <v>2</v>
      </c>
      <c r="D315" s="387" t="str">
        <f>VLOOKUP($C315,Type!$A:$B,2,0)</f>
        <v>ศูนย์ที่จัดตั้งในโรงเรียนสังกัด ศธ. (ขนาดเล็กและกลาง)</v>
      </c>
      <c r="E315" s="386">
        <v>28</v>
      </c>
      <c r="F315" s="388">
        <f>IF(LEN(VLOOKUP($A315,Progress_20230525!$A:$AZ,24,0))&gt;0,1,0)</f>
        <v>0</v>
      </c>
      <c r="G315" s="388">
        <f>IFERROR(SEARCH("&gt;",VLOOKUP($A315,Progress_20230525!$A:$AZ,15,0),1),0)</f>
        <v>0</v>
      </c>
      <c r="H315" s="387" t="str">
        <f>IF($F315&gt;0,VLOOKUP($A315,Progress_20230525!$A:$AZ,24,0),IF($G315&gt;0,RIGHT(VLOOKUP($A315,Progress_20230525!$A:$AZ,15,0),LEN(VLOOKUP($A315,Progress_20230525!$A:$AZ,15,0))-$G315-1),VLOOKUP($A315,Progress_20230525!$A:$AZ,15,0)))</f>
        <v>โรงเรียนชุมชนวัดเชี่ยวโอสถ</v>
      </c>
      <c r="I315" s="387" t="str">
        <f>VLOOKUP(A315,Progress_20230525!$A:$AZ,7,0)</f>
        <v>นครนายก</v>
      </c>
      <c r="J315" s="387" t="str">
        <f>VLOOKUP($A315,Progress_20230525!$A:$AZ,5,0)</f>
        <v>โรงเรียนสังกัด สพฐ</v>
      </c>
      <c r="K315" s="387" t="str">
        <f>IF($F315&gt;0,VLOOKUP($A315,Progress_20230525!$A:$AZ,25,0),IF($G315&gt;0,VLOOKUP($A315,Progress_20230525!$A:$AZ,11,0),VLOOKUP($A315,Progress_20230525!$A:$AZ,11,0)))</f>
        <v>4410 ถนน รังสิต - นครนายก ตำบล คลองใหญ่ อำเภอองครักษ์ นครนายก 26120</v>
      </c>
      <c r="L315" s="387">
        <f>IF($F315&gt;0,VLOOKUP($A315,Progress_20230525!$A:$AZ,26,0),IF($G315&gt;0,VLOOKUP($A315,Progress_20230525!$A:$AZ,16,0),VLOOKUP($A315,Progress_20230525!$A:$AZ,16,0)))</f>
        <v>14.143829</v>
      </c>
      <c r="M315" s="387">
        <f>IF($F315&gt;0,VLOOKUP($A315,Progress_20230525!$A:$AZ,27,0),IF($G315&gt;0,VLOOKUP($A315,Progress_20230525!$A:$AZ,17,0),VLOOKUP($A315,Progress_20230525!$A:$AZ,17,0)))</f>
        <v>100.980436</v>
      </c>
      <c r="N315" s="387" t="str">
        <f t="shared" si="23"/>
        <v>สังกัดหน่วยงาน</v>
      </c>
      <c r="O315" s="387" t="str">
        <f>IF($F315&gt;0,VLOOKUP($A315,Progress_20230525!$A:$AZ,28,0),IF($G315&gt;0,VLOOKUP($A315,Progress_20230525!$A:$AZ,18,0),VLOOKUP($A315,Progress_20230525!$A:$AZ,18,0)))</f>
        <v>ผอ.นางบุญจิรา ชูพันธ์</v>
      </c>
      <c r="P315" s="393" t="str">
        <f>IF($F315&gt;0,VLOOKUP($A315,Progress_20230525!$A:$AZ,29,0),IF($G315&gt;0,VLOOKUP($A315,Progress_20230525!$A:$AZ,19,0),VLOOKUP($A315,Progress_20230525!$A:$AZ,19,0)))</f>
        <v>089-283-4098</v>
      </c>
      <c r="Q315" s="393" t="str">
        <f>IF($F315&gt;0,0,IF($G315&gt;0,VLOOKUP($A315,Progress_20230525!$A:$AZ,20,0),VLOOKUP($A315,Progress_20230525!$A:$AZ,20,0)))</f>
        <v>นายดนุนันท์นะราแสง</v>
      </c>
      <c r="R315" s="393" t="str">
        <f>IF($F315&gt;0,0,IF($G315&gt;0,VLOOKUP($A315,Progress_20230525!$A:$AZ,21,0),VLOOKUP($A315,Progress_20230525!$A:$AZ,21,0)))</f>
        <v>080-666-4736</v>
      </c>
      <c r="S315" s="387"/>
      <c r="T315" s="387"/>
      <c r="U315" s="391">
        <f t="shared" si="24"/>
        <v>45061</v>
      </c>
      <c r="V315" s="387" t="str">
        <f>VLOOKUP(MONTH($U315),Month!$A:$C,3,0)</f>
        <v>พฤษภาคม</v>
      </c>
      <c r="W315" s="387">
        <f t="shared" si="20"/>
        <v>2023</v>
      </c>
      <c r="X315" s="392">
        <v>235.52018560427899</v>
      </c>
      <c r="Y315" s="392">
        <v>114.65622354084596</v>
      </c>
    </row>
    <row r="316" spans="1:25" x14ac:dyDescent="0.25">
      <c r="A316" s="386">
        <f t="shared" si="21"/>
        <v>315</v>
      </c>
      <c r="B316" s="27">
        <f t="shared" si="22"/>
        <v>3</v>
      </c>
      <c r="C316" s="27">
        <f>VALUE(RIGHT(VLOOKUP($A316,Progress_20230525!$A:$AZ,4,0),1))</f>
        <v>3</v>
      </c>
      <c r="D316" s="387" t="str">
        <f>VLOOKUP($C316,Type!$A:$B,2,0)</f>
        <v>ศูนย์ที่จัดตั้งในโรงเรียนสังกัด ศธ. (ขนาดใหญ่)</v>
      </c>
      <c r="E316" s="386">
        <v>29</v>
      </c>
      <c r="F316" s="388">
        <f>IF(LEN(VLOOKUP($A316,Progress_20230525!$A:$AZ,24,0))&gt;0,1,0)</f>
        <v>0</v>
      </c>
      <c r="G316" s="388">
        <f>IFERROR(SEARCH("&gt;",VLOOKUP($A316,Progress_20230525!$A:$AZ,15,0),1),0)</f>
        <v>0</v>
      </c>
      <c r="H316" s="387" t="str">
        <f>IF($F316&gt;0,VLOOKUP($A316,Progress_20230525!$A:$AZ,24,0),IF($G316&gt;0,RIGHT(VLOOKUP($A316,Progress_20230525!$A:$AZ,15,0),LEN(VLOOKUP($A316,Progress_20230525!$A:$AZ,15,0))-$G316-1),VLOOKUP($A316,Progress_20230525!$A:$AZ,15,0)))</f>
        <v>โรงเรียนปากพลีวิทยาคาร</v>
      </c>
      <c r="I316" s="387" t="str">
        <f>VLOOKUP(A316,Progress_20230525!$A:$AZ,7,0)</f>
        <v>นครนายก</v>
      </c>
      <c r="J316" s="387" t="str">
        <f>VLOOKUP($A316,Progress_20230525!$A:$AZ,5,0)</f>
        <v>โรงเรียนสังกัด สพฐ</v>
      </c>
      <c r="K316" s="387" t="str">
        <f>IF($F316&gt;0,VLOOKUP($A316,Progress_20230525!$A:$AZ,25,0),IF($G316&gt;0,VLOOKUP($A316,Progress_20230525!$A:$AZ,11,0),VLOOKUP($A316,Progress_20230525!$A:$AZ,11,0)))</f>
        <v>101 หมู่ 4 ถนนสุวรรณศร ตำบลปากพลี อำเภอปากพลี  นครนายก 26130</v>
      </c>
      <c r="L316" s="387">
        <f>IF($F316&gt;0,VLOOKUP($A316,Progress_20230525!$A:$AZ,26,0),IF($G316&gt;0,VLOOKUP($A316,Progress_20230525!$A:$AZ,16,0),VLOOKUP($A316,Progress_20230525!$A:$AZ,16,0)))</f>
        <v>14.150432</v>
      </c>
      <c r="M316" s="387">
        <f>IF($F316&gt;0,VLOOKUP($A316,Progress_20230525!$A:$AZ,27,0),IF($G316&gt;0,VLOOKUP($A316,Progress_20230525!$A:$AZ,17,0),VLOOKUP($A316,Progress_20230525!$A:$AZ,17,0)))</f>
        <v>101.273285</v>
      </c>
      <c r="N316" s="387" t="str">
        <f t="shared" si="23"/>
        <v>สังกัดหน่วยงาน</v>
      </c>
      <c r="O316" s="387" t="str">
        <f>IF($F316&gt;0,VLOOKUP($A316,Progress_20230525!$A:$AZ,28,0),IF($G316&gt;0,VLOOKUP($A316,Progress_20230525!$A:$AZ,18,0),VLOOKUP($A316,Progress_20230525!$A:$AZ,18,0)))</f>
        <v>ผอ.นางนรีรัตน์ ย่างเล้ง</v>
      </c>
      <c r="P316" s="393" t="str">
        <f>IF($F316&gt;0,VLOOKUP($A316,Progress_20230525!$A:$AZ,29,0),IF($G316&gt;0,VLOOKUP($A316,Progress_20230525!$A:$AZ,19,0),VLOOKUP($A316,Progress_20230525!$A:$AZ,19,0)))</f>
        <v>081-921-4961</v>
      </c>
      <c r="Q316" s="393" t="str">
        <f>IF($F316&gt;0,0,IF($G316&gt;0,VLOOKUP($A316,Progress_20230525!$A:$AZ,20,0),VLOOKUP($A316,Progress_20230525!$A:$AZ,20,0)))</f>
        <v>นางสาวสุมาลี ทุมมา</v>
      </c>
      <c r="R316" s="393" t="str">
        <f>IF($F316&gt;0,0,IF($G316&gt;0,VLOOKUP($A316,Progress_20230525!$A:$AZ,21,0),VLOOKUP($A316,Progress_20230525!$A:$AZ,21,0)))</f>
        <v>090-116-2358</v>
      </c>
      <c r="S316" s="387"/>
      <c r="T316" s="387"/>
      <c r="U316" s="391">
        <f t="shared" si="24"/>
        <v>45061</v>
      </c>
      <c r="V316" s="387" t="str">
        <f>VLOOKUP(MONTH($U316),Month!$A:$C,3,0)</f>
        <v>พฤษภาคม</v>
      </c>
      <c r="W316" s="387">
        <f t="shared" si="20"/>
        <v>2023</v>
      </c>
      <c r="X316" s="392">
        <v>229.16243514724837</v>
      </c>
      <c r="Y316" s="392">
        <v>120.56321295212634</v>
      </c>
    </row>
    <row r="317" spans="1:25" x14ac:dyDescent="0.25">
      <c r="A317" s="386">
        <f t="shared" si="21"/>
        <v>316</v>
      </c>
      <c r="B317" s="27">
        <f t="shared" si="22"/>
        <v>3</v>
      </c>
      <c r="C317" s="27">
        <f>VALUE(RIGHT(VLOOKUP($A317,Progress_20230525!$A:$AZ,4,0),1))</f>
        <v>2</v>
      </c>
      <c r="D317" s="387" t="str">
        <f>VLOOKUP($C317,Type!$A:$B,2,0)</f>
        <v>ศูนย์ที่จัดตั้งในโรงเรียนสังกัด ศธ. (ขนาดเล็กและกลาง)</v>
      </c>
      <c r="E317" s="386">
        <v>30</v>
      </c>
      <c r="F317" s="388">
        <f>IF(LEN(VLOOKUP($A317,Progress_20230525!$A:$AZ,24,0))&gt;0,1,0)</f>
        <v>0</v>
      </c>
      <c r="G317" s="388">
        <f>IFERROR(SEARCH("&gt;",VLOOKUP($A317,Progress_20230525!$A:$AZ,15,0),1),0)</f>
        <v>0</v>
      </c>
      <c r="H317" s="387" t="str">
        <f>IF($F317&gt;0,VLOOKUP($A317,Progress_20230525!$A:$AZ,24,0),IF($G317&gt;0,RIGHT(VLOOKUP($A317,Progress_20230525!$A:$AZ,15,0),LEN(VLOOKUP($A317,Progress_20230525!$A:$AZ,15,0))-$G317-1),VLOOKUP($A317,Progress_20230525!$A:$AZ,15,0)))</f>
        <v>โรงเรียนวัดท่าเสา</v>
      </c>
      <c r="I317" s="387" t="str">
        <f>VLOOKUP(A317,Progress_20230525!$A:$AZ,7,0)</f>
        <v>นครปฐม</v>
      </c>
      <c r="J317" s="387" t="str">
        <f>VLOOKUP($A317,Progress_20230525!$A:$AZ,5,0)</f>
        <v>โรงเรียนสังกัด สพฐ</v>
      </c>
      <c r="K317" s="387" t="str">
        <f>IF($F317&gt;0,VLOOKUP($A317,Progress_20230525!$A:$AZ,25,0),IF($G317&gt;0,VLOOKUP($A317,Progress_20230525!$A:$AZ,11,0),VLOOKUP($A317,Progress_20230525!$A:$AZ,11,0)))</f>
        <v>หมู่ที่  9  บ้านบ้านกระดีอ้อ ตำบลห้วยม่วง อำเภอกำแพงแสน จังหวัดนครปฐม 73180</v>
      </c>
      <c r="L317" s="387">
        <f>IF($F317&gt;0,VLOOKUP($A317,Progress_20230525!$A:$AZ,26,0),IF($G317&gt;0,VLOOKUP($A317,Progress_20230525!$A:$AZ,16,0),VLOOKUP($A317,Progress_20230525!$A:$AZ,16,0)))</f>
        <v>14.132987</v>
      </c>
      <c r="M317" s="387">
        <f>IF($F317&gt;0,VLOOKUP($A317,Progress_20230525!$A:$AZ,27,0),IF($G317&gt;0,VLOOKUP($A317,Progress_20230525!$A:$AZ,17,0),VLOOKUP($A317,Progress_20230525!$A:$AZ,17,0)))</f>
        <v>100.015773</v>
      </c>
      <c r="N317" s="387" t="str">
        <f t="shared" si="23"/>
        <v>สังกัดหน่วยงาน</v>
      </c>
      <c r="O317" s="387" t="str">
        <f>IF($F317&gt;0,VLOOKUP($A317,Progress_20230525!$A:$AZ,28,0),IF($G317&gt;0,VLOOKUP($A317,Progress_20230525!$A:$AZ,18,0),VLOOKUP($A317,Progress_20230525!$A:$AZ,18,0)))</f>
        <v>ผอ.นายอธิกานต์ สักคุณา</v>
      </c>
      <c r="P317" s="393" t="str">
        <f>IF($F317&gt;0,VLOOKUP($A317,Progress_20230525!$A:$AZ,29,0),IF($G317&gt;0,VLOOKUP($A317,Progress_20230525!$A:$AZ,19,0),VLOOKUP($A317,Progress_20230525!$A:$AZ,19,0)))</f>
        <v>0-34384885</v>
      </c>
      <c r="Q317" s="393">
        <f>IF($F317&gt;0,0,IF($G317&gt;0,VLOOKUP($A317,Progress_20230525!$A:$AZ,20,0),VLOOKUP($A317,Progress_20230525!$A:$AZ,20,0)))</f>
        <v>0</v>
      </c>
      <c r="R317" s="393" t="str">
        <f>IF($F317&gt;0,0,IF($G317&gt;0,VLOOKUP($A317,Progress_20230525!$A:$AZ,21,0),VLOOKUP($A317,Progress_20230525!$A:$AZ,21,0)))</f>
        <v>061-515-2362</v>
      </c>
      <c r="S317" s="387"/>
      <c r="T317" s="387"/>
      <c r="U317" s="391">
        <f t="shared" si="24"/>
        <v>45061</v>
      </c>
      <c r="V317" s="387" t="str">
        <f>VLOOKUP(MONTH($U317),Month!$A:$C,3,0)</f>
        <v>พฤษภาคม</v>
      </c>
      <c r="W317" s="387">
        <f t="shared" si="20"/>
        <v>2023</v>
      </c>
      <c r="X317" s="392">
        <v>227.75078937872107</v>
      </c>
      <c r="Y317" s="392">
        <v>100.32026347218326</v>
      </c>
    </row>
    <row r="318" spans="1:25" x14ac:dyDescent="0.25">
      <c r="A318" s="386">
        <f t="shared" si="21"/>
        <v>317</v>
      </c>
      <c r="B318" s="27">
        <f t="shared" si="22"/>
        <v>3</v>
      </c>
      <c r="C318" s="27">
        <f>VALUE(RIGHT(VLOOKUP($A318,Progress_20230525!$A:$AZ,4,0),1))</f>
        <v>2</v>
      </c>
      <c r="D318" s="387" t="str">
        <f>VLOOKUP($C318,Type!$A:$B,2,0)</f>
        <v>ศูนย์ที่จัดตั้งในโรงเรียนสังกัด ศธ. (ขนาดเล็กและกลาง)</v>
      </c>
      <c r="E318" s="386">
        <v>31</v>
      </c>
      <c r="F318" s="388">
        <f>IF(LEN(VLOOKUP($A318,Progress_20230525!$A:$AZ,24,0))&gt;0,1,0)</f>
        <v>0</v>
      </c>
      <c r="G318" s="388">
        <f>IFERROR(SEARCH("&gt;",VLOOKUP($A318,Progress_20230525!$A:$AZ,15,0),1),0)</f>
        <v>0</v>
      </c>
      <c r="H318" s="387" t="str">
        <f>IF($F318&gt;0,VLOOKUP($A318,Progress_20230525!$A:$AZ,24,0),IF($G318&gt;0,RIGHT(VLOOKUP($A318,Progress_20230525!$A:$AZ,15,0),LEN(VLOOKUP($A318,Progress_20230525!$A:$AZ,15,0))-$G318-1),VLOOKUP($A318,Progress_20230525!$A:$AZ,15,0)))</f>
        <v>โรงเรียนวัดกงลาด</v>
      </c>
      <c r="I318" s="387" t="str">
        <f>VLOOKUP(A318,Progress_20230525!$A:$AZ,7,0)</f>
        <v>นครปฐม</v>
      </c>
      <c r="J318" s="387" t="str">
        <f>VLOOKUP($A318,Progress_20230525!$A:$AZ,5,0)</f>
        <v>โรงเรียนสังกัด สพฐ</v>
      </c>
      <c r="K318" s="387" t="str">
        <f>IF($F318&gt;0,VLOOKUP($A318,Progress_20230525!$A:$AZ,25,0),IF($G318&gt;0,VLOOKUP($A318,Progress_20230525!$A:$AZ,11,0),VLOOKUP($A318,Progress_20230525!$A:$AZ,11,0)))</f>
        <v>67/2 หมู่ 5 ตำบลห้วยด้วน อำเภอดอนตูม นครปฐม  73150</v>
      </c>
      <c r="L318" s="387">
        <f>IF($F318&gt;0,VLOOKUP($A318,Progress_20230525!$A:$AZ,26,0),IF($G318&gt;0,VLOOKUP($A318,Progress_20230525!$A:$AZ,16,0),VLOOKUP($A318,Progress_20230525!$A:$AZ,16,0)))</f>
        <v>13.8915259</v>
      </c>
      <c r="M318" s="387">
        <f>IF($F318&gt;0,VLOOKUP($A318,Progress_20230525!$A:$AZ,27,0),IF($G318&gt;0,VLOOKUP($A318,Progress_20230525!$A:$AZ,17,0),VLOOKUP($A318,Progress_20230525!$A:$AZ,17,0)))</f>
        <v>100.08950539999999</v>
      </c>
      <c r="N318" s="387" t="str">
        <f t="shared" si="23"/>
        <v>สังกัดหน่วยงาน</v>
      </c>
      <c r="O318" s="387" t="str">
        <f>IF($F318&gt;0,VLOOKUP($A318,Progress_20230525!$A:$AZ,28,0),IF($G318&gt;0,VLOOKUP($A318,Progress_20230525!$A:$AZ,18,0),VLOOKUP($A318,Progress_20230525!$A:$AZ,18,0)))</f>
        <v>ผอ. นางสาวปวริศา  มีศรี</v>
      </c>
      <c r="P318" s="393" t="str">
        <f>IF($F318&gt;0,VLOOKUP($A318,Progress_20230525!$A:$AZ,29,0),IF($G318&gt;0,VLOOKUP($A318,Progress_20230525!$A:$AZ,19,0),VLOOKUP($A318,Progress_20230525!$A:$AZ,19,0)))</f>
        <v>086-386-1620</v>
      </c>
      <c r="Q318" s="393">
        <f>IF($F318&gt;0,0,IF($G318&gt;0,VLOOKUP($A318,Progress_20230525!$A:$AZ,20,0),VLOOKUP($A318,Progress_20230525!$A:$AZ,20,0)))</f>
        <v>0</v>
      </c>
      <c r="R318" s="393" t="str">
        <f>IF($F318&gt;0,0,IF($G318&gt;0,VLOOKUP($A318,Progress_20230525!$A:$AZ,21,0),VLOOKUP($A318,Progress_20230525!$A:$AZ,21,0)))</f>
        <v>063-191-6445</v>
      </c>
      <c r="S318" s="387"/>
      <c r="T318" s="387"/>
      <c r="U318" s="391">
        <f t="shared" si="24"/>
        <v>45061</v>
      </c>
      <c r="V318" s="387" t="str">
        <f>VLOOKUP(MONTH($U318),Month!$A:$C,3,0)</f>
        <v>พฤษภาคม</v>
      </c>
      <c r="W318" s="387">
        <f t="shared" si="20"/>
        <v>2023</v>
      </c>
      <c r="X318" s="392">
        <v>206.65972557421694</v>
      </c>
      <c r="Y318" s="392">
        <v>129.55744806960652</v>
      </c>
    </row>
    <row r="319" spans="1:25" x14ac:dyDescent="0.25">
      <c r="A319" s="386">
        <f t="shared" si="21"/>
        <v>318</v>
      </c>
      <c r="B319" s="27">
        <f t="shared" si="22"/>
        <v>3</v>
      </c>
      <c r="C319" s="27">
        <f>VALUE(RIGHT(VLOOKUP($A319,Progress_20230525!$A:$AZ,4,0),1))</f>
        <v>2</v>
      </c>
      <c r="D319" s="387" t="str">
        <f>VLOOKUP($C319,Type!$A:$B,2,0)</f>
        <v>ศูนย์ที่จัดตั้งในโรงเรียนสังกัด ศธ. (ขนาดเล็กและกลาง)</v>
      </c>
      <c r="E319" s="386">
        <v>32</v>
      </c>
      <c r="F319" s="388">
        <f>IF(LEN(VLOOKUP($A319,Progress_20230525!$A:$AZ,24,0))&gt;0,1,0)</f>
        <v>0</v>
      </c>
      <c r="G319" s="388">
        <f>IFERROR(SEARCH("&gt;",VLOOKUP($A319,Progress_20230525!$A:$AZ,15,0),1),0)</f>
        <v>0</v>
      </c>
      <c r="H319" s="387" t="str">
        <f>IF($F319&gt;0,VLOOKUP($A319,Progress_20230525!$A:$AZ,24,0),IF($G319&gt;0,RIGHT(VLOOKUP($A319,Progress_20230525!$A:$AZ,15,0),LEN(VLOOKUP($A319,Progress_20230525!$A:$AZ,15,0))-$G319-1),VLOOKUP($A319,Progress_20230525!$A:$AZ,15,0)))</f>
        <v>โรงเรียนวัดศิลามูล</v>
      </c>
      <c r="I319" s="387" t="str">
        <f>VLOOKUP(A319,Progress_20230525!$A:$AZ,7,0)</f>
        <v>นครปฐม</v>
      </c>
      <c r="J319" s="387" t="str">
        <f>VLOOKUP($A319,Progress_20230525!$A:$AZ,5,0)</f>
        <v>โรงเรียนสังกัด สพฐ</v>
      </c>
      <c r="K319" s="387" t="str">
        <f>IF($F319&gt;0,VLOOKUP($A319,Progress_20230525!$A:$AZ,25,0),IF($G319&gt;0,VLOOKUP($A319,Progress_20230525!$A:$AZ,11,0),VLOOKUP($A319,Progress_20230525!$A:$AZ,11,0)))</f>
        <v>หมู่ที่  6  บ้านคลองท่อ ตำบลหินมูล อำเภอบางเลน จังหวัดนครปฐม 73190</v>
      </c>
      <c r="L319" s="387">
        <f>IF($F319&gt;0,VLOOKUP($A319,Progress_20230525!$A:$AZ,26,0),IF($G319&gt;0,VLOOKUP($A319,Progress_20230525!$A:$AZ,16,0),VLOOKUP($A319,Progress_20230525!$A:$AZ,16,0)))</f>
        <v>14.107844999999999</v>
      </c>
      <c r="M319" s="387">
        <f>IF($F319&gt;0,VLOOKUP($A319,Progress_20230525!$A:$AZ,27,0),IF($G319&gt;0,VLOOKUP($A319,Progress_20230525!$A:$AZ,17,0),VLOOKUP($A319,Progress_20230525!$A:$AZ,17,0)))</f>
        <v>100.129293</v>
      </c>
      <c r="N319" s="387" t="str">
        <f t="shared" si="23"/>
        <v>สังกัดหน่วยงาน</v>
      </c>
      <c r="O319" s="387" t="str">
        <f>IF($F319&gt;0,VLOOKUP($A319,Progress_20230525!$A:$AZ,28,0),IF($G319&gt;0,VLOOKUP($A319,Progress_20230525!$A:$AZ,18,0),VLOOKUP($A319,Progress_20230525!$A:$AZ,18,0)))</f>
        <v>นายชำนาญ สังข์ทอง</v>
      </c>
      <c r="P319" s="393" t="str">
        <f>IF($F319&gt;0,VLOOKUP($A319,Progress_20230525!$A:$AZ,29,0),IF($G319&gt;0,VLOOKUP($A319,Progress_20230525!$A:$AZ,19,0),VLOOKUP($A319,Progress_20230525!$A:$AZ,19,0)))</f>
        <v>082-077-6628</v>
      </c>
      <c r="Q319" s="393" t="str">
        <f>IF($F319&gt;0,0,IF($G319&gt;0,VLOOKUP($A319,Progress_20230525!$A:$AZ,20,0),VLOOKUP($A319,Progress_20230525!$A:$AZ,20,0)))</f>
        <v>นางสาวอนุสก สระทองล้วน</v>
      </c>
      <c r="R319" s="393" t="str">
        <f>IF($F319&gt;0,0,IF($G319&gt;0,VLOOKUP($A319,Progress_20230525!$A:$AZ,21,0),VLOOKUP($A319,Progress_20230525!$A:$AZ,21,0)))</f>
        <v>093-250-3100</v>
      </c>
      <c r="S319" s="387"/>
      <c r="T319" s="387"/>
      <c r="U319" s="391">
        <f t="shared" si="24"/>
        <v>45061</v>
      </c>
      <c r="V319" s="387" t="str">
        <f>VLOOKUP(MONTH($U319),Month!$A:$C,3,0)</f>
        <v>พฤษภาคม</v>
      </c>
      <c r="W319" s="387">
        <f t="shared" si="20"/>
        <v>2023</v>
      </c>
      <c r="X319" s="392">
        <v>219.71296634955377</v>
      </c>
      <c r="Y319" s="392">
        <v>131.37816140033593</v>
      </c>
    </row>
    <row r="320" spans="1:25" x14ac:dyDescent="0.25">
      <c r="A320" s="386">
        <f t="shared" si="21"/>
        <v>319</v>
      </c>
      <c r="B320" s="27">
        <f t="shared" si="22"/>
        <v>3</v>
      </c>
      <c r="C320" s="27">
        <f>VALUE(RIGHT(VLOOKUP($A320,Progress_20230525!$A:$AZ,4,0),1))</f>
        <v>2</v>
      </c>
      <c r="D320" s="387" t="str">
        <f>VLOOKUP($C320,Type!$A:$B,2,0)</f>
        <v>ศูนย์ที่จัดตั้งในโรงเรียนสังกัด ศธ. (ขนาดเล็กและกลาง)</v>
      </c>
      <c r="E320" s="386">
        <v>33</v>
      </c>
      <c r="F320" s="388">
        <f>IF(LEN(VLOOKUP($A320,Progress_20230525!$A:$AZ,24,0))&gt;0,1,0)</f>
        <v>0</v>
      </c>
      <c r="G320" s="388">
        <f>IFERROR(SEARCH("&gt;",VLOOKUP($A320,Progress_20230525!$A:$AZ,15,0),1),0)</f>
        <v>0</v>
      </c>
      <c r="H320" s="387" t="str">
        <f>IF($F320&gt;0,VLOOKUP($A320,Progress_20230525!$A:$AZ,24,0),IF($G320&gt;0,RIGHT(VLOOKUP($A320,Progress_20230525!$A:$AZ,15,0),LEN(VLOOKUP($A320,Progress_20230525!$A:$AZ,15,0))-$G320-1),VLOOKUP($A320,Progress_20230525!$A:$AZ,15,0)))</f>
        <v>โรงเรียนบ้านดงเกตุ</v>
      </c>
      <c r="I320" s="387" t="str">
        <f>VLOOKUP(A320,Progress_20230525!$A:$AZ,7,0)</f>
        <v>นครปฐม</v>
      </c>
      <c r="J320" s="387" t="str">
        <f>VLOOKUP($A320,Progress_20230525!$A:$AZ,5,0)</f>
        <v>โรงเรียนสังกัด สพฐ</v>
      </c>
      <c r="K320" s="387" t="str">
        <f>IF($F320&gt;0,VLOOKUP($A320,Progress_20230525!$A:$AZ,25,0),IF($G320&gt;0,VLOOKUP($A320,Progress_20230525!$A:$AZ,11,0),VLOOKUP($A320,Progress_20230525!$A:$AZ,11,0)))</f>
        <v>หมู่ที่ 4 บ้านดงเกตุ ตำบลสามพราน อำเภอสามพราน จังหวัดนครปฐม 73110</v>
      </c>
      <c r="L320" s="387">
        <f>IF($F320&gt;0,VLOOKUP($A320,Progress_20230525!$A:$AZ,26,0),IF($G320&gt;0,VLOOKUP($A320,Progress_20230525!$A:$AZ,16,0),VLOOKUP($A320,Progress_20230525!$A:$AZ,16,0)))</f>
        <v>13.708997999999999</v>
      </c>
      <c r="M320" s="387">
        <f>IF($F320&gt;0,VLOOKUP($A320,Progress_20230525!$A:$AZ,27,0),IF($G320&gt;0,VLOOKUP($A320,Progress_20230525!$A:$AZ,17,0),VLOOKUP($A320,Progress_20230525!$A:$AZ,17,0)))</f>
        <v>100.21779600000001</v>
      </c>
      <c r="N320" s="387" t="str">
        <f t="shared" si="23"/>
        <v>สังกัดหน่วยงาน</v>
      </c>
      <c r="O320" s="387" t="str">
        <f>IF($F320&gt;0,VLOOKUP($A320,Progress_20230525!$A:$AZ,28,0),IF($G320&gt;0,VLOOKUP($A320,Progress_20230525!$A:$AZ,18,0),VLOOKUP($A320,Progress_20230525!$A:$AZ,18,0)))</f>
        <v>นายพงศธร ดำริห์</v>
      </c>
      <c r="P320" s="393" t="str">
        <f>IF($F320&gt;0,VLOOKUP($A320,Progress_20230525!$A:$AZ,29,0),IF($G320&gt;0,VLOOKUP($A320,Progress_20230525!$A:$AZ,19,0),VLOOKUP($A320,Progress_20230525!$A:$AZ,19,0)))</f>
        <v>086-973-0067</v>
      </c>
      <c r="Q320" s="393" t="str">
        <f>IF($F320&gt;0,0,IF($G320&gt;0,VLOOKUP($A320,Progress_20230525!$A:$AZ,20,0),VLOOKUP($A320,Progress_20230525!$A:$AZ,20,0)))</f>
        <v>นางวชรณัช คงวงศ์วาน</v>
      </c>
      <c r="R320" s="393" t="str">
        <f>IF($F320&gt;0,0,IF($G320&gt;0,VLOOKUP($A320,Progress_20230525!$A:$AZ,21,0),VLOOKUP($A320,Progress_20230525!$A:$AZ,21,0)))</f>
        <v>082-273-2391</v>
      </c>
      <c r="S320" s="387"/>
      <c r="T320" s="387"/>
      <c r="U320" s="391">
        <f t="shared" si="24"/>
        <v>45061</v>
      </c>
      <c r="V320" s="387" t="str">
        <f>VLOOKUP(MONTH($U320),Month!$A:$C,3,0)</f>
        <v>พฤษภาคม</v>
      </c>
      <c r="W320" s="387">
        <f t="shared" si="20"/>
        <v>2023</v>
      </c>
      <c r="X320" s="392">
        <v>226.90057095532552</v>
      </c>
      <c r="Y320" s="392">
        <v>118.74062258567128</v>
      </c>
    </row>
    <row r="321" spans="1:25" x14ac:dyDescent="0.25">
      <c r="A321" s="386">
        <f t="shared" si="21"/>
        <v>320</v>
      </c>
      <c r="B321" s="27">
        <f t="shared" si="22"/>
        <v>3</v>
      </c>
      <c r="C321" s="27">
        <f>VALUE(RIGHT(VLOOKUP($A321,Progress_20230525!$A:$AZ,4,0),1))</f>
        <v>3</v>
      </c>
      <c r="D321" s="387" t="str">
        <f>VLOOKUP($C321,Type!$A:$B,2,0)</f>
        <v>ศูนย์ที่จัดตั้งในโรงเรียนสังกัด ศธ. (ขนาดใหญ่)</v>
      </c>
      <c r="E321" s="386">
        <v>34</v>
      </c>
      <c r="F321" s="388">
        <f>IF(LEN(VLOOKUP($A321,Progress_20230525!$A:$AZ,24,0))&gt;0,1,0)</f>
        <v>0</v>
      </c>
      <c r="G321" s="388">
        <f>IFERROR(SEARCH("&gt;",VLOOKUP($A321,Progress_20230525!$A:$AZ,15,0),1),0)</f>
        <v>0</v>
      </c>
      <c r="H321" s="387" t="str">
        <f>IF($F321&gt;0,VLOOKUP($A321,Progress_20230525!$A:$AZ,24,0),IF($G321&gt;0,RIGHT(VLOOKUP($A321,Progress_20230525!$A:$AZ,15,0),LEN(VLOOKUP($A321,Progress_20230525!$A:$AZ,15,0))-$G321-1),VLOOKUP($A321,Progress_20230525!$A:$AZ,15,0)))</f>
        <v>โรงเรียนบางเลนวิทยา</v>
      </c>
      <c r="I321" s="387" t="str">
        <f>VLOOKUP(A321,Progress_20230525!$A:$AZ,7,0)</f>
        <v>นครปฐม</v>
      </c>
      <c r="J321" s="387" t="str">
        <f>VLOOKUP($A321,Progress_20230525!$A:$AZ,5,0)</f>
        <v>โรงเรียนสังกัด สพฐ</v>
      </c>
      <c r="K321" s="387" t="str">
        <f>IF($F321&gt;0,VLOOKUP($A321,Progress_20230525!$A:$AZ,25,0),IF($G321&gt;0,VLOOKUP($A321,Progress_20230525!$A:$AZ,11,0),VLOOKUP($A321,Progress_20230525!$A:$AZ,11,0)))</f>
        <v>81 หมู่ 6 ตำบลบางเลน อำเภอบางเลน จังหวัดนครปฐม 73130</v>
      </c>
      <c r="L321" s="387">
        <f>IF($F321&gt;0,VLOOKUP($A321,Progress_20230525!$A:$AZ,26,0),IF($G321&gt;0,VLOOKUP($A321,Progress_20230525!$A:$AZ,16,0),VLOOKUP($A321,Progress_20230525!$A:$AZ,16,0)))</f>
        <v>14.009195999999999</v>
      </c>
      <c r="M321" s="387">
        <f>IF($F321&gt;0,VLOOKUP($A321,Progress_20230525!$A:$AZ,27,0),IF($G321&gt;0,VLOOKUP($A321,Progress_20230525!$A:$AZ,17,0),VLOOKUP($A321,Progress_20230525!$A:$AZ,17,0)))</f>
        <v>100.17311100000001</v>
      </c>
      <c r="N321" s="387" t="str">
        <f t="shared" si="23"/>
        <v>สังกัดหน่วยงาน</v>
      </c>
      <c r="O321" s="387" t="str">
        <f>IF($F321&gt;0,VLOOKUP($A321,Progress_20230525!$A:$AZ,28,0),IF($G321&gt;0,VLOOKUP($A321,Progress_20230525!$A:$AZ,18,0),VLOOKUP($A321,Progress_20230525!$A:$AZ,18,0)))</f>
        <v>นางจันทรพิมพ์ รัตนเดชกำจาย</v>
      </c>
      <c r="P321" s="393" t="str">
        <f>IF($F321&gt;0,VLOOKUP($A321,Progress_20230525!$A:$AZ,29,0),IF($G321&gt;0,VLOOKUP($A321,Progress_20230525!$A:$AZ,19,0),VLOOKUP($A321,Progress_20230525!$A:$AZ,19,0)))</f>
        <v>081-857-6755</v>
      </c>
      <c r="Q321" s="393" t="str">
        <f>IF($F321&gt;0,0,IF($G321&gt;0,VLOOKUP($A321,Progress_20230525!$A:$AZ,20,0),VLOOKUP($A321,Progress_20230525!$A:$AZ,20,0)))</f>
        <v>นายศรชัย เกษมสุข</v>
      </c>
      <c r="R321" s="393" t="str">
        <f>IF($F321&gt;0,0,IF($G321&gt;0,VLOOKUP($A321,Progress_20230525!$A:$AZ,21,0),VLOOKUP($A321,Progress_20230525!$A:$AZ,21,0)))</f>
        <v>061-372-7787</v>
      </c>
      <c r="S321" s="387"/>
      <c r="T321" s="387"/>
      <c r="U321" s="391">
        <f t="shared" si="24"/>
        <v>45061</v>
      </c>
      <c r="V321" s="387" t="str">
        <f>VLOOKUP(MONTH($U321),Month!$A:$C,3,0)</f>
        <v>พฤษภาคม</v>
      </c>
      <c r="W321" s="387">
        <f t="shared" si="20"/>
        <v>2023</v>
      </c>
      <c r="X321" s="392">
        <v>221.60157001603605</v>
      </c>
      <c r="Y321" s="392">
        <v>130.46703969196139</v>
      </c>
    </row>
    <row r="322" spans="1:25" x14ac:dyDescent="0.25">
      <c r="A322" s="386">
        <f t="shared" si="21"/>
        <v>321</v>
      </c>
      <c r="B322" s="27">
        <f t="shared" si="22"/>
        <v>3</v>
      </c>
      <c r="C322" s="27">
        <f>VALUE(RIGHT(VLOOKUP($A322,Progress_20230525!$A:$AZ,4,0),1))</f>
        <v>3</v>
      </c>
      <c r="D322" s="387" t="str">
        <f>VLOOKUP($C322,Type!$A:$B,2,0)</f>
        <v>ศูนย์ที่จัดตั้งในโรงเรียนสังกัด ศธ. (ขนาดใหญ่)</v>
      </c>
      <c r="E322" s="386">
        <v>35</v>
      </c>
      <c r="F322" s="388">
        <f>IF(LEN(VLOOKUP($A322,Progress_20230525!$A:$AZ,24,0))&gt;0,1,0)</f>
        <v>0</v>
      </c>
      <c r="G322" s="388">
        <f>IFERROR(SEARCH("&gt;",VLOOKUP($A322,Progress_20230525!$A:$AZ,15,0),1),0)</f>
        <v>0</v>
      </c>
      <c r="H322" s="387" t="str">
        <f>IF($F322&gt;0,VLOOKUP($A322,Progress_20230525!$A:$AZ,24,0),IF($G322&gt;0,RIGHT(VLOOKUP($A322,Progress_20230525!$A:$AZ,15,0),LEN(VLOOKUP($A322,Progress_20230525!$A:$AZ,15,0))-$G322-1),VLOOKUP($A322,Progress_20230525!$A:$AZ,15,0)))</f>
        <v>โรงเรียนโกรกพระ</v>
      </c>
      <c r="I322" s="387" t="str">
        <f>VLOOKUP(A322,Progress_20230525!$A:$AZ,7,0)</f>
        <v>นครสวรรค์</v>
      </c>
      <c r="J322" s="387" t="str">
        <f>VLOOKUP($A322,Progress_20230525!$A:$AZ,5,0)</f>
        <v>โรงเรียนสังกัด สพฐ</v>
      </c>
      <c r="K322" s="387" t="str">
        <f>IF($F322&gt;0,VLOOKUP($A322,Progress_20230525!$A:$AZ,25,0),IF($G322&gt;0,VLOOKUP($A322,Progress_20230525!$A:$AZ,11,0),VLOOKUP($A322,Progress_20230525!$A:$AZ,11,0)))</f>
        <v>80 ม.4 ต.บางมะฝ่อ อ.โกรกพระ จ.นครสวรรค์ 60170</v>
      </c>
      <c r="L322" s="387">
        <f>IF($F322&gt;0,VLOOKUP($A322,Progress_20230525!$A:$AZ,26,0),IF($G322&gt;0,VLOOKUP($A322,Progress_20230525!$A:$AZ,16,0),VLOOKUP($A322,Progress_20230525!$A:$AZ,16,0)))</f>
        <v>15.595896</v>
      </c>
      <c r="M322" s="387">
        <f>IF($F322&gt;0,VLOOKUP($A322,Progress_20230525!$A:$AZ,27,0),IF($G322&gt;0,VLOOKUP($A322,Progress_20230525!$A:$AZ,17,0),VLOOKUP($A322,Progress_20230525!$A:$AZ,17,0)))</f>
        <v>100.08369500000001</v>
      </c>
      <c r="N322" s="387" t="str">
        <f t="shared" si="23"/>
        <v>สังกัดหน่วยงาน</v>
      </c>
      <c r="O322" s="387" t="str">
        <f>IF($F322&gt;0,VLOOKUP($A322,Progress_20230525!$A:$AZ,28,0),IF($G322&gt;0,VLOOKUP($A322,Progress_20230525!$A:$AZ,18,0),VLOOKUP($A322,Progress_20230525!$A:$AZ,18,0)))</f>
        <v>นายบัญชา วงศ์ซื่อ</v>
      </c>
      <c r="P322" s="393" t="str">
        <f>IF($F322&gt;0,VLOOKUP($A322,Progress_20230525!$A:$AZ,29,0),IF($G322&gt;0,VLOOKUP($A322,Progress_20230525!$A:$AZ,19,0),VLOOKUP($A322,Progress_20230525!$A:$AZ,19,0)))</f>
        <v>081-283-3380</v>
      </c>
      <c r="Q322" s="393" t="str">
        <f>IF($F322&gt;0,0,IF($G322&gt;0,VLOOKUP($A322,Progress_20230525!$A:$AZ,20,0),VLOOKUP($A322,Progress_20230525!$A:$AZ,20,0)))</f>
        <v>นายศักดิ์ดา จตุพร</v>
      </c>
      <c r="R322" s="393" t="str">
        <f>IF($F322&gt;0,0,IF($G322&gt;0,VLOOKUP($A322,Progress_20230525!$A:$AZ,21,0),VLOOKUP($A322,Progress_20230525!$A:$AZ,21,0)))</f>
        <v>087-846-4418</v>
      </c>
      <c r="S322" s="387"/>
      <c r="T322" s="387"/>
      <c r="U322" s="391">
        <f t="shared" si="24"/>
        <v>45061</v>
      </c>
      <c r="V322" s="387" t="str">
        <f>VLOOKUP(MONTH($U322),Month!$A:$C,3,0)</f>
        <v>พฤษภาคม</v>
      </c>
      <c r="W322" s="387">
        <f t="shared" si="20"/>
        <v>2023</v>
      </c>
      <c r="X322" s="392">
        <v>239.70605913201567</v>
      </c>
      <c r="Y322" s="392">
        <v>131.59736362843262</v>
      </c>
    </row>
    <row r="323" spans="1:25" x14ac:dyDescent="0.25">
      <c r="A323" s="386">
        <f t="shared" si="21"/>
        <v>322</v>
      </c>
      <c r="B323" s="27">
        <f t="shared" si="22"/>
        <v>3</v>
      </c>
      <c r="C323" s="27">
        <f>VALUE(RIGHT(VLOOKUP($A323,Progress_20230525!$A:$AZ,4,0),1))</f>
        <v>2</v>
      </c>
      <c r="D323" s="387" t="str">
        <f>VLOOKUP($C323,Type!$A:$B,2,0)</f>
        <v>ศูนย์ที่จัดตั้งในโรงเรียนสังกัด ศธ. (ขนาดเล็กและกลาง)</v>
      </c>
      <c r="E323" s="386">
        <v>36</v>
      </c>
      <c r="F323" s="388">
        <f>IF(LEN(VLOOKUP($A323,Progress_20230525!$A:$AZ,24,0))&gt;0,1,0)</f>
        <v>0</v>
      </c>
      <c r="G323" s="388">
        <f>IFERROR(SEARCH("&gt;",VLOOKUP($A323,Progress_20230525!$A:$AZ,15,0),1),0)</f>
        <v>0</v>
      </c>
      <c r="H323" s="387" t="str">
        <f>IF($F323&gt;0,VLOOKUP($A323,Progress_20230525!$A:$AZ,24,0),IF($G323&gt;0,RIGHT(VLOOKUP($A323,Progress_20230525!$A:$AZ,15,0),LEN(VLOOKUP($A323,Progress_20230525!$A:$AZ,15,0))-$G323-1),VLOOKUP($A323,Progress_20230525!$A:$AZ,15,0)))</f>
        <v>โรงเรียนวัดพันลาน</v>
      </c>
      <c r="I323" s="387" t="str">
        <f>VLOOKUP(A323,Progress_20230525!$A:$AZ,7,0)</f>
        <v>นครสวรรค์</v>
      </c>
      <c r="J323" s="387" t="str">
        <f>VLOOKUP($A323,Progress_20230525!$A:$AZ,5,0)</f>
        <v>โรงเรียนสังกัด สพฐ</v>
      </c>
      <c r="K323" s="387" t="str">
        <f>IF($F323&gt;0,VLOOKUP($A323,Progress_20230525!$A:$AZ,25,0),IF($G323&gt;0,VLOOKUP($A323,Progress_20230525!$A:$AZ,11,0),VLOOKUP($A323,Progress_20230525!$A:$AZ,11,0)))</f>
        <v>23/1 หมู่ 3 ตำบลพันลาน อำเภอชุมแสง จังหวัดนครสวรรค์, 60250 </v>
      </c>
      <c r="L323" s="387">
        <f>IF($F323&gt;0,VLOOKUP($A323,Progress_20230525!$A:$AZ,26,0),IF($G323&gt;0,VLOOKUP($A323,Progress_20230525!$A:$AZ,16,0),VLOOKUP($A323,Progress_20230525!$A:$AZ,16,0)))</f>
        <v>15.834106</v>
      </c>
      <c r="M323" s="387">
        <f>IF($F323&gt;0,VLOOKUP($A323,Progress_20230525!$A:$AZ,27,0),IF($G323&gt;0,VLOOKUP($A323,Progress_20230525!$A:$AZ,17,0),VLOOKUP($A323,Progress_20230525!$A:$AZ,17,0)))</f>
        <v>100.254874</v>
      </c>
      <c r="N323" s="387" t="str">
        <f t="shared" si="23"/>
        <v>สังกัดหน่วยงาน</v>
      </c>
      <c r="O323" s="387" t="str">
        <f>IF($F323&gt;0,VLOOKUP($A323,Progress_20230525!$A:$AZ,28,0),IF($G323&gt;0,VLOOKUP($A323,Progress_20230525!$A:$AZ,18,0),VLOOKUP($A323,Progress_20230525!$A:$AZ,18,0)))</f>
        <v>นางสาวปรียาภัสสร์ เส็งเส</v>
      </c>
      <c r="P323" s="393" t="str">
        <f>IF($F323&gt;0,VLOOKUP($A323,Progress_20230525!$A:$AZ,29,0),IF($G323&gt;0,VLOOKUP($A323,Progress_20230525!$A:$AZ,19,0),VLOOKUP($A323,Progress_20230525!$A:$AZ,19,0)))</f>
        <v>084-594-3543</v>
      </c>
      <c r="Q323" s="393" t="str">
        <f>IF($F323&gt;0,0,IF($G323&gt;0,VLOOKUP($A323,Progress_20230525!$A:$AZ,20,0),VLOOKUP($A323,Progress_20230525!$A:$AZ,20,0)))</f>
        <v>นางสาวนุชชา คล่องณรงค์</v>
      </c>
      <c r="R323" s="393" t="str">
        <f>IF($F323&gt;0,0,IF($G323&gt;0,VLOOKUP($A323,Progress_20230525!$A:$AZ,21,0),VLOOKUP($A323,Progress_20230525!$A:$AZ,21,0)))</f>
        <v>093-254-8533</v>
      </c>
      <c r="S323" s="387"/>
      <c r="T323" s="387"/>
      <c r="U323" s="391">
        <f t="shared" si="24"/>
        <v>45061</v>
      </c>
      <c r="V323" s="387" t="str">
        <f>VLOOKUP(MONTH($U323),Month!$A:$C,3,0)</f>
        <v>พฤษภาคม</v>
      </c>
      <c r="W323" s="387">
        <f t="shared" ref="W323:W386" si="25">YEAR(U323)</f>
        <v>2023</v>
      </c>
      <c r="X323" s="392">
        <v>227.2124345612782</v>
      </c>
      <c r="Y323" s="392">
        <v>119.23087245239449</v>
      </c>
    </row>
    <row r="324" spans="1:25" x14ac:dyDescent="0.25">
      <c r="A324" s="386">
        <f t="shared" ref="A324:A387" si="26">A323+1</f>
        <v>323</v>
      </c>
      <c r="B324" s="27">
        <f t="shared" ref="B324:B387" si="27">$B$2</f>
        <v>3</v>
      </c>
      <c r="C324" s="27">
        <f>VALUE(RIGHT(VLOOKUP($A324,Progress_20230525!$A:$AZ,4,0),1))</f>
        <v>2</v>
      </c>
      <c r="D324" s="387" t="str">
        <f>VLOOKUP($C324,Type!$A:$B,2,0)</f>
        <v>ศูนย์ที่จัดตั้งในโรงเรียนสังกัด ศธ. (ขนาดเล็กและกลาง)</v>
      </c>
      <c r="E324" s="386">
        <v>37</v>
      </c>
      <c r="F324" s="388">
        <f>IF(LEN(VLOOKUP($A324,Progress_20230525!$A:$AZ,24,0))&gt;0,1,0)</f>
        <v>0</v>
      </c>
      <c r="G324" s="388">
        <f>IFERROR(SEARCH("&gt;",VLOOKUP($A324,Progress_20230525!$A:$AZ,15,0),1),0)</f>
        <v>0</v>
      </c>
      <c r="H324" s="387" t="str">
        <f>IF($F324&gt;0,VLOOKUP($A324,Progress_20230525!$A:$AZ,24,0),IF($G324&gt;0,RIGHT(VLOOKUP($A324,Progress_20230525!$A:$AZ,15,0),LEN(VLOOKUP($A324,Progress_20230525!$A:$AZ,15,0))-$G324-1),VLOOKUP($A324,Progress_20230525!$A:$AZ,15,0)))</f>
        <v>โรงเรียนบ้านสระบัว</v>
      </c>
      <c r="I324" s="387" t="str">
        <f>VLOOKUP(A324,Progress_20230525!$A:$AZ,7,0)</f>
        <v>นครสวรรค์</v>
      </c>
      <c r="J324" s="387" t="str">
        <f>VLOOKUP($A324,Progress_20230525!$A:$AZ,5,0)</f>
        <v>โรงเรียนสังกัด สพฐ</v>
      </c>
      <c r="K324" s="387" t="str">
        <f>IF($F324&gt;0,VLOOKUP($A324,Progress_20230525!$A:$AZ,25,0),IF($G324&gt;0,VLOOKUP($A324,Progress_20230525!$A:$AZ,11,0),VLOOKUP($A324,Progress_20230525!$A:$AZ,11,0)))</f>
        <v>หมู่ที่  10  บ้านบ้านสระบัว ตำบลนิคมเขาบ่อแก้ว อำเภอพยุหะคีรี จังหวัดนครสวรรค์ 60130</v>
      </c>
      <c r="L324" s="387">
        <f>IF($F324&gt;0,VLOOKUP($A324,Progress_20230525!$A:$AZ,26,0),IF($G324&gt;0,VLOOKUP($A324,Progress_20230525!$A:$AZ,16,0),VLOOKUP($A324,Progress_20230525!$A:$AZ,16,0)))</f>
        <v>15.527768999999999</v>
      </c>
      <c r="M324" s="387">
        <f>IF($F324&gt;0,VLOOKUP($A324,Progress_20230525!$A:$AZ,27,0),IF($G324&gt;0,VLOOKUP($A324,Progress_20230525!$A:$AZ,17,0),VLOOKUP($A324,Progress_20230525!$A:$AZ,17,0)))</f>
        <v>100.249137</v>
      </c>
      <c r="N324" s="387" t="str">
        <f t="shared" ref="N324:N387" si="28">$N$2</f>
        <v>สังกัดหน่วยงาน</v>
      </c>
      <c r="O324" s="387" t="str">
        <f>IF($F324&gt;0,VLOOKUP($A324,Progress_20230525!$A:$AZ,28,0),IF($G324&gt;0,VLOOKUP($A324,Progress_20230525!$A:$AZ,18,0),VLOOKUP($A324,Progress_20230525!$A:$AZ,18,0)))</f>
        <v>นายธีระธร  อรัญมิตร</v>
      </c>
      <c r="P324" s="393" t="str">
        <f>IF($F324&gt;0,VLOOKUP($A324,Progress_20230525!$A:$AZ,29,0),IF($G324&gt;0,VLOOKUP($A324,Progress_20230525!$A:$AZ,19,0),VLOOKUP($A324,Progress_20230525!$A:$AZ,19,0)))</f>
        <v>088-272-6264</v>
      </c>
      <c r="Q324" s="393">
        <f>IF($F324&gt;0,0,IF($G324&gt;0,VLOOKUP($A324,Progress_20230525!$A:$AZ,20,0),VLOOKUP($A324,Progress_20230525!$A:$AZ,20,0)))</f>
        <v>0</v>
      </c>
      <c r="R324" s="393">
        <f>IF($F324&gt;0,0,IF($G324&gt;0,VLOOKUP($A324,Progress_20230525!$A:$AZ,21,0),VLOOKUP($A324,Progress_20230525!$A:$AZ,21,0)))</f>
        <v>0</v>
      </c>
      <c r="S324" s="387"/>
      <c r="T324" s="387"/>
      <c r="U324" s="391">
        <f t="shared" ref="U324:U387" si="29">$U$2</f>
        <v>45061</v>
      </c>
      <c r="V324" s="387" t="str">
        <f>VLOOKUP(MONTH($U324),Month!$A:$C,3,0)</f>
        <v>พฤษภาคม</v>
      </c>
      <c r="W324" s="387">
        <f t="shared" si="25"/>
        <v>2023</v>
      </c>
      <c r="X324" s="392">
        <v>213.79853525321562</v>
      </c>
      <c r="Y324" s="392">
        <v>147.53795726513013</v>
      </c>
    </row>
    <row r="325" spans="1:25" x14ac:dyDescent="0.25">
      <c r="A325" s="386">
        <f t="shared" si="26"/>
        <v>324</v>
      </c>
      <c r="B325" s="27">
        <f t="shared" si="27"/>
        <v>3</v>
      </c>
      <c r="C325" s="27">
        <f>VALUE(RIGHT(VLOOKUP($A325,Progress_20230525!$A:$AZ,4,0),1))</f>
        <v>2</v>
      </c>
      <c r="D325" s="387" t="str">
        <f>VLOOKUP($C325,Type!$A:$B,2,0)</f>
        <v>ศูนย์ที่จัดตั้งในโรงเรียนสังกัด ศธ. (ขนาดเล็กและกลาง)</v>
      </c>
      <c r="E325" s="386">
        <v>38</v>
      </c>
      <c r="F325" s="388">
        <f>IF(LEN(VLOOKUP($A325,Progress_20230525!$A:$AZ,24,0))&gt;0,1,0)</f>
        <v>0</v>
      </c>
      <c r="G325" s="388">
        <f>IFERROR(SEARCH("&gt;",VLOOKUP($A325,Progress_20230525!$A:$AZ,15,0),1),0)</f>
        <v>0</v>
      </c>
      <c r="H325" s="387" t="str">
        <f>IF($F325&gt;0,VLOOKUP($A325,Progress_20230525!$A:$AZ,24,0),IF($G325&gt;0,RIGHT(VLOOKUP($A325,Progress_20230525!$A:$AZ,15,0),LEN(VLOOKUP($A325,Progress_20230525!$A:$AZ,15,0))-$G325-1),VLOOKUP($A325,Progress_20230525!$A:$AZ,15,0)))</f>
        <v>โรงเรียนวัดคลองสองหน่อ</v>
      </c>
      <c r="I325" s="387" t="str">
        <f>VLOOKUP(A325,Progress_20230525!$A:$AZ,7,0)</f>
        <v>นครสวรรค์</v>
      </c>
      <c r="J325" s="387" t="str">
        <f>VLOOKUP($A325,Progress_20230525!$A:$AZ,5,0)</f>
        <v>โรงเรียนสังกัด สพฐ</v>
      </c>
      <c r="K325" s="387" t="str">
        <f>IF($F325&gt;0,VLOOKUP($A325,Progress_20230525!$A:$AZ,25,0),IF($G325&gt;0,VLOOKUP($A325,Progress_20230525!$A:$AZ,11,0),VLOOKUP($A325,Progress_20230525!$A:$AZ,11,0)))</f>
        <v>หมู่ที่  1  บ้านคลองสองหน่อ ตำบลตาสัง อำเภอบรรพตพิสัย จังหวัดนครสวรรค์ 60180</v>
      </c>
      <c r="L325" s="387">
        <f>IF($F325&gt;0,VLOOKUP($A325,Progress_20230525!$A:$AZ,26,0),IF($G325&gt;0,VLOOKUP($A325,Progress_20230525!$A:$AZ,16,0),VLOOKUP($A325,Progress_20230525!$A:$AZ,16,0)))</f>
        <v>15.978985</v>
      </c>
      <c r="M325" s="387">
        <f>IF($F325&gt;0,VLOOKUP($A325,Progress_20230525!$A:$AZ,27,0),IF($G325&gt;0,VLOOKUP($A325,Progress_20230525!$A:$AZ,17,0),VLOOKUP($A325,Progress_20230525!$A:$AZ,17,0)))</f>
        <v>99.976725000000002</v>
      </c>
      <c r="N325" s="387" t="str">
        <f t="shared" si="28"/>
        <v>สังกัดหน่วยงาน</v>
      </c>
      <c r="O325" s="387" t="str">
        <f>IF($F325&gt;0,VLOOKUP($A325,Progress_20230525!$A:$AZ,28,0),IF($G325&gt;0,VLOOKUP($A325,Progress_20230525!$A:$AZ,18,0),VLOOKUP($A325,Progress_20230525!$A:$AZ,18,0)))</f>
        <v>นายคำรณ  แจ้งเปีย</v>
      </c>
      <c r="P325" s="393" t="str">
        <f>IF($F325&gt;0,VLOOKUP($A325,Progress_20230525!$A:$AZ,29,0),IF($G325&gt;0,VLOOKUP($A325,Progress_20230525!$A:$AZ,19,0),VLOOKUP($A325,Progress_20230525!$A:$AZ,19,0)))</f>
        <v>086-119-9264</v>
      </c>
      <c r="Q325" s="393">
        <f>IF($F325&gt;0,0,IF($G325&gt;0,VLOOKUP($A325,Progress_20230525!$A:$AZ,20,0),VLOOKUP($A325,Progress_20230525!$A:$AZ,20,0)))</f>
        <v>0</v>
      </c>
      <c r="R325" s="393">
        <f>IF($F325&gt;0,0,IF($G325&gt;0,VLOOKUP($A325,Progress_20230525!$A:$AZ,21,0),VLOOKUP($A325,Progress_20230525!$A:$AZ,21,0)))</f>
        <v>0</v>
      </c>
      <c r="S325" s="387"/>
      <c r="T325" s="387"/>
      <c r="U325" s="391">
        <f t="shared" si="29"/>
        <v>45061</v>
      </c>
      <c r="V325" s="387" t="str">
        <f>VLOOKUP(MONTH($U325),Month!$A:$C,3,0)</f>
        <v>พฤษภาคม</v>
      </c>
      <c r="W325" s="387">
        <f t="shared" si="25"/>
        <v>2023</v>
      </c>
      <c r="X325" s="392">
        <v>231.42538361402902</v>
      </c>
      <c r="Y325" s="392">
        <v>123.01263978096358</v>
      </c>
    </row>
    <row r="326" spans="1:25" x14ac:dyDescent="0.25">
      <c r="A326" s="386">
        <f t="shared" si="26"/>
        <v>325</v>
      </c>
      <c r="B326" s="27">
        <f t="shared" si="27"/>
        <v>3</v>
      </c>
      <c r="C326" s="27">
        <f>VALUE(RIGHT(VLOOKUP($A326,Progress_20230525!$A:$AZ,4,0),1))</f>
        <v>2</v>
      </c>
      <c r="D326" s="387" t="str">
        <f>VLOOKUP($C326,Type!$A:$B,2,0)</f>
        <v>ศูนย์ที่จัดตั้งในโรงเรียนสังกัด ศธ. (ขนาดเล็กและกลาง)</v>
      </c>
      <c r="E326" s="386">
        <v>39</v>
      </c>
      <c r="F326" s="388">
        <f>IF(LEN(VLOOKUP($A326,Progress_20230525!$A:$AZ,24,0))&gt;0,1,0)</f>
        <v>0</v>
      </c>
      <c r="G326" s="388">
        <f>IFERROR(SEARCH("&gt;",VLOOKUP($A326,Progress_20230525!$A:$AZ,15,0),1),0)</f>
        <v>0</v>
      </c>
      <c r="H326" s="387" t="str">
        <f>IF($F326&gt;0,VLOOKUP($A326,Progress_20230525!$A:$AZ,24,0),IF($G326&gt;0,RIGHT(VLOOKUP($A326,Progress_20230525!$A:$AZ,15,0),LEN(VLOOKUP($A326,Progress_20230525!$A:$AZ,15,0))-$G326-1),VLOOKUP($A326,Progress_20230525!$A:$AZ,15,0)))</f>
        <v>โรงเรียนบ้านบึงหล่ม</v>
      </c>
      <c r="I326" s="387" t="str">
        <f>VLOOKUP(A326,Progress_20230525!$A:$AZ,7,0)</f>
        <v>นครสวรรค์</v>
      </c>
      <c r="J326" s="387" t="str">
        <f>VLOOKUP($A326,Progress_20230525!$A:$AZ,5,0)</f>
        <v>โรงเรียนสังกัด สพฐ</v>
      </c>
      <c r="K326" s="387" t="str">
        <f>IF($F326&gt;0,VLOOKUP($A326,Progress_20230525!$A:$AZ,25,0),IF($G326&gt;0,VLOOKUP($A326,Progress_20230525!$A:$AZ,11,0),VLOOKUP($A326,Progress_20230525!$A:$AZ,11,0)))</f>
        <v>หมู่ที่  2  บ้านบ้านบึงหล่ม ตำบลบ้านไร่ อำเภอลาดยาว จังหวัดนครสวรรค์ 60150</v>
      </c>
      <c r="L326" s="387">
        <f>IF($F326&gt;0,VLOOKUP($A326,Progress_20230525!$A:$AZ,26,0),IF($G326&gt;0,VLOOKUP($A326,Progress_20230525!$A:$AZ,16,0),VLOOKUP($A326,Progress_20230525!$A:$AZ,16,0)))</f>
        <v>15.810419</v>
      </c>
      <c r="M326" s="387">
        <f>IF($F326&gt;0,VLOOKUP($A326,Progress_20230525!$A:$AZ,27,0),IF($G326&gt;0,VLOOKUP($A326,Progress_20230525!$A:$AZ,17,0),VLOOKUP($A326,Progress_20230525!$A:$AZ,17,0)))</f>
        <v>99.750084000000001</v>
      </c>
      <c r="N326" s="387" t="str">
        <f t="shared" si="28"/>
        <v>สังกัดหน่วยงาน</v>
      </c>
      <c r="O326" s="387" t="str">
        <f>IF($F326&gt;0,VLOOKUP($A326,Progress_20230525!$A:$AZ,28,0),IF($G326&gt;0,VLOOKUP($A326,Progress_20230525!$A:$AZ,18,0),VLOOKUP($A326,Progress_20230525!$A:$AZ,18,0)))</f>
        <v>ผอ.นางสาวพัชรินทร์ ลอยเมฆ</v>
      </c>
      <c r="P326" s="393" t="str">
        <f>IF($F326&gt;0,VLOOKUP($A326,Progress_20230525!$A:$AZ,29,0),IF($G326&gt;0,VLOOKUP($A326,Progress_20230525!$A:$AZ,19,0),VLOOKUP($A326,Progress_20230525!$A:$AZ,19,0)))</f>
        <v>062-953-8554</v>
      </c>
      <c r="Q326" s="393" t="str">
        <f>IF($F326&gt;0,0,IF($G326&gt;0,VLOOKUP($A326,Progress_20230525!$A:$AZ,20,0),VLOOKUP($A326,Progress_20230525!$A:$AZ,20,0)))</f>
        <v>นางสาวจุฑารัตน์ ตรีค้ำ</v>
      </c>
      <c r="R326" s="393" t="str">
        <f>IF($F326&gt;0,0,IF($G326&gt;0,VLOOKUP($A326,Progress_20230525!$A:$AZ,21,0),VLOOKUP($A326,Progress_20230525!$A:$AZ,21,0)))</f>
        <v>095-709-1142</v>
      </c>
      <c r="S326" s="387"/>
      <c r="T326" s="387"/>
      <c r="U326" s="391">
        <f t="shared" si="29"/>
        <v>45061</v>
      </c>
      <c r="V326" s="387" t="str">
        <f>VLOOKUP(MONTH($U326),Month!$A:$C,3,0)</f>
        <v>พฤษภาคม</v>
      </c>
      <c r="W326" s="387">
        <f t="shared" si="25"/>
        <v>2023</v>
      </c>
      <c r="X326" s="392">
        <v>243.39910286274889</v>
      </c>
      <c r="Y326" s="392">
        <v>117.4950591515877</v>
      </c>
    </row>
    <row r="327" spans="1:25" x14ac:dyDescent="0.25">
      <c r="A327" s="386">
        <f t="shared" si="26"/>
        <v>326</v>
      </c>
      <c r="B327" s="27">
        <f t="shared" si="27"/>
        <v>3</v>
      </c>
      <c r="C327" s="27">
        <f>VALUE(RIGHT(VLOOKUP($A327,Progress_20230525!$A:$AZ,4,0),1))</f>
        <v>2</v>
      </c>
      <c r="D327" s="387" t="str">
        <f>VLOOKUP($C327,Type!$A:$B,2,0)</f>
        <v>ศูนย์ที่จัดตั้งในโรงเรียนสังกัด ศธ. (ขนาดเล็กและกลาง)</v>
      </c>
      <c r="E327" s="386">
        <v>40</v>
      </c>
      <c r="F327" s="388">
        <f>IF(LEN(VLOOKUP($A327,Progress_20230525!$A:$AZ,24,0))&gt;0,1,0)</f>
        <v>0</v>
      </c>
      <c r="G327" s="388">
        <f>IFERROR(SEARCH("&gt;",VLOOKUP($A327,Progress_20230525!$A:$AZ,15,0),1),0)</f>
        <v>0</v>
      </c>
      <c r="H327" s="387" t="str">
        <f>IF($F327&gt;0,VLOOKUP($A327,Progress_20230525!$A:$AZ,24,0),IF($G327&gt;0,RIGHT(VLOOKUP($A327,Progress_20230525!$A:$AZ,15,0),LEN(VLOOKUP($A327,Progress_20230525!$A:$AZ,15,0))-$G327-1),VLOOKUP($A327,Progress_20230525!$A:$AZ,15,0)))</f>
        <v>โรงเรียนบ้านเขาแม่กระทู้</v>
      </c>
      <c r="I327" s="387" t="str">
        <f>VLOOKUP(A327,Progress_20230525!$A:$AZ,7,0)</f>
        <v>นครสวรรค์</v>
      </c>
      <c r="J327" s="387" t="str">
        <f>VLOOKUP($A327,Progress_20230525!$A:$AZ,5,0)</f>
        <v>โรงเรียนสังกัด สพฐ</v>
      </c>
      <c r="K327" s="387" t="str">
        <f>IF($F327&gt;0,VLOOKUP($A327,Progress_20230525!$A:$AZ,25,0),IF($G327&gt;0,VLOOKUP($A327,Progress_20230525!$A:$AZ,11,0),VLOOKUP($A327,Progress_20230525!$A:$AZ,11,0)))</f>
        <v>หมู่ที่  9  บ้านเขาแม่กระทู้ ตำบลแม่วงก์ อำเภอแม่วงก์ จังหวัดนครสวรรค์ 60150</v>
      </c>
      <c r="L327" s="387">
        <f>IF($F327&gt;0,VLOOKUP($A327,Progress_20230525!$A:$AZ,26,0),IF($G327&gt;0,VLOOKUP($A327,Progress_20230525!$A:$AZ,16,0),VLOOKUP($A327,Progress_20230525!$A:$AZ,16,0)))</f>
        <v>15.778518999999999</v>
      </c>
      <c r="M327" s="387">
        <f>IF($F327&gt;0,VLOOKUP($A327,Progress_20230525!$A:$AZ,27,0),IF($G327&gt;0,VLOOKUP($A327,Progress_20230525!$A:$AZ,17,0),VLOOKUP($A327,Progress_20230525!$A:$AZ,17,0)))</f>
        <v>99.524249999999995</v>
      </c>
      <c r="N327" s="387" t="str">
        <f t="shared" si="28"/>
        <v>สังกัดหน่วยงาน</v>
      </c>
      <c r="O327" s="387" t="str">
        <f>IF($F327&gt;0,VLOOKUP($A327,Progress_20230525!$A:$AZ,28,0),IF($G327&gt;0,VLOOKUP($A327,Progress_20230525!$A:$AZ,18,0),VLOOKUP($A327,Progress_20230525!$A:$AZ,18,0)))</f>
        <v>ผอ.นางสาวรังสินันท์ จุ้ยดอนกลอย</v>
      </c>
      <c r="P327" s="393" t="str">
        <f>IF($F327&gt;0,VLOOKUP($A327,Progress_20230525!$A:$AZ,29,0),IF($G327&gt;0,VLOOKUP($A327,Progress_20230525!$A:$AZ,19,0),VLOOKUP($A327,Progress_20230525!$A:$AZ,19,0)))</f>
        <v>08-6209-2165</v>
      </c>
      <c r="Q327" s="393">
        <f>IF($F327&gt;0,0,IF($G327&gt;0,VLOOKUP($A327,Progress_20230525!$A:$AZ,20,0),VLOOKUP($A327,Progress_20230525!$A:$AZ,20,0)))</f>
        <v>0</v>
      </c>
      <c r="R327" s="393">
        <f>IF($F327&gt;0,0,IF($G327&gt;0,VLOOKUP($A327,Progress_20230525!$A:$AZ,21,0),VLOOKUP($A327,Progress_20230525!$A:$AZ,21,0)))</f>
        <v>0</v>
      </c>
      <c r="S327" s="387"/>
      <c r="T327" s="387"/>
      <c r="U327" s="391">
        <f t="shared" si="29"/>
        <v>45061</v>
      </c>
      <c r="V327" s="387" t="str">
        <f>VLOOKUP(MONTH($U327),Month!$A:$C,3,0)</f>
        <v>พฤษภาคม</v>
      </c>
      <c r="W327" s="387">
        <f t="shared" si="25"/>
        <v>2023</v>
      </c>
      <c r="X327" s="392">
        <v>236.18681443950896</v>
      </c>
      <c r="Y327" s="392">
        <v>108.44464579497742</v>
      </c>
    </row>
    <row r="328" spans="1:25" x14ac:dyDescent="0.25">
      <c r="A328" s="386">
        <f t="shared" si="26"/>
        <v>327</v>
      </c>
      <c r="B328" s="27">
        <f t="shared" si="27"/>
        <v>3</v>
      </c>
      <c r="C328" s="27">
        <f>VALUE(RIGHT(VLOOKUP($A328,Progress_20230525!$A:$AZ,4,0),1))</f>
        <v>2</v>
      </c>
      <c r="D328" s="387" t="str">
        <f>VLOOKUP($C328,Type!$A:$B,2,0)</f>
        <v>ศูนย์ที่จัดตั้งในโรงเรียนสังกัด ศธ. (ขนาดเล็กและกลาง)</v>
      </c>
      <c r="E328" s="386">
        <v>41</v>
      </c>
      <c r="F328" s="388">
        <f>IF(LEN(VLOOKUP($A328,Progress_20230525!$A:$AZ,24,0))&gt;0,1,0)</f>
        <v>0</v>
      </c>
      <c r="G328" s="388">
        <f>IFERROR(SEARCH("&gt;",VLOOKUP($A328,Progress_20230525!$A:$AZ,15,0),1),0)</f>
        <v>0</v>
      </c>
      <c r="H328" s="387" t="str">
        <f>IF($F328&gt;0,VLOOKUP($A328,Progress_20230525!$A:$AZ,24,0),IF($G328&gt;0,RIGHT(VLOOKUP($A328,Progress_20230525!$A:$AZ,15,0),LEN(VLOOKUP($A328,Progress_20230525!$A:$AZ,15,0))-$G328-1),VLOOKUP($A328,Progress_20230525!$A:$AZ,15,0)))</f>
        <v>โรงเรียนบ้านดำรงรักษ์ (ประชาอุทิศ)</v>
      </c>
      <c r="I328" s="387" t="str">
        <f>VLOOKUP(A328,Progress_20230525!$A:$AZ,7,0)</f>
        <v>นครสวรรค์</v>
      </c>
      <c r="J328" s="387" t="str">
        <f>VLOOKUP($A328,Progress_20230525!$A:$AZ,5,0)</f>
        <v>โรงเรียนสังกัด สพฐ</v>
      </c>
      <c r="K328" s="387" t="str">
        <f>IF($F328&gt;0,VLOOKUP($A328,Progress_20230525!$A:$AZ,25,0),IF($G328&gt;0,VLOOKUP($A328,Progress_20230525!$A:$AZ,11,0),VLOOKUP($A328,Progress_20230525!$A:$AZ,11,0)))</f>
        <v>หมู่ที่  3  บ้านดำรงรักษ์ ตำบลอุดมธัญญา อำเภอตากฟ้า จังหวัดนครสวรรค์ 60190</v>
      </c>
      <c r="L328" s="387">
        <f>IF($F328&gt;0,VLOOKUP($A328,Progress_20230525!$A:$AZ,26,0),IF($G328&gt;0,VLOOKUP($A328,Progress_20230525!$A:$AZ,16,0),VLOOKUP($A328,Progress_20230525!$A:$AZ,16,0)))</f>
        <v>15.451325000000001</v>
      </c>
      <c r="M328" s="387">
        <f>IF($F328&gt;0,VLOOKUP($A328,Progress_20230525!$A:$AZ,27,0),IF($G328&gt;0,VLOOKUP($A328,Progress_20230525!$A:$AZ,17,0),VLOOKUP($A328,Progress_20230525!$A:$AZ,17,0)))</f>
        <v>100.481582</v>
      </c>
      <c r="N328" s="387" t="str">
        <f t="shared" si="28"/>
        <v>สังกัดหน่วยงาน</v>
      </c>
      <c r="O328" s="387" t="str">
        <f>IF($F328&gt;0,VLOOKUP($A328,Progress_20230525!$A:$AZ,28,0),IF($G328&gt;0,VLOOKUP($A328,Progress_20230525!$A:$AZ,18,0),VLOOKUP($A328,Progress_20230525!$A:$AZ,18,0)))</f>
        <v>ผอ.นางสาวอัจฉรา บุญมาก</v>
      </c>
      <c r="P328" s="393" t="str">
        <f>IF($F328&gt;0,VLOOKUP($A328,Progress_20230525!$A:$AZ,29,0),IF($G328&gt;0,VLOOKUP($A328,Progress_20230525!$A:$AZ,19,0),VLOOKUP($A328,Progress_20230525!$A:$AZ,19,0)))</f>
        <v>086-052-9976</v>
      </c>
      <c r="Q328" s="393">
        <f>IF($F328&gt;0,0,IF($G328&gt;0,VLOOKUP($A328,Progress_20230525!$A:$AZ,20,0),VLOOKUP($A328,Progress_20230525!$A:$AZ,20,0)))</f>
        <v>0</v>
      </c>
      <c r="R328" s="393">
        <f>IF($F328&gt;0,0,IF($G328&gt;0,VLOOKUP($A328,Progress_20230525!$A:$AZ,21,0),VLOOKUP($A328,Progress_20230525!$A:$AZ,21,0)))</f>
        <v>0</v>
      </c>
      <c r="S328" s="387"/>
      <c r="T328" s="387"/>
      <c r="U328" s="391">
        <f t="shared" si="29"/>
        <v>45061</v>
      </c>
      <c r="V328" s="387" t="str">
        <f>VLOOKUP(MONTH($U328),Month!$A:$C,3,0)</f>
        <v>พฤษภาคม</v>
      </c>
      <c r="W328" s="387">
        <f t="shared" si="25"/>
        <v>2023</v>
      </c>
      <c r="X328" s="392">
        <v>209.13175697830573</v>
      </c>
      <c r="Y328" s="392">
        <v>118.55190182578313</v>
      </c>
    </row>
    <row r="329" spans="1:25" x14ac:dyDescent="0.25">
      <c r="A329" s="386">
        <f t="shared" si="26"/>
        <v>328</v>
      </c>
      <c r="B329" s="27">
        <f t="shared" si="27"/>
        <v>3</v>
      </c>
      <c r="C329" s="27">
        <f>VALUE(RIGHT(VLOOKUP($A329,Progress_20230525!$A:$AZ,4,0),1))</f>
        <v>2</v>
      </c>
      <c r="D329" s="387" t="str">
        <f>VLOOKUP($C329,Type!$A:$B,2,0)</f>
        <v>ศูนย์ที่จัดตั้งในโรงเรียนสังกัด ศธ. (ขนาดเล็กและกลาง)</v>
      </c>
      <c r="E329" s="386">
        <v>42</v>
      </c>
      <c r="F329" s="388">
        <f>IF(LEN(VLOOKUP($A329,Progress_20230525!$A:$AZ,24,0))&gt;0,1,0)</f>
        <v>1</v>
      </c>
      <c r="G329" s="388">
        <f>IFERROR(SEARCH("&gt;",VLOOKUP($A329,Progress_20230525!$A:$AZ,15,0),1),0)</f>
        <v>26</v>
      </c>
      <c r="H329" s="387" t="str">
        <f>IF($F329&gt;0,VLOOKUP($A329,Progress_20230525!$A:$AZ,24,0),IF($G329&gt;0,RIGHT(VLOOKUP($A329,Progress_20230525!$A:$AZ,15,0),LEN(VLOOKUP($A329,Progress_20230525!$A:$AZ,15,0))-$G329-1),VLOOKUP($A329,Progress_20230525!$A:$AZ,15,0)))</f>
        <v>โรงเรียนบ้านเขามะเกลือ</v>
      </c>
      <c r="I329" s="387" t="str">
        <f>VLOOKUP(A329,Progress_20230525!$A:$AZ,7,0)</f>
        <v>นครสวรรค์</v>
      </c>
      <c r="J329" s="387" t="str">
        <f>VLOOKUP($A329,Progress_20230525!$A:$AZ,5,0)</f>
        <v>โรงเรียนสังกัด สพฐ</v>
      </c>
      <c r="K329" s="387" t="str">
        <f>IF($F329&gt;0,VLOOKUP($A329,Progress_20230525!$A:$AZ,25,0),IF($G329&gt;0,VLOOKUP($A329,Progress_20230525!$A:$AZ,11,0),VLOOKUP($A329,Progress_20230525!$A:$AZ,11,0)))</f>
        <v>99 หมู่10 บ้านเขามะเกลือ ตำบลหนองกลับ อำเภอหนองบัว จังหวัดนครสวรรค์ 60110 (15.9238608,100.6185257)</v>
      </c>
      <c r="L329" s="387">
        <f>IF($F329&gt;0,VLOOKUP($A329,Progress_20230525!$A:$AZ,26,0),IF($G329&gt;0,VLOOKUP($A329,Progress_20230525!$A:$AZ,16,0),VLOOKUP($A329,Progress_20230525!$A:$AZ,16,0)))</f>
        <v>15.9239538633012</v>
      </c>
      <c r="M329" s="387">
        <f>IF($F329&gt;0,VLOOKUP($A329,Progress_20230525!$A:$AZ,27,0),IF($G329&gt;0,VLOOKUP($A329,Progress_20230525!$A:$AZ,17,0),VLOOKUP($A329,Progress_20230525!$A:$AZ,17,0)))</f>
        <v>100.620726002387</v>
      </c>
      <c r="N329" s="387" t="str">
        <f t="shared" si="28"/>
        <v>สังกัดหน่วยงาน</v>
      </c>
      <c r="O329" s="387" t="str">
        <f>IF($F329&gt;0,VLOOKUP($A329,Progress_20230525!$A:$AZ,28,0),IF($G329&gt;0,VLOOKUP($A329,Progress_20230525!$A:$AZ,18,0),VLOOKUP($A329,Progress_20230525!$A:$AZ,18,0)))</f>
        <v>ผอ.วิชเยนทร์ โรพันดุง</v>
      </c>
      <c r="P329" s="393" t="str">
        <f>IF($F329&gt;0,VLOOKUP($A329,Progress_20230525!$A:$AZ,29,0),IF($G329&gt;0,VLOOKUP($A329,Progress_20230525!$A:$AZ,19,0),VLOOKUP($A329,Progress_20230525!$A:$AZ,19,0)))</f>
        <v>081-356-3223</v>
      </c>
      <c r="Q329" s="393">
        <f>IF($F329&gt;0,0,IF($G329&gt;0,VLOOKUP($A329,Progress_20230525!$A:$AZ,20,0),VLOOKUP($A329,Progress_20230525!$A:$AZ,20,0)))</f>
        <v>0</v>
      </c>
      <c r="R329" s="393">
        <f>IF($F329&gt;0,0,IF($G329&gt;0,VLOOKUP($A329,Progress_20230525!$A:$AZ,21,0),VLOOKUP($A329,Progress_20230525!$A:$AZ,21,0)))</f>
        <v>0</v>
      </c>
      <c r="S329" s="387"/>
      <c r="T329" s="387"/>
      <c r="U329" s="391">
        <f t="shared" si="29"/>
        <v>45061</v>
      </c>
      <c r="V329" s="387" t="str">
        <f>VLOOKUP(MONTH($U329),Month!$A:$C,3,0)</f>
        <v>พฤษภาคม</v>
      </c>
      <c r="W329" s="387">
        <f t="shared" si="25"/>
        <v>2023</v>
      </c>
      <c r="X329" s="392">
        <v>229.28971322656469</v>
      </c>
      <c r="Y329" s="392">
        <v>112.84257541268224</v>
      </c>
    </row>
    <row r="330" spans="1:25" x14ac:dyDescent="0.25">
      <c r="A330" s="386">
        <f t="shared" si="26"/>
        <v>329</v>
      </c>
      <c r="B330" s="27">
        <f t="shared" si="27"/>
        <v>3</v>
      </c>
      <c r="C330" s="27">
        <f>VALUE(RIGHT(VLOOKUP($A330,Progress_20230525!$A:$AZ,4,0),1))</f>
        <v>2</v>
      </c>
      <c r="D330" s="387" t="str">
        <f>VLOOKUP($C330,Type!$A:$B,2,0)</f>
        <v>ศูนย์ที่จัดตั้งในโรงเรียนสังกัด ศธ. (ขนาดเล็กและกลาง)</v>
      </c>
      <c r="E330" s="386">
        <v>43</v>
      </c>
      <c r="F330" s="388">
        <f>IF(LEN(VLOOKUP($A330,Progress_20230525!$A:$AZ,24,0))&gt;0,1,0)</f>
        <v>0</v>
      </c>
      <c r="G330" s="388">
        <f>IFERROR(SEARCH("&gt;",VLOOKUP($A330,Progress_20230525!$A:$AZ,15,0),1),0)</f>
        <v>0</v>
      </c>
      <c r="H330" s="387" t="str">
        <f>IF($F330&gt;0,VLOOKUP($A330,Progress_20230525!$A:$AZ,24,0),IF($G330&gt;0,RIGHT(VLOOKUP($A330,Progress_20230525!$A:$AZ,15,0),LEN(VLOOKUP($A330,Progress_20230525!$A:$AZ,15,0))-$G330-1),VLOOKUP($A330,Progress_20230525!$A:$AZ,15,0)))</f>
        <v>โรงเรียนบ้านปากดง</v>
      </c>
      <c r="I330" s="387" t="str">
        <f>VLOOKUP(A330,Progress_20230525!$A:$AZ,7,0)</f>
        <v>นครสวรรค์</v>
      </c>
      <c r="J330" s="387" t="str">
        <f>VLOOKUP($A330,Progress_20230525!$A:$AZ,5,0)</f>
        <v>โรงเรียนสังกัด สพฐ</v>
      </c>
      <c r="K330" s="387" t="str">
        <f>IF($F330&gt;0,VLOOKUP($A330,Progress_20230525!$A:$AZ,25,0),IF($G330&gt;0,VLOOKUP($A330,Progress_20230525!$A:$AZ,11,0),VLOOKUP($A330,Progress_20230525!$A:$AZ,11,0)))</f>
        <v>เลขที่ 39 หมู่ 10 บ้านบ้านปากดง ตำบลทุ่งทอง อำเภอหนองบัว จังหวัดนครสวรรค์ 60110</v>
      </c>
      <c r="L330" s="387">
        <f>IF($F330&gt;0,VLOOKUP($A330,Progress_20230525!$A:$AZ,26,0),IF($G330&gt;0,VLOOKUP($A330,Progress_20230525!$A:$AZ,16,0),VLOOKUP($A330,Progress_20230525!$A:$AZ,16,0)))</f>
        <v>15.621169999999999</v>
      </c>
      <c r="M330" s="387">
        <f>IF($F330&gt;0,VLOOKUP($A330,Progress_20230525!$A:$AZ,27,0),IF($G330&gt;0,VLOOKUP($A330,Progress_20230525!$A:$AZ,17,0),VLOOKUP($A330,Progress_20230525!$A:$AZ,17,0)))</f>
        <v>100.271355</v>
      </c>
      <c r="N330" s="387" t="str">
        <f t="shared" si="28"/>
        <v>สังกัดหน่วยงาน</v>
      </c>
      <c r="O330" s="387" t="str">
        <f>IF($F330&gt;0,VLOOKUP($A330,Progress_20230525!$A:$AZ,28,0),IF($G330&gt;0,VLOOKUP($A330,Progress_20230525!$A:$AZ,18,0),VLOOKUP($A330,Progress_20230525!$A:$AZ,18,0)))</f>
        <v>นางสุดารัตน์ อันชูฤทธิ์</v>
      </c>
      <c r="P330" s="393" t="str">
        <f>IF($F330&gt;0,VLOOKUP($A330,Progress_20230525!$A:$AZ,29,0),IF($G330&gt;0,VLOOKUP($A330,Progress_20230525!$A:$AZ,19,0),VLOOKUP($A330,Progress_20230525!$A:$AZ,19,0)))</f>
        <v>09-8812-6442</v>
      </c>
      <c r="Q330" s="393">
        <f>IF($F330&gt;0,0,IF($G330&gt;0,VLOOKUP($A330,Progress_20230525!$A:$AZ,20,0),VLOOKUP($A330,Progress_20230525!$A:$AZ,20,0)))</f>
        <v>0</v>
      </c>
      <c r="R330" s="393">
        <f>IF($F330&gt;0,0,IF($G330&gt;0,VLOOKUP($A330,Progress_20230525!$A:$AZ,21,0),VLOOKUP($A330,Progress_20230525!$A:$AZ,21,0)))</f>
        <v>0</v>
      </c>
      <c r="S330" s="387"/>
      <c r="T330" s="387"/>
      <c r="U330" s="391">
        <f t="shared" si="29"/>
        <v>45061</v>
      </c>
      <c r="V330" s="387" t="str">
        <f>VLOOKUP(MONTH($U330),Month!$A:$C,3,0)</f>
        <v>พฤษภาคม</v>
      </c>
      <c r="W330" s="387">
        <f t="shared" si="25"/>
        <v>2023</v>
      </c>
      <c r="X330" s="392">
        <v>236.06407175096723</v>
      </c>
      <c r="Y330" s="392">
        <v>116.53758685608545</v>
      </c>
    </row>
    <row r="331" spans="1:25" x14ac:dyDescent="0.25">
      <c r="A331" s="386">
        <f t="shared" si="26"/>
        <v>330</v>
      </c>
      <c r="B331" s="27">
        <f t="shared" si="27"/>
        <v>3</v>
      </c>
      <c r="C331" s="27">
        <f>VALUE(RIGHT(VLOOKUP($A331,Progress_20230525!$A:$AZ,4,0),1))</f>
        <v>2</v>
      </c>
      <c r="D331" s="387" t="str">
        <f>VLOOKUP($C331,Type!$A:$B,2,0)</f>
        <v>ศูนย์ที่จัดตั้งในโรงเรียนสังกัด ศธ. (ขนาดเล็กและกลาง)</v>
      </c>
      <c r="E331" s="386">
        <v>44</v>
      </c>
      <c r="F331" s="388">
        <f>IF(LEN(VLOOKUP($A331,Progress_20230525!$A:$AZ,24,0))&gt;0,1,0)</f>
        <v>0</v>
      </c>
      <c r="G331" s="388">
        <f>IFERROR(SEARCH("&gt;",VLOOKUP($A331,Progress_20230525!$A:$AZ,15,0),1),0)</f>
        <v>0</v>
      </c>
      <c r="H331" s="387" t="str">
        <f>IF($F331&gt;0,VLOOKUP($A331,Progress_20230525!$A:$AZ,24,0),IF($G331&gt;0,RIGHT(VLOOKUP($A331,Progress_20230525!$A:$AZ,15,0),LEN(VLOOKUP($A331,Progress_20230525!$A:$AZ,15,0))-$G331-1),VLOOKUP($A331,Progress_20230525!$A:$AZ,15,0)))</f>
        <v>โรงเรียนบ้านโค้งสวอง</v>
      </c>
      <c r="I331" s="387" t="str">
        <f>VLOOKUP(A331,Progress_20230525!$A:$AZ,7,0)</f>
        <v>นครสวรรค์</v>
      </c>
      <c r="J331" s="387" t="str">
        <f>VLOOKUP($A331,Progress_20230525!$A:$AZ,5,0)</f>
        <v>โรงเรียนสังกัด สพฐ</v>
      </c>
      <c r="K331" s="387" t="str">
        <f>IF($F331&gt;0,VLOOKUP($A331,Progress_20230525!$A:$AZ,25,0),IF($G331&gt;0,VLOOKUP($A331,Progress_20230525!$A:$AZ,11,0),VLOOKUP($A331,Progress_20230525!$A:$AZ,11,0)))</f>
        <v>130 หมู่ที่  6  บ้านโค้งสวอง ตำบลโพธิ์ประสาท อำเภอไพศาลี จังหวัดนครสวรรค์ 60220</v>
      </c>
      <c r="L331" s="387">
        <f>IF($F331&gt;0,VLOOKUP($A331,Progress_20230525!$A:$AZ,26,0),IF($G331&gt;0,VLOOKUP($A331,Progress_20230525!$A:$AZ,16,0),VLOOKUP($A331,Progress_20230525!$A:$AZ,16,0)))</f>
        <v>15.427249</v>
      </c>
      <c r="M331" s="387">
        <f>IF($F331&gt;0,VLOOKUP($A331,Progress_20230525!$A:$AZ,27,0),IF($G331&gt;0,VLOOKUP($A331,Progress_20230525!$A:$AZ,17,0),VLOOKUP($A331,Progress_20230525!$A:$AZ,17,0)))</f>
        <v>100.564685</v>
      </c>
      <c r="N331" s="387" t="str">
        <f t="shared" si="28"/>
        <v>สังกัดหน่วยงาน</v>
      </c>
      <c r="O331" s="387" t="str">
        <f>IF($F331&gt;0,VLOOKUP($A331,Progress_20230525!$A:$AZ,28,0),IF($G331&gt;0,VLOOKUP($A331,Progress_20230525!$A:$AZ,18,0),VLOOKUP($A331,Progress_20230525!$A:$AZ,18,0)))</f>
        <v>นางนิตนา ทองสงค์</v>
      </c>
      <c r="P331" s="393" t="str">
        <f>IF($F331&gt;0,VLOOKUP($A331,Progress_20230525!$A:$AZ,29,0),IF($G331&gt;0,VLOOKUP($A331,Progress_20230525!$A:$AZ,19,0),VLOOKUP($A331,Progress_20230525!$A:$AZ,19,0)))</f>
        <v>083-331-0179</v>
      </c>
      <c r="Q331" s="393" t="str">
        <f>IF($F331&gt;0,0,IF($G331&gt;0,VLOOKUP($A331,Progress_20230525!$A:$AZ,20,0),VLOOKUP($A331,Progress_20230525!$A:$AZ,20,0)))</f>
        <v>นายจีรยุทธ พูลก๋ง</v>
      </c>
      <c r="R331" s="393" t="str">
        <f>IF($F331&gt;0,0,IF($G331&gt;0,VLOOKUP($A331,Progress_20230525!$A:$AZ,21,0),VLOOKUP($A331,Progress_20230525!$A:$AZ,21,0)))</f>
        <v>062-373-6755</v>
      </c>
      <c r="S331" s="387"/>
      <c r="T331" s="387"/>
      <c r="U331" s="391">
        <f t="shared" si="29"/>
        <v>45061</v>
      </c>
      <c r="V331" s="387" t="str">
        <f>VLOOKUP(MONTH($U331),Month!$A:$C,3,0)</f>
        <v>พฤษภาคม</v>
      </c>
      <c r="W331" s="387">
        <f t="shared" si="25"/>
        <v>2023</v>
      </c>
      <c r="X331" s="392">
        <v>223.03514498245568</v>
      </c>
      <c r="Y331" s="392">
        <v>118.47270291290593</v>
      </c>
    </row>
    <row r="332" spans="1:25" x14ac:dyDescent="0.25">
      <c r="A332" s="386">
        <f t="shared" si="26"/>
        <v>331</v>
      </c>
      <c r="B332" s="27">
        <f t="shared" si="27"/>
        <v>3</v>
      </c>
      <c r="C332" s="27">
        <f>VALUE(RIGHT(VLOOKUP($A332,Progress_20230525!$A:$AZ,4,0),1))</f>
        <v>2</v>
      </c>
      <c r="D332" s="387" t="str">
        <f>VLOOKUP($C332,Type!$A:$B,2,0)</f>
        <v>ศูนย์ที่จัดตั้งในโรงเรียนสังกัด ศธ. (ขนาดเล็กและกลาง)</v>
      </c>
      <c r="E332" s="386">
        <v>45</v>
      </c>
      <c r="F332" s="388">
        <f>IF(LEN(VLOOKUP($A332,Progress_20230525!$A:$AZ,24,0))&gt;0,1,0)</f>
        <v>0</v>
      </c>
      <c r="G332" s="388">
        <f>IFERROR(SEARCH("&gt;",VLOOKUP($A332,Progress_20230525!$A:$AZ,15,0),1),0)</f>
        <v>0</v>
      </c>
      <c r="H332" s="387" t="str">
        <f>IF($F332&gt;0,VLOOKUP($A332,Progress_20230525!$A:$AZ,24,0),IF($G332&gt;0,RIGHT(VLOOKUP($A332,Progress_20230525!$A:$AZ,15,0),LEN(VLOOKUP($A332,Progress_20230525!$A:$AZ,15,0))-$G332-1),VLOOKUP($A332,Progress_20230525!$A:$AZ,15,0)))</f>
        <v>โรงเรียนวัดสายลำโพงเหนือ</v>
      </c>
      <c r="I332" s="387" t="str">
        <f>VLOOKUP(A332,Progress_20230525!$A:$AZ,7,0)</f>
        <v>นครสวรรค์</v>
      </c>
      <c r="J332" s="387" t="str">
        <f>VLOOKUP($A332,Progress_20230525!$A:$AZ,5,0)</f>
        <v>โรงเรียนสังกัด สพฐ</v>
      </c>
      <c r="K332" s="387" t="str">
        <f>IF($F332&gt;0,VLOOKUP($A332,Progress_20230525!$A:$AZ,25,0),IF($G332&gt;0,VLOOKUP($A332,Progress_20230525!$A:$AZ,11,0),VLOOKUP($A332,Progress_20230525!$A:$AZ,11,0)))</f>
        <v>เลขที่ 212 หมู่ 3 ต.สายลำโพง อ.ท่าตะโก จ.นครสวรรค์ 60160</v>
      </c>
      <c r="L332" s="387">
        <f>IF($F332&gt;0,VLOOKUP($A332,Progress_20230525!$A:$AZ,26,0),IF($G332&gt;0,VLOOKUP($A332,Progress_20230525!$A:$AZ,16,0),VLOOKUP($A332,Progress_20230525!$A:$AZ,16,0)))</f>
        <v>15.775944000000001</v>
      </c>
      <c r="M332" s="387">
        <f>IF($F332&gt;0,VLOOKUP($A332,Progress_20230525!$A:$AZ,27,0),IF($G332&gt;0,VLOOKUP($A332,Progress_20230525!$A:$AZ,17,0),VLOOKUP($A332,Progress_20230525!$A:$AZ,17,0)))</f>
        <v>100.458991</v>
      </c>
      <c r="N332" s="387" t="str">
        <f t="shared" si="28"/>
        <v>สังกัดหน่วยงาน</v>
      </c>
      <c r="O332" s="387" t="str">
        <f>IF($F332&gt;0,VLOOKUP($A332,Progress_20230525!$A:$AZ,28,0),IF($G332&gt;0,VLOOKUP($A332,Progress_20230525!$A:$AZ,18,0),VLOOKUP($A332,Progress_20230525!$A:$AZ,18,0)))</f>
        <v>นายเสน่ห์ อิ่มอุระ</v>
      </c>
      <c r="P332" s="393" t="str">
        <f>IF($F332&gt;0,VLOOKUP($A332,Progress_20230525!$A:$AZ,29,0),IF($G332&gt;0,VLOOKUP($A332,Progress_20230525!$A:$AZ,19,0),VLOOKUP($A332,Progress_20230525!$A:$AZ,19,0)))</f>
        <v>081-888-8518</v>
      </c>
      <c r="Q332" s="393" t="str">
        <f>IF($F332&gt;0,0,IF($G332&gt;0,VLOOKUP($A332,Progress_20230525!$A:$AZ,20,0),VLOOKUP($A332,Progress_20230525!$A:$AZ,20,0)))</f>
        <v>นางสาวสังวาลย์ คล้ายแสง (ครูชำนาญการ)</v>
      </c>
      <c r="R332" s="393">
        <f>IF($F332&gt;0,0,IF($G332&gt;0,VLOOKUP($A332,Progress_20230525!$A:$AZ,21,0),VLOOKUP($A332,Progress_20230525!$A:$AZ,21,0)))</f>
        <v>0</v>
      </c>
      <c r="S332" s="387"/>
      <c r="T332" s="387"/>
      <c r="U332" s="391">
        <f t="shared" si="29"/>
        <v>45061</v>
      </c>
      <c r="V332" s="387" t="str">
        <f>VLOOKUP(MONTH($U332),Month!$A:$C,3,0)</f>
        <v>พฤษภาคม</v>
      </c>
      <c r="W332" s="387">
        <f t="shared" si="25"/>
        <v>2023</v>
      </c>
      <c r="X332" s="392">
        <v>200.28099097791437</v>
      </c>
      <c r="Y332" s="392">
        <v>121.17011124694051</v>
      </c>
    </row>
    <row r="333" spans="1:25" x14ac:dyDescent="0.25">
      <c r="A333" s="386">
        <f t="shared" si="26"/>
        <v>332</v>
      </c>
      <c r="B333" s="27">
        <f t="shared" si="27"/>
        <v>3</v>
      </c>
      <c r="C333" s="27">
        <f>VALUE(RIGHT(VLOOKUP($A333,Progress_20230525!$A:$AZ,4,0),1))</f>
        <v>3</v>
      </c>
      <c r="D333" s="387" t="str">
        <f>VLOOKUP($C333,Type!$A:$B,2,0)</f>
        <v>ศูนย์ที่จัดตั้งในโรงเรียนสังกัด ศธ. (ขนาดใหญ่)</v>
      </c>
      <c r="E333" s="386">
        <v>46</v>
      </c>
      <c r="F333" s="388">
        <f>IF(LEN(VLOOKUP($A333,Progress_20230525!$A:$AZ,24,0))&gt;0,1,0)</f>
        <v>0</v>
      </c>
      <c r="G333" s="388">
        <f>IFERROR(SEARCH("&gt;",VLOOKUP($A333,Progress_20230525!$A:$AZ,15,0),1),0)</f>
        <v>0</v>
      </c>
      <c r="H333" s="387" t="str">
        <f>IF($F333&gt;0,VLOOKUP($A333,Progress_20230525!$A:$AZ,24,0),IF($G333&gt;0,RIGHT(VLOOKUP($A333,Progress_20230525!$A:$AZ,15,0),LEN(VLOOKUP($A333,Progress_20230525!$A:$AZ,15,0))-$G333-1),VLOOKUP($A333,Progress_20230525!$A:$AZ,15,0)))</f>
        <v>โรงเรียนนนทบุรีพิทยาคม</v>
      </c>
      <c r="I333" s="387" t="str">
        <f>VLOOKUP(A333,Progress_20230525!$A:$AZ,7,0)</f>
        <v>นนทบุรี</v>
      </c>
      <c r="J333" s="387" t="str">
        <f>VLOOKUP($A333,Progress_20230525!$A:$AZ,5,0)</f>
        <v>โรงเรียนสังกัด สพฐ</v>
      </c>
      <c r="K333" s="387" t="str">
        <f>IF($F333&gt;0,VLOOKUP($A333,Progress_20230525!$A:$AZ,25,0),IF($G333&gt;0,VLOOKUP($A333,Progress_20230525!$A:$AZ,11,0),VLOOKUP($A333,Progress_20230525!$A:$AZ,11,0)))</f>
        <v>บ้าน15 ตำบลท่าทราย อำเภอเมืองนนทบุรี จังหวัดนนทบุรี 11000</v>
      </c>
      <c r="L333" s="387">
        <f>IF($F333&gt;0,VLOOKUP($A333,Progress_20230525!$A:$AZ,26,0),IF($G333&gt;0,VLOOKUP($A333,Progress_20230525!$A:$AZ,16,0),VLOOKUP($A333,Progress_20230525!$A:$AZ,16,0)))</f>
        <v>13.869135</v>
      </c>
      <c r="M333" s="387">
        <f>IF($F333&gt;0,VLOOKUP($A333,Progress_20230525!$A:$AZ,27,0),IF($G333&gt;0,VLOOKUP($A333,Progress_20230525!$A:$AZ,17,0),VLOOKUP($A333,Progress_20230525!$A:$AZ,17,0)))</f>
        <v>100.518342</v>
      </c>
      <c r="N333" s="387" t="str">
        <f t="shared" si="28"/>
        <v>สังกัดหน่วยงาน</v>
      </c>
      <c r="O333" s="387" t="str">
        <f>IF($F333&gt;0,VLOOKUP($A333,Progress_20230525!$A:$AZ,28,0),IF($G333&gt;0,VLOOKUP($A333,Progress_20230525!$A:$AZ,18,0),VLOOKUP($A333,Progress_20230525!$A:$AZ,18,0)))</f>
        <v>นาย บุญเลิศ    คำกล่อม</v>
      </c>
      <c r="P333" s="393" t="str">
        <f>IF($F333&gt;0,VLOOKUP($A333,Progress_20230525!$A:$AZ,29,0),IF($G333&gt;0,VLOOKUP($A333,Progress_20230525!$A:$AZ,19,0),VLOOKUP($A333,Progress_20230525!$A:$AZ,19,0)))</f>
        <v>061-996-4644</v>
      </c>
      <c r="Q333" s="393" t="str">
        <f>IF($F333&gt;0,0,IF($G333&gt;0,VLOOKUP($A333,Progress_20230525!$A:$AZ,20,0),VLOOKUP($A333,Progress_20230525!$A:$AZ,20,0)))</f>
        <v>นายชรัมภ์ เพชรมาก (ครูชำนาญการ)</v>
      </c>
      <c r="R333" s="393" t="str">
        <f>IF($F333&gt;0,0,IF($G333&gt;0,VLOOKUP($A333,Progress_20230525!$A:$AZ,21,0),VLOOKUP($A333,Progress_20230525!$A:$AZ,21,0)))</f>
        <v>084-141-6625</v>
      </c>
      <c r="S333" s="387"/>
      <c r="T333" s="387"/>
      <c r="U333" s="391">
        <f t="shared" si="29"/>
        <v>45061</v>
      </c>
      <c r="V333" s="387" t="str">
        <f>VLOOKUP(MONTH($U333),Month!$A:$C,3,0)</f>
        <v>พฤษภาคม</v>
      </c>
      <c r="W333" s="387">
        <f t="shared" si="25"/>
        <v>2023</v>
      </c>
      <c r="X333" s="392">
        <v>240.6399824452777</v>
      </c>
      <c r="Y333" s="392">
        <v>125.97670852865633</v>
      </c>
    </row>
    <row r="334" spans="1:25" x14ac:dyDescent="0.25">
      <c r="A334" s="386">
        <f t="shared" si="26"/>
        <v>333</v>
      </c>
      <c r="B334" s="27">
        <f t="shared" si="27"/>
        <v>3</v>
      </c>
      <c r="C334" s="27">
        <f>VALUE(RIGHT(VLOOKUP($A334,Progress_20230525!$A:$AZ,4,0),1))</f>
        <v>2</v>
      </c>
      <c r="D334" s="387" t="str">
        <f>VLOOKUP($C334,Type!$A:$B,2,0)</f>
        <v>ศูนย์ที่จัดตั้งในโรงเรียนสังกัด ศธ. (ขนาดเล็กและกลาง)</v>
      </c>
      <c r="E334" s="386">
        <v>47</v>
      </c>
      <c r="F334" s="388">
        <f>IF(LEN(VLOOKUP($A334,Progress_20230525!$A:$AZ,24,0))&gt;0,1,0)</f>
        <v>0</v>
      </c>
      <c r="G334" s="388">
        <f>IFERROR(SEARCH("&gt;",VLOOKUP($A334,Progress_20230525!$A:$AZ,15,0),1),0)</f>
        <v>0</v>
      </c>
      <c r="H334" s="387" t="str">
        <f>IF($F334&gt;0,VLOOKUP($A334,Progress_20230525!$A:$AZ,24,0),IF($G334&gt;0,RIGHT(VLOOKUP($A334,Progress_20230525!$A:$AZ,15,0),LEN(VLOOKUP($A334,Progress_20230525!$A:$AZ,15,0))-$G334-1),VLOOKUP($A334,Progress_20230525!$A:$AZ,15,0)))</f>
        <v>โรงเรียนอนุบาลบางกรวย</v>
      </c>
      <c r="I334" s="387" t="str">
        <f>VLOOKUP(A334,Progress_20230525!$A:$AZ,7,0)</f>
        <v>นนทบุรี</v>
      </c>
      <c r="J334" s="387" t="str">
        <f>VLOOKUP($A334,Progress_20230525!$A:$AZ,5,0)</f>
        <v>โรงเรียนสังกัด สพฐ</v>
      </c>
      <c r="K334" s="387" t="str">
        <f>IF($F334&gt;0,VLOOKUP($A334,Progress_20230525!$A:$AZ,25,0),IF($G334&gt;0,VLOOKUP($A334,Progress_20230525!$A:$AZ,11,0),VLOOKUP($A334,Progress_20230525!$A:$AZ,11,0)))</f>
        <v>27 ม.1  บ้านวัดศรีประวัติ ตำบลปลายบาง อำเภอบางกรวย จังหวัดนนทบุรี 11130</v>
      </c>
      <c r="L334" s="387">
        <f>IF($F334&gt;0,VLOOKUP($A334,Progress_20230525!$A:$AZ,26,0),IF($G334&gt;0,VLOOKUP($A334,Progress_20230525!$A:$AZ,16,0),VLOOKUP($A334,Progress_20230525!$A:$AZ,16,0)))</f>
        <v>13.803461</v>
      </c>
      <c r="M334" s="387">
        <f>IF($F334&gt;0,VLOOKUP($A334,Progress_20230525!$A:$AZ,27,0),IF($G334&gt;0,VLOOKUP($A334,Progress_20230525!$A:$AZ,17,0),VLOOKUP($A334,Progress_20230525!$A:$AZ,17,0)))</f>
        <v>100.409311</v>
      </c>
      <c r="N334" s="387" t="str">
        <f t="shared" si="28"/>
        <v>สังกัดหน่วยงาน</v>
      </c>
      <c r="O334" s="387" t="str">
        <f>IF($F334&gt;0,VLOOKUP($A334,Progress_20230525!$A:$AZ,28,0),IF($G334&gt;0,VLOOKUP($A334,Progress_20230525!$A:$AZ,18,0),VLOOKUP($A334,Progress_20230525!$A:$AZ,18,0)))</f>
        <v>ผอ.นางจินดารัตน์ หยงสตาร์</v>
      </c>
      <c r="P334" s="393" t="str">
        <f>IF($F334&gt;0,VLOOKUP($A334,Progress_20230525!$A:$AZ,29,0),IF($G334&gt;0,VLOOKUP($A334,Progress_20230525!$A:$AZ,19,0),VLOOKUP($A334,Progress_20230525!$A:$AZ,19,0)))</f>
        <v>089-661-7462</v>
      </c>
      <c r="Q334" s="393" t="str">
        <f>IF($F334&gt;0,0,IF($G334&gt;0,VLOOKUP($A334,Progress_20230525!$A:$AZ,20,0),VLOOKUP($A334,Progress_20230525!$A:$AZ,20,0)))</f>
        <v>นางสาวพิชเบญร์ พานทอง</v>
      </c>
      <c r="R334" s="393" t="str">
        <f>IF($F334&gt;0,0,IF($G334&gt;0,VLOOKUP($A334,Progress_20230525!$A:$AZ,21,0),VLOOKUP($A334,Progress_20230525!$A:$AZ,21,0)))</f>
        <v>088-860-3994</v>
      </c>
      <c r="S334" s="387"/>
      <c r="T334" s="387"/>
      <c r="U334" s="391">
        <f t="shared" si="29"/>
        <v>45061</v>
      </c>
      <c r="V334" s="387" t="str">
        <f>VLOOKUP(MONTH($U334),Month!$A:$C,3,0)</f>
        <v>พฤษภาคม</v>
      </c>
      <c r="W334" s="387">
        <f t="shared" si="25"/>
        <v>2023</v>
      </c>
      <c r="X334" s="392">
        <v>215.72686593311872</v>
      </c>
      <c r="Y334" s="392">
        <v>148.93992298434958</v>
      </c>
    </row>
    <row r="335" spans="1:25" x14ac:dyDescent="0.25">
      <c r="A335" s="386">
        <f t="shared" si="26"/>
        <v>334</v>
      </c>
      <c r="B335" s="27">
        <f t="shared" si="27"/>
        <v>3</v>
      </c>
      <c r="C335" s="27">
        <f>VALUE(RIGHT(VLOOKUP($A335,Progress_20230525!$A:$AZ,4,0),1))</f>
        <v>2</v>
      </c>
      <c r="D335" s="387" t="str">
        <f>VLOOKUP($C335,Type!$A:$B,2,0)</f>
        <v>ศูนย์ที่จัดตั้งในโรงเรียนสังกัด ศธ. (ขนาดเล็กและกลาง)</v>
      </c>
      <c r="E335" s="386">
        <v>48</v>
      </c>
      <c r="F335" s="388">
        <f>IF(LEN(VLOOKUP($A335,Progress_20230525!$A:$AZ,24,0))&gt;0,1,0)</f>
        <v>0</v>
      </c>
      <c r="G335" s="388">
        <f>IFERROR(SEARCH("&gt;",VLOOKUP($A335,Progress_20230525!$A:$AZ,15,0),1),0)</f>
        <v>0</v>
      </c>
      <c r="H335" s="387" t="str">
        <f>IF($F335&gt;0,VLOOKUP($A335,Progress_20230525!$A:$AZ,24,0),IF($G335&gt;0,RIGHT(VLOOKUP($A335,Progress_20230525!$A:$AZ,15,0),LEN(VLOOKUP($A335,Progress_20230525!$A:$AZ,15,0))-$G335-1),VLOOKUP($A335,Progress_20230525!$A:$AZ,15,0)))</f>
        <v>โรงเรียนสุเหร่าปากคลองลำรี</v>
      </c>
      <c r="I335" s="387" t="str">
        <f>VLOOKUP(A335,Progress_20230525!$A:$AZ,7,0)</f>
        <v>นนทบุรี</v>
      </c>
      <c r="J335" s="387" t="str">
        <f>VLOOKUP($A335,Progress_20230525!$A:$AZ,5,0)</f>
        <v>โรงเรียนสังกัด สพฐ</v>
      </c>
      <c r="K335" s="387" t="str">
        <f>IF($F335&gt;0,VLOOKUP($A335,Progress_20230525!$A:$AZ,25,0),IF($G335&gt;0,VLOOKUP($A335,Progress_20230525!$A:$AZ,11,0),VLOOKUP($A335,Progress_20230525!$A:$AZ,11,0)))</f>
        <v>หมู่ที่ 2 บ้านปากคลองลำรี   ตำบลละหาร  อำเภอบางบัวทอง จังหวัดนนทบุรี 11110</v>
      </c>
      <c r="L335" s="387">
        <f>IF($F335&gt;0,VLOOKUP($A335,Progress_20230525!$A:$AZ,26,0),IF($G335&gt;0,VLOOKUP($A335,Progress_20230525!$A:$AZ,16,0),VLOOKUP($A335,Progress_20230525!$A:$AZ,16,0)))</f>
        <v>13.927804999999999</v>
      </c>
      <c r="M335" s="387">
        <f>IF($F335&gt;0,VLOOKUP($A335,Progress_20230525!$A:$AZ,27,0),IF($G335&gt;0,VLOOKUP($A335,Progress_20230525!$A:$AZ,17,0),VLOOKUP($A335,Progress_20230525!$A:$AZ,17,0)))</f>
        <v>100.433151</v>
      </c>
      <c r="N335" s="387" t="str">
        <f t="shared" si="28"/>
        <v>สังกัดหน่วยงาน</v>
      </c>
      <c r="O335" s="387" t="str">
        <f>IF($F335&gt;0,VLOOKUP($A335,Progress_20230525!$A:$AZ,28,0),IF($G335&gt;0,VLOOKUP($A335,Progress_20230525!$A:$AZ,18,0),VLOOKUP($A335,Progress_20230525!$A:$AZ,18,0)))</f>
        <v>นายประเสริฐ วงศ์เกษมทรัพย์</v>
      </c>
      <c r="P335" s="393" t="str">
        <f>IF($F335&gt;0,VLOOKUP($A335,Progress_20230525!$A:$AZ,29,0),IF($G335&gt;0,VLOOKUP($A335,Progress_20230525!$A:$AZ,19,0),VLOOKUP($A335,Progress_20230525!$A:$AZ,19,0)))</f>
        <v>-</v>
      </c>
      <c r="Q335" s="393">
        <f>IF($F335&gt;0,0,IF($G335&gt;0,VLOOKUP($A335,Progress_20230525!$A:$AZ,20,0),VLOOKUP($A335,Progress_20230525!$A:$AZ,20,0)))</f>
        <v>0</v>
      </c>
      <c r="R335" s="393">
        <f>IF($F335&gt;0,0,IF($G335&gt;0,VLOOKUP($A335,Progress_20230525!$A:$AZ,21,0),VLOOKUP($A335,Progress_20230525!$A:$AZ,21,0)))</f>
        <v>0</v>
      </c>
      <c r="S335" s="387"/>
      <c r="T335" s="387"/>
      <c r="U335" s="391">
        <f t="shared" si="29"/>
        <v>45061</v>
      </c>
      <c r="V335" s="387" t="str">
        <f>VLOOKUP(MONTH($U335),Month!$A:$C,3,0)</f>
        <v>พฤษภาคม</v>
      </c>
      <c r="W335" s="387">
        <f t="shared" si="25"/>
        <v>2023</v>
      </c>
      <c r="X335" s="392">
        <v>216.52831599788476</v>
      </c>
      <c r="Y335" s="392">
        <v>140.92896801393462</v>
      </c>
    </row>
    <row r="336" spans="1:25" x14ac:dyDescent="0.25">
      <c r="A336" s="386">
        <f t="shared" si="26"/>
        <v>335</v>
      </c>
      <c r="B336" s="27">
        <f t="shared" si="27"/>
        <v>3</v>
      </c>
      <c r="C336" s="27">
        <f>VALUE(RIGHT(VLOOKUP($A336,Progress_20230525!$A:$AZ,4,0),1))</f>
        <v>2</v>
      </c>
      <c r="D336" s="387" t="str">
        <f>VLOOKUP($C336,Type!$A:$B,2,0)</f>
        <v>ศูนย์ที่จัดตั้งในโรงเรียนสังกัด ศธ. (ขนาดเล็กและกลาง)</v>
      </c>
      <c r="E336" s="386">
        <v>49</v>
      </c>
      <c r="F336" s="388">
        <f>IF(LEN(VLOOKUP($A336,Progress_20230525!$A:$AZ,24,0))&gt;0,1,0)</f>
        <v>0</v>
      </c>
      <c r="G336" s="388">
        <f>IFERROR(SEARCH("&gt;",VLOOKUP($A336,Progress_20230525!$A:$AZ,15,0),1),0)</f>
        <v>0</v>
      </c>
      <c r="H336" s="387" t="str">
        <f>IF($F336&gt;0,VLOOKUP($A336,Progress_20230525!$A:$AZ,24,0),IF($G336&gt;0,RIGHT(VLOOKUP($A336,Progress_20230525!$A:$AZ,15,0),LEN(VLOOKUP($A336,Progress_20230525!$A:$AZ,15,0))-$G336-1),VLOOKUP($A336,Progress_20230525!$A:$AZ,15,0)))</f>
        <v>โรงเรียนชุมชนวัดไทรน้อย</v>
      </c>
      <c r="I336" s="387" t="str">
        <f>VLOOKUP(A336,Progress_20230525!$A:$AZ,7,0)</f>
        <v>นนทบุรี</v>
      </c>
      <c r="J336" s="387" t="str">
        <f>VLOOKUP($A336,Progress_20230525!$A:$AZ,5,0)</f>
        <v>โรงเรียนสังกัด สพฐ</v>
      </c>
      <c r="K336" s="387" t="str">
        <f>IF($F336&gt;0,VLOOKUP($A336,Progress_20230525!$A:$AZ,25,0),IF($G336&gt;0,VLOOKUP($A336,Progress_20230525!$A:$AZ,11,0),VLOOKUP($A336,Progress_20230525!$A:$AZ,11,0)))</f>
        <v>หมู่ที่  1  บ้าน- ตำบลไทรน้อย อำเภอไทรน้อย จังหวัดนนทบุรี 11150</v>
      </c>
      <c r="L336" s="387">
        <f>IF($F336&gt;0,VLOOKUP($A336,Progress_20230525!$A:$AZ,26,0),IF($G336&gt;0,VLOOKUP($A336,Progress_20230525!$A:$AZ,16,0),VLOOKUP($A336,Progress_20230525!$A:$AZ,16,0)))</f>
        <v>13.95844</v>
      </c>
      <c r="M336" s="387">
        <f>IF($F336&gt;0,VLOOKUP($A336,Progress_20230525!$A:$AZ,27,0),IF($G336&gt;0,VLOOKUP($A336,Progress_20230525!$A:$AZ,17,0),VLOOKUP($A336,Progress_20230525!$A:$AZ,17,0)))</f>
        <v>100.34665800000001</v>
      </c>
      <c r="N336" s="387" t="str">
        <f t="shared" si="28"/>
        <v>สังกัดหน่วยงาน</v>
      </c>
      <c r="O336" s="387" t="str">
        <f>IF($F336&gt;0,VLOOKUP($A336,Progress_20230525!$A:$AZ,28,0),IF($G336&gt;0,VLOOKUP($A336,Progress_20230525!$A:$AZ,18,0),VLOOKUP($A336,Progress_20230525!$A:$AZ,18,0)))</f>
        <v>นางจุฬาพร เดชพรม</v>
      </c>
      <c r="P336" s="393" t="str">
        <f>IF($F336&gt;0,VLOOKUP($A336,Progress_20230525!$A:$AZ,29,0),IF($G336&gt;0,VLOOKUP($A336,Progress_20230525!$A:$AZ,19,0),VLOOKUP($A336,Progress_20230525!$A:$AZ,19,0)))</f>
        <v>086-000-9514</v>
      </c>
      <c r="Q336" s="393" t="str">
        <f>IF($F336&gt;0,0,IF($G336&gt;0,VLOOKUP($A336,Progress_20230525!$A:$AZ,20,0),VLOOKUP($A336,Progress_20230525!$A:$AZ,20,0)))</f>
        <v>นางสาวสรียา สุวราณรักษ์ (รอง ผอ.)</v>
      </c>
      <c r="R336" s="393" t="str">
        <f>IF($F336&gt;0,0,IF($G336&gt;0,VLOOKUP($A336,Progress_20230525!$A:$AZ,21,0),VLOOKUP($A336,Progress_20230525!$A:$AZ,21,0)))</f>
        <v>063-109-9923</v>
      </c>
      <c r="S336" s="387"/>
      <c r="T336" s="387"/>
      <c r="U336" s="391">
        <f t="shared" si="29"/>
        <v>45061</v>
      </c>
      <c r="V336" s="387" t="str">
        <f>VLOOKUP(MONTH($U336),Month!$A:$C,3,0)</f>
        <v>พฤษภาคม</v>
      </c>
      <c r="W336" s="387">
        <f t="shared" si="25"/>
        <v>2023</v>
      </c>
      <c r="X336" s="392">
        <v>234.39310693131367</v>
      </c>
      <c r="Y336" s="392">
        <v>130.39930852638474</v>
      </c>
    </row>
    <row r="337" spans="1:25" x14ac:dyDescent="0.25">
      <c r="A337" s="386">
        <f t="shared" si="26"/>
        <v>336</v>
      </c>
      <c r="B337" s="27">
        <f t="shared" si="27"/>
        <v>3</v>
      </c>
      <c r="C337" s="27">
        <f>VALUE(RIGHT(VLOOKUP($A337,Progress_20230525!$A:$AZ,4,0),1))</f>
        <v>2</v>
      </c>
      <c r="D337" s="387" t="str">
        <f>VLOOKUP($C337,Type!$A:$B,2,0)</f>
        <v>ศูนย์ที่จัดตั้งในโรงเรียนสังกัด ศธ. (ขนาดเล็กและกลาง)</v>
      </c>
      <c r="E337" s="386">
        <v>50</v>
      </c>
      <c r="F337" s="388">
        <f>IF(LEN(VLOOKUP($A337,Progress_20230525!$A:$AZ,24,0))&gt;0,1,0)</f>
        <v>0</v>
      </c>
      <c r="G337" s="388">
        <f>IFERROR(SEARCH("&gt;",VLOOKUP($A337,Progress_20230525!$A:$AZ,15,0),1),0)</f>
        <v>0</v>
      </c>
      <c r="H337" s="387" t="str">
        <f>IF($F337&gt;0,VLOOKUP($A337,Progress_20230525!$A:$AZ,24,0),IF($G337&gt;0,RIGHT(VLOOKUP($A337,Progress_20230525!$A:$AZ,15,0),LEN(VLOOKUP($A337,Progress_20230525!$A:$AZ,15,0))-$G337-1),VLOOKUP($A337,Progress_20230525!$A:$AZ,15,0)))</f>
        <v xml:space="preserve">โรงเรียนวัดบางเตยนอก </v>
      </c>
      <c r="I337" s="387" t="str">
        <f>VLOOKUP(A337,Progress_20230525!$A:$AZ,7,0)</f>
        <v>ปทุมธานี</v>
      </c>
      <c r="J337" s="387" t="str">
        <f>VLOOKUP($A337,Progress_20230525!$A:$AZ,5,0)</f>
        <v>โรงเรียนสังกัด สพฐ</v>
      </c>
      <c r="K337" s="387" t="str">
        <f>IF($F337&gt;0,VLOOKUP($A337,Progress_20230525!$A:$AZ,25,0),IF($G337&gt;0,VLOOKUP($A337,Progress_20230525!$A:$AZ,11,0),VLOOKUP($A337,Progress_20230525!$A:$AZ,11,0)))</f>
        <v>231/9 หมู่ที่  9  บ้านบางเตย ตำบลบางเตย อำเภอสามโคก จังหวัดปทุมธานี 12160</v>
      </c>
      <c r="L337" s="387">
        <f>IF($F337&gt;0,VLOOKUP($A337,Progress_20230525!$A:$AZ,26,0),IF($G337&gt;0,VLOOKUP($A337,Progress_20230525!$A:$AZ,16,0),VLOOKUP($A337,Progress_20230525!$A:$AZ,16,0)))</f>
        <v>14.068851</v>
      </c>
      <c r="M337" s="387">
        <f>IF($F337&gt;0,VLOOKUP($A337,Progress_20230525!$A:$AZ,27,0),IF($G337&gt;0,VLOOKUP($A337,Progress_20230525!$A:$AZ,17,0),VLOOKUP($A337,Progress_20230525!$A:$AZ,17,0)))</f>
        <v>100.52648600000001</v>
      </c>
      <c r="N337" s="387" t="str">
        <f t="shared" si="28"/>
        <v>สังกัดหน่วยงาน</v>
      </c>
      <c r="O337" s="387" t="str">
        <f>IF($F337&gt;0,VLOOKUP($A337,Progress_20230525!$A:$AZ,28,0),IF($G337&gt;0,VLOOKUP($A337,Progress_20230525!$A:$AZ,18,0),VLOOKUP($A337,Progress_20230525!$A:$AZ,18,0)))</f>
        <v>ผอ.ว่าที่ร้อยตรี ธีรพล ทวี</v>
      </c>
      <c r="P337" s="393" t="str">
        <f>IF($F337&gt;0,VLOOKUP($A337,Progress_20230525!$A:$AZ,29,0),IF($G337&gt;0,VLOOKUP($A337,Progress_20230525!$A:$AZ,19,0),VLOOKUP($A337,Progress_20230525!$A:$AZ,19,0)))</f>
        <v>086-354-1909</v>
      </c>
      <c r="Q337" s="393" t="str">
        <f>IF($F337&gt;0,0,IF($G337&gt;0,VLOOKUP($A337,Progress_20230525!$A:$AZ,20,0),VLOOKUP($A337,Progress_20230525!$A:$AZ,20,0)))</f>
        <v>นายกฤษณลักษณ์ แก้วแรงเอก</v>
      </c>
      <c r="R337" s="393" t="str">
        <f>IF($F337&gt;0,0,IF($G337&gt;0,VLOOKUP($A337,Progress_20230525!$A:$AZ,21,0),VLOOKUP($A337,Progress_20230525!$A:$AZ,21,0)))</f>
        <v>097-046-6091</v>
      </c>
      <c r="S337" s="387"/>
      <c r="T337" s="387"/>
      <c r="U337" s="391">
        <f t="shared" si="29"/>
        <v>45061</v>
      </c>
      <c r="V337" s="387" t="str">
        <f>VLOOKUP(MONTH($U337),Month!$A:$C,3,0)</f>
        <v>พฤษภาคม</v>
      </c>
      <c r="W337" s="387">
        <f t="shared" si="25"/>
        <v>2023</v>
      </c>
      <c r="X337" s="392">
        <v>216.42171332760967</v>
      </c>
      <c r="Y337" s="392">
        <v>132.67414204055757</v>
      </c>
    </row>
    <row r="338" spans="1:25" x14ac:dyDescent="0.25">
      <c r="A338" s="386">
        <f t="shared" si="26"/>
        <v>337</v>
      </c>
      <c r="B338" s="27">
        <f t="shared" si="27"/>
        <v>3</v>
      </c>
      <c r="C338" s="27">
        <f>VALUE(RIGHT(VLOOKUP($A338,Progress_20230525!$A:$AZ,4,0),1))</f>
        <v>2</v>
      </c>
      <c r="D338" s="387" t="str">
        <f>VLOOKUP($C338,Type!$A:$B,2,0)</f>
        <v>ศูนย์ที่จัดตั้งในโรงเรียนสังกัด ศธ. (ขนาดเล็กและกลาง)</v>
      </c>
      <c r="E338" s="386">
        <v>51</v>
      </c>
      <c r="F338" s="388">
        <f>IF(LEN(VLOOKUP($A338,Progress_20230525!$A:$AZ,24,0))&gt;0,1,0)</f>
        <v>0</v>
      </c>
      <c r="G338" s="388">
        <f>IFERROR(SEARCH("&gt;",VLOOKUP($A338,Progress_20230525!$A:$AZ,15,0),1),0)</f>
        <v>0</v>
      </c>
      <c r="H338" s="387" t="str">
        <f>IF($F338&gt;0,VLOOKUP($A338,Progress_20230525!$A:$AZ,24,0),IF($G338&gt;0,RIGHT(VLOOKUP($A338,Progress_20230525!$A:$AZ,15,0),LEN(VLOOKUP($A338,Progress_20230525!$A:$AZ,15,0))-$G338-1),VLOOKUP($A338,Progress_20230525!$A:$AZ,15,0)))</f>
        <v>โรงเรียนวัดมงคลรัตน์</v>
      </c>
      <c r="I338" s="387" t="str">
        <f>VLOOKUP(A338,Progress_20230525!$A:$AZ,7,0)</f>
        <v>ปทุมธานี</v>
      </c>
      <c r="J338" s="387" t="str">
        <f>VLOOKUP($A338,Progress_20230525!$A:$AZ,5,0)</f>
        <v>โรงเรียนสังกัด สพฐ</v>
      </c>
      <c r="K338" s="387" t="str">
        <f>IF($F338&gt;0,VLOOKUP($A338,Progress_20230525!$A:$AZ,25,0),IF($G338&gt;0,VLOOKUP($A338,Progress_20230525!$A:$AZ,11,0),VLOOKUP($A338,Progress_20230525!$A:$AZ,11,0)))</f>
        <v>หมู่ที่  11  บ้านคลองสิบสอง ตำบลลำไทร อำเภอลำลูกกา จังหวัดปทุมธานี 12150</v>
      </c>
      <c r="L338" s="387">
        <f>IF($F338&gt;0,VLOOKUP($A338,Progress_20230525!$A:$AZ,26,0),IF($G338&gt;0,VLOOKUP($A338,Progress_20230525!$A:$AZ,16,0),VLOOKUP($A338,Progress_20230525!$A:$AZ,16,0)))</f>
        <v>13.965744000000001</v>
      </c>
      <c r="M338" s="387">
        <f>IF($F338&gt;0,VLOOKUP($A338,Progress_20230525!$A:$AZ,27,0),IF($G338&gt;0,VLOOKUP($A338,Progress_20230525!$A:$AZ,17,0),VLOOKUP($A338,Progress_20230525!$A:$AZ,17,0)))</f>
        <v>100.866378</v>
      </c>
      <c r="N338" s="387" t="str">
        <f t="shared" si="28"/>
        <v>สังกัดหน่วยงาน</v>
      </c>
      <c r="O338" s="387" t="str">
        <f>IF($F338&gt;0,VLOOKUP($A338,Progress_20230525!$A:$AZ,28,0),IF($G338&gt;0,VLOOKUP($A338,Progress_20230525!$A:$AZ,18,0),VLOOKUP($A338,Progress_20230525!$A:$AZ,18,0)))</f>
        <v>ผอ.นายสมัย บัวคำภู</v>
      </c>
      <c r="P338" s="393" t="str">
        <f>IF($F338&gt;0,VLOOKUP($A338,Progress_20230525!$A:$AZ,29,0),IF($G338&gt;0,VLOOKUP($A338,Progress_20230525!$A:$AZ,19,0),VLOOKUP($A338,Progress_20230525!$A:$AZ,19,0)))</f>
        <v>089-528-4124</v>
      </c>
      <c r="Q338" s="393" t="str">
        <f>IF($F338&gt;0,0,IF($G338&gt;0,VLOOKUP($A338,Progress_20230525!$A:$AZ,20,0),VLOOKUP($A338,Progress_20230525!$A:$AZ,20,0)))</f>
        <v>นายกรกวี ศรีกุล</v>
      </c>
      <c r="R338" s="393" t="str">
        <f>IF($F338&gt;0,0,IF($G338&gt;0,VLOOKUP($A338,Progress_20230525!$A:$AZ,21,0),VLOOKUP($A338,Progress_20230525!$A:$AZ,21,0)))</f>
        <v>089-714-8689</v>
      </c>
      <c r="S338" s="387"/>
      <c r="T338" s="387"/>
      <c r="U338" s="391">
        <f t="shared" si="29"/>
        <v>45061</v>
      </c>
      <c r="V338" s="387" t="str">
        <f>VLOOKUP(MONTH($U338),Month!$A:$C,3,0)</f>
        <v>พฤษภาคม</v>
      </c>
      <c r="W338" s="387">
        <f t="shared" si="25"/>
        <v>2023</v>
      </c>
      <c r="X338" s="392">
        <v>230.9133118814126</v>
      </c>
      <c r="Y338" s="392">
        <v>102.57170000957731</v>
      </c>
    </row>
    <row r="339" spans="1:25" x14ac:dyDescent="0.25">
      <c r="A339" s="386">
        <f t="shared" si="26"/>
        <v>338</v>
      </c>
      <c r="B339" s="27">
        <f t="shared" si="27"/>
        <v>3</v>
      </c>
      <c r="C339" s="27">
        <f>VALUE(RIGHT(VLOOKUP($A339,Progress_20230525!$A:$AZ,4,0),1))</f>
        <v>2</v>
      </c>
      <c r="D339" s="387" t="str">
        <f>VLOOKUP($C339,Type!$A:$B,2,0)</f>
        <v>ศูนย์ที่จัดตั้งในโรงเรียนสังกัด ศธ. (ขนาดเล็กและกลาง)</v>
      </c>
      <c r="E339" s="386">
        <v>52</v>
      </c>
      <c r="F339" s="388">
        <f>IF(LEN(VLOOKUP($A339,Progress_20230525!$A:$AZ,24,0))&gt;0,1,0)</f>
        <v>1</v>
      </c>
      <c r="G339" s="388">
        <f>IFERROR(SEARCH("&gt;",VLOOKUP($A339,Progress_20230525!$A:$AZ,15,0),1),0)</f>
        <v>25</v>
      </c>
      <c r="H339" s="387" t="str">
        <f>IF($F339&gt;0,VLOOKUP($A339,Progress_20230525!$A:$AZ,24,0),IF($G339&gt;0,RIGHT(VLOOKUP($A339,Progress_20230525!$A:$AZ,15,0),LEN(VLOOKUP($A339,Progress_20230525!$A:$AZ,15,0))-$G339-1),VLOOKUP($A339,Progress_20230525!$A:$AZ,15,0)))</f>
        <v>โรงเรียนหิรัญพงษ์อนุสรณ์</v>
      </c>
      <c r="I339" s="387" t="str">
        <f>VLOOKUP(A339,Progress_20230525!$A:$AZ,7,0)</f>
        <v>ปทุมธานี</v>
      </c>
      <c r="J339" s="387" t="str">
        <f>VLOOKUP($A339,Progress_20230525!$A:$AZ,5,0)</f>
        <v>โรงเรียนสังกัด สพฐ</v>
      </c>
      <c r="K339" s="387" t="str">
        <f>IF($F339&gt;0,VLOOKUP($A339,Progress_20230525!$A:$AZ,25,0),IF($G339&gt;0,VLOOKUP($A339,Progress_20230525!$A:$AZ,11,0),VLOOKUP($A339,Progress_20230525!$A:$AZ,11,0)))</f>
        <v>หมู่ที่  7  บ้านบึงกาสาม ตำบลบึงกาสาม อำเภอหนองเสือ จังหวัดปทุมธานี 12170</v>
      </c>
      <c r="L339" s="387">
        <f>IF($F339&gt;0,VLOOKUP($A339,Progress_20230525!$A:$AZ,26,0),IF($G339&gt;0,VLOOKUP($A339,Progress_20230525!$A:$AZ,16,0),VLOOKUP($A339,Progress_20230525!$A:$AZ,16,0)))</f>
        <v>14.206334605099199</v>
      </c>
      <c r="M339" s="387">
        <f>IF($F339&gt;0,VLOOKUP($A339,Progress_20230525!$A:$AZ,27,0),IF($G339&gt;0,VLOOKUP($A339,Progress_20230525!$A:$AZ,17,0),VLOOKUP($A339,Progress_20230525!$A:$AZ,17,0)))</f>
        <v>100.801696897135</v>
      </c>
      <c r="N339" s="387" t="str">
        <f t="shared" si="28"/>
        <v>สังกัดหน่วยงาน</v>
      </c>
      <c r="O339" s="387" t="str">
        <f>IF($F339&gt;0,VLOOKUP($A339,Progress_20230525!$A:$AZ,28,0),IF($G339&gt;0,VLOOKUP($A339,Progress_20230525!$A:$AZ,18,0),VLOOKUP($A339,Progress_20230525!$A:$AZ,18,0)))</f>
        <v>ผอ.สิณัฐตา</v>
      </c>
      <c r="P339" s="393" t="str">
        <f>IF($F339&gt;0,VLOOKUP($A339,Progress_20230525!$A:$AZ,29,0),IF($G339&gt;0,VLOOKUP($A339,Progress_20230525!$A:$AZ,19,0),VLOOKUP($A339,Progress_20230525!$A:$AZ,19,0)))</f>
        <v>063-9962464</v>
      </c>
      <c r="Q339" s="393">
        <f>IF($F339&gt;0,0,IF($G339&gt;0,VLOOKUP($A339,Progress_20230525!$A:$AZ,20,0),VLOOKUP($A339,Progress_20230525!$A:$AZ,20,0)))</f>
        <v>0</v>
      </c>
      <c r="R339" s="393">
        <f>IF($F339&gt;0,0,IF($G339&gt;0,VLOOKUP($A339,Progress_20230525!$A:$AZ,21,0),VLOOKUP($A339,Progress_20230525!$A:$AZ,21,0)))</f>
        <v>0</v>
      </c>
      <c r="S339" s="387"/>
      <c r="T339" s="387"/>
      <c r="U339" s="391">
        <f t="shared" si="29"/>
        <v>45061</v>
      </c>
      <c r="V339" s="387" t="str">
        <f>VLOOKUP(MONTH($U339),Month!$A:$C,3,0)</f>
        <v>พฤษภาคม</v>
      </c>
      <c r="W339" s="387">
        <f t="shared" si="25"/>
        <v>2023</v>
      </c>
      <c r="X339" s="392">
        <v>235.92913661175356</v>
      </c>
      <c r="Y339" s="392">
        <v>149.96965256769315</v>
      </c>
    </row>
    <row r="340" spans="1:25" x14ac:dyDescent="0.25">
      <c r="A340" s="386">
        <f t="shared" si="26"/>
        <v>339</v>
      </c>
      <c r="B340" s="27">
        <f t="shared" si="27"/>
        <v>3</v>
      </c>
      <c r="C340" s="27">
        <f>VALUE(RIGHT(VLOOKUP($A340,Progress_20230525!$A:$AZ,4,0),1))</f>
        <v>3</v>
      </c>
      <c r="D340" s="387" t="str">
        <f>VLOOKUP($C340,Type!$A:$B,2,0)</f>
        <v>ศูนย์ที่จัดตั้งในโรงเรียนสังกัด ศธ. (ขนาดใหญ่)</v>
      </c>
      <c r="E340" s="386">
        <v>53</v>
      </c>
      <c r="F340" s="388">
        <f>IF(LEN(VLOOKUP($A340,Progress_20230525!$A:$AZ,24,0))&gt;0,1,0)</f>
        <v>0</v>
      </c>
      <c r="G340" s="388">
        <f>IFERROR(SEARCH("&gt;",VLOOKUP($A340,Progress_20230525!$A:$AZ,15,0),1),0)</f>
        <v>0</v>
      </c>
      <c r="H340" s="387" t="str">
        <f>IF($F340&gt;0,VLOOKUP($A340,Progress_20230525!$A:$AZ,24,0),IF($G340&gt;0,RIGHT(VLOOKUP($A340,Progress_20230525!$A:$AZ,15,0),LEN(VLOOKUP($A340,Progress_20230525!$A:$AZ,15,0))-$G340-1),VLOOKUP($A340,Progress_20230525!$A:$AZ,15,0)))</f>
        <v>โรงเรียนธรรมศาสตร์คลองหลวงวิทยาคม</v>
      </c>
      <c r="I340" s="387" t="str">
        <f>VLOOKUP(A340,Progress_20230525!$A:$AZ,7,0)</f>
        <v>ปทุมธานี</v>
      </c>
      <c r="J340" s="387" t="str">
        <f>VLOOKUP($A340,Progress_20230525!$A:$AZ,5,0)</f>
        <v>โรงเรียนสังกัด สพฐ</v>
      </c>
      <c r="K340" s="387" t="str">
        <f>IF($F340&gt;0,VLOOKUP($A340,Progress_20230525!$A:$AZ,25,0),IF($G340&gt;0,VLOOKUP($A340,Progress_20230525!$A:$AZ,11,0),VLOOKUP($A340,Progress_20230525!$A:$AZ,11,0)))</f>
        <v>หมู่ที่  10  บ้าน69 ตำบลคลองหนึ่ง อำเภอคลองหลวง จังหวัดปทุมธานี 12120</v>
      </c>
      <c r="L340" s="387">
        <f>IF($F340&gt;0,VLOOKUP($A340,Progress_20230525!$A:$AZ,26,0),IF($G340&gt;0,VLOOKUP($A340,Progress_20230525!$A:$AZ,16,0),VLOOKUP($A340,Progress_20230525!$A:$AZ,16,0)))</f>
        <v>14.086069</v>
      </c>
      <c r="M340" s="387">
        <f>IF($F340&gt;0,VLOOKUP($A340,Progress_20230525!$A:$AZ,27,0),IF($G340&gt;0,VLOOKUP($A340,Progress_20230525!$A:$AZ,17,0),VLOOKUP($A340,Progress_20230525!$A:$AZ,17,0)))</f>
        <v>100.609752</v>
      </c>
      <c r="N340" s="387" t="str">
        <f t="shared" si="28"/>
        <v>สังกัดหน่วยงาน</v>
      </c>
      <c r="O340" s="387" t="str">
        <f>IF($F340&gt;0,VLOOKUP($A340,Progress_20230525!$A:$AZ,28,0),IF($G340&gt;0,VLOOKUP($A340,Progress_20230525!$A:$AZ,18,0),VLOOKUP($A340,Progress_20230525!$A:$AZ,18,0)))</f>
        <v>ผอ.นายเจริญ บัวลี</v>
      </c>
      <c r="P340" s="393" t="str">
        <f>IF($F340&gt;0,VLOOKUP($A340,Progress_20230525!$A:$AZ,29,0),IF($G340&gt;0,VLOOKUP($A340,Progress_20230525!$A:$AZ,19,0),VLOOKUP($A340,Progress_20230525!$A:$AZ,19,0)))</f>
        <v>086-611-5691</v>
      </c>
      <c r="Q340" s="393" t="str">
        <f>IF($F340&gt;0,0,IF($G340&gt;0,VLOOKUP($A340,Progress_20230525!$A:$AZ,20,0),VLOOKUP($A340,Progress_20230525!$A:$AZ,20,0)))</f>
        <v>นายเอกสิทธิ อาจละออ</v>
      </c>
      <c r="R340" s="393" t="str">
        <f>IF($F340&gt;0,0,IF($G340&gt;0,VLOOKUP($A340,Progress_20230525!$A:$AZ,21,0),VLOOKUP($A340,Progress_20230525!$A:$AZ,21,0)))</f>
        <v>095-860-5413</v>
      </c>
      <c r="S340" s="387"/>
      <c r="T340" s="387"/>
      <c r="U340" s="391">
        <f t="shared" si="29"/>
        <v>45061</v>
      </c>
      <c r="V340" s="387" t="str">
        <f>VLOOKUP(MONTH($U340),Month!$A:$C,3,0)</f>
        <v>พฤษภาคม</v>
      </c>
      <c r="W340" s="387">
        <f t="shared" si="25"/>
        <v>2023</v>
      </c>
      <c r="X340" s="392">
        <v>208.00809656632109</v>
      </c>
      <c r="Y340" s="392">
        <v>149.91893427378548</v>
      </c>
    </row>
    <row r="341" spans="1:25" x14ac:dyDescent="0.25">
      <c r="A341" s="386">
        <f t="shared" si="26"/>
        <v>340</v>
      </c>
      <c r="B341" s="27">
        <f t="shared" si="27"/>
        <v>3</v>
      </c>
      <c r="C341" s="27">
        <f>VALUE(RIGHT(VLOOKUP($A341,Progress_20230525!$A:$AZ,4,0),1))</f>
        <v>2</v>
      </c>
      <c r="D341" s="387" t="str">
        <f>VLOOKUP($C341,Type!$A:$B,2,0)</f>
        <v>ศูนย์ที่จัดตั้งในโรงเรียนสังกัด ศธ. (ขนาดเล็กและกลาง)</v>
      </c>
      <c r="E341" s="386">
        <v>54</v>
      </c>
      <c r="F341" s="388">
        <f>IF(LEN(VLOOKUP($A341,Progress_20230525!$A:$AZ,24,0))&gt;0,1,0)</f>
        <v>0</v>
      </c>
      <c r="G341" s="388">
        <f>IFERROR(SEARCH("&gt;",VLOOKUP($A341,Progress_20230525!$A:$AZ,15,0),1),0)</f>
        <v>0</v>
      </c>
      <c r="H341" s="387" t="str">
        <f>IF($F341&gt;0,VLOOKUP($A341,Progress_20230525!$A:$AZ,24,0),IF($G341&gt;0,RIGHT(VLOOKUP($A341,Progress_20230525!$A:$AZ,15,0),LEN(VLOOKUP($A341,Progress_20230525!$A:$AZ,15,0))-$G341-1),VLOOKUP($A341,Progress_20230525!$A:$AZ,15,0)))</f>
        <v>โรงเรียนคลองลาดช้าง (จันทร์ เศรฐ อุปถัมภ์)</v>
      </c>
      <c r="I341" s="387" t="str">
        <f>VLOOKUP(A341,Progress_20230525!$A:$AZ,7,0)</f>
        <v>ปทุมธานี</v>
      </c>
      <c r="J341" s="387" t="str">
        <f>VLOOKUP($A341,Progress_20230525!$A:$AZ,5,0)</f>
        <v>โรงเรียนสังกัด สพฐ</v>
      </c>
      <c r="K341" s="387" t="str">
        <f>IF($F341&gt;0,VLOOKUP($A341,Progress_20230525!$A:$AZ,25,0),IF($G341&gt;0,VLOOKUP($A341,Progress_20230525!$A:$AZ,11,0),VLOOKUP($A341,Progress_20230525!$A:$AZ,11,0)))</f>
        <v>หมู่ที่  8  บ้านบ้านคลองลาดช้าง ตำบลหน้าไม้ อำเภอลาดหลุมแก้ว จังหวัดปทุมธานี 12140</v>
      </c>
      <c r="L341" s="387">
        <f>IF($F341&gt;0,VLOOKUP($A341,Progress_20230525!$A:$AZ,26,0),IF($G341&gt;0,VLOOKUP($A341,Progress_20230525!$A:$AZ,16,0),VLOOKUP($A341,Progress_20230525!$A:$AZ,16,0)))</f>
        <v>14.046008</v>
      </c>
      <c r="M341" s="387">
        <f>IF($F341&gt;0,VLOOKUP($A341,Progress_20230525!$A:$AZ,27,0),IF($G341&gt;0,VLOOKUP($A341,Progress_20230525!$A:$AZ,17,0),VLOOKUP($A341,Progress_20230525!$A:$AZ,17,0)))</f>
        <v>100.380486</v>
      </c>
      <c r="N341" s="387" t="str">
        <f t="shared" si="28"/>
        <v>สังกัดหน่วยงาน</v>
      </c>
      <c r="O341" s="387" t="str">
        <f>IF($F341&gt;0,VLOOKUP($A341,Progress_20230525!$A:$AZ,28,0),IF($G341&gt;0,VLOOKUP($A341,Progress_20230525!$A:$AZ,18,0),VLOOKUP($A341,Progress_20230525!$A:$AZ,18,0)))</f>
        <v>ผอ.นายสันธาน โมระอรรถ</v>
      </c>
      <c r="P341" s="393" t="str">
        <f>IF($F341&gt;0,VLOOKUP($A341,Progress_20230525!$A:$AZ,29,0),IF($G341&gt;0,VLOOKUP($A341,Progress_20230525!$A:$AZ,19,0),VLOOKUP($A341,Progress_20230525!$A:$AZ,19,0)))</f>
        <v>083-073-121 / 	02-501-2297</v>
      </c>
      <c r="Q341" s="393" t="str">
        <f>IF($F341&gt;0,0,IF($G341&gt;0,VLOOKUP($A341,Progress_20230525!$A:$AZ,20,0),VLOOKUP($A341,Progress_20230525!$A:$AZ,20,0)))</f>
        <v>นายสมประสงค์ รักชาติ</v>
      </c>
      <c r="R341" s="393" t="str">
        <f>IF($F341&gt;0,0,IF($G341&gt;0,VLOOKUP($A341,Progress_20230525!$A:$AZ,21,0),VLOOKUP($A341,Progress_20230525!$A:$AZ,21,0)))</f>
        <v>086-826-0044</v>
      </c>
      <c r="S341" s="387"/>
      <c r="T341" s="387"/>
      <c r="U341" s="391">
        <f t="shared" si="29"/>
        <v>45061</v>
      </c>
      <c r="V341" s="387" t="str">
        <f>VLOOKUP(MONTH($U341),Month!$A:$C,3,0)</f>
        <v>พฤษภาคม</v>
      </c>
      <c r="W341" s="387">
        <f t="shared" si="25"/>
        <v>2023</v>
      </c>
      <c r="X341" s="392">
        <v>224.19213467462447</v>
      </c>
      <c r="Y341" s="392">
        <v>109.76415397702998</v>
      </c>
    </row>
    <row r="342" spans="1:25" x14ac:dyDescent="0.25">
      <c r="A342" s="386">
        <f t="shared" si="26"/>
        <v>341</v>
      </c>
      <c r="B342" s="27">
        <f t="shared" si="27"/>
        <v>3</v>
      </c>
      <c r="C342" s="27">
        <f>VALUE(RIGHT(VLOOKUP($A342,Progress_20230525!$A:$AZ,4,0),1))</f>
        <v>2</v>
      </c>
      <c r="D342" s="387" t="str">
        <f>VLOOKUP($C342,Type!$A:$B,2,0)</f>
        <v>ศูนย์ที่จัดตั้งในโรงเรียนสังกัด ศธ. (ขนาดเล็กและกลาง)</v>
      </c>
      <c r="E342" s="386">
        <v>55</v>
      </c>
      <c r="F342" s="388">
        <f>IF(LEN(VLOOKUP($A342,Progress_20230525!$A:$AZ,24,0))&gt;0,1,0)</f>
        <v>0</v>
      </c>
      <c r="G342" s="388">
        <f>IFERROR(SEARCH("&gt;",VLOOKUP($A342,Progress_20230525!$A:$AZ,15,0),1),0)</f>
        <v>0</v>
      </c>
      <c r="H342" s="387" t="str">
        <f>IF($F342&gt;0,VLOOKUP($A342,Progress_20230525!$A:$AZ,24,0),IF($G342&gt;0,RIGHT(VLOOKUP($A342,Progress_20230525!$A:$AZ,15,0),LEN(VLOOKUP($A342,Progress_20230525!$A:$AZ,15,0))-$G342-1),VLOOKUP($A342,Progress_20230525!$A:$AZ,15,0)))</f>
        <v>โรงเรียนวัดเวฬุวัน</v>
      </c>
      <c r="I342" s="387" t="str">
        <f>VLOOKUP(A342,Progress_20230525!$A:$AZ,7,0)</f>
        <v>ปทุมธานี</v>
      </c>
      <c r="J342" s="387" t="str">
        <f>VLOOKUP($A342,Progress_20230525!$A:$AZ,5,0)</f>
        <v>โรงเรียนสังกัด สพฐ</v>
      </c>
      <c r="K342" s="387" t="str">
        <f>IF($F342&gt;0,VLOOKUP($A342,Progress_20230525!$A:$AZ,25,0),IF($G342&gt;0,VLOOKUP($A342,Progress_20230525!$A:$AZ,11,0),VLOOKUP($A342,Progress_20230525!$A:$AZ,11,0)))</f>
        <v>124 หมู่ที่ 1 ถนนเลียบคลองเปรมประชากร   ตำบลบางพูด  อำเภอเมืองปทุมธานี ปทุมธานี 12000</v>
      </c>
      <c r="L342" s="387">
        <f>IF($F342&gt;0,VLOOKUP($A342,Progress_20230525!$A:$AZ,26,0),IF($G342&gt;0,VLOOKUP($A342,Progress_20230525!$A:$AZ,16,0),VLOOKUP($A342,Progress_20230525!$A:$AZ,16,0)))</f>
        <v>14.059137399999999</v>
      </c>
      <c r="M342" s="387">
        <f>IF($F342&gt;0,VLOOKUP($A342,Progress_20230525!$A:$AZ,27,0),IF($G342&gt;0,VLOOKUP($A342,Progress_20230525!$A:$AZ,17,0),VLOOKUP($A342,Progress_20230525!$A:$AZ,17,0)))</f>
        <v>100.5908149</v>
      </c>
      <c r="N342" s="387" t="str">
        <f t="shared" si="28"/>
        <v>สังกัดหน่วยงาน</v>
      </c>
      <c r="O342" s="387" t="str">
        <f>IF($F342&gt;0,VLOOKUP($A342,Progress_20230525!$A:$AZ,28,0),IF($G342&gt;0,VLOOKUP($A342,Progress_20230525!$A:$AZ,18,0),VLOOKUP($A342,Progress_20230525!$A:$AZ,18,0)))</f>
        <v>ผอ.นายถวิลวงษ์ ปินะสา</v>
      </c>
      <c r="P342" s="393" t="str">
        <f>IF($F342&gt;0,VLOOKUP($A342,Progress_20230525!$A:$AZ,29,0),IF($G342&gt;0,VLOOKUP($A342,Progress_20230525!$A:$AZ,19,0),VLOOKUP($A342,Progress_20230525!$A:$AZ,19,0)))</f>
        <v>089-898-9807</v>
      </c>
      <c r="Q342" s="393" t="str">
        <f>IF($F342&gt;0,0,IF($G342&gt;0,VLOOKUP($A342,Progress_20230525!$A:$AZ,20,0),VLOOKUP($A342,Progress_20230525!$A:$AZ,20,0)))</f>
        <v>นางสาวเสาวลักษณ์ แก้วกอง</v>
      </c>
      <c r="R342" s="393" t="str">
        <f>IF($F342&gt;0,0,IF($G342&gt;0,VLOOKUP($A342,Progress_20230525!$A:$AZ,21,0),VLOOKUP($A342,Progress_20230525!$A:$AZ,21,0)))</f>
        <v>091-575-4857</v>
      </c>
      <c r="S342" s="387"/>
      <c r="T342" s="387"/>
      <c r="U342" s="391">
        <f t="shared" si="29"/>
        <v>45061</v>
      </c>
      <c r="V342" s="387" t="str">
        <f>VLOOKUP(MONTH($U342),Month!$A:$C,3,0)</f>
        <v>พฤษภาคม</v>
      </c>
      <c r="W342" s="387">
        <f t="shared" si="25"/>
        <v>2023</v>
      </c>
      <c r="X342" s="392">
        <v>207.94553371366919</v>
      </c>
      <c r="Y342" s="392">
        <v>107.48290173081963</v>
      </c>
    </row>
    <row r="343" spans="1:25" x14ac:dyDescent="0.25">
      <c r="A343" s="386">
        <f t="shared" si="26"/>
        <v>342</v>
      </c>
      <c r="B343" s="27">
        <f t="shared" si="27"/>
        <v>3</v>
      </c>
      <c r="C343" s="27">
        <f>VALUE(RIGHT(VLOOKUP($A343,Progress_20230525!$A:$AZ,4,0),1))</f>
        <v>2</v>
      </c>
      <c r="D343" s="387" t="str">
        <f>VLOOKUP($C343,Type!$A:$B,2,0)</f>
        <v>ศูนย์ที่จัดตั้งในโรงเรียนสังกัด ศธ. (ขนาดเล็กและกลาง)</v>
      </c>
      <c r="E343" s="386">
        <v>56</v>
      </c>
      <c r="F343" s="388">
        <f>IF(LEN(VLOOKUP($A343,Progress_20230525!$A:$AZ,24,0))&gt;0,1,0)</f>
        <v>0</v>
      </c>
      <c r="G343" s="388">
        <f>IFERROR(SEARCH("&gt;",VLOOKUP($A343,Progress_20230525!$A:$AZ,15,0),1),0)</f>
        <v>0</v>
      </c>
      <c r="H343" s="387" t="str">
        <f>IF($F343&gt;0,VLOOKUP($A343,Progress_20230525!$A:$AZ,24,0),IF($G343&gt;0,RIGHT(VLOOKUP($A343,Progress_20230525!$A:$AZ,15,0),LEN(VLOOKUP($A343,Progress_20230525!$A:$AZ,15,0))-$G343-1),VLOOKUP($A343,Progress_20230525!$A:$AZ,15,0)))</f>
        <v>โรงเรียนอนุบาลศรีมโหสถ</v>
      </c>
      <c r="I343" s="387" t="str">
        <f>VLOOKUP(A343,Progress_20230525!$A:$AZ,7,0)</f>
        <v>ปราจีนบุรี</v>
      </c>
      <c r="J343" s="387" t="str">
        <f>VLOOKUP($A343,Progress_20230525!$A:$AZ,5,0)</f>
        <v>โรงเรียนสังกัด สพฐ</v>
      </c>
      <c r="K343" s="387" t="str">
        <f>IF($F343&gt;0,VLOOKUP($A343,Progress_20230525!$A:$AZ,25,0),IF($G343&gt;0,VLOOKUP($A343,Progress_20230525!$A:$AZ,11,0),VLOOKUP($A343,Progress_20230525!$A:$AZ,11,0)))</f>
        <v>หมู่ที่  3  บ้านบ้านโคกปีบ ตำบลโคกปีบ อำเภอศรีมโหสถ จังหวัดปราจีนบุรี 25190</v>
      </c>
      <c r="L343" s="387">
        <f>IF($F343&gt;0,VLOOKUP($A343,Progress_20230525!$A:$AZ,26,0),IF($G343&gt;0,VLOOKUP($A343,Progress_20230525!$A:$AZ,16,0),VLOOKUP($A343,Progress_20230525!$A:$AZ,16,0)))</f>
        <v>13.892156999999999</v>
      </c>
      <c r="M343" s="387">
        <f>IF($F343&gt;0,VLOOKUP($A343,Progress_20230525!$A:$AZ,27,0),IF($G343&gt;0,VLOOKUP($A343,Progress_20230525!$A:$AZ,17,0),VLOOKUP($A343,Progress_20230525!$A:$AZ,17,0)))</f>
        <v>101.401574</v>
      </c>
      <c r="N343" s="387" t="str">
        <f t="shared" si="28"/>
        <v>สังกัดหน่วยงาน</v>
      </c>
      <c r="O343" s="387" t="str">
        <f>IF($F343&gt;0,VLOOKUP($A343,Progress_20230525!$A:$AZ,28,0),IF($G343&gt;0,VLOOKUP($A343,Progress_20230525!$A:$AZ,18,0),VLOOKUP($A343,Progress_20230525!$A:$AZ,18,0)))</f>
        <v>นายคมกริช  ทัพกิฬา</v>
      </c>
      <c r="P343" s="393" t="str">
        <f>IF($F343&gt;0,VLOOKUP($A343,Progress_20230525!$A:$AZ,29,0),IF($G343&gt;0,VLOOKUP($A343,Progress_20230525!$A:$AZ,19,0),VLOOKUP($A343,Progress_20230525!$A:$AZ,19,0)))</f>
        <v>089-831-5130</v>
      </c>
      <c r="Q343" s="393">
        <f>IF($F343&gt;0,0,IF($G343&gt;0,VLOOKUP($A343,Progress_20230525!$A:$AZ,20,0),VLOOKUP($A343,Progress_20230525!$A:$AZ,20,0)))</f>
        <v>0</v>
      </c>
      <c r="R343" s="393">
        <f>IF($F343&gt;0,0,IF($G343&gt;0,VLOOKUP($A343,Progress_20230525!$A:$AZ,21,0),VLOOKUP($A343,Progress_20230525!$A:$AZ,21,0)))</f>
        <v>0</v>
      </c>
      <c r="S343" s="387"/>
      <c r="T343" s="387"/>
      <c r="U343" s="391">
        <f t="shared" si="29"/>
        <v>45061</v>
      </c>
      <c r="V343" s="387" t="str">
        <f>VLOOKUP(MONTH($U343),Month!$A:$C,3,0)</f>
        <v>พฤษภาคม</v>
      </c>
      <c r="W343" s="387">
        <f t="shared" si="25"/>
        <v>2023</v>
      </c>
      <c r="X343" s="392">
        <v>206.54532793765443</v>
      </c>
      <c r="Y343" s="392">
        <v>101.75830588986121</v>
      </c>
    </row>
    <row r="344" spans="1:25" x14ac:dyDescent="0.25">
      <c r="A344" s="386">
        <f t="shared" si="26"/>
        <v>343</v>
      </c>
      <c r="B344" s="27">
        <f t="shared" si="27"/>
        <v>3</v>
      </c>
      <c r="C344" s="27">
        <f>VALUE(RIGHT(VLOOKUP($A344,Progress_20230525!$A:$AZ,4,0),1))</f>
        <v>2</v>
      </c>
      <c r="D344" s="387" t="str">
        <f>VLOOKUP($C344,Type!$A:$B,2,0)</f>
        <v>ศูนย์ที่จัดตั้งในโรงเรียนสังกัด ศธ. (ขนาดเล็กและกลาง)</v>
      </c>
      <c r="E344" s="386">
        <v>57</v>
      </c>
      <c r="F344" s="388">
        <f>IF(LEN(VLOOKUP($A344,Progress_20230525!$A:$AZ,24,0))&gt;0,1,0)</f>
        <v>0</v>
      </c>
      <c r="G344" s="388">
        <f>IFERROR(SEARCH("&gt;",VLOOKUP($A344,Progress_20230525!$A:$AZ,15,0),1),0)</f>
        <v>0</v>
      </c>
      <c r="H344" s="387" t="str">
        <f>IF($F344&gt;0,VLOOKUP($A344,Progress_20230525!$A:$AZ,24,0),IF($G344&gt;0,RIGHT(VLOOKUP($A344,Progress_20230525!$A:$AZ,15,0),LEN(VLOOKUP($A344,Progress_20230525!$A:$AZ,15,0))-$G344-1),VLOOKUP($A344,Progress_20230525!$A:$AZ,15,0)))</f>
        <v>โรงเรียนอนุบาลศรีมหาโพธิ</v>
      </c>
      <c r="I344" s="387" t="str">
        <f>VLOOKUP(A344,Progress_20230525!$A:$AZ,7,0)</f>
        <v>ปราจีนบุรี</v>
      </c>
      <c r="J344" s="387" t="str">
        <f>VLOOKUP($A344,Progress_20230525!$A:$AZ,5,0)</f>
        <v>โรงเรียนสังกัด สพฐ</v>
      </c>
      <c r="K344" s="387" t="str">
        <f>IF($F344&gt;0,VLOOKUP($A344,Progress_20230525!$A:$AZ,25,0),IF($G344&gt;0,VLOOKUP($A344,Progress_20230525!$A:$AZ,11,0),VLOOKUP($A344,Progress_20230525!$A:$AZ,11,0)))</f>
        <v>17 หมู่4 บ้านบ้านท่าประชุม ตำบลศรีมหาโพธิ อำเภอศรีมหาโพธิ จังหวัดปราจีนบุรี 25140</v>
      </c>
      <c r="L344" s="387">
        <f>IF($F344&gt;0,VLOOKUP($A344,Progress_20230525!$A:$AZ,26,0),IF($G344&gt;0,VLOOKUP($A344,Progress_20230525!$A:$AZ,16,0),VLOOKUP($A344,Progress_20230525!$A:$AZ,16,0)))</f>
        <v>13.971329000000001</v>
      </c>
      <c r="M344" s="387">
        <f>IF($F344&gt;0,VLOOKUP($A344,Progress_20230525!$A:$AZ,27,0),IF($G344&gt;0,VLOOKUP($A344,Progress_20230525!$A:$AZ,17,0),VLOOKUP($A344,Progress_20230525!$A:$AZ,17,0)))</f>
        <v>101.517878</v>
      </c>
      <c r="N344" s="387" t="str">
        <f t="shared" si="28"/>
        <v>สังกัดหน่วยงาน</v>
      </c>
      <c r="O344" s="387" t="str">
        <f>IF($F344&gt;0,VLOOKUP($A344,Progress_20230525!$A:$AZ,28,0),IF($G344&gt;0,VLOOKUP($A344,Progress_20230525!$A:$AZ,18,0),VLOOKUP($A344,Progress_20230525!$A:$AZ,18,0)))</f>
        <v>นายพชรพล เปี่ยมเต็ม</v>
      </c>
      <c r="P344" s="393" t="str">
        <f>IF($F344&gt;0,VLOOKUP($A344,Progress_20230525!$A:$AZ,29,0),IF($G344&gt;0,VLOOKUP($A344,Progress_20230525!$A:$AZ,19,0),VLOOKUP($A344,Progress_20230525!$A:$AZ,19,0)))</f>
        <v>086-145-9669</v>
      </c>
      <c r="Q344" s="393">
        <f>IF($F344&gt;0,0,IF($G344&gt;0,VLOOKUP($A344,Progress_20230525!$A:$AZ,20,0),VLOOKUP($A344,Progress_20230525!$A:$AZ,20,0)))</f>
        <v>0</v>
      </c>
      <c r="R344" s="393">
        <f>IF($F344&gt;0,0,IF($G344&gt;0,VLOOKUP($A344,Progress_20230525!$A:$AZ,21,0),VLOOKUP($A344,Progress_20230525!$A:$AZ,21,0)))</f>
        <v>0</v>
      </c>
      <c r="S344" s="387"/>
      <c r="T344" s="387"/>
      <c r="U344" s="391">
        <f t="shared" si="29"/>
        <v>45061</v>
      </c>
      <c r="V344" s="387" t="str">
        <f>VLOOKUP(MONTH($U344),Month!$A:$C,3,0)</f>
        <v>พฤษภาคม</v>
      </c>
      <c r="W344" s="387">
        <f t="shared" si="25"/>
        <v>2023</v>
      </c>
      <c r="X344" s="392">
        <v>242.14945208575605</v>
      </c>
      <c r="Y344" s="392">
        <v>133.58198118415504</v>
      </c>
    </row>
    <row r="345" spans="1:25" x14ac:dyDescent="0.25">
      <c r="A345" s="386">
        <f t="shared" si="26"/>
        <v>344</v>
      </c>
      <c r="B345" s="27">
        <f t="shared" si="27"/>
        <v>3</v>
      </c>
      <c r="C345" s="27">
        <f>VALUE(RIGHT(VLOOKUP($A345,Progress_20230525!$A:$AZ,4,0),1))</f>
        <v>2</v>
      </c>
      <c r="D345" s="387" t="str">
        <f>VLOOKUP($C345,Type!$A:$B,2,0)</f>
        <v>ศูนย์ที่จัดตั้งในโรงเรียนสังกัด ศธ. (ขนาดเล็กและกลาง)</v>
      </c>
      <c r="E345" s="386">
        <v>58</v>
      </c>
      <c r="F345" s="388">
        <f>IF(LEN(VLOOKUP($A345,Progress_20230525!$A:$AZ,24,0))&gt;0,1,0)</f>
        <v>0</v>
      </c>
      <c r="G345" s="388">
        <f>IFERROR(SEARCH("&gt;",VLOOKUP($A345,Progress_20230525!$A:$AZ,15,0),1),0)</f>
        <v>0</v>
      </c>
      <c r="H345" s="387" t="str">
        <f>IF($F345&gt;0,VLOOKUP($A345,Progress_20230525!$A:$AZ,24,0),IF($G345&gt;0,RIGHT(VLOOKUP($A345,Progress_20230525!$A:$AZ,15,0),LEN(VLOOKUP($A345,Progress_20230525!$A:$AZ,15,0))-$G345-1),VLOOKUP($A345,Progress_20230525!$A:$AZ,15,0)))</f>
        <v>โรงเรียนบ้านเขาด้วน</v>
      </c>
      <c r="I345" s="387" t="str">
        <f>VLOOKUP(A345,Progress_20230525!$A:$AZ,7,0)</f>
        <v>ปราจีนบุรี</v>
      </c>
      <c r="J345" s="387" t="str">
        <f>VLOOKUP($A345,Progress_20230525!$A:$AZ,5,0)</f>
        <v>โรงเรียนสังกัด สพฐ</v>
      </c>
      <c r="K345" s="387" t="str">
        <f>IF($F345&gt;0,VLOOKUP($A345,Progress_20230525!$A:$AZ,25,0),IF($G345&gt;0,VLOOKUP($A345,Progress_20230525!$A:$AZ,11,0),VLOOKUP($A345,Progress_20230525!$A:$AZ,11,0)))</f>
        <v>หมู่ที่ 9 บ้านเขาด้วน ตำบลย่านรี อำเภอกบินทร์บุรี ปราจีนบุรี  25110</v>
      </c>
      <c r="L345" s="387">
        <f>IF($F345&gt;0,VLOOKUP($A345,Progress_20230525!$A:$AZ,26,0),IF($G345&gt;0,VLOOKUP($A345,Progress_20230525!$A:$AZ,16,0),VLOOKUP($A345,Progress_20230525!$A:$AZ,16,0)))</f>
        <v>13.82413</v>
      </c>
      <c r="M345" s="387">
        <f>IF($F345&gt;0,VLOOKUP($A345,Progress_20230525!$A:$AZ,27,0),IF($G345&gt;0,VLOOKUP($A345,Progress_20230525!$A:$AZ,17,0),VLOOKUP($A345,Progress_20230525!$A:$AZ,17,0)))</f>
        <v>101.822943</v>
      </c>
      <c r="N345" s="387" t="str">
        <f t="shared" si="28"/>
        <v>สังกัดหน่วยงาน</v>
      </c>
      <c r="O345" s="387" t="str">
        <f>IF($F345&gt;0,VLOOKUP($A345,Progress_20230525!$A:$AZ,28,0),IF($G345&gt;0,VLOOKUP($A345,Progress_20230525!$A:$AZ,18,0),VLOOKUP($A345,Progress_20230525!$A:$AZ,18,0)))</f>
        <v>นางอมรรัตน์ พิลาโท</v>
      </c>
      <c r="P345" s="393" t="str">
        <f>IF($F345&gt;0,VLOOKUP($A345,Progress_20230525!$A:$AZ,29,0),IF($G345&gt;0,VLOOKUP($A345,Progress_20230525!$A:$AZ,19,0),VLOOKUP($A345,Progress_20230525!$A:$AZ,19,0)))</f>
        <v>-</v>
      </c>
      <c r="Q345" s="393">
        <f>IF($F345&gt;0,0,IF($G345&gt;0,VLOOKUP($A345,Progress_20230525!$A:$AZ,20,0),VLOOKUP($A345,Progress_20230525!$A:$AZ,20,0)))</f>
        <v>0</v>
      </c>
      <c r="R345" s="393">
        <f>IF($F345&gt;0,0,IF($G345&gt;0,VLOOKUP($A345,Progress_20230525!$A:$AZ,21,0),VLOOKUP($A345,Progress_20230525!$A:$AZ,21,0)))</f>
        <v>0</v>
      </c>
      <c r="S345" s="387"/>
      <c r="T345" s="387"/>
      <c r="U345" s="391">
        <f t="shared" si="29"/>
        <v>45061</v>
      </c>
      <c r="V345" s="387" t="str">
        <f>VLOOKUP(MONTH($U345),Month!$A:$C,3,0)</f>
        <v>พฤษภาคม</v>
      </c>
      <c r="W345" s="387">
        <f t="shared" si="25"/>
        <v>2023</v>
      </c>
      <c r="X345" s="392">
        <v>215.81290053895324</v>
      </c>
      <c r="Y345" s="392">
        <v>114.81562984342888</v>
      </c>
    </row>
    <row r="346" spans="1:25" x14ac:dyDescent="0.25">
      <c r="A346" s="386">
        <f t="shared" si="26"/>
        <v>345</v>
      </c>
      <c r="B346" s="27">
        <f t="shared" si="27"/>
        <v>3</v>
      </c>
      <c r="C346" s="27">
        <f>VALUE(RIGHT(VLOOKUP($A346,Progress_20230525!$A:$AZ,4,0),1))</f>
        <v>3</v>
      </c>
      <c r="D346" s="387" t="str">
        <f>VLOOKUP($C346,Type!$A:$B,2,0)</f>
        <v>ศูนย์ที่จัดตั้งในโรงเรียนสังกัด ศธ. (ขนาดใหญ่)</v>
      </c>
      <c r="E346" s="386">
        <v>59</v>
      </c>
      <c r="F346" s="388">
        <f>IF(LEN(VLOOKUP($A346,Progress_20230525!$A:$AZ,24,0))&gt;0,1,0)</f>
        <v>0</v>
      </c>
      <c r="G346" s="388">
        <f>IFERROR(SEARCH("&gt;",VLOOKUP($A346,Progress_20230525!$A:$AZ,15,0),1),0)</f>
        <v>0</v>
      </c>
      <c r="H346" s="387" t="str">
        <f>IF($F346&gt;0,VLOOKUP($A346,Progress_20230525!$A:$AZ,24,0),IF($G346&gt;0,RIGHT(VLOOKUP($A346,Progress_20230525!$A:$AZ,15,0),LEN(VLOOKUP($A346,Progress_20230525!$A:$AZ,15,0))-$G346-1),VLOOKUP($A346,Progress_20230525!$A:$AZ,15,0)))</f>
        <v>โรงเรียนบ้านกุงประชาสรรค์</v>
      </c>
      <c r="I346" s="387" t="str">
        <f>VLOOKUP(A346,Progress_20230525!$A:$AZ,7,0)</f>
        <v>ปราจีนบุรี</v>
      </c>
      <c r="J346" s="387" t="str">
        <f>VLOOKUP($A346,Progress_20230525!$A:$AZ,5,0)</f>
        <v>โรงเรียนสังกัด สพฐ</v>
      </c>
      <c r="K346" s="387" t="str">
        <f>IF($F346&gt;0,VLOOKUP($A346,Progress_20230525!$A:$AZ,25,0),IF($G346&gt;0,VLOOKUP($A346,Progress_20230525!$A:$AZ,11,0),VLOOKUP($A346,Progress_20230525!$A:$AZ,11,0)))</f>
        <v>หมู่ที่  3  บ้านบ้านกุง ตำบลบ่อทอง อำเภอกบินทร์บุรี จังหวัดปราจีนบุรี 25110</v>
      </c>
      <c r="L346" s="387">
        <f>IF($F346&gt;0,VLOOKUP($A346,Progress_20230525!$A:$AZ,26,0),IF($G346&gt;0,VLOOKUP($A346,Progress_20230525!$A:$AZ,16,0),VLOOKUP($A346,Progress_20230525!$A:$AZ,16,0)))</f>
        <v>13.924236000000001</v>
      </c>
      <c r="M346" s="387">
        <f>IF($F346&gt;0,VLOOKUP($A346,Progress_20230525!$A:$AZ,27,0),IF($G346&gt;0,VLOOKUP($A346,Progress_20230525!$A:$AZ,17,0),VLOOKUP($A346,Progress_20230525!$A:$AZ,17,0)))</f>
        <v>101.839546</v>
      </c>
      <c r="N346" s="387" t="str">
        <f t="shared" si="28"/>
        <v>สังกัดหน่วยงาน</v>
      </c>
      <c r="O346" s="387" t="str">
        <f>IF($F346&gt;0,VLOOKUP($A346,Progress_20230525!$A:$AZ,28,0),IF($G346&gt;0,VLOOKUP($A346,Progress_20230525!$A:$AZ,18,0),VLOOKUP($A346,Progress_20230525!$A:$AZ,18,0)))</f>
        <v>ผอ.นายพิทักษ์ โนนเภา</v>
      </c>
      <c r="P346" s="393" t="str">
        <f>IF($F346&gt;0,VLOOKUP($A346,Progress_20230525!$A:$AZ,29,0),IF($G346&gt;0,VLOOKUP($A346,Progress_20230525!$A:$AZ,19,0),VLOOKUP($A346,Progress_20230525!$A:$AZ,19,0)))</f>
        <v>091-245-1169</v>
      </c>
      <c r="Q346" s="393" t="str">
        <f>IF($F346&gt;0,0,IF($G346&gt;0,VLOOKUP($A346,Progress_20230525!$A:$AZ,20,0),VLOOKUP($A346,Progress_20230525!$A:$AZ,20,0)))</f>
        <v>นายดำรงชัย ทรัพย์กุญชร</v>
      </c>
      <c r="R346" s="393" t="str">
        <f>IF($F346&gt;0,0,IF($G346&gt;0,VLOOKUP($A346,Progress_20230525!$A:$AZ,21,0),VLOOKUP($A346,Progress_20230525!$A:$AZ,21,0)))</f>
        <v>095-671-1531</v>
      </c>
      <c r="S346" s="387"/>
      <c r="T346" s="387"/>
      <c r="U346" s="391">
        <f t="shared" si="29"/>
        <v>45061</v>
      </c>
      <c r="V346" s="387" t="str">
        <f>VLOOKUP(MONTH($U346),Month!$A:$C,3,0)</f>
        <v>พฤษภาคม</v>
      </c>
      <c r="W346" s="387">
        <f t="shared" si="25"/>
        <v>2023</v>
      </c>
      <c r="X346" s="392">
        <v>235.05390044735518</v>
      </c>
      <c r="Y346" s="392">
        <v>123.63208687505777</v>
      </c>
    </row>
    <row r="347" spans="1:25" x14ac:dyDescent="0.25">
      <c r="A347" s="386">
        <f t="shared" si="26"/>
        <v>346</v>
      </c>
      <c r="B347" s="27">
        <f t="shared" si="27"/>
        <v>3</v>
      </c>
      <c r="C347" s="27">
        <f>VALUE(RIGHT(VLOOKUP($A347,Progress_20230525!$A:$AZ,4,0),1))</f>
        <v>2</v>
      </c>
      <c r="D347" s="387" t="str">
        <f>VLOOKUP($C347,Type!$A:$B,2,0)</f>
        <v>ศูนย์ที่จัดตั้งในโรงเรียนสังกัด ศธ. (ขนาดเล็กและกลาง)</v>
      </c>
      <c r="E347" s="386">
        <v>60</v>
      </c>
      <c r="F347" s="388">
        <f>IF(LEN(VLOOKUP($A347,Progress_20230525!$A:$AZ,24,0))&gt;0,1,0)</f>
        <v>0</v>
      </c>
      <c r="G347" s="388">
        <f>IFERROR(SEARCH("&gt;",VLOOKUP($A347,Progress_20230525!$A:$AZ,15,0),1),0)</f>
        <v>0</v>
      </c>
      <c r="H347" s="387" t="str">
        <f>IF($F347&gt;0,VLOOKUP($A347,Progress_20230525!$A:$AZ,24,0),IF($G347&gt;0,RIGHT(VLOOKUP($A347,Progress_20230525!$A:$AZ,15,0),LEN(VLOOKUP($A347,Progress_20230525!$A:$AZ,15,0))-$G347-1),VLOOKUP($A347,Progress_20230525!$A:$AZ,15,0)))</f>
        <v>โรงเรียนมณีเสวตรอุปถัมภ์</v>
      </c>
      <c r="I347" s="387" t="str">
        <f>VLOOKUP(A347,Progress_20230525!$A:$AZ,7,0)</f>
        <v>ปราจีนบุรี</v>
      </c>
      <c r="J347" s="387" t="str">
        <f>VLOOKUP($A347,Progress_20230525!$A:$AZ,5,0)</f>
        <v>โรงเรียนสังกัด สพฐ</v>
      </c>
      <c r="K347" s="387" t="str">
        <f>IF($F347&gt;0,VLOOKUP($A347,Progress_20230525!$A:$AZ,25,0),IF($G347&gt;0,VLOOKUP($A347,Progress_20230525!$A:$AZ,11,0),VLOOKUP($A347,Progress_20230525!$A:$AZ,11,0)))</f>
        <v>หมู่ที่  1  บ้านสำพันตา ตำบลสำพันตา อำเภอนาดี จังหวัดปราจีนบุรี 25220</v>
      </c>
      <c r="L347" s="387">
        <f>IF($F347&gt;0,VLOOKUP($A347,Progress_20230525!$A:$AZ,26,0),IF($G347&gt;0,VLOOKUP($A347,Progress_20230525!$A:$AZ,16,0),VLOOKUP($A347,Progress_20230525!$A:$AZ,16,0)))</f>
        <v>14.099621000000001</v>
      </c>
      <c r="M347" s="387">
        <f>IF($F347&gt;0,VLOOKUP($A347,Progress_20230525!$A:$AZ,27,0),IF($G347&gt;0,VLOOKUP($A347,Progress_20230525!$A:$AZ,17,0),VLOOKUP($A347,Progress_20230525!$A:$AZ,17,0)))</f>
        <v>101.778644</v>
      </c>
      <c r="N347" s="387" t="str">
        <f t="shared" si="28"/>
        <v>สังกัดหน่วยงาน</v>
      </c>
      <c r="O347" s="387" t="str">
        <f>IF($F347&gt;0,VLOOKUP($A347,Progress_20230525!$A:$AZ,28,0),IF($G347&gt;0,VLOOKUP($A347,Progress_20230525!$A:$AZ,18,0),VLOOKUP($A347,Progress_20230525!$A:$AZ,18,0)))</f>
        <v>ผอ.นายไพบูลย์ ทองเฟื่อง</v>
      </c>
      <c r="P347" s="393" t="str">
        <f>IF($F347&gt;0,VLOOKUP($A347,Progress_20230525!$A:$AZ,29,0),IF($G347&gt;0,VLOOKUP($A347,Progress_20230525!$A:$AZ,19,0),VLOOKUP($A347,Progress_20230525!$A:$AZ,19,0)))</f>
        <v>-</v>
      </c>
      <c r="Q347" s="393">
        <f>IF($F347&gt;0,0,IF($G347&gt;0,VLOOKUP($A347,Progress_20230525!$A:$AZ,20,0),VLOOKUP($A347,Progress_20230525!$A:$AZ,20,0)))</f>
        <v>0</v>
      </c>
      <c r="R347" s="393">
        <f>IF($F347&gt;0,0,IF($G347&gt;0,VLOOKUP($A347,Progress_20230525!$A:$AZ,21,0),VLOOKUP($A347,Progress_20230525!$A:$AZ,21,0)))</f>
        <v>0</v>
      </c>
      <c r="S347" s="387"/>
      <c r="T347" s="387"/>
      <c r="U347" s="391">
        <f t="shared" si="29"/>
        <v>45061</v>
      </c>
      <c r="V347" s="387" t="str">
        <f>VLOOKUP(MONTH($U347),Month!$A:$C,3,0)</f>
        <v>พฤษภาคม</v>
      </c>
      <c r="W347" s="387">
        <f t="shared" si="25"/>
        <v>2023</v>
      </c>
      <c r="X347" s="392">
        <v>225.23081629102708</v>
      </c>
      <c r="Y347" s="392">
        <v>147.89687731312992</v>
      </c>
    </row>
    <row r="348" spans="1:25" x14ac:dyDescent="0.25">
      <c r="A348" s="386">
        <f t="shared" si="26"/>
        <v>347</v>
      </c>
      <c r="B348" s="27">
        <f t="shared" si="27"/>
        <v>3</v>
      </c>
      <c r="C348" s="27">
        <f>VALUE(RIGHT(VLOOKUP($A348,Progress_20230525!$A:$AZ,4,0),1))</f>
        <v>3</v>
      </c>
      <c r="D348" s="387" t="str">
        <f>VLOOKUP($C348,Type!$A:$B,2,0)</f>
        <v>ศูนย์ที่จัดตั้งในโรงเรียนสังกัด ศธ. (ขนาดใหญ่)</v>
      </c>
      <c r="E348" s="386">
        <v>61</v>
      </c>
      <c r="F348" s="388">
        <f>IF(LEN(VLOOKUP($A348,Progress_20230525!$A:$AZ,24,0))&gt;0,1,0)</f>
        <v>0</v>
      </c>
      <c r="G348" s="388">
        <f>IFERROR(SEARCH("&gt;",VLOOKUP($A348,Progress_20230525!$A:$AZ,15,0),1),0)</f>
        <v>0</v>
      </c>
      <c r="H348" s="387" t="str">
        <f>IF($F348&gt;0,VLOOKUP($A348,Progress_20230525!$A:$AZ,24,0),IF($G348&gt;0,RIGHT(VLOOKUP($A348,Progress_20230525!$A:$AZ,15,0),LEN(VLOOKUP($A348,Progress_20230525!$A:$AZ,15,0))-$G348-1),VLOOKUP($A348,Progress_20230525!$A:$AZ,15,0)))</f>
        <v>โรงเรียนภาชี "สุนทรวิทยานุกูล"</v>
      </c>
      <c r="I348" s="387" t="str">
        <f>VLOOKUP(A348,Progress_20230525!$A:$AZ,7,0)</f>
        <v>พระนครศรีอยุธยา</v>
      </c>
      <c r="J348" s="387" t="str">
        <f>VLOOKUP($A348,Progress_20230525!$A:$AZ,5,0)</f>
        <v>โรงเรียนสังกัด สพฐ</v>
      </c>
      <c r="K348" s="387" t="str">
        <f>IF($F348&gt;0,VLOOKUP($A348,Progress_20230525!$A:$AZ,25,0),IF($G348&gt;0,VLOOKUP($A348,Progress_20230525!$A:$AZ,11,0),VLOOKUP($A348,Progress_20230525!$A:$AZ,11,0)))</f>
        <v>หมู่ที่  5  บ้านเลขที่ 329 ตำบลภาชี อำเภอภาชี จังหวัดพระนครศรีอยุธยา 13140</v>
      </c>
      <c r="L348" s="387">
        <f>IF($F348&gt;0,VLOOKUP($A348,Progress_20230525!$A:$AZ,26,0),IF($G348&gt;0,VLOOKUP($A348,Progress_20230525!$A:$AZ,16,0),VLOOKUP($A348,Progress_20230525!$A:$AZ,16,0)))</f>
        <v>14.448302</v>
      </c>
      <c r="M348" s="387">
        <f>IF($F348&gt;0,VLOOKUP($A348,Progress_20230525!$A:$AZ,27,0),IF($G348&gt;0,VLOOKUP($A348,Progress_20230525!$A:$AZ,17,0),VLOOKUP($A348,Progress_20230525!$A:$AZ,17,0)))</f>
        <v>100.72287</v>
      </c>
      <c r="N348" s="387" t="str">
        <f t="shared" si="28"/>
        <v>สังกัดหน่วยงาน</v>
      </c>
      <c r="O348" s="387" t="str">
        <f>IF($F348&gt;0,VLOOKUP($A348,Progress_20230525!$A:$AZ,28,0),IF($G348&gt;0,VLOOKUP($A348,Progress_20230525!$A:$AZ,18,0),VLOOKUP($A348,Progress_20230525!$A:$AZ,18,0)))</f>
        <v>นาย ถาวร    ทิพย์โสต</v>
      </c>
      <c r="P348" s="393" t="str">
        <f>IF($F348&gt;0,VLOOKUP($A348,Progress_20230525!$A:$AZ,29,0),IF($G348&gt;0,VLOOKUP($A348,Progress_20230525!$A:$AZ,19,0),VLOOKUP($A348,Progress_20230525!$A:$AZ,19,0)))</f>
        <v>085-423-5559</v>
      </c>
      <c r="Q348" s="393" t="str">
        <f>IF($F348&gt;0,0,IF($G348&gt;0,VLOOKUP($A348,Progress_20230525!$A:$AZ,20,0),VLOOKUP($A348,Progress_20230525!$A:$AZ,20,0)))</f>
        <v>นายเอกราช นิลพัฒน์ (รองผอ.)</v>
      </c>
      <c r="R348" s="393" t="str">
        <f>IF($F348&gt;0,0,IF($G348&gt;0,VLOOKUP($A348,Progress_20230525!$A:$AZ,21,0),VLOOKUP($A348,Progress_20230525!$A:$AZ,21,0)))</f>
        <v>081-948-4684</v>
      </c>
      <c r="S348" s="387"/>
      <c r="T348" s="387"/>
      <c r="U348" s="391">
        <f t="shared" si="29"/>
        <v>45061</v>
      </c>
      <c r="V348" s="387" t="str">
        <f>VLOOKUP(MONTH($U348),Month!$A:$C,3,0)</f>
        <v>พฤษภาคม</v>
      </c>
      <c r="W348" s="387">
        <f t="shared" si="25"/>
        <v>2023</v>
      </c>
      <c r="X348" s="392">
        <v>216.74153829614312</v>
      </c>
      <c r="Y348" s="392">
        <v>123.78183777922165</v>
      </c>
    </row>
    <row r="349" spans="1:25" x14ac:dyDescent="0.25">
      <c r="A349" s="386">
        <f t="shared" si="26"/>
        <v>348</v>
      </c>
      <c r="B349" s="27">
        <f t="shared" si="27"/>
        <v>3</v>
      </c>
      <c r="C349" s="27">
        <f>VALUE(RIGHT(VLOOKUP($A349,Progress_20230525!$A:$AZ,4,0),1))</f>
        <v>2</v>
      </c>
      <c r="D349" s="387" t="str">
        <f>VLOOKUP($C349,Type!$A:$B,2,0)</f>
        <v>ศูนย์ที่จัดตั้งในโรงเรียนสังกัด ศธ. (ขนาดเล็กและกลาง)</v>
      </c>
      <c r="E349" s="386">
        <v>62</v>
      </c>
      <c r="F349" s="388">
        <f>IF(LEN(VLOOKUP($A349,Progress_20230525!$A:$AZ,24,0))&gt;0,1,0)</f>
        <v>0</v>
      </c>
      <c r="G349" s="388">
        <f>IFERROR(SEARCH("&gt;",VLOOKUP($A349,Progress_20230525!$A:$AZ,15,0),1),0)</f>
        <v>0</v>
      </c>
      <c r="H349" s="387" t="str">
        <f>IF($F349&gt;0,VLOOKUP($A349,Progress_20230525!$A:$AZ,24,0),IF($G349&gt;0,RIGHT(VLOOKUP($A349,Progress_20230525!$A:$AZ,15,0),LEN(VLOOKUP($A349,Progress_20230525!$A:$AZ,15,0))-$G349-1),VLOOKUP($A349,Progress_20230525!$A:$AZ,15,0)))</f>
        <v>โรงเรียนวัดพระแก้ว "โสภณประสิทธิ์วิทยาคาร"</v>
      </c>
      <c r="I349" s="387" t="str">
        <f>VLOOKUP(A349,Progress_20230525!$A:$AZ,7,0)</f>
        <v>พระนครศรีอยุธยา</v>
      </c>
      <c r="J349" s="387" t="str">
        <f>VLOOKUP($A349,Progress_20230525!$A:$AZ,5,0)</f>
        <v>โรงเรียนสังกัด สพฐ</v>
      </c>
      <c r="K349" s="387" t="str">
        <f>IF($F349&gt;0,VLOOKUP($A349,Progress_20230525!$A:$AZ,25,0),IF($G349&gt;0,VLOOKUP($A349,Progress_20230525!$A:$AZ,11,0),VLOOKUP($A349,Progress_20230525!$A:$AZ,11,0)))</f>
        <v>หมู่ที่  6  บ้าน- ตำบลกระจิว อำเภอภาชี จังหวัดพระนครศรีอยุธยา 13140</v>
      </c>
      <c r="L349" s="387">
        <f>IF($F349&gt;0,VLOOKUP($A349,Progress_20230525!$A:$AZ,26,0),IF($G349&gt;0,VLOOKUP($A349,Progress_20230525!$A:$AZ,16,0),VLOOKUP($A349,Progress_20230525!$A:$AZ,16,0)))</f>
        <v>14.430586</v>
      </c>
      <c r="M349" s="387">
        <f>IF($F349&gt;0,VLOOKUP($A349,Progress_20230525!$A:$AZ,27,0),IF($G349&gt;0,VLOOKUP($A349,Progress_20230525!$A:$AZ,17,0),VLOOKUP($A349,Progress_20230525!$A:$AZ,17,0)))</f>
        <v>100.684348</v>
      </c>
      <c r="N349" s="387" t="str">
        <f t="shared" si="28"/>
        <v>สังกัดหน่วยงาน</v>
      </c>
      <c r="O349" s="387" t="str">
        <f>IF($F349&gt;0,VLOOKUP($A349,Progress_20230525!$A:$AZ,28,0),IF($G349&gt;0,VLOOKUP($A349,Progress_20230525!$A:$AZ,18,0),VLOOKUP($A349,Progress_20230525!$A:$AZ,18,0)))</f>
        <v>นายนรินทร์ เที่ยงเจริญ</v>
      </c>
      <c r="P349" s="393" t="str">
        <f>IF($F349&gt;0,VLOOKUP($A349,Progress_20230525!$A:$AZ,29,0),IF($G349&gt;0,VLOOKUP($A349,Progress_20230525!$A:$AZ,19,0),VLOOKUP($A349,Progress_20230525!$A:$AZ,19,0)))</f>
        <v>081-290-8804</v>
      </c>
      <c r="Q349" s="393" t="str">
        <f>IF($F349&gt;0,0,IF($G349&gt;0,VLOOKUP($A349,Progress_20230525!$A:$AZ,20,0),VLOOKUP($A349,Progress_20230525!$A:$AZ,20,0)))</f>
        <v>oยสุชิน โพธิ์น้อย</v>
      </c>
      <c r="R349" s="393" t="str">
        <f>IF($F349&gt;0,0,IF($G349&gt;0,VLOOKUP($A349,Progress_20230525!$A:$AZ,21,0),VLOOKUP($A349,Progress_20230525!$A:$AZ,21,0)))</f>
        <v>096-161-2365</v>
      </c>
      <c r="S349" s="387"/>
      <c r="T349" s="387"/>
      <c r="U349" s="391">
        <f t="shared" si="29"/>
        <v>45061</v>
      </c>
      <c r="V349" s="387" t="str">
        <f>VLOOKUP(MONTH($U349),Month!$A:$C,3,0)</f>
        <v>พฤษภาคม</v>
      </c>
      <c r="W349" s="387">
        <f t="shared" si="25"/>
        <v>2023</v>
      </c>
      <c r="X349" s="392">
        <v>205.18739550188823</v>
      </c>
      <c r="Y349" s="392">
        <v>101.6133664261243</v>
      </c>
    </row>
    <row r="350" spans="1:25" x14ac:dyDescent="0.25">
      <c r="A350" s="386">
        <f t="shared" si="26"/>
        <v>349</v>
      </c>
      <c r="B350" s="27">
        <f t="shared" si="27"/>
        <v>3</v>
      </c>
      <c r="C350" s="27">
        <f>VALUE(RIGHT(VLOOKUP($A350,Progress_20230525!$A:$AZ,4,0),1))</f>
        <v>2</v>
      </c>
      <c r="D350" s="387" t="str">
        <f>VLOOKUP($C350,Type!$A:$B,2,0)</f>
        <v>ศูนย์ที่จัดตั้งในโรงเรียนสังกัด ศธ. (ขนาดเล็กและกลาง)</v>
      </c>
      <c r="E350" s="386">
        <v>63</v>
      </c>
      <c r="F350" s="388">
        <f>IF(LEN(VLOOKUP($A350,Progress_20230525!$A:$AZ,24,0))&gt;0,1,0)</f>
        <v>0</v>
      </c>
      <c r="G350" s="388">
        <f>IFERROR(SEARCH("&gt;",VLOOKUP($A350,Progress_20230525!$A:$AZ,15,0),1),0)</f>
        <v>0</v>
      </c>
      <c r="H350" s="387" t="str">
        <f>IF($F350&gt;0,VLOOKUP($A350,Progress_20230525!$A:$AZ,24,0),IF($G350&gt;0,RIGHT(VLOOKUP($A350,Progress_20230525!$A:$AZ,15,0),LEN(VLOOKUP($A350,Progress_20230525!$A:$AZ,15,0))-$G350-1),VLOOKUP($A350,Progress_20230525!$A:$AZ,15,0)))</f>
        <v>โรงเรียนชุมชนโคกม่วงเผอิญศรีภูธรอุปถัมภ์</v>
      </c>
      <c r="I350" s="387" t="str">
        <f>VLOOKUP(A350,Progress_20230525!$A:$AZ,7,0)</f>
        <v>พระนครศรีอยุธยา</v>
      </c>
      <c r="J350" s="387" t="str">
        <f>VLOOKUP($A350,Progress_20230525!$A:$AZ,5,0)</f>
        <v>โรงเรียนสังกัด สพฐ</v>
      </c>
      <c r="K350" s="387" t="str">
        <f>IF($F350&gt;0,VLOOKUP($A350,Progress_20230525!$A:$AZ,25,0),IF($G350&gt;0,VLOOKUP($A350,Progress_20230525!$A:$AZ,11,0),VLOOKUP($A350,Progress_20230525!$A:$AZ,11,0)))</f>
        <v>หมู่ที่  1  บ้านโคกม่วง ตำบลโคกม่วง อำเภอภาชี จังหวัดพระนครศรีอยุธยา 13140</v>
      </c>
      <c r="L350" s="387">
        <f>IF($F350&gt;0,VLOOKUP($A350,Progress_20230525!$A:$AZ,26,0),IF($G350&gt;0,VLOOKUP($A350,Progress_20230525!$A:$AZ,16,0),VLOOKUP($A350,Progress_20230525!$A:$AZ,16,0)))</f>
        <v>14.434415</v>
      </c>
      <c r="M350" s="387">
        <f>IF($F350&gt;0,VLOOKUP($A350,Progress_20230525!$A:$AZ,27,0),IF($G350&gt;0,VLOOKUP($A350,Progress_20230525!$A:$AZ,17,0),VLOOKUP($A350,Progress_20230525!$A:$AZ,17,0)))</f>
        <v>100.752786</v>
      </c>
      <c r="N350" s="387" t="str">
        <f t="shared" si="28"/>
        <v>สังกัดหน่วยงาน</v>
      </c>
      <c r="O350" s="387" t="str">
        <f>IF($F350&gt;0,VLOOKUP($A350,Progress_20230525!$A:$AZ,28,0),IF($G350&gt;0,VLOOKUP($A350,Progress_20230525!$A:$AZ,18,0),VLOOKUP($A350,Progress_20230525!$A:$AZ,18,0)))</f>
        <v>นางสาวณัฐกฤตา   เกิดโชค</v>
      </c>
      <c r="P350" s="393" t="str">
        <f>IF($F350&gt;0,VLOOKUP($A350,Progress_20230525!$A:$AZ,29,0),IF($G350&gt;0,VLOOKUP($A350,Progress_20230525!$A:$AZ,19,0),VLOOKUP($A350,Progress_20230525!$A:$AZ,19,0)))</f>
        <v>081-294-2403</v>
      </c>
      <c r="Q350" s="393" t="str">
        <f>IF($F350&gt;0,0,IF($G350&gt;0,VLOOKUP($A350,Progress_20230525!$A:$AZ,20,0),VLOOKUP($A350,Progress_20230525!$A:$AZ,20,0)))</f>
        <v>นางพณิภา กองโสภา</v>
      </c>
      <c r="R350" s="393" t="str">
        <f>IF($F350&gt;0,0,IF($G350&gt;0,VLOOKUP($A350,Progress_20230525!$A:$AZ,21,0),VLOOKUP($A350,Progress_20230525!$A:$AZ,21,0)))</f>
        <v>097-989-6222</v>
      </c>
      <c r="S350" s="387"/>
      <c r="T350" s="387"/>
      <c r="U350" s="391">
        <f t="shared" si="29"/>
        <v>45061</v>
      </c>
      <c r="V350" s="387" t="str">
        <f>VLOOKUP(MONTH($U350),Month!$A:$C,3,0)</f>
        <v>พฤษภาคม</v>
      </c>
      <c r="W350" s="387">
        <f t="shared" si="25"/>
        <v>2023</v>
      </c>
      <c r="X350" s="392">
        <v>244.91200688195522</v>
      </c>
      <c r="Y350" s="392">
        <v>134.43559974536197</v>
      </c>
    </row>
    <row r="351" spans="1:25" x14ac:dyDescent="0.25">
      <c r="A351" s="386">
        <f t="shared" si="26"/>
        <v>350</v>
      </c>
      <c r="B351" s="27">
        <f t="shared" si="27"/>
        <v>3</v>
      </c>
      <c r="C351" s="27">
        <f>VALUE(RIGHT(VLOOKUP($A351,Progress_20230525!$A:$AZ,4,0),1))</f>
        <v>2</v>
      </c>
      <c r="D351" s="387" t="str">
        <f>VLOOKUP($C351,Type!$A:$B,2,0)</f>
        <v>ศูนย์ที่จัดตั้งในโรงเรียนสังกัด ศธ. (ขนาดเล็กและกลาง)</v>
      </c>
      <c r="E351" s="386">
        <v>64</v>
      </c>
      <c r="F351" s="388">
        <f>IF(LEN(VLOOKUP($A351,Progress_20230525!$A:$AZ,24,0))&gt;0,1,0)</f>
        <v>0</v>
      </c>
      <c r="G351" s="388">
        <f>IFERROR(SEARCH("&gt;",VLOOKUP($A351,Progress_20230525!$A:$AZ,15,0),1),0)</f>
        <v>0</v>
      </c>
      <c r="H351" s="387" t="str">
        <f>IF($F351&gt;0,VLOOKUP($A351,Progress_20230525!$A:$AZ,24,0),IF($G351&gt;0,RIGHT(VLOOKUP($A351,Progress_20230525!$A:$AZ,15,0),LEN(VLOOKUP($A351,Progress_20230525!$A:$AZ,15,0))-$G351-1),VLOOKUP($A351,Progress_20230525!$A:$AZ,15,0)))</f>
        <v>โรงเรียนศรีบางไทร</v>
      </c>
      <c r="I351" s="387" t="str">
        <f>VLOOKUP(A351,Progress_20230525!$A:$AZ,7,0)</f>
        <v>พระนครศรีอยุธยา</v>
      </c>
      <c r="J351" s="387" t="str">
        <f>VLOOKUP($A351,Progress_20230525!$A:$AZ,5,0)</f>
        <v>โรงเรียนสังกัด สพฐ</v>
      </c>
      <c r="K351" s="387" t="str">
        <f>IF($F351&gt;0,VLOOKUP($A351,Progress_20230525!$A:$AZ,25,0),IF($G351&gt;0,VLOOKUP($A351,Progress_20230525!$A:$AZ,11,0),VLOOKUP($A351,Progress_20230525!$A:$AZ,11,0)))</f>
        <v>27 หมู่ที่ 4   ตำบลบางไทร  อำเภอบางไทร จังหวัดพระนครศรีอยุธยา 13190</v>
      </c>
      <c r="L351" s="387">
        <f>IF($F351&gt;0,VLOOKUP($A351,Progress_20230525!$A:$AZ,26,0),IF($G351&gt;0,VLOOKUP($A351,Progress_20230525!$A:$AZ,16,0),VLOOKUP($A351,Progress_20230525!$A:$AZ,16,0)))</f>
        <v>14.212641</v>
      </c>
      <c r="M351" s="387">
        <f>IF($F351&gt;0,VLOOKUP($A351,Progress_20230525!$A:$AZ,27,0),IF($G351&gt;0,VLOOKUP($A351,Progress_20230525!$A:$AZ,17,0),VLOOKUP($A351,Progress_20230525!$A:$AZ,17,0)))</f>
        <v>100.499199</v>
      </c>
      <c r="N351" s="387" t="str">
        <f t="shared" si="28"/>
        <v>สังกัดหน่วยงาน</v>
      </c>
      <c r="O351" s="387" t="str">
        <f>IF($F351&gt;0,VLOOKUP($A351,Progress_20230525!$A:$AZ,28,0),IF($G351&gt;0,VLOOKUP($A351,Progress_20230525!$A:$AZ,18,0),VLOOKUP($A351,Progress_20230525!$A:$AZ,18,0)))</f>
        <v>ผอ.สิริญญา รักษะ</v>
      </c>
      <c r="P351" s="393" t="str">
        <f>IF($F351&gt;0,VLOOKUP($A351,Progress_20230525!$A:$AZ,29,0),IF($G351&gt;0,VLOOKUP($A351,Progress_20230525!$A:$AZ,19,0),VLOOKUP($A351,Progress_20230525!$A:$AZ,19,0)))</f>
        <v>095-636-1514</v>
      </c>
      <c r="Q351" s="393" t="str">
        <f>IF($F351&gt;0,0,IF($G351&gt;0,VLOOKUP($A351,Progress_20230525!$A:$AZ,20,0),VLOOKUP($A351,Progress_20230525!$A:$AZ,20,0)))</f>
        <v>นางสาวศรัยรัตน์ ไตรอุโลก</v>
      </c>
      <c r="R351" s="393" t="str">
        <f>IF($F351&gt;0,0,IF($G351&gt;0,VLOOKUP($A351,Progress_20230525!$A:$AZ,21,0),VLOOKUP($A351,Progress_20230525!$A:$AZ,21,0)))</f>
        <v>089-609-8126</v>
      </c>
      <c r="S351" s="387"/>
      <c r="T351" s="387"/>
      <c r="U351" s="391">
        <f t="shared" si="29"/>
        <v>45061</v>
      </c>
      <c r="V351" s="387" t="str">
        <f>VLOOKUP(MONTH($U351),Month!$A:$C,3,0)</f>
        <v>พฤษภาคม</v>
      </c>
      <c r="W351" s="387">
        <f t="shared" si="25"/>
        <v>2023</v>
      </c>
      <c r="X351" s="392">
        <v>224.39578793577209</v>
      </c>
      <c r="Y351" s="392">
        <v>106.69338652997808</v>
      </c>
    </row>
    <row r="352" spans="1:25" x14ac:dyDescent="0.25">
      <c r="A352" s="386">
        <f t="shared" si="26"/>
        <v>351</v>
      </c>
      <c r="B352" s="27">
        <f t="shared" si="27"/>
        <v>3</v>
      </c>
      <c r="C352" s="27">
        <f>VALUE(RIGHT(VLOOKUP($A352,Progress_20230525!$A:$AZ,4,0),1))</f>
        <v>2</v>
      </c>
      <c r="D352" s="387" t="str">
        <f>VLOOKUP($C352,Type!$A:$B,2,0)</f>
        <v>ศูนย์ที่จัดตั้งในโรงเรียนสังกัด ศธ. (ขนาดเล็กและกลาง)</v>
      </c>
      <c r="E352" s="386">
        <v>65</v>
      </c>
      <c r="F352" s="388">
        <f>IF(LEN(VLOOKUP($A352,Progress_20230525!$A:$AZ,24,0))&gt;0,1,0)</f>
        <v>0</v>
      </c>
      <c r="G352" s="388">
        <f>IFERROR(SEARCH("&gt;",VLOOKUP($A352,Progress_20230525!$A:$AZ,15,0),1),0)</f>
        <v>0</v>
      </c>
      <c r="H352" s="387" t="str">
        <f>IF($F352&gt;0,VLOOKUP($A352,Progress_20230525!$A:$AZ,24,0),IF($G352&gt;0,RIGHT(VLOOKUP($A352,Progress_20230525!$A:$AZ,15,0),LEN(VLOOKUP($A352,Progress_20230525!$A:$AZ,15,0))-$G352-1),VLOOKUP($A352,Progress_20230525!$A:$AZ,15,0)))</f>
        <v>โรงเรียนวัดคงษา (ประชา-รัฐอุปถัมภ์)</v>
      </c>
      <c r="I352" s="387" t="str">
        <f>VLOOKUP(A352,Progress_20230525!$A:$AZ,7,0)</f>
        <v>พระนครศรีอยุธยา</v>
      </c>
      <c r="J352" s="387" t="str">
        <f>VLOOKUP($A352,Progress_20230525!$A:$AZ,5,0)</f>
        <v>โรงเรียนสังกัด สพฐ</v>
      </c>
      <c r="K352" s="387" t="str">
        <f>IF($F352&gt;0,VLOOKUP($A352,Progress_20230525!$A:$AZ,25,0),IF($G352&gt;0,VLOOKUP($A352,Progress_20230525!$A:$AZ,11,0),VLOOKUP($A352,Progress_20230525!$A:$AZ,11,0)))</f>
        <v>หมู่ที่  1  บ้านลาดน้ำเค็ม ตำบลลาดน้ำเค็ม อำเภอผักไห่ จังหวัดพระนครศรีอยุธยา 13120</v>
      </c>
      <c r="L352" s="387">
        <f>IF($F352&gt;0,VLOOKUP($A352,Progress_20230525!$A:$AZ,26,0),IF($G352&gt;0,VLOOKUP($A352,Progress_20230525!$A:$AZ,16,0),VLOOKUP($A352,Progress_20230525!$A:$AZ,16,0)))</f>
        <v>14.47845</v>
      </c>
      <c r="M352" s="387">
        <f>IF($F352&gt;0,VLOOKUP($A352,Progress_20230525!$A:$AZ,27,0),IF($G352&gt;0,VLOOKUP($A352,Progress_20230525!$A:$AZ,17,0),VLOOKUP($A352,Progress_20230525!$A:$AZ,17,0)))</f>
        <v>100.38019199999999</v>
      </c>
      <c r="N352" s="387" t="str">
        <f t="shared" si="28"/>
        <v>สังกัดหน่วยงาน</v>
      </c>
      <c r="O352" s="387" t="str">
        <f>IF($F352&gt;0,VLOOKUP($A352,Progress_20230525!$A:$AZ,28,0),IF($G352&gt;0,VLOOKUP($A352,Progress_20230525!$A:$AZ,18,0),VLOOKUP($A352,Progress_20230525!$A:$AZ,18,0)))</f>
        <v>ผอ.นางสาวหอมจันทร์ คงชนะ</v>
      </c>
      <c r="P352" s="393" t="str">
        <f>IF($F352&gt;0,VLOOKUP($A352,Progress_20230525!$A:$AZ,29,0),IF($G352&gt;0,VLOOKUP($A352,Progress_20230525!$A:$AZ,19,0),VLOOKUP($A352,Progress_20230525!$A:$AZ,19,0)))</f>
        <v>089-085-5641</v>
      </c>
      <c r="Q352" s="393" t="str">
        <f>IF($F352&gt;0,0,IF($G352&gt;0,VLOOKUP($A352,Progress_20230525!$A:$AZ,20,0),VLOOKUP($A352,Progress_20230525!$A:$AZ,20,0)))</f>
        <v>นางสาวรุ่งทิพย์</v>
      </c>
      <c r="R352" s="393" t="str">
        <f>IF($F352&gt;0,0,IF($G352&gt;0,VLOOKUP($A352,Progress_20230525!$A:$AZ,21,0),VLOOKUP($A352,Progress_20230525!$A:$AZ,21,0)))</f>
        <v>090-183-9642</v>
      </c>
      <c r="S352" s="387"/>
      <c r="T352" s="387"/>
      <c r="U352" s="391">
        <f t="shared" si="29"/>
        <v>45061</v>
      </c>
      <c r="V352" s="387" t="str">
        <f>VLOOKUP(MONTH($U352),Month!$A:$C,3,0)</f>
        <v>พฤษภาคม</v>
      </c>
      <c r="W352" s="387">
        <f t="shared" si="25"/>
        <v>2023</v>
      </c>
      <c r="X352" s="392">
        <v>244.59351716574832</v>
      </c>
      <c r="Y352" s="392">
        <v>147.25710105588956</v>
      </c>
    </row>
    <row r="353" spans="1:25" x14ac:dyDescent="0.25">
      <c r="A353" s="386">
        <f t="shared" si="26"/>
        <v>352</v>
      </c>
      <c r="B353" s="27">
        <f t="shared" si="27"/>
        <v>3</v>
      </c>
      <c r="C353" s="27">
        <f>VALUE(RIGHT(VLOOKUP($A353,Progress_20230525!$A:$AZ,4,0),1))</f>
        <v>3</v>
      </c>
      <c r="D353" s="387" t="str">
        <f>VLOOKUP($C353,Type!$A:$B,2,0)</f>
        <v>ศูนย์ที่จัดตั้งในโรงเรียนสังกัด ศธ. (ขนาดใหญ่)</v>
      </c>
      <c r="E353" s="386">
        <v>66</v>
      </c>
      <c r="F353" s="388">
        <f>IF(LEN(VLOOKUP($A353,Progress_20230525!$A:$AZ,24,0))&gt;0,1,0)</f>
        <v>0</v>
      </c>
      <c r="G353" s="388">
        <f>IFERROR(SEARCH("&gt;",VLOOKUP($A353,Progress_20230525!$A:$AZ,15,0),1),0)</f>
        <v>0</v>
      </c>
      <c r="H353" s="387" t="str">
        <f>IF($F353&gt;0,VLOOKUP($A353,Progress_20230525!$A:$AZ,24,0),IF($G353&gt;0,RIGHT(VLOOKUP($A353,Progress_20230525!$A:$AZ,15,0),LEN(VLOOKUP($A353,Progress_20230525!$A:$AZ,15,0))-$G353-1),VLOOKUP($A353,Progress_20230525!$A:$AZ,15,0)))</f>
        <v>โรงเรียนชำนาญสามัคคีวิทยา</v>
      </c>
      <c r="I353" s="387" t="str">
        <f>VLOOKUP(A353,Progress_20230525!$A:$AZ,7,0)</f>
        <v>ระยอง</v>
      </c>
      <c r="J353" s="387" t="str">
        <f>VLOOKUP($A353,Progress_20230525!$A:$AZ,5,0)</f>
        <v>โรงเรียนสังกัด สพฐ</v>
      </c>
      <c r="K353" s="387" t="str">
        <f>IF($F353&gt;0,VLOOKUP($A353,Progress_20230525!$A:$AZ,25,0),IF($G353&gt;0,VLOOKUP($A353,Progress_20230525!$A:$AZ,11,0),VLOOKUP($A353,Progress_20230525!$A:$AZ,11,0)))</f>
        <v>หมู่ที่  8  บ้าน- ตำบลคลองปูน อำเภอแกลง จังหวัดระยอง 21170</v>
      </c>
      <c r="L353" s="387">
        <f>IF($F353&gt;0,VLOOKUP($A353,Progress_20230525!$A:$AZ,26,0),IF($G353&gt;0,VLOOKUP($A353,Progress_20230525!$A:$AZ,16,0),VLOOKUP($A353,Progress_20230525!$A:$AZ,16,0)))</f>
        <v>12.772622999999999</v>
      </c>
      <c r="M353" s="387">
        <f>IF($F353&gt;0,VLOOKUP($A353,Progress_20230525!$A:$AZ,27,0),IF($G353&gt;0,VLOOKUP($A353,Progress_20230525!$A:$AZ,17,0),VLOOKUP($A353,Progress_20230525!$A:$AZ,17,0)))</f>
        <v>101.735252</v>
      </c>
      <c r="N353" s="387" t="str">
        <f t="shared" si="28"/>
        <v>สังกัดหน่วยงาน</v>
      </c>
      <c r="O353" s="387" t="str">
        <f>IF($F353&gt;0,VLOOKUP($A353,Progress_20230525!$A:$AZ,28,0),IF($G353&gt;0,VLOOKUP($A353,Progress_20230525!$A:$AZ,18,0),VLOOKUP($A353,Progress_20230525!$A:$AZ,18,0)))</f>
        <v>นาย สันติ    มุกดาสนิท</v>
      </c>
      <c r="P353" s="393" t="str">
        <f>IF($F353&gt;0,VLOOKUP($A353,Progress_20230525!$A:$AZ,29,0),IF($G353&gt;0,VLOOKUP($A353,Progress_20230525!$A:$AZ,19,0),VLOOKUP($A353,Progress_20230525!$A:$AZ,19,0)))</f>
        <v>081-7811517</v>
      </c>
      <c r="Q353" s="393">
        <f>IF($F353&gt;0,0,IF($G353&gt;0,VLOOKUP($A353,Progress_20230525!$A:$AZ,20,0),VLOOKUP($A353,Progress_20230525!$A:$AZ,20,0)))</f>
        <v>0</v>
      </c>
      <c r="R353" s="393">
        <f>IF($F353&gt;0,0,IF($G353&gt;0,VLOOKUP($A353,Progress_20230525!$A:$AZ,21,0),VLOOKUP($A353,Progress_20230525!$A:$AZ,21,0)))</f>
        <v>0</v>
      </c>
      <c r="S353" s="387"/>
      <c r="T353" s="387"/>
      <c r="U353" s="391">
        <f t="shared" si="29"/>
        <v>45061</v>
      </c>
      <c r="V353" s="387" t="str">
        <f>VLOOKUP(MONTH($U353),Month!$A:$C,3,0)</f>
        <v>พฤษภาคม</v>
      </c>
      <c r="W353" s="387">
        <f t="shared" si="25"/>
        <v>2023</v>
      </c>
      <c r="X353" s="392">
        <v>241.81926290653169</v>
      </c>
      <c r="Y353" s="392">
        <v>142.38681296542021</v>
      </c>
    </row>
    <row r="354" spans="1:25" x14ac:dyDescent="0.25">
      <c r="A354" s="386">
        <f t="shared" si="26"/>
        <v>353</v>
      </c>
      <c r="B354" s="27">
        <f t="shared" si="27"/>
        <v>3</v>
      </c>
      <c r="C354" s="27">
        <f>VALUE(RIGHT(VLOOKUP($A354,Progress_20230525!$A:$AZ,4,0),1))</f>
        <v>2</v>
      </c>
      <c r="D354" s="387" t="str">
        <f>VLOOKUP($C354,Type!$A:$B,2,0)</f>
        <v>ศูนย์ที่จัดตั้งในโรงเรียนสังกัด ศธ. (ขนาดเล็กและกลาง)</v>
      </c>
      <c r="E354" s="386">
        <v>67</v>
      </c>
      <c r="F354" s="388">
        <f>IF(LEN(VLOOKUP($A354,Progress_20230525!$A:$AZ,24,0))&gt;0,1,0)</f>
        <v>0</v>
      </c>
      <c r="G354" s="388">
        <f>IFERROR(SEARCH("&gt;",VLOOKUP($A354,Progress_20230525!$A:$AZ,15,0),1),0)</f>
        <v>0</v>
      </c>
      <c r="H354" s="387" t="str">
        <f>IF($F354&gt;0,VLOOKUP($A354,Progress_20230525!$A:$AZ,24,0),IF($G354&gt;0,RIGHT(VLOOKUP($A354,Progress_20230525!$A:$AZ,15,0),LEN(VLOOKUP($A354,Progress_20230525!$A:$AZ,15,0))-$G354-1),VLOOKUP($A354,Progress_20230525!$A:$AZ,15,0)))</f>
        <v>โรงเรียนวัดท่ากง</v>
      </c>
      <c r="I354" s="387" t="str">
        <f>VLOOKUP(A354,Progress_20230525!$A:$AZ,7,0)</f>
        <v>ระยอง</v>
      </c>
      <c r="J354" s="387" t="str">
        <f>VLOOKUP($A354,Progress_20230525!$A:$AZ,5,0)</f>
        <v>โรงเรียนสังกัด สพฐ</v>
      </c>
      <c r="K354" s="387" t="str">
        <f>IF($F354&gt;0,VLOOKUP($A354,Progress_20230525!$A:$AZ,25,0),IF($G354&gt;0,VLOOKUP($A354,Progress_20230525!$A:$AZ,11,0),VLOOKUP($A354,Progress_20230525!$A:$AZ,11,0)))</f>
        <v>หมู่ที่  2  บ้านบ้านท่ากง ตำบลพังราด อำเภอแกลง จังหวัดระยอง 21170</v>
      </c>
      <c r="L354" s="387">
        <f>IF($F354&gt;0,VLOOKUP($A354,Progress_20230525!$A:$AZ,26,0),IF($G354&gt;0,VLOOKUP($A354,Progress_20230525!$A:$AZ,16,0),VLOOKUP($A354,Progress_20230525!$A:$AZ,16,0)))</f>
        <v>12.733672</v>
      </c>
      <c r="M354" s="387">
        <f>IF($F354&gt;0,VLOOKUP($A354,Progress_20230525!$A:$AZ,27,0),IF($G354&gt;0,VLOOKUP($A354,Progress_20230525!$A:$AZ,17,0),VLOOKUP($A354,Progress_20230525!$A:$AZ,17,0)))</f>
        <v>101.786598</v>
      </c>
      <c r="N354" s="387" t="str">
        <f t="shared" si="28"/>
        <v>สังกัดหน่วยงาน</v>
      </c>
      <c r="O354" s="387" t="str">
        <f>IF($F354&gt;0,VLOOKUP($A354,Progress_20230525!$A:$AZ,28,0),IF($G354&gt;0,VLOOKUP($A354,Progress_20230525!$A:$AZ,18,0),VLOOKUP($A354,Progress_20230525!$A:$AZ,18,0)))</f>
        <v>นางสาวกมลมาลย์ ชาวเนื้อดี</v>
      </c>
      <c r="P354" s="393" t="str">
        <f>IF($F354&gt;0,VLOOKUP($A354,Progress_20230525!$A:$AZ,29,0),IF($G354&gt;0,VLOOKUP($A354,Progress_20230525!$A:$AZ,19,0),VLOOKUP($A354,Progress_20230525!$A:$AZ,19,0)))</f>
        <v>089-900-6212</v>
      </c>
      <c r="Q354" s="393">
        <f>IF($F354&gt;0,0,IF($G354&gt;0,VLOOKUP($A354,Progress_20230525!$A:$AZ,20,0),VLOOKUP($A354,Progress_20230525!$A:$AZ,20,0)))</f>
        <v>0</v>
      </c>
      <c r="R354" s="393">
        <f>IF($F354&gt;0,0,IF($G354&gt;0,VLOOKUP($A354,Progress_20230525!$A:$AZ,21,0),VLOOKUP($A354,Progress_20230525!$A:$AZ,21,0)))</f>
        <v>0</v>
      </c>
      <c r="S354" s="387"/>
      <c r="T354" s="387"/>
      <c r="U354" s="391">
        <f t="shared" si="29"/>
        <v>45061</v>
      </c>
      <c r="V354" s="387" t="str">
        <f>VLOOKUP(MONTH($U354),Month!$A:$C,3,0)</f>
        <v>พฤษภาคม</v>
      </c>
      <c r="W354" s="387">
        <f t="shared" si="25"/>
        <v>2023</v>
      </c>
      <c r="X354" s="392">
        <v>203.92030695685028</v>
      </c>
      <c r="Y354" s="392">
        <v>147.57328220871648</v>
      </c>
    </row>
    <row r="355" spans="1:25" x14ac:dyDescent="0.25">
      <c r="A355" s="386">
        <f t="shared" si="26"/>
        <v>354</v>
      </c>
      <c r="B355" s="27">
        <f t="shared" si="27"/>
        <v>3</v>
      </c>
      <c r="C355" s="27">
        <f>VALUE(RIGHT(VLOOKUP($A355,Progress_20230525!$A:$AZ,4,0),1))</f>
        <v>2</v>
      </c>
      <c r="D355" s="387" t="str">
        <f>VLOOKUP($C355,Type!$A:$B,2,0)</f>
        <v>ศูนย์ที่จัดตั้งในโรงเรียนสังกัด ศธ. (ขนาดเล็กและกลาง)</v>
      </c>
      <c r="E355" s="386">
        <v>68</v>
      </c>
      <c r="F355" s="388">
        <f>IF(LEN(VLOOKUP($A355,Progress_20230525!$A:$AZ,24,0))&gt;0,1,0)</f>
        <v>0</v>
      </c>
      <c r="G355" s="388">
        <f>IFERROR(SEARCH("&gt;",VLOOKUP($A355,Progress_20230525!$A:$AZ,15,0),1),0)</f>
        <v>0</v>
      </c>
      <c r="H355" s="387" t="str">
        <f>IF($F355&gt;0,VLOOKUP($A355,Progress_20230525!$A:$AZ,24,0),IF($G355&gt;0,RIGHT(VLOOKUP($A355,Progress_20230525!$A:$AZ,15,0),LEN(VLOOKUP($A355,Progress_20230525!$A:$AZ,15,0))-$G355-1),VLOOKUP($A355,Progress_20230525!$A:$AZ,15,0)))</f>
        <v>โรงเรียนบ้านท่าเสา</v>
      </c>
      <c r="I355" s="387" t="str">
        <f>VLOOKUP(A355,Progress_20230525!$A:$AZ,7,0)</f>
        <v>ระยอง</v>
      </c>
      <c r="J355" s="387" t="str">
        <f>VLOOKUP($A355,Progress_20230525!$A:$AZ,5,0)</f>
        <v>โรงเรียนสังกัด สพฐ</v>
      </c>
      <c r="K355" s="387" t="str">
        <f>IF($F355&gt;0,VLOOKUP($A355,Progress_20230525!$A:$AZ,25,0),IF($G355&gt;0,VLOOKUP($A355,Progress_20230525!$A:$AZ,11,0),VLOOKUP($A355,Progress_20230525!$A:$AZ,11,0)))</f>
        <v>หมู่ที่ 4   ตำบลหนองบัว  อำเภอบ้านค่าย จังหวัดระยอง 21120</v>
      </c>
      <c r="L355" s="387">
        <f>IF($F355&gt;0,VLOOKUP($A355,Progress_20230525!$A:$AZ,26,0),IF($G355&gt;0,VLOOKUP($A355,Progress_20230525!$A:$AZ,16,0),VLOOKUP($A355,Progress_20230525!$A:$AZ,16,0)))</f>
        <v>12.940049999999999</v>
      </c>
      <c r="M355" s="387">
        <f>IF($F355&gt;0,VLOOKUP($A355,Progress_20230525!$A:$AZ,27,0),IF($G355&gt;0,VLOOKUP($A355,Progress_20230525!$A:$AZ,17,0),VLOOKUP($A355,Progress_20230525!$A:$AZ,17,0)))</f>
        <v>101.46067600000001</v>
      </c>
      <c r="N355" s="387" t="str">
        <f t="shared" si="28"/>
        <v>สังกัดหน่วยงาน</v>
      </c>
      <c r="O355" s="387" t="str">
        <f>IF($F355&gt;0,VLOOKUP($A355,Progress_20230525!$A:$AZ,28,0),IF($G355&gt;0,VLOOKUP($A355,Progress_20230525!$A:$AZ,18,0),VLOOKUP($A355,Progress_20230525!$A:$AZ,18,0)))</f>
        <v>นางสาวสุรีย์พร เฮงฮะ</v>
      </c>
      <c r="P355" s="393" t="str">
        <f>IF($F355&gt;0,VLOOKUP($A355,Progress_20230525!$A:$AZ,29,0),IF($G355&gt;0,VLOOKUP($A355,Progress_20230525!$A:$AZ,19,0),VLOOKUP($A355,Progress_20230525!$A:$AZ,19,0)))</f>
        <v>086-633-2093</v>
      </c>
      <c r="Q355" s="393">
        <f>IF($F355&gt;0,0,IF($G355&gt;0,VLOOKUP($A355,Progress_20230525!$A:$AZ,20,0),VLOOKUP($A355,Progress_20230525!$A:$AZ,20,0)))</f>
        <v>0</v>
      </c>
      <c r="R355" s="393">
        <f>IF($F355&gt;0,0,IF($G355&gt;0,VLOOKUP($A355,Progress_20230525!$A:$AZ,21,0),VLOOKUP($A355,Progress_20230525!$A:$AZ,21,0)))</f>
        <v>0</v>
      </c>
      <c r="S355" s="387"/>
      <c r="T355" s="387"/>
      <c r="U355" s="391">
        <f t="shared" si="29"/>
        <v>45061</v>
      </c>
      <c r="V355" s="387" t="str">
        <f>VLOOKUP(MONTH($U355),Month!$A:$C,3,0)</f>
        <v>พฤษภาคม</v>
      </c>
      <c r="W355" s="387">
        <f t="shared" si="25"/>
        <v>2023</v>
      </c>
      <c r="X355" s="392">
        <v>221.10493742422332</v>
      </c>
      <c r="Y355" s="392">
        <v>117.98400144789129</v>
      </c>
    </row>
    <row r="356" spans="1:25" x14ac:dyDescent="0.25">
      <c r="A356" s="386">
        <f t="shared" si="26"/>
        <v>355</v>
      </c>
      <c r="B356" s="27">
        <f t="shared" si="27"/>
        <v>3</v>
      </c>
      <c r="C356" s="27">
        <f>VALUE(RIGHT(VLOOKUP($A356,Progress_20230525!$A:$AZ,4,0),1))</f>
        <v>2</v>
      </c>
      <c r="D356" s="387" t="str">
        <f>VLOOKUP($C356,Type!$A:$B,2,0)</f>
        <v>ศูนย์ที่จัดตั้งในโรงเรียนสังกัด ศธ. (ขนาดเล็กและกลาง)</v>
      </c>
      <c r="E356" s="386">
        <v>69</v>
      </c>
      <c r="F356" s="388">
        <f>IF(LEN(VLOOKUP($A356,Progress_20230525!$A:$AZ,24,0))&gt;0,1,0)</f>
        <v>0</v>
      </c>
      <c r="G356" s="388">
        <f>IFERROR(SEARCH("&gt;",VLOOKUP($A356,Progress_20230525!$A:$AZ,15,0),1),0)</f>
        <v>0</v>
      </c>
      <c r="H356" s="387" t="str">
        <f>IF($F356&gt;0,VLOOKUP($A356,Progress_20230525!$A:$AZ,24,0),IF($G356&gt;0,RIGHT(VLOOKUP($A356,Progress_20230525!$A:$AZ,15,0),LEN(VLOOKUP($A356,Progress_20230525!$A:$AZ,15,0))-$G356-1),VLOOKUP($A356,Progress_20230525!$A:$AZ,15,0)))</f>
        <v>โรงเรียนวัดถนนกะเพรา</v>
      </c>
      <c r="I356" s="387" t="str">
        <f>VLOOKUP(A356,Progress_20230525!$A:$AZ,7,0)</f>
        <v>ระยอง</v>
      </c>
      <c r="J356" s="387" t="str">
        <f>VLOOKUP($A356,Progress_20230525!$A:$AZ,5,0)</f>
        <v>โรงเรียนสังกัด สพฐ</v>
      </c>
      <c r="K356" s="387" t="str">
        <f>IF($F356&gt;0,VLOOKUP($A356,Progress_20230525!$A:$AZ,25,0),IF($G356&gt;0,VLOOKUP($A356,Progress_20230525!$A:$AZ,11,0),VLOOKUP($A356,Progress_20230525!$A:$AZ,11,0)))</f>
        <v>หมู่ที่ 4 บ้านถนนกะเพรา ตำบลเนินฆ้อ อำเภอแกลง จังหวัดระยอง 21110</v>
      </c>
      <c r="L356" s="387">
        <f>IF($F356&gt;0,VLOOKUP($A356,Progress_20230525!$A:$AZ,26,0),IF($G356&gt;0,VLOOKUP($A356,Progress_20230525!$A:$AZ,16,0),VLOOKUP($A356,Progress_20230525!$A:$AZ,16,0)))</f>
        <v>12.695311999999999</v>
      </c>
      <c r="M356" s="387">
        <f>IF($F356&gt;0,VLOOKUP($A356,Progress_20230525!$A:$AZ,27,0),IF($G356&gt;0,VLOOKUP($A356,Progress_20230525!$A:$AZ,17,0),VLOOKUP($A356,Progress_20230525!$A:$AZ,17,0)))</f>
        <v>101.666084</v>
      </c>
      <c r="N356" s="387" t="str">
        <f t="shared" si="28"/>
        <v>สังกัดหน่วยงาน</v>
      </c>
      <c r="O356" s="387" t="str">
        <f>IF($F356&gt;0,VLOOKUP($A356,Progress_20230525!$A:$AZ,28,0),IF($G356&gt;0,VLOOKUP($A356,Progress_20230525!$A:$AZ,18,0),VLOOKUP($A356,Progress_20230525!$A:$AZ,18,0)))</f>
        <v>นางสาวปวีณา พุ่มพวง</v>
      </c>
      <c r="P356" s="393" t="str">
        <f>IF($F356&gt;0,VLOOKUP($A356,Progress_20230525!$A:$AZ,29,0),IF($G356&gt;0,VLOOKUP($A356,Progress_20230525!$A:$AZ,19,0),VLOOKUP($A356,Progress_20230525!$A:$AZ,19,0)))</f>
        <v>080-178-9014</v>
      </c>
      <c r="Q356" s="393">
        <f>IF($F356&gt;0,0,IF($G356&gt;0,VLOOKUP($A356,Progress_20230525!$A:$AZ,20,0),VLOOKUP($A356,Progress_20230525!$A:$AZ,20,0)))</f>
        <v>0</v>
      </c>
      <c r="R356" s="393">
        <f>IF($F356&gt;0,0,IF($G356&gt;0,VLOOKUP($A356,Progress_20230525!$A:$AZ,21,0),VLOOKUP($A356,Progress_20230525!$A:$AZ,21,0)))</f>
        <v>0</v>
      </c>
      <c r="S356" s="387"/>
      <c r="T356" s="387"/>
      <c r="U356" s="391">
        <f t="shared" si="29"/>
        <v>45061</v>
      </c>
      <c r="V356" s="387" t="str">
        <f>VLOOKUP(MONTH($U356),Month!$A:$C,3,0)</f>
        <v>พฤษภาคม</v>
      </c>
      <c r="W356" s="387">
        <f t="shared" si="25"/>
        <v>2023</v>
      </c>
      <c r="X356" s="392">
        <v>234.51036316893666</v>
      </c>
      <c r="Y356" s="392">
        <v>124.07054187738758</v>
      </c>
    </row>
    <row r="357" spans="1:25" x14ac:dyDescent="0.25">
      <c r="A357" s="386">
        <f t="shared" si="26"/>
        <v>356</v>
      </c>
      <c r="B357" s="27">
        <f t="shared" si="27"/>
        <v>3</v>
      </c>
      <c r="C357" s="27">
        <f>VALUE(RIGHT(VLOOKUP($A357,Progress_20230525!$A:$AZ,4,0),1))</f>
        <v>2</v>
      </c>
      <c r="D357" s="387" t="str">
        <f>VLOOKUP($C357,Type!$A:$B,2,0)</f>
        <v>ศูนย์ที่จัดตั้งในโรงเรียนสังกัด ศธ. (ขนาดเล็กและกลาง)</v>
      </c>
      <c r="E357" s="386">
        <v>70</v>
      </c>
      <c r="F357" s="388">
        <f>IF(LEN(VLOOKUP($A357,Progress_20230525!$A:$AZ,24,0))&gt;0,1,0)</f>
        <v>0</v>
      </c>
      <c r="G357" s="388">
        <f>IFERROR(SEARCH("&gt;",VLOOKUP($A357,Progress_20230525!$A:$AZ,15,0),1),0)</f>
        <v>0</v>
      </c>
      <c r="H357" s="387" t="str">
        <f>IF($F357&gt;0,VLOOKUP($A357,Progress_20230525!$A:$AZ,24,0),IF($G357&gt;0,RIGHT(VLOOKUP($A357,Progress_20230525!$A:$AZ,15,0),LEN(VLOOKUP($A357,Progress_20230525!$A:$AZ,15,0))-$G357-1),VLOOKUP($A357,Progress_20230525!$A:$AZ,15,0)))</f>
        <v>โรงเรียนน้ำสุดวิไลประชาสรรค์</v>
      </c>
      <c r="I357" s="387" t="str">
        <f>VLOOKUP(A357,Progress_20230525!$A:$AZ,7,0)</f>
        <v>ลพบุรี</v>
      </c>
      <c r="J357" s="387" t="str">
        <f>VLOOKUP($A357,Progress_20230525!$A:$AZ,5,0)</f>
        <v>โรงเรียนสังกัด สพฐ</v>
      </c>
      <c r="K357" s="387" t="str">
        <f>IF($F357&gt;0,VLOOKUP($A357,Progress_20230525!$A:$AZ,25,0),IF($G357&gt;0,VLOOKUP($A357,Progress_20230525!$A:$AZ,11,0),VLOOKUP($A357,Progress_20230525!$A:$AZ,11,0)))</f>
        <v>หมู่ที่  1  บ้านน้ำสุด ตำบลน้ำสุด อำเภอพัฒนานิคม จังหวัดลพบุรี 15140</v>
      </c>
      <c r="L357" s="387">
        <f>IF($F357&gt;0,VLOOKUP($A357,Progress_20230525!$A:$AZ,26,0),IF($G357&gt;0,VLOOKUP($A357,Progress_20230525!$A:$AZ,16,0),VLOOKUP($A357,Progress_20230525!$A:$AZ,16,0)))</f>
        <v>14.941426</v>
      </c>
      <c r="M357" s="387">
        <f>IF($F357&gt;0,VLOOKUP($A357,Progress_20230525!$A:$AZ,27,0),IF($G357&gt;0,VLOOKUP($A357,Progress_20230525!$A:$AZ,17,0),VLOOKUP($A357,Progress_20230525!$A:$AZ,17,0)))</f>
        <v>101.136375</v>
      </c>
      <c r="N357" s="387" t="str">
        <f t="shared" si="28"/>
        <v>สังกัดหน่วยงาน</v>
      </c>
      <c r="O357" s="387" t="str">
        <f>IF($F357&gt;0,VLOOKUP($A357,Progress_20230525!$A:$AZ,28,0),IF($G357&gt;0,VLOOKUP($A357,Progress_20230525!$A:$AZ,18,0),VLOOKUP($A357,Progress_20230525!$A:$AZ,18,0)))</f>
        <v>นายวิษณุ  มีฤกษ์ใหญ่ (รองผู้อำนวยการ)</v>
      </c>
      <c r="P357" s="393" t="str">
        <f>IF($F357&gt;0,VLOOKUP($A357,Progress_20230525!$A:$AZ,29,0),IF($G357&gt;0,VLOOKUP($A357,Progress_20230525!$A:$AZ,19,0),VLOOKUP($A357,Progress_20230525!$A:$AZ,19,0)))</f>
        <v>086-300-2795</v>
      </c>
      <c r="Q357" s="393" t="str">
        <f>IF($F357&gt;0,0,IF($G357&gt;0,VLOOKUP($A357,Progress_20230525!$A:$AZ,20,0),VLOOKUP($A357,Progress_20230525!$A:$AZ,20,0)))</f>
        <v>นายอรรถวัฒน์ อริยะเจตพนธ์</v>
      </c>
      <c r="R357" s="393" t="str">
        <f>IF($F357&gt;0,0,IF($G357&gt;0,VLOOKUP($A357,Progress_20230525!$A:$AZ,21,0),VLOOKUP($A357,Progress_20230525!$A:$AZ,21,0)))</f>
        <v>064-991-0263</v>
      </c>
      <c r="S357" s="387"/>
      <c r="T357" s="387"/>
      <c r="U357" s="391">
        <f t="shared" si="29"/>
        <v>45061</v>
      </c>
      <c r="V357" s="387" t="str">
        <f>VLOOKUP(MONTH($U357),Month!$A:$C,3,0)</f>
        <v>พฤษภาคม</v>
      </c>
      <c r="W357" s="387">
        <f t="shared" si="25"/>
        <v>2023</v>
      </c>
      <c r="X357" s="392">
        <v>229.45347717382768</v>
      </c>
      <c r="Y357" s="392">
        <v>125.34554137502833</v>
      </c>
    </row>
    <row r="358" spans="1:25" x14ac:dyDescent="0.25">
      <c r="A358" s="386">
        <f t="shared" si="26"/>
        <v>357</v>
      </c>
      <c r="B358" s="27">
        <f t="shared" si="27"/>
        <v>3</v>
      </c>
      <c r="C358" s="27">
        <f>VALUE(RIGHT(VLOOKUP($A358,Progress_20230525!$A:$AZ,4,0),1))</f>
        <v>2</v>
      </c>
      <c r="D358" s="387" t="str">
        <f>VLOOKUP($C358,Type!$A:$B,2,0)</f>
        <v>ศูนย์ที่จัดตั้งในโรงเรียนสังกัด ศธ. (ขนาดเล็กและกลาง)</v>
      </c>
      <c r="E358" s="386">
        <v>71</v>
      </c>
      <c r="F358" s="388">
        <f>IF(LEN(VLOOKUP($A358,Progress_20230525!$A:$AZ,24,0))&gt;0,1,0)</f>
        <v>0</v>
      </c>
      <c r="G358" s="388">
        <f>IFERROR(SEARCH("&gt;",VLOOKUP($A358,Progress_20230525!$A:$AZ,15,0),1),0)</f>
        <v>0</v>
      </c>
      <c r="H358" s="387" t="str">
        <f>IF($F358&gt;0,VLOOKUP($A358,Progress_20230525!$A:$AZ,24,0),IF($G358&gt;0,RIGHT(VLOOKUP($A358,Progress_20230525!$A:$AZ,15,0),LEN(VLOOKUP($A358,Progress_20230525!$A:$AZ,15,0))-$G358-1),VLOOKUP($A358,Progress_20230525!$A:$AZ,15,0)))</f>
        <v>โรงเรียนบ้านหนองมะค่า</v>
      </c>
      <c r="I358" s="387" t="str">
        <f>VLOOKUP(A358,Progress_20230525!$A:$AZ,7,0)</f>
        <v>ลพบุรี</v>
      </c>
      <c r="J358" s="387" t="str">
        <f>VLOOKUP($A358,Progress_20230525!$A:$AZ,5,0)</f>
        <v>โรงเรียนสังกัด สพฐ</v>
      </c>
      <c r="K358" s="387" t="str">
        <f>IF($F358&gt;0,VLOOKUP($A358,Progress_20230525!$A:$AZ,25,0),IF($G358&gt;0,VLOOKUP($A358,Progress_20230525!$A:$AZ,11,0),VLOOKUP($A358,Progress_20230525!$A:$AZ,11,0)))</f>
        <v>หมู่ที่  1  บ้านหนองมะค่า ตำบลหนองมะค่า อำเภอโคกเจริญ จังหวัดลพบุรี 15250</v>
      </c>
      <c r="L358" s="387">
        <f>IF($F358&gt;0,VLOOKUP($A358,Progress_20230525!$A:$AZ,26,0),IF($G358&gt;0,VLOOKUP($A358,Progress_20230525!$A:$AZ,16,0),VLOOKUP($A358,Progress_20230525!$A:$AZ,16,0)))</f>
        <v>15.433318999999999</v>
      </c>
      <c r="M358" s="387">
        <f>IF($F358&gt;0,VLOOKUP($A358,Progress_20230525!$A:$AZ,27,0),IF($G358&gt;0,VLOOKUP($A358,Progress_20230525!$A:$AZ,17,0),VLOOKUP($A358,Progress_20230525!$A:$AZ,17,0)))</f>
        <v>100.919282</v>
      </c>
      <c r="N358" s="387" t="str">
        <f t="shared" si="28"/>
        <v>สังกัดหน่วยงาน</v>
      </c>
      <c r="O358" s="387" t="str">
        <f>IF($F358&gt;0,VLOOKUP($A358,Progress_20230525!$A:$AZ,28,0),IF($G358&gt;0,VLOOKUP($A358,Progress_20230525!$A:$AZ,18,0),VLOOKUP($A358,Progress_20230525!$A:$AZ,18,0)))</f>
        <v>ผอ.นางศิริลักษณ์ พิบูลรัตนสังข์</v>
      </c>
      <c r="P358" s="393" t="str">
        <f>IF($F358&gt;0,VLOOKUP($A358,Progress_20230525!$A:$AZ,29,0),IF($G358&gt;0,VLOOKUP($A358,Progress_20230525!$A:$AZ,19,0),VLOOKUP($A358,Progress_20230525!$A:$AZ,19,0)))</f>
        <v>081-722-7748</v>
      </c>
      <c r="Q358" s="393" t="str">
        <f>IF($F358&gt;0,0,IF($G358&gt;0,VLOOKUP($A358,Progress_20230525!$A:$AZ,20,0),VLOOKUP($A358,Progress_20230525!$A:$AZ,20,0)))</f>
        <v>นายธรรมนูญ คงพันปี</v>
      </c>
      <c r="R358" s="393" t="str">
        <f>IF($F358&gt;0,0,IF($G358&gt;0,VLOOKUP($A358,Progress_20230525!$A:$AZ,21,0),VLOOKUP($A358,Progress_20230525!$A:$AZ,21,0)))</f>
        <v>098-997-9885</v>
      </c>
      <c r="S358" s="387"/>
      <c r="T358" s="387"/>
      <c r="U358" s="391">
        <f t="shared" si="29"/>
        <v>45061</v>
      </c>
      <c r="V358" s="387" t="str">
        <f>VLOOKUP(MONTH($U358),Month!$A:$C,3,0)</f>
        <v>พฤษภาคม</v>
      </c>
      <c r="W358" s="387">
        <f t="shared" si="25"/>
        <v>2023</v>
      </c>
      <c r="X358" s="392">
        <v>219.10451992619605</v>
      </c>
      <c r="Y358" s="392">
        <v>117.14653489340083</v>
      </c>
    </row>
    <row r="359" spans="1:25" x14ac:dyDescent="0.25">
      <c r="A359" s="386">
        <f t="shared" si="26"/>
        <v>358</v>
      </c>
      <c r="B359" s="27">
        <f t="shared" si="27"/>
        <v>3</v>
      </c>
      <c r="C359" s="27">
        <f>VALUE(RIGHT(VLOOKUP($A359,Progress_20230525!$A:$AZ,4,0),1))</f>
        <v>2</v>
      </c>
      <c r="D359" s="387" t="str">
        <f>VLOOKUP($C359,Type!$A:$B,2,0)</f>
        <v>ศูนย์ที่จัดตั้งในโรงเรียนสังกัด ศธ. (ขนาดเล็กและกลาง)</v>
      </c>
      <c r="E359" s="386">
        <v>72</v>
      </c>
      <c r="F359" s="388">
        <f>IF(LEN(VLOOKUP($A359,Progress_20230525!$A:$AZ,24,0))&gt;0,1,0)</f>
        <v>0</v>
      </c>
      <c r="G359" s="388">
        <f>IFERROR(SEARCH("&gt;",VLOOKUP($A359,Progress_20230525!$A:$AZ,15,0),1),0)</f>
        <v>0</v>
      </c>
      <c r="H359" s="387" t="str">
        <f>IF($F359&gt;0,VLOOKUP($A359,Progress_20230525!$A:$AZ,24,0),IF($G359&gt;0,RIGHT(VLOOKUP($A359,Progress_20230525!$A:$AZ,15,0),LEN(VLOOKUP($A359,Progress_20230525!$A:$AZ,15,0))-$G359-1),VLOOKUP($A359,Progress_20230525!$A:$AZ,15,0)))</f>
        <v>โรงเรียนอนุบาลจังหวัดทหารบกลพบุรี</v>
      </c>
      <c r="I359" s="387" t="str">
        <f>VLOOKUP(A359,Progress_20230525!$A:$AZ,7,0)</f>
        <v>ลพบุรี</v>
      </c>
      <c r="J359" s="387" t="str">
        <f>VLOOKUP($A359,Progress_20230525!$A:$AZ,5,0)</f>
        <v>โรงเรียนสังกัด สพฐ</v>
      </c>
      <c r="K359" s="387" t="str">
        <f>IF($F359&gt;0,VLOOKUP($A359,Progress_20230525!$A:$AZ,25,0),IF($G359&gt;0,VLOOKUP($A359,Progress_20230525!$A:$AZ,11,0),VLOOKUP($A359,Progress_20230525!$A:$AZ,11,0)))</f>
        <v>หมู่ที่  5  บ้านวัดไก่ ตำบลทะเลชุบศร อำเภอเมืองลพบุรี จังหวัดลพบุรี 15000</v>
      </c>
      <c r="L359" s="387">
        <f>IF($F359&gt;0,VLOOKUP($A359,Progress_20230525!$A:$AZ,26,0),IF($G359&gt;0,VLOOKUP($A359,Progress_20230525!$A:$AZ,16,0),VLOOKUP($A359,Progress_20230525!$A:$AZ,16,0)))</f>
        <v>14.806982</v>
      </c>
      <c r="M359" s="387">
        <f>IF($F359&gt;0,VLOOKUP($A359,Progress_20230525!$A:$AZ,27,0),IF($G359&gt;0,VLOOKUP($A359,Progress_20230525!$A:$AZ,17,0),VLOOKUP($A359,Progress_20230525!$A:$AZ,17,0)))</f>
        <v>100.638193</v>
      </c>
      <c r="N359" s="387" t="str">
        <f t="shared" si="28"/>
        <v>สังกัดหน่วยงาน</v>
      </c>
      <c r="O359" s="387" t="str">
        <f>IF($F359&gt;0,VLOOKUP($A359,Progress_20230525!$A:$AZ,28,0),IF($G359&gt;0,VLOOKUP($A359,Progress_20230525!$A:$AZ,18,0),VLOOKUP($A359,Progress_20230525!$A:$AZ,18,0)))</f>
        <v>ผอ.ว่าที่ร้อยตรี วิทวัส นาจพินิจ</v>
      </c>
      <c r="P359" s="393" t="str">
        <f>IF($F359&gt;0,VLOOKUP($A359,Progress_20230525!$A:$AZ,29,0),IF($G359&gt;0,VLOOKUP($A359,Progress_20230525!$A:$AZ,19,0),VLOOKUP($A359,Progress_20230525!$A:$AZ,19,0)))</f>
        <v>087-120-5272</v>
      </c>
      <c r="Q359" s="393" t="str">
        <f>IF($F359&gt;0,0,IF($G359&gt;0,VLOOKUP($A359,Progress_20230525!$A:$AZ,20,0),VLOOKUP($A359,Progress_20230525!$A:$AZ,20,0)))</f>
        <v>นายพรหมมินทร์ เผือกพันธ์</v>
      </c>
      <c r="R359" s="393" t="str">
        <f>IF($F359&gt;0,0,IF($G359&gt;0,VLOOKUP($A359,Progress_20230525!$A:$AZ,21,0),VLOOKUP($A359,Progress_20230525!$A:$AZ,21,0)))</f>
        <v>084-776-2106</v>
      </c>
      <c r="S359" s="387"/>
      <c r="T359" s="387"/>
      <c r="U359" s="391">
        <f t="shared" si="29"/>
        <v>45061</v>
      </c>
      <c r="V359" s="387" t="str">
        <f>VLOOKUP(MONTH($U359),Month!$A:$C,3,0)</f>
        <v>พฤษภาคม</v>
      </c>
      <c r="W359" s="387">
        <f t="shared" si="25"/>
        <v>2023</v>
      </c>
      <c r="X359" s="392">
        <v>214.72780057310277</v>
      </c>
      <c r="Y359" s="392">
        <v>129.5445867410898</v>
      </c>
    </row>
    <row r="360" spans="1:25" x14ac:dyDescent="0.25">
      <c r="A360" s="386">
        <f t="shared" si="26"/>
        <v>359</v>
      </c>
      <c r="B360" s="27">
        <f t="shared" si="27"/>
        <v>3</v>
      </c>
      <c r="C360" s="27">
        <f>VALUE(RIGHT(VLOOKUP($A360,Progress_20230525!$A:$AZ,4,0),1))</f>
        <v>2</v>
      </c>
      <c r="D360" s="387" t="str">
        <f>VLOOKUP($C360,Type!$A:$B,2,0)</f>
        <v>ศูนย์ที่จัดตั้งในโรงเรียนสังกัด ศธ. (ขนาดเล็กและกลาง)</v>
      </c>
      <c r="E360" s="386">
        <v>73</v>
      </c>
      <c r="F360" s="388">
        <f>IF(LEN(VLOOKUP($A360,Progress_20230525!$A:$AZ,24,0))&gt;0,1,0)</f>
        <v>0</v>
      </c>
      <c r="G360" s="388">
        <f>IFERROR(SEARCH("&gt;",VLOOKUP($A360,Progress_20230525!$A:$AZ,15,0),1),0)</f>
        <v>0</v>
      </c>
      <c r="H360" s="387" t="str">
        <f>IF($F360&gt;0,VLOOKUP($A360,Progress_20230525!$A:$AZ,24,0),IF($G360&gt;0,RIGHT(VLOOKUP($A360,Progress_20230525!$A:$AZ,15,0),LEN(VLOOKUP($A360,Progress_20230525!$A:$AZ,15,0))-$G360-1),VLOOKUP($A360,Progress_20230525!$A:$AZ,15,0)))</f>
        <v>โรงเรียนบ้านเกริ่นกฐิน</v>
      </c>
      <c r="I360" s="387" t="str">
        <f>VLOOKUP(A360,Progress_20230525!$A:$AZ,7,0)</f>
        <v>ลพบุรี</v>
      </c>
      <c r="J360" s="387" t="str">
        <f>VLOOKUP($A360,Progress_20230525!$A:$AZ,5,0)</f>
        <v>โรงเรียนสังกัด สพฐ</v>
      </c>
      <c r="K360" s="387" t="str">
        <f>IF($F360&gt;0,VLOOKUP($A360,Progress_20230525!$A:$AZ,25,0),IF($G360&gt;0,VLOOKUP($A360,Progress_20230525!$A:$AZ,11,0),VLOOKUP($A360,Progress_20230525!$A:$AZ,11,0)))</f>
        <v>หมู่ที่  11  บ้านหนองจอก ตำบลบ้านชี อำเภอบ้านหมี่ จังหวัดลพบุรี 15180</v>
      </c>
      <c r="L360" s="387">
        <f>IF($F360&gt;0,VLOOKUP($A360,Progress_20230525!$A:$AZ,26,0),IF($G360&gt;0,VLOOKUP($A360,Progress_20230525!$A:$AZ,16,0),VLOOKUP($A360,Progress_20230525!$A:$AZ,16,0)))</f>
        <v>14.971101000000001</v>
      </c>
      <c r="M360" s="387">
        <f>IF($F360&gt;0,VLOOKUP($A360,Progress_20230525!$A:$AZ,27,0),IF($G360&gt;0,VLOOKUP($A360,Progress_20230525!$A:$AZ,17,0),VLOOKUP($A360,Progress_20230525!$A:$AZ,17,0)))</f>
        <v>100.525212</v>
      </c>
      <c r="N360" s="387" t="str">
        <f t="shared" si="28"/>
        <v>สังกัดหน่วยงาน</v>
      </c>
      <c r="O360" s="387" t="str">
        <f>IF($F360&gt;0,VLOOKUP($A360,Progress_20230525!$A:$AZ,28,0),IF($G360&gt;0,VLOOKUP($A360,Progress_20230525!$A:$AZ,18,0),VLOOKUP($A360,Progress_20230525!$A:$AZ,18,0)))</f>
        <v>ผอ.นางอรัญญา ทองทาสี</v>
      </c>
      <c r="P360" s="393" t="str">
        <f>IF($F360&gt;0,VLOOKUP($A360,Progress_20230525!$A:$AZ,29,0),IF($G360&gt;0,VLOOKUP($A360,Progress_20230525!$A:$AZ,19,0),VLOOKUP($A360,Progress_20230525!$A:$AZ,19,0)))</f>
        <v>089-2404900</v>
      </c>
      <c r="Q360" s="393" t="str">
        <f>IF($F360&gt;0,0,IF($G360&gt;0,VLOOKUP($A360,Progress_20230525!$A:$AZ,20,0),VLOOKUP($A360,Progress_20230525!$A:$AZ,20,0)))</f>
        <v>นางสาวนันท์ธิรา ขึ้นทันหา</v>
      </c>
      <c r="R360" s="393" t="str">
        <f>IF($F360&gt;0,0,IF($G360&gt;0,VLOOKUP($A360,Progress_20230525!$A:$AZ,21,0),VLOOKUP($A360,Progress_20230525!$A:$AZ,21,0)))</f>
        <v>089-806-9937</v>
      </c>
      <c r="S360" s="387"/>
      <c r="T360" s="387"/>
      <c r="U360" s="391">
        <f t="shared" si="29"/>
        <v>45061</v>
      </c>
      <c r="V360" s="387" t="str">
        <f>VLOOKUP(MONTH($U360),Month!$A:$C,3,0)</f>
        <v>พฤษภาคม</v>
      </c>
      <c r="W360" s="387">
        <f t="shared" si="25"/>
        <v>2023</v>
      </c>
      <c r="X360" s="392">
        <v>209.79374540826072</v>
      </c>
      <c r="Y360" s="392">
        <v>114.50491909674217</v>
      </c>
    </row>
    <row r="361" spans="1:25" x14ac:dyDescent="0.25">
      <c r="A361" s="386">
        <f t="shared" si="26"/>
        <v>360</v>
      </c>
      <c r="B361" s="27">
        <f t="shared" si="27"/>
        <v>3</v>
      </c>
      <c r="C361" s="27">
        <f>VALUE(RIGHT(VLOOKUP($A361,Progress_20230525!$A:$AZ,4,0),1))</f>
        <v>3</v>
      </c>
      <c r="D361" s="387" t="str">
        <f>VLOOKUP($C361,Type!$A:$B,2,0)</f>
        <v>ศูนย์ที่จัดตั้งในโรงเรียนสังกัด ศธ. (ขนาดใหญ่)</v>
      </c>
      <c r="E361" s="386">
        <v>74</v>
      </c>
      <c r="F361" s="388">
        <f>IF(LEN(VLOOKUP($A361,Progress_20230525!$A:$AZ,24,0))&gt;0,1,0)</f>
        <v>0</v>
      </c>
      <c r="G361" s="388">
        <f>IFERROR(SEARCH("&gt;",VLOOKUP($A361,Progress_20230525!$A:$AZ,15,0),1),0)</f>
        <v>0</v>
      </c>
      <c r="H361" s="387" t="str">
        <f>IF($F361&gt;0,VLOOKUP($A361,Progress_20230525!$A:$AZ,24,0),IF($G361&gt;0,RIGHT(VLOOKUP($A361,Progress_20230525!$A:$AZ,15,0),LEN(VLOOKUP($A361,Progress_20230525!$A:$AZ,15,0))-$G361-1),VLOOKUP($A361,Progress_20230525!$A:$AZ,15,0)))</f>
        <v>โรงเรียนโคกเจริญวิทยา</v>
      </c>
      <c r="I361" s="387" t="str">
        <f>VLOOKUP(A361,Progress_20230525!$A:$AZ,7,0)</f>
        <v>ลพบุรี</v>
      </c>
      <c r="J361" s="387" t="str">
        <f>VLOOKUP($A361,Progress_20230525!$A:$AZ,5,0)</f>
        <v>โรงเรียนสังกัด สพฐ</v>
      </c>
      <c r="K361" s="387" t="str">
        <f>IF($F361&gt;0,VLOOKUP($A361,Progress_20230525!$A:$AZ,25,0),IF($G361&gt;0,VLOOKUP($A361,Progress_20230525!$A:$AZ,11,0),VLOOKUP($A361,Progress_20230525!$A:$AZ,11,0)))</f>
        <v>หมู่ที่  9  บ้านโคกเจริญ ตำบลโคกเจริญ อำเภอโคกเจริญ จังหวัดลพบุรี 15250</v>
      </c>
      <c r="L361" s="387">
        <f>IF($F361&gt;0,VLOOKUP($A361,Progress_20230525!$A:$AZ,26,0),IF($G361&gt;0,VLOOKUP($A361,Progress_20230525!$A:$AZ,16,0),VLOOKUP($A361,Progress_20230525!$A:$AZ,16,0)))</f>
        <v>15.384589</v>
      </c>
      <c r="M361" s="387">
        <f>IF($F361&gt;0,VLOOKUP($A361,Progress_20230525!$A:$AZ,27,0),IF($G361&gt;0,VLOOKUP($A361,Progress_20230525!$A:$AZ,17,0),VLOOKUP($A361,Progress_20230525!$A:$AZ,17,0)))</f>
        <v>100.82246499999999</v>
      </c>
      <c r="N361" s="387" t="str">
        <f t="shared" si="28"/>
        <v>สังกัดหน่วยงาน</v>
      </c>
      <c r="O361" s="387" t="str">
        <f>IF($F361&gt;0,VLOOKUP($A361,Progress_20230525!$A:$AZ,28,0),IF($G361&gt;0,VLOOKUP($A361,Progress_20230525!$A:$AZ,18,0),VLOOKUP($A361,Progress_20230525!$A:$AZ,18,0)))</f>
        <v>นาย ประทวน    กำจัดภัย</v>
      </c>
      <c r="P361" s="393" t="str">
        <f>IF($F361&gt;0,VLOOKUP($A361,Progress_20230525!$A:$AZ,29,0),IF($G361&gt;0,VLOOKUP($A361,Progress_20230525!$A:$AZ,19,0),VLOOKUP($A361,Progress_20230525!$A:$AZ,19,0)))</f>
        <v>063-965-9295</v>
      </c>
      <c r="Q361" s="393" t="str">
        <f>IF($F361&gt;0,0,IF($G361&gt;0,VLOOKUP($A361,Progress_20230525!$A:$AZ,20,0),VLOOKUP($A361,Progress_20230525!$A:$AZ,20,0)))</f>
        <v>นายพรทวี สมาลี</v>
      </c>
      <c r="R361" s="393" t="str">
        <f>IF($F361&gt;0,0,IF($G361&gt;0,VLOOKUP($A361,Progress_20230525!$A:$AZ,21,0),VLOOKUP($A361,Progress_20230525!$A:$AZ,21,0)))</f>
        <v>084-891-2699</v>
      </c>
      <c r="S361" s="387"/>
      <c r="T361" s="387"/>
      <c r="U361" s="391">
        <f t="shared" si="29"/>
        <v>45061</v>
      </c>
      <c r="V361" s="387" t="str">
        <f>VLOOKUP(MONTH($U361),Month!$A:$C,3,0)</f>
        <v>พฤษภาคม</v>
      </c>
      <c r="W361" s="387">
        <f t="shared" si="25"/>
        <v>2023</v>
      </c>
      <c r="X361" s="392">
        <v>215.6372732379341</v>
      </c>
      <c r="Y361" s="392">
        <v>122.23024023521785</v>
      </c>
    </row>
    <row r="362" spans="1:25" x14ac:dyDescent="0.25">
      <c r="A362" s="386">
        <f t="shared" si="26"/>
        <v>361</v>
      </c>
      <c r="B362" s="27">
        <f t="shared" si="27"/>
        <v>3</v>
      </c>
      <c r="C362" s="27">
        <f>VALUE(RIGHT(VLOOKUP($A362,Progress_20230525!$A:$AZ,4,0),1))</f>
        <v>2</v>
      </c>
      <c r="D362" s="387" t="str">
        <f>VLOOKUP($C362,Type!$A:$B,2,0)</f>
        <v>ศูนย์ที่จัดตั้งในโรงเรียนสังกัด ศธ. (ขนาดเล็กและกลาง)</v>
      </c>
      <c r="E362" s="386">
        <v>75</v>
      </c>
      <c r="F362" s="388">
        <f>IF(LEN(VLOOKUP($A362,Progress_20230525!$A:$AZ,24,0))&gt;0,1,0)</f>
        <v>0</v>
      </c>
      <c r="G362" s="388">
        <f>IFERROR(SEARCH("&gt;",VLOOKUP($A362,Progress_20230525!$A:$AZ,15,0),1),0)</f>
        <v>0</v>
      </c>
      <c r="H362" s="387" t="str">
        <f>IF($F362&gt;0,VLOOKUP($A362,Progress_20230525!$A:$AZ,24,0),IF($G362&gt;0,RIGHT(VLOOKUP($A362,Progress_20230525!$A:$AZ,15,0),LEN(VLOOKUP($A362,Progress_20230525!$A:$AZ,15,0))-$G362-1),VLOOKUP($A362,Progress_20230525!$A:$AZ,15,0)))</f>
        <v>โรงเรียนวัดโยธินประดิษฐ์</v>
      </c>
      <c r="I362" s="387" t="str">
        <f>VLOOKUP(A362,Progress_20230525!$A:$AZ,7,0)</f>
        <v>สมุทรปราการ</v>
      </c>
      <c r="J362" s="387" t="str">
        <f>VLOOKUP($A362,Progress_20230525!$A:$AZ,5,0)</f>
        <v>โรงเรียนสังกัด สพฐ</v>
      </c>
      <c r="K362" s="387" t="str">
        <f>IF($F362&gt;0,VLOOKUP($A362,Progress_20230525!$A:$AZ,25,0),IF($G362&gt;0,VLOOKUP($A362,Progress_20230525!$A:$AZ,11,0),VLOOKUP($A362,Progress_20230525!$A:$AZ,11,0)))</f>
        <v>หมู่ที่  3  บ้าน- ตำบลสำโรง อำเภอพระประแดง จังหวัดสมุทรปราการ 10130</v>
      </c>
      <c r="L362" s="387">
        <f>IF($F362&gt;0,VLOOKUP($A362,Progress_20230525!$A:$AZ,26,0),IF($G362&gt;0,VLOOKUP($A362,Progress_20230525!$A:$AZ,16,0),VLOOKUP($A362,Progress_20230525!$A:$AZ,16,0)))</f>
        <v>13.666321</v>
      </c>
      <c r="M362" s="387">
        <f>IF($F362&gt;0,VLOOKUP($A362,Progress_20230525!$A:$AZ,27,0),IF($G362&gt;0,VLOOKUP($A362,Progress_20230525!$A:$AZ,17,0),VLOOKUP($A362,Progress_20230525!$A:$AZ,17,0)))</f>
        <v>100.58091899999999</v>
      </c>
      <c r="N362" s="387" t="str">
        <f t="shared" si="28"/>
        <v>สังกัดหน่วยงาน</v>
      </c>
      <c r="O362" s="387" t="str">
        <f>IF($F362&gt;0,VLOOKUP($A362,Progress_20230525!$A:$AZ,28,0),IF($G362&gt;0,VLOOKUP($A362,Progress_20230525!$A:$AZ,18,0),VLOOKUP($A362,Progress_20230525!$A:$AZ,18,0)))</f>
        <v>นายจิระพงศ์  ศุภศรี</v>
      </c>
      <c r="P362" s="393" t="str">
        <f>IF($F362&gt;0,VLOOKUP($A362,Progress_20230525!$A:$AZ,29,0),IF($G362&gt;0,VLOOKUP($A362,Progress_20230525!$A:$AZ,19,0),VLOOKUP($A362,Progress_20230525!$A:$AZ,19,0)))</f>
        <v>0894921207 / 02-4633400</v>
      </c>
      <c r="Q362" s="393">
        <f>IF($F362&gt;0,0,IF($G362&gt;0,VLOOKUP($A362,Progress_20230525!$A:$AZ,20,0),VLOOKUP($A362,Progress_20230525!$A:$AZ,20,0)))</f>
        <v>0</v>
      </c>
      <c r="R362" s="393">
        <f>IF($F362&gt;0,0,IF($G362&gt;0,VLOOKUP($A362,Progress_20230525!$A:$AZ,21,0),VLOOKUP($A362,Progress_20230525!$A:$AZ,21,0)))</f>
        <v>0</v>
      </c>
      <c r="S362" s="387"/>
      <c r="T362" s="387"/>
      <c r="U362" s="391">
        <f t="shared" si="29"/>
        <v>45061</v>
      </c>
      <c r="V362" s="387" t="str">
        <f>VLOOKUP(MONTH($U362),Month!$A:$C,3,0)</f>
        <v>พฤษภาคม</v>
      </c>
      <c r="W362" s="387">
        <f t="shared" si="25"/>
        <v>2023</v>
      </c>
      <c r="X362" s="392">
        <v>227.75679166632315</v>
      </c>
      <c r="Y362" s="392">
        <v>118.8648649148893</v>
      </c>
    </row>
    <row r="363" spans="1:25" x14ac:dyDescent="0.25">
      <c r="A363" s="386">
        <f t="shared" si="26"/>
        <v>362</v>
      </c>
      <c r="B363" s="27">
        <f t="shared" si="27"/>
        <v>3</v>
      </c>
      <c r="C363" s="27">
        <f>VALUE(RIGHT(VLOOKUP($A363,Progress_20230525!$A:$AZ,4,0),1))</f>
        <v>2</v>
      </c>
      <c r="D363" s="387" t="str">
        <f>VLOOKUP($C363,Type!$A:$B,2,0)</f>
        <v>ศูนย์ที่จัดตั้งในโรงเรียนสังกัด ศธ. (ขนาดเล็กและกลาง)</v>
      </c>
      <c r="E363" s="386">
        <v>76</v>
      </c>
      <c r="F363" s="388">
        <f>IF(LEN(VLOOKUP($A363,Progress_20230525!$A:$AZ,24,0))&gt;0,1,0)</f>
        <v>0</v>
      </c>
      <c r="G363" s="388">
        <f>IFERROR(SEARCH("&gt;",VLOOKUP($A363,Progress_20230525!$A:$AZ,15,0),1),0)</f>
        <v>0</v>
      </c>
      <c r="H363" s="387" t="str">
        <f>IF($F363&gt;0,VLOOKUP($A363,Progress_20230525!$A:$AZ,24,0),IF($G363&gt;0,RIGHT(VLOOKUP($A363,Progress_20230525!$A:$AZ,15,0),LEN(VLOOKUP($A363,Progress_20230525!$A:$AZ,15,0))-$G363-1),VLOOKUP($A363,Progress_20230525!$A:$AZ,15,0)))</f>
        <v>โรงเรียนป้อมพระจุลจอมเกล้า</v>
      </c>
      <c r="I363" s="387" t="str">
        <f>VLOOKUP(A363,Progress_20230525!$A:$AZ,7,0)</f>
        <v>สมุทรปราการ</v>
      </c>
      <c r="J363" s="387" t="str">
        <f>VLOOKUP($A363,Progress_20230525!$A:$AZ,5,0)</f>
        <v>โรงเรียนสังกัด สพฐ</v>
      </c>
      <c r="K363" s="387" t="str">
        <f>IF($F363&gt;0,VLOOKUP($A363,Progress_20230525!$A:$AZ,25,0),IF($G363&gt;0,VLOOKUP($A363,Progress_20230525!$A:$AZ,11,0),VLOOKUP($A363,Progress_20230525!$A:$AZ,11,0)))</f>
        <v>84 หมู่ที่ 5 ถนนสุขสวัสดิ์   ตำบลแหลมฟ้าผ่า  อำเภอพระสมุทรเจดีย์ จังหวัดสมุทรปราการ 10290</v>
      </c>
      <c r="L363" s="387">
        <f>IF($F363&gt;0,VLOOKUP($A363,Progress_20230525!$A:$AZ,26,0),IF($G363&gt;0,VLOOKUP($A363,Progress_20230525!$A:$AZ,16,0),VLOOKUP($A363,Progress_20230525!$A:$AZ,16,0)))</f>
        <v>13.567534999999999</v>
      </c>
      <c r="M363" s="387">
        <f>IF($F363&gt;0,VLOOKUP($A363,Progress_20230525!$A:$AZ,27,0),IF($G363&gt;0,VLOOKUP($A363,Progress_20230525!$A:$AZ,17,0),VLOOKUP($A363,Progress_20230525!$A:$AZ,17,0)))</f>
        <v>100.571234</v>
      </c>
      <c r="N363" s="387" t="str">
        <f t="shared" si="28"/>
        <v>สังกัดหน่วยงาน</v>
      </c>
      <c r="O363" s="387" t="str">
        <f>IF($F363&gt;0,VLOOKUP($A363,Progress_20230525!$A:$AZ,28,0),IF($G363&gt;0,VLOOKUP($A363,Progress_20230525!$A:$AZ,18,0),VLOOKUP($A363,Progress_20230525!$A:$AZ,18,0)))</f>
        <v>ผอ.ดร.วีรนุช สุทธพันธ์</v>
      </c>
      <c r="P363" s="393" t="str">
        <f>IF($F363&gt;0,VLOOKUP($A363,Progress_20230525!$A:$AZ,29,0),IF($G363&gt;0,VLOOKUP($A363,Progress_20230525!$A:$AZ,19,0),VLOOKUP($A363,Progress_20230525!$A:$AZ,19,0)))</f>
        <v>089-109-8572</v>
      </c>
      <c r="Q363" s="393" t="str">
        <f>IF($F363&gt;0,0,IF($G363&gt;0,VLOOKUP($A363,Progress_20230525!$A:$AZ,20,0),VLOOKUP($A363,Progress_20230525!$A:$AZ,20,0)))</f>
        <v>นายสิทธิชัย ใบอิ่ม</v>
      </c>
      <c r="R363" s="393" t="str">
        <f>IF($F363&gt;0,0,IF($G363&gt;0,VLOOKUP($A363,Progress_20230525!$A:$AZ,21,0),VLOOKUP($A363,Progress_20230525!$A:$AZ,21,0)))</f>
        <v>099-983-4302</v>
      </c>
      <c r="S363" s="387"/>
      <c r="T363" s="387"/>
      <c r="U363" s="391">
        <f t="shared" si="29"/>
        <v>45061</v>
      </c>
      <c r="V363" s="387" t="str">
        <f>VLOOKUP(MONTH($U363),Month!$A:$C,3,0)</f>
        <v>พฤษภาคม</v>
      </c>
      <c r="W363" s="387">
        <f t="shared" si="25"/>
        <v>2023</v>
      </c>
      <c r="X363" s="392">
        <v>224.25648350912616</v>
      </c>
      <c r="Y363" s="392">
        <v>149.36836895532491</v>
      </c>
    </row>
    <row r="364" spans="1:25" x14ac:dyDescent="0.25">
      <c r="A364" s="386">
        <f t="shared" si="26"/>
        <v>363</v>
      </c>
      <c r="B364" s="27">
        <f t="shared" si="27"/>
        <v>3</v>
      </c>
      <c r="C364" s="27">
        <f>VALUE(RIGHT(VLOOKUP($A364,Progress_20230525!$A:$AZ,4,0),1))</f>
        <v>2</v>
      </c>
      <c r="D364" s="387" t="str">
        <f>VLOOKUP($C364,Type!$A:$B,2,0)</f>
        <v>ศูนย์ที่จัดตั้งในโรงเรียนสังกัด ศธ. (ขนาดเล็กและกลาง)</v>
      </c>
      <c r="E364" s="386">
        <v>77</v>
      </c>
      <c r="F364" s="388">
        <f>IF(LEN(VLOOKUP($A364,Progress_20230525!$A:$AZ,24,0))&gt;0,1,0)</f>
        <v>0</v>
      </c>
      <c r="G364" s="388">
        <f>IFERROR(SEARCH("&gt;",VLOOKUP($A364,Progress_20230525!$A:$AZ,15,0),1),0)</f>
        <v>0</v>
      </c>
      <c r="H364" s="387" t="str">
        <f>IF($F364&gt;0,VLOOKUP($A364,Progress_20230525!$A:$AZ,24,0),IF($G364&gt;0,RIGHT(VLOOKUP($A364,Progress_20230525!$A:$AZ,15,0),LEN(VLOOKUP($A364,Progress_20230525!$A:$AZ,15,0))-$G364-1),VLOOKUP($A364,Progress_20230525!$A:$AZ,15,0)))</f>
        <v>โรงเรียนวัดเปร็งราษฎร์บำรุง (ศรีวรพินิจวิทยาคาร)</v>
      </c>
      <c r="I364" s="387" t="str">
        <f>VLOOKUP(A364,Progress_20230525!$A:$AZ,7,0)</f>
        <v>สมุทรปราการ</v>
      </c>
      <c r="J364" s="387" t="str">
        <f>VLOOKUP($A364,Progress_20230525!$A:$AZ,5,0)</f>
        <v>โรงเรียนสังกัด สพฐ</v>
      </c>
      <c r="K364" s="387" t="str">
        <f>IF($F364&gt;0,VLOOKUP($A364,Progress_20230525!$A:$AZ,25,0),IF($G364&gt;0,VLOOKUP($A364,Progress_20230525!$A:$AZ,11,0),VLOOKUP($A364,Progress_20230525!$A:$AZ,11,0)))</f>
        <v>หมู่ที่  4  บ้านบ้านเปร็ง ตำบลเปร็ง อำเภอบางบ่อ จังหวัดสมุทรปราการ 10560</v>
      </c>
      <c r="L364" s="387">
        <f>IF($F364&gt;0,VLOOKUP($A364,Progress_20230525!$A:$AZ,26,0),IF($G364&gt;0,VLOOKUP($A364,Progress_20230525!$A:$AZ,16,0),VLOOKUP($A364,Progress_20230525!$A:$AZ,16,0)))</f>
        <v>13.682483</v>
      </c>
      <c r="M364" s="387">
        <f>IF($F364&gt;0,VLOOKUP($A364,Progress_20230525!$A:$AZ,27,0),IF($G364&gt;0,VLOOKUP($A364,Progress_20230525!$A:$AZ,17,0),VLOOKUP($A364,Progress_20230525!$A:$AZ,17,0)))</f>
        <v>100.895523</v>
      </c>
      <c r="N364" s="387" t="str">
        <f t="shared" si="28"/>
        <v>สังกัดหน่วยงาน</v>
      </c>
      <c r="O364" s="387" t="str">
        <f>IF($F364&gt;0,VLOOKUP($A364,Progress_20230525!$A:$AZ,28,0),IF($G364&gt;0,VLOOKUP($A364,Progress_20230525!$A:$AZ,18,0),VLOOKUP($A364,Progress_20230525!$A:$AZ,18,0)))</f>
        <v>นางสุลาวัลย์   ลี้อิศรามาศ</v>
      </c>
      <c r="P364" s="393" t="str">
        <f>IF($F364&gt;0,VLOOKUP($A364,Progress_20230525!$A:$AZ,29,0),IF($G364&gt;0,VLOOKUP($A364,Progress_20230525!$A:$AZ,19,0),VLOOKUP($A364,Progress_20230525!$A:$AZ,19,0)))</f>
        <v>088-406-8672</v>
      </c>
      <c r="Q364" s="393">
        <f>IF($F364&gt;0,0,IF($G364&gt;0,VLOOKUP($A364,Progress_20230525!$A:$AZ,20,0),VLOOKUP($A364,Progress_20230525!$A:$AZ,20,0)))</f>
        <v>0</v>
      </c>
      <c r="R364" s="393">
        <f>IF($F364&gt;0,0,IF($G364&gt;0,VLOOKUP($A364,Progress_20230525!$A:$AZ,21,0),VLOOKUP($A364,Progress_20230525!$A:$AZ,21,0)))</f>
        <v>0</v>
      </c>
      <c r="S364" s="387"/>
      <c r="T364" s="387"/>
      <c r="U364" s="391">
        <f t="shared" si="29"/>
        <v>45061</v>
      </c>
      <c r="V364" s="387" t="str">
        <f>VLOOKUP(MONTH($U364),Month!$A:$C,3,0)</f>
        <v>พฤษภาคม</v>
      </c>
      <c r="W364" s="387">
        <f t="shared" si="25"/>
        <v>2023</v>
      </c>
      <c r="X364" s="392">
        <v>219.72219307187521</v>
      </c>
      <c r="Y364" s="392">
        <v>102.74465428457958</v>
      </c>
    </row>
    <row r="365" spans="1:25" x14ac:dyDescent="0.25">
      <c r="A365" s="386">
        <f t="shared" si="26"/>
        <v>364</v>
      </c>
      <c r="B365" s="27">
        <f t="shared" si="27"/>
        <v>3</v>
      </c>
      <c r="C365" s="27">
        <f>VALUE(RIGHT(VLOOKUP($A365,Progress_20230525!$A:$AZ,4,0),1))</f>
        <v>2</v>
      </c>
      <c r="D365" s="387" t="str">
        <f>VLOOKUP($C365,Type!$A:$B,2,0)</f>
        <v>ศูนย์ที่จัดตั้งในโรงเรียนสังกัด ศธ. (ขนาดเล็กและกลาง)</v>
      </c>
      <c r="E365" s="386">
        <v>78</v>
      </c>
      <c r="F365" s="388">
        <f>IF(LEN(VLOOKUP($A365,Progress_20230525!$A:$AZ,24,0))&gt;0,1,0)</f>
        <v>0</v>
      </c>
      <c r="G365" s="388">
        <f>IFERROR(SEARCH("&gt;",VLOOKUP($A365,Progress_20230525!$A:$AZ,15,0),1),0)</f>
        <v>0</v>
      </c>
      <c r="H365" s="387" t="str">
        <f>IF($F365&gt;0,VLOOKUP($A365,Progress_20230525!$A:$AZ,24,0),IF($G365&gt;0,RIGHT(VLOOKUP($A365,Progress_20230525!$A:$AZ,15,0),LEN(VLOOKUP($A365,Progress_20230525!$A:$AZ,15,0))-$G365-1),VLOOKUP($A365,Progress_20230525!$A:$AZ,15,0)))</f>
        <v>โรงเรียนวัดบางเพรียง</v>
      </c>
      <c r="I365" s="387" t="str">
        <f>VLOOKUP(A365,Progress_20230525!$A:$AZ,7,0)</f>
        <v>สมุทรปราการ</v>
      </c>
      <c r="J365" s="387" t="str">
        <f>VLOOKUP($A365,Progress_20230525!$A:$AZ,5,0)</f>
        <v>โรงเรียนสังกัด สพฐ</v>
      </c>
      <c r="K365" s="387" t="str">
        <f>IF($F365&gt;0,VLOOKUP($A365,Progress_20230525!$A:$AZ,25,0),IF($G365&gt;0,VLOOKUP($A365,Progress_20230525!$A:$AZ,11,0),VLOOKUP($A365,Progress_20230525!$A:$AZ,11,0)))</f>
        <v> หมู่ที่  4  บ้านบางเพรียง ตำบลบางเพรียง อำเภอบางบ่อ จังหวัดสมุทรปราการ 10560</v>
      </c>
      <c r="L365" s="387">
        <f>IF($F365&gt;0,VLOOKUP($A365,Progress_20230525!$A:$AZ,26,0),IF($G365&gt;0,VLOOKUP($A365,Progress_20230525!$A:$AZ,16,0),VLOOKUP($A365,Progress_20230525!$A:$AZ,16,0)))</f>
        <v>13.533825</v>
      </c>
      <c r="M365" s="387">
        <f>IF($F365&gt;0,VLOOKUP($A365,Progress_20230525!$A:$AZ,27,0),IF($G365&gt;0,VLOOKUP($A365,Progress_20230525!$A:$AZ,17,0),VLOOKUP($A365,Progress_20230525!$A:$AZ,17,0)))</f>
        <v>100.811347</v>
      </c>
      <c r="N365" s="387" t="str">
        <f t="shared" si="28"/>
        <v>สังกัดหน่วยงาน</v>
      </c>
      <c r="O365" s="387" t="str">
        <f>IF($F365&gt;0,VLOOKUP($A365,Progress_20230525!$A:$AZ,28,0),IF($G365&gt;0,VLOOKUP($A365,Progress_20230525!$A:$AZ,18,0),VLOOKUP($A365,Progress_20230525!$A:$AZ,18,0)))</f>
        <v>ผอ.นางศิริขวัญ วงษ์แสง</v>
      </c>
      <c r="P365" s="393" t="str">
        <f>IF($F365&gt;0,VLOOKUP($A365,Progress_20230525!$A:$AZ,29,0),IF($G365&gt;0,VLOOKUP($A365,Progress_20230525!$A:$AZ,19,0),VLOOKUP($A365,Progress_20230525!$A:$AZ,19,0)))</f>
        <v>084-667-9181</v>
      </c>
      <c r="Q365" s="393">
        <f>IF($F365&gt;0,0,IF($G365&gt;0,VLOOKUP($A365,Progress_20230525!$A:$AZ,20,0),VLOOKUP($A365,Progress_20230525!$A:$AZ,20,0)))</f>
        <v>0</v>
      </c>
      <c r="R365" s="393">
        <f>IF($F365&gt;0,0,IF($G365&gt;0,VLOOKUP($A365,Progress_20230525!$A:$AZ,21,0),VLOOKUP($A365,Progress_20230525!$A:$AZ,21,0)))</f>
        <v>0</v>
      </c>
      <c r="S365" s="387"/>
      <c r="T365" s="387"/>
      <c r="U365" s="391">
        <f t="shared" si="29"/>
        <v>45061</v>
      </c>
      <c r="V365" s="387" t="str">
        <f>VLOOKUP(MONTH($U365),Month!$A:$C,3,0)</f>
        <v>พฤษภาคม</v>
      </c>
      <c r="W365" s="387">
        <f t="shared" si="25"/>
        <v>2023</v>
      </c>
      <c r="X365" s="392">
        <v>243.54136261633488</v>
      </c>
      <c r="Y365" s="392">
        <v>129.63358765831344</v>
      </c>
    </row>
    <row r="366" spans="1:25" x14ac:dyDescent="0.25">
      <c r="A366" s="386">
        <f t="shared" si="26"/>
        <v>365</v>
      </c>
      <c r="B366" s="27">
        <f t="shared" si="27"/>
        <v>3</v>
      </c>
      <c r="C366" s="27">
        <f>VALUE(RIGHT(VLOOKUP($A366,Progress_20230525!$A:$AZ,4,0),1))</f>
        <v>3</v>
      </c>
      <c r="D366" s="387" t="str">
        <f>VLOOKUP($C366,Type!$A:$B,2,0)</f>
        <v>ศูนย์ที่จัดตั้งในโรงเรียนสังกัด ศธ. (ขนาดใหญ่)</v>
      </c>
      <c r="E366" s="386">
        <v>79</v>
      </c>
      <c r="F366" s="388">
        <f>IF(LEN(VLOOKUP($A366,Progress_20230525!$A:$AZ,24,0))&gt;0,1,0)</f>
        <v>0</v>
      </c>
      <c r="G366" s="388">
        <f>IFERROR(SEARCH("&gt;",VLOOKUP($A366,Progress_20230525!$A:$AZ,15,0),1),0)</f>
        <v>0</v>
      </c>
      <c r="H366" s="387" t="str">
        <f>IF($F366&gt;0,VLOOKUP($A366,Progress_20230525!$A:$AZ,24,0),IF($G366&gt;0,RIGHT(VLOOKUP($A366,Progress_20230525!$A:$AZ,15,0),LEN(VLOOKUP($A366,Progress_20230525!$A:$AZ,15,0))-$G366-1),VLOOKUP($A366,Progress_20230525!$A:$AZ,15,0)))</f>
        <v>โรงเรียนวิสุทธิกษัตรี</v>
      </c>
      <c r="I366" s="387" t="str">
        <f>VLOOKUP(A366,Progress_20230525!$A:$AZ,7,0)</f>
        <v>สมุทรปราการ</v>
      </c>
      <c r="J366" s="387" t="str">
        <f>VLOOKUP($A366,Progress_20230525!$A:$AZ,5,0)</f>
        <v>โรงเรียนสังกัด สพฐ</v>
      </c>
      <c r="K366" s="387" t="str">
        <f>IF($F366&gt;0,VLOOKUP($A366,Progress_20230525!$A:$AZ,25,0),IF($G366&gt;0,VLOOKUP($A366,Progress_20230525!$A:$AZ,11,0),VLOOKUP($A366,Progress_20230525!$A:$AZ,11,0)))</f>
        <v>71 ถนนทรงเมือง ตำบลตลาด อำเภอพระประแดง จังหวัดสมุทรปราการ 10130</v>
      </c>
      <c r="L366" s="387">
        <f>IF($F366&gt;0,VLOOKUP($A366,Progress_20230525!$A:$AZ,26,0),IF($G366&gt;0,VLOOKUP($A366,Progress_20230525!$A:$AZ,16,0),VLOOKUP($A366,Progress_20230525!$A:$AZ,16,0)))</f>
        <v>13.657114999999999</v>
      </c>
      <c r="M366" s="387">
        <f>IF($F366&gt;0,VLOOKUP($A366,Progress_20230525!$A:$AZ,27,0),IF($G366&gt;0,VLOOKUP($A366,Progress_20230525!$A:$AZ,17,0),VLOOKUP($A366,Progress_20230525!$A:$AZ,17,0)))</f>
        <v>100.533582</v>
      </c>
      <c r="N366" s="387" t="str">
        <f t="shared" si="28"/>
        <v>สังกัดหน่วยงาน</v>
      </c>
      <c r="O366" s="387" t="str">
        <f>IF($F366&gt;0,VLOOKUP($A366,Progress_20230525!$A:$AZ,28,0),IF($G366&gt;0,VLOOKUP($A366,Progress_20230525!$A:$AZ,18,0),VLOOKUP($A366,Progress_20230525!$A:$AZ,18,0)))</f>
        <v>นาย วิโรจน์    จำปาทอง</v>
      </c>
      <c r="P366" s="393" t="str">
        <f>IF($F366&gt;0,VLOOKUP($A366,Progress_20230525!$A:$AZ,29,0),IF($G366&gt;0,VLOOKUP($A366,Progress_20230525!$A:$AZ,19,0),VLOOKUP($A366,Progress_20230525!$A:$AZ,19,0)))</f>
        <v>088-521-8947</v>
      </c>
      <c r="Q366" s="393">
        <f>IF($F366&gt;0,0,IF($G366&gt;0,VLOOKUP($A366,Progress_20230525!$A:$AZ,20,0),VLOOKUP($A366,Progress_20230525!$A:$AZ,20,0)))</f>
        <v>0</v>
      </c>
      <c r="R366" s="393">
        <f>IF($F366&gt;0,0,IF($G366&gt;0,VLOOKUP($A366,Progress_20230525!$A:$AZ,21,0),VLOOKUP($A366,Progress_20230525!$A:$AZ,21,0)))</f>
        <v>0</v>
      </c>
      <c r="S366" s="387"/>
      <c r="T366" s="387"/>
      <c r="U366" s="391">
        <f t="shared" si="29"/>
        <v>45061</v>
      </c>
      <c r="V366" s="387" t="str">
        <f>VLOOKUP(MONTH($U366),Month!$A:$C,3,0)</f>
        <v>พฤษภาคม</v>
      </c>
      <c r="W366" s="387">
        <f t="shared" si="25"/>
        <v>2023</v>
      </c>
      <c r="X366" s="392">
        <v>247.1312274325044</v>
      </c>
      <c r="Y366" s="392">
        <v>124.77738118623255</v>
      </c>
    </row>
    <row r="367" spans="1:25" x14ac:dyDescent="0.25">
      <c r="A367" s="386">
        <f t="shared" si="26"/>
        <v>366</v>
      </c>
      <c r="B367" s="27">
        <f t="shared" si="27"/>
        <v>3</v>
      </c>
      <c r="C367" s="27">
        <f>VALUE(RIGHT(VLOOKUP($A367,Progress_20230525!$A:$AZ,4,0),1))</f>
        <v>2</v>
      </c>
      <c r="D367" s="387" t="str">
        <f>VLOOKUP($C367,Type!$A:$B,2,0)</f>
        <v>ศูนย์ที่จัดตั้งในโรงเรียนสังกัด ศธ. (ขนาดเล็กและกลาง)</v>
      </c>
      <c r="E367" s="386">
        <v>80</v>
      </c>
      <c r="F367" s="388">
        <f>IF(LEN(VLOOKUP($A367,Progress_20230525!$A:$AZ,24,0))&gt;0,1,0)</f>
        <v>0</v>
      </c>
      <c r="G367" s="388">
        <f>IFERROR(SEARCH("&gt;",VLOOKUP($A367,Progress_20230525!$A:$AZ,15,0),1),0)</f>
        <v>0</v>
      </c>
      <c r="H367" s="387" t="str">
        <f>IF($F367&gt;0,VLOOKUP($A367,Progress_20230525!$A:$AZ,24,0),IF($G367&gt;0,RIGHT(VLOOKUP($A367,Progress_20230525!$A:$AZ,15,0),LEN(VLOOKUP($A367,Progress_20230525!$A:$AZ,15,0))-$G367-1),VLOOKUP($A367,Progress_20230525!$A:$AZ,15,0)))</f>
        <v>โรงเรียนบ้านเนินสวนอ้อย</v>
      </c>
      <c r="I367" s="387" t="str">
        <f>VLOOKUP(A367,Progress_20230525!$A:$AZ,7,0)</f>
        <v>สระแก้ว</v>
      </c>
      <c r="J367" s="387" t="str">
        <f>VLOOKUP($A367,Progress_20230525!$A:$AZ,5,0)</f>
        <v>โรงเรียนสังกัด สพฐ</v>
      </c>
      <c r="K367" s="387" t="str">
        <f>IF($F367&gt;0,VLOOKUP($A367,Progress_20230525!$A:$AZ,25,0),IF($G367&gt;0,VLOOKUP($A367,Progress_20230525!$A:$AZ,11,0),VLOOKUP($A367,Progress_20230525!$A:$AZ,11,0)))</f>
        <v>หมู่ที่  11  บ้านเนินสวนอ้อย ตำบลศาลาลำดวน อำเภอเมืองสระแก้ว จังหวัดสระแก้ว 27000</v>
      </c>
      <c r="L367" s="387">
        <f>IF($F367&gt;0,VLOOKUP($A367,Progress_20230525!$A:$AZ,26,0),IF($G367&gt;0,VLOOKUP($A367,Progress_20230525!$A:$AZ,16,0),VLOOKUP($A367,Progress_20230525!$A:$AZ,16,0)))</f>
        <v>13.834630000000001</v>
      </c>
      <c r="M367" s="387">
        <f>IF($F367&gt;0,VLOOKUP($A367,Progress_20230525!$A:$AZ,27,0),IF($G367&gt;0,VLOOKUP($A367,Progress_20230525!$A:$AZ,17,0),VLOOKUP($A367,Progress_20230525!$A:$AZ,17,0)))</f>
        <v>101.950205</v>
      </c>
      <c r="N367" s="387" t="str">
        <f t="shared" si="28"/>
        <v>สังกัดหน่วยงาน</v>
      </c>
      <c r="O367" s="387" t="str">
        <f>IF($F367&gt;0,VLOOKUP($A367,Progress_20230525!$A:$AZ,28,0),IF($G367&gt;0,VLOOKUP($A367,Progress_20230525!$A:$AZ,18,0),VLOOKUP($A367,Progress_20230525!$A:$AZ,18,0)))</f>
        <v>ผอ.นายมงคล สุขเสริม</v>
      </c>
      <c r="P367" s="393" t="str">
        <f>IF($F367&gt;0,VLOOKUP($A367,Progress_20230525!$A:$AZ,29,0),IF($G367&gt;0,VLOOKUP($A367,Progress_20230525!$A:$AZ,19,0),VLOOKUP($A367,Progress_20230525!$A:$AZ,19,0)))</f>
        <v>085-667-6567</v>
      </c>
      <c r="Q367" s="393" t="str">
        <f>IF($F367&gt;0,0,IF($G367&gt;0,VLOOKUP($A367,Progress_20230525!$A:$AZ,20,0),VLOOKUP($A367,Progress_20230525!$A:$AZ,20,0)))</f>
        <v>นายณัฐ นะยะเนตร</v>
      </c>
      <c r="R367" s="393" t="str">
        <f>IF($F367&gt;0,0,IF($G367&gt;0,VLOOKUP($A367,Progress_20230525!$A:$AZ,21,0),VLOOKUP($A367,Progress_20230525!$A:$AZ,21,0)))</f>
        <v>085-247-5756</v>
      </c>
      <c r="S367" s="387"/>
      <c r="T367" s="387"/>
      <c r="U367" s="391">
        <f t="shared" si="29"/>
        <v>45061</v>
      </c>
      <c r="V367" s="387" t="str">
        <f>VLOOKUP(MONTH($U367),Month!$A:$C,3,0)</f>
        <v>พฤษภาคม</v>
      </c>
      <c r="W367" s="387">
        <f t="shared" si="25"/>
        <v>2023</v>
      </c>
      <c r="X367" s="392">
        <v>214.65332284723513</v>
      </c>
      <c r="Y367" s="392">
        <v>148.80239507885352</v>
      </c>
    </row>
    <row r="368" spans="1:25" x14ac:dyDescent="0.25">
      <c r="A368" s="386">
        <f t="shared" si="26"/>
        <v>367</v>
      </c>
      <c r="B368" s="27">
        <f t="shared" si="27"/>
        <v>3</v>
      </c>
      <c r="C368" s="27">
        <f>VALUE(RIGHT(VLOOKUP($A368,Progress_20230525!$A:$AZ,4,0),1))</f>
        <v>2</v>
      </c>
      <c r="D368" s="387" t="str">
        <f>VLOOKUP($C368,Type!$A:$B,2,0)</f>
        <v>ศูนย์ที่จัดตั้งในโรงเรียนสังกัด ศธ. (ขนาดเล็กและกลาง)</v>
      </c>
      <c r="E368" s="386">
        <v>81</v>
      </c>
      <c r="F368" s="388">
        <f>IF(LEN(VLOOKUP($A368,Progress_20230525!$A:$AZ,24,0))&gt;0,1,0)</f>
        <v>0</v>
      </c>
      <c r="G368" s="388">
        <f>IFERROR(SEARCH("&gt;",VLOOKUP($A368,Progress_20230525!$A:$AZ,15,0),1),0)</f>
        <v>0</v>
      </c>
      <c r="H368" s="387" t="str">
        <f>IF($F368&gt;0,VLOOKUP($A368,Progress_20230525!$A:$AZ,24,0),IF($G368&gt;0,RIGHT(VLOOKUP($A368,Progress_20230525!$A:$AZ,15,0),LEN(VLOOKUP($A368,Progress_20230525!$A:$AZ,15,0))-$G368-1),VLOOKUP($A368,Progress_20230525!$A:$AZ,15,0)))</f>
        <v>โรงเรียนบ้านคลองหินปูน</v>
      </c>
      <c r="I368" s="387" t="str">
        <f>VLOOKUP(A368,Progress_20230525!$A:$AZ,7,0)</f>
        <v>สระแก้ว</v>
      </c>
      <c r="J368" s="387" t="str">
        <f>VLOOKUP($A368,Progress_20230525!$A:$AZ,5,0)</f>
        <v>โรงเรียนสังกัด สพฐ</v>
      </c>
      <c r="K368" s="387" t="str">
        <f>IF($F368&gt;0,VLOOKUP($A368,Progress_20230525!$A:$AZ,25,0),IF($G368&gt;0,VLOOKUP($A368,Progress_20230525!$A:$AZ,11,0),VLOOKUP($A368,Progress_20230525!$A:$AZ,11,0)))</f>
        <v>140หมู่ที่ 1 ถนนจันทบุรี-สระแก้ว บ้านค่ายเจริญ   ตำบลคลองหินปูน  อำเภอวังน้ำเย็น จังหวัดสระแก้ว 27210</v>
      </c>
      <c r="L368" s="387">
        <f>IF($F368&gt;0,VLOOKUP($A368,Progress_20230525!$A:$AZ,26,0),IF($G368&gt;0,VLOOKUP($A368,Progress_20230525!$A:$AZ,16,0),VLOOKUP($A368,Progress_20230525!$A:$AZ,16,0)))</f>
        <v>13.620229</v>
      </c>
      <c r="M368" s="387">
        <f>IF($F368&gt;0,VLOOKUP($A368,Progress_20230525!$A:$AZ,27,0),IF($G368&gt;0,VLOOKUP($A368,Progress_20230525!$A:$AZ,17,0),VLOOKUP($A368,Progress_20230525!$A:$AZ,17,0)))</f>
        <v>102.11498</v>
      </c>
      <c r="N368" s="387" t="str">
        <f t="shared" si="28"/>
        <v>สังกัดหน่วยงาน</v>
      </c>
      <c r="O368" s="387" t="str">
        <f>IF($F368&gt;0,VLOOKUP($A368,Progress_20230525!$A:$AZ,28,0),IF($G368&gt;0,VLOOKUP($A368,Progress_20230525!$A:$AZ,18,0),VLOOKUP($A368,Progress_20230525!$A:$AZ,18,0)))</f>
        <v>ผอ.นางโกสุม ศรีคัทระนาศ</v>
      </c>
      <c r="P368" s="393" t="str">
        <f>IF($F368&gt;0,VLOOKUP($A368,Progress_20230525!$A:$AZ,29,0),IF($G368&gt;0,VLOOKUP($A368,Progress_20230525!$A:$AZ,19,0),VLOOKUP($A368,Progress_20230525!$A:$AZ,19,0)))</f>
        <v>081-781-5507</v>
      </c>
      <c r="Q368" s="393" t="str">
        <f>IF($F368&gt;0,0,IF($G368&gt;0,VLOOKUP($A368,Progress_20230525!$A:$AZ,20,0),VLOOKUP($A368,Progress_20230525!$A:$AZ,20,0)))</f>
        <v>นางสาวผกากรอง ศรีอริยานนท์</v>
      </c>
      <c r="R368" s="393" t="str">
        <f>IF($F368&gt;0,0,IF($G368&gt;0,VLOOKUP($A368,Progress_20230525!$A:$AZ,21,0),VLOOKUP($A368,Progress_20230525!$A:$AZ,21,0)))</f>
        <v>092-871-5638</v>
      </c>
      <c r="S368" s="387"/>
      <c r="T368" s="387"/>
      <c r="U368" s="391">
        <f t="shared" si="29"/>
        <v>45061</v>
      </c>
      <c r="V368" s="387" t="str">
        <f>VLOOKUP(MONTH($U368),Month!$A:$C,3,0)</f>
        <v>พฤษภาคม</v>
      </c>
      <c r="W368" s="387">
        <f t="shared" si="25"/>
        <v>2023</v>
      </c>
      <c r="X368" s="392">
        <v>213.7591984828631</v>
      </c>
      <c r="Y368" s="392">
        <v>106.09490416703244</v>
      </c>
    </row>
    <row r="369" spans="1:25" x14ac:dyDescent="0.25">
      <c r="A369" s="386">
        <f t="shared" si="26"/>
        <v>368</v>
      </c>
      <c r="B369" s="27">
        <f t="shared" si="27"/>
        <v>3</v>
      </c>
      <c r="C369" s="27">
        <f>VALUE(RIGHT(VLOOKUP($A369,Progress_20230525!$A:$AZ,4,0),1))</f>
        <v>2</v>
      </c>
      <c r="D369" s="387" t="str">
        <f>VLOOKUP($C369,Type!$A:$B,2,0)</f>
        <v>ศูนย์ที่จัดตั้งในโรงเรียนสังกัด ศธ. (ขนาดเล็กและกลาง)</v>
      </c>
      <c r="E369" s="386">
        <v>82</v>
      </c>
      <c r="F369" s="388">
        <f>IF(LEN(VLOOKUP($A369,Progress_20230525!$A:$AZ,24,0))&gt;0,1,0)</f>
        <v>0</v>
      </c>
      <c r="G369" s="388">
        <f>IFERROR(SEARCH("&gt;",VLOOKUP($A369,Progress_20230525!$A:$AZ,15,0),1),0)</f>
        <v>0</v>
      </c>
      <c r="H369" s="387" t="str">
        <f>IF($F369&gt;0,VLOOKUP($A369,Progress_20230525!$A:$AZ,24,0),IF($G369&gt;0,RIGHT(VLOOKUP($A369,Progress_20230525!$A:$AZ,15,0),LEN(VLOOKUP($A369,Progress_20230525!$A:$AZ,15,0))-$G369-1),VLOOKUP($A369,Progress_20230525!$A:$AZ,15,0)))</f>
        <v>โรงเรียนบ้านหนองข่า</v>
      </c>
      <c r="I369" s="387" t="str">
        <f>VLOOKUP(A369,Progress_20230525!$A:$AZ,7,0)</f>
        <v>สระแก้ว</v>
      </c>
      <c r="J369" s="387" t="str">
        <f>VLOOKUP($A369,Progress_20230525!$A:$AZ,5,0)</f>
        <v>โรงเรียนสังกัด สพฐ</v>
      </c>
      <c r="K369" s="387" t="str">
        <f>IF($F369&gt;0,VLOOKUP($A369,Progress_20230525!$A:$AZ,25,0),IF($G369&gt;0,VLOOKUP($A369,Progress_20230525!$A:$AZ,11,0),VLOOKUP($A369,Progress_20230525!$A:$AZ,11,0)))</f>
        <v>หมู่ที่  3  บ้านหนองข่า ตำบลศาลาลำดวน อำเภอเมืองสระแก้ว จังหวัดสระแก้ว 27000</v>
      </c>
      <c r="L369" s="387">
        <f>IF($F369&gt;0,VLOOKUP($A369,Progress_20230525!$A:$AZ,26,0),IF($G369&gt;0,VLOOKUP($A369,Progress_20230525!$A:$AZ,16,0),VLOOKUP($A369,Progress_20230525!$A:$AZ,16,0)))</f>
        <v>13.854056999999999</v>
      </c>
      <c r="M369" s="387">
        <f>IF($F369&gt;0,VLOOKUP($A369,Progress_20230525!$A:$AZ,27,0),IF($G369&gt;0,VLOOKUP($A369,Progress_20230525!$A:$AZ,17,0),VLOOKUP($A369,Progress_20230525!$A:$AZ,17,0)))</f>
        <v>101.991598</v>
      </c>
      <c r="N369" s="387" t="str">
        <f t="shared" si="28"/>
        <v>สังกัดหน่วยงาน</v>
      </c>
      <c r="O369" s="387" t="str">
        <f>IF($F369&gt;0,VLOOKUP($A369,Progress_20230525!$A:$AZ,28,0),IF($G369&gt;0,VLOOKUP($A369,Progress_20230525!$A:$AZ,18,0),VLOOKUP($A369,Progress_20230525!$A:$AZ,18,0)))</f>
        <v>ผอ.นายศราวุธ ไชยเจริญ</v>
      </c>
      <c r="P369" s="393" t="str">
        <f>IF($F369&gt;0,VLOOKUP($A369,Progress_20230525!$A:$AZ,29,0),IF($G369&gt;0,VLOOKUP($A369,Progress_20230525!$A:$AZ,19,0),VLOOKUP($A369,Progress_20230525!$A:$AZ,19,0)))</f>
        <v>089-933-7468 ,065-649-7768</v>
      </c>
      <c r="Q369" s="393" t="str">
        <f>IF($F369&gt;0,0,IF($G369&gt;0,VLOOKUP($A369,Progress_20230525!$A:$AZ,20,0),VLOOKUP($A369,Progress_20230525!$A:$AZ,20,0)))</f>
        <v>นางสาวธนิตดา ศรีชนะ</v>
      </c>
      <c r="R369" s="393" t="str">
        <f>IF($F369&gt;0,0,IF($G369&gt;0,VLOOKUP($A369,Progress_20230525!$A:$AZ,21,0),VLOOKUP($A369,Progress_20230525!$A:$AZ,21,0)))</f>
        <v>092-675-5912</v>
      </c>
      <c r="S369" s="387"/>
      <c r="T369" s="387"/>
      <c r="U369" s="391">
        <f t="shared" si="29"/>
        <v>45061</v>
      </c>
      <c r="V369" s="387" t="str">
        <f>VLOOKUP(MONTH($U369),Month!$A:$C,3,0)</f>
        <v>พฤษภาคม</v>
      </c>
      <c r="W369" s="387">
        <f t="shared" si="25"/>
        <v>2023</v>
      </c>
      <c r="X369" s="392">
        <v>200.08706553947624</v>
      </c>
      <c r="Y369" s="392">
        <v>120.64304111521928</v>
      </c>
    </row>
    <row r="370" spans="1:25" x14ac:dyDescent="0.25">
      <c r="A370" s="386">
        <f t="shared" si="26"/>
        <v>369</v>
      </c>
      <c r="B370" s="27">
        <f t="shared" si="27"/>
        <v>3</v>
      </c>
      <c r="C370" s="27">
        <f>VALUE(RIGHT(VLOOKUP($A370,Progress_20230525!$A:$AZ,4,0),1))</f>
        <v>2</v>
      </c>
      <c r="D370" s="387" t="str">
        <f>VLOOKUP($C370,Type!$A:$B,2,0)</f>
        <v>ศูนย์ที่จัดตั้งในโรงเรียนสังกัด ศธ. (ขนาดเล็กและกลาง)</v>
      </c>
      <c r="E370" s="386">
        <v>83</v>
      </c>
      <c r="F370" s="388">
        <f>IF(LEN(VLOOKUP($A370,Progress_20230525!$A:$AZ,24,0))&gt;0,1,0)</f>
        <v>0</v>
      </c>
      <c r="G370" s="388">
        <f>IFERROR(SEARCH("&gt;",VLOOKUP($A370,Progress_20230525!$A:$AZ,15,0),1),0)</f>
        <v>0</v>
      </c>
      <c r="H370" s="387" t="str">
        <f>IF($F370&gt;0,VLOOKUP($A370,Progress_20230525!$A:$AZ,24,0),IF($G370&gt;0,RIGHT(VLOOKUP($A370,Progress_20230525!$A:$AZ,15,0),LEN(VLOOKUP($A370,Progress_20230525!$A:$AZ,15,0))-$G370-1),VLOOKUP($A370,Progress_20230525!$A:$AZ,15,0)))</f>
        <v>โรงเรียนชับนกแก้ว  โรงเรียนซับนกแก้ววิทยา</v>
      </c>
      <c r="I370" s="387" t="str">
        <f>VLOOKUP(A370,Progress_20230525!$A:$AZ,7,0)</f>
        <v>สระแก้ว</v>
      </c>
      <c r="J370" s="387" t="str">
        <f>VLOOKUP($A370,Progress_20230525!$A:$AZ,5,0)</f>
        <v>โรงเรียนสังกัด สพฐ</v>
      </c>
      <c r="K370" s="387" t="str">
        <f>IF($F370&gt;0,VLOOKUP($A370,Progress_20230525!$A:$AZ,25,0),IF($G370&gt;0,VLOOKUP($A370,Progress_20230525!$A:$AZ,11,0),VLOOKUP($A370,Progress_20230525!$A:$AZ,11,0)))</f>
        <v>หมู่ที่ 5 บ้านซับนกแก้ว ตำบลหนองน้ำใส อำเภอวัฒนานคร จังหวัดสระแก้ว 27160</v>
      </c>
      <c r="L370" s="387">
        <f>IF($F370&gt;0,VLOOKUP($A370,Progress_20230525!$A:$AZ,26,0),IF($G370&gt;0,VLOOKUP($A370,Progress_20230525!$A:$AZ,16,0),VLOOKUP($A370,Progress_20230525!$A:$AZ,16,0)))</f>
        <v>13.866204</v>
      </c>
      <c r="M370" s="387">
        <f>IF($F370&gt;0,VLOOKUP($A370,Progress_20230525!$A:$AZ,27,0),IF($G370&gt;0,VLOOKUP($A370,Progress_20230525!$A:$AZ,17,0),VLOOKUP($A370,Progress_20230525!$A:$AZ,17,0)))</f>
        <v>102.426391</v>
      </c>
      <c r="N370" s="387" t="str">
        <f t="shared" si="28"/>
        <v>สังกัดหน่วยงาน</v>
      </c>
      <c r="O370" s="387" t="str">
        <f>IF($F370&gt;0,VLOOKUP($A370,Progress_20230525!$A:$AZ,28,0),IF($G370&gt;0,VLOOKUP($A370,Progress_20230525!$A:$AZ,18,0),VLOOKUP($A370,Progress_20230525!$A:$AZ,18,0)))</f>
        <v>ผอ.นายเยี่ยมพล ประดับกรณ์</v>
      </c>
      <c r="P370" s="393" t="str">
        <f>IF($F370&gt;0,VLOOKUP($A370,Progress_20230525!$A:$AZ,29,0),IF($G370&gt;0,VLOOKUP($A370,Progress_20230525!$A:$AZ,19,0),VLOOKUP($A370,Progress_20230525!$A:$AZ,19,0)))</f>
        <v>087-867-4396</v>
      </c>
      <c r="Q370" s="393" t="str">
        <f>IF($F370&gt;0,0,IF($G370&gt;0,VLOOKUP($A370,Progress_20230525!$A:$AZ,20,0),VLOOKUP($A370,Progress_20230525!$A:$AZ,20,0)))</f>
        <v>นางสุภาพรรณ น้อยเมล์</v>
      </c>
      <c r="R370" s="393" t="str">
        <f>IF($F370&gt;0,0,IF($G370&gt;0,VLOOKUP($A370,Progress_20230525!$A:$AZ,21,0),VLOOKUP($A370,Progress_20230525!$A:$AZ,21,0)))</f>
        <v>082-869-6341</v>
      </c>
      <c r="S370" s="387"/>
      <c r="T370" s="387"/>
      <c r="U370" s="391">
        <f t="shared" si="29"/>
        <v>45061</v>
      </c>
      <c r="V370" s="387" t="str">
        <f>VLOOKUP(MONTH($U370),Month!$A:$C,3,0)</f>
        <v>พฤษภาคม</v>
      </c>
      <c r="W370" s="387">
        <f t="shared" si="25"/>
        <v>2023</v>
      </c>
      <c r="X370" s="392">
        <v>232.93944387328631</v>
      </c>
      <c r="Y370" s="392">
        <v>146.2846418878855</v>
      </c>
    </row>
    <row r="371" spans="1:25" x14ac:dyDescent="0.25">
      <c r="A371" s="386">
        <f t="shared" si="26"/>
        <v>370</v>
      </c>
      <c r="B371" s="27">
        <f t="shared" si="27"/>
        <v>3</v>
      </c>
      <c r="C371" s="27">
        <f>VALUE(RIGHT(VLOOKUP($A371,Progress_20230525!$A:$AZ,4,0),1))</f>
        <v>3</v>
      </c>
      <c r="D371" s="387" t="str">
        <f>VLOOKUP($C371,Type!$A:$B,2,0)</f>
        <v>ศูนย์ที่จัดตั้งในโรงเรียนสังกัด ศธ. (ขนาดใหญ่)</v>
      </c>
      <c r="E371" s="386">
        <v>84</v>
      </c>
      <c r="F371" s="388">
        <f>IF(LEN(VLOOKUP($A371,Progress_20230525!$A:$AZ,24,0))&gt;0,1,0)</f>
        <v>0</v>
      </c>
      <c r="G371" s="388">
        <f>IFERROR(SEARCH("&gt;",VLOOKUP($A371,Progress_20230525!$A:$AZ,15,0),1),0)</f>
        <v>0</v>
      </c>
      <c r="H371" s="387" t="str">
        <f>IF($F371&gt;0,VLOOKUP($A371,Progress_20230525!$A:$AZ,24,0),IF($G371&gt;0,RIGHT(VLOOKUP($A371,Progress_20230525!$A:$AZ,15,0),LEN(VLOOKUP($A371,Progress_20230525!$A:$AZ,15,0))-$G371-1),VLOOKUP($A371,Progress_20230525!$A:$AZ,15,0)))</f>
        <v>โรงเรียนท่าเกษมพิทยา</v>
      </c>
      <c r="I371" s="387" t="str">
        <f>VLOOKUP(A371,Progress_20230525!$A:$AZ,7,0)</f>
        <v>สระแก้ว</v>
      </c>
      <c r="J371" s="387" t="str">
        <f>VLOOKUP($A371,Progress_20230525!$A:$AZ,5,0)</f>
        <v>โรงเรียนสังกัด สพฐ</v>
      </c>
      <c r="K371" s="387" t="str">
        <f>IF($F371&gt;0,VLOOKUP($A371,Progress_20230525!$A:$AZ,25,0),IF($G371&gt;0,VLOOKUP($A371,Progress_20230525!$A:$AZ,11,0),VLOOKUP($A371,Progress_20230525!$A:$AZ,11,0)))</f>
        <v>431 หมู่ที่ 2 ถนนสุวรรณศร   ตำบลท่าเกษม  อำเภอเมืองสระแก้ว จังหวัดสระแก้ว 27000</v>
      </c>
      <c r="L371" s="387">
        <f>IF($F371&gt;0,VLOOKUP($A371,Progress_20230525!$A:$AZ,26,0),IF($G371&gt;0,VLOOKUP($A371,Progress_20230525!$A:$AZ,16,0),VLOOKUP($A371,Progress_20230525!$A:$AZ,16,0)))</f>
        <v>13.780725</v>
      </c>
      <c r="M371" s="387">
        <f>IF($F371&gt;0,VLOOKUP($A371,Progress_20230525!$A:$AZ,27,0),IF($G371&gt;0,VLOOKUP($A371,Progress_20230525!$A:$AZ,17,0),VLOOKUP($A371,Progress_20230525!$A:$AZ,17,0)))</f>
        <v>102.17175400000001</v>
      </c>
      <c r="N371" s="387" t="str">
        <f t="shared" si="28"/>
        <v>สังกัดหน่วยงาน</v>
      </c>
      <c r="O371" s="387" t="str">
        <f>IF($F371&gt;0,VLOOKUP($A371,Progress_20230525!$A:$AZ,28,0),IF($G371&gt;0,VLOOKUP($A371,Progress_20230525!$A:$AZ,18,0),VLOOKUP($A371,Progress_20230525!$A:$AZ,18,0)))</f>
        <v>นายสาณิศ ภูมิเรศสุนทร</v>
      </c>
      <c r="P371" s="393" t="str">
        <f>IF($F371&gt;0,VLOOKUP($A371,Progress_20230525!$A:$AZ,29,0),IF($G371&gt;0,VLOOKUP($A371,Progress_20230525!$A:$AZ,19,0),VLOOKUP($A371,Progress_20230525!$A:$AZ,19,0)))</f>
        <v>065-357-6995</v>
      </c>
      <c r="Q371" s="393">
        <f>IF($F371&gt;0,0,IF($G371&gt;0,VLOOKUP($A371,Progress_20230525!$A:$AZ,20,0),VLOOKUP($A371,Progress_20230525!$A:$AZ,20,0)))</f>
        <v>0</v>
      </c>
      <c r="R371" s="393">
        <f>IF($F371&gt;0,0,IF($G371&gt;0,VLOOKUP($A371,Progress_20230525!$A:$AZ,21,0),VLOOKUP($A371,Progress_20230525!$A:$AZ,21,0)))</f>
        <v>0</v>
      </c>
      <c r="S371" s="387"/>
      <c r="T371" s="387"/>
      <c r="U371" s="391">
        <f t="shared" si="29"/>
        <v>45061</v>
      </c>
      <c r="V371" s="387" t="str">
        <f>VLOOKUP(MONTH($U371),Month!$A:$C,3,0)</f>
        <v>พฤษภาคม</v>
      </c>
      <c r="W371" s="387">
        <f t="shared" si="25"/>
        <v>2023</v>
      </c>
      <c r="X371" s="392">
        <v>204.62792304016179</v>
      </c>
      <c r="Y371" s="392">
        <v>146.9718234043776</v>
      </c>
    </row>
    <row r="372" spans="1:25" x14ac:dyDescent="0.25">
      <c r="A372" s="386">
        <f t="shared" si="26"/>
        <v>371</v>
      </c>
      <c r="B372" s="27">
        <f t="shared" si="27"/>
        <v>3</v>
      </c>
      <c r="C372" s="27">
        <f>VALUE(RIGHT(VLOOKUP($A372,Progress_20230525!$A:$AZ,4,0),1))</f>
        <v>2</v>
      </c>
      <c r="D372" s="387" t="str">
        <f>VLOOKUP($C372,Type!$A:$B,2,0)</f>
        <v>ศูนย์ที่จัดตั้งในโรงเรียนสังกัด ศธ. (ขนาดเล็กและกลาง)</v>
      </c>
      <c r="E372" s="386">
        <v>85</v>
      </c>
      <c r="F372" s="388">
        <f>IF(LEN(VLOOKUP($A372,Progress_20230525!$A:$AZ,24,0))&gt;0,1,0)</f>
        <v>0</v>
      </c>
      <c r="G372" s="388">
        <f>IFERROR(SEARCH("&gt;",VLOOKUP($A372,Progress_20230525!$A:$AZ,15,0),1),0)</f>
        <v>0</v>
      </c>
      <c r="H372" s="387" t="str">
        <f>IF($F372&gt;0,VLOOKUP($A372,Progress_20230525!$A:$AZ,24,0),IF($G372&gt;0,RIGHT(VLOOKUP($A372,Progress_20230525!$A:$AZ,15,0),LEN(VLOOKUP($A372,Progress_20230525!$A:$AZ,15,0))-$G372-1),VLOOKUP($A372,Progress_20230525!$A:$AZ,15,0)))</f>
        <v>โรงเรียนนิคมสร้างตนเองจังหวัดสระบุรี (พิบูลสงเคราะห์ 2)</v>
      </c>
      <c r="I372" s="387" t="str">
        <f>VLOOKUP(A372,Progress_20230525!$A:$AZ,7,0)</f>
        <v>สระบุรี</v>
      </c>
      <c r="J372" s="387" t="str">
        <f>VLOOKUP($A372,Progress_20230525!$A:$AZ,5,0)</f>
        <v>โรงเรียนสังกัด สพฐ</v>
      </c>
      <c r="K372" s="387" t="str">
        <f>IF($F372&gt;0,VLOOKUP($A372,Progress_20230525!$A:$AZ,25,0),IF($G372&gt;0,VLOOKUP($A372,Progress_20230525!$A:$AZ,11,0),VLOOKUP($A372,Progress_20230525!$A:$AZ,11,0)))</f>
        <v>หมู่ที่ 7 บ้านเขาดินพัฒนา ตำบลธารเกษม อำเภอพระพุทธบาท จังหวัดสระบุรี 18120</v>
      </c>
      <c r="L372" s="387">
        <f>IF($F372&gt;0,VLOOKUP($A372,Progress_20230525!$A:$AZ,26,0),IF($G372&gt;0,VLOOKUP($A372,Progress_20230525!$A:$AZ,16,0),VLOOKUP($A372,Progress_20230525!$A:$AZ,16,0)))</f>
        <v>14.754419</v>
      </c>
      <c r="M372" s="387">
        <f>IF($F372&gt;0,VLOOKUP($A372,Progress_20230525!$A:$AZ,27,0),IF($G372&gt;0,VLOOKUP($A372,Progress_20230525!$A:$AZ,17,0),VLOOKUP($A372,Progress_20230525!$A:$AZ,17,0)))</f>
        <v>100.807917</v>
      </c>
      <c r="N372" s="387" t="str">
        <f t="shared" si="28"/>
        <v>สังกัดหน่วยงาน</v>
      </c>
      <c r="O372" s="387" t="str">
        <f>IF($F372&gt;0,VLOOKUP($A372,Progress_20230525!$A:$AZ,28,0),IF($G372&gt;0,VLOOKUP($A372,Progress_20230525!$A:$AZ,18,0),VLOOKUP($A372,Progress_20230525!$A:$AZ,18,0)))</f>
        <v>ผอ.นางดารินทร์  จ้ายทองอยู่</v>
      </c>
      <c r="P372" s="393" t="str">
        <f>IF($F372&gt;0,VLOOKUP($A372,Progress_20230525!$A:$AZ,29,0),IF($G372&gt;0,VLOOKUP($A372,Progress_20230525!$A:$AZ,19,0),VLOOKUP($A372,Progress_20230525!$A:$AZ,19,0)))</f>
        <v>081-733-4307</v>
      </c>
      <c r="Q372" s="393" t="str">
        <f>IF($F372&gt;0,0,IF($G372&gt;0,VLOOKUP($A372,Progress_20230525!$A:$AZ,20,0),VLOOKUP($A372,Progress_20230525!$A:$AZ,20,0)))</f>
        <v>นายณรงค์ชัย สายแก้ว</v>
      </c>
      <c r="R372" s="393" t="str">
        <f>IF($F372&gt;0,0,IF($G372&gt;0,VLOOKUP($A372,Progress_20230525!$A:$AZ,21,0),VLOOKUP($A372,Progress_20230525!$A:$AZ,21,0)))</f>
        <v>097-340-8343</v>
      </c>
      <c r="S372" s="387"/>
      <c r="T372" s="387"/>
      <c r="U372" s="391">
        <f t="shared" si="29"/>
        <v>45061</v>
      </c>
      <c r="V372" s="387" t="str">
        <f>VLOOKUP(MONTH($U372),Month!$A:$C,3,0)</f>
        <v>พฤษภาคม</v>
      </c>
      <c r="W372" s="387">
        <f t="shared" si="25"/>
        <v>2023</v>
      </c>
      <c r="X372" s="392">
        <v>215.69698100163311</v>
      </c>
      <c r="Y372" s="392">
        <v>120.34674675411364</v>
      </c>
    </row>
    <row r="373" spans="1:25" x14ac:dyDescent="0.25">
      <c r="A373" s="386">
        <f t="shared" si="26"/>
        <v>372</v>
      </c>
      <c r="B373" s="27">
        <f t="shared" si="27"/>
        <v>3</v>
      </c>
      <c r="C373" s="27">
        <f>VALUE(RIGHT(VLOOKUP($A373,Progress_20230525!$A:$AZ,4,0),1))</f>
        <v>2</v>
      </c>
      <c r="D373" s="387" t="str">
        <f>VLOOKUP($C373,Type!$A:$B,2,0)</f>
        <v>ศูนย์ที่จัดตั้งในโรงเรียนสังกัด ศธ. (ขนาดเล็กและกลาง)</v>
      </c>
      <c r="E373" s="386">
        <v>86</v>
      </c>
      <c r="F373" s="388">
        <f>IF(LEN(VLOOKUP($A373,Progress_20230525!$A:$AZ,24,0))&gt;0,1,0)</f>
        <v>0</v>
      </c>
      <c r="G373" s="388">
        <f>IFERROR(SEARCH("&gt;",VLOOKUP($A373,Progress_20230525!$A:$AZ,15,0),1),0)</f>
        <v>0</v>
      </c>
      <c r="H373" s="387" t="str">
        <f>IF($F373&gt;0,VLOOKUP($A373,Progress_20230525!$A:$AZ,24,0),IF($G373&gt;0,RIGHT(VLOOKUP($A373,Progress_20230525!$A:$AZ,15,0),LEN(VLOOKUP($A373,Progress_20230525!$A:$AZ,15,0))-$G373-1),VLOOKUP($A373,Progress_20230525!$A:$AZ,15,0)))</f>
        <v>โรงเรียนวัดพุแค</v>
      </c>
      <c r="I373" s="387" t="str">
        <f>VLOOKUP(A373,Progress_20230525!$A:$AZ,7,0)</f>
        <v>สระบุรี</v>
      </c>
      <c r="J373" s="387" t="str">
        <f>VLOOKUP($A373,Progress_20230525!$A:$AZ,5,0)</f>
        <v>โรงเรียนสังกัด สพฐ</v>
      </c>
      <c r="K373" s="387" t="str">
        <f>IF($F373&gt;0,VLOOKUP($A373,Progress_20230525!$A:$AZ,25,0),IF($G373&gt;0,VLOOKUP($A373,Progress_20230525!$A:$AZ,11,0),VLOOKUP($A373,Progress_20230525!$A:$AZ,11,0)))</f>
        <v>หมู่ที่  1  บ้านพุแค ตำบลพุแค อำเภอเฉลิมพระเกียรติ จังหวัดสระบุรี 18240</v>
      </c>
      <c r="L373" s="387">
        <f>IF($F373&gt;0,VLOOKUP($A373,Progress_20230525!$A:$AZ,26,0),IF($G373&gt;0,VLOOKUP($A373,Progress_20230525!$A:$AZ,16,0),VLOOKUP($A373,Progress_20230525!$A:$AZ,16,0)))</f>
        <v>14.663118000000001</v>
      </c>
      <c r="M373" s="387">
        <f>IF($F373&gt;0,VLOOKUP($A373,Progress_20230525!$A:$AZ,27,0),IF($G373&gt;0,VLOOKUP($A373,Progress_20230525!$A:$AZ,17,0),VLOOKUP($A373,Progress_20230525!$A:$AZ,17,0)))</f>
        <v>100.891848</v>
      </c>
      <c r="N373" s="387" t="str">
        <f t="shared" si="28"/>
        <v>สังกัดหน่วยงาน</v>
      </c>
      <c r="O373" s="387" t="str">
        <f>IF($F373&gt;0,VLOOKUP($A373,Progress_20230525!$A:$AZ,28,0),IF($G373&gt;0,VLOOKUP($A373,Progress_20230525!$A:$AZ,18,0),VLOOKUP($A373,Progress_20230525!$A:$AZ,18,0)))</f>
        <v>ผอ.นางสาวกมลวรรณ นครศรี</v>
      </c>
      <c r="P373" s="393" t="str">
        <f>IF($F373&gt;0,VLOOKUP($A373,Progress_20230525!$A:$AZ,29,0),IF($G373&gt;0,VLOOKUP($A373,Progress_20230525!$A:$AZ,19,0),VLOOKUP($A373,Progress_20230525!$A:$AZ,19,0)))</f>
        <v>081-780-9249</v>
      </c>
      <c r="Q373" s="393" t="str">
        <f>IF($F373&gt;0,0,IF($G373&gt;0,VLOOKUP($A373,Progress_20230525!$A:$AZ,20,0),VLOOKUP($A373,Progress_20230525!$A:$AZ,20,0)))</f>
        <v>นางสาวจีรวรรณ รวยลาภ</v>
      </c>
      <c r="R373" s="393" t="str">
        <f>IF($F373&gt;0,0,IF($G373&gt;0,VLOOKUP($A373,Progress_20230525!$A:$AZ,21,0),VLOOKUP($A373,Progress_20230525!$A:$AZ,21,0)))</f>
        <v>086-559-4561</v>
      </c>
      <c r="S373" s="387"/>
      <c r="T373" s="387"/>
      <c r="U373" s="391">
        <f t="shared" si="29"/>
        <v>45061</v>
      </c>
      <c r="V373" s="387" t="str">
        <f>VLOOKUP(MONTH($U373),Month!$A:$C,3,0)</f>
        <v>พฤษภาคม</v>
      </c>
      <c r="W373" s="387">
        <f t="shared" si="25"/>
        <v>2023</v>
      </c>
      <c r="X373" s="392">
        <v>210.72672030802232</v>
      </c>
      <c r="Y373" s="392">
        <v>114.55751494331949</v>
      </c>
    </row>
    <row r="374" spans="1:25" x14ac:dyDescent="0.25">
      <c r="A374" s="386">
        <f t="shared" si="26"/>
        <v>373</v>
      </c>
      <c r="B374" s="27">
        <f t="shared" si="27"/>
        <v>3</v>
      </c>
      <c r="C374" s="27">
        <f>VALUE(RIGHT(VLOOKUP($A374,Progress_20230525!$A:$AZ,4,0),1))</f>
        <v>3</v>
      </c>
      <c r="D374" s="387" t="str">
        <f>VLOOKUP($C374,Type!$A:$B,2,0)</f>
        <v>ศูนย์ที่จัดตั้งในโรงเรียนสังกัด ศธ. (ขนาดใหญ่)</v>
      </c>
      <c r="E374" s="386">
        <v>87</v>
      </c>
      <c r="F374" s="388">
        <f>IF(LEN(VLOOKUP($A374,Progress_20230525!$A:$AZ,24,0))&gt;0,1,0)</f>
        <v>0</v>
      </c>
      <c r="G374" s="388">
        <f>IFERROR(SEARCH("&gt;",VLOOKUP($A374,Progress_20230525!$A:$AZ,15,0),1),0)</f>
        <v>0</v>
      </c>
      <c r="H374" s="387" t="str">
        <f>IF($F374&gt;0,VLOOKUP($A374,Progress_20230525!$A:$AZ,24,0),IF($G374&gt;0,RIGHT(VLOOKUP($A374,Progress_20230525!$A:$AZ,15,0),LEN(VLOOKUP($A374,Progress_20230525!$A:$AZ,15,0))-$G374-1),VLOOKUP($A374,Progress_20230525!$A:$AZ,15,0)))</f>
        <v>โรงเรียนวังม่วงวิทยาคม</v>
      </c>
      <c r="I374" s="387" t="str">
        <f>VLOOKUP(A374,Progress_20230525!$A:$AZ,7,0)</f>
        <v>สระบุรี</v>
      </c>
      <c r="J374" s="387" t="str">
        <f>VLOOKUP($A374,Progress_20230525!$A:$AZ,5,0)</f>
        <v>โรงเรียนสังกัด สพฐ</v>
      </c>
      <c r="K374" s="387" t="str">
        <f>IF($F374&gt;0,VLOOKUP($A374,Progress_20230525!$A:$AZ,25,0),IF($G374&gt;0,VLOOKUP($A374,Progress_20230525!$A:$AZ,11,0),VLOOKUP($A374,Progress_20230525!$A:$AZ,11,0)))</f>
        <v>110 หมู่ 5 ถนนวังม่วง-ซับสนุ่น   ตำบลวังม่วง  อำเภอวังม่วง จังหวัดสระบุรี 18220</v>
      </c>
      <c r="L374" s="387">
        <f>IF($F374&gt;0,VLOOKUP($A374,Progress_20230525!$A:$AZ,26,0),IF($G374&gt;0,VLOOKUP($A374,Progress_20230525!$A:$AZ,16,0),VLOOKUP($A374,Progress_20230525!$A:$AZ,16,0)))</f>
        <v>14.846418</v>
      </c>
      <c r="M374" s="387">
        <f>IF($F374&gt;0,VLOOKUP($A374,Progress_20230525!$A:$AZ,27,0),IF($G374&gt;0,VLOOKUP($A374,Progress_20230525!$A:$AZ,17,0),VLOOKUP($A374,Progress_20230525!$A:$AZ,17,0)))</f>
        <v>101.144414</v>
      </c>
      <c r="N374" s="387" t="str">
        <f t="shared" si="28"/>
        <v>สังกัดหน่วยงาน</v>
      </c>
      <c r="O374" s="387" t="str">
        <f>IF($F374&gt;0,VLOOKUP($A374,Progress_20230525!$A:$AZ,28,0),IF($G374&gt;0,VLOOKUP($A374,Progress_20230525!$A:$AZ,18,0),VLOOKUP($A374,Progress_20230525!$A:$AZ,18,0)))</f>
        <v>ผอ.นายอดุลย์ ต้นคำ</v>
      </c>
      <c r="P374" s="393" t="str">
        <f>IF($F374&gt;0,VLOOKUP($A374,Progress_20230525!$A:$AZ,29,0),IF($G374&gt;0,VLOOKUP($A374,Progress_20230525!$A:$AZ,19,0),VLOOKUP($A374,Progress_20230525!$A:$AZ,19,0)))</f>
        <v>084-875-1966</v>
      </c>
      <c r="Q374" s="393" t="str">
        <f>IF($F374&gt;0,0,IF($G374&gt;0,VLOOKUP($A374,Progress_20230525!$A:$AZ,20,0),VLOOKUP($A374,Progress_20230525!$A:$AZ,20,0)))</f>
        <v>นายอภิสิทธ์ บุญมาพิลา</v>
      </c>
      <c r="R374" s="393" t="str">
        <f>IF($F374&gt;0,0,IF($G374&gt;0,VLOOKUP($A374,Progress_20230525!$A:$AZ,21,0),VLOOKUP($A374,Progress_20230525!$A:$AZ,21,0)))</f>
        <v>090-028-3452</v>
      </c>
      <c r="S374" s="387"/>
      <c r="T374" s="387"/>
      <c r="U374" s="391">
        <f t="shared" si="29"/>
        <v>45061</v>
      </c>
      <c r="V374" s="387" t="str">
        <f>VLOOKUP(MONTH($U374),Month!$A:$C,3,0)</f>
        <v>พฤษภาคม</v>
      </c>
      <c r="W374" s="387">
        <f t="shared" si="25"/>
        <v>2023</v>
      </c>
      <c r="X374" s="392">
        <v>200.01991924647476</v>
      </c>
      <c r="Y374" s="392">
        <v>127.87572271101786</v>
      </c>
    </row>
    <row r="375" spans="1:25" x14ac:dyDescent="0.25">
      <c r="A375" s="386">
        <f t="shared" si="26"/>
        <v>374</v>
      </c>
      <c r="B375" s="27">
        <f t="shared" si="27"/>
        <v>3</v>
      </c>
      <c r="C375" s="27">
        <f>VALUE(RIGHT(VLOOKUP($A375,Progress_20230525!$A:$AZ,4,0),1))</f>
        <v>2</v>
      </c>
      <c r="D375" s="387" t="str">
        <f>VLOOKUP($C375,Type!$A:$B,2,0)</f>
        <v>ศูนย์ที่จัดตั้งในโรงเรียนสังกัด ศธ. (ขนาดเล็กและกลาง)</v>
      </c>
      <c r="E375" s="386">
        <v>88</v>
      </c>
      <c r="F375" s="388">
        <f>IF(LEN(VLOOKUP($A375,Progress_20230525!$A:$AZ,24,0))&gt;0,1,0)</f>
        <v>0</v>
      </c>
      <c r="G375" s="388">
        <f>IFERROR(SEARCH("&gt;",VLOOKUP($A375,Progress_20230525!$A:$AZ,15,0),1),0)</f>
        <v>0</v>
      </c>
      <c r="H375" s="387" t="str">
        <f>IF($F375&gt;0,VLOOKUP($A375,Progress_20230525!$A:$AZ,24,0),IF($G375&gt;0,RIGHT(VLOOKUP($A375,Progress_20230525!$A:$AZ,15,0),LEN(VLOOKUP($A375,Progress_20230525!$A:$AZ,15,0))-$G375-1),VLOOKUP($A375,Progress_20230525!$A:$AZ,15,0)))</f>
        <v>โรงเรียนชุมชนวัดบำรุงธรรม</v>
      </c>
      <c r="I375" s="387" t="str">
        <f>VLOOKUP(A375,Progress_20230525!$A:$AZ,7,0)</f>
        <v>สระบุรี</v>
      </c>
      <c r="J375" s="387" t="str">
        <f>VLOOKUP($A375,Progress_20230525!$A:$AZ,5,0)</f>
        <v>โรงเรียนสังกัด สพฐ</v>
      </c>
      <c r="K375" s="387" t="str">
        <f>IF($F375&gt;0,VLOOKUP($A375,Progress_20230525!$A:$AZ,25,0),IF($G375&gt;0,VLOOKUP($A375,Progress_20230525!$A:$AZ,11,0),VLOOKUP($A375,Progress_20230525!$A:$AZ,11,0)))</f>
        <v>หมู่ที่ 10 บ้านชะอม ตำบลชะอม อำเภอแก่งคอย จังหวัดสระบุรี 18110</v>
      </c>
      <c r="L375" s="387">
        <f>IF($F375&gt;0,VLOOKUP($A375,Progress_20230525!$A:$AZ,26,0),IF($G375&gt;0,VLOOKUP($A375,Progress_20230525!$A:$AZ,16,0),VLOOKUP($A375,Progress_20230525!$A:$AZ,16,0)))</f>
        <v>14.406897000000001</v>
      </c>
      <c r="M375" s="387">
        <f>IF($F375&gt;0,VLOOKUP($A375,Progress_20230525!$A:$AZ,27,0),IF($G375&gt;0,VLOOKUP($A375,Progress_20230525!$A:$AZ,17,0),VLOOKUP($A375,Progress_20230525!$A:$AZ,17,0)))</f>
        <v>101.100927</v>
      </c>
      <c r="N375" s="387" t="str">
        <f t="shared" si="28"/>
        <v>สังกัดหน่วยงาน</v>
      </c>
      <c r="O375" s="387" t="str">
        <f>IF($F375&gt;0,VLOOKUP($A375,Progress_20230525!$A:$AZ,28,0),IF($G375&gt;0,VLOOKUP($A375,Progress_20230525!$A:$AZ,18,0),VLOOKUP($A375,Progress_20230525!$A:$AZ,18,0)))</f>
        <v>ผอ.นายอิทธิรัตน์ ควรชม</v>
      </c>
      <c r="P375" s="393" t="str">
        <f>IF($F375&gt;0,VLOOKUP($A375,Progress_20230525!$A:$AZ,29,0),IF($G375&gt;0,VLOOKUP($A375,Progress_20230525!$A:$AZ,19,0),VLOOKUP($A375,Progress_20230525!$A:$AZ,19,0)))</f>
        <v>089-081-2926</v>
      </c>
      <c r="Q375" s="393" t="str">
        <f>IF($F375&gt;0,0,IF($G375&gt;0,VLOOKUP($A375,Progress_20230525!$A:$AZ,20,0),VLOOKUP($A375,Progress_20230525!$A:$AZ,20,0)))</f>
        <v>นายธนภัทร ศรีฮาด</v>
      </c>
      <c r="R375" s="393" t="str">
        <f>IF($F375&gt;0,0,IF($G375&gt;0,VLOOKUP($A375,Progress_20230525!$A:$AZ,21,0),VLOOKUP($A375,Progress_20230525!$A:$AZ,21,0)))</f>
        <v>087-615-2127</v>
      </c>
      <c r="S375" s="387"/>
      <c r="T375" s="387"/>
      <c r="U375" s="391">
        <f t="shared" si="29"/>
        <v>45061</v>
      </c>
      <c r="V375" s="387" t="str">
        <f>VLOOKUP(MONTH($U375),Month!$A:$C,3,0)</f>
        <v>พฤษภาคม</v>
      </c>
      <c r="W375" s="387">
        <f t="shared" si="25"/>
        <v>2023</v>
      </c>
      <c r="X375" s="392">
        <v>206.60219407632474</v>
      </c>
      <c r="Y375" s="392">
        <v>126.06117730787533</v>
      </c>
    </row>
    <row r="376" spans="1:25" x14ac:dyDescent="0.25">
      <c r="A376" s="386">
        <f t="shared" si="26"/>
        <v>375</v>
      </c>
      <c r="B376" s="27">
        <f t="shared" si="27"/>
        <v>3</v>
      </c>
      <c r="C376" s="27">
        <f>VALUE(RIGHT(VLOOKUP($A376,Progress_20230525!$A:$AZ,4,0),1))</f>
        <v>2</v>
      </c>
      <c r="D376" s="387" t="str">
        <f>VLOOKUP($C376,Type!$A:$B,2,0)</f>
        <v>ศูนย์ที่จัดตั้งในโรงเรียนสังกัด ศธ. (ขนาดเล็กและกลาง)</v>
      </c>
      <c r="E376" s="386">
        <v>89</v>
      </c>
      <c r="F376" s="388">
        <f>IF(LEN(VLOOKUP($A376,Progress_20230525!$A:$AZ,24,0))&gt;0,1,0)</f>
        <v>0</v>
      </c>
      <c r="G376" s="388">
        <f>IFERROR(SEARCH("&gt;",VLOOKUP($A376,Progress_20230525!$A:$AZ,15,0),1),0)</f>
        <v>0</v>
      </c>
      <c r="H376" s="387" t="str">
        <f>IF($F376&gt;0,VLOOKUP($A376,Progress_20230525!$A:$AZ,24,0),IF($G376&gt;0,RIGHT(VLOOKUP($A376,Progress_20230525!$A:$AZ,15,0),LEN(VLOOKUP($A376,Progress_20230525!$A:$AZ,15,0))-$G376-1),VLOOKUP($A376,Progress_20230525!$A:$AZ,15,0)))</f>
        <v>โรงเรียนอนุบาลวังม่วง</v>
      </c>
      <c r="I376" s="387" t="str">
        <f>VLOOKUP(A376,Progress_20230525!$A:$AZ,7,0)</f>
        <v>สระบุรี</v>
      </c>
      <c r="J376" s="387" t="str">
        <f>VLOOKUP($A376,Progress_20230525!$A:$AZ,5,0)</f>
        <v>โรงเรียนสังกัด สพฐ</v>
      </c>
      <c r="K376" s="387" t="str">
        <f>IF($F376&gt;0,VLOOKUP($A376,Progress_20230525!$A:$AZ,25,0),IF($G376&gt;0,VLOOKUP($A376,Progress_20230525!$A:$AZ,11,0),VLOOKUP($A376,Progress_20230525!$A:$AZ,11,0)))</f>
        <v>หมู่ที่  5  บ้าน- ตำบลวังม่วง อำเภอวังม่วง จังหวัดสระบุรี 18220</v>
      </c>
      <c r="L376" s="387">
        <f>IF($F376&gt;0,VLOOKUP($A376,Progress_20230525!$A:$AZ,26,0),IF($G376&gt;0,VLOOKUP($A376,Progress_20230525!$A:$AZ,16,0),VLOOKUP($A376,Progress_20230525!$A:$AZ,16,0)))</f>
        <v>14.842836999999999</v>
      </c>
      <c r="M376" s="387">
        <f>IF($F376&gt;0,VLOOKUP($A376,Progress_20230525!$A:$AZ,27,0),IF($G376&gt;0,VLOOKUP($A376,Progress_20230525!$A:$AZ,17,0),VLOOKUP($A376,Progress_20230525!$A:$AZ,17,0)))</f>
        <v>101.131901</v>
      </c>
      <c r="N376" s="387" t="str">
        <f t="shared" si="28"/>
        <v>สังกัดหน่วยงาน</v>
      </c>
      <c r="O376" s="387" t="str">
        <f>IF($F376&gt;0,VLOOKUP($A376,Progress_20230525!$A:$AZ,28,0),IF($G376&gt;0,VLOOKUP($A376,Progress_20230525!$A:$AZ,18,0),VLOOKUP($A376,Progress_20230525!$A:$AZ,18,0)))</f>
        <v>ผอ.นายวิรุต หนองหงอก</v>
      </c>
      <c r="P376" s="393" t="str">
        <f>IF($F376&gt;0,VLOOKUP($A376,Progress_20230525!$A:$AZ,29,0),IF($G376&gt;0,VLOOKUP($A376,Progress_20230525!$A:$AZ,19,0),VLOOKUP($A376,Progress_20230525!$A:$AZ,19,0)))</f>
        <v>092-495-2325</v>
      </c>
      <c r="Q376" s="393" t="str">
        <f>IF($F376&gt;0,0,IF($G376&gt;0,VLOOKUP($A376,Progress_20230525!$A:$AZ,20,0),VLOOKUP($A376,Progress_20230525!$A:$AZ,20,0)))</f>
        <v>นางสาวสุทธิดา ศรีนวลจันทร์</v>
      </c>
      <c r="R376" s="393" t="str">
        <f>IF($F376&gt;0,0,IF($G376&gt;0,VLOOKUP($A376,Progress_20230525!$A:$AZ,21,0),VLOOKUP($A376,Progress_20230525!$A:$AZ,21,0)))</f>
        <v>081-073-6857</v>
      </c>
      <c r="S376" s="387"/>
      <c r="T376" s="387"/>
      <c r="U376" s="391">
        <f t="shared" si="29"/>
        <v>45061</v>
      </c>
      <c r="V376" s="387" t="str">
        <f>VLOOKUP(MONTH($U376),Month!$A:$C,3,0)</f>
        <v>พฤษภาคม</v>
      </c>
      <c r="W376" s="387">
        <f t="shared" si="25"/>
        <v>2023</v>
      </c>
      <c r="X376" s="392">
        <v>245.35735314843515</v>
      </c>
      <c r="Y376" s="392">
        <v>145.12545941581084</v>
      </c>
    </row>
    <row r="377" spans="1:25" x14ac:dyDescent="0.25">
      <c r="A377" s="386">
        <f t="shared" si="26"/>
        <v>376</v>
      </c>
      <c r="B377" s="27">
        <f t="shared" si="27"/>
        <v>3</v>
      </c>
      <c r="C377" s="27">
        <f>VALUE(RIGHT(VLOOKUP($A377,Progress_20230525!$A:$AZ,4,0),1))</f>
        <v>2</v>
      </c>
      <c r="D377" s="387" t="str">
        <f>VLOOKUP($C377,Type!$A:$B,2,0)</f>
        <v>ศูนย์ที่จัดตั้งในโรงเรียนสังกัด ศธ. (ขนาดเล็กและกลาง)</v>
      </c>
      <c r="E377" s="386">
        <v>90</v>
      </c>
      <c r="F377" s="388">
        <f>IF(LEN(VLOOKUP($A377,Progress_20230525!$A:$AZ,24,0))&gt;0,1,0)</f>
        <v>0</v>
      </c>
      <c r="G377" s="388">
        <f>IFERROR(SEARCH("&gt;",VLOOKUP($A377,Progress_20230525!$A:$AZ,15,0),1),0)</f>
        <v>0</v>
      </c>
      <c r="H377" s="387" t="str">
        <f>IF($F377&gt;0,VLOOKUP($A377,Progress_20230525!$A:$AZ,24,0),IF($G377&gt;0,RIGHT(VLOOKUP($A377,Progress_20230525!$A:$AZ,15,0),LEN(VLOOKUP($A377,Progress_20230525!$A:$AZ,15,0))-$G377-1),VLOOKUP($A377,Progress_20230525!$A:$AZ,15,0)))</f>
        <v>โรงเรียนชุมชนวัดกลางท่าข้าม</v>
      </c>
      <c r="I377" s="387" t="str">
        <f>VLOOKUP(A377,Progress_20230525!$A:$AZ,7,0)</f>
        <v>สิงห์บุรี</v>
      </c>
      <c r="J377" s="387" t="str">
        <f>VLOOKUP($A377,Progress_20230525!$A:$AZ,5,0)</f>
        <v>โรงเรียนสังกัด สพฐ</v>
      </c>
      <c r="K377" s="387" t="str">
        <f>IF($F377&gt;0,VLOOKUP($A377,Progress_20230525!$A:$AZ,25,0),IF($G377&gt;0,VLOOKUP($A377,Progress_20230525!$A:$AZ,11,0),VLOOKUP($A377,Progress_20230525!$A:$AZ,11,0)))</f>
        <v>หมู่ที่ 3 บ้านท่าข้าม ตำบลท่าข้าม อำเภอค่ายบางระจัน จังหวัดสิงห์บุรี 16150</v>
      </c>
      <c r="L377" s="387">
        <f>IF($F377&gt;0,VLOOKUP($A377,Progress_20230525!$A:$AZ,26,0),IF($G377&gt;0,VLOOKUP($A377,Progress_20230525!$A:$AZ,16,0),VLOOKUP($A377,Progress_20230525!$A:$AZ,16,0)))</f>
        <v>14.817042000000001</v>
      </c>
      <c r="M377" s="387">
        <f>IF($F377&gt;0,VLOOKUP($A377,Progress_20230525!$A:$AZ,27,0),IF($G377&gt;0,VLOOKUP($A377,Progress_20230525!$A:$AZ,17,0),VLOOKUP($A377,Progress_20230525!$A:$AZ,17,0)))</f>
        <v>100.366416</v>
      </c>
      <c r="N377" s="387" t="str">
        <f t="shared" si="28"/>
        <v>สังกัดหน่วยงาน</v>
      </c>
      <c r="O377" s="387" t="str">
        <f>IF($F377&gt;0,VLOOKUP($A377,Progress_20230525!$A:$AZ,28,0),IF($G377&gt;0,VLOOKUP($A377,Progress_20230525!$A:$AZ,18,0),VLOOKUP($A377,Progress_20230525!$A:$AZ,18,0)))</f>
        <v>นางสาวกุลธิดา    อ่อนมี</v>
      </c>
      <c r="P377" s="393" t="str">
        <f>IF($F377&gt;0,VLOOKUP($A377,Progress_20230525!$A:$AZ,29,0),IF($G377&gt;0,VLOOKUP($A377,Progress_20230525!$A:$AZ,19,0),VLOOKUP($A377,Progress_20230525!$A:$AZ,19,0)))</f>
        <v>098-941-5699</v>
      </c>
      <c r="Q377" s="393" t="str">
        <f>IF($F377&gt;0,0,IF($G377&gt;0,VLOOKUP($A377,Progress_20230525!$A:$AZ,20,0),VLOOKUP($A377,Progress_20230525!$A:$AZ,20,0)))</f>
        <v>นางวาสนา เข็มวรรณ</v>
      </c>
      <c r="R377" s="393" t="str">
        <f>IF($F377&gt;0,0,IF($G377&gt;0,VLOOKUP($A377,Progress_20230525!$A:$AZ,21,0),VLOOKUP($A377,Progress_20230525!$A:$AZ,21,0)))</f>
        <v>089-740-2395</v>
      </c>
      <c r="S377" s="387"/>
      <c r="T377" s="387"/>
      <c r="U377" s="391">
        <f t="shared" si="29"/>
        <v>45061</v>
      </c>
      <c r="V377" s="387" t="str">
        <f>VLOOKUP(MONTH($U377),Month!$A:$C,3,0)</f>
        <v>พฤษภาคม</v>
      </c>
      <c r="W377" s="387">
        <f t="shared" si="25"/>
        <v>2023</v>
      </c>
      <c r="X377" s="392">
        <v>214.39058563462575</v>
      </c>
      <c r="Y377" s="392">
        <v>126.66065238342573</v>
      </c>
    </row>
    <row r="378" spans="1:25" x14ac:dyDescent="0.25">
      <c r="A378" s="386">
        <f t="shared" si="26"/>
        <v>377</v>
      </c>
      <c r="B378" s="27">
        <f t="shared" si="27"/>
        <v>3</v>
      </c>
      <c r="C378" s="27">
        <f>VALUE(RIGHT(VLOOKUP($A378,Progress_20230525!$A:$AZ,4,0),1))</f>
        <v>2</v>
      </c>
      <c r="D378" s="387" t="str">
        <f>VLOOKUP($C378,Type!$A:$B,2,0)</f>
        <v>ศูนย์ที่จัดตั้งในโรงเรียนสังกัด ศธ. (ขนาดเล็กและกลาง)</v>
      </c>
      <c r="E378" s="386">
        <v>91</v>
      </c>
      <c r="F378" s="388">
        <f>IF(LEN(VLOOKUP($A378,Progress_20230525!$A:$AZ,24,0))&gt;0,1,0)</f>
        <v>0</v>
      </c>
      <c r="G378" s="388">
        <f>IFERROR(SEARCH("&gt;",VLOOKUP($A378,Progress_20230525!$A:$AZ,15,0),1),0)</f>
        <v>0</v>
      </c>
      <c r="H378" s="387" t="str">
        <f>IF($F378&gt;0,VLOOKUP($A378,Progress_20230525!$A:$AZ,24,0),IF($G378&gt;0,RIGHT(VLOOKUP($A378,Progress_20230525!$A:$AZ,15,0),LEN(VLOOKUP($A378,Progress_20230525!$A:$AZ,15,0))-$G378-1),VLOOKUP($A378,Progress_20230525!$A:$AZ,15,0)))</f>
        <v>โรงเรียนอนุบาลบางระจัน</v>
      </c>
      <c r="I378" s="387" t="str">
        <f>VLOOKUP(A378,Progress_20230525!$A:$AZ,7,0)</f>
        <v>สิงห์บุรี</v>
      </c>
      <c r="J378" s="387" t="str">
        <f>VLOOKUP($A378,Progress_20230525!$A:$AZ,5,0)</f>
        <v>โรงเรียนสังกัด สพฐ</v>
      </c>
      <c r="K378" s="387" t="str">
        <f>IF($F378&gt;0,VLOOKUP($A378,Progress_20230525!$A:$AZ,25,0),IF($G378&gt;0,VLOOKUP($A378,Progress_20230525!$A:$AZ,11,0),VLOOKUP($A378,Progress_20230525!$A:$AZ,11,0)))</f>
        <v>หมู่ที่ 7 บ้านไม้ดัด ตำบลไม้ดัด อำเภอบางระจัน จังหวัดสิงห์บุรี 16130</v>
      </c>
      <c r="L378" s="387">
        <f>IF($F378&gt;0,VLOOKUP($A378,Progress_20230525!$A:$AZ,26,0),IF($G378&gt;0,VLOOKUP($A378,Progress_20230525!$A:$AZ,16,0),VLOOKUP($A378,Progress_20230525!$A:$AZ,16,0)))</f>
        <v>14.885313</v>
      </c>
      <c r="M378" s="387">
        <f>IF($F378&gt;0,VLOOKUP($A378,Progress_20230525!$A:$AZ,27,0),IF($G378&gt;0,VLOOKUP($A378,Progress_20230525!$A:$AZ,17,0),VLOOKUP($A378,Progress_20230525!$A:$AZ,17,0)))</f>
        <v>100.31739899999999</v>
      </c>
      <c r="N378" s="387" t="str">
        <f t="shared" si="28"/>
        <v>สังกัดหน่วยงาน</v>
      </c>
      <c r="O378" s="387" t="str">
        <f>IF($F378&gt;0,VLOOKUP($A378,Progress_20230525!$A:$AZ,28,0),IF($G378&gt;0,VLOOKUP($A378,Progress_20230525!$A:$AZ,18,0),VLOOKUP($A378,Progress_20230525!$A:$AZ,18,0)))</f>
        <v>ผอ.นายบรรเทิง  โนนเปือย</v>
      </c>
      <c r="P378" s="393" t="str">
        <f>IF($F378&gt;0,VLOOKUP($A378,Progress_20230525!$A:$AZ,29,0),IF($G378&gt;0,VLOOKUP($A378,Progress_20230525!$A:$AZ,19,0),VLOOKUP($A378,Progress_20230525!$A:$AZ,19,0)))</f>
        <v>084-121-4732</v>
      </c>
      <c r="Q378" s="393">
        <f>IF($F378&gt;0,0,IF($G378&gt;0,VLOOKUP($A378,Progress_20230525!$A:$AZ,20,0),VLOOKUP($A378,Progress_20230525!$A:$AZ,20,0)))</f>
        <v>0</v>
      </c>
      <c r="R378" s="393">
        <f>IF($F378&gt;0,0,IF($G378&gt;0,VLOOKUP($A378,Progress_20230525!$A:$AZ,21,0),VLOOKUP($A378,Progress_20230525!$A:$AZ,21,0)))</f>
        <v>0</v>
      </c>
      <c r="S378" s="387"/>
      <c r="T378" s="387"/>
      <c r="U378" s="391">
        <f t="shared" si="29"/>
        <v>45061</v>
      </c>
      <c r="V378" s="387" t="str">
        <f>VLOOKUP(MONTH($U378),Month!$A:$C,3,0)</f>
        <v>พฤษภาคม</v>
      </c>
      <c r="W378" s="387">
        <f t="shared" si="25"/>
        <v>2023</v>
      </c>
      <c r="X378" s="392">
        <v>216.43802214656679</v>
      </c>
      <c r="Y378" s="392">
        <v>126.56796148910536</v>
      </c>
    </row>
    <row r="379" spans="1:25" x14ac:dyDescent="0.25">
      <c r="A379" s="386">
        <f t="shared" si="26"/>
        <v>378</v>
      </c>
      <c r="B379" s="27">
        <f t="shared" si="27"/>
        <v>3</v>
      </c>
      <c r="C379" s="27">
        <f>VALUE(RIGHT(VLOOKUP($A379,Progress_20230525!$A:$AZ,4,0),1))</f>
        <v>3</v>
      </c>
      <c r="D379" s="387" t="str">
        <f>VLOOKUP($C379,Type!$A:$B,2,0)</f>
        <v>ศูนย์ที่จัดตั้งในโรงเรียนสังกัด ศธ. (ขนาดใหญ่)</v>
      </c>
      <c r="E379" s="386">
        <v>92</v>
      </c>
      <c r="F379" s="388">
        <f>IF(LEN(VLOOKUP($A379,Progress_20230525!$A:$AZ,24,0))&gt;0,1,0)</f>
        <v>0</v>
      </c>
      <c r="G379" s="388">
        <f>IFERROR(SEARCH("&gt;",VLOOKUP($A379,Progress_20230525!$A:$AZ,15,0),1),0)</f>
        <v>0</v>
      </c>
      <c r="H379" s="387" t="str">
        <f>IF($F379&gt;0,VLOOKUP($A379,Progress_20230525!$A:$AZ,24,0),IF($G379&gt;0,RIGHT(VLOOKUP($A379,Progress_20230525!$A:$AZ,15,0),LEN(VLOOKUP($A379,Progress_20230525!$A:$AZ,15,0))-$G379-1),VLOOKUP($A379,Progress_20230525!$A:$AZ,15,0)))</f>
        <v>โรงเรียนท่าช้างวิทยาคาร</v>
      </c>
      <c r="I379" s="387" t="str">
        <f>VLOOKUP(A379,Progress_20230525!$A:$AZ,7,0)</f>
        <v>สิงห์บุรี</v>
      </c>
      <c r="J379" s="387" t="str">
        <f>VLOOKUP($A379,Progress_20230525!$A:$AZ,5,0)</f>
        <v>โรงเรียนสังกัด สพฐ</v>
      </c>
      <c r="K379" s="387" t="str">
        <f>IF($F379&gt;0,VLOOKUP($A379,Progress_20230525!$A:$AZ,25,0),IF($G379&gt;0,VLOOKUP($A379,Progress_20230525!$A:$AZ,11,0),VLOOKUP($A379,Progress_20230525!$A:$AZ,11,0)))</f>
        <v>เลขที่ 36 หมู่ 1   ตำบลถอนสมอ  อำเภอท่าช้าง จังหวัดสิงห์บุรี 16140</v>
      </c>
      <c r="L379" s="387">
        <f>IF($F379&gt;0,VLOOKUP($A379,Progress_20230525!$A:$AZ,26,0),IF($G379&gt;0,VLOOKUP($A379,Progress_20230525!$A:$AZ,16,0),VLOOKUP($A379,Progress_20230525!$A:$AZ,16,0)))</f>
        <v>14.758069000000001</v>
      </c>
      <c r="M379" s="387">
        <f>IF($F379&gt;0,VLOOKUP($A379,Progress_20230525!$A:$AZ,27,0),IF($G379&gt;0,VLOOKUP($A379,Progress_20230525!$A:$AZ,17,0),VLOOKUP($A379,Progress_20230525!$A:$AZ,17,0)))</f>
        <v>100.39845200000001</v>
      </c>
      <c r="N379" s="387" t="str">
        <f t="shared" si="28"/>
        <v>สังกัดหน่วยงาน</v>
      </c>
      <c r="O379" s="387" t="str">
        <f>IF($F379&gt;0,VLOOKUP($A379,Progress_20230525!$A:$AZ,28,0),IF($G379&gt;0,VLOOKUP($A379,Progress_20230525!$A:$AZ,18,0),VLOOKUP($A379,Progress_20230525!$A:$AZ,18,0)))</f>
        <v>ผอ.นายเชาวลิต บุญอิ่ม</v>
      </c>
      <c r="P379" s="393" t="str">
        <f>IF($F379&gt;0,VLOOKUP($A379,Progress_20230525!$A:$AZ,29,0),IF($G379&gt;0,VLOOKUP($A379,Progress_20230525!$A:$AZ,19,0),VLOOKUP($A379,Progress_20230525!$A:$AZ,19,0)))</f>
        <v>088-865-8592 ,089-609-3986</v>
      </c>
      <c r="Q379" s="393" t="str">
        <f>IF($F379&gt;0,0,IF($G379&gt;0,VLOOKUP($A379,Progress_20230525!$A:$AZ,20,0),VLOOKUP($A379,Progress_20230525!$A:$AZ,20,0)))</f>
        <v>นายธนัชชา สวนแก้ว</v>
      </c>
      <c r="R379" s="393" t="str">
        <f>IF($F379&gt;0,0,IF($G379&gt;0,VLOOKUP($A379,Progress_20230525!$A:$AZ,21,0),VLOOKUP($A379,Progress_20230525!$A:$AZ,21,0)))</f>
        <v>088-298-8557</v>
      </c>
      <c r="S379" s="387"/>
      <c r="T379" s="387"/>
      <c r="U379" s="391">
        <f t="shared" si="29"/>
        <v>45061</v>
      </c>
      <c r="V379" s="387" t="str">
        <f>VLOOKUP(MONTH($U379),Month!$A:$C,3,0)</f>
        <v>พฤษภาคม</v>
      </c>
      <c r="W379" s="387">
        <f t="shared" si="25"/>
        <v>2023</v>
      </c>
      <c r="X379" s="392">
        <v>248.33004709835211</v>
      </c>
      <c r="Y379" s="392">
        <v>141.88315258884731</v>
      </c>
    </row>
    <row r="380" spans="1:25" x14ac:dyDescent="0.25">
      <c r="A380" s="386">
        <f t="shared" si="26"/>
        <v>379</v>
      </c>
      <c r="B380" s="27">
        <f t="shared" si="27"/>
        <v>3</v>
      </c>
      <c r="C380" s="27">
        <f>VALUE(RIGHT(VLOOKUP($A380,Progress_20230525!$A:$AZ,4,0),1))</f>
        <v>2</v>
      </c>
      <c r="D380" s="387" t="str">
        <f>VLOOKUP($C380,Type!$A:$B,2,0)</f>
        <v>ศูนย์ที่จัดตั้งในโรงเรียนสังกัด ศธ. (ขนาดเล็กและกลาง)</v>
      </c>
      <c r="E380" s="386">
        <v>93</v>
      </c>
      <c r="F380" s="388">
        <f>IF(LEN(VLOOKUP($A380,Progress_20230525!$A:$AZ,24,0))&gt;0,1,0)</f>
        <v>0</v>
      </c>
      <c r="G380" s="388">
        <f>IFERROR(SEARCH("&gt;",VLOOKUP($A380,Progress_20230525!$A:$AZ,15,0),1),0)</f>
        <v>0</v>
      </c>
      <c r="H380" s="387" t="str">
        <f>IF($F380&gt;0,VLOOKUP($A380,Progress_20230525!$A:$AZ,24,0),IF($G380&gt;0,RIGHT(VLOOKUP($A380,Progress_20230525!$A:$AZ,15,0),LEN(VLOOKUP($A380,Progress_20230525!$A:$AZ,15,0))-$G380-1),VLOOKUP($A380,Progress_20230525!$A:$AZ,15,0)))</f>
        <v>โรงเรียนชุมชนวัดปราสาท (นรสิงห์ประชาสรรค์)</v>
      </c>
      <c r="I380" s="387" t="str">
        <f>VLOOKUP(A380,Progress_20230525!$A:$AZ,7,0)</f>
        <v>อ่างทอง</v>
      </c>
      <c r="J380" s="387" t="str">
        <f>VLOOKUP($A380,Progress_20230525!$A:$AZ,5,0)</f>
        <v>โรงเรียนสังกัด สพฐ</v>
      </c>
      <c r="K380" s="387" t="str">
        <f>IF($F380&gt;0,VLOOKUP($A380,Progress_20230525!$A:$AZ,25,0),IF($G380&gt;0,VLOOKUP($A380,Progress_20230525!$A:$AZ,11,0),VLOOKUP($A380,Progress_20230525!$A:$AZ,11,0)))</f>
        <v>หมู่ที่  5  บ้านบ้านตะพุ่น ตำบลนรสิงห์ อำเภอป่าโมก จังหวัดอ่างทอง 14130</v>
      </c>
      <c r="L380" s="387">
        <f>IF($F380&gt;0,VLOOKUP($A380,Progress_20230525!$A:$AZ,26,0),IF($G380&gt;0,VLOOKUP($A380,Progress_20230525!$A:$AZ,16,0),VLOOKUP($A380,Progress_20230525!$A:$AZ,16,0)))</f>
        <v>14.513526000000001</v>
      </c>
      <c r="M380" s="387">
        <f>IF($F380&gt;0,VLOOKUP($A380,Progress_20230525!$A:$AZ,27,0),IF($G380&gt;0,VLOOKUP($A380,Progress_20230525!$A:$AZ,17,0),VLOOKUP($A380,Progress_20230525!$A:$AZ,17,0)))</f>
        <v>100.43547</v>
      </c>
      <c r="N380" s="387" t="str">
        <f t="shared" si="28"/>
        <v>สังกัดหน่วยงาน</v>
      </c>
      <c r="O380" s="387" t="str">
        <f>IF($F380&gt;0,VLOOKUP($A380,Progress_20230525!$A:$AZ,28,0),IF($G380&gt;0,VLOOKUP($A380,Progress_20230525!$A:$AZ,18,0),VLOOKUP($A380,Progress_20230525!$A:$AZ,18,0)))</f>
        <v>ผอ.นายอำนาจ เทพวงษ์</v>
      </c>
      <c r="P380" s="393" t="str">
        <f>IF($F380&gt;0,VLOOKUP($A380,Progress_20230525!$A:$AZ,29,0),IF($G380&gt;0,VLOOKUP($A380,Progress_20230525!$A:$AZ,19,0),VLOOKUP($A380,Progress_20230525!$A:$AZ,19,0)))</f>
        <v>098-249-3651</v>
      </c>
      <c r="Q380" s="393" t="str">
        <f>IF($F380&gt;0,0,IF($G380&gt;0,VLOOKUP($A380,Progress_20230525!$A:$AZ,20,0),VLOOKUP($A380,Progress_20230525!$A:$AZ,20,0)))</f>
        <v>นายจตุพล โตอนันท์</v>
      </c>
      <c r="R380" s="393" t="str">
        <f>IF($F380&gt;0,0,IF($G380&gt;0,VLOOKUP($A380,Progress_20230525!$A:$AZ,21,0),VLOOKUP($A380,Progress_20230525!$A:$AZ,21,0)))</f>
        <v>096-424-8011</v>
      </c>
      <c r="S380" s="387"/>
      <c r="T380" s="387"/>
      <c r="U380" s="391">
        <f t="shared" si="29"/>
        <v>45061</v>
      </c>
      <c r="V380" s="387" t="str">
        <f>VLOOKUP(MONTH($U380),Month!$A:$C,3,0)</f>
        <v>พฤษภาคม</v>
      </c>
      <c r="W380" s="387">
        <f t="shared" si="25"/>
        <v>2023</v>
      </c>
      <c r="X380" s="392">
        <v>205.30561910852461</v>
      </c>
      <c r="Y380" s="392">
        <v>136.72726124416715</v>
      </c>
    </row>
    <row r="381" spans="1:25" x14ac:dyDescent="0.25">
      <c r="A381" s="386">
        <f t="shared" si="26"/>
        <v>380</v>
      </c>
      <c r="B381" s="27">
        <f t="shared" si="27"/>
        <v>3</v>
      </c>
      <c r="C381" s="27">
        <f>VALUE(RIGHT(VLOOKUP($A381,Progress_20230525!$A:$AZ,4,0),1))</f>
        <v>2</v>
      </c>
      <c r="D381" s="387" t="str">
        <f>VLOOKUP($C381,Type!$A:$B,2,0)</f>
        <v>ศูนย์ที่จัดตั้งในโรงเรียนสังกัด ศธ. (ขนาดเล็กและกลาง)</v>
      </c>
      <c r="E381" s="386">
        <v>94</v>
      </c>
      <c r="F381" s="388">
        <f>IF(LEN(VLOOKUP($A381,Progress_20230525!$A:$AZ,24,0))&gt;0,1,0)</f>
        <v>0</v>
      </c>
      <c r="G381" s="388">
        <f>IFERROR(SEARCH("&gt;",VLOOKUP($A381,Progress_20230525!$A:$AZ,15,0),1),0)</f>
        <v>0</v>
      </c>
      <c r="H381" s="387" t="str">
        <f>IF($F381&gt;0,VLOOKUP($A381,Progress_20230525!$A:$AZ,24,0),IF($G381&gt;0,RIGHT(VLOOKUP($A381,Progress_20230525!$A:$AZ,15,0),LEN(VLOOKUP($A381,Progress_20230525!$A:$AZ,15,0))-$G381-1),VLOOKUP($A381,Progress_20230525!$A:$AZ,15,0)))</f>
        <v>โรงเรียนอนุบาลแสวงหา</v>
      </c>
      <c r="I381" s="387" t="str">
        <f>VLOOKUP(A381,Progress_20230525!$A:$AZ,7,0)</f>
        <v>อ่างทอง</v>
      </c>
      <c r="J381" s="387" t="str">
        <f>VLOOKUP($A381,Progress_20230525!$A:$AZ,5,0)</f>
        <v>โรงเรียนสังกัด สพฐ</v>
      </c>
      <c r="K381" s="387" t="str">
        <f>IF($F381&gt;0,VLOOKUP($A381,Progress_20230525!$A:$AZ,25,0),IF($G381&gt;0,VLOOKUP($A381,Progress_20230525!$A:$AZ,11,0),VLOOKUP($A381,Progress_20230525!$A:$AZ,11,0)))</f>
        <v>หมู่ที่ 5 บ้านแสวงหา ตำบลแสวงหา อำเภอแสวงหา จังหวัดอ่างทอง 14150</v>
      </c>
      <c r="L381" s="387">
        <f>IF($F381&gt;0,VLOOKUP($A381,Progress_20230525!$A:$AZ,26,0),IF($G381&gt;0,VLOOKUP($A381,Progress_20230525!$A:$AZ,16,0),VLOOKUP($A381,Progress_20230525!$A:$AZ,16,0)))</f>
        <v>14.753508</v>
      </c>
      <c r="M381" s="387">
        <f>IF($F381&gt;0,VLOOKUP($A381,Progress_20230525!$A:$AZ,27,0),IF($G381&gt;0,VLOOKUP($A381,Progress_20230525!$A:$AZ,17,0),VLOOKUP($A381,Progress_20230525!$A:$AZ,17,0)))</f>
        <v>100.325682</v>
      </c>
      <c r="N381" s="387" t="str">
        <f t="shared" si="28"/>
        <v>สังกัดหน่วยงาน</v>
      </c>
      <c r="O381" s="387" t="str">
        <f>IF($F381&gt;0,VLOOKUP($A381,Progress_20230525!$A:$AZ,28,0),IF($G381&gt;0,VLOOKUP($A381,Progress_20230525!$A:$AZ,18,0),VLOOKUP($A381,Progress_20230525!$A:$AZ,18,0)))</f>
        <v>นาย วีระชาติ    มาลัย</v>
      </c>
      <c r="P381" s="393" t="str">
        <f>IF($F381&gt;0,VLOOKUP($A381,Progress_20230525!$A:$AZ,29,0),IF($G381&gt;0,VLOOKUP($A381,Progress_20230525!$A:$AZ,19,0),VLOOKUP($A381,Progress_20230525!$A:$AZ,19,0)))</f>
        <v>086-1265858</v>
      </c>
      <c r="Q381" s="393" t="str">
        <f>IF($F381&gt;0,0,IF($G381&gt;0,VLOOKUP($A381,Progress_20230525!$A:$AZ,20,0),VLOOKUP($A381,Progress_20230525!$A:$AZ,20,0)))</f>
        <v>นายอานนท์ แก้วเกิด</v>
      </c>
      <c r="R381" s="393" t="str">
        <f>IF($F381&gt;0,0,IF($G381&gt;0,VLOOKUP($A381,Progress_20230525!$A:$AZ,21,0),VLOOKUP($A381,Progress_20230525!$A:$AZ,21,0)))</f>
        <v>090-430-9500</v>
      </c>
      <c r="S381" s="387"/>
      <c r="T381" s="387"/>
      <c r="U381" s="391">
        <f t="shared" si="29"/>
        <v>45061</v>
      </c>
      <c r="V381" s="387" t="str">
        <f>VLOOKUP(MONTH($U381),Month!$A:$C,3,0)</f>
        <v>พฤษภาคม</v>
      </c>
      <c r="W381" s="387">
        <f t="shared" si="25"/>
        <v>2023</v>
      </c>
      <c r="X381" s="392">
        <v>207.44909733293599</v>
      </c>
      <c r="Y381" s="392">
        <v>115.81150218117529</v>
      </c>
    </row>
    <row r="382" spans="1:25" x14ac:dyDescent="0.25">
      <c r="A382" s="386">
        <f t="shared" si="26"/>
        <v>381</v>
      </c>
      <c r="B382" s="27">
        <f t="shared" si="27"/>
        <v>3</v>
      </c>
      <c r="C382" s="27">
        <f>VALUE(RIGHT(VLOOKUP($A382,Progress_20230525!$A:$AZ,4,0),1))</f>
        <v>3</v>
      </c>
      <c r="D382" s="387" t="str">
        <f>VLOOKUP($C382,Type!$A:$B,2,0)</f>
        <v>ศูนย์ที่จัดตั้งในโรงเรียนสังกัด ศธ. (ขนาดใหญ่)</v>
      </c>
      <c r="E382" s="386">
        <v>95</v>
      </c>
      <c r="F382" s="388">
        <f>IF(LEN(VLOOKUP($A382,Progress_20230525!$A:$AZ,24,0))&gt;0,1,0)</f>
        <v>0</v>
      </c>
      <c r="G382" s="388">
        <f>IFERROR(SEARCH("&gt;",VLOOKUP($A382,Progress_20230525!$A:$AZ,15,0),1),0)</f>
        <v>0</v>
      </c>
      <c r="H382" s="387" t="str">
        <f>IF($F382&gt;0,VLOOKUP($A382,Progress_20230525!$A:$AZ,24,0),IF($G382&gt;0,RIGHT(VLOOKUP($A382,Progress_20230525!$A:$AZ,15,0),LEN(VLOOKUP($A382,Progress_20230525!$A:$AZ,15,0))-$G382-1),VLOOKUP($A382,Progress_20230525!$A:$AZ,15,0)))</f>
        <v>โรงเรียนแสวงหาวิทยาคม</v>
      </c>
      <c r="I382" s="387" t="str">
        <f>VLOOKUP(A382,Progress_20230525!$A:$AZ,7,0)</f>
        <v>อ่างทอง</v>
      </c>
      <c r="J382" s="387" t="str">
        <f>VLOOKUP($A382,Progress_20230525!$A:$AZ,5,0)</f>
        <v>โรงเรียนสังกัด สพฐ</v>
      </c>
      <c r="K382" s="387" t="str">
        <f>IF($F382&gt;0,VLOOKUP($A382,Progress_20230525!$A:$AZ,25,0),IF($G382&gt;0,VLOOKUP($A382,Progress_20230525!$A:$AZ,11,0),VLOOKUP($A382,Progress_20230525!$A:$AZ,11,0)))</f>
        <v>หมู่ที่ 7 บ้าน315 ตำบลแสวงหา อำเภอแสวงหา จังหวัดอ่างทอง 14150</v>
      </c>
      <c r="L382" s="387">
        <f>IF($F382&gt;0,VLOOKUP($A382,Progress_20230525!$A:$AZ,26,0),IF($G382&gt;0,VLOOKUP($A382,Progress_20230525!$A:$AZ,16,0),VLOOKUP($A382,Progress_20230525!$A:$AZ,16,0)))</f>
        <v>14.756500000000001</v>
      </c>
      <c r="M382" s="387">
        <f>IF($F382&gt;0,VLOOKUP($A382,Progress_20230525!$A:$AZ,27,0),IF($G382&gt;0,VLOOKUP($A382,Progress_20230525!$A:$AZ,17,0),VLOOKUP($A382,Progress_20230525!$A:$AZ,17,0)))</f>
        <v>100.300422</v>
      </c>
      <c r="N382" s="387" t="str">
        <f t="shared" si="28"/>
        <v>สังกัดหน่วยงาน</v>
      </c>
      <c r="O382" s="387" t="str">
        <f>IF($F382&gt;0,VLOOKUP($A382,Progress_20230525!$A:$AZ,28,0),IF($G382&gt;0,VLOOKUP($A382,Progress_20230525!$A:$AZ,18,0),VLOOKUP($A382,Progress_20230525!$A:$AZ,18,0)))</f>
        <v>นาย ประสิทธิ์    รักงาม</v>
      </c>
      <c r="P382" s="393" t="str">
        <f>IF($F382&gt;0,VLOOKUP($A382,Progress_20230525!$A:$AZ,29,0),IF($G382&gt;0,VLOOKUP($A382,Progress_20230525!$A:$AZ,19,0),VLOOKUP($A382,Progress_20230525!$A:$AZ,19,0)))</f>
        <v>086-1364694</v>
      </c>
      <c r="Q382" s="393" t="str">
        <f>IF($F382&gt;0,0,IF($G382&gt;0,VLOOKUP($A382,Progress_20230525!$A:$AZ,20,0),VLOOKUP($A382,Progress_20230525!$A:$AZ,20,0)))</f>
        <v>นายสมชาย พรศักดิ์ชัย</v>
      </c>
      <c r="R382" s="393" t="str">
        <f>IF($F382&gt;0,0,IF($G382&gt;0,VLOOKUP($A382,Progress_20230525!$A:$AZ,21,0),VLOOKUP($A382,Progress_20230525!$A:$AZ,21,0)))</f>
        <v>086-757-5020</v>
      </c>
      <c r="S382" s="387"/>
      <c r="T382" s="387"/>
      <c r="U382" s="391">
        <f t="shared" si="29"/>
        <v>45061</v>
      </c>
      <c r="V382" s="387" t="str">
        <f>VLOOKUP(MONTH($U382),Month!$A:$C,3,0)</f>
        <v>พฤษภาคม</v>
      </c>
      <c r="W382" s="387">
        <f t="shared" si="25"/>
        <v>2023</v>
      </c>
      <c r="X382" s="392">
        <v>230.70418499873477</v>
      </c>
      <c r="Y382" s="392">
        <v>104.85069166008864</v>
      </c>
    </row>
    <row r="383" spans="1:25" x14ac:dyDescent="0.25">
      <c r="A383" s="386">
        <f t="shared" si="26"/>
        <v>382</v>
      </c>
      <c r="B383" s="27">
        <f t="shared" si="27"/>
        <v>3</v>
      </c>
      <c r="C383" s="27">
        <f>VALUE(RIGHT(VLOOKUP($A383,Progress_20230525!$A:$AZ,4,0),1))</f>
        <v>2</v>
      </c>
      <c r="D383" s="387" t="str">
        <f>VLOOKUP($C383,Type!$A:$B,2,0)</f>
        <v>ศูนย์ที่จัดตั้งในโรงเรียนสังกัด ศธ. (ขนาดเล็กและกลาง)</v>
      </c>
      <c r="E383" s="386">
        <v>96</v>
      </c>
      <c r="F383" s="388">
        <f>IF(LEN(VLOOKUP($A383,Progress_20230525!$A:$AZ,24,0))&gt;0,1,0)</f>
        <v>0</v>
      </c>
      <c r="G383" s="388">
        <f>IFERROR(SEARCH("&gt;",VLOOKUP($A383,Progress_20230525!$A:$AZ,15,0),1),0)</f>
        <v>0</v>
      </c>
      <c r="H383" s="387" t="str">
        <f>IF($F383&gt;0,VLOOKUP($A383,Progress_20230525!$A:$AZ,24,0),IF($G383&gt;0,RIGHT(VLOOKUP($A383,Progress_20230525!$A:$AZ,15,0),LEN(VLOOKUP($A383,Progress_20230525!$A:$AZ,15,0))-$G383-1),VLOOKUP($A383,Progress_20230525!$A:$AZ,15,0)))</f>
        <v>โรงเรียนบ้านสวนขวัญ</v>
      </c>
      <c r="I383" s="387" t="str">
        <f>VLOOKUP(A383,Progress_20230525!$A:$AZ,7,0)</f>
        <v>อุทัยธานี</v>
      </c>
      <c r="J383" s="387" t="str">
        <f>VLOOKUP($A383,Progress_20230525!$A:$AZ,5,0)</f>
        <v>โรงเรียนสังกัด สพฐ</v>
      </c>
      <c r="K383" s="387" t="str">
        <f>IF($F383&gt;0,VLOOKUP($A383,Progress_20230525!$A:$AZ,25,0),IF($G383&gt;0,VLOOKUP($A383,Progress_20230525!$A:$AZ,11,0),VLOOKUP($A383,Progress_20230525!$A:$AZ,11,0)))</f>
        <v>หมู่ที่  13  บ้านสวนขวัญ ตำบลตลุกดู่ อำเภอทัพทัน จังหวัดอุทัยธานี 61120</v>
      </c>
      <c r="L383" s="387">
        <f>IF($F383&gt;0,VLOOKUP($A383,Progress_20230525!$A:$AZ,26,0),IF($G383&gt;0,VLOOKUP($A383,Progress_20230525!$A:$AZ,16,0),VLOOKUP($A383,Progress_20230525!$A:$AZ,16,0)))</f>
        <v>15.488273</v>
      </c>
      <c r="M383" s="387">
        <f>IF($F383&gt;0,VLOOKUP($A383,Progress_20230525!$A:$AZ,27,0),IF($G383&gt;0,VLOOKUP($A383,Progress_20230525!$A:$AZ,17,0),VLOOKUP($A383,Progress_20230525!$A:$AZ,17,0)))</f>
        <v>99.692605999999998</v>
      </c>
      <c r="N383" s="387" t="str">
        <f t="shared" si="28"/>
        <v>สังกัดหน่วยงาน</v>
      </c>
      <c r="O383" s="387" t="str">
        <f>IF($F383&gt;0,VLOOKUP($A383,Progress_20230525!$A:$AZ,28,0),IF($G383&gt;0,VLOOKUP($A383,Progress_20230525!$A:$AZ,18,0),VLOOKUP($A383,Progress_20230525!$A:$AZ,18,0)))</f>
        <v>ผอ.คมศักดิ์ ชื่นชม</v>
      </c>
      <c r="P383" s="393" t="str">
        <f>IF($F383&gt;0,VLOOKUP($A383,Progress_20230525!$A:$AZ,29,0),IF($G383&gt;0,VLOOKUP($A383,Progress_20230525!$A:$AZ,19,0),VLOOKUP($A383,Progress_20230525!$A:$AZ,19,0)))</f>
        <v>086-289-6048 , 087-978-1913</v>
      </c>
      <c r="Q383" s="393" t="str">
        <f>IF($F383&gt;0,0,IF($G383&gt;0,VLOOKUP($A383,Progress_20230525!$A:$AZ,20,0),VLOOKUP($A383,Progress_20230525!$A:$AZ,20,0)))</f>
        <v>สอ.คูณมา จันทร์ผาย</v>
      </c>
      <c r="R383" s="393" t="str">
        <f>IF($F383&gt;0,0,IF($G383&gt;0,VLOOKUP($A383,Progress_20230525!$A:$AZ,21,0),VLOOKUP($A383,Progress_20230525!$A:$AZ,21,0)))</f>
        <v>093-131-3554</v>
      </c>
      <c r="S383" s="387"/>
      <c r="T383" s="387"/>
      <c r="U383" s="391">
        <f t="shared" si="29"/>
        <v>45061</v>
      </c>
      <c r="V383" s="387" t="str">
        <f>VLOOKUP(MONTH($U383),Month!$A:$C,3,0)</f>
        <v>พฤษภาคม</v>
      </c>
      <c r="W383" s="387">
        <f t="shared" si="25"/>
        <v>2023</v>
      </c>
      <c r="X383" s="392">
        <v>200.23332531591561</v>
      </c>
      <c r="Y383" s="392">
        <v>114.62471252371819</v>
      </c>
    </row>
    <row r="384" spans="1:25" x14ac:dyDescent="0.25">
      <c r="A384" s="386">
        <f t="shared" si="26"/>
        <v>383</v>
      </c>
      <c r="B384" s="27">
        <f t="shared" si="27"/>
        <v>3</v>
      </c>
      <c r="C384" s="27">
        <f>VALUE(RIGHT(VLOOKUP($A384,Progress_20230525!$A:$AZ,4,0),1))</f>
        <v>2</v>
      </c>
      <c r="D384" s="387" t="str">
        <f>VLOOKUP($C384,Type!$A:$B,2,0)</f>
        <v>ศูนย์ที่จัดตั้งในโรงเรียนสังกัด ศธ. (ขนาดเล็กและกลาง)</v>
      </c>
      <c r="E384" s="386">
        <v>97</v>
      </c>
      <c r="F384" s="388">
        <f>IF(LEN(VLOOKUP($A384,Progress_20230525!$A:$AZ,24,0))&gt;0,1,0)</f>
        <v>1</v>
      </c>
      <c r="G384" s="388">
        <f>IFERROR(SEARCH("&gt;",VLOOKUP($A384,Progress_20230525!$A:$AZ,15,0),1),0)</f>
        <v>22</v>
      </c>
      <c r="H384" s="387" t="str">
        <f>IF($F384&gt;0,VLOOKUP($A384,Progress_20230525!$A:$AZ,24,0),IF($G384&gt;0,RIGHT(VLOOKUP($A384,Progress_20230525!$A:$AZ,15,0),LEN(VLOOKUP($A384,Progress_20230525!$A:$AZ,15,0))-$G384-1),VLOOKUP($A384,Progress_20230525!$A:$AZ,15,0)))</f>
        <v>โรงเรียนบ้านหนองตะเคียน</v>
      </c>
      <c r="I384" s="387" t="str">
        <f>VLOOKUP(A384,Progress_20230525!$A:$AZ,7,0)</f>
        <v>อุทัยธานี</v>
      </c>
      <c r="J384" s="387" t="str">
        <f>VLOOKUP($A384,Progress_20230525!$A:$AZ,5,0)</f>
        <v>โรงเรียนสังกัด สพฐ</v>
      </c>
      <c r="K384" s="387" t="str">
        <f>IF($F384&gt;0,VLOOKUP($A384,Progress_20230525!$A:$AZ,25,0),IF($G384&gt;0,VLOOKUP($A384,Progress_20230525!$A:$AZ,11,0),VLOOKUP($A384,Progress_20230525!$A:$AZ,11,0)))</f>
        <v>หมู่ที่ 5 บ้านบ้านหนองตะเคียน ตำบลบ่อยาง อำเภอสว่างอารมณ์ จังหวัดอุทัยธานี 61150</v>
      </c>
      <c r="L384" s="387">
        <f>IF($F384&gt;0,VLOOKUP($A384,Progress_20230525!$A:$AZ,26,0),IF($G384&gt;0,VLOOKUP($A384,Progress_20230525!$A:$AZ,16,0),VLOOKUP($A384,Progress_20230525!$A:$AZ,16,0)))</f>
        <v>15.580444973113901</v>
      </c>
      <c r="M384" s="387">
        <f>IF($F384&gt;0,VLOOKUP($A384,Progress_20230525!$A:$AZ,27,0),IF($G384&gt;0,VLOOKUP($A384,Progress_20230525!$A:$AZ,17,0),VLOOKUP($A384,Progress_20230525!$A:$AZ,17,0)))</f>
        <v>99.633458033583395</v>
      </c>
      <c r="N384" s="387" t="str">
        <f t="shared" si="28"/>
        <v>สังกัดหน่วยงาน</v>
      </c>
      <c r="O384" s="387" t="str">
        <f>IF($F384&gt;0,VLOOKUP($A384,Progress_20230525!$A:$AZ,28,0),IF($G384&gt;0,VLOOKUP($A384,Progress_20230525!$A:$AZ,18,0),VLOOKUP($A384,Progress_20230525!$A:$AZ,18,0)))</f>
        <v>ผอ. ชื่อ กิตติยา</v>
      </c>
      <c r="P384" s="393" t="str">
        <f>IF($F384&gt;0,VLOOKUP($A384,Progress_20230525!$A:$AZ,29,0),IF($G384&gt;0,VLOOKUP($A384,Progress_20230525!$A:$AZ,19,0),VLOOKUP($A384,Progress_20230525!$A:$AZ,19,0)))</f>
        <v>081-8868960</v>
      </c>
      <c r="Q384" s="393">
        <f>IF($F384&gt;0,0,IF($G384&gt;0,VLOOKUP($A384,Progress_20230525!$A:$AZ,20,0),VLOOKUP($A384,Progress_20230525!$A:$AZ,20,0)))</f>
        <v>0</v>
      </c>
      <c r="R384" s="393">
        <f>IF($F384&gt;0,0,IF($G384&gt;0,VLOOKUP($A384,Progress_20230525!$A:$AZ,21,0),VLOOKUP($A384,Progress_20230525!$A:$AZ,21,0)))</f>
        <v>0</v>
      </c>
      <c r="S384" s="387"/>
      <c r="T384" s="387"/>
      <c r="U384" s="391">
        <f t="shared" si="29"/>
        <v>45061</v>
      </c>
      <c r="V384" s="387" t="str">
        <f>VLOOKUP(MONTH($U384),Month!$A:$C,3,0)</f>
        <v>พฤษภาคม</v>
      </c>
      <c r="W384" s="387">
        <f t="shared" si="25"/>
        <v>2023</v>
      </c>
      <c r="X384" s="392">
        <v>222.82865761168853</v>
      </c>
      <c r="Y384" s="392">
        <v>141.0196926034177</v>
      </c>
    </row>
    <row r="385" spans="1:25" x14ac:dyDescent="0.25">
      <c r="A385" s="386">
        <f t="shared" si="26"/>
        <v>384</v>
      </c>
      <c r="B385" s="27">
        <f t="shared" si="27"/>
        <v>3</v>
      </c>
      <c r="C385" s="27">
        <f>VALUE(RIGHT(VLOOKUP($A385,Progress_20230525!$A:$AZ,4,0),1))</f>
        <v>2</v>
      </c>
      <c r="D385" s="387" t="str">
        <f>VLOOKUP($C385,Type!$A:$B,2,0)</f>
        <v>ศูนย์ที่จัดตั้งในโรงเรียนสังกัด ศธ. (ขนาดเล็กและกลาง)</v>
      </c>
      <c r="E385" s="386">
        <v>98</v>
      </c>
      <c r="F385" s="388">
        <f>IF(LEN(VLOOKUP($A385,Progress_20230525!$A:$AZ,24,0))&gt;0,1,0)</f>
        <v>0</v>
      </c>
      <c r="G385" s="388">
        <f>IFERROR(SEARCH("&gt;",VLOOKUP($A385,Progress_20230525!$A:$AZ,15,0),1),0)</f>
        <v>0</v>
      </c>
      <c r="H385" s="387" t="str">
        <f>IF($F385&gt;0,VLOOKUP($A385,Progress_20230525!$A:$AZ,24,0),IF($G385&gt;0,RIGHT(VLOOKUP($A385,Progress_20230525!$A:$AZ,15,0),LEN(VLOOKUP($A385,Progress_20230525!$A:$AZ,15,0))-$G385-1),VLOOKUP($A385,Progress_20230525!$A:$AZ,15,0)))</f>
        <v>โรงเรียนบ้านเจ้าวัด</v>
      </c>
      <c r="I385" s="387" t="str">
        <f>VLOOKUP(A385,Progress_20230525!$A:$AZ,7,0)</f>
        <v>อุทัยธานี</v>
      </c>
      <c r="J385" s="387" t="str">
        <f>VLOOKUP($A385,Progress_20230525!$A:$AZ,5,0)</f>
        <v>โรงเรียนสังกัด สพฐ</v>
      </c>
      <c r="K385" s="387" t="str">
        <f>IF($F385&gt;0,VLOOKUP($A385,Progress_20230525!$A:$AZ,25,0),IF($G385&gt;0,VLOOKUP($A385,Progress_20230525!$A:$AZ,11,0),VLOOKUP($A385,Progress_20230525!$A:$AZ,11,0)))</f>
        <v>หมู่ที่  1  บ้านเจ้าวัด ตำบลเจ้าวัด อำเภอบ้านไร่ จังหวัดอุทัยธานี 61140</v>
      </c>
      <c r="L385" s="387">
        <f>IF($F385&gt;0,VLOOKUP($A385,Progress_20230525!$A:$AZ,26,0),IF($G385&gt;0,VLOOKUP($A385,Progress_20230525!$A:$AZ,16,0),VLOOKUP($A385,Progress_20230525!$A:$AZ,16,0)))</f>
        <v>15.175447999999999</v>
      </c>
      <c r="M385" s="387">
        <f>IF($F385&gt;0,VLOOKUP($A385,Progress_20230525!$A:$AZ,27,0),IF($G385&gt;0,VLOOKUP($A385,Progress_20230525!$A:$AZ,17,0),VLOOKUP($A385,Progress_20230525!$A:$AZ,17,0)))</f>
        <v>99.506366</v>
      </c>
      <c r="N385" s="387" t="str">
        <f t="shared" si="28"/>
        <v>สังกัดหน่วยงาน</v>
      </c>
      <c r="O385" s="387" t="str">
        <f>IF($F385&gt;0,VLOOKUP($A385,Progress_20230525!$A:$AZ,28,0),IF($G385&gt;0,VLOOKUP($A385,Progress_20230525!$A:$AZ,18,0),VLOOKUP($A385,Progress_20230525!$A:$AZ,18,0)))</f>
        <v>ผอ. นางณัฐชนิกา ทวีทรัพย์นวกุล</v>
      </c>
      <c r="P385" s="393" t="str">
        <f>IF($F385&gt;0,VLOOKUP($A385,Progress_20230525!$A:$AZ,29,0),IF($G385&gt;0,VLOOKUP($A385,Progress_20230525!$A:$AZ,19,0),VLOOKUP($A385,Progress_20230525!$A:$AZ,19,0)))</f>
        <v>085-731-5998</v>
      </c>
      <c r="Q385" s="393" t="str">
        <f>IF($F385&gt;0,0,IF($G385&gt;0,VLOOKUP($A385,Progress_20230525!$A:$AZ,20,0),VLOOKUP($A385,Progress_20230525!$A:$AZ,20,0)))</f>
        <v>นายมิตรชัย สุทธิ์ศักดิ์</v>
      </c>
      <c r="R385" s="393" t="str">
        <f>IF($F385&gt;0,0,IF($G385&gt;0,VLOOKUP($A385,Progress_20230525!$A:$AZ,21,0),VLOOKUP($A385,Progress_20230525!$A:$AZ,21,0)))</f>
        <v>088-427-6731</v>
      </c>
      <c r="S385" s="387"/>
      <c r="T385" s="387"/>
      <c r="U385" s="391">
        <f t="shared" si="29"/>
        <v>45061</v>
      </c>
      <c r="V385" s="387" t="str">
        <f>VLOOKUP(MONTH($U385),Month!$A:$C,3,0)</f>
        <v>พฤษภาคม</v>
      </c>
      <c r="W385" s="387">
        <f t="shared" si="25"/>
        <v>2023</v>
      </c>
      <c r="X385" s="392">
        <v>219.0918976807589</v>
      </c>
      <c r="Y385" s="392">
        <v>113.83465222169798</v>
      </c>
    </row>
    <row r="386" spans="1:25" x14ac:dyDescent="0.25">
      <c r="A386" s="386">
        <f t="shared" si="26"/>
        <v>385</v>
      </c>
      <c r="B386" s="27">
        <f t="shared" si="27"/>
        <v>3</v>
      </c>
      <c r="C386" s="27">
        <f>VALUE(RIGHT(VLOOKUP($A386,Progress_20230525!$A:$AZ,4,0),1))</f>
        <v>2</v>
      </c>
      <c r="D386" s="387" t="str">
        <f>VLOOKUP($C386,Type!$A:$B,2,0)</f>
        <v>ศูนย์ที่จัดตั้งในโรงเรียนสังกัด ศธ. (ขนาดเล็กและกลาง)</v>
      </c>
      <c r="E386" s="386">
        <v>99</v>
      </c>
      <c r="F386" s="388">
        <f>IF(LEN(VLOOKUP($A386,Progress_20230525!$A:$AZ,24,0))&gt;0,1,0)</f>
        <v>0</v>
      </c>
      <c r="G386" s="388">
        <f>IFERROR(SEARCH("&gt;",VLOOKUP($A386,Progress_20230525!$A:$AZ,15,0),1),0)</f>
        <v>0</v>
      </c>
      <c r="H386" s="387" t="str">
        <f>IF($F386&gt;0,VLOOKUP($A386,Progress_20230525!$A:$AZ,24,0),IF($G386&gt;0,RIGHT(VLOOKUP($A386,Progress_20230525!$A:$AZ,15,0),LEN(VLOOKUP($A386,Progress_20230525!$A:$AZ,15,0))-$G386-1),VLOOKUP($A386,Progress_20230525!$A:$AZ,15,0)))</f>
        <v>โรงเรียนบ้านเขาวง</v>
      </c>
      <c r="I386" s="387" t="str">
        <f>VLOOKUP(A386,Progress_20230525!$A:$AZ,7,0)</f>
        <v>อุทัยธานี</v>
      </c>
      <c r="J386" s="387" t="str">
        <f>VLOOKUP($A386,Progress_20230525!$A:$AZ,5,0)</f>
        <v>โรงเรียนสังกัด สพฐ</v>
      </c>
      <c r="K386" s="387" t="str">
        <f>IF($F386&gt;0,VLOOKUP($A386,Progress_20230525!$A:$AZ,25,0),IF($G386&gt;0,VLOOKUP($A386,Progress_20230525!$A:$AZ,11,0),VLOOKUP($A386,Progress_20230525!$A:$AZ,11,0)))</f>
        <v>1 หมู่ที่ 2 บ้านเขาวง   ตำบลป่าอ้อ  อำเภอลานสัก จังหวัดอุทัยธานี 61160</v>
      </c>
      <c r="L386" s="387">
        <f>IF($F386&gt;0,VLOOKUP($A386,Progress_20230525!$A:$AZ,26,0),IF($G386&gt;0,VLOOKUP($A386,Progress_20230525!$A:$AZ,16,0),VLOOKUP($A386,Progress_20230525!$A:$AZ,16,0)))</f>
        <v>15.452251</v>
      </c>
      <c r="M386" s="387">
        <f>IF($F386&gt;0,VLOOKUP($A386,Progress_20230525!$A:$AZ,27,0),IF($G386&gt;0,VLOOKUP($A386,Progress_20230525!$A:$AZ,17,0),VLOOKUP($A386,Progress_20230525!$A:$AZ,17,0)))</f>
        <v>99.519486999999998</v>
      </c>
      <c r="N386" s="387" t="str">
        <f t="shared" si="28"/>
        <v>สังกัดหน่วยงาน</v>
      </c>
      <c r="O386" s="387" t="str">
        <f>IF($F386&gt;0,VLOOKUP($A386,Progress_20230525!$A:$AZ,28,0),IF($G386&gt;0,VLOOKUP($A386,Progress_20230525!$A:$AZ,18,0),VLOOKUP($A386,Progress_20230525!$A:$AZ,18,0)))</f>
        <v>ผอ. นายศฐา ใจโพธา</v>
      </c>
      <c r="P386" s="393" t="str">
        <f>IF($F386&gt;0,VLOOKUP($A386,Progress_20230525!$A:$AZ,29,0),IF($G386&gt;0,VLOOKUP($A386,Progress_20230525!$A:$AZ,19,0),VLOOKUP($A386,Progress_20230525!$A:$AZ,19,0)))</f>
        <v>081-255-6509</v>
      </c>
      <c r="Q386" s="393" t="str">
        <f>IF($F386&gt;0,0,IF($G386&gt;0,VLOOKUP($A386,Progress_20230525!$A:$AZ,20,0),VLOOKUP($A386,Progress_20230525!$A:$AZ,20,0)))</f>
        <v>นางสาววณิชชากร ลักษณะ</v>
      </c>
      <c r="R386" s="393" t="str">
        <f>IF($F386&gt;0,0,IF($G386&gt;0,VLOOKUP($A386,Progress_20230525!$A:$AZ,21,0),VLOOKUP($A386,Progress_20230525!$A:$AZ,21,0)))</f>
        <v>088-233-5663</v>
      </c>
      <c r="S386" s="387"/>
      <c r="T386" s="387"/>
      <c r="U386" s="391">
        <f t="shared" si="29"/>
        <v>45061</v>
      </c>
      <c r="V386" s="387" t="str">
        <f>VLOOKUP(MONTH($U386),Month!$A:$C,3,0)</f>
        <v>พฤษภาคม</v>
      </c>
      <c r="W386" s="387">
        <f t="shared" si="25"/>
        <v>2023</v>
      </c>
      <c r="X386" s="392">
        <v>210.36692441976913</v>
      </c>
      <c r="Y386" s="392">
        <v>125.09630516958305</v>
      </c>
    </row>
    <row r="387" spans="1:25" x14ac:dyDescent="0.25">
      <c r="A387" s="386">
        <f t="shared" si="26"/>
        <v>386</v>
      </c>
      <c r="B387" s="27">
        <f t="shared" si="27"/>
        <v>3</v>
      </c>
      <c r="C387" s="27">
        <f>VALUE(RIGHT(VLOOKUP($A387,Progress_20230525!$A:$AZ,4,0),1))</f>
        <v>3</v>
      </c>
      <c r="D387" s="387" t="str">
        <f>VLOOKUP($C387,Type!$A:$B,2,0)</f>
        <v>ศูนย์ที่จัดตั้งในโรงเรียนสังกัด ศธ. (ขนาดใหญ่)</v>
      </c>
      <c r="E387" s="386">
        <v>100</v>
      </c>
      <c r="F387" s="388">
        <f>IF(LEN(VLOOKUP($A387,Progress_20230525!$A:$AZ,24,0))&gt;0,1,0)</f>
        <v>0</v>
      </c>
      <c r="G387" s="388">
        <f>IFERROR(SEARCH("&gt;",VLOOKUP($A387,Progress_20230525!$A:$AZ,15,0),1),0)</f>
        <v>0</v>
      </c>
      <c r="H387" s="387" t="str">
        <f>IF($F387&gt;0,VLOOKUP($A387,Progress_20230525!$A:$AZ,24,0),IF($G387&gt;0,RIGHT(VLOOKUP($A387,Progress_20230525!$A:$AZ,15,0),LEN(VLOOKUP($A387,Progress_20230525!$A:$AZ,15,0))-$G387-1),VLOOKUP($A387,Progress_20230525!$A:$AZ,15,0)))</f>
        <v>โรงเรียนสว่างอารมณ์วิทยาคม</v>
      </c>
      <c r="I387" s="387" t="str">
        <f>VLOOKUP(A387,Progress_20230525!$A:$AZ,7,0)</f>
        <v>อุทัยธานี</v>
      </c>
      <c r="J387" s="387" t="str">
        <f>VLOOKUP($A387,Progress_20230525!$A:$AZ,5,0)</f>
        <v>โรงเรียนสังกัด สพฐ</v>
      </c>
      <c r="K387" s="387" t="str">
        <f>IF($F387&gt;0,VLOOKUP($A387,Progress_20230525!$A:$AZ,25,0),IF($G387&gt;0,VLOOKUP($A387,Progress_20230525!$A:$AZ,11,0),VLOOKUP($A387,Progress_20230525!$A:$AZ,11,0)))</f>
        <v>หมู่ที่  2  บ้านดอนใหญ่ ตำบลสว่างอารมณ์ อำเภอสว่างอารมณ์ จังหวัดอุทัยธานี 61150</v>
      </c>
      <c r="L387" s="387">
        <f>IF($F387&gt;0,VLOOKUP($A387,Progress_20230525!$A:$AZ,26,0),IF($G387&gt;0,VLOOKUP($A387,Progress_20230525!$A:$AZ,16,0),VLOOKUP($A387,Progress_20230525!$A:$AZ,16,0)))</f>
        <v>15.586710999999999</v>
      </c>
      <c r="M387" s="387">
        <f>IF($F387&gt;0,VLOOKUP($A387,Progress_20230525!$A:$AZ,27,0),IF($G387&gt;0,VLOOKUP($A387,Progress_20230525!$A:$AZ,17,0),VLOOKUP($A387,Progress_20230525!$A:$AZ,17,0)))</f>
        <v>99.844806000000005</v>
      </c>
      <c r="N387" s="387" t="str">
        <f t="shared" si="28"/>
        <v>สังกัดหน่วยงาน</v>
      </c>
      <c r="O387" s="387" t="str">
        <f>IF($F387&gt;0,VLOOKUP($A387,Progress_20230525!$A:$AZ,28,0),IF($G387&gt;0,VLOOKUP($A387,Progress_20230525!$A:$AZ,18,0),VLOOKUP($A387,Progress_20230525!$A:$AZ,18,0)))</f>
        <v>ผอ. นายเสวก พันธุ์อ้น</v>
      </c>
      <c r="P387" s="393" t="str">
        <f>IF($F387&gt;0,VLOOKUP($A387,Progress_20230525!$A:$AZ,29,0),IF($G387&gt;0,VLOOKUP($A387,Progress_20230525!$A:$AZ,19,0),VLOOKUP($A387,Progress_20230525!$A:$AZ,19,0)))</f>
        <v>081-707-5963</v>
      </c>
      <c r="Q387" s="393">
        <f>IF($F387&gt;0,0,IF($G387&gt;0,VLOOKUP($A387,Progress_20230525!$A:$AZ,20,0),VLOOKUP($A387,Progress_20230525!$A:$AZ,20,0)))</f>
        <v>0</v>
      </c>
      <c r="R387" s="393">
        <f>IF($F387&gt;0,0,IF($G387&gt;0,VLOOKUP($A387,Progress_20230525!$A:$AZ,21,0),VLOOKUP($A387,Progress_20230525!$A:$AZ,21,0)))</f>
        <v>0</v>
      </c>
      <c r="S387" s="387"/>
      <c r="T387" s="387"/>
      <c r="U387" s="391">
        <f t="shared" si="29"/>
        <v>45061</v>
      </c>
      <c r="V387" s="387" t="str">
        <f>VLOOKUP(MONTH($U387),Month!$A:$C,3,0)</f>
        <v>พฤษภาคม</v>
      </c>
      <c r="W387" s="387">
        <f t="shared" ref="W387:W400" si="30">YEAR(U387)</f>
        <v>2023</v>
      </c>
      <c r="X387" s="392">
        <v>237.60012337225803</v>
      </c>
      <c r="Y387" s="392">
        <v>140.97904615063283</v>
      </c>
    </row>
    <row r="388" spans="1:25" x14ac:dyDescent="0.25">
      <c r="A388" s="386">
        <f t="shared" ref="A388:A400" si="31">A387+1</f>
        <v>387</v>
      </c>
      <c r="B388" s="27">
        <f t="shared" ref="B388:B400" si="32">$B$2</f>
        <v>3</v>
      </c>
      <c r="C388" s="27">
        <f>VALUE(RIGHT(VLOOKUP($A388,Progress_20230525!$A:$AZ,4,0),1))</f>
        <v>4</v>
      </c>
      <c r="D388" s="387" t="str">
        <f>VLOOKUP($C388,Type!$A:$B,2,0)</f>
        <v>ศูนย์ที่จัดตั้งในโรงเรียนสังกัดตำรวจตะเวนชายแดง (ตชด.) (ขนาดเล็กและกลาง)</v>
      </c>
      <c r="E388" s="386">
        <v>1</v>
      </c>
      <c r="F388" s="388">
        <f>IF(LEN(VLOOKUP($A388,Progress_20230525!$A:$AZ,24,0))&gt;0,1,0)</f>
        <v>0</v>
      </c>
      <c r="G388" s="388">
        <f>IFERROR(SEARCH("&gt;",VLOOKUP($A388,Progress_20230525!$A:$AZ,15,0),1),0)</f>
        <v>0</v>
      </c>
      <c r="H388" s="387" t="str">
        <f>IF($F388&gt;0,VLOOKUP($A388,Progress_20230525!$A:$AZ,24,0),IF($G388&gt;0,RIGHT(VLOOKUP($A388,Progress_20230525!$A:$AZ,15,0),LEN(VLOOKUP($A388,Progress_20230525!$A:$AZ,15,0))-$G388-1),VLOOKUP($A388,Progress_20230525!$A:$AZ,15,0)))</f>
        <v>รร.ตชด.บ้านน้ำแดง</v>
      </c>
      <c r="I388" s="387" t="str">
        <f>VLOOKUP(A388,Progress_20230525!$A:$AZ,7,0)</f>
        <v>จันทบุรี</v>
      </c>
      <c r="J388" s="387" t="str">
        <f>VLOOKUP($A388,Progress_20230525!$A:$AZ,5,0)</f>
        <v>โรงเรียนสังกัด ตชด.</v>
      </c>
      <c r="K388" s="387" t="str">
        <f>IF($F388&gt;0,VLOOKUP($A388,Progress_20230525!$A:$AZ,25,0),IF($G388&gt;0,VLOOKUP($A388,Progress_20230525!$A:$AZ,11,0),VLOOKUP($A388,Progress_20230525!$A:$AZ,11,0)))</f>
        <v>หมู่ที่ 6 บ้านน้ำแดง ตำบลบางชัน อำเภอขลุง จังหวัดจันทบุรี 22110</v>
      </c>
      <c r="L388" s="387">
        <f>IF($F388&gt;0,VLOOKUP($A388,Progress_20230525!$A:$AZ,26,0),IF($G388&gt;0,VLOOKUP($A388,Progress_20230525!$A:$AZ,16,0),VLOOKUP($A388,Progress_20230525!$A:$AZ,16,0)))</f>
        <v>12.355007000000001</v>
      </c>
      <c r="M388" s="387">
        <f>IF($F388&gt;0,VLOOKUP($A388,Progress_20230525!$A:$AZ,27,0),IF($G388&gt;0,VLOOKUP($A388,Progress_20230525!$A:$AZ,17,0),VLOOKUP($A388,Progress_20230525!$A:$AZ,17,0)))</f>
        <v>102.223438</v>
      </c>
      <c r="N388" s="387" t="str">
        <f t="shared" ref="N388:N400" si="33">$N$2</f>
        <v>สังกัดหน่วยงาน</v>
      </c>
      <c r="O388" s="387" t="str">
        <f>IF($F388&gt;0,VLOOKUP($A388,Progress_20230525!$A:$AZ,28,0),IF($G388&gt;0,VLOOKUP($A388,Progress_20230525!$A:$AZ,18,0),VLOOKUP($A388,Progress_20230525!$A:$AZ,18,0)))</f>
        <v>พ.ต.ต.สมบัติ  จรูญไชย</v>
      </c>
      <c r="P388" s="393" t="str">
        <f>IF($F388&gt;0,VLOOKUP($A388,Progress_20230525!$A:$AZ,29,0),IF($G388&gt;0,VLOOKUP($A388,Progress_20230525!$A:$AZ,19,0),VLOOKUP($A388,Progress_20230525!$A:$AZ,19,0)))</f>
        <v>0861505296</v>
      </c>
      <c r="Q388" s="393">
        <f>IF($F388&gt;0,0,IF($G388&gt;0,VLOOKUP($A388,Progress_20230525!$A:$AZ,20,0),VLOOKUP($A388,Progress_20230525!$A:$AZ,20,0)))</f>
        <v>0</v>
      </c>
      <c r="R388" s="393">
        <f>IF($F388&gt;0,0,IF($G388&gt;0,VLOOKUP($A388,Progress_20230525!$A:$AZ,21,0),VLOOKUP($A388,Progress_20230525!$A:$AZ,21,0)))</f>
        <v>0</v>
      </c>
      <c r="S388" s="387"/>
      <c r="T388" s="387"/>
      <c r="U388" s="391">
        <f t="shared" ref="U388:U400" si="34">$U$2</f>
        <v>45061</v>
      </c>
      <c r="V388" s="387" t="str">
        <f>VLOOKUP(MONTH($U388),Month!$A:$C,3,0)</f>
        <v>พฤษภาคม</v>
      </c>
      <c r="W388" s="387">
        <f t="shared" si="30"/>
        <v>2023</v>
      </c>
      <c r="X388" s="392">
        <v>238.83007489242129</v>
      </c>
      <c r="Y388" s="392">
        <v>131.83909488479486</v>
      </c>
    </row>
    <row r="389" spans="1:25" x14ac:dyDescent="0.25">
      <c r="A389" s="386">
        <f t="shared" si="31"/>
        <v>388</v>
      </c>
      <c r="B389" s="27">
        <f t="shared" si="32"/>
        <v>3</v>
      </c>
      <c r="C389" s="27">
        <f>VALUE(RIGHT(VLOOKUP($A389,Progress_20230525!$A:$AZ,4,0),1))</f>
        <v>4</v>
      </c>
      <c r="D389" s="387" t="str">
        <f>VLOOKUP($C389,Type!$A:$B,2,0)</f>
        <v>ศูนย์ที่จัดตั้งในโรงเรียนสังกัดตำรวจตะเวนชายแดง (ตชด.) (ขนาดเล็กและกลาง)</v>
      </c>
      <c r="E389" s="386">
        <v>2</v>
      </c>
      <c r="F389" s="388">
        <f>IF(LEN(VLOOKUP($A389,Progress_20230525!$A:$AZ,24,0))&gt;0,1,0)</f>
        <v>0</v>
      </c>
      <c r="G389" s="388">
        <f>IFERROR(SEARCH("&gt;",VLOOKUP($A389,Progress_20230525!$A:$AZ,15,0),1),0)</f>
        <v>0</v>
      </c>
      <c r="H389" s="387" t="str">
        <f>IF($F389&gt;0,VLOOKUP($A389,Progress_20230525!$A:$AZ,24,0),IF($G389&gt;0,RIGHT(VLOOKUP($A389,Progress_20230525!$A:$AZ,15,0),LEN(VLOOKUP($A389,Progress_20230525!$A:$AZ,15,0))-$G389-1),VLOOKUP($A389,Progress_20230525!$A:$AZ,15,0)))</f>
        <v>รร.ตชด.บ้านคลองมะลิประเวศน์วิทยา</v>
      </c>
      <c r="I389" s="387" t="str">
        <f>VLOOKUP(A389,Progress_20230525!$A:$AZ,7,0)</f>
        <v>จันทบุรี</v>
      </c>
      <c r="J389" s="387" t="str">
        <f>VLOOKUP($A389,Progress_20230525!$A:$AZ,5,0)</f>
        <v>โรงเรียนสังกัด ตชด.</v>
      </c>
      <c r="K389" s="387" t="str">
        <f>IF($F389&gt;0,VLOOKUP($A389,Progress_20230525!$A:$AZ,25,0),IF($G389&gt;0,VLOOKUP($A389,Progress_20230525!$A:$AZ,11,0),VLOOKUP($A389,Progress_20230525!$A:$AZ,11,0)))</f>
        <v>หมู่ที่ 8 บ้านคลองมะลิ ตำบลอ่างคีรี อำเภอมะขาม จังหวัดจันทบุรี 22180</v>
      </c>
      <c r="L389" s="387">
        <f>IF($F389&gt;0,VLOOKUP($A389,Progress_20230525!$A:$AZ,26,0),IF($G389&gt;0,VLOOKUP($A389,Progress_20230525!$A:$AZ,16,0),VLOOKUP($A389,Progress_20230525!$A:$AZ,16,0)))</f>
        <v>12.640337000000001</v>
      </c>
      <c r="M389" s="387">
        <f>IF($F389&gt;0,VLOOKUP($A389,Progress_20230525!$A:$AZ,27,0),IF($G389&gt;0,VLOOKUP($A389,Progress_20230525!$A:$AZ,17,0),VLOOKUP($A389,Progress_20230525!$A:$AZ,17,0)))</f>
        <v>102.281113</v>
      </c>
      <c r="N389" s="387" t="str">
        <f t="shared" si="33"/>
        <v>สังกัดหน่วยงาน</v>
      </c>
      <c r="O389" s="387" t="str">
        <f>IF($F389&gt;0,VLOOKUP($A389,Progress_20230525!$A:$AZ,28,0),IF($G389&gt;0,VLOOKUP($A389,Progress_20230525!$A:$AZ,18,0),VLOOKUP($A389,Progress_20230525!$A:$AZ,18,0)))</f>
        <v>พ.ต.ต.อธิพล  เมืองวงค์</v>
      </c>
      <c r="P389" s="393" t="str">
        <f>IF($F389&gt;0,VLOOKUP($A389,Progress_20230525!$A:$AZ,29,0),IF($G389&gt;0,VLOOKUP($A389,Progress_20230525!$A:$AZ,19,0),VLOOKUP($A389,Progress_20230525!$A:$AZ,19,0)))</f>
        <v>089 9311936</v>
      </c>
      <c r="Q389" s="393">
        <f>IF($F389&gt;0,0,IF($G389&gt;0,VLOOKUP($A389,Progress_20230525!$A:$AZ,20,0),VLOOKUP($A389,Progress_20230525!$A:$AZ,20,0)))</f>
        <v>0</v>
      </c>
      <c r="R389" s="393">
        <f>IF($F389&gt;0,0,IF($G389&gt;0,VLOOKUP($A389,Progress_20230525!$A:$AZ,21,0),VLOOKUP($A389,Progress_20230525!$A:$AZ,21,0)))</f>
        <v>0</v>
      </c>
      <c r="S389" s="387"/>
      <c r="T389" s="387"/>
      <c r="U389" s="391">
        <f t="shared" si="34"/>
        <v>45061</v>
      </c>
      <c r="V389" s="387" t="str">
        <f>VLOOKUP(MONTH($U389),Month!$A:$C,3,0)</f>
        <v>พฤษภาคม</v>
      </c>
      <c r="W389" s="387">
        <f t="shared" si="30"/>
        <v>2023</v>
      </c>
      <c r="X389" s="392">
        <v>219.11799656597418</v>
      </c>
      <c r="Y389" s="392">
        <v>138.90794229327554</v>
      </c>
    </row>
    <row r="390" spans="1:25" x14ac:dyDescent="0.25">
      <c r="A390" s="386">
        <f t="shared" si="31"/>
        <v>389</v>
      </c>
      <c r="B390" s="27">
        <f t="shared" si="32"/>
        <v>3</v>
      </c>
      <c r="C390" s="27">
        <f>VALUE(RIGHT(VLOOKUP($A390,Progress_20230525!$A:$AZ,4,0),1))</f>
        <v>4</v>
      </c>
      <c r="D390" s="387" t="str">
        <f>VLOOKUP($C390,Type!$A:$B,2,0)</f>
        <v>ศูนย์ที่จัดตั้งในโรงเรียนสังกัดตำรวจตะเวนชายแดง (ตชด.) (ขนาดเล็กและกลาง)</v>
      </c>
      <c r="E390" s="386">
        <v>3</v>
      </c>
      <c r="F390" s="388">
        <f>IF(LEN(VLOOKUP($A390,Progress_20230525!$A:$AZ,24,0))&gt;0,1,0)</f>
        <v>0</v>
      </c>
      <c r="G390" s="388">
        <f>IFERROR(SEARCH("&gt;",VLOOKUP($A390,Progress_20230525!$A:$AZ,15,0),1),0)</f>
        <v>0</v>
      </c>
      <c r="H390" s="387" t="str">
        <f>IF($F390&gt;0,VLOOKUP($A390,Progress_20230525!$A:$AZ,24,0),IF($G390&gt;0,RIGHT(VLOOKUP($A390,Progress_20230525!$A:$AZ,15,0),LEN(VLOOKUP($A390,Progress_20230525!$A:$AZ,15,0))-$G390-1),VLOOKUP($A390,Progress_20230525!$A:$AZ,15,0)))</f>
        <v>รร.ตชด.สิงคโปร์แอร์ไลน์สเฉลิมพระเกียรติฯ</v>
      </c>
      <c r="I390" s="387" t="str">
        <f>VLOOKUP(A390,Progress_20230525!$A:$AZ,7,0)</f>
        <v>จันทบุรี</v>
      </c>
      <c r="J390" s="387" t="str">
        <f>VLOOKUP($A390,Progress_20230525!$A:$AZ,5,0)</f>
        <v>โรงเรียนสังกัด ตชด.</v>
      </c>
      <c r="K390" s="387" t="str">
        <f>IF($F390&gt;0,VLOOKUP($A390,Progress_20230525!$A:$AZ,25,0),IF($G390&gt;0,VLOOKUP($A390,Progress_20230525!$A:$AZ,11,0),VLOOKUP($A390,Progress_20230525!$A:$AZ,11,0)))</f>
        <v>หมู่ที่ ๑๖ บ้านหนองบอน ตำบลทุ่งขนาน อำเภอสอยดาว จังหวัดจันทบุรี 22180</v>
      </c>
      <c r="L390" s="387">
        <f>IF($F390&gt;0,VLOOKUP($A390,Progress_20230525!$A:$AZ,26,0),IF($G390&gt;0,VLOOKUP($A390,Progress_20230525!$A:$AZ,16,0),VLOOKUP($A390,Progress_20230525!$A:$AZ,16,0)))</f>
        <v>13.245499000000001</v>
      </c>
      <c r="M390" s="387">
        <f>IF($F390&gt;0,VLOOKUP($A390,Progress_20230525!$A:$AZ,27,0),IF($G390&gt;0,VLOOKUP($A390,Progress_20230525!$A:$AZ,17,0),VLOOKUP($A390,Progress_20230525!$A:$AZ,17,0)))</f>
        <v>102.309479</v>
      </c>
      <c r="N390" s="387" t="str">
        <f t="shared" si="33"/>
        <v>สังกัดหน่วยงาน</v>
      </c>
      <c r="O390" s="387" t="str">
        <f>IF($F390&gt;0,VLOOKUP($A390,Progress_20230525!$A:$AZ,28,0),IF($G390&gt;0,VLOOKUP($A390,Progress_20230525!$A:$AZ,18,0),VLOOKUP($A390,Progress_20230525!$A:$AZ,18,0)))</f>
        <v>พ.ต.ต.สุวรรณ  สาเสนา</v>
      </c>
      <c r="P390" s="393" t="str">
        <f>IF($F390&gt;0,VLOOKUP($A390,Progress_20230525!$A:$AZ,29,0),IF($G390&gt;0,VLOOKUP($A390,Progress_20230525!$A:$AZ,19,0),VLOOKUP($A390,Progress_20230525!$A:$AZ,19,0)))</f>
        <v>087-1363781</v>
      </c>
      <c r="Q390" s="393">
        <f>IF($F390&gt;0,0,IF($G390&gt;0,VLOOKUP($A390,Progress_20230525!$A:$AZ,20,0),VLOOKUP($A390,Progress_20230525!$A:$AZ,20,0)))</f>
        <v>0</v>
      </c>
      <c r="R390" s="393">
        <f>IF($F390&gt;0,0,IF($G390&gt;0,VLOOKUP($A390,Progress_20230525!$A:$AZ,21,0),VLOOKUP($A390,Progress_20230525!$A:$AZ,21,0)))</f>
        <v>0</v>
      </c>
      <c r="S390" s="387"/>
      <c r="T390" s="387"/>
      <c r="U390" s="391">
        <f t="shared" si="34"/>
        <v>45061</v>
      </c>
      <c r="V390" s="387" t="str">
        <f>VLOOKUP(MONTH($U390),Month!$A:$C,3,0)</f>
        <v>พฤษภาคม</v>
      </c>
      <c r="W390" s="387">
        <f t="shared" si="30"/>
        <v>2023</v>
      </c>
      <c r="X390" s="392">
        <v>213.19817703780816</v>
      </c>
      <c r="Y390" s="392">
        <v>109.52990689041053</v>
      </c>
    </row>
    <row r="391" spans="1:25" x14ac:dyDescent="0.25">
      <c r="A391" s="386">
        <f t="shared" si="31"/>
        <v>390</v>
      </c>
      <c r="B391" s="27">
        <f t="shared" si="32"/>
        <v>3</v>
      </c>
      <c r="C391" s="27">
        <f>VALUE(RIGHT(VLOOKUP($A391,Progress_20230525!$A:$AZ,4,0),1))</f>
        <v>4</v>
      </c>
      <c r="D391" s="387" t="str">
        <f>VLOOKUP($C391,Type!$A:$B,2,0)</f>
        <v>ศูนย์ที่จัดตั้งในโรงเรียนสังกัดตำรวจตะเวนชายแดง (ตชด.) (ขนาดเล็กและกลาง)</v>
      </c>
      <c r="E391" s="386">
        <v>4</v>
      </c>
      <c r="F391" s="388">
        <f>IF(LEN(VLOOKUP($A391,Progress_20230525!$A:$AZ,24,0))&gt;0,1,0)</f>
        <v>0</v>
      </c>
      <c r="G391" s="388">
        <f>IFERROR(SEARCH("&gt;",VLOOKUP($A391,Progress_20230525!$A:$AZ,15,0),1),0)</f>
        <v>0</v>
      </c>
      <c r="H391" s="387" t="str">
        <f>IF($F391&gt;0,VLOOKUP($A391,Progress_20230525!$A:$AZ,24,0),IF($G391&gt;0,RIGHT(VLOOKUP($A391,Progress_20230525!$A:$AZ,15,0),LEN(VLOOKUP($A391,Progress_20230525!$A:$AZ,15,0))-$G391-1),VLOOKUP($A391,Progress_20230525!$A:$AZ,15,0)))</f>
        <v>รร.ตชด.บ้านบ่อชะอม</v>
      </c>
      <c r="I391" s="387" t="str">
        <f>VLOOKUP(A391,Progress_20230525!$A:$AZ,7,0)</f>
        <v>จันทบุรี</v>
      </c>
      <c r="J391" s="387" t="str">
        <f>VLOOKUP($A391,Progress_20230525!$A:$AZ,5,0)</f>
        <v>โรงเรียนสังกัด ตชด.</v>
      </c>
      <c r="K391" s="387" t="str">
        <f>IF($F391&gt;0,VLOOKUP($A391,Progress_20230525!$A:$AZ,25,0),IF($G391&gt;0,VLOOKUP($A391,Progress_20230525!$A:$AZ,11,0),VLOOKUP($A391,Progress_20230525!$A:$AZ,11,0)))</f>
        <v>หมู่ที่ 11 บ้านบ่อชะอม ตำบลพวา อำเภอแก่งหางแมว จังหวัดจันทบุรี  22160</v>
      </c>
      <c r="L391" s="387">
        <f>IF($F391&gt;0,VLOOKUP($A391,Progress_20230525!$A:$AZ,26,0),IF($G391&gt;0,VLOOKUP($A391,Progress_20230525!$A:$AZ,16,0),VLOOKUP($A391,Progress_20230525!$A:$AZ,16,0)))</f>
        <v>13.053048</v>
      </c>
      <c r="M391" s="387">
        <f>IF($F391&gt;0,VLOOKUP($A391,Progress_20230525!$A:$AZ,27,0),IF($G391&gt;0,VLOOKUP($A391,Progress_20230525!$A:$AZ,17,0),VLOOKUP($A391,Progress_20230525!$A:$AZ,17,0)))</f>
        <v>101.774725</v>
      </c>
      <c r="N391" s="387" t="str">
        <f t="shared" si="33"/>
        <v>สังกัดหน่วยงาน</v>
      </c>
      <c r="O391" s="387" t="str">
        <f>IF($F391&gt;0,VLOOKUP($A391,Progress_20230525!$A:$AZ,28,0),IF($G391&gt;0,VLOOKUP($A391,Progress_20230525!$A:$AZ,18,0),VLOOKUP($A391,Progress_20230525!$A:$AZ,18,0)))</f>
        <v>พ.ต.ต.สมเกียรติ กุดหอม</v>
      </c>
      <c r="P391" s="393" t="str">
        <f>IF($F391&gt;0,VLOOKUP($A391,Progress_20230525!$A:$AZ,29,0),IF($G391&gt;0,VLOOKUP($A391,Progress_20230525!$A:$AZ,19,0),VLOOKUP($A391,Progress_20230525!$A:$AZ,19,0)))</f>
        <v>0949691935</v>
      </c>
      <c r="Q391" s="393">
        <f>IF($F391&gt;0,0,IF($G391&gt;0,VLOOKUP($A391,Progress_20230525!$A:$AZ,20,0),VLOOKUP($A391,Progress_20230525!$A:$AZ,20,0)))</f>
        <v>0</v>
      </c>
      <c r="R391" s="393">
        <f>IF($F391&gt;0,0,IF($G391&gt;0,VLOOKUP($A391,Progress_20230525!$A:$AZ,21,0),VLOOKUP($A391,Progress_20230525!$A:$AZ,21,0)))</f>
        <v>0</v>
      </c>
      <c r="S391" s="387"/>
      <c r="T391" s="387"/>
      <c r="U391" s="391">
        <f t="shared" si="34"/>
        <v>45061</v>
      </c>
      <c r="V391" s="387" t="str">
        <f>VLOOKUP(MONTH($U391),Month!$A:$C,3,0)</f>
        <v>พฤษภาคม</v>
      </c>
      <c r="W391" s="387">
        <f t="shared" si="30"/>
        <v>2023</v>
      </c>
      <c r="X391" s="392">
        <v>247.71497075598714</v>
      </c>
      <c r="Y391" s="392">
        <v>127.04128418283912</v>
      </c>
    </row>
    <row r="392" spans="1:25" x14ac:dyDescent="0.25">
      <c r="A392" s="386">
        <f t="shared" si="31"/>
        <v>391</v>
      </c>
      <c r="B392" s="27">
        <f t="shared" si="32"/>
        <v>3</v>
      </c>
      <c r="C392" s="27">
        <f>VALUE(RIGHT(VLOOKUP($A392,Progress_20230525!$A:$AZ,4,0),1))</f>
        <v>4</v>
      </c>
      <c r="D392" s="387" t="str">
        <f>VLOOKUP($C392,Type!$A:$B,2,0)</f>
        <v>ศูนย์ที่จัดตั้งในโรงเรียนสังกัดตำรวจตะเวนชายแดง (ตชด.) (ขนาดเล็กและกลาง)</v>
      </c>
      <c r="E392" s="386">
        <v>5</v>
      </c>
      <c r="F392" s="388">
        <f>IF(LEN(VLOOKUP($A392,Progress_20230525!$A:$AZ,24,0))&gt;0,1,0)</f>
        <v>0</v>
      </c>
      <c r="G392" s="388">
        <f>IFERROR(SEARCH("&gt;",VLOOKUP($A392,Progress_20230525!$A:$AZ,15,0),1),0)</f>
        <v>0</v>
      </c>
      <c r="H392" s="387" t="str">
        <f>IF($F392&gt;0,VLOOKUP($A392,Progress_20230525!$A:$AZ,24,0),IF($G392&gt;0,RIGHT(VLOOKUP($A392,Progress_20230525!$A:$AZ,15,0),LEN(VLOOKUP($A392,Progress_20230525!$A:$AZ,15,0))-$G392-1),VLOOKUP($A392,Progress_20230525!$A:$AZ,15,0)))</f>
        <v>รร.ตชด.บ้านหางแมว</v>
      </c>
      <c r="I392" s="387" t="str">
        <f>VLOOKUP(A392,Progress_20230525!$A:$AZ,7,0)</f>
        <v>จันทบุรี</v>
      </c>
      <c r="J392" s="387" t="str">
        <f>VLOOKUP($A392,Progress_20230525!$A:$AZ,5,0)</f>
        <v>โรงเรียนสังกัด ตชด.</v>
      </c>
      <c r="K392" s="387" t="str">
        <f>IF($F392&gt;0,VLOOKUP($A392,Progress_20230525!$A:$AZ,25,0),IF($G392&gt;0,VLOOKUP($A392,Progress_20230525!$A:$AZ,11,0),VLOOKUP($A392,Progress_20230525!$A:$AZ,11,0)))</f>
        <v>หมู่ที่ 4 บ้านหางแมว ตำบลขุนซ่อง อำเภอแก่งหางแมว จังหวัดจันทบุรี  22160</v>
      </c>
      <c r="L392" s="387">
        <f>IF($F392&gt;0,VLOOKUP($A392,Progress_20230525!$A:$AZ,26,0),IF($G392&gt;0,VLOOKUP($A392,Progress_20230525!$A:$AZ,16,0),VLOOKUP($A392,Progress_20230525!$A:$AZ,16,0)))</f>
        <v>13.045439999999999</v>
      </c>
      <c r="M392" s="387">
        <f>IF($F392&gt;0,VLOOKUP($A392,Progress_20230525!$A:$AZ,27,0),IF($G392&gt;0,VLOOKUP($A392,Progress_20230525!$A:$AZ,17,0),VLOOKUP($A392,Progress_20230525!$A:$AZ,17,0)))</f>
        <v>101.945319</v>
      </c>
      <c r="N392" s="387" t="str">
        <f t="shared" si="33"/>
        <v>สังกัดหน่วยงาน</v>
      </c>
      <c r="O392" s="387" t="str">
        <f>IF($F392&gt;0,VLOOKUP($A392,Progress_20230525!$A:$AZ,28,0),IF($G392&gt;0,VLOOKUP($A392,Progress_20230525!$A:$AZ,18,0),VLOOKUP($A392,Progress_20230525!$A:$AZ,18,0)))</f>
        <v>ร.ต.อ.ไชยสิทธิ์  ทองเกียว</v>
      </c>
      <c r="P392" s="393" t="str">
        <f>IF($F392&gt;0,VLOOKUP($A392,Progress_20230525!$A:$AZ,29,0),IF($G392&gt;0,VLOOKUP($A392,Progress_20230525!$A:$AZ,19,0),VLOOKUP($A392,Progress_20230525!$A:$AZ,19,0)))</f>
        <v>062-3277543</v>
      </c>
      <c r="Q392" s="393">
        <f>IF($F392&gt;0,0,IF($G392&gt;0,VLOOKUP($A392,Progress_20230525!$A:$AZ,20,0),VLOOKUP($A392,Progress_20230525!$A:$AZ,20,0)))</f>
        <v>0</v>
      </c>
      <c r="R392" s="393">
        <f>IF($F392&gt;0,0,IF($G392&gt;0,VLOOKUP($A392,Progress_20230525!$A:$AZ,21,0),VLOOKUP($A392,Progress_20230525!$A:$AZ,21,0)))</f>
        <v>0</v>
      </c>
      <c r="S392" s="387"/>
      <c r="T392" s="387"/>
      <c r="U392" s="391">
        <f t="shared" si="34"/>
        <v>45061</v>
      </c>
      <c r="V392" s="387" t="str">
        <f>VLOOKUP(MONTH($U392),Month!$A:$C,3,0)</f>
        <v>พฤษภาคม</v>
      </c>
      <c r="W392" s="387">
        <f t="shared" si="30"/>
        <v>2023</v>
      </c>
      <c r="X392" s="392">
        <v>241.48379508576414</v>
      </c>
      <c r="Y392" s="392">
        <v>130.27321711021929</v>
      </c>
    </row>
    <row r="393" spans="1:25" x14ac:dyDescent="0.25">
      <c r="A393" s="386">
        <f t="shared" si="31"/>
        <v>392</v>
      </c>
      <c r="B393" s="27">
        <f t="shared" si="32"/>
        <v>3</v>
      </c>
      <c r="C393" s="27">
        <f>VALUE(RIGHT(VLOOKUP($A393,Progress_20230525!$A:$AZ,4,0),1))</f>
        <v>5</v>
      </c>
      <c r="D393" s="387" t="str">
        <f>VLOOKUP($C393,Type!$A:$B,2,0)</f>
        <v>ศูนย์ที่จัดตั้งในโรงเรียนสังกัดตำรวจตะเวนชายแดง (ตชด.) (ขนาดใหญ่)</v>
      </c>
      <c r="E393" s="386">
        <v>6</v>
      </c>
      <c r="F393" s="388">
        <f>IF(LEN(VLOOKUP($A393,Progress_20230525!$A:$AZ,24,0))&gt;0,1,0)</f>
        <v>1</v>
      </c>
      <c r="G393" s="388">
        <f>IFERROR(SEARCH("&gt;",VLOOKUP($A393,Progress_20230525!$A:$AZ,15,0),1),0)</f>
        <v>18</v>
      </c>
      <c r="H393" s="387" t="str">
        <f>IF($F393&gt;0,VLOOKUP($A393,Progress_20230525!$A:$AZ,24,0),IF($G393&gt;0,RIGHT(VLOOKUP($A393,Progress_20230525!$A:$AZ,15,0),LEN(VLOOKUP($A393,Progress_20230525!$A:$AZ,15,0))-$G393-1),VLOOKUP($A393,Progress_20230525!$A:$AZ,15,0)))</f>
        <v>รร.ตชด.บ้านนาอีสาน</v>
      </c>
      <c r="I393" s="387" t="str">
        <f>VLOOKUP(A393,Progress_20230525!$A:$AZ,7,0)</f>
        <v>ฉะเชิงเทรา</v>
      </c>
      <c r="J393" s="387" t="str">
        <f>VLOOKUP($A393,Progress_20230525!$A:$AZ,5,0)</f>
        <v>โรงเรียนสังกัด ตชด.</v>
      </c>
      <c r="K393" s="387" t="str">
        <f>IF($F393&gt;0,VLOOKUP($A393,Progress_20230525!$A:$AZ,25,0),IF($G393&gt;0,VLOOKUP($A393,Progress_20230525!$A:$AZ,11,0),VLOOKUP($A393,Progress_20230525!$A:$AZ,11,0)))</f>
        <v>หมู่19 บ้านนายาว ตำบลท่ากระดาน อำเภอสนามชัยเขต จังหวัดฉะเชิงเทรา</v>
      </c>
      <c r="L393" s="387">
        <f>IF($F393&gt;0,VLOOKUP($A393,Progress_20230525!$A:$AZ,26,0),IF($G393&gt;0,VLOOKUP($A393,Progress_20230525!$A:$AZ,16,0),VLOOKUP($A393,Progress_20230525!$A:$AZ,16,0)))</f>
        <v>13.5467</v>
      </c>
      <c r="M393" s="387">
        <f>IF($F393&gt;0,VLOOKUP($A393,Progress_20230525!$A:$AZ,27,0),IF($G393&gt;0,VLOOKUP($A393,Progress_20230525!$A:$AZ,17,0),VLOOKUP($A393,Progress_20230525!$A:$AZ,17,0)))</f>
        <v>101.85292699999999</v>
      </c>
      <c r="N393" s="387" t="str">
        <f t="shared" si="33"/>
        <v>สังกัดหน่วยงาน</v>
      </c>
      <c r="O393" s="387" t="str">
        <f>IF($F393&gt;0,VLOOKUP($A393,Progress_20230525!$A:$AZ,28,0),IF($G393&gt;0,VLOOKUP($A393,Progress_20230525!$A:$AZ,18,0),VLOOKUP($A393,Progress_20230525!$A:$AZ,18,0)))</f>
        <v>ผอ.สถาพร ไชยวรรณ</v>
      </c>
      <c r="P393" s="393" t="str">
        <f>IF($F393&gt;0,VLOOKUP($A393,Progress_20230525!$A:$AZ,29,0),IF($G393&gt;0,VLOOKUP($A393,Progress_20230525!$A:$AZ,19,0),VLOOKUP($A393,Progress_20230525!$A:$AZ,19,0)))</f>
        <v>096-8211829</v>
      </c>
      <c r="Q393" s="393">
        <f>IF($F393&gt;0,0,IF($G393&gt;0,VLOOKUP($A393,Progress_20230525!$A:$AZ,20,0),VLOOKUP($A393,Progress_20230525!$A:$AZ,20,0)))</f>
        <v>0</v>
      </c>
      <c r="R393" s="393">
        <f>IF($F393&gt;0,0,IF($G393&gt;0,VLOOKUP($A393,Progress_20230525!$A:$AZ,21,0),VLOOKUP($A393,Progress_20230525!$A:$AZ,21,0)))</f>
        <v>0</v>
      </c>
      <c r="S393" s="387"/>
      <c r="T393" s="387"/>
      <c r="U393" s="391">
        <f t="shared" si="34"/>
        <v>45061</v>
      </c>
      <c r="V393" s="387" t="str">
        <f>VLOOKUP(MONTH($U393),Month!$A:$C,3,0)</f>
        <v>พฤษภาคม</v>
      </c>
      <c r="W393" s="387">
        <f t="shared" si="30"/>
        <v>2023</v>
      </c>
      <c r="X393" s="392">
        <v>243.81279223523757</v>
      </c>
      <c r="Y393" s="392">
        <v>113.68101067962419</v>
      </c>
    </row>
    <row r="394" spans="1:25" x14ac:dyDescent="0.25">
      <c r="A394" s="386">
        <f t="shared" si="31"/>
        <v>393</v>
      </c>
      <c r="B394" s="27">
        <f t="shared" si="32"/>
        <v>3</v>
      </c>
      <c r="C394" s="27">
        <f>VALUE(RIGHT(VLOOKUP($A394,Progress_20230525!$A:$AZ,4,0),1))</f>
        <v>5</v>
      </c>
      <c r="D394" s="387" t="str">
        <f>VLOOKUP($C394,Type!$A:$B,2,0)</f>
        <v>ศูนย์ที่จัดตั้งในโรงเรียนสังกัดตำรวจตะเวนชายแดง (ตชด.) (ขนาดใหญ่)</v>
      </c>
      <c r="E394" s="386">
        <v>7</v>
      </c>
      <c r="F394" s="388">
        <f>IF(LEN(VLOOKUP($A394,Progress_20230525!$A:$AZ,24,0))&gt;0,1,0)</f>
        <v>0</v>
      </c>
      <c r="G394" s="388">
        <f>IFERROR(SEARCH("&gt;",VLOOKUP($A394,Progress_20230525!$A:$AZ,15,0),1),0)</f>
        <v>0</v>
      </c>
      <c r="H394" s="387" t="str">
        <f>IF($F394&gt;0,VLOOKUP($A394,Progress_20230525!$A:$AZ,24,0),IF($G394&gt;0,RIGHT(VLOOKUP($A394,Progress_20230525!$A:$AZ,15,0),LEN(VLOOKUP($A394,Progress_20230525!$A:$AZ,15,0))-$G394-1),VLOOKUP($A394,Progress_20230525!$A:$AZ,15,0)))</f>
        <v>รร.มัธยมพระราชทานนายาว</v>
      </c>
      <c r="I394" s="387" t="str">
        <f>VLOOKUP(A394,Progress_20230525!$A:$AZ,7,0)</f>
        <v>ฉะเชิงเทรา</v>
      </c>
      <c r="J394" s="387" t="str">
        <f>VLOOKUP($A394,Progress_20230525!$A:$AZ,5,0)</f>
        <v>โรงเรียนสังกัด ตชด.</v>
      </c>
      <c r="K394" s="387" t="str">
        <f>IF($F394&gt;0,VLOOKUP($A394,Progress_20230525!$A:$AZ,25,0),IF($G394&gt;0,VLOOKUP($A394,Progress_20230525!$A:$AZ,11,0),VLOOKUP($A394,Progress_20230525!$A:$AZ,11,0)))</f>
        <v>342 ม.18 ต.ท่ากระดาน อ.สนามชัยเขต จ.ฉะเชิงเทรา 24160 </v>
      </c>
      <c r="L394" s="387">
        <f>IF($F394&gt;0,VLOOKUP($A394,Progress_20230525!$A:$AZ,26,0),IF($G394&gt;0,VLOOKUP($A394,Progress_20230525!$A:$AZ,16,0),VLOOKUP($A394,Progress_20230525!$A:$AZ,16,0)))</f>
        <v>13.565134</v>
      </c>
      <c r="M394" s="387">
        <f>IF($F394&gt;0,VLOOKUP($A394,Progress_20230525!$A:$AZ,27,0),IF($G394&gt;0,VLOOKUP($A394,Progress_20230525!$A:$AZ,17,0),VLOOKUP($A394,Progress_20230525!$A:$AZ,17,0)))</f>
        <v>101.86544499999999</v>
      </c>
      <c r="N394" s="387" t="str">
        <f t="shared" si="33"/>
        <v>สังกัดหน่วยงาน</v>
      </c>
      <c r="O394" s="387" t="str">
        <f>IF($F394&gt;0,VLOOKUP($A394,Progress_20230525!$A:$AZ,28,0),IF($G394&gt;0,VLOOKUP($A394,Progress_20230525!$A:$AZ,18,0),VLOOKUP($A394,Progress_20230525!$A:$AZ,18,0)))</f>
        <v>พล.ต.ท.ประพันธ์ จันทร์เอม</v>
      </c>
      <c r="P394" s="393" t="str">
        <f>IF($F394&gt;0,VLOOKUP($A394,Progress_20230525!$A:$AZ,29,0),IF($G394&gt;0,VLOOKUP($A394,Progress_20230525!$A:$AZ,19,0),VLOOKUP($A394,Progress_20230525!$A:$AZ,19,0)))</f>
        <v>-</v>
      </c>
      <c r="Q394" s="393">
        <f>IF($F394&gt;0,0,IF($G394&gt;0,VLOOKUP($A394,Progress_20230525!$A:$AZ,20,0),VLOOKUP($A394,Progress_20230525!$A:$AZ,20,0)))</f>
        <v>0</v>
      </c>
      <c r="R394" s="393">
        <f>IF($F394&gt;0,0,IF($G394&gt;0,VLOOKUP($A394,Progress_20230525!$A:$AZ,21,0),VLOOKUP($A394,Progress_20230525!$A:$AZ,21,0)))</f>
        <v>0</v>
      </c>
      <c r="S394" s="387"/>
      <c r="T394" s="387"/>
      <c r="U394" s="391">
        <f t="shared" si="34"/>
        <v>45061</v>
      </c>
      <c r="V394" s="387" t="str">
        <f>VLOOKUP(MONTH($U394),Month!$A:$C,3,0)</f>
        <v>พฤษภาคม</v>
      </c>
      <c r="W394" s="387">
        <f t="shared" si="30"/>
        <v>2023</v>
      </c>
      <c r="X394" s="392">
        <v>350.1</v>
      </c>
      <c r="Y394" s="392">
        <v>164.3</v>
      </c>
    </row>
    <row r="395" spans="1:25" x14ac:dyDescent="0.25">
      <c r="A395" s="386">
        <f t="shared" si="31"/>
        <v>394</v>
      </c>
      <c r="B395" s="27">
        <f t="shared" si="32"/>
        <v>3</v>
      </c>
      <c r="C395" s="27">
        <f>VALUE(RIGHT(VLOOKUP($A395,Progress_20230525!$A:$AZ,4,0),1))</f>
        <v>4</v>
      </c>
      <c r="D395" s="387" t="str">
        <f>VLOOKUP($C395,Type!$A:$B,2,0)</f>
        <v>ศูนย์ที่จัดตั้งในโรงเรียนสังกัดตำรวจตะเวนชายแดง (ตชด.) (ขนาดเล็กและกลาง)</v>
      </c>
      <c r="E395" s="386">
        <v>8</v>
      </c>
      <c r="F395" s="388">
        <f>IF(LEN(VLOOKUP($A395,Progress_20230525!$A:$AZ,24,0))&gt;0,1,0)</f>
        <v>0</v>
      </c>
      <c r="G395" s="388">
        <f>IFERROR(SEARCH("&gt;",VLOOKUP($A395,Progress_20230525!$A:$AZ,15,0),1),0)</f>
        <v>0</v>
      </c>
      <c r="H395" s="387" t="str">
        <f>IF($F395&gt;0,VLOOKUP($A395,Progress_20230525!$A:$AZ,24,0),IF($G395&gt;0,RIGHT(VLOOKUP($A395,Progress_20230525!$A:$AZ,15,0),LEN(VLOOKUP($A395,Progress_20230525!$A:$AZ,15,0))-$G395-1),VLOOKUP($A395,Progress_20230525!$A:$AZ,15,0)))</f>
        <v>รร.ตชด.บ้านเขาสารภี</v>
      </c>
      <c r="I395" s="387" t="str">
        <f>VLOOKUP(A395,Progress_20230525!$A:$AZ,7,0)</f>
        <v>สระแก้ว</v>
      </c>
      <c r="J395" s="387" t="str">
        <f>VLOOKUP($A395,Progress_20230525!$A:$AZ,5,0)</f>
        <v>โรงเรียนสังกัด ตชด.</v>
      </c>
      <c r="K395" s="387" t="str">
        <f>IF($F395&gt;0,VLOOKUP($A395,Progress_20230525!$A:$AZ,25,0),IF($G395&gt;0,VLOOKUP($A395,Progress_20230525!$A:$AZ,11,0),VLOOKUP($A395,Progress_20230525!$A:$AZ,11,0)))</f>
        <v>หมู่ที่ 3 บ้านเขาสารภี ตำบลทับพริก อำเภออรัญประเทศ จังหวัดสระแก้ว 27260</v>
      </c>
      <c r="L395" s="387">
        <f>IF($F395&gt;0,VLOOKUP($A395,Progress_20230525!$A:$AZ,26,0),IF($G395&gt;0,VLOOKUP($A395,Progress_20230525!$A:$AZ,16,0),VLOOKUP($A395,Progress_20230525!$A:$AZ,16,0)))</f>
        <v>13.487545000000001</v>
      </c>
      <c r="M395" s="387">
        <f>IF($F395&gt;0,VLOOKUP($A395,Progress_20230525!$A:$AZ,27,0),IF($G395&gt;0,VLOOKUP($A395,Progress_20230525!$A:$AZ,17,0),VLOOKUP($A395,Progress_20230525!$A:$AZ,17,0)))</f>
        <v>102.323368</v>
      </c>
      <c r="N395" s="387" t="str">
        <f t="shared" si="33"/>
        <v>สังกัดหน่วยงาน</v>
      </c>
      <c r="O395" s="387" t="str">
        <f>IF($F395&gt;0,VLOOKUP($A395,Progress_20230525!$A:$AZ,28,0),IF($G395&gt;0,VLOOKUP($A395,Progress_20230525!$A:$AZ,18,0),VLOOKUP($A395,Progress_20230525!$A:$AZ,18,0)))</f>
        <v>ด.ต.สมพร บุตรสมบัติ</v>
      </c>
      <c r="P395" s="393" t="str">
        <f>IF($F395&gt;0,VLOOKUP($A395,Progress_20230525!$A:$AZ,29,0),IF($G395&gt;0,VLOOKUP($A395,Progress_20230525!$A:$AZ,19,0),VLOOKUP($A395,Progress_20230525!$A:$AZ,19,0)))</f>
        <v>089-249-8209</v>
      </c>
      <c r="Q395" s="393" t="str">
        <f>IF($F395&gt;0,0,IF($G395&gt;0,VLOOKUP($A395,Progress_20230525!$A:$AZ,20,0),VLOOKUP($A395,Progress_20230525!$A:$AZ,20,0)))</f>
        <v>รตต.มงคล</v>
      </c>
      <c r="R395" s="393" t="str">
        <f>IF($F395&gt;0,0,IF($G395&gt;0,VLOOKUP($A395,Progress_20230525!$A:$AZ,21,0),VLOOKUP($A395,Progress_20230525!$A:$AZ,21,0)))</f>
        <v>087-942-4754</v>
      </c>
      <c r="S395" s="387"/>
      <c r="T395" s="387"/>
      <c r="U395" s="391">
        <f t="shared" si="34"/>
        <v>45061</v>
      </c>
      <c r="V395" s="387" t="str">
        <f>VLOOKUP(MONTH($U395),Month!$A:$C,3,0)</f>
        <v>พฤษภาคม</v>
      </c>
      <c r="W395" s="387">
        <f t="shared" si="30"/>
        <v>2023</v>
      </c>
      <c r="X395" s="392">
        <v>211.86687518414254</v>
      </c>
      <c r="Y395" s="392">
        <v>120.51355243929481</v>
      </c>
    </row>
    <row r="396" spans="1:25" x14ac:dyDescent="0.25">
      <c r="A396" s="386">
        <f t="shared" si="31"/>
        <v>395</v>
      </c>
      <c r="B396" s="27">
        <f t="shared" si="32"/>
        <v>3</v>
      </c>
      <c r="C396" s="27">
        <f>VALUE(RIGHT(VLOOKUP($A396,Progress_20230525!$A:$AZ,4,0),1))</f>
        <v>4</v>
      </c>
      <c r="D396" s="387" t="str">
        <f>VLOOKUP($C396,Type!$A:$B,2,0)</f>
        <v>ศูนย์ที่จัดตั้งในโรงเรียนสังกัดตำรวจตะเวนชายแดง (ตชด.) (ขนาดเล็กและกลาง)</v>
      </c>
      <c r="E396" s="386">
        <v>9</v>
      </c>
      <c r="F396" s="388">
        <f>IF(LEN(VLOOKUP($A396,Progress_20230525!$A:$AZ,24,0))&gt;0,1,0)</f>
        <v>0</v>
      </c>
      <c r="G396" s="388">
        <f>IFERROR(SEARCH("&gt;",VLOOKUP($A396,Progress_20230525!$A:$AZ,15,0),1),0)</f>
        <v>0</v>
      </c>
      <c r="H396" s="387" t="str">
        <f>IF($F396&gt;0,VLOOKUP($A396,Progress_20230525!$A:$AZ,24,0),IF($G396&gt;0,RIGHT(VLOOKUP($A396,Progress_20230525!$A:$AZ,15,0),LEN(VLOOKUP($A396,Progress_20230525!$A:$AZ,15,0))-$G396-1),VLOOKUP($A396,Progress_20230525!$A:$AZ,15,0)))</f>
        <v>รร.ตชด.บ้านทุ่งกบินทร์</v>
      </c>
      <c r="I396" s="387" t="str">
        <f>VLOOKUP(A396,Progress_20230525!$A:$AZ,7,0)</f>
        <v>สระแก้ว</v>
      </c>
      <c r="J396" s="387" t="str">
        <f>VLOOKUP($A396,Progress_20230525!$A:$AZ,5,0)</f>
        <v>โรงเรียนสังกัด ตชด.</v>
      </c>
      <c r="K396" s="387" t="str">
        <f>IF($F396&gt;0,VLOOKUP($A396,Progress_20230525!$A:$AZ,25,0),IF($G396&gt;0,VLOOKUP($A396,Progress_20230525!$A:$AZ,11,0),VLOOKUP($A396,Progress_20230525!$A:$AZ,11,0)))</f>
        <v>เลขที่ 555 หมู่ที่ 5 ตำบล วังใหม่ อำเภอ วังสมบูรณ์ จังหวัด สระแก้ว 27250</v>
      </c>
      <c r="L396" s="387">
        <f>IF($F396&gt;0,VLOOKUP($A396,Progress_20230525!$A:$AZ,26,0),IF($G396&gt;0,VLOOKUP($A396,Progress_20230525!$A:$AZ,16,0),VLOOKUP($A396,Progress_20230525!$A:$AZ,16,0)))</f>
        <v>13.426463</v>
      </c>
      <c r="M396" s="387">
        <f>IF($F396&gt;0,VLOOKUP($A396,Progress_20230525!$A:$AZ,27,0),IF($G396&gt;0,VLOOKUP($A396,Progress_20230525!$A:$AZ,17,0),VLOOKUP($A396,Progress_20230525!$A:$AZ,17,0)))</f>
        <v>102.087773</v>
      </c>
      <c r="N396" s="387" t="str">
        <f t="shared" si="33"/>
        <v>สังกัดหน่วยงาน</v>
      </c>
      <c r="O396" s="387" t="str">
        <f>IF($F396&gt;0,VLOOKUP($A396,Progress_20230525!$A:$AZ,28,0),IF($G396&gt;0,VLOOKUP($A396,Progress_20230525!$A:$AZ,18,0),VLOOKUP($A396,Progress_20230525!$A:$AZ,18,0)))</f>
        <v>พ.ต.ต.สถาพร ไชยวรรณ</v>
      </c>
      <c r="P396" s="393" t="str">
        <f>IF($F396&gt;0,VLOOKUP($A396,Progress_20230525!$A:$AZ,29,0),IF($G396&gt;0,VLOOKUP($A396,Progress_20230525!$A:$AZ,19,0),VLOOKUP($A396,Progress_20230525!$A:$AZ,19,0)))</f>
        <v>096-821-1829</v>
      </c>
      <c r="Q396" s="393" t="str">
        <f>IF($F396&gt;0,0,IF($G396&gt;0,VLOOKUP($A396,Progress_20230525!$A:$AZ,20,0),VLOOKUP($A396,Progress_20230525!$A:$AZ,20,0)))</f>
        <v>ด.ต.หญิงสุกัญญา บุญมาก</v>
      </c>
      <c r="R396" s="393" t="str">
        <f>IF($F396&gt;0,0,IF($G396&gt;0,VLOOKUP($A396,Progress_20230525!$A:$AZ,21,0),VLOOKUP($A396,Progress_20230525!$A:$AZ,21,0)))</f>
        <v>093-136-5892</v>
      </c>
      <c r="S396" s="387"/>
      <c r="T396" s="387"/>
      <c r="U396" s="391">
        <f t="shared" si="34"/>
        <v>45061</v>
      </c>
      <c r="V396" s="387" t="str">
        <f>VLOOKUP(MONTH($U396),Month!$A:$C,3,0)</f>
        <v>พฤษภาคม</v>
      </c>
      <c r="W396" s="387">
        <f t="shared" si="30"/>
        <v>2023</v>
      </c>
      <c r="X396" s="392">
        <v>219.2898491258162</v>
      </c>
      <c r="Y396" s="392">
        <v>139.39551081910233</v>
      </c>
    </row>
    <row r="397" spans="1:25" x14ac:dyDescent="0.25">
      <c r="A397" s="386">
        <f t="shared" si="31"/>
        <v>396</v>
      </c>
      <c r="B397" s="27">
        <f t="shared" si="32"/>
        <v>3</v>
      </c>
      <c r="C397" s="27">
        <f>VALUE(RIGHT(VLOOKUP($A397,Progress_20230525!$A:$AZ,4,0),1))</f>
        <v>4</v>
      </c>
      <c r="D397" s="387" t="str">
        <f>VLOOKUP($C397,Type!$A:$B,2,0)</f>
        <v>ศูนย์ที่จัดตั้งในโรงเรียนสังกัดตำรวจตะเวนชายแดง (ตชด.) (ขนาดเล็กและกลาง)</v>
      </c>
      <c r="E397" s="386">
        <v>10</v>
      </c>
      <c r="F397" s="388">
        <f>IF(LEN(VLOOKUP($A397,Progress_20230525!$A:$AZ,24,0))&gt;0,1,0)</f>
        <v>0</v>
      </c>
      <c r="G397" s="388">
        <f>IFERROR(SEARCH("&gt;",VLOOKUP($A397,Progress_20230525!$A:$AZ,15,0),1),0)</f>
        <v>0</v>
      </c>
      <c r="H397" s="387" t="str">
        <f>IF($F397&gt;0,VLOOKUP($A397,Progress_20230525!$A:$AZ,24,0),IF($G397&gt;0,RIGHT(VLOOKUP($A397,Progress_20230525!$A:$AZ,15,0),LEN(VLOOKUP($A397,Progress_20230525!$A:$AZ,15,0))-$G397-1),VLOOKUP($A397,Progress_20230525!$A:$AZ,15,0)))</f>
        <v>รร.ตชด.วังศรีทอง</v>
      </c>
      <c r="I397" s="387" t="str">
        <f>VLOOKUP(A397,Progress_20230525!$A:$AZ,7,0)</f>
        <v>สระแก้ว</v>
      </c>
      <c r="J397" s="387" t="str">
        <f>VLOOKUP($A397,Progress_20230525!$A:$AZ,5,0)</f>
        <v>โรงเรียนสังกัด ตชด.</v>
      </c>
      <c r="K397" s="387" t="str">
        <f>IF($F397&gt;0,VLOOKUP($A397,Progress_20230525!$A:$AZ,25,0),IF($G397&gt;0,VLOOKUP($A397,Progress_20230525!$A:$AZ,11,0),VLOOKUP($A397,Progress_20230525!$A:$AZ,11,0)))</f>
        <v>หมู่ที่ 15 บ้านโพธิ์เงิน ตำบลวังสมบูรณ์ อำเภอวังสมบูรณ์ จังหวัดสระแก้ว 27260</v>
      </c>
      <c r="L397" s="387">
        <f>IF($F397&gt;0,VLOOKUP($A397,Progress_20230525!$A:$AZ,26,0),IF($G397&gt;0,VLOOKUP($A397,Progress_20230525!$A:$AZ,16,0),VLOOKUP($A397,Progress_20230525!$A:$AZ,16,0)))</f>
        <v>13.368114</v>
      </c>
      <c r="M397" s="387">
        <f>IF($F397&gt;0,VLOOKUP($A397,Progress_20230525!$A:$AZ,27,0),IF($G397&gt;0,VLOOKUP($A397,Progress_20230525!$A:$AZ,17,0),VLOOKUP($A397,Progress_20230525!$A:$AZ,17,0)))</f>
        <v>102.2308464</v>
      </c>
      <c r="N397" s="387" t="str">
        <f t="shared" si="33"/>
        <v>สังกัดหน่วยงาน</v>
      </c>
      <c r="O397" s="387" t="str">
        <f>IF($F397&gt;0,VLOOKUP($A397,Progress_20230525!$A:$AZ,28,0),IF($G397&gt;0,VLOOKUP($A397,Progress_20230525!$A:$AZ,18,0),VLOOKUP($A397,Progress_20230525!$A:$AZ,18,0)))</f>
        <v>พ.ต.ท.สัมฤทธิ์  อุ่นมี</v>
      </c>
      <c r="P397" s="393" t="str">
        <f>IF($F397&gt;0,VLOOKUP($A397,Progress_20230525!$A:$AZ,29,0),IF($G397&gt;0,VLOOKUP($A397,Progress_20230525!$A:$AZ,19,0),VLOOKUP($A397,Progress_20230525!$A:$AZ,19,0)))</f>
        <v>062-601-6511</v>
      </c>
      <c r="Q397" s="393" t="str">
        <f>IF($F397&gt;0,0,IF($G397&gt;0,VLOOKUP($A397,Progress_20230525!$A:$AZ,20,0),VLOOKUP($A397,Progress_20230525!$A:$AZ,20,0)))</f>
        <v>สุพัตรา ด้วงสีดา</v>
      </c>
      <c r="R397" s="393" t="str">
        <f>IF($F397&gt;0,0,IF($G397&gt;0,VLOOKUP($A397,Progress_20230525!$A:$AZ,21,0),VLOOKUP($A397,Progress_20230525!$A:$AZ,21,0)))</f>
        <v>090-238-1839</v>
      </c>
      <c r="S397" s="387"/>
      <c r="T397" s="387"/>
      <c r="U397" s="391">
        <f t="shared" si="34"/>
        <v>45061</v>
      </c>
      <c r="V397" s="387" t="str">
        <f>VLOOKUP(MONTH($U397),Month!$A:$C,3,0)</f>
        <v>พฤษภาคม</v>
      </c>
      <c r="W397" s="387">
        <f t="shared" si="30"/>
        <v>2023</v>
      </c>
      <c r="X397" s="392">
        <v>212.81811258754234</v>
      </c>
      <c r="Y397" s="392">
        <v>118.77087827211062</v>
      </c>
    </row>
    <row r="398" spans="1:25" x14ac:dyDescent="0.25">
      <c r="A398" s="386">
        <f t="shared" si="31"/>
        <v>397</v>
      </c>
      <c r="B398" s="27">
        <f t="shared" si="32"/>
        <v>3</v>
      </c>
      <c r="C398" s="27">
        <f>VALUE(RIGHT(VLOOKUP($A398,Progress_20230525!$A:$AZ,4,0),1))</f>
        <v>4</v>
      </c>
      <c r="D398" s="387" t="str">
        <f>VLOOKUP($C398,Type!$A:$B,2,0)</f>
        <v>ศูนย์ที่จัดตั้งในโรงเรียนสังกัดตำรวจตะเวนชายแดง (ตชด.) (ขนาดเล็กและกลาง)</v>
      </c>
      <c r="E398" s="386">
        <v>11</v>
      </c>
      <c r="F398" s="388">
        <f>IF(LEN(VLOOKUP($A398,Progress_20230525!$A:$AZ,24,0))&gt;0,1,0)</f>
        <v>0</v>
      </c>
      <c r="G398" s="388">
        <f>IFERROR(SEARCH("&gt;",VLOOKUP($A398,Progress_20230525!$A:$AZ,15,0),1),0)</f>
        <v>0</v>
      </c>
      <c r="H398" s="387" t="str">
        <f>IF($F398&gt;0,VLOOKUP($A398,Progress_20230525!$A:$AZ,24,0),IF($G398&gt;0,RIGHT(VLOOKUP($A398,Progress_20230525!$A:$AZ,15,0),LEN(VLOOKUP($A398,Progress_20230525!$A:$AZ,15,0))-$G398-1),VLOOKUP($A398,Progress_20230525!$A:$AZ,15,0)))</f>
        <v>รร.ตชด.การบินไทย</v>
      </c>
      <c r="I398" s="387" t="str">
        <f>VLOOKUP(A398,Progress_20230525!$A:$AZ,7,0)</f>
        <v>สระแก้ว</v>
      </c>
      <c r="J398" s="387" t="str">
        <f>VLOOKUP($A398,Progress_20230525!$A:$AZ,5,0)</f>
        <v>โรงเรียนสังกัด ตชด.</v>
      </c>
      <c r="K398" s="387" t="str">
        <f>IF($F398&gt;0,VLOOKUP($A398,Progress_20230525!$A:$AZ,25,0),IF($G398&gt;0,VLOOKUP($A398,Progress_20230525!$A:$AZ,11,0),VLOOKUP($A398,Progress_20230525!$A:$AZ,11,0)))</f>
        <v>หมู่ที่ 9 บ้านใหม่การบินไทย ตำบลไทรเดี่ยว อำเภอคลองหาด จังหวัดสระแก้ว 27260</v>
      </c>
      <c r="L398" s="387">
        <f>IF($F398&gt;0,VLOOKUP($A398,Progress_20230525!$A:$AZ,26,0),IF($G398&gt;0,VLOOKUP($A398,Progress_20230525!$A:$AZ,16,0),VLOOKUP($A398,Progress_20230525!$A:$AZ,16,0)))</f>
        <v>13.577429</v>
      </c>
      <c r="M398" s="387">
        <f>IF($F398&gt;0,VLOOKUP($A398,Progress_20230525!$A:$AZ,27,0),IF($G398&gt;0,VLOOKUP($A398,Progress_20230525!$A:$AZ,17,0),VLOOKUP($A398,Progress_20230525!$A:$AZ,17,0)))</f>
        <v>102.18674799999999</v>
      </c>
      <c r="N398" s="387" t="str">
        <f t="shared" si="33"/>
        <v>สังกัดหน่วยงาน</v>
      </c>
      <c r="O398" s="387" t="str">
        <f>IF($F398&gt;0,VLOOKUP($A398,Progress_20230525!$A:$AZ,28,0),IF($G398&gt;0,VLOOKUP($A398,Progress_20230525!$A:$AZ,18,0),VLOOKUP($A398,Progress_20230525!$A:$AZ,18,0)))</f>
        <v>พ.ต.ต.สุวรรณ  ค่ำชู</v>
      </c>
      <c r="P398" s="393" t="str">
        <f>IF($F398&gt;0,VLOOKUP($A398,Progress_20230525!$A:$AZ,29,0),IF($G398&gt;0,VLOOKUP($A398,Progress_20230525!$A:$AZ,19,0),VLOOKUP($A398,Progress_20230525!$A:$AZ,19,0)))</f>
        <v>062-131-7088</v>
      </c>
      <c r="Q398" s="393" t="str">
        <f>IF($F398&gt;0,0,IF($G398&gt;0,VLOOKUP($A398,Progress_20230525!$A:$AZ,20,0),VLOOKUP($A398,Progress_20230525!$A:$AZ,20,0)))</f>
        <v>สุนันทา มงคลสุขเจริญ</v>
      </c>
      <c r="R398" s="393" t="str">
        <f>IF($F398&gt;0,0,IF($G398&gt;0,VLOOKUP($A398,Progress_20230525!$A:$AZ,21,0),VLOOKUP($A398,Progress_20230525!$A:$AZ,21,0)))</f>
        <v>086-403-4854</v>
      </c>
      <c r="S398" s="387"/>
      <c r="T398" s="387"/>
      <c r="U398" s="391">
        <f t="shared" si="34"/>
        <v>45061</v>
      </c>
      <c r="V398" s="387" t="str">
        <f>VLOOKUP(MONTH($U398),Month!$A:$C,3,0)</f>
        <v>พฤษภาคม</v>
      </c>
      <c r="W398" s="387">
        <f t="shared" si="30"/>
        <v>2023</v>
      </c>
      <c r="X398" s="392">
        <v>230.14944904656269</v>
      </c>
      <c r="Y398" s="392">
        <v>111.79278155439216</v>
      </c>
    </row>
    <row r="399" spans="1:25" x14ac:dyDescent="0.25">
      <c r="A399" s="386">
        <f t="shared" si="31"/>
        <v>398</v>
      </c>
      <c r="B399" s="27">
        <f t="shared" si="32"/>
        <v>3</v>
      </c>
      <c r="C399" s="27">
        <f>VALUE(RIGHT(VLOOKUP($A399,Progress_20230525!$A:$AZ,4,0),1))</f>
        <v>4</v>
      </c>
      <c r="D399" s="387" t="str">
        <f>VLOOKUP($C399,Type!$A:$B,2,0)</f>
        <v>ศูนย์ที่จัดตั้งในโรงเรียนสังกัดตำรวจตะเวนชายแดง (ตชด.) (ขนาดเล็กและกลาง)</v>
      </c>
      <c r="E399" s="386">
        <v>12</v>
      </c>
      <c r="F399" s="388">
        <f>IF(LEN(VLOOKUP($A399,Progress_20230525!$A:$AZ,24,0))&gt;0,1,0)</f>
        <v>0</v>
      </c>
      <c r="G399" s="388">
        <f>IFERROR(SEARCH("&gt;",VLOOKUP($A399,Progress_20230525!$A:$AZ,15,0),1),0)</f>
        <v>0</v>
      </c>
      <c r="H399" s="387" t="str">
        <f>IF($F399&gt;0,VLOOKUP($A399,Progress_20230525!$A:$AZ,24,0),IF($G399&gt;0,RIGHT(VLOOKUP($A399,Progress_20230525!$A:$AZ,15,0),LEN(VLOOKUP($A399,Progress_20230525!$A:$AZ,15,0))-$G399-1),VLOOKUP($A399,Progress_20230525!$A:$AZ,15,0)))</f>
        <v>รร.ตชด.ประชารัฐบำรุง 1</v>
      </c>
      <c r="I399" s="387" t="str">
        <f>VLOOKUP(A399,Progress_20230525!$A:$AZ,7,0)</f>
        <v>สระแก้ว</v>
      </c>
      <c r="J399" s="387" t="str">
        <f>VLOOKUP($A399,Progress_20230525!$A:$AZ,5,0)</f>
        <v>โรงเรียนสังกัด ตชด.</v>
      </c>
      <c r="K399" s="387" t="str">
        <f>IF($F399&gt;0,VLOOKUP($A399,Progress_20230525!$A:$AZ,25,0),IF($G399&gt;0,VLOOKUP($A399,Progress_20230525!$A:$AZ,11,0),VLOOKUP($A399,Progress_20230525!$A:$AZ,11,0)))</f>
        <v>หมู่ที่ 4 บ้านหนองหญ้าปล้อง ต.ป่าไร่ อ.อรัญประเทศ จ.สระแก้ว 27120</v>
      </c>
      <c r="L399" s="387">
        <f>IF($F399&gt;0,VLOOKUP($A399,Progress_20230525!$A:$AZ,26,0),IF($G399&gt;0,VLOOKUP($A399,Progress_20230525!$A:$AZ,16,0),VLOOKUP($A399,Progress_20230525!$A:$AZ,16,0)))</f>
        <v>13.749510000000001</v>
      </c>
      <c r="M399" s="387">
        <f>IF($F399&gt;0,VLOOKUP($A399,Progress_20230525!$A:$AZ,27,0),IF($G399&gt;0,VLOOKUP($A399,Progress_20230525!$A:$AZ,17,0),VLOOKUP($A399,Progress_20230525!$A:$AZ,17,0)))</f>
        <v>102.595775</v>
      </c>
      <c r="N399" s="387" t="str">
        <f t="shared" si="33"/>
        <v>สังกัดหน่วยงาน</v>
      </c>
      <c r="O399" s="387" t="str">
        <f>IF($F399&gt;0,VLOOKUP($A399,Progress_20230525!$A:$AZ,28,0),IF($G399&gt;0,VLOOKUP($A399,Progress_20230525!$A:$AZ,18,0),VLOOKUP($A399,Progress_20230525!$A:$AZ,18,0)))</f>
        <v>ด.ต.สมเกียรติ ถาวรกุล</v>
      </c>
      <c r="P399" s="393" t="str">
        <f>IF($F399&gt;0,VLOOKUP($A399,Progress_20230525!$A:$AZ,29,0),IF($G399&gt;0,VLOOKUP($A399,Progress_20230525!$A:$AZ,19,0),VLOOKUP($A399,Progress_20230525!$A:$AZ,19,0)))</f>
        <v>086-156-4345</v>
      </c>
      <c r="Q399" s="393" t="str">
        <f>IF($F399&gt;0,0,IF($G399&gt;0,VLOOKUP($A399,Progress_20230525!$A:$AZ,20,0),VLOOKUP($A399,Progress_20230525!$A:$AZ,20,0)))</f>
        <v>จ.ส.ต.หญิงขวัญเรือน ศาลาแดง</v>
      </c>
      <c r="R399" s="393" t="str">
        <f>IF($F399&gt;0,0,IF($G399&gt;0,VLOOKUP($A399,Progress_20230525!$A:$AZ,21,0),VLOOKUP($A399,Progress_20230525!$A:$AZ,21,0)))</f>
        <v>089-607-6027</v>
      </c>
      <c r="S399" s="387"/>
      <c r="T399" s="387"/>
      <c r="U399" s="391">
        <f t="shared" si="34"/>
        <v>45061</v>
      </c>
      <c r="V399" s="387" t="str">
        <f>VLOOKUP(MONTH($U399),Month!$A:$C,3,0)</f>
        <v>พฤษภาคม</v>
      </c>
      <c r="W399" s="387">
        <f t="shared" si="30"/>
        <v>2023</v>
      </c>
      <c r="X399" s="392">
        <v>220.46069670109966</v>
      </c>
      <c r="Y399" s="392">
        <v>113.22865890708738</v>
      </c>
    </row>
    <row r="400" spans="1:25" x14ac:dyDescent="0.25">
      <c r="A400" s="386">
        <f t="shared" si="31"/>
        <v>399</v>
      </c>
      <c r="B400" s="27">
        <f t="shared" si="32"/>
        <v>3</v>
      </c>
      <c r="C400" s="27">
        <f>VALUE(RIGHT(VLOOKUP($A400,Progress_20230525!$A:$AZ,4,0),1))</f>
        <v>4</v>
      </c>
      <c r="D400" s="387" t="str">
        <f>VLOOKUP($C400,Type!$A:$B,2,0)</f>
        <v>ศูนย์ที่จัดตั้งในโรงเรียนสังกัดตำรวจตะเวนชายแดง (ตชด.) (ขนาดเล็กและกลาง)</v>
      </c>
      <c r="E400" s="386">
        <v>13</v>
      </c>
      <c r="F400" s="388">
        <f>IF(LEN(VLOOKUP($A400,Progress_20230525!$A:$AZ,24,0))&gt;0,1,0)</f>
        <v>0</v>
      </c>
      <c r="G400" s="388">
        <f>IFERROR(SEARCH("&gt;",VLOOKUP($A400,Progress_20230525!$A:$AZ,15,0),1),0)</f>
        <v>0</v>
      </c>
      <c r="H400" s="387" t="str">
        <f>IF($F400&gt;0,VLOOKUP($A400,Progress_20230525!$A:$AZ,24,0),IF($G400&gt;0,RIGHT(VLOOKUP($A400,Progress_20230525!$A:$AZ,15,0),LEN(VLOOKUP($A400,Progress_20230525!$A:$AZ,15,0))-$G400-1),VLOOKUP($A400,Progress_20230525!$A:$AZ,15,0)))</f>
        <v>รร.ตชด.พีระยานุเคราะห์ฯ 1</v>
      </c>
      <c r="I400" s="387" t="str">
        <f>VLOOKUP(A400,Progress_20230525!$A:$AZ,7,0)</f>
        <v>สระแก้ว</v>
      </c>
      <c r="J400" s="387" t="str">
        <f>VLOOKUP($A400,Progress_20230525!$A:$AZ,5,0)</f>
        <v>โรงเรียนสังกัด ตชด.</v>
      </c>
      <c r="K400" s="387" t="str">
        <f>IF($F400&gt;0,VLOOKUP($A400,Progress_20230525!$A:$AZ,25,0),IF($G400&gt;0,VLOOKUP($A400,Progress_20230525!$A:$AZ,11,0),VLOOKUP($A400,Progress_20230525!$A:$AZ,11,0)))</f>
        <v>หมู่ที่ 11 บ้านคลองชล  ดำบลวังทอง อำเภอวังสมบูรณ์ จังหวัดสระแก้ว 27250</v>
      </c>
      <c r="L400" s="387">
        <f>IF($F400&gt;0,VLOOKUP($A400,Progress_20230525!$A:$AZ,26,0),IF($G400&gt;0,VLOOKUP($A400,Progress_20230525!$A:$AZ,16,0),VLOOKUP($A400,Progress_20230525!$A:$AZ,16,0)))</f>
        <v>13.324049</v>
      </c>
      <c r="M400" s="387">
        <f>IF($F400&gt;0,VLOOKUP($A400,Progress_20230525!$A:$AZ,27,0),IF($G400&gt;0,VLOOKUP($A400,Progress_20230525!$A:$AZ,17,0),VLOOKUP($A400,Progress_20230525!$A:$AZ,17,0)))</f>
        <v>102.05265199999999</v>
      </c>
      <c r="N400" s="387" t="str">
        <f t="shared" si="33"/>
        <v>สังกัดหน่วยงาน</v>
      </c>
      <c r="O400" s="387" t="str">
        <f>IF($F400&gt;0,VLOOKUP($A400,Progress_20230525!$A:$AZ,28,0),IF($G400&gt;0,VLOOKUP($A400,Progress_20230525!$A:$AZ,18,0),VLOOKUP($A400,Progress_20230525!$A:$AZ,18,0)))</f>
        <v>พ.ต.ต.สมภพ  จิตเทวินลิขติ</v>
      </c>
      <c r="P400" s="393" t="str">
        <f>IF($F400&gt;0,VLOOKUP($A400,Progress_20230525!$A:$AZ,29,0),IF($G400&gt;0,VLOOKUP($A400,Progress_20230525!$A:$AZ,19,0),VLOOKUP($A400,Progress_20230525!$A:$AZ,19,0)))</f>
        <v>086-000-9572</v>
      </c>
      <c r="Q400" s="393" t="str">
        <f>IF($F400&gt;0,0,IF($G400&gt;0,VLOOKUP($A400,Progress_20230525!$A:$AZ,20,0),VLOOKUP($A400,Progress_20230525!$A:$AZ,20,0)))</f>
        <v>ด.ต.บุญเรือง สาวสิทธิ์</v>
      </c>
      <c r="R400" s="393" t="str">
        <f>IF($F400&gt;0,0,IF($G400&gt;0,VLOOKUP($A400,Progress_20230525!$A:$AZ,21,0),VLOOKUP($A400,Progress_20230525!$A:$AZ,21,0)))</f>
        <v>089-900-2567</v>
      </c>
      <c r="S400" s="387"/>
      <c r="T400" s="387"/>
      <c r="U400" s="391">
        <f t="shared" si="34"/>
        <v>45061</v>
      </c>
      <c r="V400" s="387" t="str">
        <f>VLOOKUP(MONTH($U400),Month!$A:$C,3,0)</f>
        <v>พฤษภาคม</v>
      </c>
      <c r="W400" s="387">
        <f t="shared" si="30"/>
        <v>2023</v>
      </c>
      <c r="X400" s="392">
        <v>238.58253237239325</v>
      </c>
      <c r="Y400" s="392">
        <v>144.79912696169097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7C46C-3AB3-438A-BA1B-DBD9DB1530E5}">
  <sheetPr codeName="Sheet6">
    <tabColor theme="6"/>
  </sheetPr>
  <dimension ref="A1:E78"/>
  <sheetViews>
    <sheetView zoomScaleNormal="100" workbookViewId="0">
      <selection activeCell="K10" sqref="K10"/>
    </sheetView>
  </sheetViews>
  <sheetFormatPr defaultColWidth="10.28515625" defaultRowHeight="23.25" x14ac:dyDescent="0.25"/>
  <cols>
    <col min="1" max="1" width="20.7109375" style="13" customWidth="1"/>
    <col min="2" max="2" width="25.7109375" style="13" customWidth="1"/>
    <col min="3" max="3" width="6.42578125" style="10" customWidth="1"/>
    <col min="4" max="4" width="7" style="10" customWidth="1"/>
    <col min="5" max="5" width="6" style="10" customWidth="1"/>
    <col min="6" max="16384" width="10.28515625" style="13"/>
  </cols>
  <sheetData>
    <row r="1" spans="1:5" s="10" customFormat="1" x14ac:dyDescent="0.25">
      <c r="A1" s="9" t="s">
        <v>30</v>
      </c>
      <c r="B1" s="9" t="s">
        <v>31</v>
      </c>
      <c r="C1" s="9" t="s">
        <v>32</v>
      </c>
      <c r="D1" s="9" t="s">
        <v>33</v>
      </c>
      <c r="E1" s="9" t="s">
        <v>34</v>
      </c>
    </row>
    <row r="2" spans="1:5" x14ac:dyDescent="0.25">
      <c r="A2" s="11" t="s">
        <v>21</v>
      </c>
      <c r="B2" s="11" t="s">
        <v>35</v>
      </c>
      <c r="C2" s="12" t="s">
        <v>36</v>
      </c>
      <c r="D2" s="12" t="s">
        <v>37</v>
      </c>
      <c r="E2" s="12" t="s">
        <v>38</v>
      </c>
    </row>
    <row r="3" spans="1:5" x14ac:dyDescent="0.25">
      <c r="A3" s="11" t="s">
        <v>39</v>
      </c>
      <c r="B3" s="11" t="s">
        <v>40</v>
      </c>
      <c r="C3" s="12" t="s">
        <v>41</v>
      </c>
      <c r="D3" s="12" t="s">
        <v>42</v>
      </c>
      <c r="E3" s="12" t="s">
        <v>43</v>
      </c>
    </row>
    <row r="4" spans="1:5" x14ac:dyDescent="0.25">
      <c r="A4" s="11" t="s">
        <v>44</v>
      </c>
      <c r="B4" s="11" t="s">
        <v>45</v>
      </c>
      <c r="C4" s="12" t="s">
        <v>46</v>
      </c>
      <c r="D4" s="12" t="s">
        <v>47</v>
      </c>
      <c r="E4" s="12" t="s">
        <v>48</v>
      </c>
    </row>
    <row r="5" spans="1:5" x14ac:dyDescent="0.25">
      <c r="A5" s="11" t="s">
        <v>49</v>
      </c>
      <c r="B5" s="11" t="s">
        <v>50</v>
      </c>
      <c r="C5" s="12" t="s">
        <v>51</v>
      </c>
      <c r="D5" s="12" t="s">
        <v>52</v>
      </c>
      <c r="E5" s="12" t="s">
        <v>53</v>
      </c>
    </row>
    <row r="6" spans="1:5" x14ac:dyDescent="0.25">
      <c r="A6" s="11" t="s">
        <v>54</v>
      </c>
      <c r="B6" s="11" t="s">
        <v>55</v>
      </c>
      <c r="C6" s="12" t="s">
        <v>56</v>
      </c>
      <c r="D6" s="12" t="s">
        <v>57</v>
      </c>
      <c r="E6" s="12" t="s">
        <v>58</v>
      </c>
    </row>
    <row r="7" spans="1:5" x14ac:dyDescent="0.25">
      <c r="A7" s="11" t="s">
        <v>59</v>
      </c>
      <c r="B7" s="11" t="s">
        <v>60</v>
      </c>
      <c r="C7" s="12" t="s">
        <v>61</v>
      </c>
      <c r="D7" s="12" t="s">
        <v>62</v>
      </c>
      <c r="E7" s="12" t="s">
        <v>63</v>
      </c>
    </row>
    <row r="8" spans="1:5" x14ac:dyDescent="0.25">
      <c r="A8" s="11" t="s">
        <v>64</v>
      </c>
      <c r="B8" s="11" t="s">
        <v>65</v>
      </c>
      <c r="C8" s="12" t="s">
        <v>66</v>
      </c>
      <c r="D8" s="12" t="s">
        <v>67</v>
      </c>
      <c r="E8" s="12" t="s">
        <v>68</v>
      </c>
    </row>
    <row r="9" spans="1:5" x14ac:dyDescent="0.25">
      <c r="A9" s="11" t="s">
        <v>69</v>
      </c>
      <c r="B9" s="11" t="s">
        <v>70</v>
      </c>
      <c r="C9" s="12" t="s">
        <v>71</v>
      </c>
      <c r="D9" s="12" t="s">
        <v>72</v>
      </c>
      <c r="E9" s="12" t="s">
        <v>73</v>
      </c>
    </row>
    <row r="10" spans="1:5" x14ac:dyDescent="0.25">
      <c r="A10" s="11" t="s">
        <v>74</v>
      </c>
      <c r="B10" s="11" t="s">
        <v>75</v>
      </c>
      <c r="C10" s="12" t="s">
        <v>76</v>
      </c>
      <c r="D10" s="12" t="s">
        <v>77</v>
      </c>
      <c r="E10" s="12" t="s">
        <v>78</v>
      </c>
    </row>
    <row r="11" spans="1:5" x14ac:dyDescent="0.25">
      <c r="A11" s="11" t="s">
        <v>79</v>
      </c>
      <c r="B11" s="11" t="s">
        <v>80</v>
      </c>
      <c r="C11" s="12" t="s">
        <v>81</v>
      </c>
      <c r="D11" s="12" t="s">
        <v>82</v>
      </c>
      <c r="E11" s="12" t="s">
        <v>83</v>
      </c>
    </row>
    <row r="12" spans="1:5" x14ac:dyDescent="0.25">
      <c r="A12" s="11" t="s">
        <v>84</v>
      </c>
      <c r="B12" s="11" t="s">
        <v>85</v>
      </c>
      <c r="C12" s="12" t="s">
        <v>86</v>
      </c>
      <c r="D12" s="12" t="s">
        <v>87</v>
      </c>
      <c r="E12" s="12" t="s">
        <v>88</v>
      </c>
    </row>
    <row r="13" spans="1:5" x14ac:dyDescent="0.25">
      <c r="A13" s="11" t="s">
        <v>89</v>
      </c>
      <c r="B13" s="11" t="s">
        <v>90</v>
      </c>
      <c r="C13" s="12" t="s">
        <v>91</v>
      </c>
      <c r="D13" s="12" t="s">
        <v>92</v>
      </c>
      <c r="E13" s="12" t="s">
        <v>93</v>
      </c>
    </row>
    <row r="14" spans="1:5" x14ac:dyDescent="0.25">
      <c r="A14" s="11" t="s">
        <v>94</v>
      </c>
      <c r="B14" s="11" t="s">
        <v>95</v>
      </c>
      <c r="C14" s="12" t="s">
        <v>96</v>
      </c>
      <c r="D14" s="12" t="s">
        <v>97</v>
      </c>
      <c r="E14" s="12" t="s">
        <v>98</v>
      </c>
    </row>
    <row r="15" spans="1:5" x14ac:dyDescent="0.25">
      <c r="A15" s="11" t="s">
        <v>99</v>
      </c>
      <c r="B15" s="11" t="s">
        <v>100</v>
      </c>
      <c r="C15" s="12" t="s">
        <v>101</v>
      </c>
      <c r="D15" s="12" t="s">
        <v>102</v>
      </c>
      <c r="E15" s="12" t="s">
        <v>103</v>
      </c>
    </row>
    <row r="16" spans="1:5" x14ac:dyDescent="0.25">
      <c r="A16" s="11" t="s">
        <v>104</v>
      </c>
      <c r="B16" s="11" t="s">
        <v>105</v>
      </c>
      <c r="C16" s="12" t="s">
        <v>106</v>
      </c>
      <c r="D16" s="12" t="s">
        <v>107</v>
      </c>
      <c r="E16" s="12" t="s">
        <v>108</v>
      </c>
    </row>
    <row r="17" spans="1:5" x14ac:dyDescent="0.25">
      <c r="A17" s="11" t="s">
        <v>109</v>
      </c>
      <c r="B17" s="11" t="s">
        <v>110</v>
      </c>
      <c r="C17" s="12" t="s">
        <v>111</v>
      </c>
      <c r="D17" s="12" t="s">
        <v>112</v>
      </c>
      <c r="E17" s="12" t="s">
        <v>113</v>
      </c>
    </row>
    <row r="18" spans="1:5" x14ac:dyDescent="0.25">
      <c r="A18" s="11" t="s">
        <v>114</v>
      </c>
      <c r="B18" s="11" t="s">
        <v>115</v>
      </c>
      <c r="C18" s="12" t="s">
        <v>116</v>
      </c>
      <c r="D18" s="12" t="s">
        <v>117</v>
      </c>
      <c r="E18" s="12" t="s">
        <v>118</v>
      </c>
    </row>
    <row r="19" spans="1:5" x14ac:dyDescent="0.25">
      <c r="A19" s="11" t="s">
        <v>119</v>
      </c>
      <c r="B19" s="11" t="s">
        <v>120</v>
      </c>
      <c r="C19" s="12" t="s">
        <v>121</v>
      </c>
      <c r="D19" s="12" t="s">
        <v>122</v>
      </c>
      <c r="E19" s="12" t="s">
        <v>123</v>
      </c>
    </row>
    <row r="20" spans="1:5" x14ac:dyDescent="0.25">
      <c r="A20" s="11" t="s">
        <v>124</v>
      </c>
      <c r="B20" s="11" t="s">
        <v>125</v>
      </c>
      <c r="C20" s="12" t="s">
        <v>126</v>
      </c>
      <c r="D20" s="12" t="s">
        <v>127</v>
      </c>
      <c r="E20" s="12" t="s">
        <v>128</v>
      </c>
    </row>
    <row r="21" spans="1:5" x14ac:dyDescent="0.25">
      <c r="A21" s="11" t="s">
        <v>129</v>
      </c>
      <c r="B21" s="11" t="s">
        <v>130</v>
      </c>
      <c r="C21" s="12" t="s">
        <v>131</v>
      </c>
      <c r="D21" s="12" t="s">
        <v>132</v>
      </c>
      <c r="E21" s="12" t="s">
        <v>133</v>
      </c>
    </row>
    <row r="22" spans="1:5" x14ac:dyDescent="0.25">
      <c r="A22" s="11" t="s">
        <v>134</v>
      </c>
      <c r="B22" s="11" t="s">
        <v>135</v>
      </c>
      <c r="C22" s="12" t="s">
        <v>136</v>
      </c>
      <c r="D22" s="12" t="s">
        <v>137</v>
      </c>
      <c r="E22" s="12" t="s">
        <v>138</v>
      </c>
    </row>
    <row r="23" spans="1:5" x14ac:dyDescent="0.25">
      <c r="A23" s="11" t="s">
        <v>139</v>
      </c>
      <c r="B23" s="11" t="s">
        <v>140</v>
      </c>
      <c r="C23" s="12" t="s">
        <v>141</v>
      </c>
      <c r="D23" s="12" t="s">
        <v>142</v>
      </c>
      <c r="E23" s="12" t="s">
        <v>143</v>
      </c>
    </row>
    <row r="24" spans="1:5" x14ac:dyDescent="0.25">
      <c r="A24" s="11" t="s">
        <v>144</v>
      </c>
      <c r="B24" s="11" t="s">
        <v>145</v>
      </c>
      <c r="C24" s="12" t="s">
        <v>146</v>
      </c>
      <c r="D24" s="12" t="s">
        <v>147</v>
      </c>
      <c r="E24" s="12" t="s">
        <v>148</v>
      </c>
    </row>
    <row r="25" spans="1:5" x14ac:dyDescent="0.25">
      <c r="A25" s="11" t="s">
        <v>149</v>
      </c>
      <c r="B25" s="11" t="s">
        <v>150</v>
      </c>
      <c r="C25" s="12" t="s">
        <v>151</v>
      </c>
      <c r="D25" s="12" t="s">
        <v>152</v>
      </c>
      <c r="E25" s="12" t="s">
        <v>153</v>
      </c>
    </row>
    <row r="26" spans="1:5" x14ac:dyDescent="0.25">
      <c r="A26" s="11" t="s">
        <v>154</v>
      </c>
      <c r="B26" s="11" t="s">
        <v>155</v>
      </c>
      <c r="C26" s="12" t="s">
        <v>156</v>
      </c>
      <c r="D26" s="12" t="s">
        <v>157</v>
      </c>
      <c r="E26" s="12" t="s">
        <v>158</v>
      </c>
    </row>
    <row r="27" spans="1:5" x14ac:dyDescent="0.25">
      <c r="A27" s="11" t="s">
        <v>159</v>
      </c>
      <c r="B27" s="11" t="s">
        <v>160</v>
      </c>
      <c r="C27" s="12" t="s">
        <v>161</v>
      </c>
      <c r="D27" s="12" t="s">
        <v>162</v>
      </c>
      <c r="E27" s="12" t="s">
        <v>163</v>
      </c>
    </row>
    <row r="28" spans="1:5" x14ac:dyDescent="0.25">
      <c r="A28" s="11" t="s">
        <v>164</v>
      </c>
      <c r="B28" s="11" t="s">
        <v>165</v>
      </c>
      <c r="C28" s="12" t="s">
        <v>166</v>
      </c>
      <c r="D28" s="12" t="s">
        <v>167</v>
      </c>
      <c r="E28" s="12" t="s">
        <v>168</v>
      </c>
    </row>
    <row r="29" spans="1:5" x14ac:dyDescent="0.25">
      <c r="A29" s="11" t="s">
        <v>169</v>
      </c>
      <c r="B29" s="11" t="s">
        <v>170</v>
      </c>
      <c r="C29" s="12" t="s">
        <v>171</v>
      </c>
      <c r="D29" s="12" t="s">
        <v>172</v>
      </c>
      <c r="E29" s="12" t="s">
        <v>173</v>
      </c>
    </row>
    <row r="30" spans="1:5" x14ac:dyDescent="0.25">
      <c r="A30" s="11" t="s">
        <v>174</v>
      </c>
      <c r="B30" s="11" t="s">
        <v>175</v>
      </c>
      <c r="C30" s="12" t="s">
        <v>176</v>
      </c>
      <c r="D30" s="12" t="s">
        <v>177</v>
      </c>
      <c r="E30" s="12" t="s">
        <v>178</v>
      </c>
    </row>
    <row r="31" spans="1:5" x14ac:dyDescent="0.25">
      <c r="A31" s="11" t="s">
        <v>179</v>
      </c>
      <c r="B31" s="11" t="s">
        <v>180</v>
      </c>
      <c r="C31" s="12" t="s">
        <v>181</v>
      </c>
      <c r="D31" s="12" t="s">
        <v>182</v>
      </c>
      <c r="E31" s="12" t="s">
        <v>183</v>
      </c>
    </row>
    <row r="32" spans="1:5" x14ac:dyDescent="0.25">
      <c r="A32" s="11" t="s">
        <v>184</v>
      </c>
      <c r="B32" s="11" t="s">
        <v>185</v>
      </c>
      <c r="C32" s="12" t="s">
        <v>186</v>
      </c>
      <c r="D32" s="12" t="s">
        <v>187</v>
      </c>
      <c r="E32" s="12" t="s">
        <v>188</v>
      </c>
    </row>
    <row r="33" spans="1:5" x14ac:dyDescent="0.25">
      <c r="A33" s="11" t="s">
        <v>189</v>
      </c>
      <c r="B33" s="11" t="s">
        <v>190</v>
      </c>
      <c r="C33" s="12" t="s">
        <v>191</v>
      </c>
      <c r="D33" s="12" t="s">
        <v>192</v>
      </c>
      <c r="E33" s="12" t="s">
        <v>193</v>
      </c>
    </row>
    <row r="34" spans="1:5" x14ac:dyDescent="0.25">
      <c r="A34" s="11" t="s">
        <v>194</v>
      </c>
      <c r="B34" s="11" t="s">
        <v>195</v>
      </c>
      <c r="C34" s="12" t="s">
        <v>196</v>
      </c>
      <c r="D34" s="12" t="s">
        <v>197</v>
      </c>
      <c r="E34" s="12" t="s">
        <v>198</v>
      </c>
    </row>
    <row r="35" spans="1:5" x14ac:dyDescent="0.25">
      <c r="A35" s="11" t="s">
        <v>199</v>
      </c>
      <c r="B35" s="11" t="s">
        <v>200</v>
      </c>
      <c r="C35" s="12" t="s">
        <v>201</v>
      </c>
      <c r="D35" s="12" t="s">
        <v>202</v>
      </c>
      <c r="E35" s="12" t="s">
        <v>203</v>
      </c>
    </row>
    <row r="36" spans="1:5" x14ac:dyDescent="0.25">
      <c r="A36" s="11" t="s">
        <v>204</v>
      </c>
      <c r="B36" s="11" t="s">
        <v>205</v>
      </c>
      <c r="C36" s="12" t="s">
        <v>206</v>
      </c>
      <c r="D36" s="12" t="s">
        <v>207</v>
      </c>
      <c r="E36" s="12" t="s">
        <v>208</v>
      </c>
    </row>
    <row r="37" spans="1:5" x14ac:dyDescent="0.25">
      <c r="A37" s="11" t="s">
        <v>209</v>
      </c>
      <c r="B37" s="11" t="s">
        <v>210</v>
      </c>
      <c r="C37" s="12" t="s">
        <v>211</v>
      </c>
      <c r="D37" s="12" t="s">
        <v>212</v>
      </c>
      <c r="E37" s="12" t="s">
        <v>213</v>
      </c>
    </row>
    <row r="38" spans="1:5" x14ac:dyDescent="0.25">
      <c r="A38" s="11" t="s">
        <v>214</v>
      </c>
      <c r="B38" s="11" t="s">
        <v>215</v>
      </c>
      <c r="C38" s="12" t="s">
        <v>216</v>
      </c>
      <c r="D38" s="12" t="s">
        <v>217</v>
      </c>
      <c r="E38" s="12" t="s">
        <v>218</v>
      </c>
    </row>
    <row r="39" spans="1:5" x14ac:dyDescent="0.25">
      <c r="A39" s="11" t="s">
        <v>219</v>
      </c>
      <c r="B39" s="11" t="s">
        <v>220</v>
      </c>
      <c r="C39" s="12" t="s">
        <v>221</v>
      </c>
      <c r="D39" s="12" t="s">
        <v>222</v>
      </c>
      <c r="E39" s="12" t="s">
        <v>223</v>
      </c>
    </row>
    <row r="40" spans="1:5" x14ac:dyDescent="0.25">
      <c r="A40" s="11" t="s">
        <v>224</v>
      </c>
      <c r="B40" s="11" t="s">
        <v>225</v>
      </c>
      <c r="C40" s="12" t="s">
        <v>226</v>
      </c>
      <c r="D40" s="12" t="s">
        <v>227</v>
      </c>
      <c r="E40" s="12" t="s">
        <v>228</v>
      </c>
    </row>
    <row r="41" spans="1:5" x14ac:dyDescent="0.25">
      <c r="A41" s="11" t="s">
        <v>229</v>
      </c>
      <c r="B41" s="11" t="s">
        <v>230</v>
      </c>
      <c r="C41" s="12" t="s">
        <v>231</v>
      </c>
      <c r="D41" s="12" t="s">
        <v>232</v>
      </c>
      <c r="E41" s="12" t="s">
        <v>233</v>
      </c>
    </row>
    <row r="42" spans="1:5" x14ac:dyDescent="0.25">
      <c r="A42" s="11" t="s">
        <v>234</v>
      </c>
      <c r="B42" s="11" t="s">
        <v>235</v>
      </c>
      <c r="C42" s="12" t="s">
        <v>236</v>
      </c>
      <c r="D42" s="12" t="s">
        <v>237</v>
      </c>
      <c r="E42" s="12" t="s">
        <v>238</v>
      </c>
    </row>
    <row r="43" spans="1:5" x14ac:dyDescent="0.25">
      <c r="A43" s="11" t="s">
        <v>239</v>
      </c>
      <c r="B43" s="11" t="s">
        <v>240</v>
      </c>
      <c r="C43" s="12" t="s">
        <v>241</v>
      </c>
      <c r="D43" s="12" t="s">
        <v>242</v>
      </c>
      <c r="E43" s="12" t="s">
        <v>243</v>
      </c>
    </row>
    <row r="44" spans="1:5" x14ac:dyDescent="0.25">
      <c r="A44" s="11" t="s">
        <v>244</v>
      </c>
      <c r="B44" s="11" t="s">
        <v>245</v>
      </c>
      <c r="C44" s="12" t="s">
        <v>246</v>
      </c>
      <c r="D44" s="12" t="s">
        <v>247</v>
      </c>
      <c r="E44" s="12" t="s">
        <v>248</v>
      </c>
    </row>
    <row r="45" spans="1:5" x14ac:dyDescent="0.25">
      <c r="A45" s="11" t="s">
        <v>249</v>
      </c>
      <c r="B45" s="11" t="s">
        <v>250</v>
      </c>
      <c r="C45" s="12" t="s">
        <v>251</v>
      </c>
      <c r="D45" s="12" t="s">
        <v>252</v>
      </c>
      <c r="E45" s="12" t="s">
        <v>253</v>
      </c>
    </row>
    <row r="46" spans="1:5" x14ac:dyDescent="0.25">
      <c r="A46" s="11" t="s">
        <v>254</v>
      </c>
      <c r="B46" s="11" t="s">
        <v>255</v>
      </c>
      <c r="C46" s="12" t="s">
        <v>256</v>
      </c>
      <c r="D46" s="12" t="s">
        <v>257</v>
      </c>
      <c r="E46" s="12" t="s">
        <v>258</v>
      </c>
    </row>
    <row r="47" spans="1:5" x14ac:dyDescent="0.25">
      <c r="A47" s="11" t="s">
        <v>259</v>
      </c>
      <c r="B47" s="11" t="s">
        <v>260</v>
      </c>
      <c r="C47" s="12" t="s">
        <v>261</v>
      </c>
      <c r="D47" s="12" t="s">
        <v>262</v>
      </c>
      <c r="E47" s="12" t="s">
        <v>263</v>
      </c>
    </row>
    <row r="48" spans="1:5" x14ac:dyDescent="0.25">
      <c r="A48" s="11" t="s">
        <v>264</v>
      </c>
      <c r="B48" s="11" t="s">
        <v>265</v>
      </c>
      <c r="C48" s="12" t="s">
        <v>266</v>
      </c>
      <c r="D48" s="12" t="s">
        <v>267</v>
      </c>
      <c r="E48" s="12" t="s">
        <v>268</v>
      </c>
    </row>
    <row r="49" spans="1:5" x14ac:dyDescent="0.25">
      <c r="A49" s="11" t="s">
        <v>269</v>
      </c>
      <c r="B49" s="11" t="s">
        <v>270</v>
      </c>
      <c r="C49" s="12" t="s">
        <v>271</v>
      </c>
      <c r="D49" s="12" t="s">
        <v>272</v>
      </c>
      <c r="E49" s="12" t="s">
        <v>273</v>
      </c>
    </row>
    <row r="50" spans="1:5" x14ac:dyDescent="0.25">
      <c r="A50" s="11" t="s">
        <v>274</v>
      </c>
      <c r="B50" s="11" t="s">
        <v>275</v>
      </c>
      <c r="C50" s="12" t="s">
        <v>276</v>
      </c>
      <c r="D50" s="12" t="s">
        <v>277</v>
      </c>
      <c r="E50" s="12" t="s">
        <v>278</v>
      </c>
    </row>
    <row r="51" spans="1:5" x14ac:dyDescent="0.25">
      <c r="A51" s="11" t="s">
        <v>279</v>
      </c>
      <c r="B51" s="11" t="s">
        <v>280</v>
      </c>
      <c r="C51" s="12" t="s">
        <v>281</v>
      </c>
      <c r="D51" s="12" t="s">
        <v>282</v>
      </c>
      <c r="E51" s="12" t="s">
        <v>283</v>
      </c>
    </row>
    <row r="52" spans="1:5" x14ac:dyDescent="0.25">
      <c r="A52" s="11" t="s">
        <v>284</v>
      </c>
      <c r="B52" s="11" t="s">
        <v>285</v>
      </c>
      <c r="C52" s="12" t="s">
        <v>286</v>
      </c>
      <c r="D52" s="12" t="s">
        <v>287</v>
      </c>
      <c r="E52" s="12" t="s">
        <v>288</v>
      </c>
    </row>
    <row r="53" spans="1:5" x14ac:dyDescent="0.25">
      <c r="A53" s="11" t="s">
        <v>289</v>
      </c>
      <c r="B53" s="11" t="s">
        <v>290</v>
      </c>
      <c r="C53" s="12" t="s">
        <v>291</v>
      </c>
      <c r="D53" s="12" t="s">
        <v>292</v>
      </c>
      <c r="E53" s="12" t="s">
        <v>293</v>
      </c>
    </row>
    <row r="54" spans="1:5" x14ac:dyDescent="0.25">
      <c r="A54" s="11" t="s">
        <v>294</v>
      </c>
      <c r="B54" s="11" t="s">
        <v>295</v>
      </c>
      <c r="C54" s="12" t="s">
        <v>296</v>
      </c>
      <c r="D54" s="12" t="s">
        <v>297</v>
      </c>
      <c r="E54" s="12" t="s">
        <v>298</v>
      </c>
    </row>
    <row r="55" spans="1:5" x14ac:dyDescent="0.25">
      <c r="A55" s="11" t="s">
        <v>299</v>
      </c>
      <c r="B55" s="11" t="s">
        <v>300</v>
      </c>
      <c r="C55" s="12" t="s">
        <v>301</v>
      </c>
      <c r="D55" s="12" t="s">
        <v>302</v>
      </c>
      <c r="E55" s="12" t="s">
        <v>303</v>
      </c>
    </row>
    <row r="56" spans="1:5" x14ac:dyDescent="0.25">
      <c r="A56" s="11" t="s">
        <v>304</v>
      </c>
      <c r="B56" s="11" t="s">
        <v>305</v>
      </c>
      <c r="C56" s="12" t="s">
        <v>306</v>
      </c>
      <c r="D56" s="12" t="s">
        <v>307</v>
      </c>
      <c r="E56" s="12" t="s">
        <v>308</v>
      </c>
    </row>
    <row r="57" spans="1:5" x14ac:dyDescent="0.25">
      <c r="A57" s="11" t="s">
        <v>309</v>
      </c>
      <c r="B57" s="11" t="s">
        <v>310</v>
      </c>
      <c r="C57" s="12" t="s">
        <v>311</v>
      </c>
      <c r="D57" s="12" t="s">
        <v>312</v>
      </c>
      <c r="E57" s="12" t="s">
        <v>313</v>
      </c>
    </row>
    <row r="58" spans="1:5" x14ac:dyDescent="0.25">
      <c r="A58" s="11" t="s">
        <v>314</v>
      </c>
      <c r="B58" s="11" t="s">
        <v>315</v>
      </c>
      <c r="C58" s="12" t="s">
        <v>316</v>
      </c>
      <c r="D58" s="12" t="s">
        <v>317</v>
      </c>
      <c r="E58" s="12" t="s">
        <v>318</v>
      </c>
    </row>
    <row r="59" spans="1:5" x14ac:dyDescent="0.25">
      <c r="A59" s="11" t="s">
        <v>319</v>
      </c>
      <c r="B59" s="11" t="s">
        <v>320</v>
      </c>
      <c r="C59" s="12" t="s">
        <v>321</v>
      </c>
      <c r="D59" s="12" t="s">
        <v>322</v>
      </c>
      <c r="E59" s="12" t="s">
        <v>323</v>
      </c>
    </row>
    <row r="60" spans="1:5" x14ac:dyDescent="0.25">
      <c r="A60" s="11" t="s">
        <v>324</v>
      </c>
      <c r="B60" s="11" t="s">
        <v>325</v>
      </c>
      <c r="C60" s="12" t="s">
        <v>326</v>
      </c>
      <c r="D60" s="12" t="s">
        <v>327</v>
      </c>
      <c r="E60" s="12" t="s">
        <v>328</v>
      </c>
    </row>
    <row r="61" spans="1:5" x14ac:dyDescent="0.25">
      <c r="A61" s="11" t="s">
        <v>329</v>
      </c>
      <c r="B61" s="11" t="s">
        <v>330</v>
      </c>
      <c r="C61" s="12" t="s">
        <v>331</v>
      </c>
      <c r="D61" s="12" t="s">
        <v>332</v>
      </c>
      <c r="E61" s="12" t="s">
        <v>333</v>
      </c>
    </row>
    <row r="62" spans="1:5" x14ac:dyDescent="0.25">
      <c r="A62" s="11" t="s">
        <v>334</v>
      </c>
      <c r="B62" s="11" t="s">
        <v>335</v>
      </c>
      <c r="C62" s="12" t="s">
        <v>336</v>
      </c>
      <c r="D62" s="12" t="s">
        <v>337</v>
      </c>
      <c r="E62" s="12" t="s">
        <v>338</v>
      </c>
    </row>
    <row r="63" spans="1:5" x14ac:dyDescent="0.25">
      <c r="A63" s="11" t="s">
        <v>339</v>
      </c>
      <c r="B63" s="11" t="s">
        <v>340</v>
      </c>
      <c r="C63" s="12" t="s">
        <v>341</v>
      </c>
      <c r="D63" s="12" t="s">
        <v>342</v>
      </c>
      <c r="E63" s="12" t="s">
        <v>343</v>
      </c>
    </row>
    <row r="64" spans="1:5" x14ac:dyDescent="0.25">
      <c r="A64" s="11" t="s">
        <v>344</v>
      </c>
      <c r="B64" s="11" t="s">
        <v>345</v>
      </c>
      <c r="C64" s="12" t="s">
        <v>346</v>
      </c>
      <c r="D64" s="12" t="s">
        <v>347</v>
      </c>
      <c r="E64" s="12" t="s">
        <v>348</v>
      </c>
    </row>
    <row r="65" spans="1:5" x14ac:dyDescent="0.25">
      <c r="A65" s="11" t="s">
        <v>349</v>
      </c>
      <c r="B65" s="11" t="s">
        <v>350</v>
      </c>
      <c r="C65" s="12" t="s">
        <v>351</v>
      </c>
      <c r="D65" s="12" t="s">
        <v>352</v>
      </c>
      <c r="E65" s="12" t="s">
        <v>353</v>
      </c>
    </row>
    <row r="66" spans="1:5" x14ac:dyDescent="0.25">
      <c r="A66" s="11" t="s">
        <v>354</v>
      </c>
      <c r="B66" s="11" t="s">
        <v>355</v>
      </c>
      <c r="C66" s="12" t="s">
        <v>356</v>
      </c>
      <c r="D66" s="12" t="s">
        <v>357</v>
      </c>
      <c r="E66" s="12" t="s">
        <v>358</v>
      </c>
    </row>
    <row r="67" spans="1:5" x14ac:dyDescent="0.25">
      <c r="A67" s="11" t="s">
        <v>359</v>
      </c>
      <c r="B67" s="11" t="s">
        <v>360</v>
      </c>
      <c r="C67" s="12" t="s">
        <v>361</v>
      </c>
      <c r="D67" s="12" t="s">
        <v>362</v>
      </c>
      <c r="E67" s="12" t="s">
        <v>363</v>
      </c>
    </row>
    <row r="68" spans="1:5" x14ac:dyDescent="0.25">
      <c r="A68" s="11" t="s">
        <v>364</v>
      </c>
      <c r="B68" s="11" t="s">
        <v>365</v>
      </c>
      <c r="C68" s="12" t="s">
        <v>366</v>
      </c>
      <c r="D68" s="12" t="s">
        <v>367</v>
      </c>
      <c r="E68" s="12" t="s">
        <v>368</v>
      </c>
    </row>
    <row r="69" spans="1:5" x14ac:dyDescent="0.25">
      <c r="A69" s="11" t="s">
        <v>369</v>
      </c>
      <c r="B69" s="11" t="s">
        <v>370</v>
      </c>
      <c r="C69" s="12" t="s">
        <v>371</v>
      </c>
      <c r="D69" s="12" t="s">
        <v>372</v>
      </c>
      <c r="E69" s="12" t="s">
        <v>373</v>
      </c>
    </row>
    <row r="70" spans="1:5" x14ac:dyDescent="0.25">
      <c r="A70" s="11" t="s">
        <v>374</v>
      </c>
      <c r="B70" s="11" t="s">
        <v>375</v>
      </c>
      <c r="C70" s="12" t="s">
        <v>376</v>
      </c>
      <c r="D70" s="12" t="s">
        <v>377</v>
      </c>
      <c r="E70" s="12" t="s">
        <v>378</v>
      </c>
    </row>
    <row r="71" spans="1:5" x14ac:dyDescent="0.25">
      <c r="A71" s="11" t="s">
        <v>379</v>
      </c>
      <c r="B71" s="11" t="s">
        <v>380</v>
      </c>
      <c r="C71" s="12" t="s">
        <v>381</v>
      </c>
      <c r="D71" s="12" t="s">
        <v>382</v>
      </c>
      <c r="E71" s="12" t="s">
        <v>383</v>
      </c>
    </row>
    <row r="72" spans="1:5" x14ac:dyDescent="0.25">
      <c r="A72" s="11" t="s">
        <v>384</v>
      </c>
      <c r="B72" s="11" t="s">
        <v>385</v>
      </c>
      <c r="C72" s="12" t="s">
        <v>386</v>
      </c>
      <c r="D72" s="12" t="s">
        <v>387</v>
      </c>
      <c r="E72" s="12" t="s">
        <v>388</v>
      </c>
    </row>
    <row r="73" spans="1:5" x14ac:dyDescent="0.25">
      <c r="A73" s="11" t="s">
        <v>389</v>
      </c>
      <c r="B73" s="11" t="s">
        <v>390</v>
      </c>
      <c r="C73" s="12" t="s">
        <v>391</v>
      </c>
      <c r="D73" s="12" t="s">
        <v>392</v>
      </c>
      <c r="E73" s="12" t="s">
        <v>393</v>
      </c>
    </row>
    <row r="74" spans="1:5" x14ac:dyDescent="0.25">
      <c r="A74" s="11" t="s">
        <v>394</v>
      </c>
      <c r="B74" s="11" t="s">
        <v>395</v>
      </c>
      <c r="C74" s="12" t="s">
        <v>396</v>
      </c>
      <c r="D74" s="12" t="s">
        <v>397</v>
      </c>
      <c r="E74" s="12" t="s">
        <v>398</v>
      </c>
    </row>
    <row r="75" spans="1:5" x14ac:dyDescent="0.25">
      <c r="A75" s="11" t="s">
        <v>399</v>
      </c>
      <c r="B75" s="11" t="s">
        <v>400</v>
      </c>
      <c r="C75" s="12" t="s">
        <v>401</v>
      </c>
      <c r="D75" s="12" t="s">
        <v>402</v>
      </c>
      <c r="E75" s="12" t="s">
        <v>403</v>
      </c>
    </row>
    <row r="76" spans="1:5" x14ac:dyDescent="0.25">
      <c r="A76" s="11" t="s">
        <v>404</v>
      </c>
      <c r="B76" s="11" t="s">
        <v>405</v>
      </c>
      <c r="C76" s="12" t="s">
        <v>406</v>
      </c>
      <c r="D76" s="12" t="s">
        <v>407</v>
      </c>
      <c r="E76" s="12" t="s">
        <v>408</v>
      </c>
    </row>
    <row r="77" spans="1:5" x14ac:dyDescent="0.25">
      <c r="A77" s="11" t="s">
        <v>409</v>
      </c>
      <c r="B77" s="11" t="s">
        <v>410</v>
      </c>
      <c r="C77" s="12" t="s">
        <v>411</v>
      </c>
      <c r="D77" s="12" t="s">
        <v>412</v>
      </c>
      <c r="E77" s="12" t="s">
        <v>413</v>
      </c>
    </row>
    <row r="78" spans="1:5" x14ac:dyDescent="0.25">
      <c r="A78" s="11" t="s">
        <v>414</v>
      </c>
      <c r="B78" s="11" t="s">
        <v>415</v>
      </c>
      <c r="C78" s="12" t="s">
        <v>416</v>
      </c>
      <c r="D78" s="12" t="s">
        <v>417</v>
      </c>
      <c r="E78" s="12" t="s">
        <v>418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49B64-6AB9-4B87-8503-A4904B3B9A43}">
  <sheetPr codeName="Sheet7">
    <tabColor theme="6"/>
  </sheetPr>
  <dimension ref="A1:C13"/>
  <sheetViews>
    <sheetView zoomScaleNormal="100" workbookViewId="0">
      <selection activeCell="K10" sqref="K10"/>
    </sheetView>
  </sheetViews>
  <sheetFormatPr defaultColWidth="10.28515625" defaultRowHeight="23.25" x14ac:dyDescent="0.25"/>
  <cols>
    <col min="1" max="1" width="6" style="10" customWidth="1"/>
    <col min="2" max="2" width="20.7109375" style="13" customWidth="1"/>
    <col min="3" max="3" width="25.7109375" style="13" customWidth="1"/>
    <col min="4" max="16384" width="10.28515625" style="13"/>
  </cols>
  <sheetData>
    <row r="1" spans="1:3" s="10" customFormat="1" x14ac:dyDescent="0.25">
      <c r="A1" s="9" t="s">
        <v>494</v>
      </c>
      <c r="B1" s="9" t="s">
        <v>495</v>
      </c>
      <c r="C1" s="9" t="s">
        <v>496</v>
      </c>
    </row>
    <row r="2" spans="1:3" x14ac:dyDescent="0.25">
      <c r="A2" s="12">
        <v>1</v>
      </c>
      <c r="B2" s="11" t="s">
        <v>509</v>
      </c>
      <c r="C2" s="11" t="s">
        <v>497</v>
      </c>
    </row>
    <row r="3" spans="1:3" x14ac:dyDescent="0.25">
      <c r="A3" s="12">
        <f>A2+1</f>
        <v>2</v>
      </c>
      <c r="B3" s="11" t="s">
        <v>510</v>
      </c>
      <c r="C3" s="11" t="s">
        <v>498</v>
      </c>
    </row>
    <row r="4" spans="1:3" x14ac:dyDescent="0.25">
      <c r="A4" s="12">
        <f t="shared" ref="A4:A13" si="0">A3+1</f>
        <v>3</v>
      </c>
      <c r="B4" s="11" t="s">
        <v>511</v>
      </c>
      <c r="C4" s="11" t="s">
        <v>499</v>
      </c>
    </row>
    <row r="5" spans="1:3" x14ac:dyDescent="0.25">
      <c r="A5" s="12">
        <f t="shared" si="0"/>
        <v>4</v>
      </c>
      <c r="B5" s="11" t="s">
        <v>512</v>
      </c>
      <c r="C5" s="11" t="s">
        <v>500</v>
      </c>
    </row>
    <row r="6" spans="1:3" x14ac:dyDescent="0.25">
      <c r="A6" s="12">
        <f t="shared" si="0"/>
        <v>5</v>
      </c>
      <c r="B6" s="11" t="s">
        <v>513</v>
      </c>
      <c r="C6" s="11" t="s">
        <v>501</v>
      </c>
    </row>
    <row r="7" spans="1:3" x14ac:dyDescent="0.25">
      <c r="A7" s="12">
        <f t="shared" si="0"/>
        <v>6</v>
      </c>
      <c r="B7" s="11" t="s">
        <v>514</v>
      </c>
      <c r="C7" s="11" t="s">
        <v>502</v>
      </c>
    </row>
    <row r="8" spans="1:3" x14ac:dyDescent="0.25">
      <c r="A8" s="12">
        <f t="shared" si="0"/>
        <v>7</v>
      </c>
      <c r="B8" s="11" t="s">
        <v>515</v>
      </c>
      <c r="C8" s="11" t="s">
        <v>503</v>
      </c>
    </row>
    <row r="9" spans="1:3" x14ac:dyDescent="0.25">
      <c r="A9" s="12">
        <f t="shared" si="0"/>
        <v>8</v>
      </c>
      <c r="B9" s="11" t="s">
        <v>516</v>
      </c>
      <c r="C9" s="11" t="s">
        <v>504</v>
      </c>
    </row>
    <row r="10" spans="1:3" x14ac:dyDescent="0.25">
      <c r="A10" s="12">
        <f t="shared" si="0"/>
        <v>9</v>
      </c>
      <c r="B10" s="11" t="s">
        <v>517</v>
      </c>
      <c r="C10" s="11" t="s">
        <v>505</v>
      </c>
    </row>
    <row r="11" spans="1:3" x14ac:dyDescent="0.25">
      <c r="A11" s="12">
        <f t="shared" si="0"/>
        <v>10</v>
      </c>
      <c r="B11" s="11" t="s">
        <v>518</v>
      </c>
      <c r="C11" s="11" t="s">
        <v>506</v>
      </c>
    </row>
    <row r="12" spans="1:3" x14ac:dyDescent="0.25">
      <c r="A12" s="12">
        <f t="shared" si="0"/>
        <v>11</v>
      </c>
      <c r="B12" s="11" t="s">
        <v>519</v>
      </c>
      <c r="C12" s="11" t="s">
        <v>507</v>
      </c>
    </row>
    <row r="13" spans="1:3" x14ac:dyDescent="0.25">
      <c r="A13" s="12">
        <f t="shared" si="0"/>
        <v>12</v>
      </c>
      <c r="B13" s="11" t="s">
        <v>520</v>
      </c>
      <c r="C13" s="11" t="s">
        <v>508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3F4D5-E517-42D0-948D-A878DBDB41BB}">
  <sheetPr codeName="Sheet8">
    <tabColor theme="6"/>
  </sheetPr>
  <dimension ref="A1:AD7"/>
  <sheetViews>
    <sheetView zoomScaleNormal="100" workbookViewId="0">
      <selection activeCell="B2" sqref="B2"/>
    </sheetView>
  </sheetViews>
  <sheetFormatPr defaultColWidth="10.28515625" defaultRowHeight="23.25" x14ac:dyDescent="0.25"/>
  <cols>
    <col min="1" max="1" width="5.7109375" style="22" customWidth="1"/>
    <col min="2" max="2" width="60.7109375" style="22" customWidth="1"/>
    <col min="3" max="29" width="5.7109375" style="22" customWidth="1"/>
    <col min="30" max="30" width="10.28515625" style="32"/>
    <col min="31" max="16384" width="10.28515625" style="22"/>
  </cols>
  <sheetData>
    <row r="1" spans="1:30" s="17" customFormat="1" x14ac:dyDescent="0.25">
      <c r="A1" s="14" t="s">
        <v>419</v>
      </c>
      <c r="B1" s="14" t="s">
        <v>420</v>
      </c>
      <c r="C1" s="14" t="s">
        <v>421</v>
      </c>
      <c r="D1" s="14">
        <v>1</v>
      </c>
      <c r="E1" s="14">
        <f t="shared" ref="E1:AC1" si="0">D1+1</f>
        <v>2</v>
      </c>
      <c r="F1" s="14">
        <f t="shared" si="0"/>
        <v>3</v>
      </c>
      <c r="G1" s="14">
        <f t="shared" si="0"/>
        <v>4</v>
      </c>
      <c r="H1" s="14">
        <f t="shared" si="0"/>
        <v>5</v>
      </c>
      <c r="I1" s="14">
        <f t="shared" si="0"/>
        <v>6</v>
      </c>
      <c r="J1" s="14">
        <f t="shared" si="0"/>
        <v>7</v>
      </c>
      <c r="K1" s="14">
        <f t="shared" si="0"/>
        <v>8</v>
      </c>
      <c r="L1" s="14">
        <f t="shared" si="0"/>
        <v>9</v>
      </c>
      <c r="M1" s="14">
        <f t="shared" si="0"/>
        <v>10</v>
      </c>
      <c r="N1" s="14">
        <f t="shared" si="0"/>
        <v>11</v>
      </c>
      <c r="O1" s="14">
        <f t="shared" si="0"/>
        <v>12</v>
      </c>
      <c r="P1" s="14">
        <f t="shared" si="0"/>
        <v>13</v>
      </c>
      <c r="Q1" s="14">
        <f t="shared" si="0"/>
        <v>14</v>
      </c>
      <c r="R1" s="14">
        <f t="shared" si="0"/>
        <v>15</v>
      </c>
      <c r="S1" s="14">
        <f t="shared" si="0"/>
        <v>16</v>
      </c>
      <c r="T1" s="14">
        <f t="shared" si="0"/>
        <v>17</v>
      </c>
      <c r="U1" s="14">
        <f t="shared" si="0"/>
        <v>18</v>
      </c>
      <c r="V1" s="14">
        <f t="shared" si="0"/>
        <v>19</v>
      </c>
      <c r="W1" s="14">
        <f t="shared" si="0"/>
        <v>20</v>
      </c>
      <c r="X1" s="14">
        <f t="shared" si="0"/>
        <v>21</v>
      </c>
      <c r="Y1" s="14">
        <f t="shared" si="0"/>
        <v>22</v>
      </c>
      <c r="Z1" s="14">
        <f t="shared" si="0"/>
        <v>23</v>
      </c>
      <c r="AA1" s="14">
        <f t="shared" si="0"/>
        <v>24</v>
      </c>
      <c r="AB1" s="14">
        <f t="shared" si="0"/>
        <v>25</v>
      </c>
      <c r="AC1" s="14">
        <f t="shared" si="0"/>
        <v>26</v>
      </c>
      <c r="AD1" s="14" t="s">
        <v>4313</v>
      </c>
    </row>
    <row r="2" spans="1:30" x14ac:dyDescent="0.25">
      <c r="A2" s="18">
        <v>1</v>
      </c>
      <c r="B2" s="19" t="s">
        <v>422</v>
      </c>
      <c r="C2" s="18">
        <f>COUNTIF(Info!$C:$C,$A2)</f>
        <v>286</v>
      </c>
      <c r="D2" s="12">
        <v>12</v>
      </c>
      <c r="E2" s="12">
        <v>1</v>
      </c>
      <c r="F2" s="12">
        <v>1</v>
      </c>
      <c r="G2" s="12">
        <v>12</v>
      </c>
      <c r="H2" s="12">
        <v>12</v>
      </c>
      <c r="I2" s="12">
        <v>12</v>
      </c>
      <c r="J2" s="12">
        <v>12</v>
      </c>
      <c r="K2" s="20"/>
      <c r="L2" s="12">
        <v>1</v>
      </c>
      <c r="M2" s="12">
        <v>1</v>
      </c>
      <c r="N2" s="12">
        <v>1</v>
      </c>
      <c r="O2" s="12">
        <v>1</v>
      </c>
      <c r="P2" s="12">
        <v>1</v>
      </c>
      <c r="Q2" s="12">
        <v>1</v>
      </c>
      <c r="R2" s="12">
        <v>1</v>
      </c>
      <c r="S2" s="12">
        <v>1</v>
      </c>
      <c r="T2" s="12">
        <v>1</v>
      </c>
      <c r="U2" s="12">
        <v>1</v>
      </c>
      <c r="V2" s="12">
        <v>1</v>
      </c>
      <c r="W2" s="12">
        <v>1</v>
      </c>
      <c r="X2" s="21">
        <v>22</v>
      </c>
      <c r="Y2" s="12">
        <v>12</v>
      </c>
      <c r="Z2" s="12">
        <v>1</v>
      </c>
      <c r="AA2" s="12">
        <v>1</v>
      </c>
      <c r="AB2" s="12">
        <v>1</v>
      </c>
      <c r="AC2" s="12">
        <v>1</v>
      </c>
      <c r="AD2" s="18">
        <f>COUNT(D2:AC2)</f>
        <v>25</v>
      </c>
    </row>
    <row r="3" spans="1:30" x14ac:dyDescent="0.25">
      <c r="A3" s="18">
        <v>2</v>
      </c>
      <c r="B3" s="16" t="s">
        <v>424</v>
      </c>
      <c r="C3" s="18">
        <f>COUNTIF(Info!$C:$C,$A3)</f>
        <v>79</v>
      </c>
      <c r="D3" s="12">
        <v>12</v>
      </c>
      <c r="E3" s="12">
        <v>1</v>
      </c>
      <c r="F3" s="12">
        <v>1</v>
      </c>
      <c r="G3" s="12">
        <v>12</v>
      </c>
      <c r="H3" s="12">
        <v>12</v>
      </c>
      <c r="I3" s="12">
        <v>12</v>
      </c>
      <c r="J3" s="12">
        <v>12</v>
      </c>
      <c r="K3" s="20"/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20"/>
      <c r="S3" s="12">
        <v>1</v>
      </c>
      <c r="T3" s="20"/>
      <c r="U3" s="20"/>
      <c r="V3" s="12">
        <v>1</v>
      </c>
      <c r="W3" s="12">
        <v>1</v>
      </c>
      <c r="X3" s="21">
        <v>13</v>
      </c>
      <c r="Y3" s="12">
        <v>12</v>
      </c>
      <c r="Z3" s="12">
        <v>1</v>
      </c>
      <c r="AA3" s="12">
        <v>1</v>
      </c>
      <c r="AB3" s="12">
        <v>1</v>
      </c>
      <c r="AC3" s="12">
        <v>1</v>
      </c>
      <c r="AD3" s="18">
        <f>COUNT(D3:AC3)</f>
        <v>22</v>
      </c>
    </row>
    <row r="4" spans="1:30" x14ac:dyDescent="0.25">
      <c r="A4" s="18">
        <v>3</v>
      </c>
      <c r="B4" s="16" t="s">
        <v>423</v>
      </c>
      <c r="C4" s="18">
        <f>COUNTIF(Info!$C:$C,$A4)</f>
        <v>21</v>
      </c>
      <c r="D4" s="12">
        <v>31</v>
      </c>
      <c r="E4" s="12">
        <v>1</v>
      </c>
      <c r="F4" s="12">
        <v>1</v>
      </c>
      <c r="G4" s="12">
        <v>31</v>
      </c>
      <c r="H4" s="12">
        <v>31</v>
      </c>
      <c r="I4" s="12">
        <v>31</v>
      </c>
      <c r="J4" s="12">
        <v>31</v>
      </c>
      <c r="K4" s="20"/>
      <c r="L4" s="12">
        <v>1</v>
      </c>
      <c r="M4" s="12">
        <v>1</v>
      </c>
      <c r="N4" s="12">
        <v>1</v>
      </c>
      <c r="O4" s="12">
        <v>1</v>
      </c>
      <c r="P4" s="12">
        <v>1</v>
      </c>
      <c r="Q4" s="12">
        <v>1</v>
      </c>
      <c r="R4" s="20"/>
      <c r="S4" s="12">
        <v>1</v>
      </c>
      <c r="T4" s="20"/>
      <c r="U4" s="20"/>
      <c r="V4" s="12">
        <v>1</v>
      </c>
      <c r="W4" s="12">
        <v>1</v>
      </c>
      <c r="X4" s="21">
        <v>32</v>
      </c>
      <c r="Y4" s="12">
        <v>31</v>
      </c>
      <c r="Z4" s="12">
        <v>1</v>
      </c>
      <c r="AA4" s="12">
        <v>1</v>
      </c>
      <c r="AB4" s="12">
        <v>1</v>
      </c>
      <c r="AC4" s="12">
        <v>1</v>
      </c>
      <c r="AD4" s="18">
        <f>COUNT(D4:AC4)</f>
        <v>22</v>
      </c>
    </row>
    <row r="5" spans="1:30" x14ac:dyDescent="0.25">
      <c r="A5" s="18">
        <v>4</v>
      </c>
      <c r="B5" s="16" t="s">
        <v>425</v>
      </c>
      <c r="C5" s="18">
        <f>COUNTIF(Info!$C:$C,$A5)</f>
        <v>11</v>
      </c>
      <c r="D5" s="12">
        <v>12</v>
      </c>
      <c r="E5" s="12">
        <v>1</v>
      </c>
      <c r="F5" s="12">
        <v>1</v>
      </c>
      <c r="G5" s="12">
        <v>12</v>
      </c>
      <c r="H5" s="12">
        <v>12</v>
      </c>
      <c r="I5" s="12">
        <v>12</v>
      </c>
      <c r="J5" s="12">
        <v>12</v>
      </c>
      <c r="K5" s="12">
        <v>1</v>
      </c>
      <c r="L5" s="12">
        <v>1</v>
      </c>
      <c r="M5" s="12">
        <v>1</v>
      </c>
      <c r="N5" s="12">
        <v>1</v>
      </c>
      <c r="O5" s="12">
        <v>1</v>
      </c>
      <c r="P5" s="12">
        <v>1</v>
      </c>
      <c r="Q5" s="12">
        <v>1</v>
      </c>
      <c r="R5" s="20"/>
      <c r="S5" s="20"/>
      <c r="T5" s="20"/>
      <c r="U5" s="20"/>
      <c r="V5" s="12">
        <v>1</v>
      </c>
      <c r="W5" s="20"/>
      <c r="X5" s="12">
        <v>12</v>
      </c>
      <c r="Y5" s="12">
        <v>12</v>
      </c>
      <c r="Z5" s="12">
        <v>1</v>
      </c>
      <c r="AA5" s="12">
        <v>1</v>
      </c>
      <c r="AB5" s="20"/>
      <c r="AC5" s="12">
        <v>1</v>
      </c>
      <c r="AD5" s="18">
        <f>COUNT(D5:AC5)</f>
        <v>20</v>
      </c>
    </row>
    <row r="6" spans="1:30" x14ac:dyDescent="0.25">
      <c r="A6" s="18">
        <v>5</v>
      </c>
      <c r="B6" s="16" t="s">
        <v>426</v>
      </c>
      <c r="C6" s="18">
        <f>COUNTIF(Info!$C:$C,$A6)</f>
        <v>2</v>
      </c>
      <c r="D6" s="12">
        <v>31</v>
      </c>
      <c r="E6" s="12">
        <v>1</v>
      </c>
      <c r="F6" s="12">
        <v>1</v>
      </c>
      <c r="G6" s="12">
        <v>31</v>
      </c>
      <c r="H6" s="12">
        <v>31</v>
      </c>
      <c r="I6" s="12">
        <v>31</v>
      </c>
      <c r="J6" s="12">
        <v>31</v>
      </c>
      <c r="K6" s="21">
        <v>2</v>
      </c>
      <c r="L6" s="12">
        <v>1</v>
      </c>
      <c r="M6" s="12">
        <v>1</v>
      </c>
      <c r="N6" s="12">
        <v>1</v>
      </c>
      <c r="O6" s="12">
        <v>1</v>
      </c>
      <c r="P6" s="12">
        <v>1</v>
      </c>
      <c r="Q6" s="12">
        <v>1</v>
      </c>
      <c r="R6" s="20"/>
      <c r="S6" s="20"/>
      <c r="T6" s="20"/>
      <c r="U6" s="20"/>
      <c r="V6" s="12">
        <v>1</v>
      </c>
      <c r="W6" s="20"/>
      <c r="X6" s="12">
        <v>31</v>
      </c>
      <c r="Y6" s="12">
        <v>31</v>
      </c>
      <c r="Z6" s="12">
        <v>1</v>
      </c>
      <c r="AA6" s="12">
        <v>1</v>
      </c>
      <c r="AB6" s="20"/>
      <c r="AC6" s="12">
        <v>1</v>
      </c>
      <c r="AD6" s="18">
        <f>COUNT(D6:AC6)</f>
        <v>20</v>
      </c>
    </row>
    <row r="7" spans="1:30" x14ac:dyDescent="0.25">
      <c r="C7" s="18">
        <f>SUM(C2:C6)</f>
        <v>399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9571-0639-4041-8C23-33C3A9399799}">
  <sheetPr codeName="Sheet9">
    <tabColor theme="6"/>
  </sheetPr>
  <dimension ref="A1:Q30"/>
  <sheetViews>
    <sheetView topLeftCell="A12" zoomScaleNormal="100" workbookViewId="0">
      <selection activeCell="I21" sqref="I21"/>
    </sheetView>
  </sheetViews>
  <sheetFormatPr defaultColWidth="9.140625" defaultRowHeight="24" x14ac:dyDescent="0.55000000000000004"/>
  <cols>
    <col min="1" max="2" width="5.7109375" style="26" customWidth="1"/>
    <col min="3" max="8" width="5.7109375" style="1" customWidth="1"/>
    <col min="9" max="9" width="95.7109375" style="1" customWidth="1"/>
    <col min="10" max="10" width="15.7109375" style="26" customWidth="1"/>
    <col min="11" max="11" width="30.7109375" style="26" customWidth="1"/>
    <col min="12" max="12" width="4.7109375" style="1" customWidth="1"/>
    <col min="13" max="13" width="15.7109375" style="1" customWidth="1"/>
    <col min="14" max="14" width="4.7109375" style="1" customWidth="1"/>
    <col min="15" max="16" width="15.7109375" style="1" customWidth="1"/>
    <col min="17" max="17" width="5.7109375" style="26" customWidth="1"/>
    <col min="18" max="16384" width="9.140625" style="1"/>
  </cols>
  <sheetData>
    <row r="1" spans="1:17" x14ac:dyDescent="0.55000000000000004">
      <c r="A1" s="23" t="s">
        <v>488</v>
      </c>
      <c r="B1" s="23" t="s">
        <v>487</v>
      </c>
      <c r="C1" s="23">
        <v>1</v>
      </c>
      <c r="D1" s="23">
        <v>1</v>
      </c>
      <c r="E1" s="23">
        <f>D1+1</f>
        <v>2</v>
      </c>
      <c r="F1" s="23">
        <f>E1+1</f>
        <v>3</v>
      </c>
      <c r="G1" s="23">
        <f>F1+1</f>
        <v>4</v>
      </c>
      <c r="H1" s="23">
        <f>G1+1</f>
        <v>5</v>
      </c>
      <c r="I1" s="23" t="s">
        <v>427</v>
      </c>
      <c r="J1" s="23" t="s">
        <v>445</v>
      </c>
      <c r="K1" s="28" t="s">
        <v>446</v>
      </c>
      <c r="L1" s="522" t="s">
        <v>4306</v>
      </c>
      <c r="M1" s="523"/>
      <c r="N1" s="523"/>
      <c r="O1" s="524"/>
      <c r="P1" s="30" t="s">
        <v>4310</v>
      </c>
      <c r="Q1" s="23" t="s">
        <v>487</v>
      </c>
    </row>
    <row r="2" spans="1:17" x14ac:dyDescent="0.55000000000000004">
      <c r="A2" s="25">
        <v>1</v>
      </c>
      <c r="B2" s="25"/>
      <c r="C2" s="25">
        <v>1</v>
      </c>
      <c r="D2" s="25">
        <f>IF(VALUE(VLOOKUP(D$1,Type!$A:$AC,$B2+3,0))&gt;0,D$1,"")</f>
        <v>1</v>
      </c>
      <c r="E2" s="25">
        <f>IF(VALUE(VLOOKUP(E$1,Type!$A:$AC,$B2+3,0))&gt;0,E$1,"")</f>
        <v>2</v>
      </c>
      <c r="F2" s="25">
        <f>IF(VALUE(VLOOKUP(F$1,Type!$A:$AC,$B2+3,0))&gt;0,F$1,"")</f>
        <v>3</v>
      </c>
      <c r="G2" s="25">
        <f>IF(VALUE(VLOOKUP(G$1,Type!$A:$AC,$B2+3,0))&gt;0,G$1,"")</f>
        <v>4</v>
      </c>
      <c r="H2" s="25">
        <f>IF(VALUE(VLOOKUP(H$1,Type!$A:$AC,$B2+3,0))&gt;0,H$1,"")</f>
        <v>5</v>
      </c>
      <c r="I2" s="8" t="s">
        <v>489</v>
      </c>
      <c r="J2" s="25" t="s">
        <v>490</v>
      </c>
      <c r="K2" s="25" t="s">
        <v>490</v>
      </c>
      <c r="L2" s="29" t="s">
        <v>4307</v>
      </c>
      <c r="M2" s="396" t="s">
        <v>4308</v>
      </c>
      <c r="N2" s="29" t="s">
        <v>4307</v>
      </c>
      <c r="O2" s="396" t="s">
        <v>4309</v>
      </c>
      <c r="P2" s="506" t="str">
        <f>P1</f>
        <v>หมายเหตุ</v>
      </c>
      <c r="Q2" s="25"/>
    </row>
    <row r="3" spans="1:17" x14ac:dyDescent="0.55000000000000004">
      <c r="A3" s="25">
        <f>A2+1</f>
        <v>2</v>
      </c>
      <c r="B3" s="25"/>
      <c r="C3" s="25">
        <f>C2+1</f>
        <v>2</v>
      </c>
      <c r="D3" s="25">
        <f>IF(VALUE(VLOOKUP(D$1,Type!$A:$AC,$B3+3,0))&gt;0,D$1,"")</f>
        <v>1</v>
      </c>
      <c r="E3" s="25">
        <f>IF(VALUE(VLOOKUP(E$1,Type!$A:$AC,$B3+3,0))&gt;0,E$1,"")</f>
        <v>2</v>
      </c>
      <c r="F3" s="25">
        <f>IF(VALUE(VLOOKUP(F$1,Type!$A:$AC,$B3+3,0))&gt;0,F$1,"")</f>
        <v>3</v>
      </c>
      <c r="G3" s="25">
        <f>IF(VALUE(VLOOKUP(G$1,Type!$A:$AC,$B3+3,0))&gt;0,G$1,"")</f>
        <v>4</v>
      </c>
      <c r="H3" s="25">
        <f>IF(VALUE(VLOOKUP(H$1,Type!$A:$AC,$B3+3,0))&gt;0,H$1,"")</f>
        <v>5</v>
      </c>
      <c r="I3" s="8" t="s">
        <v>438</v>
      </c>
      <c r="J3" s="25" t="s">
        <v>490</v>
      </c>
      <c r="K3" s="25" t="s">
        <v>490</v>
      </c>
      <c r="L3" s="29" t="s">
        <v>4307</v>
      </c>
      <c r="M3" s="396" t="s">
        <v>4308</v>
      </c>
      <c r="N3" s="29" t="s">
        <v>4307</v>
      </c>
      <c r="O3" s="396" t="s">
        <v>4309</v>
      </c>
      <c r="P3" s="506" t="str">
        <f t="shared" ref="P3:P30" si="0">P2</f>
        <v>หมายเหตุ</v>
      </c>
      <c r="Q3" s="25"/>
    </row>
    <row r="4" spans="1:17" x14ac:dyDescent="0.55000000000000004">
      <c r="A4" s="25">
        <f t="shared" ref="A4:A30" si="1">A3+1</f>
        <v>3</v>
      </c>
      <c r="B4" s="25"/>
      <c r="C4" s="25">
        <f>C3+1</f>
        <v>3</v>
      </c>
      <c r="D4" s="25">
        <f>IF(VALUE(VLOOKUP(D$1,Type!$A:$AC,$B4+3,0))&gt;0,D$1,"")</f>
        <v>1</v>
      </c>
      <c r="E4" s="25">
        <f>IF(VALUE(VLOOKUP(E$1,Type!$A:$AC,$B4+3,0))&gt;0,E$1,"")</f>
        <v>2</v>
      </c>
      <c r="F4" s="25">
        <f>IF(VALUE(VLOOKUP(F$1,Type!$A:$AC,$B4+3,0))&gt;0,F$1,"")</f>
        <v>3</v>
      </c>
      <c r="G4" s="25">
        <f>IF(VALUE(VLOOKUP(G$1,Type!$A:$AC,$B4+3,0))&gt;0,G$1,"")</f>
        <v>4</v>
      </c>
      <c r="H4" s="25">
        <f>IF(VALUE(VLOOKUP(H$1,Type!$A:$AC,$B4+3,0))&gt;0,H$1,"")</f>
        <v>5</v>
      </c>
      <c r="I4" s="8" t="s">
        <v>439</v>
      </c>
      <c r="J4" s="25" t="s">
        <v>490</v>
      </c>
      <c r="K4" s="25" t="s">
        <v>490</v>
      </c>
      <c r="L4" s="29" t="s">
        <v>4307</v>
      </c>
      <c r="M4" s="396" t="s">
        <v>4308</v>
      </c>
      <c r="N4" s="29" t="s">
        <v>4307</v>
      </c>
      <c r="O4" s="396" t="s">
        <v>4309</v>
      </c>
      <c r="P4" s="506" t="str">
        <f t="shared" si="0"/>
        <v>หมายเหตุ</v>
      </c>
      <c r="Q4" s="25"/>
    </row>
    <row r="5" spans="1:17" x14ac:dyDescent="0.55000000000000004">
      <c r="A5" s="25">
        <f t="shared" si="1"/>
        <v>4</v>
      </c>
      <c r="B5" s="25">
        <f t="shared" ref="B5:B30" si="2">B4+1</f>
        <v>1</v>
      </c>
      <c r="C5" s="25">
        <f>IF(VALUE(VLOOKUP(C$1,Type!$A:$AC,$B5+3,0))&gt;0,MAX(C3:C4)+1,"")</f>
        <v>4</v>
      </c>
      <c r="D5" s="25">
        <f>IF(VALUE(VLOOKUP(D$1,Type!$A:$AC,$B5+3,0))&gt;0,D$1,"")</f>
        <v>1</v>
      </c>
      <c r="E5" s="25">
        <f>IF(VALUE(VLOOKUP(E$1,Type!$A:$AC,$B5+3,0))&gt;0,E$1,"")</f>
        <v>2</v>
      </c>
      <c r="F5" s="25">
        <f>IF(VALUE(VLOOKUP(F$1,Type!$A:$AC,$B5+3,0))&gt;0,F$1,"")</f>
        <v>3</v>
      </c>
      <c r="G5" s="25">
        <f>IF(VALUE(VLOOKUP(G$1,Type!$A:$AC,$B5+3,0))&gt;0,G$1,"")</f>
        <v>4</v>
      </c>
      <c r="H5" s="25">
        <f>IF(VALUE(VLOOKUP(H$1,Type!$A:$AC,$B5+3,0))&gt;0,H$1,"")</f>
        <v>5</v>
      </c>
      <c r="I5" s="24" t="s">
        <v>440</v>
      </c>
      <c r="J5" s="15" t="s">
        <v>462</v>
      </c>
      <c r="K5" s="15" t="s">
        <v>464</v>
      </c>
      <c r="L5" s="29" t="s">
        <v>4307</v>
      </c>
      <c r="M5" s="396" t="s">
        <v>4308</v>
      </c>
      <c r="N5" s="29" t="s">
        <v>4307</v>
      </c>
      <c r="O5" s="396" t="s">
        <v>4309</v>
      </c>
      <c r="P5" s="506" t="str">
        <f t="shared" si="0"/>
        <v>หมายเหตุ</v>
      </c>
      <c r="Q5" s="25">
        <f t="shared" ref="Q5:Q30" si="3">Q4+1</f>
        <v>1</v>
      </c>
    </row>
    <row r="6" spans="1:17" x14ac:dyDescent="0.55000000000000004">
      <c r="A6" s="25">
        <f t="shared" si="1"/>
        <v>5</v>
      </c>
      <c r="B6" s="25">
        <f t="shared" si="2"/>
        <v>2</v>
      </c>
      <c r="C6" s="25">
        <f>IF(VALUE(VLOOKUP(C$1,Type!$A:$AC,$B6+3,0))&gt;0,MAX(C4:C5)+1,"")</f>
        <v>5</v>
      </c>
      <c r="D6" s="25">
        <f>IF(VALUE(VLOOKUP(D$1,Type!$A:$AC,$B6+3,0))&gt;0,D$1,"")</f>
        <v>1</v>
      </c>
      <c r="E6" s="25">
        <f>IF(VALUE(VLOOKUP(E$1,Type!$A:$AC,$B6+3,0))&gt;0,E$1,"")</f>
        <v>2</v>
      </c>
      <c r="F6" s="25">
        <f>IF(VALUE(VLOOKUP(F$1,Type!$A:$AC,$B6+3,0))&gt;0,F$1,"")</f>
        <v>3</v>
      </c>
      <c r="G6" s="25">
        <f>IF(VALUE(VLOOKUP(G$1,Type!$A:$AC,$B6+3,0))&gt;0,G$1,"")</f>
        <v>4</v>
      </c>
      <c r="H6" s="25">
        <f>IF(VALUE(VLOOKUP(H$1,Type!$A:$AC,$B6+3,0))&gt;0,H$1,"")</f>
        <v>5</v>
      </c>
      <c r="I6" s="24" t="s">
        <v>441</v>
      </c>
      <c r="J6" s="15" t="s">
        <v>463</v>
      </c>
      <c r="K6" s="15" t="s">
        <v>465</v>
      </c>
      <c r="L6" s="29" t="s">
        <v>4307</v>
      </c>
      <c r="M6" s="396" t="s">
        <v>4308</v>
      </c>
      <c r="N6" s="29" t="s">
        <v>4307</v>
      </c>
      <c r="O6" s="396" t="s">
        <v>4309</v>
      </c>
      <c r="P6" s="506" t="str">
        <f t="shared" si="0"/>
        <v>หมายเหตุ</v>
      </c>
      <c r="Q6" s="25">
        <f t="shared" si="3"/>
        <v>2</v>
      </c>
    </row>
    <row r="7" spans="1:17" x14ac:dyDescent="0.55000000000000004">
      <c r="A7" s="25">
        <f t="shared" si="1"/>
        <v>6</v>
      </c>
      <c r="B7" s="25">
        <f t="shared" si="2"/>
        <v>3</v>
      </c>
      <c r="C7" s="25">
        <f>IF(VALUE(VLOOKUP(C$1,Type!$A:$AC,$B7+3,0))&gt;0,MAX(C5:C6)+1,"")</f>
        <v>6</v>
      </c>
      <c r="D7" s="25">
        <f>IF(VALUE(VLOOKUP(D$1,Type!$A:$AC,$B7+3,0))&gt;0,D$1,"")</f>
        <v>1</v>
      </c>
      <c r="E7" s="25">
        <f>IF(VALUE(VLOOKUP(E$1,Type!$A:$AC,$B7+3,0))&gt;0,E$1,"")</f>
        <v>2</v>
      </c>
      <c r="F7" s="25">
        <f>IF(VALUE(VLOOKUP(F$1,Type!$A:$AC,$B7+3,0))&gt;0,F$1,"")</f>
        <v>3</v>
      </c>
      <c r="G7" s="25">
        <f>IF(VALUE(VLOOKUP(G$1,Type!$A:$AC,$B7+3,0))&gt;0,G$1,"")</f>
        <v>4</v>
      </c>
      <c r="H7" s="25">
        <f>IF(VALUE(VLOOKUP(H$1,Type!$A:$AC,$B7+3,0))&gt;0,H$1,"")</f>
        <v>5</v>
      </c>
      <c r="I7" s="24" t="s">
        <v>442</v>
      </c>
      <c r="J7" s="15" t="s">
        <v>466</v>
      </c>
      <c r="K7" s="15" t="s">
        <v>467</v>
      </c>
      <c r="L7" s="29" t="s">
        <v>4307</v>
      </c>
      <c r="M7" s="396" t="s">
        <v>4308</v>
      </c>
      <c r="N7" s="29" t="s">
        <v>4307</v>
      </c>
      <c r="O7" s="396" t="s">
        <v>4309</v>
      </c>
      <c r="P7" s="506" t="str">
        <f t="shared" si="0"/>
        <v>หมายเหตุ</v>
      </c>
      <c r="Q7" s="25">
        <f t="shared" si="3"/>
        <v>3</v>
      </c>
    </row>
    <row r="8" spans="1:17" x14ac:dyDescent="0.55000000000000004">
      <c r="A8" s="25">
        <f t="shared" si="1"/>
        <v>7</v>
      </c>
      <c r="B8" s="25">
        <f t="shared" si="2"/>
        <v>4</v>
      </c>
      <c r="C8" s="25">
        <f>IF(VALUE(VLOOKUP(C$1,Type!$A:$AC,$B8+3,0))&gt;0,MAX(C6:C7)+1,"")</f>
        <v>7</v>
      </c>
      <c r="D8" s="25">
        <f>IF(VALUE(VLOOKUP(D$1,Type!$A:$AC,$B8+3,0))&gt;0,D$1,"")</f>
        <v>1</v>
      </c>
      <c r="E8" s="25">
        <f>IF(VALUE(VLOOKUP(E$1,Type!$A:$AC,$B8+3,0))&gt;0,E$1,"")</f>
        <v>2</v>
      </c>
      <c r="F8" s="25">
        <f>IF(VALUE(VLOOKUP(F$1,Type!$A:$AC,$B8+3,0))&gt;0,F$1,"")</f>
        <v>3</v>
      </c>
      <c r="G8" s="25">
        <f>IF(VALUE(VLOOKUP(G$1,Type!$A:$AC,$B8+3,0))&gt;0,G$1,"")</f>
        <v>4</v>
      </c>
      <c r="H8" s="25">
        <f>IF(VALUE(VLOOKUP(H$1,Type!$A:$AC,$B8+3,0))&gt;0,H$1,"")</f>
        <v>5</v>
      </c>
      <c r="I8" s="24" t="s">
        <v>443</v>
      </c>
      <c r="J8" s="15" t="s">
        <v>468</v>
      </c>
      <c r="K8" s="15" t="s">
        <v>469</v>
      </c>
      <c r="L8" s="29" t="s">
        <v>4307</v>
      </c>
      <c r="M8" s="396" t="s">
        <v>4308</v>
      </c>
      <c r="N8" s="29" t="s">
        <v>4307</v>
      </c>
      <c r="O8" s="396" t="s">
        <v>4309</v>
      </c>
      <c r="P8" s="506" t="str">
        <f t="shared" si="0"/>
        <v>หมายเหตุ</v>
      </c>
      <c r="Q8" s="25">
        <f t="shared" si="3"/>
        <v>4</v>
      </c>
    </row>
    <row r="9" spans="1:17" x14ac:dyDescent="0.55000000000000004">
      <c r="A9" s="25">
        <f t="shared" si="1"/>
        <v>8</v>
      </c>
      <c r="B9" s="25">
        <f t="shared" si="2"/>
        <v>5</v>
      </c>
      <c r="C9" s="25">
        <f>IF(VALUE(VLOOKUP(C$1,Type!$A:$AC,$B9+3,0))&gt;0,MAX(C7:C8)+1,"")</f>
        <v>8</v>
      </c>
      <c r="D9" s="25">
        <f>IF(VALUE(VLOOKUP(D$1,Type!$A:$AC,$B9+3,0))&gt;0,D$1,"")</f>
        <v>1</v>
      </c>
      <c r="E9" s="25">
        <f>IF(VALUE(VLOOKUP(E$1,Type!$A:$AC,$B9+3,0))&gt;0,E$1,"")</f>
        <v>2</v>
      </c>
      <c r="F9" s="25">
        <f>IF(VALUE(VLOOKUP(F$1,Type!$A:$AC,$B9+3,0))&gt;0,F$1,"")</f>
        <v>3</v>
      </c>
      <c r="G9" s="25">
        <f>IF(VALUE(VLOOKUP(G$1,Type!$A:$AC,$B9+3,0))&gt;0,G$1,"")</f>
        <v>4</v>
      </c>
      <c r="H9" s="25">
        <f>IF(VALUE(VLOOKUP(H$1,Type!$A:$AC,$B9+3,0))&gt;0,H$1,"")</f>
        <v>5</v>
      </c>
      <c r="I9" s="24" t="s">
        <v>447</v>
      </c>
      <c r="J9" s="15" t="s">
        <v>470</v>
      </c>
      <c r="K9" s="15" t="s">
        <v>471</v>
      </c>
      <c r="L9" s="29" t="s">
        <v>4307</v>
      </c>
      <c r="M9" s="396" t="s">
        <v>4308</v>
      </c>
      <c r="N9" s="29" t="s">
        <v>4307</v>
      </c>
      <c r="O9" s="396" t="s">
        <v>4309</v>
      </c>
      <c r="P9" s="506" t="str">
        <f t="shared" si="0"/>
        <v>หมายเหตุ</v>
      </c>
      <c r="Q9" s="25">
        <f t="shared" si="3"/>
        <v>5</v>
      </c>
    </row>
    <row r="10" spans="1:17" x14ac:dyDescent="0.55000000000000004">
      <c r="A10" s="25">
        <f t="shared" si="1"/>
        <v>9</v>
      </c>
      <c r="B10" s="25">
        <f t="shared" si="2"/>
        <v>6</v>
      </c>
      <c r="C10" s="25">
        <f>IF(VALUE(VLOOKUP(C$1,Type!$A:$AC,$B10+3,0))&gt;0,MAX(C8:C9)+1,"")</f>
        <v>9</v>
      </c>
      <c r="D10" s="25">
        <f>IF(VALUE(VLOOKUP(D$1,Type!$A:$AC,$B10+3,0))&gt;0,D$1,"")</f>
        <v>1</v>
      </c>
      <c r="E10" s="25">
        <f>IF(VALUE(VLOOKUP(E$1,Type!$A:$AC,$B10+3,0))&gt;0,E$1,"")</f>
        <v>2</v>
      </c>
      <c r="F10" s="25">
        <f>IF(VALUE(VLOOKUP(F$1,Type!$A:$AC,$B10+3,0))&gt;0,F$1,"")</f>
        <v>3</v>
      </c>
      <c r="G10" s="25">
        <f>IF(VALUE(VLOOKUP(G$1,Type!$A:$AC,$B10+3,0))&gt;0,G$1,"")</f>
        <v>4</v>
      </c>
      <c r="H10" s="25">
        <f>IF(VALUE(VLOOKUP(H$1,Type!$A:$AC,$B10+3,0))&gt;0,H$1,"")</f>
        <v>5</v>
      </c>
      <c r="I10" s="24" t="s">
        <v>448</v>
      </c>
      <c r="J10" s="15" t="s">
        <v>470</v>
      </c>
      <c r="K10" s="15" t="s">
        <v>472</v>
      </c>
      <c r="L10" s="29" t="s">
        <v>4307</v>
      </c>
      <c r="M10" s="396" t="s">
        <v>4308</v>
      </c>
      <c r="N10" s="29" t="s">
        <v>4307</v>
      </c>
      <c r="O10" s="396" t="s">
        <v>4309</v>
      </c>
      <c r="P10" s="506" t="str">
        <f t="shared" si="0"/>
        <v>หมายเหตุ</v>
      </c>
      <c r="Q10" s="25">
        <f t="shared" si="3"/>
        <v>6</v>
      </c>
    </row>
    <row r="11" spans="1:17" x14ac:dyDescent="0.55000000000000004">
      <c r="A11" s="25">
        <f t="shared" si="1"/>
        <v>10</v>
      </c>
      <c r="B11" s="25">
        <f t="shared" si="2"/>
        <v>7</v>
      </c>
      <c r="C11" s="25">
        <f>IF(VALUE(VLOOKUP(C$1,Type!$A:$AC,$B11+3,0))&gt;0,MAX(C9:C10)+1,"")</f>
        <v>10</v>
      </c>
      <c r="D11" s="25">
        <f>IF(VALUE(VLOOKUP(D$1,Type!$A:$AC,$B11+3,0))&gt;0,D$1,"")</f>
        <v>1</v>
      </c>
      <c r="E11" s="25">
        <f>IF(VALUE(VLOOKUP(E$1,Type!$A:$AC,$B11+3,0))&gt;0,E$1,"")</f>
        <v>2</v>
      </c>
      <c r="F11" s="25">
        <f>IF(VALUE(VLOOKUP(F$1,Type!$A:$AC,$B11+3,0))&gt;0,F$1,"")</f>
        <v>3</v>
      </c>
      <c r="G11" s="25">
        <f>IF(VALUE(VLOOKUP(G$1,Type!$A:$AC,$B11+3,0))&gt;0,G$1,"")</f>
        <v>4</v>
      </c>
      <c r="H11" s="25">
        <f>IF(VALUE(VLOOKUP(H$1,Type!$A:$AC,$B11+3,0))&gt;0,H$1,"")</f>
        <v>5</v>
      </c>
      <c r="I11" s="24" t="s">
        <v>449</v>
      </c>
      <c r="J11" s="15" t="s">
        <v>473</v>
      </c>
      <c r="K11" s="15" t="s">
        <v>474</v>
      </c>
      <c r="L11" s="29" t="s">
        <v>4307</v>
      </c>
      <c r="M11" s="396" t="s">
        <v>4308</v>
      </c>
      <c r="N11" s="29" t="s">
        <v>4307</v>
      </c>
      <c r="O11" s="396" t="s">
        <v>4309</v>
      </c>
      <c r="P11" s="506" t="str">
        <f t="shared" si="0"/>
        <v>หมายเหตุ</v>
      </c>
      <c r="Q11" s="25">
        <f t="shared" si="3"/>
        <v>7</v>
      </c>
    </row>
    <row r="12" spans="1:17" x14ac:dyDescent="0.55000000000000004">
      <c r="A12" s="25">
        <f t="shared" si="1"/>
        <v>11</v>
      </c>
      <c r="B12" s="25">
        <f t="shared" si="2"/>
        <v>8</v>
      </c>
      <c r="C12" s="25" t="str">
        <f>IF(VALUE(VLOOKUP(C$1,Type!$A:$AC,$B12+3,0))&gt;0,MAX(C10:C11)+1,"")</f>
        <v/>
      </c>
      <c r="D12" s="25" t="str">
        <f>IF(VALUE(VLOOKUP(D$1,Type!$A:$AC,$B12+3,0))&gt;0,D$1,"")</f>
        <v/>
      </c>
      <c r="E12" s="25" t="str">
        <f>IF(VALUE(VLOOKUP(E$1,Type!$A:$AC,$B12+3,0))&gt;0,E$1,"")</f>
        <v/>
      </c>
      <c r="F12" s="25" t="str">
        <f>IF(VALUE(VLOOKUP(F$1,Type!$A:$AC,$B12+3,0))&gt;0,F$1,"")</f>
        <v/>
      </c>
      <c r="G12" s="25">
        <f>IF(VALUE(VLOOKUP(G$1,Type!$A:$AC,$B12+3,0))&gt;0,G$1,"")</f>
        <v>4</v>
      </c>
      <c r="H12" s="25">
        <f>IF(VALUE(VLOOKUP(H$1,Type!$A:$AC,$B12+3,0))&gt;0,H$1,"")</f>
        <v>5</v>
      </c>
      <c r="I12" s="24" t="s">
        <v>428</v>
      </c>
      <c r="J12" s="15" t="s">
        <v>4312</v>
      </c>
      <c r="K12" s="15" t="s">
        <v>4362</v>
      </c>
      <c r="L12" s="29" t="s">
        <v>4307</v>
      </c>
      <c r="M12" s="396" t="s">
        <v>4308</v>
      </c>
      <c r="N12" s="29" t="s">
        <v>4307</v>
      </c>
      <c r="O12" s="396" t="s">
        <v>4309</v>
      </c>
      <c r="P12" s="506" t="str">
        <f t="shared" si="0"/>
        <v>หมายเหตุ</v>
      </c>
      <c r="Q12" s="25">
        <f t="shared" si="3"/>
        <v>8</v>
      </c>
    </row>
    <row r="13" spans="1:17" x14ac:dyDescent="0.55000000000000004">
      <c r="A13" s="25">
        <f t="shared" si="1"/>
        <v>12</v>
      </c>
      <c r="B13" s="25">
        <f t="shared" si="2"/>
        <v>9</v>
      </c>
      <c r="C13" s="25">
        <f>IF(VALUE(VLOOKUP(C$1,Type!$A:$AC,$B13+3,0))&gt;0,MAX(C11:C12)+1,"")</f>
        <v>11</v>
      </c>
      <c r="D13" s="25">
        <f>IF(VALUE(VLOOKUP(D$1,Type!$A:$AC,$B13+3,0))&gt;0,D$1,"")</f>
        <v>1</v>
      </c>
      <c r="E13" s="25">
        <f>IF(VALUE(VLOOKUP(E$1,Type!$A:$AC,$B13+3,0))&gt;0,E$1,"")</f>
        <v>2</v>
      </c>
      <c r="F13" s="25">
        <f>IF(VALUE(VLOOKUP(F$1,Type!$A:$AC,$B13+3,0))&gt;0,F$1,"")</f>
        <v>3</v>
      </c>
      <c r="G13" s="25">
        <f>IF(VALUE(VLOOKUP(G$1,Type!$A:$AC,$B13+3,0))&gt;0,G$1,"")</f>
        <v>4</v>
      </c>
      <c r="H13" s="25">
        <f>IF(VALUE(VLOOKUP(H$1,Type!$A:$AC,$B13+3,0))&gt;0,H$1,"")</f>
        <v>5</v>
      </c>
      <c r="I13" s="24" t="s">
        <v>450</v>
      </c>
      <c r="J13" s="15" t="s">
        <v>475</v>
      </c>
      <c r="K13" s="15" t="s">
        <v>476</v>
      </c>
      <c r="L13" s="29" t="s">
        <v>4307</v>
      </c>
      <c r="M13" s="396" t="s">
        <v>4308</v>
      </c>
      <c r="N13" s="29" t="s">
        <v>4307</v>
      </c>
      <c r="O13" s="396" t="s">
        <v>4309</v>
      </c>
      <c r="P13" s="506" t="str">
        <f t="shared" si="0"/>
        <v>หมายเหตุ</v>
      </c>
      <c r="Q13" s="25">
        <f t="shared" si="3"/>
        <v>9</v>
      </c>
    </row>
    <row r="14" spans="1:17" x14ac:dyDescent="0.55000000000000004">
      <c r="A14" s="25">
        <f t="shared" si="1"/>
        <v>13</v>
      </c>
      <c r="B14" s="25">
        <f t="shared" si="2"/>
        <v>10</v>
      </c>
      <c r="C14" s="25">
        <f>IF(VALUE(VLOOKUP(C$1,Type!$A:$AC,$B14+3,0))&gt;0,MAX(C12:C13)+1,"")</f>
        <v>12</v>
      </c>
      <c r="D14" s="25">
        <f>IF(VALUE(VLOOKUP(D$1,Type!$A:$AC,$B14+3,0))&gt;0,D$1,"")</f>
        <v>1</v>
      </c>
      <c r="E14" s="25">
        <f>IF(VALUE(VLOOKUP(E$1,Type!$A:$AC,$B14+3,0))&gt;0,E$1,"")</f>
        <v>2</v>
      </c>
      <c r="F14" s="25">
        <f>IF(VALUE(VLOOKUP(F$1,Type!$A:$AC,$B14+3,0))&gt;0,F$1,"")</f>
        <v>3</v>
      </c>
      <c r="G14" s="25">
        <f>IF(VALUE(VLOOKUP(G$1,Type!$A:$AC,$B14+3,0))&gt;0,G$1,"")</f>
        <v>4</v>
      </c>
      <c r="H14" s="25">
        <f>IF(VALUE(VLOOKUP(H$1,Type!$A:$AC,$B14+3,0))&gt;0,H$1,"")</f>
        <v>5</v>
      </c>
      <c r="I14" s="24" t="s">
        <v>451</v>
      </c>
      <c r="J14" s="15" t="s">
        <v>477</v>
      </c>
      <c r="K14" s="15" t="s">
        <v>478</v>
      </c>
      <c r="L14" s="29" t="s">
        <v>4307</v>
      </c>
      <c r="M14" s="396" t="s">
        <v>4308</v>
      </c>
      <c r="N14" s="29" t="s">
        <v>4307</v>
      </c>
      <c r="O14" s="396" t="s">
        <v>4309</v>
      </c>
      <c r="P14" s="506" t="str">
        <f t="shared" si="0"/>
        <v>หมายเหตุ</v>
      </c>
      <c r="Q14" s="25">
        <f t="shared" si="3"/>
        <v>10</v>
      </c>
    </row>
    <row r="15" spans="1:17" x14ac:dyDescent="0.55000000000000004">
      <c r="A15" s="25">
        <f t="shared" si="1"/>
        <v>14</v>
      </c>
      <c r="B15" s="25">
        <f t="shared" si="2"/>
        <v>11</v>
      </c>
      <c r="C15" s="25">
        <f>IF(VALUE(VLOOKUP(C$1,Type!$A:$AC,$B15+3,0))&gt;0,MAX(C13:C14)+1,"")</f>
        <v>13</v>
      </c>
      <c r="D15" s="25">
        <f>IF(VALUE(VLOOKUP(D$1,Type!$A:$AC,$B15+3,0))&gt;0,D$1,"")</f>
        <v>1</v>
      </c>
      <c r="E15" s="25">
        <f>IF(VALUE(VLOOKUP(E$1,Type!$A:$AC,$B15+3,0))&gt;0,E$1,"")</f>
        <v>2</v>
      </c>
      <c r="F15" s="25">
        <f>IF(VALUE(VLOOKUP(F$1,Type!$A:$AC,$B15+3,0))&gt;0,F$1,"")</f>
        <v>3</v>
      </c>
      <c r="G15" s="25">
        <f>IF(VALUE(VLOOKUP(G$1,Type!$A:$AC,$B15+3,0))&gt;0,G$1,"")</f>
        <v>4</v>
      </c>
      <c r="H15" s="25">
        <f>IF(VALUE(VLOOKUP(H$1,Type!$A:$AC,$B15+3,0))&gt;0,H$1,"")</f>
        <v>5</v>
      </c>
      <c r="I15" s="24" t="s">
        <v>452</v>
      </c>
      <c r="J15" s="15" t="s">
        <v>479</v>
      </c>
      <c r="K15" s="15" t="s">
        <v>480</v>
      </c>
      <c r="L15" s="29" t="s">
        <v>4307</v>
      </c>
      <c r="M15" s="396" t="s">
        <v>4308</v>
      </c>
      <c r="N15" s="29" t="s">
        <v>4307</v>
      </c>
      <c r="O15" s="396" t="s">
        <v>4309</v>
      </c>
      <c r="P15" s="506" t="str">
        <f t="shared" si="0"/>
        <v>หมายเหตุ</v>
      </c>
      <c r="Q15" s="25">
        <f t="shared" si="3"/>
        <v>11</v>
      </c>
    </row>
    <row r="16" spans="1:17" x14ac:dyDescent="0.55000000000000004">
      <c r="A16" s="25">
        <f t="shared" si="1"/>
        <v>15</v>
      </c>
      <c r="B16" s="25">
        <f t="shared" si="2"/>
        <v>12</v>
      </c>
      <c r="C16" s="25">
        <f>IF(VALUE(VLOOKUP(C$1,Type!$A:$AC,$B16+3,0))&gt;0,MAX(C14:C15)+1,"")</f>
        <v>14</v>
      </c>
      <c r="D16" s="25">
        <f>IF(VALUE(VLOOKUP(D$1,Type!$A:$AC,$B16+3,0))&gt;0,D$1,"")</f>
        <v>1</v>
      </c>
      <c r="E16" s="25">
        <f>IF(VALUE(VLOOKUP(E$1,Type!$A:$AC,$B16+3,0))&gt;0,E$1,"")</f>
        <v>2</v>
      </c>
      <c r="F16" s="25">
        <f>IF(VALUE(VLOOKUP(F$1,Type!$A:$AC,$B16+3,0))&gt;0,F$1,"")</f>
        <v>3</v>
      </c>
      <c r="G16" s="25">
        <f>IF(VALUE(VLOOKUP(G$1,Type!$A:$AC,$B16+3,0))&gt;0,G$1,"")</f>
        <v>4</v>
      </c>
      <c r="H16" s="25">
        <f>IF(VALUE(VLOOKUP(H$1,Type!$A:$AC,$B16+3,0))&gt;0,H$1,"")</f>
        <v>5</v>
      </c>
      <c r="I16" s="24" t="s">
        <v>453</v>
      </c>
      <c r="J16" s="15" t="s">
        <v>463</v>
      </c>
      <c r="K16" s="15" t="s">
        <v>481</v>
      </c>
      <c r="L16" s="29" t="s">
        <v>4307</v>
      </c>
      <c r="M16" s="396" t="s">
        <v>4308</v>
      </c>
      <c r="N16" s="29" t="s">
        <v>4307</v>
      </c>
      <c r="O16" s="396" t="s">
        <v>4309</v>
      </c>
      <c r="P16" s="506" t="str">
        <f t="shared" si="0"/>
        <v>หมายเหตุ</v>
      </c>
      <c r="Q16" s="25">
        <f t="shared" si="3"/>
        <v>12</v>
      </c>
    </row>
    <row r="17" spans="1:17" x14ac:dyDescent="0.55000000000000004">
      <c r="A17" s="25">
        <f t="shared" si="1"/>
        <v>16</v>
      </c>
      <c r="B17" s="25">
        <f t="shared" si="2"/>
        <v>13</v>
      </c>
      <c r="C17" s="25">
        <f>IF(VALUE(VLOOKUP(C$1,Type!$A:$AC,$B17+3,0))&gt;0,MAX(C15:C16)+1,"")</f>
        <v>15</v>
      </c>
      <c r="D17" s="25">
        <f>IF(VALUE(VLOOKUP(D$1,Type!$A:$AC,$B17+3,0))&gt;0,D$1,"")</f>
        <v>1</v>
      </c>
      <c r="E17" s="25">
        <f>IF(VALUE(VLOOKUP(E$1,Type!$A:$AC,$B17+3,0))&gt;0,E$1,"")</f>
        <v>2</v>
      </c>
      <c r="F17" s="25">
        <f>IF(VALUE(VLOOKUP(F$1,Type!$A:$AC,$B17+3,0))&gt;0,F$1,"")</f>
        <v>3</v>
      </c>
      <c r="G17" s="25">
        <f>IF(VALUE(VLOOKUP(G$1,Type!$A:$AC,$B17+3,0))&gt;0,G$1,"")</f>
        <v>4</v>
      </c>
      <c r="H17" s="25">
        <f>IF(VALUE(VLOOKUP(H$1,Type!$A:$AC,$B17+3,0))&gt;0,H$1,"")</f>
        <v>5</v>
      </c>
      <c r="I17" s="24" t="s">
        <v>454</v>
      </c>
      <c r="J17" s="15" t="s">
        <v>482</v>
      </c>
      <c r="K17" s="15" t="s">
        <v>483</v>
      </c>
      <c r="L17" s="29" t="s">
        <v>4307</v>
      </c>
      <c r="M17" s="396" t="s">
        <v>4308</v>
      </c>
      <c r="N17" s="29" t="s">
        <v>4307</v>
      </c>
      <c r="O17" s="396" t="s">
        <v>4309</v>
      </c>
      <c r="P17" s="506" t="str">
        <f t="shared" si="0"/>
        <v>หมายเหตุ</v>
      </c>
      <c r="Q17" s="25">
        <f t="shared" si="3"/>
        <v>13</v>
      </c>
    </row>
    <row r="18" spans="1:17" x14ac:dyDescent="0.55000000000000004">
      <c r="A18" s="25">
        <f t="shared" si="1"/>
        <v>17</v>
      </c>
      <c r="B18" s="25">
        <f t="shared" si="2"/>
        <v>14</v>
      </c>
      <c r="C18" s="25">
        <f>IF(VALUE(VLOOKUP(C$1,Type!$A:$AC,$B18+3,0))&gt;0,MAX(C16:C17)+1,"")</f>
        <v>16</v>
      </c>
      <c r="D18" s="25">
        <f>IF(VALUE(VLOOKUP(D$1,Type!$A:$AC,$B18+3,0))&gt;0,D$1,"")</f>
        <v>1</v>
      </c>
      <c r="E18" s="25">
        <f>IF(VALUE(VLOOKUP(E$1,Type!$A:$AC,$B18+3,0))&gt;0,E$1,"")</f>
        <v>2</v>
      </c>
      <c r="F18" s="25">
        <f>IF(VALUE(VLOOKUP(F$1,Type!$A:$AC,$B18+3,0))&gt;0,F$1,"")</f>
        <v>3</v>
      </c>
      <c r="G18" s="25">
        <f>IF(VALUE(VLOOKUP(G$1,Type!$A:$AC,$B18+3,0))&gt;0,G$1,"")</f>
        <v>4</v>
      </c>
      <c r="H18" s="25">
        <f>IF(VALUE(VLOOKUP(H$1,Type!$A:$AC,$B18+3,0))&gt;0,H$1,"")</f>
        <v>5</v>
      </c>
      <c r="I18" s="24" t="s">
        <v>455</v>
      </c>
      <c r="J18" s="15" t="s">
        <v>484</v>
      </c>
      <c r="K18" s="15" t="s">
        <v>485</v>
      </c>
      <c r="L18" s="29" t="s">
        <v>4307</v>
      </c>
      <c r="M18" s="396" t="s">
        <v>4308</v>
      </c>
      <c r="N18" s="29" t="s">
        <v>4307</v>
      </c>
      <c r="O18" s="396" t="s">
        <v>4309</v>
      </c>
      <c r="P18" s="506" t="str">
        <f t="shared" si="0"/>
        <v>หมายเหตุ</v>
      </c>
      <c r="Q18" s="25">
        <f t="shared" si="3"/>
        <v>14</v>
      </c>
    </row>
    <row r="19" spans="1:17" x14ac:dyDescent="0.55000000000000004">
      <c r="A19" s="25">
        <f t="shared" si="1"/>
        <v>18</v>
      </c>
      <c r="B19" s="25">
        <f t="shared" si="2"/>
        <v>15</v>
      </c>
      <c r="C19" s="25">
        <f>IF(VALUE(VLOOKUP(C$1,Type!$A:$AC,$B19+3,0))&gt;0,MAX(C17:C18)+1,"")</f>
        <v>17</v>
      </c>
      <c r="D19" s="25">
        <f>IF(VALUE(VLOOKUP(D$1,Type!$A:$AC,$B19+3,0))&gt;0,D$1,"")</f>
        <v>1</v>
      </c>
      <c r="E19" s="25" t="str">
        <f>IF(VALUE(VLOOKUP(E$1,Type!$A:$AC,$B19+3,0))&gt;0,E$1,"")</f>
        <v/>
      </c>
      <c r="F19" s="25" t="str">
        <f>IF(VALUE(VLOOKUP(F$1,Type!$A:$AC,$B19+3,0))&gt;0,F$1,"")</f>
        <v/>
      </c>
      <c r="G19" s="25" t="str">
        <f>IF(VALUE(VLOOKUP(G$1,Type!$A:$AC,$B19+3,0))&gt;0,G$1,"")</f>
        <v/>
      </c>
      <c r="H19" s="25" t="str">
        <f>IF(VALUE(VLOOKUP(H$1,Type!$A:$AC,$B19+3,0))&gt;0,H$1,"")</f>
        <v/>
      </c>
      <c r="I19" s="24" t="s">
        <v>456</v>
      </c>
      <c r="J19" s="15" t="s">
        <v>460</v>
      </c>
      <c r="K19" s="15" t="s">
        <v>490</v>
      </c>
      <c r="L19" s="29" t="s">
        <v>4307</v>
      </c>
      <c r="M19" s="396" t="s">
        <v>4308</v>
      </c>
      <c r="N19" s="29" t="s">
        <v>4307</v>
      </c>
      <c r="O19" s="396" t="s">
        <v>4309</v>
      </c>
      <c r="P19" s="506" t="str">
        <f t="shared" si="0"/>
        <v>หมายเหตุ</v>
      </c>
      <c r="Q19" s="25">
        <f t="shared" si="3"/>
        <v>15</v>
      </c>
    </row>
    <row r="20" spans="1:17" x14ac:dyDescent="0.55000000000000004">
      <c r="A20" s="25">
        <f t="shared" si="1"/>
        <v>19</v>
      </c>
      <c r="B20" s="25">
        <f t="shared" si="2"/>
        <v>16</v>
      </c>
      <c r="C20" s="25">
        <f>IF(VALUE(VLOOKUP(C$1,Type!$A:$AC,$B20+3,0))&gt;0,MAX(C18:C19)+1,"")</f>
        <v>18</v>
      </c>
      <c r="D20" s="25">
        <f>IF(VALUE(VLOOKUP(D$1,Type!$A:$AC,$B20+3,0))&gt;0,D$1,"")</f>
        <v>1</v>
      </c>
      <c r="E20" s="25">
        <f>IF(VALUE(VLOOKUP(E$1,Type!$A:$AC,$B20+3,0))&gt;0,E$1,"")</f>
        <v>2</v>
      </c>
      <c r="F20" s="25">
        <f>IF(VALUE(VLOOKUP(F$1,Type!$A:$AC,$B20+3,0))&gt;0,F$1,"")</f>
        <v>3</v>
      </c>
      <c r="G20" s="25" t="str">
        <f>IF(VALUE(VLOOKUP(G$1,Type!$A:$AC,$B20+3,0))&gt;0,G$1,"")</f>
        <v/>
      </c>
      <c r="H20" s="25" t="str">
        <f>IF(VALUE(VLOOKUP(H$1,Type!$A:$AC,$B20+3,0))&gt;0,H$1,"")</f>
        <v/>
      </c>
      <c r="I20" s="525" t="s">
        <v>4930</v>
      </c>
      <c r="J20" s="15" t="s">
        <v>460</v>
      </c>
      <c r="K20" s="15" t="s">
        <v>490</v>
      </c>
      <c r="L20" s="29" t="s">
        <v>4307</v>
      </c>
      <c r="M20" s="396" t="s">
        <v>4308</v>
      </c>
      <c r="N20" s="29" t="s">
        <v>4307</v>
      </c>
      <c r="O20" s="396" t="s">
        <v>4309</v>
      </c>
      <c r="P20" s="506" t="str">
        <f t="shared" si="0"/>
        <v>หมายเหตุ</v>
      </c>
      <c r="Q20" s="25">
        <f t="shared" si="3"/>
        <v>16</v>
      </c>
    </row>
    <row r="21" spans="1:17" x14ac:dyDescent="0.55000000000000004">
      <c r="A21" s="25">
        <f t="shared" si="1"/>
        <v>20</v>
      </c>
      <c r="B21" s="25">
        <f t="shared" si="2"/>
        <v>17</v>
      </c>
      <c r="C21" s="25">
        <f>IF(VALUE(VLOOKUP(C$1,Type!$A:$AC,$B21+3,0))&gt;0,MAX(C19:C20)+1,"")</f>
        <v>19</v>
      </c>
      <c r="D21" s="25">
        <f>IF(VALUE(VLOOKUP(D$1,Type!$A:$AC,$B21+3,0))&gt;0,D$1,"")</f>
        <v>1</v>
      </c>
      <c r="E21" s="25" t="str">
        <f>IF(VALUE(VLOOKUP(E$1,Type!$A:$AC,$B21+3,0))&gt;0,E$1,"")</f>
        <v/>
      </c>
      <c r="F21" s="25" t="str">
        <f>IF(VALUE(VLOOKUP(F$1,Type!$A:$AC,$B21+3,0))&gt;0,F$1,"")</f>
        <v/>
      </c>
      <c r="G21" s="25" t="str">
        <f>IF(VALUE(VLOOKUP(G$1,Type!$A:$AC,$B21+3,0))&gt;0,G$1,"")</f>
        <v/>
      </c>
      <c r="H21" s="25" t="str">
        <f>IF(VALUE(VLOOKUP(H$1,Type!$A:$AC,$B21+3,0))&gt;0,H$1,"")</f>
        <v/>
      </c>
      <c r="I21" s="24" t="s">
        <v>429</v>
      </c>
      <c r="J21" s="15" t="s">
        <v>460</v>
      </c>
      <c r="K21" s="15" t="s">
        <v>490</v>
      </c>
      <c r="L21" s="29" t="s">
        <v>4307</v>
      </c>
      <c r="M21" s="396" t="s">
        <v>4308</v>
      </c>
      <c r="N21" s="29" t="s">
        <v>4307</v>
      </c>
      <c r="O21" s="396" t="s">
        <v>4309</v>
      </c>
      <c r="P21" s="506" t="str">
        <f t="shared" si="0"/>
        <v>หมายเหตุ</v>
      </c>
      <c r="Q21" s="25">
        <f t="shared" si="3"/>
        <v>17</v>
      </c>
    </row>
    <row r="22" spans="1:17" x14ac:dyDescent="0.55000000000000004">
      <c r="A22" s="25">
        <f t="shared" si="1"/>
        <v>21</v>
      </c>
      <c r="B22" s="25">
        <f t="shared" si="2"/>
        <v>18</v>
      </c>
      <c r="C22" s="25">
        <f>IF(VALUE(VLOOKUP(C$1,Type!$A:$AC,$B22+3,0))&gt;0,MAX(C20:C21)+1,"")</f>
        <v>20</v>
      </c>
      <c r="D22" s="25">
        <f>IF(VALUE(VLOOKUP(D$1,Type!$A:$AC,$B22+3,0))&gt;0,D$1,"")</f>
        <v>1</v>
      </c>
      <c r="E22" s="25" t="str">
        <f>IF(VALUE(VLOOKUP(E$1,Type!$A:$AC,$B22+3,0))&gt;0,E$1,"")</f>
        <v/>
      </c>
      <c r="F22" s="25" t="str">
        <f>IF(VALUE(VLOOKUP(F$1,Type!$A:$AC,$B22+3,0))&gt;0,F$1,"")</f>
        <v/>
      </c>
      <c r="G22" s="25" t="str">
        <f>IF(VALUE(VLOOKUP(G$1,Type!$A:$AC,$B22+3,0))&gt;0,G$1,"")</f>
        <v/>
      </c>
      <c r="H22" s="25" t="str">
        <f>IF(VALUE(VLOOKUP(H$1,Type!$A:$AC,$B22+3,0))&gt;0,H$1,"")</f>
        <v/>
      </c>
      <c r="I22" s="24" t="s">
        <v>430</v>
      </c>
      <c r="J22" s="15" t="s">
        <v>460</v>
      </c>
      <c r="K22" s="15" t="s">
        <v>490</v>
      </c>
      <c r="L22" s="29" t="s">
        <v>4307</v>
      </c>
      <c r="M22" s="396" t="s">
        <v>4308</v>
      </c>
      <c r="N22" s="29" t="s">
        <v>4307</v>
      </c>
      <c r="O22" s="396" t="s">
        <v>4309</v>
      </c>
      <c r="P22" s="506" t="str">
        <f t="shared" si="0"/>
        <v>หมายเหตุ</v>
      </c>
      <c r="Q22" s="25">
        <f t="shared" si="3"/>
        <v>18</v>
      </c>
    </row>
    <row r="23" spans="1:17" x14ac:dyDescent="0.55000000000000004">
      <c r="A23" s="25">
        <f t="shared" si="1"/>
        <v>22</v>
      </c>
      <c r="B23" s="25">
        <f t="shared" si="2"/>
        <v>19</v>
      </c>
      <c r="C23" s="25">
        <f>IF(VALUE(VLOOKUP(C$1,Type!$A:$AC,$B23+3,0))&gt;0,MAX(C21:C22)+1,"")</f>
        <v>21</v>
      </c>
      <c r="D23" s="25">
        <f>IF(VALUE(VLOOKUP(D$1,Type!$A:$AC,$B23+3,0))&gt;0,D$1,"")</f>
        <v>1</v>
      </c>
      <c r="E23" s="25">
        <f>IF(VALUE(VLOOKUP(E$1,Type!$A:$AC,$B23+3,0))&gt;0,E$1,"")</f>
        <v>2</v>
      </c>
      <c r="F23" s="25">
        <f>IF(VALUE(VLOOKUP(F$1,Type!$A:$AC,$B23+3,0))&gt;0,F$1,"")</f>
        <v>3</v>
      </c>
      <c r="G23" s="25">
        <f>IF(VALUE(VLOOKUP(G$1,Type!$A:$AC,$B23+3,0))&gt;0,G$1,"")</f>
        <v>4</v>
      </c>
      <c r="H23" s="25">
        <f>IF(VALUE(VLOOKUP(H$1,Type!$A:$AC,$B23+3,0))&gt;0,H$1,"")</f>
        <v>5</v>
      </c>
      <c r="I23" s="24" t="s">
        <v>457</v>
      </c>
      <c r="J23" s="15" t="s">
        <v>486</v>
      </c>
      <c r="K23" s="15" t="s">
        <v>490</v>
      </c>
      <c r="L23" s="29" t="s">
        <v>4307</v>
      </c>
      <c r="M23" s="396" t="s">
        <v>4308</v>
      </c>
      <c r="N23" s="29" t="s">
        <v>4307</v>
      </c>
      <c r="O23" s="396" t="s">
        <v>4309</v>
      </c>
      <c r="P23" s="506" t="str">
        <f t="shared" si="0"/>
        <v>หมายเหตุ</v>
      </c>
      <c r="Q23" s="25">
        <f t="shared" si="3"/>
        <v>19</v>
      </c>
    </row>
    <row r="24" spans="1:17" x14ac:dyDescent="0.55000000000000004">
      <c r="A24" s="25">
        <f t="shared" si="1"/>
        <v>23</v>
      </c>
      <c r="B24" s="25">
        <f t="shared" si="2"/>
        <v>20</v>
      </c>
      <c r="C24" s="25">
        <f>IF(VALUE(VLOOKUP(C$1,Type!$A:$AC,$B24+3,0))&gt;0,MAX(C22:C23)+1,"")</f>
        <v>22</v>
      </c>
      <c r="D24" s="25">
        <f>IF(VALUE(VLOOKUP(D$1,Type!$A:$AC,$B24+3,0))&gt;0,D$1,"")</f>
        <v>1</v>
      </c>
      <c r="E24" s="25">
        <f>IF(VALUE(VLOOKUP(E$1,Type!$A:$AC,$B24+3,0))&gt;0,E$1,"")</f>
        <v>2</v>
      </c>
      <c r="F24" s="25">
        <f>IF(VALUE(VLOOKUP(F$1,Type!$A:$AC,$B24+3,0))&gt;0,F$1,"")</f>
        <v>3</v>
      </c>
      <c r="G24" s="25" t="str">
        <f>IF(VALUE(VLOOKUP(G$1,Type!$A:$AC,$B24+3,0))&gt;0,G$1,"")</f>
        <v/>
      </c>
      <c r="H24" s="25" t="str">
        <f>IF(VALUE(VLOOKUP(H$1,Type!$A:$AC,$B24+3,0))&gt;0,H$1,"")</f>
        <v/>
      </c>
      <c r="I24" s="24" t="s">
        <v>431</v>
      </c>
      <c r="J24" s="15" t="s">
        <v>460</v>
      </c>
      <c r="K24" s="15" t="s">
        <v>490</v>
      </c>
      <c r="L24" s="29" t="s">
        <v>4307</v>
      </c>
      <c r="M24" s="396" t="s">
        <v>4308</v>
      </c>
      <c r="N24" s="29" t="s">
        <v>4307</v>
      </c>
      <c r="O24" s="396" t="s">
        <v>4309</v>
      </c>
      <c r="P24" s="506" t="str">
        <f t="shared" si="0"/>
        <v>หมายเหตุ</v>
      </c>
      <c r="Q24" s="25">
        <f t="shared" si="3"/>
        <v>20</v>
      </c>
    </row>
    <row r="25" spans="1:17" x14ac:dyDescent="0.55000000000000004">
      <c r="A25" s="25">
        <f t="shared" si="1"/>
        <v>24</v>
      </c>
      <c r="B25" s="25">
        <f t="shared" si="2"/>
        <v>21</v>
      </c>
      <c r="C25" s="25">
        <f>IF(VALUE(VLOOKUP(C$1,Type!$A:$AC,$B25+3,0))&gt;0,MAX(C23:C24)+1,"")</f>
        <v>23</v>
      </c>
      <c r="D25" s="25">
        <f>IF(VALUE(VLOOKUP(D$1,Type!$A:$AC,$B25+3,0))&gt;0,D$1,"")</f>
        <v>1</v>
      </c>
      <c r="E25" s="25">
        <f>IF(VALUE(VLOOKUP(E$1,Type!$A:$AC,$B25+3,0))&gt;0,E$1,"")</f>
        <v>2</v>
      </c>
      <c r="F25" s="25">
        <f>IF(VALUE(VLOOKUP(F$1,Type!$A:$AC,$B25+3,0))&gt;0,F$1,"")</f>
        <v>3</v>
      </c>
      <c r="G25" s="25">
        <f>IF(VALUE(VLOOKUP(G$1,Type!$A:$AC,$B25+3,0))&gt;0,G$1,"")</f>
        <v>4</v>
      </c>
      <c r="H25" s="25">
        <f>IF(VALUE(VLOOKUP(H$1,Type!$A:$AC,$B25+3,0))&gt;0,H$1,"")</f>
        <v>5</v>
      </c>
      <c r="I25" s="24" t="s">
        <v>432</v>
      </c>
      <c r="J25" s="15" t="s">
        <v>460</v>
      </c>
      <c r="K25" s="15" t="s">
        <v>490</v>
      </c>
      <c r="L25" s="29" t="s">
        <v>4307</v>
      </c>
      <c r="M25" s="396" t="s">
        <v>4308</v>
      </c>
      <c r="N25" s="29" t="s">
        <v>4307</v>
      </c>
      <c r="O25" s="396" t="s">
        <v>4309</v>
      </c>
      <c r="P25" s="506" t="str">
        <f t="shared" si="0"/>
        <v>หมายเหตุ</v>
      </c>
      <c r="Q25" s="25">
        <f t="shared" si="3"/>
        <v>21</v>
      </c>
    </row>
    <row r="26" spans="1:17" x14ac:dyDescent="0.55000000000000004">
      <c r="A26" s="25">
        <f t="shared" si="1"/>
        <v>25</v>
      </c>
      <c r="B26" s="25">
        <f t="shared" si="2"/>
        <v>22</v>
      </c>
      <c r="C26" s="25">
        <f>IF(VALUE(VLOOKUP(C$1,Type!$A:$AC,$B26+3,0))&gt;0,MAX(C24:C25)+1,"")</f>
        <v>24</v>
      </c>
      <c r="D26" s="25">
        <f>IF(VALUE(VLOOKUP(D$1,Type!$A:$AC,$B26+3,0))&gt;0,D$1,"")</f>
        <v>1</v>
      </c>
      <c r="E26" s="25">
        <f>IF(VALUE(VLOOKUP(E$1,Type!$A:$AC,$B26+3,0))&gt;0,E$1,"")</f>
        <v>2</v>
      </c>
      <c r="F26" s="25">
        <f>IF(VALUE(VLOOKUP(F$1,Type!$A:$AC,$B26+3,0))&gt;0,F$1,"")</f>
        <v>3</v>
      </c>
      <c r="G26" s="25">
        <f>IF(VALUE(VLOOKUP(G$1,Type!$A:$AC,$B26+3,0))&gt;0,G$1,"")</f>
        <v>4</v>
      </c>
      <c r="H26" s="25">
        <f>IF(VALUE(VLOOKUP(H$1,Type!$A:$AC,$B26+3,0))&gt;0,H$1,"")</f>
        <v>5</v>
      </c>
      <c r="I26" s="24" t="s">
        <v>433</v>
      </c>
      <c r="J26" s="15" t="s">
        <v>460</v>
      </c>
      <c r="K26" s="15" t="s">
        <v>490</v>
      </c>
      <c r="L26" s="29" t="s">
        <v>4307</v>
      </c>
      <c r="M26" s="396" t="s">
        <v>4308</v>
      </c>
      <c r="N26" s="29" t="s">
        <v>4307</v>
      </c>
      <c r="O26" s="396" t="s">
        <v>4309</v>
      </c>
      <c r="P26" s="506" t="str">
        <f t="shared" si="0"/>
        <v>หมายเหตุ</v>
      </c>
      <c r="Q26" s="25">
        <f t="shared" si="3"/>
        <v>22</v>
      </c>
    </row>
    <row r="27" spans="1:17" x14ac:dyDescent="0.55000000000000004">
      <c r="A27" s="25">
        <f t="shared" si="1"/>
        <v>26</v>
      </c>
      <c r="B27" s="25">
        <f t="shared" si="2"/>
        <v>23</v>
      </c>
      <c r="C27" s="25">
        <f>IF(VALUE(VLOOKUP(C$1,Type!$A:$AC,$B27+3,0))&gt;0,MAX(C25:C26)+1,"")</f>
        <v>25</v>
      </c>
      <c r="D27" s="25">
        <f>IF(VALUE(VLOOKUP(D$1,Type!$A:$AC,$B27+3,0))&gt;0,D$1,"")</f>
        <v>1</v>
      </c>
      <c r="E27" s="25">
        <f>IF(VALUE(VLOOKUP(E$1,Type!$A:$AC,$B27+3,0))&gt;0,E$1,"")</f>
        <v>2</v>
      </c>
      <c r="F27" s="25">
        <f>IF(VALUE(VLOOKUP(F$1,Type!$A:$AC,$B27+3,0))&gt;0,F$1,"")</f>
        <v>3</v>
      </c>
      <c r="G27" s="25">
        <f>IF(VALUE(VLOOKUP(G$1,Type!$A:$AC,$B27+3,0))&gt;0,G$1,"")</f>
        <v>4</v>
      </c>
      <c r="H27" s="25">
        <f>IF(VALUE(VLOOKUP(H$1,Type!$A:$AC,$B27+3,0))&gt;0,H$1,"")</f>
        <v>5</v>
      </c>
      <c r="I27" s="24" t="s">
        <v>434</v>
      </c>
      <c r="J27" s="15" t="s">
        <v>461</v>
      </c>
      <c r="K27" s="15" t="s">
        <v>491</v>
      </c>
      <c r="L27" s="29" t="s">
        <v>4307</v>
      </c>
      <c r="M27" s="396" t="s">
        <v>4308</v>
      </c>
      <c r="N27" s="29" t="s">
        <v>4307</v>
      </c>
      <c r="O27" s="396" t="s">
        <v>4309</v>
      </c>
      <c r="P27" s="506" t="str">
        <f t="shared" si="0"/>
        <v>หมายเหตุ</v>
      </c>
      <c r="Q27" s="25">
        <f t="shared" si="3"/>
        <v>23</v>
      </c>
    </row>
    <row r="28" spans="1:17" x14ac:dyDescent="0.55000000000000004">
      <c r="A28" s="25">
        <f t="shared" si="1"/>
        <v>27</v>
      </c>
      <c r="B28" s="25">
        <f t="shared" si="2"/>
        <v>24</v>
      </c>
      <c r="C28" s="25">
        <f>IF(VALUE(VLOOKUP(C$1,Type!$A:$AC,$B28+3,0))&gt;0,MAX(C26:C27)+1,"")</f>
        <v>26</v>
      </c>
      <c r="D28" s="25">
        <f>IF(VALUE(VLOOKUP(D$1,Type!$A:$AC,$B28+3,0))&gt;0,D$1,"")</f>
        <v>1</v>
      </c>
      <c r="E28" s="25">
        <f>IF(VALUE(VLOOKUP(E$1,Type!$A:$AC,$B28+3,0))&gt;0,E$1,"")</f>
        <v>2</v>
      </c>
      <c r="F28" s="25">
        <f>IF(VALUE(VLOOKUP(F$1,Type!$A:$AC,$B28+3,0))&gt;0,F$1,"")</f>
        <v>3</v>
      </c>
      <c r="G28" s="25">
        <f>IF(VALUE(VLOOKUP(G$1,Type!$A:$AC,$B28+3,0))&gt;0,G$1,"")</f>
        <v>4</v>
      </c>
      <c r="H28" s="25">
        <f>IF(VALUE(VLOOKUP(H$1,Type!$A:$AC,$B28+3,0))&gt;0,H$1,"")</f>
        <v>5</v>
      </c>
      <c r="I28" s="24" t="s">
        <v>435</v>
      </c>
      <c r="J28" s="15" t="s">
        <v>460</v>
      </c>
      <c r="K28" s="15" t="s">
        <v>490</v>
      </c>
      <c r="L28" s="29" t="s">
        <v>4307</v>
      </c>
      <c r="M28" s="396" t="s">
        <v>4308</v>
      </c>
      <c r="N28" s="29" t="s">
        <v>4307</v>
      </c>
      <c r="O28" s="396" t="s">
        <v>4309</v>
      </c>
      <c r="P28" s="506" t="str">
        <f t="shared" si="0"/>
        <v>หมายเหตุ</v>
      </c>
      <c r="Q28" s="25">
        <f t="shared" si="3"/>
        <v>24</v>
      </c>
    </row>
    <row r="29" spans="1:17" x14ac:dyDescent="0.55000000000000004">
      <c r="A29" s="25">
        <f t="shared" si="1"/>
        <v>28</v>
      </c>
      <c r="B29" s="25">
        <f t="shared" si="2"/>
        <v>25</v>
      </c>
      <c r="C29" s="25">
        <f>IF(VALUE(VLOOKUP(C$1,Type!$A:$AC,$B29+3,0))&gt;0,MAX(C27:C28)+1,"")</f>
        <v>27</v>
      </c>
      <c r="D29" s="25">
        <f>IF(VALUE(VLOOKUP(D$1,Type!$A:$AC,$B29+3,0))&gt;0,D$1,"")</f>
        <v>1</v>
      </c>
      <c r="E29" s="25">
        <f>IF(VALUE(VLOOKUP(E$1,Type!$A:$AC,$B29+3,0))&gt;0,E$1,"")</f>
        <v>2</v>
      </c>
      <c r="F29" s="25">
        <f>IF(VALUE(VLOOKUP(F$1,Type!$A:$AC,$B29+3,0))&gt;0,F$1,"")</f>
        <v>3</v>
      </c>
      <c r="G29" s="25" t="str">
        <f>IF(VALUE(VLOOKUP(G$1,Type!$A:$AC,$B29+3,0))&gt;0,G$1,"")</f>
        <v/>
      </c>
      <c r="H29" s="25" t="str">
        <f>IF(VALUE(VLOOKUP(H$1,Type!$A:$AC,$B29+3,0))&gt;0,H$1,"")</f>
        <v/>
      </c>
      <c r="I29" s="24" t="s">
        <v>436</v>
      </c>
      <c r="J29" s="15" t="s">
        <v>459</v>
      </c>
      <c r="K29" s="15" t="s">
        <v>493</v>
      </c>
      <c r="L29" s="29" t="s">
        <v>4307</v>
      </c>
      <c r="M29" s="396" t="s">
        <v>4308</v>
      </c>
      <c r="N29" s="29" t="s">
        <v>4307</v>
      </c>
      <c r="O29" s="396" t="s">
        <v>4309</v>
      </c>
      <c r="P29" s="506" t="str">
        <f t="shared" si="0"/>
        <v>หมายเหตุ</v>
      </c>
      <c r="Q29" s="25">
        <f t="shared" si="3"/>
        <v>25</v>
      </c>
    </row>
    <row r="30" spans="1:17" x14ac:dyDescent="0.55000000000000004">
      <c r="A30" s="25">
        <f t="shared" si="1"/>
        <v>29</v>
      </c>
      <c r="B30" s="25">
        <f t="shared" si="2"/>
        <v>26</v>
      </c>
      <c r="C30" s="25">
        <f>IF(VALUE(VLOOKUP(C$1,Type!$A:$AC,$B30+3,0))&gt;0,MAX(C28:C29)+1,"")</f>
        <v>28</v>
      </c>
      <c r="D30" s="25">
        <f>IF(VALUE(VLOOKUP(D$1,Type!$A:$AC,$B30+3,0))&gt;0,D$1,"")</f>
        <v>1</v>
      </c>
      <c r="E30" s="25">
        <f>IF(VALUE(VLOOKUP(E$1,Type!$A:$AC,$B30+3,0))&gt;0,E$1,"")</f>
        <v>2</v>
      </c>
      <c r="F30" s="25">
        <f>IF(VALUE(VLOOKUP(F$1,Type!$A:$AC,$B30+3,0))&gt;0,F$1,"")</f>
        <v>3</v>
      </c>
      <c r="G30" s="25">
        <f>IF(VALUE(VLOOKUP(G$1,Type!$A:$AC,$B30+3,0))&gt;0,G$1,"")</f>
        <v>4</v>
      </c>
      <c r="H30" s="25">
        <f>IF(VALUE(VLOOKUP(H$1,Type!$A:$AC,$B30+3,0))&gt;0,H$1,"")</f>
        <v>5</v>
      </c>
      <c r="I30" s="24" t="s">
        <v>437</v>
      </c>
      <c r="J30" s="15" t="s">
        <v>458</v>
      </c>
      <c r="K30" s="15" t="s">
        <v>492</v>
      </c>
      <c r="L30" s="29" t="s">
        <v>4307</v>
      </c>
      <c r="M30" s="396" t="s">
        <v>4308</v>
      </c>
      <c r="N30" s="29" t="s">
        <v>4307</v>
      </c>
      <c r="O30" s="396" t="s">
        <v>4309</v>
      </c>
      <c r="P30" s="506" t="str">
        <f t="shared" si="0"/>
        <v>หมายเหตุ</v>
      </c>
      <c r="Q30" s="25">
        <f t="shared" si="3"/>
        <v>26</v>
      </c>
    </row>
  </sheetData>
  <mergeCells count="1">
    <mergeCell ref="L1:O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31E81-56F3-4122-81E8-97997A86B9DA}">
  <sheetPr codeName="Sheet11"/>
  <dimension ref="A1"/>
  <sheetViews>
    <sheetView workbookViewId="0">
      <selection activeCell="G204" sqref="G204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E24B2-D703-4909-8FB3-66177F93BFF6}">
  <sheetPr codeName="Sheet14"/>
  <dimension ref="A1:FZ415"/>
  <sheetViews>
    <sheetView workbookViewId="0">
      <pane ySplit="1" topLeftCell="A121" activePane="bottomLeft" state="frozen"/>
      <selection pane="bottomLeft" activeCell="O128" sqref="O128"/>
    </sheetView>
  </sheetViews>
  <sheetFormatPr defaultColWidth="16.5703125" defaultRowHeight="20.100000000000001" customHeight="1" outlineLevelCol="1" x14ac:dyDescent="0.5"/>
  <cols>
    <col min="1" max="1" width="5.42578125" style="48" bestFit="1" customWidth="1"/>
    <col min="2" max="2" width="6.140625" style="48" bestFit="1" customWidth="1"/>
    <col min="3" max="4" width="5.42578125" style="48" bestFit="1" customWidth="1"/>
    <col min="5" max="5" width="17.85546875" style="48" bestFit="1" customWidth="1"/>
    <col min="6" max="6" width="6.140625" style="48" bestFit="1" customWidth="1"/>
    <col min="7" max="7" width="14.7109375" style="48" bestFit="1" customWidth="1"/>
    <col min="8" max="8" width="15.140625" style="48" bestFit="1" customWidth="1"/>
    <col min="9" max="10" width="17.28515625" style="48" bestFit="1" customWidth="1"/>
    <col min="11" max="11" width="96.28515625" style="48" bestFit="1" customWidth="1"/>
    <col min="12" max="12" width="33.5703125" style="48" bestFit="1" customWidth="1"/>
    <col min="13" max="13" width="51" style="49" bestFit="1" customWidth="1"/>
    <col min="14" max="14" width="19.140625" style="49" bestFit="1" customWidth="1"/>
    <col min="15" max="15" width="75.85546875" style="48" bestFit="1" customWidth="1"/>
    <col min="16" max="17" width="12" style="48" hidden="1" customWidth="1"/>
    <col min="18" max="18" width="61.42578125" style="48" hidden="1" customWidth="1"/>
    <col min="19" max="19" width="28.28515625" style="48" hidden="1" customWidth="1"/>
    <col min="20" max="20" width="34.5703125" style="48" hidden="1" customWidth="1"/>
    <col min="21" max="21" width="24.5703125" style="50" hidden="1" customWidth="1"/>
    <col min="22" max="22" width="30.140625" style="50" hidden="1" customWidth="1"/>
    <col min="23" max="23" width="24" style="49" hidden="1" customWidth="1"/>
    <col min="24" max="24" width="33" style="49" bestFit="1" customWidth="1"/>
    <col min="25" max="25" width="87.42578125" style="49" bestFit="1" customWidth="1"/>
    <col min="26" max="26" width="8.42578125" style="49" bestFit="1" customWidth="1"/>
    <col min="27" max="27" width="9.42578125" style="49" bestFit="1" customWidth="1"/>
    <col min="28" max="28" width="28.140625" style="49" bestFit="1" customWidth="1"/>
    <col min="29" max="29" width="12.140625" style="49" bestFit="1" customWidth="1"/>
    <col min="30" max="30" width="20.5703125" style="50" bestFit="1" customWidth="1"/>
    <col min="31" max="31" width="12.140625" style="50" bestFit="1" customWidth="1"/>
    <col min="32" max="32" width="40.28515625" style="51" bestFit="1" customWidth="1"/>
    <col min="33" max="33" width="18.5703125" style="52" bestFit="1" customWidth="1"/>
    <col min="34" max="34" width="23" style="50" bestFit="1" customWidth="1"/>
    <col min="35" max="35" width="30.28515625" style="50" bestFit="1" customWidth="1"/>
    <col min="36" max="36" width="14.42578125" style="50" bestFit="1" customWidth="1" outlineLevel="1"/>
    <col min="37" max="37" width="13.5703125" style="50" bestFit="1" customWidth="1" outlineLevel="1"/>
    <col min="38" max="38" width="16.140625" style="50" bestFit="1" customWidth="1" outlineLevel="1"/>
    <col min="39" max="39" width="13.5703125" style="50" bestFit="1" customWidth="1" outlineLevel="1"/>
    <col min="40" max="40" width="7.42578125" style="50" bestFit="1" customWidth="1" outlineLevel="1"/>
    <col min="41" max="41" width="10.42578125" style="50" bestFit="1" customWidth="1" outlineLevel="1"/>
    <col min="42" max="42" width="34.140625" style="50" bestFit="1" customWidth="1" outlineLevel="1"/>
    <col min="43" max="43" width="14.85546875" style="50" bestFit="1" customWidth="1" outlineLevel="1"/>
    <col min="44" max="44" width="9.28515625" style="50" bestFit="1" customWidth="1" outlineLevel="1"/>
    <col min="45" max="45" width="11.140625" style="50" bestFit="1" customWidth="1" outlineLevel="1"/>
    <col min="46" max="46" width="15.85546875" style="51" bestFit="1" customWidth="1" outlineLevel="1"/>
    <col min="47" max="47" width="205.28515625" style="53" bestFit="1" customWidth="1" outlineLevel="1"/>
    <col min="48" max="48" width="36.7109375" style="54" bestFit="1" customWidth="1" outlineLevel="1"/>
    <col min="49" max="49" width="47.85546875" style="55" bestFit="1" customWidth="1" outlineLevel="1"/>
    <col min="50" max="50" width="23" style="51" bestFit="1" customWidth="1" outlineLevel="1"/>
    <col min="51" max="51" width="24.140625" style="51" bestFit="1" customWidth="1" outlineLevel="1"/>
    <col min="52" max="52" width="11.28515625" style="51" bestFit="1" customWidth="1" outlineLevel="1"/>
    <col min="53" max="53" width="19.5703125" style="51" bestFit="1" customWidth="1" outlineLevel="1"/>
    <col min="54" max="54" width="14.140625" style="51" bestFit="1" customWidth="1" outlineLevel="1"/>
    <col min="55" max="55" width="20.85546875" style="51" bestFit="1" customWidth="1" outlineLevel="1"/>
    <col min="56" max="56" width="18.140625" style="55" bestFit="1" customWidth="1" outlineLevel="1"/>
    <col min="57" max="57" width="39.28515625" style="55" bestFit="1" customWidth="1" outlineLevel="1"/>
    <col min="58" max="58" width="7.28515625" style="55" bestFit="1" customWidth="1" outlineLevel="1"/>
    <col min="59" max="59" width="17.5703125" style="56" bestFit="1" customWidth="1" outlineLevel="1"/>
    <col min="60" max="60" width="43.42578125" style="56" bestFit="1" customWidth="1" outlineLevel="1"/>
    <col min="61" max="61" width="37.140625" style="56" bestFit="1" customWidth="1" outlineLevel="1"/>
    <col min="62" max="62" width="17" style="55" bestFit="1" customWidth="1" outlineLevel="1"/>
    <col min="63" max="63" width="54.28515625" style="55" bestFit="1" customWidth="1" outlineLevel="1"/>
    <col min="64" max="64" width="60.85546875" style="49" bestFit="1" customWidth="1" outlineLevel="1"/>
    <col min="65" max="65" width="56.85546875" style="49" bestFit="1" customWidth="1" outlineLevel="1"/>
    <col min="66" max="66" width="61.42578125" style="49" bestFit="1" customWidth="1"/>
    <col min="67" max="67" width="74.140625" style="49" bestFit="1" customWidth="1"/>
    <col min="68" max="68" width="34.140625" style="49" bestFit="1" customWidth="1"/>
    <col min="69" max="69" width="10.7109375" style="50" bestFit="1" customWidth="1"/>
    <col min="70" max="70" width="10.5703125" style="50" bestFit="1" customWidth="1"/>
    <col min="71" max="71" width="16.42578125" style="50" bestFit="1" customWidth="1"/>
    <col min="72" max="72" width="10" style="50" bestFit="1" customWidth="1"/>
    <col min="73" max="73" width="16.42578125" style="50" bestFit="1" customWidth="1"/>
    <col min="74" max="74" width="17.5703125" style="50" bestFit="1" customWidth="1"/>
    <col min="75" max="75" width="38.5703125" style="50" bestFit="1" customWidth="1"/>
    <col min="76" max="76" width="16.42578125" style="50" bestFit="1" customWidth="1"/>
    <col min="77" max="77" width="15.140625" style="50" bestFit="1" customWidth="1"/>
    <col min="78" max="78" width="24.7109375" style="50" bestFit="1" customWidth="1"/>
    <col min="79" max="79" width="29.140625" style="50" bestFit="1" customWidth="1"/>
    <col min="80" max="80" width="33" style="49" bestFit="1" customWidth="1"/>
    <col min="81" max="81" width="16.85546875" style="50" bestFit="1" customWidth="1"/>
    <col min="82" max="82" width="36.28515625" style="49" bestFit="1" customWidth="1"/>
    <col min="83" max="83" width="87.28515625" style="49" bestFit="1" customWidth="1"/>
    <col min="84" max="84" width="15.140625" style="49" bestFit="1" customWidth="1"/>
    <col min="85" max="85" width="101.140625" style="49" bestFit="1" customWidth="1"/>
    <col min="86" max="86" width="85.7109375" style="49" bestFit="1" customWidth="1"/>
    <col min="87" max="88" width="38.7109375" style="50" bestFit="1" customWidth="1"/>
    <col min="89" max="89" width="10.28515625" style="50" bestFit="1" customWidth="1"/>
    <col min="90" max="90" width="16.140625" style="50" bestFit="1" customWidth="1"/>
    <col min="91" max="91" width="10" style="57" bestFit="1" customWidth="1"/>
    <col min="92" max="92" width="16.140625" style="50" bestFit="1" customWidth="1"/>
    <col min="93" max="93" width="41.42578125" style="50" bestFit="1" customWidth="1"/>
    <col min="94" max="95" width="20.7109375" style="50" bestFit="1" customWidth="1"/>
    <col min="96" max="97" width="15.140625" style="50" bestFit="1" customWidth="1"/>
    <col min="98" max="98" width="10" style="57" bestFit="1" customWidth="1"/>
    <col min="99" max="99" width="15.140625" style="50" bestFit="1" customWidth="1"/>
    <col min="100" max="100" width="37.7109375" style="50" bestFit="1" customWidth="1"/>
    <col min="101" max="101" width="23" style="50" bestFit="1" customWidth="1"/>
    <col min="102" max="102" width="24.140625" style="50" bestFit="1" customWidth="1"/>
    <col min="103" max="104" width="26.85546875" style="50" bestFit="1" customWidth="1"/>
    <col min="105" max="105" width="13.5703125" style="50" bestFit="1" customWidth="1"/>
    <col min="106" max="106" width="16.140625" style="50" bestFit="1" customWidth="1"/>
    <col min="107" max="107" width="10" style="57" bestFit="1" customWidth="1"/>
    <col min="108" max="108" width="16.140625" style="50" bestFit="1" customWidth="1"/>
    <col min="109" max="109" width="60.5703125" style="49" bestFit="1" customWidth="1"/>
    <col min="110" max="110" width="16.140625" style="49" bestFit="1" customWidth="1"/>
    <col min="111" max="111" width="6.85546875" style="49" bestFit="1" customWidth="1"/>
    <col min="112" max="113" width="16.140625" style="50" bestFit="1" customWidth="1"/>
    <col min="114" max="115" width="16.140625" style="49" bestFit="1" customWidth="1"/>
    <col min="116" max="116" width="20.7109375" style="50" bestFit="1" customWidth="1"/>
    <col min="117" max="117" width="14.28515625" style="50" bestFit="1" customWidth="1"/>
    <col min="118" max="118" width="10.28515625" style="50" bestFit="1" customWidth="1"/>
    <col min="119" max="119" width="14.28515625" style="50" bestFit="1" customWidth="1"/>
    <col min="120" max="120" width="10" style="50" bestFit="1" customWidth="1"/>
    <col min="121" max="121" width="14.28515625" style="50" bestFit="1" customWidth="1"/>
    <col min="122" max="122" width="7.140625" style="50" bestFit="1" customWidth="1"/>
    <col min="123" max="124" width="19.5703125" style="50" bestFit="1" customWidth="1"/>
    <col min="125" max="126" width="16.140625" style="50" bestFit="1" customWidth="1"/>
    <col min="127" max="127" width="10" style="57" bestFit="1" customWidth="1"/>
    <col min="128" max="128" width="16.140625" style="50" bestFit="1" customWidth="1"/>
    <col min="129" max="129" width="16" style="50" bestFit="1" customWidth="1"/>
    <col min="130" max="130" width="18.140625" style="50" bestFit="1" customWidth="1"/>
    <col min="131" max="131" width="18.5703125" style="50" bestFit="1" customWidth="1"/>
    <col min="132" max="132" width="10.28515625" style="50" bestFit="1" customWidth="1"/>
    <col min="133" max="133" width="18.7109375" style="50" bestFit="1" customWidth="1"/>
    <col min="134" max="134" width="10" style="50" bestFit="1" customWidth="1"/>
    <col min="135" max="135" width="20.140625" style="50" bestFit="1" customWidth="1"/>
    <col min="136" max="136" width="61" style="50" bestFit="1" customWidth="1"/>
    <col min="137" max="137" width="17.28515625" style="50" bestFit="1" customWidth="1"/>
    <col min="138" max="138" width="19.5703125" style="50" bestFit="1" customWidth="1"/>
    <col min="139" max="139" width="16.140625" style="50" bestFit="1" customWidth="1"/>
    <col min="140" max="140" width="17.28515625" style="50" bestFit="1" customWidth="1"/>
    <col min="141" max="141" width="10" style="57" bestFit="1" customWidth="1"/>
    <col min="142" max="142" width="17.28515625" style="50" bestFit="1" customWidth="1"/>
    <col min="143" max="143" width="84.7109375" style="49" bestFit="1" customWidth="1"/>
    <col min="144" max="144" width="18" style="50" bestFit="1" customWidth="1"/>
    <col min="145" max="145" width="19.140625" style="50" bestFit="1" customWidth="1"/>
    <col min="146" max="146" width="10.28515625" style="50" bestFit="1" customWidth="1"/>
    <col min="147" max="147" width="18.28515625" style="50" bestFit="1" customWidth="1"/>
    <col min="148" max="148" width="10" style="50" bestFit="1" customWidth="1"/>
    <col min="149" max="149" width="11.140625" style="50" bestFit="1" customWidth="1"/>
    <col min="150" max="150" width="7.140625" style="50" bestFit="1" customWidth="1"/>
    <col min="151" max="151" width="18" style="50" bestFit="1" customWidth="1"/>
    <col min="152" max="152" width="19.140625" style="50" bestFit="1" customWidth="1"/>
    <col min="153" max="153" width="10.28515625" style="50" bestFit="1" customWidth="1"/>
    <col min="154" max="154" width="18.28515625" style="50" bestFit="1" customWidth="1"/>
    <col min="155" max="155" width="10" style="50" bestFit="1" customWidth="1"/>
    <col min="156" max="156" width="14.28515625" style="50" bestFit="1" customWidth="1"/>
    <col min="157" max="157" width="7.140625" style="50" bestFit="1" customWidth="1"/>
    <col min="158" max="159" width="46.7109375" style="50" bestFit="1" customWidth="1"/>
    <col min="160" max="161" width="16.140625" style="50" bestFit="1" customWidth="1"/>
    <col min="162" max="162" width="10" style="57" bestFit="1" customWidth="1"/>
    <col min="163" max="163" width="16.140625" style="50" bestFit="1" customWidth="1"/>
    <col min="164" max="164" width="69.5703125" style="49" bestFit="1" customWidth="1"/>
    <col min="165" max="166" width="23.42578125" style="53" bestFit="1" customWidth="1"/>
    <col min="167" max="167" width="14.42578125" style="53" bestFit="1" customWidth="1"/>
    <col min="168" max="168" width="15.5703125" style="53" bestFit="1" customWidth="1"/>
    <col min="169" max="169" width="9.5703125" style="53" bestFit="1" customWidth="1"/>
    <col min="170" max="170" width="14.28515625" style="53" bestFit="1" customWidth="1"/>
    <col min="171" max="171" width="15.42578125" style="53" bestFit="1" customWidth="1"/>
    <col min="172" max="172" width="14.42578125" style="53" bestFit="1" customWidth="1"/>
    <col min="173" max="173" width="15.5703125" style="53" bestFit="1" customWidth="1"/>
    <col min="174" max="174" width="10" style="53" bestFit="1" customWidth="1"/>
    <col min="175" max="175" width="7" style="445" bestFit="1" customWidth="1"/>
    <col min="176" max="176" width="10" style="50" bestFit="1" customWidth="1"/>
    <col min="177" max="177" width="9" style="50" bestFit="1" customWidth="1"/>
    <col min="178" max="178" width="3" style="48" customWidth="1"/>
    <col min="179" max="179" width="7" style="50" bestFit="1" customWidth="1"/>
    <col min="180" max="180" width="10" style="50" bestFit="1" customWidth="1"/>
    <col min="181" max="181" width="9" style="50" bestFit="1" customWidth="1"/>
    <col min="182" max="182" width="7.42578125" style="48" bestFit="1" customWidth="1"/>
    <col min="183" max="16384" width="16.5703125" style="48"/>
  </cols>
  <sheetData>
    <row r="1" spans="1:182" s="108" customFormat="1" ht="20.100000000000001" customHeight="1" x14ac:dyDescent="0.5">
      <c r="A1" s="58" t="s">
        <v>444</v>
      </c>
      <c r="B1" s="58" t="s">
        <v>553</v>
      </c>
      <c r="C1" s="59" t="s">
        <v>554</v>
      </c>
      <c r="D1" s="58" t="s">
        <v>555</v>
      </c>
      <c r="E1" s="58" t="s">
        <v>15</v>
      </c>
      <c r="F1" s="58" t="s">
        <v>556</v>
      </c>
      <c r="G1" s="60" t="s">
        <v>539</v>
      </c>
      <c r="H1" s="58" t="s">
        <v>557</v>
      </c>
      <c r="I1" s="58" t="s">
        <v>558</v>
      </c>
      <c r="J1" s="58" t="s">
        <v>559</v>
      </c>
      <c r="K1" s="58" t="s">
        <v>560</v>
      </c>
      <c r="L1" s="58" t="s">
        <v>561</v>
      </c>
      <c r="M1" s="58" t="s">
        <v>541</v>
      </c>
      <c r="N1" s="58" t="s">
        <v>562</v>
      </c>
      <c r="O1" s="60" t="s">
        <v>540</v>
      </c>
      <c r="P1" s="60" t="s">
        <v>563</v>
      </c>
      <c r="Q1" s="60" t="s">
        <v>564</v>
      </c>
      <c r="R1" s="60" t="s">
        <v>565</v>
      </c>
      <c r="S1" s="60" t="s">
        <v>566</v>
      </c>
      <c r="T1" s="60" t="s">
        <v>567</v>
      </c>
      <c r="U1" s="60" t="s">
        <v>568</v>
      </c>
      <c r="V1" s="61" t="s">
        <v>569</v>
      </c>
      <c r="W1" s="61" t="s">
        <v>570</v>
      </c>
      <c r="X1" s="62" t="s">
        <v>571</v>
      </c>
      <c r="Y1" s="63" t="s">
        <v>560</v>
      </c>
      <c r="Z1" s="63" t="s">
        <v>563</v>
      </c>
      <c r="AA1" s="63" t="s">
        <v>564</v>
      </c>
      <c r="AB1" s="62" t="s">
        <v>565</v>
      </c>
      <c r="AC1" s="62" t="s">
        <v>566</v>
      </c>
      <c r="AD1" s="61" t="s">
        <v>572</v>
      </c>
      <c r="AE1" s="61" t="s">
        <v>573</v>
      </c>
      <c r="AF1" s="64" t="s">
        <v>574</v>
      </c>
      <c r="AG1" s="65" t="s">
        <v>575</v>
      </c>
      <c r="AH1" s="60" t="s">
        <v>576</v>
      </c>
      <c r="AI1" s="60" t="s">
        <v>577</v>
      </c>
      <c r="AJ1" s="66" t="s">
        <v>578</v>
      </c>
      <c r="AK1" s="66" t="s">
        <v>579</v>
      </c>
      <c r="AL1" s="66" t="s">
        <v>580</v>
      </c>
      <c r="AM1" s="66" t="s">
        <v>581</v>
      </c>
      <c r="AN1" s="67" t="s">
        <v>582</v>
      </c>
      <c r="AO1" s="67" t="s">
        <v>583</v>
      </c>
      <c r="AP1" s="67" t="s">
        <v>584</v>
      </c>
      <c r="AQ1" s="66" t="s">
        <v>585</v>
      </c>
      <c r="AR1" s="67" t="s">
        <v>586</v>
      </c>
      <c r="AS1" s="60" t="s">
        <v>587</v>
      </c>
      <c r="AT1" s="68" t="s">
        <v>588</v>
      </c>
      <c r="AU1" s="69" t="s">
        <v>569</v>
      </c>
      <c r="AV1" s="70" t="s">
        <v>589</v>
      </c>
      <c r="AW1" s="70" t="s">
        <v>590</v>
      </c>
      <c r="AX1" s="70" t="s">
        <v>591</v>
      </c>
      <c r="AY1" s="70" t="s">
        <v>592</v>
      </c>
      <c r="AZ1" s="70" t="s">
        <v>593</v>
      </c>
      <c r="BA1" s="70" t="s">
        <v>594</v>
      </c>
      <c r="BB1" s="71" t="s">
        <v>595</v>
      </c>
      <c r="BC1" s="70" t="s">
        <v>596</v>
      </c>
      <c r="BD1" s="72" t="s">
        <v>597</v>
      </c>
      <c r="BE1" s="72" t="s">
        <v>598</v>
      </c>
      <c r="BF1" s="72" t="s">
        <v>599</v>
      </c>
      <c r="BG1" s="72" t="s">
        <v>600</v>
      </c>
      <c r="BH1" s="72" t="s">
        <v>601</v>
      </c>
      <c r="BI1" s="72" t="s">
        <v>602</v>
      </c>
      <c r="BJ1" s="72" t="s">
        <v>603</v>
      </c>
      <c r="BK1" s="72" t="s">
        <v>604</v>
      </c>
      <c r="BL1" s="72" t="s">
        <v>605</v>
      </c>
      <c r="BM1" s="72" t="s">
        <v>606</v>
      </c>
      <c r="BN1" s="73" t="s">
        <v>607</v>
      </c>
      <c r="BO1" s="73" t="s">
        <v>609</v>
      </c>
      <c r="BP1" s="73" t="s">
        <v>608</v>
      </c>
      <c r="BQ1" s="74" t="s">
        <v>4366</v>
      </c>
      <c r="BR1" s="74" t="s">
        <v>610</v>
      </c>
      <c r="BS1" s="75" t="s">
        <v>611</v>
      </c>
      <c r="BT1" s="76" t="s">
        <v>612</v>
      </c>
      <c r="BU1" s="76" t="s">
        <v>613</v>
      </c>
      <c r="BV1" s="77" t="s">
        <v>614</v>
      </c>
      <c r="BW1" s="78" t="s">
        <v>615</v>
      </c>
      <c r="BX1" s="77" t="s">
        <v>616</v>
      </c>
      <c r="BY1" s="78" t="s">
        <v>615</v>
      </c>
      <c r="BZ1" s="77" t="s">
        <v>617</v>
      </c>
      <c r="CA1" s="77" t="s">
        <v>603</v>
      </c>
      <c r="CB1" s="77" t="s">
        <v>571</v>
      </c>
      <c r="CC1" s="77" t="s">
        <v>618</v>
      </c>
      <c r="CD1" s="78" t="s">
        <v>619</v>
      </c>
      <c r="CE1" s="77" t="s">
        <v>620</v>
      </c>
      <c r="CF1" s="77" t="s">
        <v>621</v>
      </c>
      <c r="CG1" s="77" t="s">
        <v>622</v>
      </c>
      <c r="CH1" s="79" t="s">
        <v>623</v>
      </c>
      <c r="CI1" s="80" t="s">
        <v>4367</v>
      </c>
      <c r="CJ1" s="80" t="s">
        <v>4368</v>
      </c>
      <c r="CK1" s="81" t="s">
        <v>626</v>
      </c>
      <c r="CL1" s="82" t="s">
        <v>627</v>
      </c>
      <c r="CM1" s="83" t="s">
        <v>612</v>
      </c>
      <c r="CN1" s="82" t="s">
        <v>628</v>
      </c>
      <c r="CO1" s="82" t="s">
        <v>569</v>
      </c>
      <c r="CP1" s="84" t="s">
        <v>4369</v>
      </c>
      <c r="CQ1" s="84" t="s">
        <v>4370</v>
      </c>
      <c r="CR1" s="85" t="s">
        <v>626</v>
      </c>
      <c r="CS1" s="86" t="s">
        <v>631</v>
      </c>
      <c r="CT1" s="87" t="s">
        <v>612</v>
      </c>
      <c r="CU1" s="86" t="s">
        <v>632</v>
      </c>
      <c r="CV1" s="88" t="s">
        <v>569</v>
      </c>
      <c r="CW1" s="89" t="s">
        <v>591</v>
      </c>
      <c r="CX1" s="89" t="s">
        <v>592</v>
      </c>
      <c r="CY1" s="90" t="s">
        <v>4371</v>
      </c>
      <c r="CZ1" s="90" t="s">
        <v>4372</v>
      </c>
      <c r="DA1" s="91" t="s">
        <v>626</v>
      </c>
      <c r="DB1" s="92" t="s">
        <v>635</v>
      </c>
      <c r="DC1" s="93" t="s">
        <v>612</v>
      </c>
      <c r="DD1" s="92" t="s">
        <v>636</v>
      </c>
      <c r="DE1" s="92" t="s">
        <v>569</v>
      </c>
      <c r="DF1" s="94" t="s">
        <v>4373</v>
      </c>
      <c r="DG1" s="94" t="s">
        <v>4374</v>
      </c>
      <c r="DH1" s="95" t="s">
        <v>637</v>
      </c>
      <c r="DI1" s="95" t="s">
        <v>638</v>
      </c>
      <c r="DJ1" s="95" t="s">
        <v>639</v>
      </c>
      <c r="DK1" s="95" t="s">
        <v>640</v>
      </c>
      <c r="DL1" s="78" t="s">
        <v>641</v>
      </c>
      <c r="DM1" s="78" t="s">
        <v>642</v>
      </c>
      <c r="DN1" s="78" t="s">
        <v>626</v>
      </c>
      <c r="DO1" s="78" t="s">
        <v>643</v>
      </c>
      <c r="DP1" s="96" t="s">
        <v>612</v>
      </c>
      <c r="DQ1" s="96" t="s">
        <v>644</v>
      </c>
      <c r="DR1" s="96" t="s">
        <v>569</v>
      </c>
      <c r="DS1" s="97" t="s">
        <v>4375</v>
      </c>
      <c r="DT1" s="97" t="s">
        <v>4376</v>
      </c>
      <c r="DU1" s="98" t="s">
        <v>626</v>
      </c>
      <c r="DV1" s="99" t="s">
        <v>647</v>
      </c>
      <c r="DW1" s="100" t="s">
        <v>612</v>
      </c>
      <c r="DX1" s="100" t="s">
        <v>648</v>
      </c>
      <c r="DY1" s="100" t="s">
        <v>569</v>
      </c>
      <c r="DZ1" s="78" t="s">
        <v>649</v>
      </c>
      <c r="EA1" s="78" t="s">
        <v>650</v>
      </c>
      <c r="EB1" s="78" t="s">
        <v>626</v>
      </c>
      <c r="EC1" s="78" t="s">
        <v>651</v>
      </c>
      <c r="ED1" s="96" t="s">
        <v>612</v>
      </c>
      <c r="EE1" s="78" t="s">
        <v>652</v>
      </c>
      <c r="EF1" s="78" t="s">
        <v>569</v>
      </c>
      <c r="EG1" s="101" t="s">
        <v>4377</v>
      </c>
      <c r="EH1" s="101" t="s">
        <v>654</v>
      </c>
      <c r="EI1" s="101" t="s">
        <v>626</v>
      </c>
      <c r="EJ1" s="101" t="s">
        <v>4378</v>
      </c>
      <c r="EK1" s="102" t="s">
        <v>612</v>
      </c>
      <c r="EL1" s="103" t="s">
        <v>4379</v>
      </c>
      <c r="EM1" s="103" t="s">
        <v>569</v>
      </c>
      <c r="EN1" s="78" t="s">
        <v>657</v>
      </c>
      <c r="EO1" s="78" t="s">
        <v>658</v>
      </c>
      <c r="EP1" s="78" t="s">
        <v>626</v>
      </c>
      <c r="EQ1" s="78" t="s">
        <v>659</v>
      </c>
      <c r="ER1" s="96" t="s">
        <v>612</v>
      </c>
      <c r="ES1" s="96" t="s">
        <v>660</v>
      </c>
      <c r="ET1" s="96" t="s">
        <v>569</v>
      </c>
      <c r="EU1" s="104" t="s">
        <v>661</v>
      </c>
      <c r="EV1" s="104" t="s">
        <v>662</v>
      </c>
      <c r="EW1" s="104" t="s">
        <v>626</v>
      </c>
      <c r="EX1" s="104" t="s">
        <v>663</v>
      </c>
      <c r="EY1" s="104" t="s">
        <v>612</v>
      </c>
      <c r="EZ1" s="104" t="s">
        <v>660</v>
      </c>
      <c r="FA1" s="104" t="s">
        <v>569</v>
      </c>
      <c r="FB1" s="80" t="s">
        <v>4380</v>
      </c>
      <c r="FC1" s="80" t="s">
        <v>4381</v>
      </c>
      <c r="FD1" s="81" t="s">
        <v>626</v>
      </c>
      <c r="FE1" s="82" t="s">
        <v>666</v>
      </c>
      <c r="FF1" s="105" t="s">
        <v>612</v>
      </c>
      <c r="FG1" s="82" t="s">
        <v>667</v>
      </c>
      <c r="FH1" s="82" t="s">
        <v>569</v>
      </c>
      <c r="FI1" s="106" t="s">
        <v>668</v>
      </c>
      <c r="FJ1" s="106" t="s">
        <v>669</v>
      </c>
      <c r="FK1" s="106" t="s">
        <v>670</v>
      </c>
      <c r="FL1" s="106" t="s">
        <v>671</v>
      </c>
      <c r="FM1" s="106" t="s">
        <v>569</v>
      </c>
      <c r="FN1" s="107" t="s">
        <v>672</v>
      </c>
      <c r="FO1" s="107" t="s">
        <v>673</v>
      </c>
      <c r="FP1" s="107" t="s">
        <v>670</v>
      </c>
      <c r="FQ1" s="107" t="s">
        <v>671</v>
      </c>
      <c r="FR1" s="107" t="s">
        <v>569</v>
      </c>
      <c r="FS1" s="447" t="s">
        <v>4712</v>
      </c>
      <c r="FT1" s="448" t="s">
        <v>4713</v>
      </c>
      <c r="FU1" s="448" t="s">
        <v>4714</v>
      </c>
      <c r="FW1" s="449" t="s">
        <v>4712</v>
      </c>
      <c r="FX1" s="450" t="s">
        <v>4713</v>
      </c>
      <c r="FY1" s="450" t="s">
        <v>4714</v>
      </c>
      <c r="FZ1" s="451" t="s">
        <v>4715</v>
      </c>
    </row>
    <row r="2" spans="1:182" ht="20.100000000000001" customHeight="1" x14ac:dyDescent="0.5">
      <c r="A2" s="109">
        <v>1</v>
      </c>
      <c r="B2" s="109" t="s">
        <v>674</v>
      </c>
      <c r="C2" s="109">
        <v>1</v>
      </c>
      <c r="D2" s="110" t="s">
        <v>675</v>
      </c>
      <c r="E2" s="110" t="s">
        <v>676</v>
      </c>
      <c r="F2" s="110" t="s">
        <v>677</v>
      </c>
      <c r="G2" s="111" t="s">
        <v>21</v>
      </c>
      <c r="H2" s="110" t="s">
        <v>678</v>
      </c>
      <c r="I2" s="110" t="s">
        <v>679</v>
      </c>
      <c r="J2" s="110"/>
      <c r="K2" s="111" t="s">
        <v>4716</v>
      </c>
      <c r="L2" s="111" t="s">
        <v>680</v>
      </c>
      <c r="M2" s="111" t="s">
        <v>681</v>
      </c>
      <c r="N2" s="111" t="s">
        <v>682</v>
      </c>
      <c r="O2" s="111" t="s">
        <v>4924</v>
      </c>
      <c r="P2" s="113">
        <v>13.8193658747465</v>
      </c>
      <c r="Q2" s="113">
        <v>100.85067035491601</v>
      </c>
      <c r="R2" s="114" t="s">
        <v>684</v>
      </c>
      <c r="S2" s="114"/>
      <c r="T2" s="115" t="s">
        <v>685</v>
      </c>
      <c r="U2" s="115" t="s">
        <v>686</v>
      </c>
      <c r="V2" s="115"/>
      <c r="W2" s="115" t="s">
        <v>687</v>
      </c>
      <c r="X2" s="115"/>
      <c r="Y2" s="115"/>
      <c r="Z2" s="115"/>
      <c r="AA2" s="115"/>
      <c r="AB2" s="115"/>
      <c r="AC2" s="115"/>
      <c r="AD2" s="116" t="s">
        <v>688</v>
      </c>
      <c r="AE2" s="116" t="s">
        <v>689</v>
      </c>
      <c r="AF2" s="117" t="s">
        <v>690</v>
      </c>
      <c r="AG2" s="117">
        <v>44967</v>
      </c>
      <c r="AH2" s="118" t="s">
        <v>691</v>
      </c>
      <c r="AI2" s="118" t="s">
        <v>692</v>
      </c>
      <c r="AJ2" s="119">
        <v>9</v>
      </c>
      <c r="AK2" s="120">
        <v>20</v>
      </c>
      <c r="AL2" s="120">
        <v>3.4</v>
      </c>
      <c r="AM2" s="120">
        <v>180</v>
      </c>
      <c r="AN2" s="121">
        <v>1</v>
      </c>
      <c r="AO2" s="121">
        <v>5</v>
      </c>
      <c r="AP2" s="116" t="s">
        <v>693</v>
      </c>
      <c r="AQ2" s="121" t="s">
        <v>694</v>
      </c>
      <c r="AR2" s="121">
        <v>3</v>
      </c>
      <c r="AS2" s="121"/>
      <c r="AT2" s="122">
        <v>44977</v>
      </c>
      <c r="AU2" s="123" t="s">
        <v>695</v>
      </c>
      <c r="AV2" s="124" t="s">
        <v>696</v>
      </c>
      <c r="AW2" s="125"/>
      <c r="AX2" s="124"/>
      <c r="AY2" s="124"/>
      <c r="AZ2" s="124"/>
      <c r="BA2" s="121" t="s">
        <v>697</v>
      </c>
      <c r="BB2" s="124"/>
      <c r="BC2" s="121" t="s">
        <v>697</v>
      </c>
      <c r="BD2" s="125" t="s">
        <v>698</v>
      </c>
      <c r="BE2" s="125"/>
      <c r="BF2" s="125"/>
      <c r="BG2" s="126" t="s">
        <v>699</v>
      </c>
      <c r="BH2" s="126" t="s">
        <v>700</v>
      </c>
      <c r="BI2" s="126" t="s">
        <v>701</v>
      </c>
      <c r="BJ2" s="127"/>
      <c r="BK2" s="127"/>
      <c r="BL2" s="128"/>
      <c r="BM2" s="129"/>
      <c r="BN2" s="130" t="s">
        <v>702</v>
      </c>
      <c r="BO2" s="131" t="s">
        <v>683</v>
      </c>
      <c r="BP2" s="131" t="s">
        <v>703</v>
      </c>
      <c r="BQ2" s="116" t="s">
        <v>704</v>
      </c>
      <c r="BR2" s="116" t="s">
        <v>705</v>
      </c>
      <c r="BS2" s="132">
        <v>44967</v>
      </c>
      <c r="BT2" s="133">
        <v>100</v>
      </c>
      <c r="BU2" s="132">
        <v>44967</v>
      </c>
      <c r="BV2" s="132"/>
      <c r="BW2" s="132"/>
      <c r="BX2" s="134"/>
      <c r="BY2" s="134"/>
      <c r="BZ2" s="134"/>
      <c r="CA2" s="132"/>
      <c r="CB2" s="135"/>
      <c r="CC2" s="132"/>
      <c r="CD2" s="136"/>
      <c r="CE2" s="136"/>
      <c r="CF2" s="136"/>
      <c r="CG2" s="135"/>
      <c r="CH2" s="129" t="s">
        <v>701</v>
      </c>
      <c r="CI2" s="117">
        <v>45012</v>
      </c>
      <c r="CJ2" s="117">
        <v>45012</v>
      </c>
      <c r="CK2" s="117"/>
      <c r="CL2" s="117">
        <v>45012</v>
      </c>
      <c r="CM2" s="133">
        <v>100</v>
      </c>
      <c r="CN2" s="117">
        <v>45012</v>
      </c>
      <c r="CO2" s="117"/>
      <c r="CP2" s="137" t="s">
        <v>706</v>
      </c>
      <c r="CQ2" s="117"/>
      <c r="CR2" s="117"/>
      <c r="CS2" s="117"/>
      <c r="CT2" s="133"/>
      <c r="CU2" s="137" t="s">
        <v>4382</v>
      </c>
      <c r="CV2" s="117"/>
      <c r="CW2" s="121"/>
      <c r="CX2" s="121"/>
      <c r="CY2" s="117">
        <v>45012</v>
      </c>
      <c r="CZ2" s="117">
        <v>45012</v>
      </c>
      <c r="DA2" s="117"/>
      <c r="DB2" s="117">
        <v>45012</v>
      </c>
      <c r="DC2" s="133">
        <v>100</v>
      </c>
      <c r="DD2" s="117">
        <v>45012</v>
      </c>
      <c r="DE2" s="138"/>
      <c r="DF2" s="138">
        <v>45012</v>
      </c>
      <c r="DG2" s="139" t="s">
        <v>4383</v>
      </c>
      <c r="DH2" s="117">
        <v>45040</v>
      </c>
      <c r="DI2" s="117">
        <v>45040</v>
      </c>
      <c r="DJ2" s="117">
        <v>45040</v>
      </c>
      <c r="DK2" s="117">
        <v>45040</v>
      </c>
      <c r="DL2" s="117"/>
      <c r="DM2" s="117"/>
      <c r="DN2" s="117"/>
      <c r="DO2" s="117"/>
      <c r="DP2" s="140"/>
      <c r="DQ2" s="117"/>
      <c r="DR2" s="117"/>
      <c r="DS2" s="117">
        <v>45045</v>
      </c>
      <c r="DT2" s="117">
        <v>45045</v>
      </c>
      <c r="DU2" s="117"/>
      <c r="DV2" s="117">
        <v>45045</v>
      </c>
      <c r="DW2" s="133">
        <v>100</v>
      </c>
      <c r="DX2" s="117">
        <v>45045</v>
      </c>
      <c r="DY2" s="117"/>
      <c r="DZ2" s="117">
        <v>45026</v>
      </c>
      <c r="EA2" s="117">
        <v>45026</v>
      </c>
      <c r="EB2" s="117"/>
      <c r="EC2" s="117">
        <v>45026</v>
      </c>
      <c r="ED2" s="116">
        <v>100</v>
      </c>
      <c r="EE2" s="117">
        <v>45026</v>
      </c>
      <c r="EF2" s="117" t="s">
        <v>707</v>
      </c>
      <c r="EG2" s="117">
        <v>45026</v>
      </c>
      <c r="EH2" s="117">
        <v>45026</v>
      </c>
      <c r="EI2" s="117"/>
      <c r="EJ2" s="117">
        <v>45027</v>
      </c>
      <c r="EK2" s="133">
        <v>100</v>
      </c>
      <c r="EL2" s="117">
        <v>45064</v>
      </c>
      <c r="EM2" s="122" t="s">
        <v>4717</v>
      </c>
      <c r="EN2" s="141"/>
      <c r="EO2" s="141"/>
      <c r="EP2" s="141"/>
      <c r="EQ2" s="141"/>
      <c r="ER2" s="141"/>
      <c r="ES2" s="141"/>
      <c r="ET2" s="141"/>
      <c r="EU2" s="117"/>
      <c r="EV2" s="117"/>
      <c r="EW2" s="117"/>
      <c r="EX2" s="117"/>
      <c r="EY2" s="117"/>
      <c r="EZ2" s="117"/>
      <c r="FA2" s="117"/>
      <c r="FB2" s="117">
        <v>45044</v>
      </c>
      <c r="FC2" s="117">
        <v>45044</v>
      </c>
      <c r="FD2" s="117">
        <v>45044</v>
      </c>
      <c r="FE2" s="117">
        <v>45045</v>
      </c>
      <c r="FF2" s="133">
        <v>70</v>
      </c>
      <c r="FG2" s="133"/>
      <c r="FH2" s="138"/>
      <c r="FI2" s="142"/>
      <c r="FJ2" s="142"/>
      <c r="FK2" s="143">
        <v>243354</v>
      </c>
      <c r="FL2" s="143">
        <v>243354</v>
      </c>
      <c r="FM2" s="139" t="s">
        <v>708</v>
      </c>
      <c r="FN2" s="142"/>
      <c r="FO2" s="142"/>
      <c r="FP2" s="143">
        <v>243354</v>
      </c>
      <c r="FQ2" s="143">
        <v>243354</v>
      </c>
      <c r="FR2" s="139" t="s">
        <v>708</v>
      </c>
      <c r="FS2" s="452" t="s">
        <v>4718</v>
      </c>
      <c r="FT2" s="453">
        <v>45096</v>
      </c>
      <c r="FU2" s="454" t="s">
        <v>4719</v>
      </c>
      <c r="FW2" s="446" t="s">
        <v>4718</v>
      </c>
      <c r="FX2" s="455">
        <v>45085</v>
      </c>
      <c r="FY2" s="446" t="s">
        <v>4720</v>
      </c>
    </row>
    <row r="3" spans="1:182" ht="20.100000000000001" customHeight="1" x14ac:dyDescent="0.5">
      <c r="A3" s="109">
        <v>2</v>
      </c>
      <c r="B3" s="109" t="s">
        <v>674</v>
      </c>
      <c r="C3" s="109">
        <v>2</v>
      </c>
      <c r="D3" s="110" t="s">
        <v>675</v>
      </c>
      <c r="E3" s="110" t="s">
        <v>676</v>
      </c>
      <c r="F3" s="110" t="s">
        <v>677</v>
      </c>
      <c r="G3" s="111" t="s">
        <v>21</v>
      </c>
      <c r="H3" s="110" t="s">
        <v>678</v>
      </c>
      <c r="I3" s="110" t="s">
        <v>679</v>
      </c>
      <c r="J3" s="110"/>
      <c r="K3" s="144" t="s">
        <v>709</v>
      </c>
      <c r="L3" s="111" t="s">
        <v>680</v>
      </c>
      <c r="M3" s="111" t="s">
        <v>681</v>
      </c>
      <c r="N3" s="111" t="s">
        <v>682</v>
      </c>
      <c r="O3" s="111" t="s">
        <v>710</v>
      </c>
      <c r="P3" s="113">
        <v>13.8264645441807</v>
      </c>
      <c r="Q3" s="113">
        <v>100.816333069479</v>
      </c>
      <c r="R3" s="114" t="s">
        <v>711</v>
      </c>
      <c r="S3" s="114" t="s">
        <v>712</v>
      </c>
      <c r="T3" s="115" t="s">
        <v>713</v>
      </c>
      <c r="U3" s="115" t="s">
        <v>714</v>
      </c>
      <c r="V3" s="115"/>
      <c r="W3" s="115" t="s">
        <v>715</v>
      </c>
      <c r="X3" s="115"/>
      <c r="Y3" s="115"/>
      <c r="Z3" s="115"/>
      <c r="AA3" s="115"/>
      <c r="AB3" s="115"/>
      <c r="AC3" s="115"/>
      <c r="AD3" s="116" t="s">
        <v>688</v>
      </c>
      <c r="AE3" s="116" t="s">
        <v>689</v>
      </c>
      <c r="AF3" s="117" t="s">
        <v>690</v>
      </c>
      <c r="AG3" s="117">
        <v>44967</v>
      </c>
      <c r="AH3" s="118" t="s">
        <v>691</v>
      </c>
      <c r="AI3" s="118" t="s">
        <v>692</v>
      </c>
      <c r="AJ3" s="145">
        <v>9.1999999999999993</v>
      </c>
      <c r="AK3" s="146">
        <v>16</v>
      </c>
      <c r="AL3" s="146">
        <v>3.4</v>
      </c>
      <c r="AM3" s="146">
        <v>147.19999999999999</v>
      </c>
      <c r="AN3" s="147">
        <v>1</v>
      </c>
      <c r="AO3" s="147">
        <v>4</v>
      </c>
      <c r="AP3" s="116" t="s">
        <v>716</v>
      </c>
      <c r="AQ3" s="147" t="s">
        <v>717</v>
      </c>
      <c r="AR3" s="147">
        <v>3</v>
      </c>
      <c r="AS3" s="147"/>
      <c r="AT3" s="122">
        <v>44981</v>
      </c>
      <c r="AU3" s="148" t="s">
        <v>695</v>
      </c>
      <c r="AV3" s="149" t="s">
        <v>696</v>
      </c>
      <c r="AW3" s="150"/>
      <c r="AX3" s="149"/>
      <c r="AY3" s="149"/>
      <c r="AZ3" s="149"/>
      <c r="BA3" s="147" t="s">
        <v>697</v>
      </c>
      <c r="BB3" s="149"/>
      <c r="BC3" s="147" t="s">
        <v>697</v>
      </c>
      <c r="BD3" s="150" t="s">
        <v>698</v>
      </c>
      <c r="BE3" s="150"/>
      <c r="BF3" s="150"/>
      <c r="BG3" s="151" t="s">
        <v>699</v>
      </c>
      <c r="BH3" s="151" t="s">
        <v>700</v>
      </c>
      <c r="BI3" s="151" t="s">
        <v>701</v>
      </c>
      <c r="BJ3" s="152"/>
      <c r="BK3" s="152"/>
      <c r="BL3" s="153"/>
      <c r="BM3" s="154"/>
      <c r="BN3" s="155" t="s">
        <v>710</v>
      </c>
      <c r="BO3" s="130" t="s">
        <v>710</v>
      </c>
      <c r="BP3" s="130"/>
      <c r="BQ3" s="116" t="s">
        <v>704</v>
      </c>
      <c r="BR3" s="116" t="s">
        <v>705</v>
      </c>
      <c r="BS3" s="132">
        <v>44967</v>
      </c>
      <c r="BT3" s="133">
        <v>100</v>
      </c>
      <c r="BU3" s="132">
        <v>44967</v>
      </c>
      <c r="BV3" s="132"/>
      <c r="BW3" s="132"/>
      <c r="BX3" s="134"/>
      <c r="BY3" s="134"/>
      <c r="BZ3" s="134"/>
      <c r="CA3" s="132"/>
      <c r="CB3" s="135"/>
      <c r="CC3" s="132"/>
      <c r="CD3" s="136"/>
      <c r="CE3" s="136"/>
      <c r="CF3" s="136"/>
      <c r="CG3" s="135"/>
      <c r="CH3" s="129" t="s">
        <v>701</v>
      </c>
      <c r="CI3" s="117">
        <v>45007</v>
      </c>
      <c r="CJ3" s="117">
        <v>45007</v>
      </c>
      <c r="CK3" s="117"/>
      <c r="CL3" s="117">
        <v>45007</v>
      </c>
      <c r="CM3" s="133">
        <v>100</v>
      </c>
      <c r="CN3" s="117">
        <v>45007</v>
      </c>
      <c r="CO3" s="117"/>
      <c r="CP3" s="137" t="s">
        <v>706</v>
      </c>
      <c r="CQ3" s="117"/>
      <c r="CR3" s="117"/>
      <c r="CS3" s="117"/>
      <c r="CT3" s="133"/>
      <c r="CU3" s="137" t="s">
        <v>4382</v>
      </c>
      <c r="CV3" s="117"/>
      <c r="CW3" s="147"/>
      <c r="CX3" s="147"/>
      <c r="CY3" s="117">
        <v>45007</v>
      </c>
      <c r="CZ3" s="117">
        <v>45007</v>
      </c>
      <c r="DA3" s="117"/>
      <c r="DB3" s="117">
        <v>45008</v>
      </c>
      <c r="DC3" s="133">
        <v>100</v>
      </c>
      <c r="DD3" s="117">
        <v>45017</v>
      </c>
      <c r="DE3" s="138"/>
      <c r="DF3" s="138">
        <v>45012</v>
      </c>
      <c r="DG3" s="139" t="s">
        <v>4383</v>
      </c>
      <c r="DH3" s="117">
        <v>45043</v>
      </c>
      <c r="DI3" s="117">
        <v>45043</v>
      </c>
      <c r="DJ3" s="117">
        <v>45043</v>
      </c>
      <c r="DK3" s="117">
        <v>45043</v>
      </c>
      <c r="DL3" s="117"/>
      <c r="DM3" s="117"/>
      <c r="DN3" s="117"/>
      <c r="DO3" s="117"/>
      <c r="DP3" s="140"/>
      <c r="DQ3" s="117"/>
      <c r="DR3" s="117"/>
      <c r="DS3" s="117">
        <v>45041</v>
      </c>
      <c r="DT3" s="117">
        <v>45041</v>
      </c>
      <c r="DU3" s="117"/>
      <c r="DV3" s="117">
        <v>45041</v>
      </c>
      <c r="DW3" s="133">
        <v>100</v>
      </c>
      <c r="DX3" s="117">
        <v>45041</v>
      </c>
      <c r="DY3" s="117"/>
      <c r="DZ3" s="117">
        <v>45027</v>
      </c>
      <c r="EA3" s="117">
        <v>45027</v>
      </c>
      <c r="EB3" s="117"/>
      <c r="EC3" s="117">
        <v>45027</v>
      </c>
      <c r="ED3" s="116">
        <v>100</v>
      </c>
      <c r="EE3" s="117">
        <v>45027</v>
      </c>
      <c r="EF3" s="117" t="s">
        <v>718</v>
      </c>
      <c r="EG3" s="117">
        <v>45027</v>
      </c>
      <c r="EH3" s="117">
        <v>45027</v>
      </c>
      <c r="EI3" s="117"/>
      <c r="EJ3" s="117">
        <v>45028</v>
      </c>
      <c r="EK3" s="116">
        <v>100</v>
      </c>
      <c r="EL3" s="117">
        <v>45062</v>
      </c>
      <c r="EM3" s="122" t="s">
        <v>4721</v>
      </c>
      <c r="EN3" s="141"/>
      <c r="EO3" s="141"/>
      <c r="EP3" s="141"/>
      <c r="EQ3" s="141"/>
      <c r="ER3" s="141"/>
      <c r="ES3" s="141"/>
      <c r="ET3" s="141"/>
      <c r="EU3" s="117"/>
      <c r="EV3" s="117"/>
      <c r="EW3" s="117"/>
      <c r="EX3" s="117"/>
      <c r="EY3" s="117"/>
      <c r="EZ3" s="117"/>
      <c r="FA3" s="117"/>
      <c r="FB3" s="117">
        <v>45044</v>
      </c>
      <c r="FC3" s="117">
        <v>45044</v>
      </c>
      <c r="FD3" s="117">
        <v>45044</v>
      </c>
      <c r="FE3" s="117">
        <v>45045</v>
      </c>
      <c r="FF3" s="133">
        <v>70</v>
      </c>
      <c r="FG3" s="133"/>
      <c r="FH3" s="138"/>
      <c r="FI3" s="142"/>
      <c r="FJ3" s="142"/>
      <c r="FK3" s="143"/>
      <c r="FL3" s="143"/>
      <c r="FM3" s="139"/>
      <c r="FN3" s="142"/>
      <c r="FO3" s="142"/>
      <c r="FP3" s="143"/>
      <c r="FQ3" s="143"/>
      <c r="FR3" s="139"/>
      <c r="FS3" s="452" t="s">
        <v>4718</v>
      </c>
      <c r="FT3" s="453">
        <v>45096</v>
      </c>
      <c r="FU3" s="454" t="s">
        <v>4719</v>
      </c>
      <c r="FW3" s="446" t="s">
        <v>4718</v>
      </c>
      <c r="FX3" s="455">
        <v>45085</v>
      </c>
      <c r="FY3" s="446" t="s">
        <v>4720</v>
      </c>
    </row>
    <row r="4" spans="1:182" ht="20.100000000000001" customHeight="1" x14ac:dyDescent="0.5">
      <c r="A4" s="109">
        <v>3</v>
      </c>
      <c r="B4" s="109" t="s">
        <v>674</v>
      </c>
      <c r="C4" s="109">
        <v>3</v>
      </c>
      <c r="D4" s="110" t="s">
        <v>675</v>
      </c>
      <c r="E4" s="110" t="s">
        <v>676</v>
      </c>
      <c r="F4" s="110" t="s">
        <v>677</v>
      </c>
      <c r="G4" s="111" t="s">
        <v>21</v>
      </c>
      <c r="H4" s="110" t="s">
        <v>678</v>
      </c>
      <c r="I4" s="110" t="s">
        <v>679</v>
      </c>
      <c r="J4" s="110"/>
      <c r="K4" s="144" t="s">
        <v>4384</v>
      </c>
      <c r="L4" s="111" t="s">
        <v>680</v>
      </c>
      <c r="M4" s="111" t="s">
        <v>681</v>
      </c>
      <c r="N4" s="111" t="s">
        <v>682</v>
      </c>
      <c r="O4" s="111" t="s">
        <v>719</v>
      </c>
      <c r="P4" s="113">
        <v>13.8296406385682</v>
      </c>
      <c r="Q4" s="113">
        <v>100.848670357137</v>
      </c>
      <c r="R4" s="114" t="s">
        <v>720</v>
      </c>
      <c r="S4" s="114"/>
      <c r="T4" s="115" t="s">
        <v>721</v>
      </c>
      <c r="U4" s="115" t="s">
        <v>722</v>
      </c>
      <c r="V4" s="115"/>
      <c r="W4" s="115" t="s">
        <v>723</v>
      </c>
      <c r="X4" s="115"/>
      <c r="Y4" s="115"/>
      <c r="Z4" s="115"/>
      <c r="AA4" s="115"/>
      <c r="AB4" s="115"/>
      <c r="AC4" s="115"/>
      <c r="AD4" s="116" t="s">
        <v>688</v>
      </c>
      <c r="AE4" s="116" t="s">
        <v>689</v>
      </c>
      <c r="AF4" s="117" t="s">
        <v>690</v>
      </c>
      <c r="AG4" s="117">
        <v>44967</v>
      </c>
      <c r="AH4" s="118" t="s">
        <v>691</v>
      </c>
      <c r="AI4" s="118" t="s">
        <v>692</v>
      </c>
      <c r="AJ4" s="145">
        <v>8</v>
      </c>
      <c r="AK4" s="146">
        <v>8.5</v>
      </c>
      <c r="AL4" s="146">
        <v>3.4</v>
      </c>
      <c r="AM4" s="146">
        <v>68</v>
      </c>
      <c r="AN4" s="147">
        <v>1</v>
      </c>
      <c r="AO4" s="147">
        <v>4</v>
      </c>
      <c r="AP4" s="116" t="s">
        <v>724</v>
      </c>
      <c r="AQ4" s="147" t="s">
        <v>694</v>
      </c>
      <c r="AR4" s="147">
        <v>3</v>
      </c>
      <c r="AS4" s="147"/>
      <c r="AT4" s="122">
        <v>44977</v>
      </c>
      <c r="AU4" s="142"/>
      <c r="AV4" s="149" t="s">
        <v>725</v>
      </c>
      <c r="AW4" s="150"/>
      <c r="AX4" s="147" t="s">
        <v>726</v>
      </c>
      <c r="AY4" s="149"/>
      <c r="AZ4" s="149"/>
      <c r="BA4" s="149"/>
      <c r="BB4" s="147" t="s">
        <v>697</v>
      </c>
      <c r="BC4" s="147" t="s">
        <v>697</v>
      </c>
      <c r="BD4" s="150" t="s">
        <v>698</v>
      </c>
      <c r="BE4" s="150"/>
      <c r="BF4" s="150"/>
      <c r="BG4" s="151" t="s">
        <v>699</v>
      </c>
      <c r="BH4" s="151" t="s">
        <v>700</v>
      </c>
      <c r="BI4" s="151" t="s">
        <v>701</v>
      </c>
      <c r="BJ4" s="152"/>
      <c r="BK4" s="152"/>
      <c r="BL4" s="153"/>
      <c r="BM4" s="154"/>
      <c r="BN4" s="155" t="s">
        <v>719</v>
      </c>
      <c r="BO4" s="130" t="s">
        <v>719</v>
      </c>
      <c r="BP4" s="130"/>
      <c r="BQ4" s="116" t="s">
        <v>704</v>
      </c>
      <c r="BR4" s="116" t="s">
        <v>705</v>
      </c>
      <c r="BS4" s="132">
        <v>44967</v>
      </c>
      <c r="BT4" s="133">
        <v>100</v>
      </c>
      <c r="BU4" s="132">
        <v>44967</v>
      </c>
      <c r="BV4" s="132"/>
      <c r="BW4" s="132"/>
      <c r="BX4" s="134"/>
      <c r="BY4" s="134"/>
      <c r="BZ4" s="134"/>
      <c r="CA4" s="132"/>
      <c r="CB4" s="135"/>
      <c r="CC4" s="132"/>
      <c r="CD4" s="136"/>
      <c r="CE4" s="136"/>
      <c r="CF4" s="136"/>
      <c r="CG4" s="135"/>
      <c r="CH4" s="129" t="s">
        <v>701</v>
      </c>
      <c r="CI4" s="117">
        <v>44984</v>
      </c>
      <c r="CJ4" s="117">
        <v>44984</v>
      </c>
      <c r="CK4" s="117"/>
      <c r="CL4" s="117">
        <v>44984</v>
      </c>
      <c r="CM4" s="133">
        <v>100</v>
      </c>
      <c r="CN4" s="117">
        <v>44984</v>
      </c>
      <c r="CO4" s="117"/>
      <c r="CP4" s="156">
        <v>44991</v>
      </c>
      <c r="CQ4" s="156">
        <v>44991</v>
      </c>
      <c r="CR4" s="156"/>
      <c r="CS4" s="156">
        <v>44991</v>
      </c>
      <c r="CT4" s="133">
        <v>100</v>
      </c>
      <c r="CU4" s="156">
        <v>44991</v>
      </c>
      <c r="CV4" s="117" t="s">
        <v>727</v>
      </c>
      <c r="CW4" s="147" t="s">
        <v>726</v>
      </c>
      <c r="CX4" s="147"/>
      <c r="CY4" s="117">
        <v>44984</v>
      </c>
      <c r="CZ4" s="117">
        <v>44984</v>
      </c>
      <c r="DA4" s="117"/>
      <c r="DB4" s="117">
        <v>44984</v>
      </c>
      <c r="DC4" s="133">
        <v>100</v>
      </c>
      <c r="DD4" s="117">
        <v>44984</v>
      </c>
      <c r="DE4" s="138"/>
      <c r="DF4" s="138">
        <v>45012</v>
      </c>
      <c r="DG4" s="139" t="s">
        <v>4383</v>
      </c>
      <c r="DH4" s="117">
        <v>45036</v>
      </c>
      <c r="DI4" s="117">
        <v>45036</v>
      </c>
      <c r="DJ4" s="117">
        <v>45036</v>
      </c>
      <c r="DK4" s="117">
        <v>45036</v>
      </c>
      <c r="DL4" s="117">
        <v>45038</v>
      </c>
      <c r="DM4" s="117">
        <v>45038</v>
      </c>
      <c r="DN4" s="117"/>
      <c r="DO4" s="117">
        <v>45038</v>
      </c>
      <c r="DP4" s="133">
        <v>100</v>
      </c>
      <c r="DQ4" s="117">
        <v>45038</v>
      </c>
      <c r="DR4" s="117"/>
      <c r="DS4" s="117">
        <v>45038</v>
      </c>
      <c r="DT4" s="117">
        <v>45038</v>
      </c>
      <c r="DU4" s="117"/>
      <c r="DV4" s="117">
        <v>45038</v>
      </c>
      <c r="DW4" s="133">
        <v>100</v>
      </c>
      <c r="DX4" s="117">
        <v>45038</v>
      </c>
      <c r="DY4" s="117"/>
      <c r="DZ4" s="117">
        <v>45026</v>
      </c>
      <c r="EA4" s="117">
        <v>45026</v>
      </c>
      <c r="EB4" s="117"/>
      <c r="EC4" s="117">
        <v>45026</v>
      </c>
      <c r="ED4" s="116">
        <v>100</v>
      </c>
      <c r="EE4" s="117">
        <v>45026</v>
      </c>
      <c r="EF4" s="117" t="s">
        <v>728</v>
      </c>
      <c r="EG4" s="117">
        <v>45026</v>
      </c>
      <c r="EH4" s="117">
        <v>45026</v>
      </c>
      <c r="EI4" s="117"/>
      <c r="EJ4" s="117">
        <v>45027</v>
      </c>
      <c r="EK4" s="133">
        <v>100</v>
      </c>
      <c r="EL4" s="117">
        <v>45064</v>
      </c>
      <c r="EM4" s="122" t="s">
        <v>4722</v>
      </c>
      <c r="EN4" s="141"/>
      <c r="EO4" s="141"/>
      <c r="EP4" s="141"/>
      <c r="EQ4" s="141"/>
      <c r="ER4" s="141"/>
      <c r="ES4" s="141"/>
      <c r="ET4" s="141"/>
      <c r="EU4" s="117">
        <v>45041</v>
      </c>
      <c r="EV4" s="117">
        <v>45041</v>
      </c>
      <c r="EW4" s="117"/>
      <c r="EX4" s="117">
        <v>45041</v>
      </c>
      <c r="EY4" s="133">
        <v>100</v>
      </c>
      <c r="EZ4" s="117">
        <v>45041</v>
      </c>
      <c r="FA4" s="117"/>
      <c r="FB4" s="117">
        <v>45041</v>
      </c>
      <c r="FC4" s="117">
        <v>45041</v>
      </c>
      <c r="FD4" s="117">
        <v>45041</v>
      </c>
      <c r="FE4" s="117">
        <v>45042</v>
      </c>
      <c r="FF4" s="116">
        <v>70</v>
      </c>
      <c r="FG4" s="116"/>
      <c r="FH4" s="138"/>
      <c r="FI4" s="142"/>
      <c r="FJ4" s="142"/>
      <c r="FK4" s="143">
        <v>243346</v>
      </c>
      <c r="FL4" s="143">
        <v>243346</v>
      </c>
      <c r="FM4" s="139" t="s">
        <v>708</v>
      </c>
      <c r="FN4" s="142"/>
      <c r="FO4" s="142"/>
      <c r="FP4" s="143">
        <v>243346</v>
      </c>
      <c r="FQ4" s="143">
        <v>243346</v>
      </c>
      <c r="FR4" s="157" t="s">
        <v>729</v>
      </c>
      <c r="FS4" s="452" t="s">
        <v>4718</v>
      </c>
      <c r="FT4" s="453">
        <v>45096</v>
      </c>
      <c r="FU4" s="454" t="s">
        <v>4719</v>
      </c>
      <c r="FW4" s="446" t="s">
        <v>4718</v>
      </c>
      <c r="FX4" s="455">
        <v>45085</v>
      </c>
      <c r="FY4" s="446" t="s">
        <v>4720</v>
      </c>
    </row>
    <row r="5" spans="1:182" ht="20.100000000000001" customHeight="1" x14ac:dyDescent="0.5">
      <c r="A5" s="109">
        <v>4</v>
      </c>
      <c r="B5" s="109" t="s">
        <v>674</v>
      </c>
      <c r="C5" s="109">
        <v>4</v>
      </c>
      <c r="D5" s="110" t="s">
        <v>675</v>
      </c>
      <c r="E5" s="110" t="s">
        <v>676</v>
      </c>
      <c r="F5" s="110" t="s">
        <v>677</v>
      </c>
      <c r="G5" s="111" t="s">
        <v>21</v>
      </c>
      <c r="H5" s="110" t="s">
        <v>678</v>
      </c>
      <c r="I5" s="110" t="s">
        <v>730</v>
      </c>
      <c r="J5" s="110"/>
      <c r="K5" s="111" t="s">
        <v>731</v>
      </c>
      <c r="L5" s="111" t="s">
        <v>680</v>
      </c>
      <c r="M5" s="111" t="s">
        <v>681</v>
      </c>
      <c r="N5" s="111" t="s">
        <v>682</v>
      </c>
      <c r="O5" s="111" t="s">
        <v>733</v>
      </c>
      <c r="P5" s="113">
        <v>13.9134936762007</v>
      </c>
      <c r="Q5" s="113">
        <v>100.86346919646699</v>
      </c>
      <c r="R5" s="114" t="s">
        <v>734</v>
      </c>
      <c r="S5" s="114"/>
      <c r="T5" s="115" t="s">
        <v>735</v>
      </c>
      <c r="U5" s="115" t="s">
        <v>736</v>
      </c>
      <c r="V5" s="115"/>
      <c r="W5" s="115" t="s">
        <v>737</v>
      </c>
      <c r="X5" s="115"/>
      <c r="Y5" s="115"/>
      <c r="Z5" s="115"/>
      <c r="AA5" s="115"/>
      <c r="AB5" s="115"/>
      <c r="AC5" s="115"/>
      <c r="AD5" s="116" t="s">
        <v>688</v>
      </c>
      <c r="AE5" s="116" t="s">
        <v>689</v>
      </c>
      <c r="AF5" s="117" t="s">
        <v>690</v>
      </c>
      <c r="AG5" s="117">
        <v>44967</v>
      </c>
      <c r="AH5" s="118" t="s">
        <v>691</v>
      </c>
      <c r="AI5" s="118" t="s">
        <v>692</v>
      </c>
      <c r="AJ5" s="145">
        <v>8</v>
      </c>
      <c r="AK5" s="146">
        <v>8</v>
      </c>
      <c r="AL5" s="146">
        <v>3.4</v>
      </c>
      <c r="AM5" s="146">
        <v>64</v>
      </c>
      <c r="AN5" s="147">
        <v>1</v>
      </c>
      <c r="AO5" s="147">
        <v>5</v>
      </c>
      <c r="AP5" s="116" t="s">
        <v>738</v>
      </c>
      <c r="AQ5" s="147" t="s">
        <v>717</v>
      </c>
      <c r="AR5" s="147">
        <v>3</v>
      </c>
      <c r="AS5" s="147"/>
      <c r="AT5" s="122">
        <v>44977</v>
      </c>
      <c r="AU5" s="142"/>
      <c r="AV5" s="149" t="s">
        <v>696</v>
      </c>
      <c r="AW5" s="150"/>
      <c r="AX5" s="147"/>
      <c r="AY5" s="147"/>
      <c r="AZ5" s="147"/>
      <c r="BA5" s="147" t="s">
        <v>697</v>
      </c>
      <c r="BB5" s="147"/>
      <c r="BC5" s="147"/>
      <c r="BD5" s="150"/>
      <c r="BE5" s="150" t="s">
        <v>739</v>
      </c>
      <c r="BF5" s="158">
        <v>2</v>
      </c>
      <c r="BG5" s="151" t="s">
        <v>699</v>
      </c>
      <c r="BH5" s="151" t="s">
        <v>700</v>
      </c>
      <c r="BI5" s="151" t="s">
        <v>701</v>
      </c>
      <c r="BJ5" s="152"/>
      <c r="BK5" s="152"/>
      <c r="BL5" s="153"/>
      <c r="BM5" s="154"/>
      <c r="BN5" s="155" t="s">
        <v>733</v>
      </c>
      <c r="BO5" s="131" t="s">
        <v>732</v>
      </c>
      <c r="BP5" s="131" t="s">
        <v>703</v>
      </c>
      <c r="BQ5" s="116" t="s">
        <v>704</v>
      </c>
      <c r="BR5" s="116" t="s">
        <v>705</v>
      </c>
      <c r="BS5" s="132">
        <v>44967</v>
      </c>
      <c r="BT5" s="133">
        <v>100</v>
      </c>
      <c r="BU5" s="132">
        <v>44967</v>
      </c>
      <c r="BV5" s="132"/>
      <c r="BW5" s="132"/>
      <c r="BX5" s="134"/>
      <c r="BY5" s="134"/>
      <c r="BZ5" s="134"/>
      <c r="CA5" s="132"/>
      <c r="CB5" s="135"/>
      <c r="CC5" s="159"/>
      <c r="CD5" s="160"/>
      <c r="CE5" s="160"/>
      <c r="CF5" s="160"/>
      <c r="CG5" s="161"/>
      <c r="CH5" s="129" t="s">
        <v>701</v>
      </c>
      <c r="CI5" s="132">
        <v>45003</v>
      </c>
      <c r="CJ5" s="132">
        <v>45003</v>
      </c>
      <c r="CK5" s="117"/>
      <c r="CL5" s="132">
        <v>45003</v>
      </c>
      <c r="CM5" s="133">
        <v>100</v>
      </c>
      <c r="CN5" s="132">
        <v>45003</v>
      </c>
      <c r="CO5" s="117"/>
      <c r="CP5" s="132">
        <v>45003</v>
      </c>
      <c r="CQ5" s="132">
        <v>45003</v>
      </c>
      <c r="CR5" s="117"/>
      <c r="CS5" s="132">
        <v>45003</v>
      </c>
      <c r="CT5" s="133">
        <v>100</v>
      </c>
      <c r="CU5" s="132">
        <v>45003</v>
      </c>
      <c r="CV5" s="117"/>
      <c r="CW5" s="147"/>
      <c r="CX5" s="147"/>
      <c r="CY5" s="117">
        <v>45003</v>
      </c>
      <c r="CZ5" s="117">
        <v>45003</v>
      </c>
      <c r="DA5" s="117"/>
      <c r="DB5" s="117">
        <v>45004</v>
      </c>
      <c r="DC5" s="133">
        <v>100</v>
      </c>
      <c r="DD5" s="117">
        <v>45010</v>
      </c>
      <c r="DE5" s="162"/>
      <c r="DF5" s="138">
        <v>45012</v>
      </c>
      <c r="DG5" s="139" t="s">
        <v>4383</v>
      </c>
      <c r="DH5" s="117">
        <v>45042</v>
      </c>
      <c r="DI5" s="117">
        <v>45042</v>
      </c>
      <c r="DJ5" s="117">
        <v>45042</v>
      </c>
      <c r="DK5" s="117">
        <v>45042</v>
      </c>
      <c r="DL5" s="117">
        <v>45039</v>
      </c>
      <c r="DM5" s="117">
        <v>45039</v>
      </c>
      <c r="DN5" s="117"/>
      <c r="DO5" s="117">
        <v>45039</v>
      </c>
      <c r="DP5" s="133">
        <v>100</v>
      </c>
      <c r="DQ5" s="117">
        <v>45039</v>
      </c>
      <c r="DR5" s="117"/>
      <c r="DS5" s="117">
        <v>45039</v>
      </c>
      <c r="DT5" s="117">
        <v>45039</v>
      </c>
      <c r="DU5" s="117"/>
      <c r="DV5" s="117">
        <v>45039</v>
      </c>
      <c r="DW5" s="133">
        <v>100</v>
      </c>
      <c r="DX5" s="117">
        <v>45039</v>
      </c>
      <c r="DY5" s="117"/>
      <c r="DZ5" s="117">
        <v>45027</v>
      </c>
      <c r="EA5" s="117">
        <v>45027</v>
      </c>
      <c r="EB5" s="117"/>
      <c r="EC5" s="117">
        <v>45027</v>
      </c>
      <c r="ED5" s="116">
        <v>100</v>
      </c>
      <c r="EE5" s="117">
        <v>45027</v>
      </c>
      <c r="EF5" s="117" t="s">
        <v>740</v>
      </c>
      <c r="EG5" s="117">
        <v>45027</v>
      </c>
      <c r="EH5" s="117">
        <v>45027</v>
      </c>
      <c r="EI5" s="117"/>
      <c r="EJ5" s="117">
        <v>45027</v>
      </c>
      <c r="EK5" s="116">
        <v>100</v>
      </c>
      <c r="EL5" s="117">
        <v>45062</v>
      </c>
      <c r="EM5" s="122" t="s">
        <v>740</v>
      </c>
      <c r="EN5" s="141"/>
      <c r="EO5" s="141"/>
      <c r="EP5" s="141"/>
      <c r="EQ5" s="141"/>
      <c r="ER5" s="141"/>
      <c r="ES5" s="141"/>
      <c r="ET5" s="141"/>
      <c r="EU5" s="117">
        <v>45042</v>
      </c>
      <c r="EV5" s="117">
        <v>45042</v>
      </c>
      <c r="EW5" s="117"/>
      <c r="EX5" s="117">
        <v>45042</v>
      </c>
      <c r="EY5" s="133">
        <v>100</v>
      </c>
      <c r="EZ5" s="117">
        <v>45042</v>
      </c>
      <c r="FA5" s="117"/>
      <c r="FB5" s="117">
        <v>45042</v>
      </c>
      <c r="FC5" s="117">
        <v>45042</v>
      </c>
      <c r="FD5" s="117">
        <v>45042</v>
      </c>
      <c r="FE5" s="117">
        <v>45043</v>
      </c>
      <c r="FF5" s="116">
        <v>70</v>
      </c>
      <c r="FG5" s="116"/>
      <c r="FH5" s="138"/>
      <c r="FI5" s="142"/>
      <c r="FJ5" s="142"/>
      <c r="FK5" s="143"/>
      <c r="FL5" s="143"/>
      <c r="FM5" s="139"/>
      <c r="FN5" s="142"/>
      <c r="FO5" s="142"/>
      <c r="FP5" s="143"/>
      <c r="FQ5" s="143"/>
      <c r="FR5" s="139"/>
      <c r="FS5" s="452" t="s">
        <v>4718</v>
      </c>
      <c r="FT5" s="453">
        <v>45097</v>
      </c>
      <c r="FU5" s="454" t="s">
        <v>4719</v>
      </c>
      <c r="FW5" s="446" t="s">
        <v>4723</v>
      </c>
      <c r="FX5" s="455">
        <v>45085</v>
      </c>
      <c r="FY5" s="446" t="s">
        <v>4720</v>
      </c>
    </row>
    <row r="6" spans="1:182" ht="20.100000000000001" customHeight="1" x14ac:dyDescent="0.5">
      <c r="A6" s="109">
        <v>5</v>
      </c>
      <c r="B6" s="109" t="s">
        <v>674</v>
      </c>
      <c r="C6" s="109">
        <v>5</v>
      </c>
      <c r="D6" s="110" t="s">
        <v>675</v>
      </c>
      <c r="E6" s="110" t="s">
        <v>676</v>
      </c>
      <c r="F6" s="110" t="s">
        <v>677</v>
      </c>
      <c r="G6" s="111" t="s">
        <v>21</v>
      </c>
      <c r="H6" s="110" t="s">
        <v>678</v>
      </c>
      <c r="I6" s="110" t="s">
        <v>730</v>
      </c>
      <c r="J6" s="110"/>
      <c r="K6" s="111" t="s">
        <v>4385</v>
      </c>
      <c r="L6" s="111" t="s">
        <v>680</v>
      </c>
      <c r="M6" s="111" t="s">
        <v>681</v>
      </c>
      <c r="N6" s="111" t="s">
        <v>682</v>
      </c>
      <c r="O6" s="111" t="s">
        <v>741</v>
      </c>
      <c r="P6" s="113">
        <v>13.887880262495299</v>
      </c>
      <c r="Q6" s="113">
        <v>100.90661572411901</v>
      </c>
      <c r="R6" s="114" t="s">
        <v>742</v>
      </c>
      <c r="S6" s="114" t="s">
        <v>743</v>
      </c>
      <c r="T6" s="115" t="s">
        <v>744</v>
      </c>
      <c r="U6" s="115" t="s">
        <v>745</v>
      </c>
      <c r="V6" s="115"/>
      <c r="W6" s="115" t="s">
        <v>746</v>
      </c>
      <c r="X6" s="115"/>
      <c r="Y6" s="115"/>
      <c r="Z6" s="115"/>
      <c r="AA6" s="115"/>
      <c r="AB6" s="115"/>
      <c r="AC6" s="115"/>
      <c r="AD6" s="116" t="s">
        <v>688</v>
      </c>
      <c r="AE6" s="116" t="s">
        <v>689</v>
      </c>
      <c r="AF6" s="117" t="s">
        <v>690</v>
      </c>
      <c r="AG6" s="117">
        <v>44967</v>
      </c>
      <c r="AH6" s="118" t="s">
        <v>691</v>
      </c>
      <c r="AI6" s="118" t="s">
        <v>692</v>
      </c>
      <c r="AJ6" s="145">
        <v>8</v>
      </c>
      <c r="AK6" s="146">
        <v>8.5</v>
      </c>
      <c r="AL6" s="146">
        <v>3.5</v>
      </c>
      <c r="AM6" s="146">
        <v>68</v>
      </c>
      <c r="AN6" s="147">
        <v>1</v>
      </c>
      <c r="AO6" s="147">
        <v>4</v>
      </c>
      <c r="AP6" s="116" t="s">
        <v>747</v>
      </c>
      <c r="AQ6" s="147">
        <v>30</v>
      </c>
      <c r="AR6" s="147">
        <v>3</v>
      </c>
      <c r="AS6" s="147"/>
      <c r="AT6" s="122">
        <v>44977</v>
      </c>
      <c r="AU6" s="148" t="s">
        <v>695</v>
      </c>
      <c r="AV6" s="149" t="s">
        <v>696</v>
      </c>
      <c r="AW6" s="150"/>
      <c r="AX6" s="149"/>
      <c r="AY6" s="149"/>
      <c r="AZ6" s="149"/>
      <c r="BA6" s="149"/>
      <c r="BB6" s="149"/>
      <c r="BC6" s="147" t="s">
        <v>697</v>
      </c>
      <c r="BD6" s="150" t="s">
        <v>698</v>
      </c>
      <c r="BE6" s="150"/>
      <c r="BF6" s="150"/>
      <c r="BG6" s="151" t="s">
        <v>699</v>
      </c>
      <c r="BH6" s="151" t="s">
        <v>700</v>
      </c>
      <c r="BI6" s="151" t="s">
        <v>701</v>
      </c>
      <c r="BJ6" s="152"/>
      <c r="BK6" s="152"/>
      <c r="BL6" s="153"/>
      <c r="BM6" s="154"/>
      <c r="BN6" s="155" t="s">
        <v>741</v>
      </c>
      <c r="BO6" s="130" t="s">
        <v>741</v>
      </c>
      <c r="BP6" s="130"/>
      <c r="BQ6" s="116" t="s">
        <v>704</v>
      </c>
      <c r="BR6" s="116" t="s">
        <v>705</v>
      </c>
      <c r="BS6" s="132">
        <v>44967</v>
      </c>
      <c r="BT6" s="133">
        <v>100</v>
      </c>
      <c r="BU6" s="132">
        <v>44967</v>
      </c>
      <c r="BV6" s="132"/>
      <c r="BW6" s="132"/>
      <c r="BX6" s="134"/>
      <c r="BY6" s="134"/>
      <c r="BZ6" s="134"/>
      <c r="CA6" s="132"/>
      <c r="CB6" s="135"/>
      <c r="CC6" s="132"/>
      <c r="CD6" s="136"/>
      <c r="CE6" s="136"/>
      <c r="CF6" s="136"/>
      <c r="CG6" s="135"/>
      <c r="CH6" s="129" t="s">
        <v>701</v>
      </c>
      <c r="CI6" s="132">
        <v>45001</v>
      </c>
      <c r="CJ6" s="132">
        <v>45001</v>
      </c>
      <c r="CK6" s="117"/>
      <c r="CL6" s="132">
        <v>45001</v>
      </c>
      <c r="CM6" s="133">
        <v>100</v>
      </c>
      <c r="CN6" s="132">
        <v>45001</v>
      </c>
      <c r="CO6" s="117"/>
      <c r="CP6" s="137" t="s">
        <v>706</v>
      </c>
      <c r="CQ6" s="132"/>
      <c r="CR6" s="117"/>
      <c r="CS6" s="132"/>
      <c r="CT6" s="133"/>
      <c r="CU6" s="137" t="s">
        <v>4382</v>
      </c>
      <c r="CV6" s="117"/>
      <c r="CW6" s="147"/>
      <c r="CX6" s="147"/>
      <c r="CY6" s="117">
        <v>45001</v>
      </c>
      <c r="CZ6" s="117">
        <v>45001</v>
      </c>
      <c r="DA6" s="117"/>
      <c r="DB6" s="117">
        <v>45002</v>
      </c>
      <c r="DC6" s="133">
        <v>100</v>
      </c>
      <c r="DD6" s="117">
        <v>45019</v>
      </c>
      <c r="DE6" s="162"/>
      <c r="DF6" s="138">
        <v>45012</v>
      </c>
      <c r="DG6" s="139" t="s">
        <v>4383</v>
      </c>
      <c r="DH6" s="117">
        <v>45040</v>
      </c>
      <c r="DI6" s="117">
        <v>45040</v>
      </c>
      <c r="DJ6" s="117">
        <v>45040</v>
      </c>
      <c r="DK6" s="117">
        <v>45040</v>
      </c>
      <c r="DL6" s="117">
        <v>45039</v>
      </c>
      <c r="DM6" s="117">
        <v>45039</v>
      </c>
      <c r="DN6" s="117"/>
      <c r="DO6" s="117">
        <v>45039</v>
      </c>
      <c r="DP6" s="133">
        <v>100</v>
      </c>
      <c r="DQ6" s="117">
        <v>45039</v>
      </c>
      <c r="DR6" s="117"/>
      <c r="DS6" s="117">
        <v>45039</v>
      </c>
      <c r="DT6" s="117">
        <v>45039</v>
      </c>
      <c r="DU6" s="117"/>
      <c r="DV6" s="117">
        <v>45039</v>
      </c>
      <c r="DW6" s="133">
        <v>100</v>
      </c>
      <c r="DX6" s="117">
        <v>45039</v>
      </c>
      <c r="DY6" s="117"/>
      <c r="DZ6" s="117">
        <v>45026</v>
      </c>
      <c r="EA6" s="117">
        <v>45026</v>
      </c>
      <c r="EB6" s="117"/>
      <c r="EC6" s="117">
        <v>45026</v>
      </c>
      <c r="ED6" s="116">
        <v>100</v>
      </c>
      <c r="EE6" s="117">
        <v>45026</v>
      </c>
      <c r="EF6" s="117" t="s">
        <v>740</v>
      </c>
      <c r="EG6" s="117">
        <v>45026</v>
      </c>
      <c r="EH6" s="117">
        <v>45026</v>
      </c>
      <c r="EI6" s="117"/>
      <c r="EJ6" s="117">
        <v>45026</v>
      </c>
      <c r="EK6" s="116">
        <v>100</v>
      </c>
      <c r="EL6" s="117">
        <v>45062</v>
      </c>
      <c r="EM6" s="122" t="s">
        <v>740</v>
      </c>
      <c r="EN6" s="141"/>
      <c r="EO6" s="141"/>
      <c r="EP6" s="141"/>
      <c r="EQ6" s="141"/>
      <c r="ER6" s="141"/>
      <c r="ES6" s="141"/>
      <c r="ET6" s="141"/>
      <c r="EU6" s="117"/>
      <c r="EV6" s="117"/>
      <c r="EW6" s="117"/>
      <c r="EX6" s="117"/>
      <c r="EY6" s="117"/>
      <c r="EZ6" s="117"/>
      <c r="FA6" s="117"/>
      <c r="FB6" s="117">
        <v>45045</v>
      </c>
      <c r="FC6" s="117">
        <v>45045</v>
      </c>
      <c r="FD6" s="117">
        <v>45045</v>
      </c>
      <c r="FE6" s="117">
        <v>45046</v>
      </c>
      <c r="FF6" s="133">
        <v>70</v>
      </c>
      <c r="FG6" s="133"/>
      <c r="FH6" s="138"/>
      <c r="FI6" s="142"/>
      <c r="FJ6" s="142"/>
      <c r="FK6" s="143"/>
      <c r="FL6" s="143"/>
      <c r="FM6" s="139"/>
      <c r="FN6" s="142"/>
      <c r="FO6" s="142"/>
      <c r="FP6" s="143"/>
      <c r="FQ6" s="143"/>
      <c r="FR6" s="139"/>
      <c r="FS6" s="452" t="s">
        <v>4718</v>
      </c>
      <c r="FT6" s="453">
        <v>45097</v>
      </c>
      <c r="FU6" s="454" t="s">
        <v>4719</v>
      </c>
      <c r="FW6" s="446" t="s">
        <v>4723</v>
      </c>
      <c r="FX6" s="455">
        <v>45085</v>
      </c>
      <c r="FY6" s="446" t="s">
        <v>4720</v>
      </c>
    </row>
    <row r="7" spans="1:182" ht="20.100000000000001" customHeight="1" x14ac:dyDescent="0.5">
      <c r="A7" s="109">
        <v>6</v>
      </c>
      <c r="B7" s="109" t="s">
        <v>674</v>
      </c>
      <c r="C7" s="109">
        <v>6</v>
      </c>
      <c r="D7" s="110" t="s">
        <v>675</v>
      </c>
      <c r="E7" s="110" t="s">
        <v>676</v>
      </c>
      <c r="F7" s="110" t="s">
        <v>677</v>
      </c>
      <c r="G7" s="111" t="s">
        <v>21</v>
      </c>
      <c r="H7" s="110" t="s">
        <v>748</v>
      </c>
      <c r="I7" s="110" t="s">
        <v>749</v>
      </c>
      <c r="J7" s="110"/>
      <c r="K7" s="111" t="s">
        <v>750</v>
      </c>
      <c r="L7" s="111"/>
      <c r="M7" s="111"/>
      <c r="N7" s="111" t="s">
        <v>682</v>
      </c>
      <c r="O7" s="111" t="s">
        <v>751</v>
      </c>
      <c r="P7" s="113">
        <v>13.7527661362</v>
      </c>
      <c r="Q7" s="113">
        <v>100.51662072000001</v>
      </c>
      <c r="R7" s="114"/>
      <c r="S7" s="114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6" t="s">
        <v>688</v>
      </c>
      <c r="AE7" s="116" t="s">
        <v>689</v>
      </c>
      <c r="AF7" s="117">
        <v>44984</v>
      </c>
      <c r="AG7" s="132">
        <v>44982</v>
      </c>
      <c r="AH7" s="118" t="s">
        <v>691</v>
      </c>
      <c r="AI7" s="118" t="s">
        <v>692</v>
      </c>
      <c r="AJ7" s="145">
        <v>6</v>
      </c>
      <c r="AK7" s="146">
        <v>10</v>
      </c>
      <c r="AL7" s="146">
        <v>3.2</v>
      </c>
      <c r="AM7" s="146">
        <v>60</v>
      </c>
      <c r="AN7" s="147">
        <v>1</v>
      </c>
      <c r="AO7" s="147">
        <v>2</v>
      </c>
      <c r="AP7" s="116"/>
      <c r="AQ7" s="147" t="s">
        <v>752</v>
      </c>
      <c r="AR7" s="147">
        <v>1</v>
      </c>
      <c r="AS7" s="147"/>
      <c r="AT7" s="122"/>
      <c r="AU7" s="142"/>
      <c r="AV7" s="149" t="s">
        <v>696</v>
      </c>
      <c r="AW7" s="150" t="s">
        <v>753</v>
      </c>
      <c r="AX7" s="149"/>
      <c r="AY7" s="149"/>
      <c r="AZ7" s="149"/>
      <c r="BA7" s="149"/>
      <c r="BB7" s="149"/>
      <c r="BC7" s="147" t="s">
        <v>697</v>
      </c>
      <c r="BD7" s="150" t="s">
        <v>698</v>
      </c>
      <c r="BE7" s="150"/>
      <c r="BF7" s="150"/>
      <c r="BG7" s="151" t="s">
        <v>699</v>
      </c>
      <c r="BH7" s="163" t="s">
        <v>754</v>
      </c>
      <c r="BI7" s="151" t="s">
        <v>701</v>
      </c>
      <c r="BJ7" s="152"/>
      <c r="BK7" s="152"/>
      <c r="BL7" s="153"/>
      <c r="BM7" s="154"/>
      <c r="BN7" s="155" t="s">
        <v>751</v>
      </c>
      <c r="BO7" s="130" t="s">
        <v>751</v>
      </c>
      <c r="BP7" s="130"/>
      <c r="BQ7" s="116" t="s">
        <v>704</v>
      </c>
      <c r="BR7" s="116" t="s">
        <v>705</v>
      </c>
      <c r="BS7" s="132">
        <v>44982</v>
      </c>
      <c r="BT7" s="133">
        <v>100</v>
      </c>
      <c r="BU7" s="132">
        <v>44982</v>
      </c>
      <c r="BV7" s="132"/>
      <c r="BW7" s="132"/>
      <c r="BX7" s="134"/>
      <c r="BY7" s="134"/>
      <c r="BZ7" s="134"/>
      <c r="CA7" s="132"/>
      <c r="CB7" s="135"/>
      <c r="CC7" s="132"/>
      <c r="CD7" s="136"/>
      <c r="CE7" s="136"/>
      <c r="CF7" s="136"/>
      <c r="CG7" s="135"/>
      <c r="CH7" s="129" t="s">
        <v>701</v>
      </c>
      <c r="CI7" s="117">
        <v>44995</v>
      </c>
      <c r="CJ7" s="117">
        <v>44995</v>
      </c>
      <c r="CK7" s="117"/>
      <c r="CL7" s="117">
        <v>44995</v>
      </c>
      <c r="CM7" s="133">
        <v>100</v>
      </c>
      <c r="CN7" s="132">
        <v>44995</v>
      </c>
      <c r="CO7" s="117"/>
      <c r="CP7" s="164">
        <v>45048</v>
      </c>
      <c r="CQ7" s="164">
        <v>45048</v>
      </c>
      <c r="CR7" s="164"/>
      <c r="CS7" s="164">
        <v>45048</v>
      </c>
      <c r="CT7" s="165">
        <v>100</v>
      </c>
      <c r="CU7" s="164">
        <v>45048</v>
      </c>
      <c r="CV7" s="117"/>
      <c r="CW7" s="147"/>
      <c r="CX7" s="147"/>
      <c r="CY7" s="117">
        <v>44995</v>
      </c>
      <c r="CZ7" s="117">
        <v>44995</v>
      </c>
      <c r="DA7" s="117"/>
      <c r="DB7" s="117">
        <v>44997</v>
      </c>
      <c r="DC7" s="133">
        <v>100</v>
      </c>
      <c r="DD7" s="117">
        <v>45050</v>
      </c>
      <c r="DE7" s="162"/>
      <c r="DF7" s="138">
        <v>45012</v>
      </c>
      <c r="DG7" s="139" t="s">
        <v>4383</v>
      </c>
      <c r="DH7" s="117">
        <v>45036</v>
      </c>
      <c r="DI7" s="117">
        <v>45036</v>
      </c>
      <c r="DJ7" s="117">
        <v>45036</v>
      </c>
      <c r="DK7" s="117">
        <v>45036</v>
      </c>
      <c r="DL7" s="117"/>
      <c r="DM7" s="117"/>
      <c r="DN7" s="117"/>
      <c r="DO7" s="117"/>
      <c r="DP7" s="140"/>
      <c r="DQ7" s="117"/>
      <c r="DR7" s="117"/>
      <c r="DS7" s="117">
        <v>45048</v>
      </c>
      <c r="DT7" s="117">
        <v>45048</v>
      </c>
      <c r="DU7" s="117"/>
      <c r="DV7" s="117">
        <v>45048</v>
      </c>
      <c r="DW7" s="133">
        <v>100</v>
      </c>
      <c r="DX7" s="117">
        <v>45048</v>
      </c>
      <c r="DY7" s="117"/>
      <c r="DZ7" s="117">
        <v>45027</v>
      </c>
      <c r="EA7" s="117">
        <v>45027</v>
      </c>
      <c r="EB7" s="117"/>
      <c r="EC7" s="117">
        <v>45027</v>
      </c>
      <c r="ED7" s="116">
        <v>100</v>
      </c>
      <c r="EE7" s="117">
        <v>45027</v>
      </c>
      <c r="EF7" s="117" t="s">
        <v>740</v>
      </c>
      <c r="EG7" s="117">
        <v>45027</v>
      </c>
      <c r="EH7" s="117">
        <v>45027</v>
      </c>
      <c r="EI7" s="117"/>
      <c r="EJ7" s="117">
        <v>45027</v>
      </c>
      <c r="EK7" s="116">
        <v>100</v>
      </c>
      <c r="EL7" s="117">
        <v>45062</v>
      </c>
      <c r="EM7" s="122" t="s">
        <v>740</v>
      </c>
      <c r="EN7" s="141"/>
      <c r="EO7" s="141"/>
      <c r="EP7" s="141"/>
      <c r="EQ7" s="141"/>
      <c r="ER7" s="141"/>
      <c r="ES7" s="141"/>
      <c r="ET7" s="141"/>
      <c r="EU7" s="117"/>
      <c r="EV7" s="117"/>
      <c r="EW7" s="117"/>
      <c r="EX7" s="117"/>
      <c r="EY7" s="117"/>
      <c r="EZ7" s="117"/>
      <c r="FA7" s="117"/>
      <c r="FB7" s="117">
        <v>45046</v>
      </c>
      <c r="FC7" s="117">
        <v>45046</v>
      </c>
      <c r="FD7" s="117">
        <v>45046</v>
      </c>
      <c r="FE7" s="117">
        <v>45047</v>
      </c>
      <c r="FF7" s="133">
        <v>70</v>
      </c>
      <c r="FG7" s="133"/>
      <c r="FH7" s="138"/>
      <c r="FI7" s="142"/>
      <c r="FJ7" s="142"/>
      <c r="FK7" s="143">
        <v>243347</v>
      </c>
      <c r="FL7" s="143">
        <v>243347</v>
      </c>
      <c r="FM7" s="139" t="s">
        <v>708</v>
      </c>
      <c r="FN7" s="142"/>
      <c r="FO7" s="142"/>
      <c r="FP7" s="143">
        <v>243347</v>
      </c>
      <c r="FQ7" s="143">
        <v>243347</v>
      </c>
      <c r="FR7" s="139" t="s">
        <v>708</v>
      </c>
      <c r="FS7" s="452" t="s">
        <v>4718</v>
      </c>
      <c r="FT7" s="453">
        <v>45097</v>
      </c>
      <c r="FU7" s="454" t="s">
        <v>4719</v>
      </c>
      <c r="FW7" s="446" t="s">
        <v>4723</v>
      </c>
      <c r="FX7" s="455">
        <v>45085</v>
      </c>
      <c r="FY7" s="446" t="s">
        <v>4720</v>
      </c>
    </row>
    <row r="8" spans="1:182" ht="20.100000000000001" customHeight="1" x14ac:dyDescent="0.5">
      <c r="A8" s="109">
        <v>7</v>
      </c>
      <c r="B8" s="109" t="s">
        <v>674</v>
      </c>
      <c r="C8" s="109">
        <v>7</v>
      </c>
      <c r="D8" s="110" t="s">
        <v>675</v>
      </c>
      <c r="E8" s="110" t="s">
        <v>676</v>
      </c>
      <c r="F8" s="110" t="s">
        <v>677</v>
      </c>
      <c r="G8" s="111" t="s">
        <v>21</v>
      </c>
      <c r="H8" s="110" t="s">
        <v>755</v>
      </c>
      <c r="I8" s="110" t="s">
        <v>756</v>
      </c>
      <c r="J8" s="110"/>
      <c r="K8" s="111" t="s">
        <v>757</v>
      </c>
      <c r="L8" s="111" t="s">
        <v>758</v>
      </c>
      <c r="M8" s="111"/>
      <c r="N8" s="111" t="s">
        <v>682</v>
      </c>
      <c r="O8" s="111" t="s">
        <v>759</v>
      </c>
      <c r="P8" s="113">
        <v>13.771558251573</v>
      </c>
      <c r="Q8" s="113">
        <v>100.65081626763001</v>
      </c>
      <c r="R8" s="114" t="s">
        <v>760</v>
      </c>
      <c r="S8" s="114"/>
      <c r="T8" s="115"/>
      <c r="U8" s="115"/>
      <c r="V8" s="115"/>
      <c r="W8" s="115" t="s">
        <v>761</v>
      </c>
      <c r="X8" s="115"/>
      <c r="Y8" s="115"/>
      <c r="Z8" s="115"/>
      <c r="AA8" s="115"/>
      <c r="AB8" s="115"/>
      <c r="AC8" s="115"/>
      <c r="AD8" s="166" t="s">
        <v>762</v>
      </c>
      <c r="AE8" s="167" t="s">
        <v>763</v>
      </c>
      <c r="AF8" s="117">
        <v>44986</v>
      </c>
      <c r="AG8" s="117">
        <v>44986</v>
      </c>
      <c r="AH8" s="168" t="s">
        <v>764</v>
      </c>
      <c r="AI8" s="168" t="s">
        <v>764</v>
      </c>
      <c r="AJ8" s="146">
        <v>8.9</v>
      </c>
      <c r="AK8" s="146">
        <v>13.1</v>
      </c>
      <c r="AL8" s="146">
        <v>3.3</v>
      </c>
      <c r="AM8" s="146">
        <v>116.59</v>
      </c>
      <c r="AN8" s="147">
        <v>1</v>
      </c>
      <c r="AO8" s="147">
        <v>3</v>
      </c>
      <c r="AP8" s="116"/>
      <c r="AQ8" s="147" t="s">
        <v>694</v>
      </c>
      <c r="AR8" s="147">
        <v>3</v>
      </c>
      <c r="AS8" s="147"/>
      <c r="AT8" s="122"/>
      <c r="AU8" s="142"/>
      <c r="AV8" s="149" t="s">
        <v>725</v>
      </c>
      <c r="AW8" s="150"/>
      <c r="AX8" s="149"/>
      <c r="AY8" s="149"/>
      <c r="AZ8" s="149"/>
      <c r="BA8" s="149"/>
      <c r="BB8" s="149"/>
      <c r="BC8" s="149"/>
      <c r="BD8" s="150" t="s">
        <v>698</v>
      </c>
      <c r="BE8" s="150"/>
      <c r="BF8" s="150"/>
      <c r="BG8" s="151" t="s">
        <v>699</v>
      </c>
      <c r="BH8" s="151" t="s">
        <v>700</v>
      </c>
      <c r="BI8" s="151" t="s">
        <v>701</v>
      </c>
      <c r="BJ8" s="152"/>
      <c r="BK8" s="152"/>
      <c r="BL8" s="153"/>
      <c r="BM8" s="154"/>
      <c r="BN8" s="155" t="s">
        <v>759</v>
      </c>
      <c r="BO8" s="130" t="s">
        <v>759</v>
      </c>
      <c r="BP8" s="130"/>
      <c r="BQ8" s="116" t="s">
        <v>704</v>
      </c>
      <c r="BR8" s="116" t="s">
        <v>705</v>
      </c>
      <c r="BS8" s="132">
        <v>44986</v>
      </c>
      <c r="BT8" s="133">
        <v>100</v>
      </c>
      <c r="BU8" s="132">
        <v>44986</v>
      </c>
      <c r="BV8" s="132"/>
      <c r="BW8" s="132"/>
      <c r="BX8" s="134"/>
      <c r="BY8" s="134"/>
      <c r="BZ8" s="134"/>
      <c r="CA8" s="132"/>
      <c r="CB8" s="135"/>
      <c r="CC8" s="132"/>
      <c r="CD8" s="136"/>
      <c r="CE8" s="136"/>
      <c r="CF8" s="136"/>
      <c r="CG8" s="135"/>
      <c r="CH8" s="129" t="s">
        <v>765</v>
      </c>
      <c r="CI8" s="132">
        <v>45014</v>
      </c>
      <c r="CJ8" s="132">
        <v>45014</v>
      </c>
      <c r="CK8" s="117"/>
      <c r="CL8" s="132">
        <v>45014</v>
      </c>
      <c r="CM8" s="133">
        <v>100</v>
      </c>
      <c r="CN8" s="132">
        <v>45014</v>
      </c>
      <c r="CO8" s="117"/>
      <c r="CP8" s="132">
        <v>45014</v>
      </c>
      <c r="CQ8" s="132">
        <v>45014</v>
      </c>
      <c r="CR8" s="117"/>
      <c r="CS8" s="132">
        <v>45014</v>
      </c>
      <c r="CT8" s="133">
        <v>100</v>
      </c>
      <c r="CU8" s="132">
        <v>45014</v>
      </c>
      <c r="CV8" s="117"/>
      <c r="CW8" s="147"/>
      <c r="CX8" s="147"/>
      <c r="CY8" s="117">
        <v>45015</v>
      </c>
      <c r="CZ8" s="117">
        <v>45015</v>
      </c>
      <c r="DA8" s="117"/>
      <c r="DB8" s="117">
        <v>45017</v>
      </c>
      <c r="DC8" s="133">
        <v>100</v>
      </c>
      <c r="DD8" s="117">
        <v>45025</v>
      </c>
      <c r="DE8" s="162"/>
      <c r="DF8" s="138">
        <v>45023</v>
      </c>
      <c r="DG8" s="139" t="s">
        <v>4387</v>
      </c>
      <c r="DH8" s="117">
        <v>45040</v>
      </c>
      <c r="DI8" s="117">
        <v>45040</v>
      </c>
      <c r="DJ8" s="117">
        <v>45040</v>
      </c>
      <c r="DK8" s="117">
        <v>45040</v>
      </c>
      <c r="DL8" s="117"/>
      <c r="DM8" s="117"/>
      <c r="DN8" s="117"/>
      <c r="DO8" s="117"/>
      <c r="DP8" s="140"/>
      <c r="DQ8" s="117"/>
      <c r="DR8" s="117"/>
      <c r="DS8" s="117">
        <v>45044</v>
      </c>
      <c r="DT8" s="117">
        <v>45044</v>
      </c>
      <c r="DU8" s="117"/>
      <c r="DV8" s="117">
        <v>45044</v>
      </c>
      <c r="DW8" s="133">
        <v>100</v>
      </c>
      <c r="DX8" s="117">
        <v>45044</v>
      </c>
      <c r="DY8" s="117"/>
      <c r="DZ8" s="117"/>
      <c r="EA8" s="117"/>
      <c r="EB8" s="117"/>
      <c r="EC8" s="117"/>
      <c r="ED8" s="116"/>
      <c r="EE8" s="117"/>
      <c r="EF8" s="117"/>
      <c r="EG8" s="117">
        <v>45051</v>
      </c>
      <c r="EH8" s="117">
        <v>45051</v>
      </c>
      <c r="EI8" s="117"/>
      <c r="EJ8" s="117">
        <v>45051</v>
      </c>
      <c r="EK8" s="133">
        <v>100</v>
      </c>
      <c r="EL8" s="117">
        <v>45062</v>
      </c>
      <c r="EM8" s="122" t="s">
        <v>4388</v>
      </c>
      <c r="EN8" s="141"/>
      <c r="EO8" s="141"/>
      <c r="EP8" s="141"/>
      <c r="EQ8" s="141"/>
      <c r="ER8" s="141"/>
      <c r="ES8" s="141"/>
      <c r="ET8" s="141"/>
      <c r="EU8" s="117"/>
      <c r="EV8" s="117"/>
      <c r="EW8" s="117"/>
      <c r="EX8" s="117"/>
      <c r="EY8" s="117"/>
      <c r="EZ8" s="117"/>
      <c r="FA8" s="117"/>
      <c r="FB8" s="117">
        <v>45056</v>
      </c>
      <c r="FC8" s="117">
        <v>45056</v>
      </c>
      <c r="FD8" s="117">
        <v>45056</v>
      </c>
      <c r="FE8" s="117">
        <v>45057</v>
      </c>
      <c r="FF8" s="133">
        <v>70</v>
      </c>
      <c r="FG8" s="133"/>
      <c r="FH8" s="138"/>
      <c r="FI8" s="142"/>
      <c r="FJ8" s="142"/>
      <c r="FK8" s="143">
        <v>243346</v>
      </c>
      <c r="FL8" s="143">
        <v>243346</v>
      </c>
      <c r="FM8" s="139" t="s">
        <v>708</v>
      </c>
      <c r="FN8" s="142"/>
      <c r="FO8" s="142"/>
      <c r="FP8" s="143">
        <v>243346</v>
      </c>
      <c r="FQ8" s="143">
        <v>243346</v>
      </c>
      <c r="FR8" s="157" t="s">
        <v>729</v>
      </c>
      <c r="FS8" s="452" t="s">
        <v>4718</v>
      </c>
      <c r="FT8" s="453">
        <v>45098</v>
      </c>
      <c r="FU8" s="454" t="s">
        <v>4719</v>
      </c>
      <c r="FW8" s="446" t="s">
        <v>4724</v>
      </c>
      <c r="FX8" s="455">
        <v>45085</v>
      </c>
      <c r="FY8" s="446" t="s">
        <v>4720</v>
      </c>
    </row>
    <row r="9" spans="1:182" ht="20.100000000000001" customHeight="1" x14ac:dyDescent="0.5">
      <c r="A9" s="109">
        <v>8</v>
      </c>
      <c r="B9" s="109" t="s">
        <v>674</v>
      </c>
      <c r="C9" s="109">
        <v>8</v>
      </c>
      <c r="D9" s="110" t="s">
        <v>675</v>
      </c>
      <c r="E9" s="110" t="s">
        <v>676</v>
      </c>
      <c r="F9" s="110" t="s">
        <v>677</v>
      </c>
      <c r="G9" s="111" t="s">
        <v>21</v>
      </c>
      <c r="H9" s="110" t="s">
        <v>766</v>
      </c>
      <c r="I9" s="110" t="s">
        <v>767</v>
      </c>
      <c r="J9" s="110"/>
      <c r="K9" s="111" t="s">
        <v>768</v>
      </c>
      <c r="L9" s="111" t="s">
        <v>769</v>
      </c>
      <c r="M9" s="111"/>
      <c r="N9" s="111" t="s">
        <v>682</v>
      </c>
      <c r="O9" s="111" t="s">
        <v>771</v>
      </c>
      <c r="P9" s="113">
        <v>13.7605127530566</v>
      </c>
      <c r="Q9" s="113">
        <v>100.45450306763</v>
      </c>
      <c r="R9" s="114" t="s">
        <v>772</v>
      </c>
      <c r="S9" s="114" t="s">
        <v>773</v>
      </c>
      <c r="T9" s="115" t="s">
        <v>774</v>
      </c>
      <c r="U9" s="115" t="s">
        <v>775</v>
      </c>
      <c r="V9" s="115"/>
      <c r="W9" s="115" t="s">
        <v>776</v>
      </c>
      <c r="X9" s="115"/>
      <c r="Y9" s="115"/>
      <c r="Z9" s="115"/>
      <c r="AA9" s="115"/>
      <c r="AB9" s="115"/>
      <c r="AC9" s="115"/>
      <c r="AD9" s="116" t="s">
        <v>688</v>
      </c>
      <c r="AE9" s="116" t="s">
        <v>689</v>
      </c>
      <c r="AF9" s="117">
        <v>44985</v>
      </c>
      <c r="AG9" s="132">
        <v>44980</v>
      </c>
      <c r="AH9" s="118" t="s">
        <v>691</v>
      </c>
      <c r="AI9" s="118" t="s">
        <v>692</v>
      </c>
      <c r="AJ9" s="145">
        <v>3.9</v>
      </c>
      <c r="AK9" s="146">
        <v>8.4</v>
      </c>
      <c r="AL9" s="146">
        <v>2.85</v>
      </c>
      <c r="AM9" s="146">
        <v>32.76</v>
      </c>
      <c r="AN9" s="147">
        <v>1</v>
      </c>
      <c r="AO9" s="147">
        <v>5</v>
      </c>
      <c r="AP9" s="116" t="s">
        <v>777</v>
      </c>
      <c r="AQ9" s="147" t="s">
        <v>694</v>
      </c>
      <c r="AR9" s="147">
        <v>3</v>
      </c>
      <c r="AS9" s="147"/>
      <c r="AT9" s="122">
        <v>44980</v>
      </c>
      <c r="AU9" s="142"/>
      <c r="AV9" s="149" t="s">
        <v>725</v>
      </c>
      <c r="AW9" s="150"/>
      <c r="AX9" s="149"/>
      <c r="AY9" s="149"/>
      <c r="AZ9" s="149"/>
      <c r="BA9" s="147" t="s">
        <v>697</v>
      </c>
      <c r="BB9" s="149"/>
      <c r="BC9" s="149"/>
      <c r="BD9" s="150"/>
      <c r="BE9" s="150"/>
      <c r="BF9" s="150"/>
      <c r="BG9" s="163" t="s">
        <v>614</v>
      </c>
      <c r="BH9" s="151" t="s">
        <v>700</v>
      </c>
      <c r="BI9" s="151" t="s">
        <v>701</v>
      </c>
      <c r="BJ9" s="152"/>
      <c r="BK9" s="152"/>
      <c r="BL9" s="170" t="s">
        <v>778</v>
      </c>
      <c r="BM9" s="154"/>
      <c r="BN9" s="155" t="s">
        <v>771</v>
      </c>
      <c r="BO9" s="130" t="s">
        <v>770</v>
      </c>
      <c r="BP9" s="130"/>
      <c r="BQ9" s="116" t="s">
        <v>704</v>
      </c>
      <c r="BR9" s="116" t="s">
        <v>705</v>
      </c>
      <c r="BS9" s="132">
        <v>44980</v>
      </c>
      <c r="BT9" s="133">
        <v>100</v>
      </c>
      <c r="BU9" s="132">
        <v>44980</v>
      </c>
      <c r="BV9" s="132"/>
      <c r="BW9" s="132"/>
      <c r="BX9" s="134"/>
      <c r="BY9" s="134"/>
      <c r="BZ9" s="134"/>
      <c r="CA9" s="132"/>
      <c r="CB9" s="171"/>
      <c r="CC9" s="172"/>
      <c r="CD9" s="173"/>
      <c r="CE9" s="173"/>
      <c r="CF9" s="173"/>
      <c r="CG9" s="171" t="s">
        <v>779</v>
      </c>
      <c r="CH9" s="129" t="s">
        <v>701</v>
      </c>
      <c r="CI9" s="132">
        <v>44986</v>
      </c>
      <c r="CJ9" s="132">
        <v>44986</v>
      </c>
      <c r="CK9" s="117"/>
      <c r="CL9" s="132">
        <v>44986</v>
      </c>
      <c r="CM9" s="133">
        <v>100</v>
      </c>
      <c r="CN9" s="132">
        <v>44986</v>
      </c>
      <c r="CO9" s="132"/>
      <c r="CP9" s="132">
        <v>45014</v>
      </c>
      <c r="CQ9" s="132">
        <v>45014</v>
      </c>
      <c r="CR9" s="117"/>
      <c r="CS9" s="132">
        <v>45014</v>
      </c>
      <c r="CT9" s="133">
        <v>100</v>
      </c>
      <c r="CU9" s="132">
        <v>45014</v>
      </c>
      <c r="CV9" s="117"/>
      <c r="CW9" s="147"/>
      <c r="CX9" s="147"/>
      <c r="CY9" s="117">
        <v>45002</v>
      </c>
      <c r="CZ9" s="117">
        <v>45002</v>
      </c>
      <c r="DA9" s="117"/>
      <c r="DB9" s="117">
        <v>45005</v>
      </c>
      <c r="DC9" s="133">
        <v>100</v>
      </c>
      <c r="DD9" s="117">
        <v>45006</v>
      </c>
      <c r="DE9" s="174"/>
      <c r="DF9" s="138">
        <v>45012</v>
      </c>
      <c r="DG9" s="139" t="s">
        <v>4383</v>
      </c>
      <c r="DH9" s="117">
        <v>45043</v>
      </c>
      <c r="DI9" s="117">
        <v>45043</v>
      </c>
      <c r="DJ9" s="117">
        <v>45043</v>
      </c>
      <c r="DK9" s="117">
        <v>45043</v>
      </c>
      <c r="DL9" s="117"/>
      <c r="DM9" s="117"/>
      <c r="DN9" s="117"/>
      <c r="DO9" s="117"/>
      <c r="DP9" s="140"/>
      <c r="DQ9" s="117"/>
      <c r="DR9" s="117"/>
      <c r="DS9" s="117">
        <v>45053</v>
      </c>
      <c r="DT9" s="117">
        <v>45053</v>
      </c>
      <c r="DU9" s="117"/>
      <c r="DV9" s="117">
        <v>45053</v>
      </c>
      <c r="DW9" s="133">
        <v>100</v>
      </c>
      <c r="DX9" s="117">
        <v>45053</v>
      </c>
      <c r="DY9" s="117"/>
      <c r="DZ9" s="117">
        <v>45034</v>
      </c>
      <c r="EA9" s="117">
        <v>45034</v>
      </c>
      <c r="EB9" s="117"/>
      <c r="EC9" s="117">
        <v>45034</v>
      </c>
      <c r="ED9" s="116">
        <v>100</v>
      </c>
      <c r="EE9" s="117">
        <v>45034</v>
      </c>
      <c r="EF9" s="117" t="s">
        <v>780</v>
      </c>
      <c r="EG9" s="117">
        <v>45034</v>
      </c>
      <c r="EH9" s="117">
        <v>45034</v>
      </c>
      <c r="EI9" s="117"/>
      <c r="EJ9" s="117">
        <v>45035</v>
      </c>
      <c r="EK9" s="116">
        <v>100</v>
      </c>
      <c r="EL9" s="117">
        <v>45062</v>
      </c>
      <c r="EM9" s="122" t="s">
        <v>4725</v>
      </c>
      <c r="EN9" s="141"/>
      <c r="EO9" s="141"/>
      <c r="EP9" s="141"/>
      <c r="EQ9" s="141"/>
      <c r="ER9" s="141"/>
      <c r="ES9" s="141"/>
      <c r="ET9" s="141"/>
      <c r="EU9" s="117"/>
      <c r="EV9" s="117"/>
      <c r="EW9" s="117"/>
      <c r="EX9" s="117"/>
      <c r="EY9" s="117"/>
      <c r="EZ9" s="117"/>
      <c r="FA9" s="117"/>
      <c r="FB9" s="117">
        <v>45054</v>
      </c>
      <c r="FC9" s="117">
        <v>45054</v>
      </c>
      <c r="FD9" s="117">
        <v>45054</v>
      </c>
      <c r="FE9" s="117">
        <v>45055</v>
      </c>
      <c r="FF9" s="133">
        <v>70</v>
      </c>
      <c r="FG9" s="133"/>
      <c r="FH9" s="138"/>
      <c r="FI9" s="142"/>
      <c r="FJ9" s="142"/>
      <c r="FK9" s="143">
        <v>243350</v>
      </c>
      <c r="FL9" s="143">
        <v>243350</v>
      </c>
      <c r="FM9" s="139" t="s">
        <v>708</v>
      </c>
      <c r="FN9" s="142"/>
      <c r="FO9" s="142"/>
      <c r="FP9" s="143">
        <v>243350</v>
      </c>
      <c r="FQ9" s="143">
        <v>243350</v>
      </c>
      <c r="FR9" s="139" t="s">
        <v>708</v>
      </c>
      <c r="FS9" s="452" t="s">
        <v>4718</v>
      </c>
      <c r="FT9" s="453">
        <v>45098</v>
      </c>
      <c r="FU9" s="454" t="s">
        <v>4719</v>
      </c>
      <c r="FW9" s="446" t="s">
        <v>4724</v>
      </c>
      <c r="FX9" s="455">
        <v>45085</v>
      </c>
      <c r="FY9" s="446" t="s">
        <v>4720</v>
      </c>
    </row>
    <row r="10" spans="1:182" s="208" customFormat="1" ht="20.100000000000001" customHeight="1" x14ac:dyDescent="0.5">
      <c r="A10" s="110">
        <v>9</v>
      </c>
      <c r="B10" s="110" t="s">
        <v>674</v>
      </c>
      <c r="C10" s="110">
        <v>9</v>
      </c>
      <c r="D10" s="110" t="s">
        <v>675</v>
      </c>
      <c r="E10" s="110" t="s">
        <v>676</v>
      </c>
      <c r="F10" s="110" t="s">
        <v>677</v>
      </c>
      <c r="G10" s="111" t="s">
        <v>21</v>
      </c>
      <c r="H10" s="110" t="s">
        <v>781</v>
      </c>
      <c r="I10" s="110" t="s">
        <v>782</v>
      </c>
      <c r="J10" s="110"/>
      <c r="K10" s="111" t="s">
        <v>783</v>
      </c>
      <c r="L10" s="111" t="s">
        <v>784</v>
      </c>
      <c r="M10" s="111" t="s">
        <v>681</v>
      </c>
      <c r="N10" s="111" t="s">
        <v>682</v>
      </c>
      <c r="O10" s="175" t="s">
        <v>786</v>
      </c>
      <c r="P10" s="176">
        <v>13.7142274556436</v>
      </c>
      <c r="Q10" s="176">
        <v>100.63145500044099</v>
      </c>
      <c r="R10" s="114" t="s">
        <v>787</v>
      </c>
      <c r="S10" s="114"/>
      <c r="T10" s="177" t="s">
        <v>788</v>
      </c>
      <c r="U10" s="178" t="s">
        <v>789</v>
      </c>
      <c r="V10" s="179" t="s">
        <v>790</v>
      </c>
      <c r="W10" s="180" t="s">
        <v>791</v>
      </c>
      <c r="X10" s="180" t="s">
        <v>785</v>
      </c>
      <c r="Y10" s="180" t="s">
        <v>4389</v>
      </c>
      <c r="Z10" s="181">
        <v>13.7139555781359</v>
      </c>
      <c r="AA10" s="181">
        <v>100.631466012155</v>
      </c>
      <c r="AB10" s="180" t="s">
        <v>4390</v>
      </c>
      <c r="AC10" s="180" t="s">
        <v>4391</v>
      </c>
      <c r="AD10" s="167" t="s">
        <v>762</v>
      </c>
      <c r="AE10" s="167" t="s">
        <v>763</v>
      </c>
      <c r="AF10" s="182">
        <v>44987</v>
      </c>
      <c r="AG10" s="183"/>
      <c r="AH10" s="139"/>
      <c r="AI10" s="139"/>
      <c r="AJ10" s="184"/>
      <c r="AK10" s="185"/>
      <c r="AL10" s="186"/>
      <c r="AM10" s="185"/>
      <c r="AN10" s="187"/>
      <c r="AO10" s="187"/>
      <c r="AP10" s="139"/>
      <c r="AQ10" s="187"/>
      <c r="AR10" s="187"/>
      <c r="AS10" s="187"/>
      <c r="AT10" s="188">
        <v>44977</v>
      </c>
      <c r="AU10" s="189" t="s">
        <v>792</v>
      </c>
      <c r="AV10" s="190"/>
      <c r="AW10" s="191"/>
      <c r="AX10" s="190"/>
      <c r="AY10" s="190"/>
      <c r="AZ10" s="190"/>
      <c r="BA10" s="190"/>
      <c r="BB10" s="190"/>
      <c r="BC10" s="190"/>
      <c r="BD10" s="191"/>
      <c r="BE10" s="191"/>
      <c r="BF10" s="191"/>
      <c r="BG10" s="192"/>
      <c r="BH10" s="192"/>
      <c r="BI10" s="192"/>
      <c r="BJ10" s="193"/>
      <c r="BK10" s="194" t="s">
        <v>793</v>
      </c>
      <c r="BL10" s="155"/>
      <c r="BM10" s="195"/>
      <c r="BN10" s="155" t="s">
        <v>794</v>
      </c>
      <c r="BO10" s="130" t="s">
        <v>785</v>
      </c>
      <c r="BP10" s="196" t="s">
        <v>795</v>
      </c>
      <c r="BQ10" s="139" t="s">
        <v>704</v>
      </c>
      <c r="BR10" s="116" t="s">
        <v>705</v>
      </c>
      <c r="BS10" s="202" t="s">
        <v>796</v>
      </c>
      <c r="BT10" s="133">
        <v>100</v>
      </c>
      <c r="BU10" s="202" t="s">
        <v>796</v>
      </c>
      <c r="BV10" s="200"/>
      <c r="BW10" s="200"/>
      <c r="BX10" s="134" t="s">
        <v>616</v>
      </c>
      <c r="BY10" s="134" t="s">
        <v>616</v>
      </c>
      <c r="BZ10" s="134"/>
      <c r="CA10" s="200"/>
      <c r="CB10" s="201" t="s">
        <v>785</v>
      </c>
      <c r="CC10" s="200"/>
      <c r="CD10" s="203"/>
      <c r="CE10" s="203"/>
      <c r="CF10" s="203"/>
      <c r="CG10" s="161"/>
      <c r="CH10" s="129"/>
      <c r="CI10" s="183">
        <v>45044</v>
      </c>
      <c r="CJ10" s="183">
        <v>45044</v>
      </c>
      <c r="CK10" s="183"/>
      <c r="CL10" s="183">
        <v>45044</v>
      </c>
      <c r="CM10" s="204">
        <v>100</v>
      </c>
      <c r="CN10" s="183">
        <v>45044</v>
      </c>
      <c r="CO10" s="183"/>
      <c r="CP10" s="137" t="s">
        <v>4382</v>
      </c>
      <c r="CQ10" s="200"/>
      <c r="CR10" s="183"/>
      <c r="CS10" s="200"/>
      <c r="CT10" s="204"/>
      <c r="CU10" s="137" t="s">
        <v>4382</v>
      </c>
      <c r="CV10" s="183"/>
      <c r="CW10" s="147"/>
      <c r="CX10" s="147"/>
      <c r="CY10" s="183">
        <v>45044</v>
      </c>
      <c r="CZ10" s="183">
        <v>45044</v>
      </c>
      <c r="DA10" s="183"/>
      <c r="DB10" s="183">
        <v>45049</v>
      </c>
      <c r="DC10" s="204">
        <v>100</v>
      </c>
      <c r="DD10" s="183">
        <v>45053</v>
      </c>
      <c r="DE10" s="205"/>
      <c r="DF10" s="138">
        <v>45044</v>
      </c>
      <c r="DG10" s="139" t="s">
        <v>4393</v>
      </c>
      <c r="DH10" s="183">
        <v>45065</v>
      </c>
      <c r="DI10" s="183">
        <v>45065</v>
      </c>
      <c r="DJ10" s="183">
        <v>45065</v>
      </c>
      <c r="DK10" s="183">
        <v>45065</v>
      </c>
      <c r="DL10" s="183"/>
      <c r="DM10" s="183"/>
      <c r="DN10" s="183"/>
      <c r="DO10" s="183"/>
      <c r="DP10" s="206"/>
      <c r="DQ10" s="183"/>
      <c r="DR10" s="183"/>
      <c r="DS10" s="117">
        <v>45053</v>
      </c>
      <c r="DT10" s="117">
        <v>45053</v>
      </c>
      <c r="DU10" s="117">
        <v>45053</v>
      </c>
      <c r="DV10" s="117">
        <v>45053</v>
      </c>
      <c r="DW10" s="204">
        <v>50</v>
      </c>
      <c r="DX10" s="117"/>
      <c r="DY10" s="183"/>
      <c r="DZ10" s="183"/>
      <c r="EA10" s="183"/>
      <c r="EB10" s="183"/>
      <c r="EC10" s="183"/>
      <c r="ED10" s="139"/>
      <c r="EE10" s="183"/>
      <c r="EF10" s="183"/>
      <c r="EG10" s="117">
        <v>45050</v>
      </c>
      <c r="EH10" s="117">
        <v>45050</v>
      </c>
      <c r="EI10" s="117"/>
      <c r="EJ10" s="117">
        <v>45051</v>
      </c>
      <c r="EK10" s="116">
        <v>100</v>
      </c>
      <c r="EL10" s="117">
        <v>45062</v>
      </c>
      <c r="EM10" s="122" t="s">
        <v>4726</v>
      </c>
      <c r="EN10" s="207"/>
      <c r="EO10" s="207"/>
      <c r="EP10" s="207"/>
      <c r="EQ10" s="207"/>
      <c r="ER10" s="207"/>
      <c r="ES10" s="207"/>
      <c r="ET10" s="207"/>
      <c r="EU10" s="183"/>
      <c r="EV10" s="183"/>
      <c r="EW10" s="183"/>
      <c r="EX10" s="183"/>
      <c r="EY10" s="183"/>
      <c r="EZ10" s="183"/>
      <c r="FA10" s="183"/>
      <c r="FB10" s="117">
        <v>45057</v>
      </c>
      <c r="FC10" s="117">
        <v>45057</v>
      </c>
      <c r="FD10" s="117">
        <v>45057</v>
      </c>
      <c r="FE10" s="117">
        <v>45058</v>
      </c>
      <c r="FF10" s="204">
        <v>20</v>
      </c>
      <c r="FG10" s="204"/>
      <c r="FH10" s="228"/>
      <c r="FI10" s="189"/>
      <c r="FJ10" s="189"/>
      <c r="FK10" s="143"/>
      <c r="FL10" s="143"/>
      <c r="FM10" s="139"/>
      <c r="FN10" s="189"/>
      <c r="FO10" s="189"/>
      <c r="FP10" s="143"/>
      <c r="FQ10" s="143"/>
      <c r="FR10" s="139"/>
      <c r="FS10" s="452" t="s">
        <v>4718</v>
      </c>
      <c r="FT10" s="453">
        <v>45098</v>
      </c>
      <c r="FU10" s="454" t="s">
        <v>4719</v>
      </c>
      <c r="FW10" s="446" t="s">
        <v>4724</v>
      </c>
      <c r="FX10" s="455">
        <v>45085</v>
      </c>
      <c r="FY10" s="446" t="s">
        <v>4720</v>
      </c>
    </row>
    <row r="11" spans="1:182" ht="20.100000000000001" customHeight="1" x14ac:dyDescent="0.5">
      <c r="A11" s="109">
        <v>10</v>
      </c>
      <c r="B11" s="109" t="s">
        <v>674</v>
      </c>
      <c r="C11" s="109">
        <v>10</v>
      </c>
      <c r="D11" s="110" t="s">
        <v>675</v>
      </c>
      <c r="E11" s="110" t="s">
        <v>676</v>
      </c>
      <c r="F11" s="110" t="s">
        <v>677</v>
      </c>
      <c r="G11" s="111" t="s">
        <v>21</v>
      </c>
      <c r="H11" s="110" t="s">
        <v>797</v>
      </c>
      <c r="I11" s="110" t="s">
        <v>798</v>
      </c>
      <c r="J11" s="110"/>
      <c r="K11" s="111" t="s">
        <v>799</v>
      </c>
      <c r="L11" s="111" t="s">
        <v>800</v>
      </c>
      <c r="M11" s="111" t="s">
        <v>681</v>
      </c>
      <c r="N11" s="111" t="s">
        <v>682</v>
      </c>
      <c r="O11" s="209" t="s">
        <v>4727</v>
      </c>
      <c r="P11" s="113">
        <v>13.755155103510999</v>
      </c>
      <c r="Q11" s="113">
        <v>100.510005773448</v>
      </c>
      <c r="R11" s="114" t="s">
        <v>802</v>
      </c>
      <c r="S11" s="114"/>
      <c r="T11" s="115"/>
      <c r="U11" s="115"/>
      <c r="V11" s="115"/>
      <c r="W11" s="210" t="s">
        <v>803</v>
      </c>
      <c r="X11" s="210" t="s">
        <v>4396</v>
      </c>
      <c r="Y11" s="180" t="s">
        <v>4397</v>
      </c>
      <c r="Z11" s="181">
        <v>13.6753476378814</v>
      </c>
      <c r="AA11" s="181">
        <v>100.58755714757601</v>
      </c>
      <c r="AB11" s="210" t="s">
        <v>4398</v>
      </c>
      <c r="AC11" s="211" t="s">
        <v>4399</v>
      </c>
      <c r="AD11" s="116" t="s">
        <v>688</v>
      </c>
      <c r="AE11" s="116" t="s">
        <v>689</v>
      </c>
      <c r="AF11" s="117" t="s">
        <v>690</v>
      </c>
      <c r="AG11" s="132">
        <v>44978</v>
      </c>
      <c r="AH11" s="199" t="s">
        <v>616</v>
      </c>
      <c r="AI11" s="199" t="s">
        <v>616</v>
      </c>
      <c r="AJ11" s="145"/>
      <c r="AK11" s="146"/>
      <c r="AL11" s="212"/>
      <c r="AM11" s="146"/>
      <c r="AN11" s="147"/>
      <c r="AO11" s="147"/>
      <c r="AP11" s="116"/>
      <c r="AQ11" s="147"/>
      <c r="AR11" s="147"/>
      <c r="AS11" s="147"/>
      <c r="AT11" s="122">
        <v>44978</v>
      </c>
      <c r="AU11" s="142" t="s">
        <v>804</v>
      </c>
      <c r="AV11" s="149"/>
      <c r="AW11" s="150"/>
      <c r="AX11" s="149"/>
      <c r="AY11" s="149"/>
      <c r="AZ11" s="149"/>
      <c r="BA11" s="149"/>
      <c r="BB11" s="149"/>
      <c r="BC11" s="149"/>
      <c r="BD11" s="150"/>
      <c r="BE11" s="150"/>
      <c r="BF11" s="150"/>
      <c r="BG11" s="151"/>
      <c r="BH11" s="151"/>
      <c r="BI11" s="163" t="s">
        <v>805</v>
      </c>
      <c r="BJ11" s="152"/>
      <c r="BK11" s="152"/>
      <c r="BL11" s="153"/>
      <c r="BM11" s="154"/>
      <c r="BN11" s="155" t="s">
        <v>801</v>
      </c>
      <c r="BO11" s="213" t="s">
        <v>4396</v>
      </c>
      <c r="BP11" s="196" t="s">
        <v>795</v>
      </c>
      <c r="BQ11" s="116" t="s">
        <v>704</v>
      </c>
      <c r="BR11" s="116" t="s">
        <v>705</v>
      </c>
      <c r="BS11" s="202" t="s">
        <v>796</v>
      </c>
      <c r="BT11" s="133">
        <v>100</v>
      </c>
      <c r="BU11" s="202" t="s">
        <v>796</v>
      </c>
      <c r="BV11" s="132"/>
      <c r="BW11" s="132"/>
      <c r="BX11" s="134" t="s">
        <v>616</v>
      </c>
      <c r="BY11" s="134" t="s">
        <v>616</v>
      </c>
      <c r="BZ11" s="134"/>
      <c r="CA11" s="132"/>
      <c r="CB11" s="201" t="s">
        <v>4400</v>
      </c>
      <c r="CC11" s="172"/>
      <c r="CD11" s="173"/>
      <c r="CE11" s="173"/>
      <c r="CF11" s="173"/>
      <c r="CG11" s="171"/>
      <c r="CH11" s="214" t="s">
        <v>805</v>
      </c>
      <c r="CI11" s="183">
        <v>45055</v>
      </c>
      <c r="CJ11" s="183">
        <v>45055</v>
      </c>
      <c r="CK11" s="117"/>
      <c r="CL11" s="183">
        <v>45055</v>
      </c>
      <c r="CM11" s="133">
        <v>100</v>
      </c>
      <c r="CN11" s="183">
        <v>45055</v>
      </c>
      <c r="CO11" s="117"/>
      <c r="CP11" s="137" t="s">
        <v>4382</v>
      </c>
      <c r="CQ11" s="132"/>
      <c r="CR11" s="117"/>
      <c r="CS11" s="132"/>
      <c r="CT11" s="133"/>
      <c r="CU11" s="137" t="s">
        <v>4382</v>
      </c>
      <c r="CV11" s="117"/>
      <c r="CW11" s="147"/>
      <c r="CX11" s="147"/>
      <c r="CY11" s="117">
        <v>45056</v>
      </c>
      <c r="CZ11" s="117">
        <v>45055</v>
      </c>
      <c r="DA11" s="117"/>
      <c r="DB11" s="117">
        <v>45056</v>
      </c>
      <c r="DC11" s="133">
        <v>100</v>
      </c>
      <c r="DD11" s="117">
        <v>45056</v>
      </c>
      <c r="DE11" s="162"/>
      <c r="DF11" s="138">
        <v>45051</v>
      </c>
      <c r="DG11" s="139" t="s">
        <v>4401</v>
      </c>
      <c r="DH11" s="117">
        <v>45070</v>
      </c>
      <c r="DI11" s="117">
        <v>45070</v>
      </c>
      <c r="DJ11" s="117">
        <v>45070</v>
      </c>
      <c r="DK11" s="117">
        <v>45070</v>
      </c>
      <c r="DL11" s="117"/>
      <c r="DM11" s="117"/>
      <c r="DN11" s="117"/>
      <c r="DO11" s="117"/>
      <c r="DP11" s="140"/>
      <c r="DQ11" s="117"/>
      <c r="DR11" s="117"/>
      <c r="DS11" s="117"/>
      <c r="DT11" s="117"/>
      <c r="DU11" s="117"/>
      <c r="DV11" s="117"/>
      <c r="DW11" s="133"/>
      <c r="DX11" s="117"/>
      <c r="DY11" s="117"/>
      <c r="DZ11" s="117"/>
      <c r="EA11" s="117"/>
      <c r="EB11" s="117"/>
      <c r="EC11" s="117"/>
      <c r="ED11" s="116"/>
      <c r="EE11" s="117"/>
      <c r="EF11" s="117"/>
      <c r="EG11" s="117">
        <v>45056</v>
      </c>
      <c r="EH11" s="117">
        <v>45056</v>
      </c>
      <c r="EI11" s="117"/>
      <c r="EJ11" s="117">
        <v>45056</v>
      </c>
      <c r="EK11" s="133">
        <v>100</v>
      </c>
      <c r="EL11" s="117">
        <v>45062</v>
      </c>
      <c r="EM11" s="122" t="s">
        <v>4728</v>
      </c>
      <c r="EN11" s="141"/>
      <c r="EO11" s="141"/>
      <c r="EP11" s="141"/>
      <c r="EQ11" s="141"/>
      <c r="ER11" s="141"/>
      <c r="ES11" s="141"/>
      <c r="ET11" s="141"/>
      <c r="EU11" s="117"/>
      <c r="EV11" s="117"/>
      <c r="EW11" s="117"/>
      <c r="EX11" s="117"/>
      <c r="EY11" s="117"/>
      <c r="EZ11" s="117"/>
      <c r="FA11" s="117"/>
      <c r="FB11" s="117">
        <v>45063</v>
      </c>
      <c r="FC11" s="117">
        <v>45063</v>
      </c>
      <c r="FD11" s="117">
        <v>45063</v>
      </c>
      <c r="FE11" s="117">
        <v>45063</v>
      </c>
      <c r="FF11" s="133">
        <v>70</v>
      </c>
      <c r="FG11" s="133"/>
      <c r="FH11" s="138" t="s">
        <v>4729</v>
      </c>
      <c r="FI11" s="142"/>
      <c r="FJ11" s="142"/>
      <c r="FK11" s="143"/>
      <c r="FL11" s="143"/>
      <c r="FM11" s="139"/>
      <c r="FN11" s="142"/>
      <c r="FO11" s="142"/>
      <c r="FP11" s="143"/>
      <c r="FQ11" s="143"/>
      <c r="FR11" s="139"/>
      <c r="FS11" s="452" t="s">
        <v>4718</v>
      </c>
      <c r="FT11" s="453">
        <v>45099</v>
      </c>
      <c r="FU11" s="454" t="s">
        <v>4719</v>
      </c>
      <c r="FW11" s="446" t="s">
        <v>4718</v>
      </c>
      <c r="FX11" s="455">
        <v>45086</v>
      </c>
      <c r="FY11" s="446" t="s">
        <v>4720</v>
      </c>
    </row>
    <row r="12" spans="1:182" ht="20.100000000000001" customHeight="1" x14ac:dyDescent="0.5">
      <c r="A12" s="109">
        <v>11</v>
      </c>
      <c r="B12" s="109" t="s">
        <v>674</v>
      </c>
      <c r="C12" s="109">
        <v>11</v>
      </c>
      <c r="D12" s="110" t="s">
        <v>675</v>
      </c>
      <c r="E12" s="110" t="s">
        <v>676</v>
      </c>
      <c r="F12" s="110" t="s">
        <v>677</v>
      </c>
      <c r="G12" s="111" t="s">
        <v>21</v>
      </c>
      <c r="H12" s="110" t="s">
        <v>806</v>
      </c>
      <c r="I12" s="110" t="s">
        <v>806</v>
      </c>
      <c r="J12" s="110"/>
      <c r="K12" s="111" t="s">
        <v>807</v>
      </c>
      <c r="L12" s="111"/>
      <c r="M12" s="111" t="s">
        <v>808</v>
      </c>
      <c r="N12" s="111" t="s">
        <v>682</v>
      </c>
      <c r="O12" s="209" t="s">
        <v>4402</v>
      </c>
      <c r="P12" s="113">
        <v>13.733962678702801</v>
      </c>
      <c r="Q12" s="113">
        <v>100.506892996465</v>
      </c>
      <c r="R12" s="114" t="s">
        <v>811</v>
      </c>
      <c r="S12" s="114" t="s">
        <v>812</v>
      </c>
      <c r="T12" s="115" t="s">
        <v>813</v>
      </c>
      <c r="U12" s="115" t="s">
        <v>814</v>
      </c>
      <c r="V12" s="115"/>
      <c r="W12" s="115" t="s">
        <v>815</v>
      </c>
      <c r="X12" s="115" t="s">
        <v>4403</v>
      </c>
      <c r="Y12" s="115" t="s">
        <v>4404</v>
      </c>
      <c r="Z12" s="181">
        <v>13.864613541665699</v>
      </c>
      <c r="AA12" s="181">
        <v>100.640955019353</v>
      </c>
      <c r="AB12" s="115" t="s">
        <v>4405</v>
      </c>
      <c r="AC12" s="211" t="s">
        <v>4406</v>
      </c>
      <c r="AD12" s="116" t="s">
        <v>688</v>
      </c>
      <c r="AE12" s="116" t="s">
        <v>689</v>
      </c>
      <c r="AF12" s="117">
        <v>44981</v>
      </c>
      <c r="AG12" s="132">
        <v>44980</v>
      </c>
      <c r="AH12" s="168" t="s">
        <v>764</v>
      </c>
      <c r="AI12" s="168" t="s">
        <v>764</v>
      </c>
      <c r="AJ12" s="145">
        <v>8.1</v>
      </c>
      <c r="AK12" s="146">
        <v>10.8</v>
      </c>
      <c r="AL12" s="146">
        <v>2.6</v>
      </c>
      <c r="AM12" s="146">
        <v>87.48</v>
      </c>
      <c r="AN12" s="147">
        <v>2</v>
      </c>
      <c r="AO12" s="147">
        <v>4</v>
      </c>
      <c r="AP12" s="116" t="s">
        <v>816</v>
      </c>
      <c r="AQ12" s="147" t="s">
        <v>694</v>
      </c>
      <c r="AR12" s="147">
        <v>3</v>
      </c>
      <c r="AS12" s="147"/>
      <c r="AT12" s="122">
        <v>44981</v>
      </c>
      <c r="AU12" s="148" t="s">
        <v>817</v>
      </c>
      <c r="AV12" s="149" t="s">
        <v>696</v>
      </c>
      <c r="AW12" s="150"/>
      <c r="AX12" s="149"/>
      <c r="AY12" s="149"/>
      <c r="AZ12" s="149"/>
      <c r="BA12" s="147" t="s">
        <v>697</v>
      </c>
      <c r="BB12" s="147" t="s">
        <v>697</v>
      </c>
      <c r="BC12" s="149"/>
      <c r="BD12" s="150" t="s">
        <v>698</v>
      </c>
      <c r="BE12" s="150"/>
      <c r="BF12" s="150"/>
      <c r="BG12" s="151" t="s">
        <v>699</v>
      </c>
      <c r="BH12" s="151" t="s">
        <v>700</v>
      </c>
      <c r="BI12" s="215" t="s">
        <v>701</v>
      </c>
      <c r="BJ12" s="152"/>
      <c r="BK12" s="152"/>
      <c r="BL12" s="153"/>
      <c r="BM12" s="154"/>
      <c r="BN12" s="155" t="s">
        <v>810</v>
      </c>
      <c r="BO12" s="130" t="s">
        <v>4407</v>
      </c>
      <c r="BP12" s="196" t="s">
        <v>795</v>
      </c>
      <c r="BQ12" s="116" t="s">
        <v>704</v>
      </c>
      <c r="BR12" s="116" t="s">
        <v>705</v>
      </c>
      <c r="BS12" s="202" t="s">
        <v>796</v>
      </c>
      <c r="BT12" s="133">
        <v>100</v>
      </c>
      <c r="BU12" s="202" t="s">
        <v>796</v>
      </c>
      <c r="BV12" s="132"/>
      <c r="BW12" s="132"/>
      <c r="BX12" s="134" t="s">
        <v>616</v>
      </c>
      <c r="BY12" s="134" t="s">
        <v>616</v>
      </c>
      <c r="BZ12" s="134"/>
      <c r="CA12" s="132"/>
      <c r="CB12" s="216" t="s">
        <v>4403</v>
      </c>
      <c r="CC12" s="132"/>
      <c r="CD12" s="136"/>
      <c r="CE12" s="136"/>
      <c r="CF12" s="136"/>
      <c r="CG12" s="135"/>
      <c r="CH12" s="214" t="s">
        <v>818</v>
      </c>
      <c r="CI12" s="132">
        <v>45061</v>
      </c>
      <c r="CJ12" s="132">
        <v>45061</v>
      </c>
      <c r="CK12" s="132"/>
      <c r="CL12" s="132">
        <v>45061</v>
      </c>
      <c r="CM12" s="133">
        <v>100</v>
      </c>
      <c r="CN12" s="132">
        <v>45061</v>
      </c>
      <c r="CO12" s="117"/>
      <c r="CP12" s="137" t="s">
        <v>4382</v>
      </c>
      <c r="CQ12" s="132"/>
      <c r="CR12" s="117"/>
      <c r="CS12" s="132"/>
      <c r="CT12" s="133"/>
      <c r="CU12" s="137" t="s">
        <v>4382</v>
      </c>
      <c r="CV12" s="117"/>
      <c r="CW12" s="147"/>
      <c r="CX12" s="147"/>
      <c r="CY12" s="117">
        <v>45057</v>
      </c>
      <c r="CZ12" s="117">
        <v>45061</v>
      </c>
      <c r="DA12" s="117"/>
      <c r="DB12" s="117">
        <v>45061</v>
      </c>
      <c r="DC12" s="133">
        <v>100</v>
      </c>
      <c r="DD12" s="117">
        <v>45061</v>
      </c>
      <c r="DE12" s="138"/>
      <c r="DF12" s="138">
        <v>45051</v>
      </c>
      <c r="DG12" s="139" t="s">
        <v>4401</v>
      </c>
      <c r="DH12" s="117">
        <v>45069</v>
      </c>
      <c r="DI12" s="117">
        <v>45069</v>
      </c>
      <c r="DJ12" s="117">
        <v>45069</v>
      </c>
      <c r="DK12" s="117">
        <v>45069</v>
      </c>
      <c r="DL12" s="117"/>
      <c r="DM12" s="117"/>
      <c r="DN12" s="117"/>
      <c r="DO12" s="117"/>
      <c r="DP12" s="140"/>
      <c r="DQ12" s="117"/>
      <c r="DR12" s="117"/>
      <c r="DS12" s="117"/>
      <c r="DT12" s="117"/>
      <c r="DU12" s="117"/>
      <c r="DV12" s="117"/>
      <c r="DW12" s="133"/>
      <c r="DX12" s="117"/>
      <c r="DY12" s="117"/>
      <c r="DZ12" s="117"/>
      <c r="EA12" s="117"/>
      <c r="EB12" s="117"/>
      <c r="EC12" s="117"/>
      <c r="ED12" s="116"/>
      <c r="EE12" s="117"/>
      <c r="EF12" s="117"/>
      <c r="EG12" s="117">
        <v>45055</v>
      </c>
      <c r="EH12" s="117">
        <v>45055</v>
      </c>
      <c r="EI12" s="117"/>
      <c r="EJ12" s="117">
        <v>45055</v>
      </c>
      <c r="EK12" s="133">
        <v>100</v>
      </c>
      <c r="EL12" s="117">
        <v>45065</v>
      </c>
      <c r="EM12" s="122" t="s">
        <v>4730</v>
      </c>
      <c r="EN12" s="141"/>
      <c r="EO12" s="141"/>
      <c r="EP12" s="141"/>
      <c r="EQ12" s="141"/>
      <c r="ER12" s="141"/>
      <c r="ES12" s="141"/>
      <c r="ET12" s="141"/>
      <c r="EU12" s="117"/>
      <c r="EV12" s="117"/>
      <c r="EW12" s="117"/>
      <c r="EX12" s="117"/>
      <c r="EY12" s="117"/>
      <c r="EZ12" s="117"/>
      <c r="FA12" s="117"/>
      <c r="FB12" s="117"/>
      <c r="FC12" s="117"/>
      <c r="FD12" s="117"/>
      <c r="FE12" s="117"/>
      <c r="FF12" s="133"/>
      <c r="FG12" s="133"/>
      <c r="FH12" s="138"/>
      <c r="FI12" s="142"/>
      <c r="FJ12" s="142"/>
      <c r="FK12" s="217"/>
      <c r="FL12" s="217"/>
      <c r="FM12" s="139"/>
      <c r="FN12" s="142"/>
      <c r="FO12" s="142"/>
      <c r="FP12" s="217"/>
      <c r="FQ12" s="217"/>
      <c r="FR12" s="139"/>
      <c r="FS12" s="452" t="s">
        <v>4718</v>
      </c>
      <c r="FT12" s="453">
        <v>45099</v>
      </c>
      <c r="FU12" s="454" t="s">
        <v>4719</v>
      </c>
      <c r="FW12" s="446" t="s">
        <v>4718</v>
      </c>
      <c r="FX12" s="455">
        <v>45086</v>
      </c>
      <c r="FY12" s="446" t="s">
        <v>4720</v>
      </c>
    </row>
    <row r="13" spans="1:182" ht="20.100000000000001" customHeight="1" x14ac:dyDescent="0.5">
      <c r="A13" s="109">
        <v>12</v>
      </c>
      <c r="B13" s="109" t="s">
        <v>674</v>
      </c>
      <c r="C13" s="109">
        <v>12</v>
      </c>
      <c r="D13" s="110" t="s">
        <v>675</v>
      </c>
      <c r="E13" s="110" t="s">
        <v>676</v>
      </c>
      <c r="F13" s="110" t="s">
        <v>677</v>
      </c>
      <c r="G13" s="111" t="s">
        <v>21</v>
      </c>
      <c r="H13" s="110" t="s">
        <v>819</v>
      </c>
      <c r="I13" s="110" t="s">
        <v>820</v>
      </c>
      <c r="J13" s="110"/>
      <c r="K13" s="111" t="s">
        <v>821</v>
      </c>
      <c r="L13" s="111"/>
      <c r="M13" s="111" t="s">
        <v>822</v>
      </c>
      <c r="N13" s="111" t="s">
        <v>682</v>
      </c>
      <c r="O13" s="111" t="s">
        <v>824</v>
      </c>
      <c r="P13" s="113">
        <v>13.822185362908</v>
      </c>
      <c r="Q13" s="113">
        <v>100.565562154137</v>
      </c>
      <c r="R13" s="114" t="s">
        <v>825</v>
      </c>
      <c r="S13" s="114" t="s">
        <v>826</v>
      </c>
      <c r="T13" s="115" t="s">
        <v>827</v>
      </c>
      <c r="U13" s="115" t="s">
        <v>828</v>
      </c>
      <c r="V13" s="115"/>
      <c r="W13" s="115" t="s">
        <v>829</v>
      </c>
      <c r="X13" s="115"/>
      <c r="Y13" s="115"/>
      <c r="Z13" s="181"/>
      <c r="AA13" s="181"/>
      <c r="AB13" s="115"/>
      <c r="AC13" s="211"/>
      <c r="AD13" s="116" t="s">
        <v>688</v>
      </c>
      <c r="AE13" s="116" t="s">
        <v>689</v>
      </c>
      <c r="AF13" s="117" t="s">
        <v>690</v>
      </c>
      <c r="AG13" s="132">
        <v>44979</v>
      </c>
      <c r="AH13" s="118" t="s">
        <v>691</v>
      </c>
      <c r="AI13" s="118" t="s">
        <v>692</v>
      </c>
      <c r="AJ13" s="145">
        <v>6.8</v>
      </c>
      <c r="AK13" s="146">
        <v>12</v>
      </c>
      <c r="AL13" s="146">
        <v>3.2</v>
      </c>
      <c r="AM13" s="146">
        <v>81.599999999999994</v>
      </c>
      <c r="AN13" s="147">
        <v>1</v>
      </c>
      <c r="AO13" s="147">
        <v>3</v>
      </c>
      <c r="AP13" s="116" t="s">
        <v>830</v>
      </c>
      <c r="AQ13" s="147" t="s">
        <v>694</v>
      </c>
      <c r="AR13" s="147">
        <v>3</v>
      </c>
      <c r="AS13" s="147"/>
      <c r="AT13" s="122">
        <v>44979</v>
      </c>
      <c r="AU13" s="142"/>
      <c r="AV13" s="149" t="s">
        <v>831</v>
      </c>
      <c r="AW13" s="150"/>
      <c r="AX13" s="149"/>
      <c r="AY13" s="149"/>
      <c r="AZ13" s="149"/>
      <c r="BA13" s="147" t="s">
        <v>697</v>
      </c>
      <c r="BB13" s="147" t="s">
        <v>697</v>
      </c>
      <c r="BC13" s="149"/>
      <c r="BD13" s="150" t="s">
        <v>698</v>
      </c>
      <c r="BE13" s="150"/>
      <c r="BF13" s="150"/>
      <c r="BG13" s="151" t="s">
        <v>699</v>
      </c>
      <c r="BH13" s="151" t="s">
        <v>700</v>
      </c>
      <c r="BI13" s="151" t="s">
        <v>701</v>
      </c>
      <c r="BJ13" s="152"/>
      <c r="BK13" s="152"/>
      <c r="BL13" s="170" t="s">
        <v>832</v>
      </c>
      <c r="BM13" s="154"/>
      <c r="BN13" s="155" t="s">
        <v>824</v>
      </c>
      <c r="BO13" s="131" t="s">
        <v>823</v>
      </c>
      <c r="BP13" s="131" t="s">
        <v>703</v>
      </c>
      <c r="BQ13" s="116" t="s">
        <v>704</v>
      </c>
      <c r="BR13" s="116" t="s">
        <v>705</v>
      </c>
      <c r="BS13" s="132">
        <v>44979</v>
      </c>
      <c r="BT13" s="133">
        <v>100</v>
      </c>
      <c r="BU13" s="132">
        <v>44979</v>
      </c>
      <c r="BV13" s="132"/>
      <c r="BW13" s="132"/>
      <c r="BX13" s="134"/>
      <c r="BY13" s="134"/>
      <c r="BZ13" s="134"/>
      <c r="CA13" s="132"/>
      <c r="CB13" s="135"/>
      <c r="CC13" s="132"/>
      <c r="CD13" s="136"/>
      <c r="CE13" s="136"/>
      <c r="CF13" s="136"/>
      <c r="CG13" s="135"/>
      <c r="CH13" s="129" t="s">
        <v>701</v>
      </c>
      <c r="CI13" s="117">
        <v>44998</v>
      </c>
      <c r="CJ13" s="117">
        <v>44998</v>
      </c>
      <c r="CK13" s="117"/>
      <c r="CL13" s="117">
        <v>44998</v>
      </c>
      <c r="CM13" s="133">
        <v>100</v>
      </c>
      <c r="CN13" s="117">
        <v>44998</v>
      </c>
      <c r="CO13" s="117"/>
      <c r="CP13" s="137" t="s">
        <v>706</v>
      </c>
      <c r="CQ13" s="132"/>
      <c r="CR13" s="117"/>
      <c r="CS13" s="132"/>
      <c r="CT13" s="133"/>
      <c r="CU13" s="137" t="s">
        <v>4382</v>
      </c>
      <c r="CV13" s="117"/>
      <c r="CW13" s="147"/>
      <c r="CX13" s="147"/>
      <c r="CY13" s="117">
        <v>44998</v>
      </c>
      <c r="CZ13" s="117">
        <v>44998</v>
      </c>
      <c r="DA13" s="117"/>
      <c r="DB13" s="117">
        <v>45002</v>
      </c>
      <c r="DC13" s="133">
        <v>100</v>
      </c>
      <c r="DD13" s="117">
        <v>45018</v>
      </c>
      <c r="DE13" s="138"/>
      <c r="DF13" s="138">
        <v>45012</v>
      </c>
      <c r="DG13" s="139" t="s">
        <v>4383</v>
      </c>
      <c r="DH13" s="117">
        <v>45042</v>
      </c>
      <c r="DI13" s="117">
        <v>45042</v>
      </c>
      <c r="DJ13" s="117">
        <v>45042</v>
      </c>
      <c r="DK13" s="117">
        <v>45042</v>
      </c>
      <c r="DL13" s="117"/>
      <c r="DM13" s="117"/>
      <c r="DN13" s="117"/>
      <c r="DO13" s="117"/>
      <c r="DP13" s="140"/>
      <c r="DQ13" s="117"/>
      <c r="DR13" s="117"/>
      <c r="DS13" s="117">
        <v>45048</v>
      </c>
      <c r="DT13" s="117">
        <v>45048</v>
      </c>
      <c r="DU13" s="117"/>
      <c r="DV13" s="117">
        <v>45048</v>
      </c>
      <c r="DW13" s="133">
        <v>100</v>
      </c>
      <c r="DX13" s="117">
        <v>45048</v>
      </c>
      <c r="DY13" s="117"/>
      <c r="DZ13" s="117">
        <v>45033</v>
      </c>
      <c r="EA13" s="117">
        <v>45033</v>
      </c>
      <c r="EB13" s="117"/>
      <c r="EC13" s="117">
        <v>45033</v>
      </c>
      <c r="ED13" s="116">
        <v>100</v>
      </c>
      <c r="EE13" s="117">
        <v>45033</v>
      </c>
      <c r="EF13" s="117" t="s">
        <v>833</v>
      </c>
      <c r="EG13" s="117">
        <v>45033</v>
      </c>
      <c r="EH13" s="117">
        <v>45033</v>
      </c>
      <c r="EI13" s="117"/>
      <c r="EJ13" s="117">
        <v>45034</v>
      </c>
      <c r="EK13" s="116">
        <v>100</v>
      </c>
      <c r="EL13" s="117">
        <v>45063</v>
      </c>
      <c r="EM13" s="122" t="s">
        <v>4731</v>
      </c>
      <c r="EN13" s="141"/>
      <c r="EO13" s="141"/>
      <c r="EP13" s="141"/>
      <c r="EQ13" s="141"/>
      <c r="ER13" s="141"/>
      <c r="ES13" s="141"/>
      <c r="ET13" s="141"/>
      <c r="EU13" s="117"/>
      <c r="EV13" s="117"/>
      <c r="EW13" s="117"/>
      <c r="EX13" s="117"/>
      <c r="EY13" s="117"/>
      <c r="EZ13" s="117"/>
      <c r="FA13" s="117"/>
      <c r="FB13" s="117">
        <v>45046</v>
      </c>
      <c r="FC13" s="117">
        <v>45046</v>
      </c>
      <c r="FD13" s="117">
        <v>45046</v>
      </c>
      <c r="FE13" s="117">
        <v>45047</v>
      </c>
      <c r="FF13" s="133">
        <v>50</v>
      </c>
      <c r="FG13" s="133"/>
      <c r="FH13" s="138" t="s">
        <v>4732</v>
      </c>
      <c r="FI13" s="142"/>
      <c r="FJ13" s="142"/>
      <c r="FK13" s="143">
        <v>243354</v>
      </c>
      <c r="FL13" s="143">
        <v>243354</v>
      </c>
      <c r="FM13" s="139" t="s">
        <v>708</v>
      </c>
      <c r="FN13" s="142"/>
      <c r="FO13" s="142"/>
      <c r="FP13" s="143">
        <v>243354</v>
      </c>
      <c r="FQ13" s="143">
        <v>243354</v>
      </c>
      <c r="FR13" s="139" t="s">
        <v>834</v>
      </c>
      <c r="FS13" s="452" t="s">
        <v>4718</v>
      </c>
      <c r="FT13" s="453">
        <v>45099</v>
      </c>
      <c r="FU13" s="454" t="s">
        <v>4719</v>
      </c>
      <c r="FW13" s="446" t="s">
        <v>4718</v>
      </c>
      <c r="FX13" s="455">
        <v>45086</v>
      </c>
      <c r="FY13" s="446" t="s">
        <v>4720</v>
      </c>
    </row>
    <row r="14" spans="1:182" ht="20.100000000000001" customHeight="1" x14ac:dyDescent="0.5">
      <c r="A14" s="109">
        <v>13</v>
      </c>
      <c r="B14" s="109" t="s">
        <v>674</v>
      </c>
      <c r="C14" s="109">
        <v>13</v>
      </c>
      <c r="D14" s="110" t="s">
        <v>675</v>
      </c>
      <c r="E14" s="110" t="s">
        <v>676</v>
      </c>
      <c r="F14" s="110" t="s">
        <v>677</v>
      </c>
      <c r="G14" s="111" t="s">
        <v>21</v>
      </c>
      <c r="H14" s="110" t="s">
        <v>835</v>
      </c>
      <c r="I14" s="110" t="s">
        <v>835</v>
      </c>
      <c r="J14" s="110"/>
      <c r="K14" s="111" t="s">
        <v>836</v>
      </c>
      <c r="L14" s="111"/>
      <c r="M14" s="111"/>
      <c r="N14" s="111" t="s">
        <v>682</v>
      </c>
      <c r="O14" s="209" t="s">
        <v>4692</v>
      </c>
      <c r="P14" s="113">
        <v>13.7721731126425</v>
      </c>
      <c r="Q14" s="113">
        <v>100.565251238795</v>
      </c>
      <c r="R14" s="114" t="s">
        <v>838</v>
      </c>
      <c r="S14" s="114"/>
      <c r="T14" s="115"/>
      <c r="U14" s="115"/>
      <c r="V14" s="115"/>
      <c r="W14" s="115" t="s">
        <v>839</v>
      </c>
      <c r="X14" s="115" t="s">
        <v>4693</v>
      </c>
      <c r="Y14" s="115" t="s">
        <v>4694</v>
      </c>
      <c r="Z14" s="181">
        <v>13.8454274319975</v>
      </c>
      <c r="AA14" s="181">
        <v>100.795323897155</v>
      </c>
      <c r="AB14" s="115" t="s">
        <v>4695</v>
      </c>
      <c r="AC14" s="211" t="s">
        <v>4696</v>
      </c>
      <c r="AD14" s="116" t="s">
        <v>688</v>
      </c>
      <c r="AE14" s="116" t="s">
        <v>689</v>
      </c>
      <c r="AF14" s="117" t="s">
        <v>690</v>
      </c>
      <c r="AG14" s="132">
        <v>44979</v>
      </c>
      <c r="AH14" s="199" t="s">
        <v>616</v>
      </c>
      <c r="AI14" s="199" t="s">
        <v>616</v>
      </c>
      <c r="AJ14" s="145"/>
      <c r="AK14" s="146"/>
      <c r="AL14" s="212"/>
      <c r="AM14" s="146"/>
      <c r="AN14" s="147"/>
      <c r="AO14" s="147"/>
      <c r="AP14" s="116"/>
      <c r="AQ14" s="147"/>
      <c r="AR14" s="147"/>
      <c r="AS14" s="147"/>
      <c r="AT14" s="122">
        <v>44979</v>
      </c>
      <c r="AU14" s="142" t="s">
        <v>804</v>
      </c>
      <c r="AV14" s="149"/>
      <c r="AW14" s="150"/>
      <c r="AX14" s="149"/>
      <c r="AY14" s="149"/>
      <c r="AZ14" s="149"/>
      <c r="BA14" s="149"/>
      <c r="BB14" s="149"/>
      <c r="BC14" s="149"/>
      <c r="BD14" s="150"/>
      <c r="BE14" s="150"/>
      <c r="BF14" s="150"/>
      <c r="BG14" s="151"/>
      <c r="BH14" s="151"/>
      <c r="BI14" s="163" t="s">
        <v>805</v>
      </c>
      <c r="BJ14" s="152"/>
      <c r="BK14" s="152"/>
      <c r="BL14" s="153"/>
      <c r="BM14" s="154"/>
      <c r="BN14" s="155" t="s">
        <v>837</v>
      </c>
      <c r="BO14" s="130" t="s">
        <v>4693</v>
      </c>
      <c r="BP14" s="196" t="s">
        <v>795</v>
      </c>
      <c r="BQ14" s="116" t="s">
        <v>704</v>
      </c>
      <c r="BR14" s="116" t="s">
        <v>705</v>
      </c>
      <c r="BS14" s="202" t="s">
        <v>796</v>
      </c>
      <c r="BT14" s="133">
        <v>100</v>
      </c>
      <c r="BU14" s="202" t="s">
        <v>796</v>
      </c>
      <c r="BV14" s="132"/>
      <c r="BW14" s="132"/>
      <c r="BX14" s="134" t="s">
        <v>616</v>
      </c>
      <c r="BY14" s="134" t="s">
        <v>616</v>
      </c>
      <c r="BZ14" s="134"/>
      <c r="CA14" s="132"/>
      <c r="CB14" s="433" t="s">
        <v>4408</v>
      </c>
      <c r="CC14" s="172"/>
      <c r="CD14" s="173"/>
      <c r="CE14" s="173"/>
      <c r="CF14" s="173"/>
      <c r="CG14" s="171"/>
      <c r="CH14" s="214" t="s">
        <v>805</v>
      </c>
      <c r="CI14" s="117">
        <v>45056</v>
      </c>
      <c r="CJ14" s="117">
        <v>45056</v>
      </c>
      <c r="CK14" s="117"/>
      <c r="CL14" s="117">
        <v>45056</v>
      </c>
      <c r="CM14" s="133">
        <v>100</v>
      </c>
      <c r="CN14" s="117">
        <v>45056</v>
      </c>
      <c r="CO14" s="117"/>
      <c r="CP14" s="434"/>
      <c r="CQ14" s="435"/>
      <c r="CR14" s="436"/>
      <c r="CS14" s="435"/>
      <c r="CT14" s="437"/>
      <c r="CU14" s="434"/>
      <c r="CV14" s="117"/>
      <c r="CW14" s="147"/>
      <c r="CX14" s="147"/>
      <c r="CY14" s="117">
        <v>45056</v>
      </c>
      <c r="CZ14" s="117">
        <v>45057</v>
      </c>
      <c r="DA14" s="117"/>
      <c r="DB14" s="117">
        <v>45057</v>
      </c>
      <c r="DC14" s="133">
        <v>100</v>
      </c>
      <c r="DD14" s="117">
        <v>45057</v>
      </c>
      <c r="DE14" s="138"/>
      <c r="DF14" s="138">
        <v>45055</v>
      </c>
      <c r="DG14" s="139" t="s">
        <v>4697</v>
      </c>
      <c r="DH14" s="117">
        <v>45069</v>
      </c>
      <c r="DI14" s="117">
        <v>45069</v>
      </c>
      <c r="DJ14" s="117">
        <v>45069</v>
      </c>
      <c r="DK14" s="117">
        <v>45069</v>
      </c>
      <c r="DL14" s="117"/>
      <c r="DM14" s="117"/>
      <c r="DN14" s="117"/>
      <c r="DO14" s="117"/>
      <c r="DP14" s="140"/>
      <c r="DQ14" s="117"/>
      <c r="DR14" s="117"/>
      <c r="DS14" s="117"/>
      <c r="DT14" s="117"/>
      <c r="DU14" s="117"/>
      <c r="DV14" s="117"/>
      <c r="DW14" s="133"/>
      <c r="DX14" s="117"/>
      <c r="DY14" s="117"/>
      <c r="DZ14" s="117"/>
      <c r="EA14" s="117"/>
      <c r="EB14" s="117"/>
      <c r="EC14" s="117"/>
      <c r="ED14" s="116"/>
      <c r="EE14" s="117"/>
      <c r="EF14" s="117"/>
      <c r="EG14" s="117">
        <v>45065</v>
      </c>
      <c r="EH14" s="117">
        <v>45065</v>
      </c>
      <c r="EI14" s="117"/>
      <c r="EJ14" s="117">
        <v>45065</v>
      </c>
      <c r="EK14" s="133">
        <v>100</v>
      </c>
      <c r="EL14" s="117">
        <v>45065</v>
      </c>
      <c r="EM14" s="122" t="s">
        <v>4733</v>
      </c>
      <c r="EN14" s="141"/>
      <c r="EO14" s="141"/>
      <c r="EP14" s="141"/>
      <c r="EQ14" s="141"/>
      <c r="ER14" s="141"/>
      <c r="ES14" s="141"/>
      <c r="ET14" s="141"/>
      <c r="EU14" s="117"/>
      <c r="EV14" s="117"/>
      <c r="EW14" s="117"/>
      <c r="EX14" s="117"/>
      <c r="EY14" s="117"/>
      <c r="EZ14" s="117"/>
      <c r="FA14" s="117"/>
      <c r="FB14" s="117"/>
      <c r="FC14" s="117"/>
      <c r="FD14" s="117"/>
      <c r="FE14" s="117"/>
      <c r="FF14" s="133"/>
      <c r="FG14" s="133"/>
      <c r="FH14" s="138"/>
      <c r="FI14" s="142"/>
      <c r="FJ14" s="142"/>
      <c r="FK14" s="143"/>
      <c r="FL14" s="143"/>
      <c r="FM14" s="139"/>
      <c r="FN14" s="142"/>
      <c r="FO14" s="142"/>
      <c r="FP14" s="143"/>
      <c r="FQ14" s="143"/>
      <c r="FR14" s="139"/>
      <c r="FS14" s="452" t="s">
        <v>4718</v>
      </c>
      <c r="FT14" s="453">
        <v>45100</v>
      </c>
      <c r="FU14" s="454" t="s">
        <v>4719</v>
      </c>
      <c r="FW14" s="446" t="s">
        <v>4723</v>
      </c>
      <c r="FX14" s="455">
        <v>45086</v>
      </c>
      <c r="FY14" s="446" t="s">
        <v>4720</v>
      </c>
    </row>
    <row r="15" spans="1:182" ht="20.100000000000001" customHeight="1" x14ac:dyDescent="0.5">
      <c r="A15" s="109">
        <v>14</v>
      </c>
      <c r="B15" s="109" t="s">
        <v>674</v>
      </c>
      <c r="C15" s="109">
        <v>14</v>
      </c>
      <c r="D15" s="110" t="s">
        <v>675</v>
      </c>
      <c r="E15" s="110" t="s">
        <v>676</v>
      </c>
      <c r="F15" s="110" t="s">
        <v>677</v>
      </c>
      <c r="G15" s="111" t="s">
        <v>21</v>
      </c>
      <c r="H15" s="110" t="s">
        <v>835</v>
      </c>
      <c r="I15" s="110" t="s">
        <v>835</v>
      </c>
      <c r="J15" s="110"/>
      <c r="K15" s="111" t="s">
        <v>840</v>
      </c>
      <c r="L15" s="111"/>
      <c r="M15" s="111" t="s">
        <v>822</v>
      </c>
      <c r="N15" s="111" t="s">
        <v>682</v>
      </c>
      <c r="O15" s="111" t="s">
        <v>842</v>
      </c>
      <c r="P15" s="113">
        <v>13.7670568727894</v>
      </c>
      <c r="Q15" s="113">
        <v>100.556854581124</v>
      </c>
      <c r="R15" s="114" t="s">
        <v>843</v>
      </c>
      <c r="S15" s="114" t="s">
        <v>844</v>
      </c>
      <c r="T15" s="115" t="s">
        <v>845</v>
      </c>
      <c r="U15" s="115" t="s">
        <v>846</v>
      </c>
      <c r="V15" s="115"/>
      <c r="W15" s="115" t="s">
        <v>847</v>
      </c>
      <c r="X15" s="115"/>
      <c r="Y15" s="115"/>
      <c r="Z15" s="181"/>
      <c r="AA15" s="181"/>
      <c r="AB15" s="115"/>
      <c r="AC15" s="211"/>
      <c r="AD15" s="116" t="s">
        <v>688</v>
      </c>
      <c r="AE15" s="116" t="s">
        <v>689</v>
      </c>
      <c r="AF15" s="117" t="s">
        <v>690</v>
      </c>
      <c r="AG15" s="132">
        <v>44979</v>
      </c>
      <c r="AH15" s="118" t="s">
        <v>691</v>
      </c>
      <c r="AI15" s="118" t="s">
        <v>692</v>
      </c>
      <c r="AJ15" s="145">
        <v>6.7</v>
      </c>
      <c r="AK15" s="146">
        <v>7.8</v>
      </c>
      <c r="AL15" s="146">
        <v>2.2999999999999998</v>
      </c>
      <c r="AM15" s="146">
        <v>52.26</v>
      </c>
      <c r="AN15" s="147">
        <v>1</v>
      </c>
      <c r="AO15" s="147"/>
      <c r="AP15" s="116" t="s">
        <v>816</v>
      </c>
      <c r="AQ15" s="147" t="s">
        <v>848</v>
      </c>
      <c r="AR15" s="147">
        <v>1</v>
      </c>
      <c r="AS15" s="147"/>
      <c r="AT15" s="122">
        <v>44979</v>
      </c>
      <c r="AU15" s="142"/>
      <c r="AV15" s="149" t="s">
        <v>696</v>
      </c>
      <c r="AW15" s="150" t="s">
        <v>849</v>
      </c>
      <c r="AX15" s="149"/>
      <c r="AY15" s="147" t="s">
        <v>850</v>
      </c>
      <c r="AZ15" s="149"/>
      <c r="BA15" s="149"/>
      <c r="BB15" s="147" t="s">
        <v>697</v>
      </c>
      <c r="BC15" s="147" t="s">
        <v>697</v>
      </c>
      <c r="BD15" s="150" t="s">
        <v>698</v>
      </c>
      <c r="BE15" s="150"/>
      <c r="BF15" s="150"/>
      <c r="BG15" s="151" t="s">
        <v>699</v>
      </c>
      <c r="BH15" s="151" t="s">
        <v>700</v>
      </c>
      <c r="BI15" s="151" t="s">
        <v>701</v>
      </c>
      <c r="BJ15" s="152"/>
      <c r="BK15" s="152"/>
      <c r="BL15" s="170" t="s">
        <v>832</v>
      </c>
      <c r="BM15" s="154"/>
      <c r="BN15" s="155" t="s">
        <v>842</v>
      </c>
      <c r="BO15" s="131" t="s">
        <v>841</v>
      </c>
      <c r="BP15" s="131" t="s">
        <v>703</v>
      </c>
      <c r="BQ15" s="116" t="s">
        <v>704</v>
      </c>
      <c r="BR15" s="116" t="s">
        <v>705</v>
      </c>
      <c r="BS15" s="132">
        <v>44979</v>
      </c>
      <c r="BT15" s="133">
        <v>100</v>
      </c>
      <c r="BU15" s="132">
        <v>44979</v>
      </c>
      <c r="BV15" s="132"/>
      <c r="BW15" s="132"/>
      <c r="BX15" s="134"/>
      <c r="BY15" s="134"/>
      <c r="BZ15" s="134"/>
      <c r="CA15" s="132"/>
      <c r="CB15" s="135"/>
      <c r="CC15" s="132"/>
      <c r="CD15" s="136"/>
      <c r="CE15" s="136"/>
      <c r="CF15" s="136"/>
      <c r="CG15" s="135"/>
      <c r="CH15" s="129" t="s">
        <v>701</v>
      </c>
      <c r="CI15" s="117">
        <v>45008</v>
      </c>
      <c r="CJ15" s="117">
        <v>45008</v>
      </c>
      <c r="CK15" s="117"/>
      <c r="CL15" s="117">
        <v>45008</v>
      </c>
      <c r="CM15" s="133">
        <v>100</v>
      </c>
      <c r="CN15" s="117">
        <v>45008</v>
      </c>
      <c r="CO15" s="117"/>
      <c r="CP15" s="132">
        <v>45017</v>
      </c>
      <c r="CQ15" s="132">
        <v>45017</v>
      </c>
      <c r="CR15" s="220"/>
      <c r="CS15" s="132">
        <v>45017</v>
      </c>
      <c r="CT15" s="221">
        <v>100</v>
      </c>
      <c r="CU15" s="132">
        <v>45017</v>
      </c>
      <c r="CV15" s="117"/>
      <c r="CW15" s="147"/>
      <c r="CX15" s="147" t="s">
        <v>850</v>
      </c>
      <c r="CY15" s="117">
        <v>45008</v>
      </c>
      <c r="CZ15" s="117">
        <v>45008</v>
      </c>
      <c r="DA15" s="117"/>
      <c r="DB15" s="117">
        <v>45008</v>
      </c>
      <c r="DC15" s="133">
        <v>100</v>
      </c>
      <c r="DD15" s="117">
        <v>45008</v>
      </c>
      <c r="DE15" s="138"/>
      <c r="DF15" s="138">
        <v>45012</v>
      </c>
      <c r="DG15" s="139" t="s">
        <v>4383</v>
      </c>
      <c r="DH15" s="117">
        <v>45045</v>
      </c>
      <c r="DI15" s="117">
        <v>45045</v>
      </c>
      <c r="DJ15" s="117">
        <v>45045</v>
      </c>
      <c r="DK15" s="117">
        <v>45045</v>
      </c>
      <c r="DL15" s="117">
        <v>45037</v>
      </c>
      <c r="DM15" s="117">
        <v>45037</v>
      </c>
      <c r="DN15" s="117"/>
      <c r="DO15" s="117">
        <v>45037</v>
      </c>
      <c r="DP15" s="133">
        <v>100</v>
      </c>
      <c r="DQ15" s="117">
        <v>45037</v>
      </c>
      <c r="DR15" s="117"/>
      <c r="DS15" s="117">
        <v>45037</v>
      </c>
      <c r="DT15" s="117">
        <v>45037</v>
      </c>
      <c r="DU15" s="117"/>
      <c r="DV15" s="117">
        <v>45037</v>
      </c>
      <c r="DW15" s="133">
        <v>100</v>
      </c>
      <c r="DX15" s="117">
        <v>45037</v>
      </c>
      <c r="DY15" s="117"/>
      <c r="DZ15" s="117">
        <v>45033</v>
      </c>
      <c r="EA15" s="117">
        <v>45033</v>
      </c>
      <c r="EB15" s="117"/>
      <c r="EC15" s="117">
        <v>45033</v>
      </c>
      <c r="ED15" s="116">
        <v>100</v>
      </c>
      <c r="EE15" s="117">
        <v>45033</v>
      </c>
      <c r="EF15" s="117" t="s">
        <v>740</v>
      </c>
      <c r="EG15" s="117">
        <v>45033</v>
      </c>
      <c r="EH15" s="117">
        <v>45033</v>
      </c>
      <c r="EI15" s="117"/>
      <c r="EJ15" s="117">
        <v>45033</v>
      </c>
      <c r="EK15" s="116">
        <v>100</v>
      </c>
      <c r="EL15" s="117">
        <v>45062</v>
      </c>
      <c r="EM15" s="122" t="s">
        <v>740</v>
      </c>
      <c r="EN15" s="141"/>
      <c r="EO15" s="141"/>
      <c r="EP15" s="141"/>
      <c r="EQ15" s="141"/>
      <c r="ER15" s="141"/>
      <c r="ES15" s="141"/>
      <c r="ET15" s="141"/>
      <c r="EU15" s="117">
        <v>45042</v>
      </c>
      <c r="EV15" s="117">
        <v>45042</v>
      </c>
      <c r="EW15" s="117"/>
      <c r="EX15" s="117">
        <v>45042</v>
      </c>
      <c r="EY15" s="133">
        <v>100</v>
      </c>
      <c r="EZ15" s="117">
        <v>45042</v>
      </c>
      <c r="FA15" s="117"/>
      <c r="FB15" s="117">
        <v>45042</v>
      </c>
      <c r="FC15" s="117">
        <v>45042</v>
      </c>
      <c r="FD15" s="117">
        <v>45042</v>
      </c>
      <c r="FE15" s="117">
        <v>45043</v>
      </c>
      <c r="FF15" s="116">
        <v>70</v>
      </c>
      <c r="FG15" s="116"/>
      <c r="FH15" s="138"/>
      <c r="FI15" s="142"/>
      <c r="FJ15" s="142"/>
      <c r="FK15" s="143"/>
      <c r="FL15" s="143"/>
      <c r="FM15" s="139"/>
      <c r="FN15" s="142"/>
      <c r="FO15" s="142"/>
      <c r="FP15" s="143"/>
      <c r="FQ15" s="143"/>
      <c r="FR15" s="139"/>
      <c r="FS15" s="452" t="s">
        <v>4718</v>
      </c>
      <c r="FT15" s="453">
        <v>45100</v>
      </c>
      <c r="FU15" s="454" t="s">
        <v>4719</v>
      </c>
      <c r="FW15" s="446" t="s">
        <v>4723</v>
      </c>
      <c r="FX15" s="455">
        <v>45086</v>
      </c>
      <c r="FY15" s="446" t="s">
        <v>4720</v>
      </c>
    </row>
    <row r="16" spans="1:182" ht="20.100000000000001" customHeight="1" x14ac:dyDescent="0.5">
      <c r="A16" s="109">
        <v>15</v>
      </c>
      <c r="B16" s="109" t="s">
        <v>674</v>
      </c>
      <c r="C16" s="109">
        <v>15</v>
      </c>
      <c r="D16" s="110" t="s">
        <v>675</v>
      </c>
      <c r="E16" s="110" t="s">
        <v>676</v>
      </c>
      <c r="F16" s="110" t="s">
        <v>677</v>
      </c>
      <c r="G16" s="111" t="s">
        <v>21</v>
      </c>
      <c r="H16" s="110" t="s">
        <v>851</v>
      </c>
      <c r="I16" s="110" t="s">
        <v>852</v>
      </c>
      <c r="J16" s="110"/>
      <c r="K16" s="111" t="s">
        <v>853</v>
      </c>
      <c r="L16" s="111"/>
      <c r="M16" s="111"/>
      <c r="N16" s="111" t="s">
        <v>682</v>
      </c>
      <c r="O16" s="111" t="s">
        <v>854</v>
      </c>
      <c r="P16" s="113">
        <v>13.650365686665801</v>
      </c>
      <c r="Q16" s="113">
        <v>100.491964808509</v>
      </c>
      <c r="R16" s="114" t="s">
        <v>855</v>
      </c>
      <c r="S16" s="114"/>
      <c r="T16" s="115"/>
      <c r="U16" s="115"/>
      <c r="V16" s="115"/>
      <c r="W16" s="115" t="s">
        <v>856</v>
      </c>
      <c r="X16" s="115"/>
      <c r="Y16" s="115"/>
      <c r="Z16" s="181"/>
      <c r="AA16" s="181"/>
      <c r="AB16" s="115"/>
      <c r="AC16" s="211"/>
      <c r="AD16" s="166" t="s">
        <v>688</v>
      </c>
      <c r="AE16" s="166" t="s">
        <v>689</v>
      </c>
      <c r="AF16" s="117">
        <v>44985</v>
      </c>
      <c r="AG16" s="117">
        <v>44985</v>
      </c>
      <c r="AH16" s="168" t="s">
        <v>764</v>
      </c>
      <c r="AI16" s="168" t="s">
        <v>764</v>
      </c>
      <c r="AJ16" s="146">
        <v>6</v>
      </c>
      <c r="AK16" s="146">
        <v>8</v>
      </c>
      <c r="AL16" s="146">
        <v>2.7</v>
      </c>
      <c r="AM16" s="146">
        <v>48</v>
      </c>
      <c r="AN16" s="147">
        <v>1</v>
      </c>
      <c r="AO16" s="147">
        <v>1</v>
      </c>
      <c r="AP16" s="116"/>
      <c r="AQ16" s="147" t="s">
        <v>694</v>
      </c>
      <c r="AR16" s="147">
        <v>3</v>
      </c>
      <c r="AS16" s="147"/>
      <c r="AT16" s="122"/>
      <c r="AU16" s="142"/>
      <c r="AV16" s="149" t="s">
        <v>696</v>
      </c>
      <c r="AW16" s="150"/>
      <c r="AX16" s="149"/>
      <c r="AY16" s="149"/>
      <c r="AZ16" s="149"/>
      <c r="BA16" s="147" t="s">
        <v>697</v>
      </c>
      <c r="BB16" s="149" t="s">
        <v>697</v>
      </c>
      <c r="BC16" s="149"/>
      <c r="BD16" s="150" t="s">
        <v>698</v>
      </c>
      <c r="BE16" s="150"/>
      <c r="BF16" s="150"/>
      <c r="BG16" s="151" t="s">
        <v>699</v>
      </c>
      <c r="BH16" s="151" t="s">
        <v>700</v>
      </c>
      <c r="BI16" s="151" t="s">
        <v>701</v>
      </c>
      <c r="BJ16" s="152"/>
      <c r="BK16" s="152"/>
      <c r="BL16" s="153"/>
      <c r="BM16" s="154"/>
      <c r="BN16" s="155" t="s">
        <v>854</v>
      </c>
      <c r="BO16" s="130" t="s">
        <v>854</v>
      </c>
      <c r="BP16" s="130"/>
      <c r="BQ16" s="116" t="s">
        <v>704</v>
      </c>
      <c r="BR16" s="116" t="s">
        <v>705</v>
      </c>
      <c r="BS16" s="132">
        <v>44983</v>
      </c>
      <c r="BT16" s="133">
        <v>100</v>
      </c>
      <c r="BU16" s="117">
        <v>44985</v>
      </c>
      <c r="BV16" s="132"/>
      <c r="BW16" s="132"/>
      <c r="BX16" s="134"/>
      <c r="BY16" s="134"/>
      <c r="BZ16" s="134"/>
      <c r="CA16" s="132"/>
      <c r="CB16" s="138"/>
      <c r="CC16" s="117"/>
      <c r="CD16" s="223"/>
      <c r="CE16" s="223"/>
      <c r="CF16" s="223"/>
      <c r="CG16" s="138"/>
      <c r="CH16" s="129" t="s">
        <v>701</v>
      </c>
      <c r="CI16" s="117">
        <v>45006</v>
      </c>
      <c r="CJ16" s="117">
        <v>45006</v>
      </c>
      <c r="CK16" s="117"/>
      <c r="CL16" s="117">
        <v>45006</v>
      </c>
      <c r="CM16" s="133">
        <v>100</v>
      </c>
      <c r="CN16" s="117">
        <v>45006</v>
      </c>
      <c r="CO16" s="117"/>
      <c r="CP16" s="137" t="s">
        <v>706</v>
      </c>
      <c r="CQ16" s="132"/>
      <c r="CR16" s="117"/>
      <c r="CS16" s="132"/>
      <c r="CT16" s="133"/>
      <c r="CU16" s="137" t="s">
        <v>4382</v>
      </c>
      <c r="CV16" s="117"/>
      <c r="CW16" s="147"/>
      <c r="CX16" s="147"/>
      <c r="CY16" s="117">
        <v>45006</v>
      </c>
      <c r="CZ16" s="117">
        <v>45006</v>
      </c>
      <c r="DA16" s="117"/>
      <c r="DB16" s="117">
        <v>45006</v>
      </c>
      <c r="DC16" s="133">
        <v>100</v>
      </c>
      <c r="DD16" s="117">
        <v>45006</v>
      </c>
      <c r="DE16" s="138"/>
      <c r="DF16" s="138">
        <v>45012</v>
      </c>
      <c r="DG16" s="139" t="s">
        <v>4383</v>
      </c>
      <c r="DH16" s="117">
        <v>45043</v>
      </c>
      <c r="DI16" s="117">
        <v>45043</v>
      </c>
      <c r="DJ16" s="117">
        <v>45043</v>
      </c>
      <c r="DK16" s="117">
        <v>45043</v>
      </c>
      <c r="DL16" s="117"/>
      <c r="DM16" s="117"/>
      <c r="DN16" s="117"/>
      <c r="DO16" s="117"/>
      <c r="DP16" s="140"/>
      <c r="DQ16" s="117"/>
      <c r="DR16" s="117"/>
      <c r="DS16" s="117">
        <v>45058</v>
      </c>
      <c r="DT16" s="117">
        <v>45058</v>
      </c>
      <c r="DU16" s="117"/>
      <c r="DV16" s="117">
        <v>45058</v>
      </c>
      <c r="DW16" s="133">
        <v>100</v>
      </c>
      <c r="DX16" s="117">
        <v>45058</v>
      </c>
      <c r="DY16" s="117"/>
      <c r="DZ16" s="117">
        <v>45034</v>
      </c>
      <c r="EA16" s="117">
        <v>45034</v>
      </c>
      <c r="EB16" s="117"/>
      <c r="EC16" s="117">
        <v>45034</v>
      </c>
      <c r="ED16" s="116">
        <v>100</v>
      </c>
      <c r="EE16" s="117">
        <v>45034</v>
      </c>
      <c r="EF16" s="117" t="s">
        <v>857</v>
      </c>
      <c r="EG16" s="117">
        <v>45034</v>
      </c>
      <c r="EH16" s="117">
        <v>45034</v>
      </c>
      <c r="EI16" s="117"/>
      <c r="EJ16" s="117">
        <v>45035</v>
      </c>
      <c r="EK16" s="116">
        <v>100</v>
      </c>
      <c r="EL16" s="117">
        <v>45063</v>
      </c>
      <c r="EM16" s="122" t="s">
        <v>4734</v>
      </c>
      <c r="EN16" s="141"/>
      <c r="EO16" s="141"/>
      <c r="EP16" s="141"/>
      <c r="EQ16" s="141"/>
      <c r="ER16" s="141"/>
      <c r="ES16" s="141"/>
      <c r="ET16" s="141"/>
      <c r="EU16" s="117"/>
      <c r="EV16" s="117"/>
      <c r="EW16" s="117"/>
      <c r="EX16" s="117"/>
      <c r="EY16" s="117"/>
      <c r="EZ16" s="117"/>
      <c r="FA16" s="117"/>
      <c r="FB16" s="117">
        <v>45052</v>
      </c>
      <c r="FC16" s="117">
        <v>45052</v>
      </c>
      <c r="FD16" s="117">
        <v>45052</v>
      </c>
      <c r="FE16" s="117">
        <v>45053</v>
      </c>
      <c r="FF16" s="133">
        <v>70</v>
      </c>
      <c r="FG16" s="133"/>
      <c r="FH16" s="138"/>
      <c r="FI16" s="142"/>
      <c r="FJ16" s="142"/>
      <c r="FK16" s="143">
        <v>243347</v>
      </c>
      <c r="FL16" s="143">
        <v>243347</v>
      </c>
      <c r="FM16" s="139" t="s">
        <v>708</v>
      </c>
      <c r="FN16" s="142"/>
      <c r="FO16" s="142"/>
      <c r="FP16" s="143">
        <v>243347</v>
      </c>
      <c r="FQ16" s="143">
        <v>243347</v>
      </c>
      <c r="FR16" s="139" t="s">
        <v>708</v>
      </c>
      <c r="FS16" s="452" t="s">
        <v>4718</v>
      </c>
      <c r="FT16" s="453">
        <v>45100</v>
      </c>
      <c r="FU16" s="454" t="s">
        <v>4719</v>
      </c>
      <c r="FW16" s="446" t="s">
        <v>4723</v>
      </c>
      <c r="FX16" s="455">
        <v>45086</v>
      </c>
      <c r="FY16" s="446" t="s">
        <v>4720</v>
      </c>
    </row>
    <row r="17" spans="1:181" ht="20.100000000000001" customHeight="1" x14ac:dyDescent="0.5">
      <c r="A17" s="109">
        <v>16</v>
      </c>
      <c r="B17" s="109" t="s">
        <v>674</v>
      </c>
      <c r="C17" s="109">
        <v>16</v>
      </c>
      <c r="D17" s="110" t="s">
        <v>675</v>
      </c>
      <c r="E17" s="110" t="s">
        <v>676</v>
      </c>
      <c r="F17" s="110" t="s">
        <v>677</v>
      </c>
      <c r="G17" s="111" t="s">
        <v>21</v>
      </c>
      <c r="H17" s="110" t="s">
        <v>858</v>
      </c>
      <c r="I17" s="110" t="s">
        <v>859</v>
      </c>
      <c r="J17" s="110"/>
      <c r="K17" s="111" t="s">
        <v>860</v>
      </c>
      <c r="L17" s="111"/>
      <c r="M17" s="111"/>
      <c r="N17" s="111" t="s">
        <v>682</v>
      </c>
      <c r="O17" s="111" t="s">
        <v>861</v>
      </c>
      <c r="P17" s="113">
        <v>13.836148920966201</v>
      </c>
      <c r="Q17" s="113">
        <v>100.59839860605599</v>
      </c>
      <c r="R17" s="114"/>
      <c r="S17" s="114"/>
      <c r="T17" s="115"/>
      <c r="U17" s="115"/>
      <c r="V17" s="115"/>
      <c r="W17" s="115" t="s">
        <v>862</v>
      </c>
      <c r="X17" s="115"/>
      <c r="Y17" s="115"/>
      <c r="Z17" s="181"/>
      <c r="AA17" s="181"/>
      <c r="AB17" s="115"/>
      <c r="AC17" s="211"/>
      <c r="AD17" s="116" t="s">
        <v>688</v>
      </c>
      <c r="AE17" s="116" t="s">
        <v>689</v>
      </c>
      <c r="AF17" s="117">
        <v>44984</v>
      </c>
      <c r="AG17" s="132">
        <v>44984</v>
      </c>
      <c r="AH17" s="168" t="s">
        <v>764</v>
      </c>
      <c r="AI17" s="168" t="s">
        <v>764</v>
      </c>
      <c r="AJ17" s="146">
        <v>7</v>
      </c>
      <c r="AK17" s="146">
        <v>8</v>
      </c>
      <c r="AL17" s="146">
        <v>3.8</v>
      </c>
      <c r="AM17" s="146">
        <v>56</v>
      </c>
      <c r="AN17" s="147">
        <v>1</v>
      </c>
      <c r="AO17" s="147">
        <v>1</v>
      </c>
      <c r="AP17" s="116"/>
      <c r="AQ17" s="147" t="s">
        <v>863</v>
      </c>
      <c r="AR17" s="147">
        <v>3</v>
      </c>
      <c r="AS17" s="147"/>
      <c r="AT17" s="122"/>
      <c r="AU17" s="148" t="s">
        <v>864</v>
      </c>
      <c r="AV17" s="149" t="s">
        <v>696</v>
      </c>
      <c r="AW17" s="150"/>
      <c r="AX17" s="149"/>
      <c r="AY17" s="149"/>
      <c r="AZ17" s="149"/>
      <c r="BA17" s="147" t="s">
        <v>697</v>
      </c>
      <c r="BB17" s="149"/>
      <c r="BC17" s="149"/>
      <c r="BD17" s="150"/>
      <c r="BE17" s="150"/>
      <c r="BF17" s="150"/>
      <c r="BG17" s="151"/>
      <c r="BH17" s="151"/>
      <c r="BI17" s="151"/>
      <c r="BJ17" s="152"/>
      <c r="BK17" s="152"/>
      <c r="BL17" s="153"/>
      <c r="BM17" s="154" t="s">
        <v>865</v>
      </c>
      <c r="BN17" s="155" t="s">
        <v>861</v>
      </c>
      <c r="BO17" s="155" t="s">
        <v>861</v>
      </c>
      <c r="BP17" s="130" t="s">
        <v>866</v>
      </c>
      <c r="BQ17" s="116" t="s">
        <v>704</v>
      </c>
      <c r="BR17" s="116" t="s">
        <v>705</v>
      </c>
      <c r="BS17" s="132">
        <v>44984</v>
      </c>
      <c r="BT17" s="133">
        <v>100</v>
      </c>
      <c r="BU17" s="132">
        <v>44984</v>
      </c>
      <c r="BV17" s="132"/>
      <c r="BW17" s="132"/>
      <c r="BX17" s="134"/>
      <c r="BY17" s="134"/>
      <c r="BZ17" s="135" t="s">
        <v>867</v>
      </c>
      <c r="CA17" s="132"/>
      <c r="CB17" s="171"/>
      <c r="CC17" s="172"/>
      <c r="CD17" s="173"/>
      <c r="CE17" s="173"/>
      <c r="CF17" s="173"/>
      <c r="CG17" s="171"/>
      <c r="CH17" s="129" t="s">
        <v>701</v>
      </c>
      <c r="CI17" s="117">
        <v>44999</v>
      </c>
      <c r="CJ17" s="117">
        <v>44999</v>
      </c>
      <c r="CK17" s="117"/>
      <c r="CL17" s="117">
        <v>44999</v>
      </c>
      <c r="CM17" s="133">
        <v>100</v>
      </c>
      <c r="CN17" s="117">
        <v>44999</v>
      </c>
      <c r="CO17" s="117"/>
      <c r="CP17" s="164">
        <v>45041</v>
      </c>
      <c r="CQ17" s="164">
        <v>45041</v>
      </c>
      <c r="CR17" s="164"/>
      <c r="CS17" s="164">
        <v>45041</v>
      </c>
      <c r="CT17" s="165">
        <v>100</v>
      </c>
      <c r="CU17" s="164">
        <v>45041</v>
      </c>
      <c r="CV17" s="117" t="s">
        <v>868</v>
      </c>
      <c r="CW17" s="147"/>
      <c r="CX17" s="147"/>
      <c r="CY17" s="117">
        <v>44998</v>
      </c>
      <c r="CZ17" s="117">
        <v>44999</v>
      </c>
      <c r="DA17" s="117"/>
      <c r="DB17" s="117">
        <v>45000</v>
      </c>
      <c r="DC17" s="133">
        <v>100</v>
      </c>
      <c r="DD17" s="117">
        <v>45012</v>
      </c>
      <c r="DE17" s="138"/>
      <c r="DF17" s="138">
        <v>45012</v>
      </c>
      <c r="DG17" s="139" t="s">
        <v>4383</v>
      </c>
      <c r="DH17" s="117">
        <v>45042</v>
      </c>
      <c r="DI17" s="117">
        <v>45042</v>
      </c>
      <c r="DJ17" s="117">
        <v>45042</v>
      </c>
      <c r="DK17" s="117">
        <v>45042</v>
      </c>
      <c r="DL17" s="117"/>
      <c r="DM17" s="117"/>
      <c r="DN17" s="117"/>
      <c r="DO17" s="117"/>
      <c r="DP17" s="140"/>
      <c r="DQ17" s="117"/>
      <c r="DR17" s="117"/>
      <c r="DS17" s="117">
        <v>45045</v>
      </c>
      <c r="DT17" s="117">
        <v>45045</v>
      </c>
      <c r="DU17" s="117"/>
      <c r="DV17" s="117">
        <v>45045</v>
      </c>
      <c r="DW17" s="133">
        <v>100</v>
      </c>
      <c r="DX17" s="117">
        <v>45045</v>
      </c>
      <c r="DY17" s="117"/>
      <c r="DZ17" s="117">
        <v>45026</v>
      </c>
      <c r="EA17" s="117">
        <v>45026</v>
      </c>
      <c r="EB17" s="117"/>
      <c r="EC17" s="117">
        <v>45026</v>
      </c>
      <c r="ED17" s="116">
        <v>100</v>
      </c>
      <c r="EE17" s="117">
        <v>45026</v>
      </c>
      <c r="EF17" s="117" t="s">
        <v>869</v>
      </c>
      <c r="EG17" s="117">
        <v>45026</v>
      </c>
      <c r="EH17" s="117">
        <v>45026</v>
      </c>
      <c r="EI17" s="117"/>
      <c r="EJ17" s="117">
        <v>45027</v>
      </c>
      <c r="EK17" s="116">
        <v>100</v>
      </c>
      <c r="EL17" s="117">
        <v>45062</v>
      </c>
      <c r="EM17" s="122" t="s">
        <v>4735</v>
      </c>
      <c r="EN17" s="141"/>
      <c r="EO17" s="141"/>
      <c r="EP17" s="141"/>
      <c r="EQ17" s="141"/>
      <c r="ER17" s="141"/>
      <c r="ES17" s="141"/>
      <c r="ET17" s="141"/>
      <c r="EU17" s="117"/>
      <c r="EV17" s="117"/>
      <c r="EW17" s="117"/>
      <c r="EX17" s="117"/>
      <c r="EY17" s="117"/>
      <c r="EZ17" s="117"/>
      <c r="FA17" s="117"/>
      <c r="FB17" s="117">
        <v>45046</v>
      </c>
      <c r="FC17" s="117">
        <v>45046</v>
      </c>
      <c r="FD17" s="117">
        <v>45046</v>
      </c>
      <c r="FE17" s="117">
        <v>45047</v>
      </c>
      <c r="FF17" s="133">
        <v>50</v>
      </c>
      <c r="FG17" s="133"/>
      <c r="FH17" s="138" t="s">
        <v>4732</v>
      </c>
      <c r="FI17" s="142"/>
      <c r="FJ17" s="142"/>
      <c r="FK17" s="143"/>
      <c r="FL17" s="143"/>
      <c r="FM17" s="139"/>
      <c r="FN17" s="142"/>
      <c r="FO17" s="142"/>
      <c r="FP17" s="143"/>
      <c r="FQ17" s="143"/>
      <c r="FR17" s="139"/>
      <c r="FS17" s="452" t="s">
        <v>4723</v>
      </c>
      <c r="FT17" s="453">
        <v>45096</v>
      </c>
      <c r="FU17" s="454" t="s">
        <v>4719</v>
      </c>
      <c r="FW17" s="446" t="s">
        <v>4724</v>
      </c>
      <c r="FX17" s="455">
        <v>45086</v>
      </c>
      <c r="FY17" s="446" t="s">
        <v>4720</v>
      </c>
    </row>
    <row r="18" spans="1:181" ht="20.100000000000001" customHeight="1" x14ac:dyDescent="0.5">
      <c r="A18" s="109">
        <v>17</v>
      </c>
      <c r="B18" s="109" t="s">
        <v>674</v>
      </c>
      <c r="C18" s="109">
        <v>17</v>
      </c>
      <c r="D18" s="110" t="s">
        <v>675</v>
      </c>
      <c r="E18" s="110" t="s">
        <v>676</v>
      </c>
      <c r="F18" s="110" t="s">
        <v>677</v>
      </c>
      <c r="G18" s="111" t="s">
        <v>21</v>
      </c>
      <c r="H18" s="110" t="s">
        <v>870</v>
      </c>
      <c r="I18" s="110" t="s">
        <v>871</v>
      </c>
      <c r="J18" s="110"/>
      <c r="K18" s="111" t="s">
        <v>872</v>
      </c>
      <c r="L18" s="111" t="s">
        <v>873</v>
      </c>
      <c r="M18" s="111"/>
      <c r="N18" s="111" t="s">
        <v>682</v>
      </c>
      <c r="O18" s="111" t="s">
        <v>875</v>
      </c>
      <c r="P18" s="113">
        <v>13.735536178422</v>
      </c>
      <c r="Q18" s="113">
        <v>100.51394629646499</v>
      </c>
      <c r="R18" s="114" t="s">
        <v>876</v>
      </c>
      <c r="S18" s="114" t="s">
        <v>877</v>
      </c>
      <c r="T18" s="115" t="s">
        <v>878</v>
      </c>
      <c r="U18" s="115" t="s">
        <v>879</v>
      </c>
      <c r="V18" s="115"/>
      <c r="W18" s="115" t="s">
        <v>880</v>
      </c>
      <c r="X18" s="115"/>
      <c r="Y18" s="115"/>
      <c r="Z18" s="181"/>
      <c r="AA18" s="181"/>
      <c r="AB18" s="115"/>
      <c r="AC18" s="211"/>
      <c r="AD18" s="116" t="s">
        <v>688</v>
      </c>
      <c r="AE18" s="116" t="s">
        <v>689</v>
      </c>
      <c r="AF18" s="117" t="s">
        <v>690</v>
      </c>
      <c r="AG18" s="132">
        <v>44978</v>
      </c>
      <c r="AH18" s="168" t="s">
        <v>764</v>
      </c>
      <c r="AI18" s="168" t="s">
        <v>764</v>
      </c>
      <c r="AJ18" s="145">
        <v>3.7</v>
      </c>
      <c r="AK18" s="146">
        <v>13.7</v>
      </c>
      <c r="AL18" s="146">
        <v>2.67</v>
      </c>
      <c r="AM18" s="146">
        <v>50.69</v>
      </c>
      <c r="AN18" s="224">
        <v>4</v>
      </c>
      <c r="AO18" s="147">
        <v>6</v>
      </c>
      <c r="AP18" s="116" t="s">
        <v>881</v>
      </c>
      <c r="AQ18" s="147" t="s">
        <v>882</v>
      </c>
      <c r="AR18" s="147">
        <v>3</v>
      </c>
      <c r="AS18" s="147"/>
      <c r="AT18" s="122">
        <v>44978</v>
      </c>
      <c r="AU18" s="142" t="s">
        <v>817</v>
      </c>
      <c r="AV18" s="149" t="s">
        <v>696</v>
      </c>
      <c r="AW18" s="150"/>
      <c r="AX18" s="149"/>
      <c r="AY18" s="149"/>
      <c r="AZ18" s="149"/>
      <c r="BA18" s="147" t="s">
        <v>697</v>
      </c>
      <c r="BB18" s="147" t="s">
        <v>697</v>
      </c>
      <c r="BC18" s="149"/>
      <c r="BD18" s="150" t="s">
        <v>698</v>
      </c>
      <c r="BE18" s="150"/>
      <c r="BF18" s="150"/>
      <c r="BG18" s="151" t="s">
        <v>699</v>
      </c>
      <c r="BH18" s="151" t="s">
        <v>700</v>
      </c>
      <c r="BI18" s="215" t="s">
        <v>701</v>
      </c>
      <c r="BJ18" s="152"/>
      <c r="BK18" s="152"/>
      <c r="BL18" s="153"/>
      <c r="BM18" s="154"/>
      <c r="BN18" s="155" t="s">
        <v>875</v>
      </c>
      <c r="BO18" s="131" t="s">
        <v>874</v>
      </c>
      <c r="BP18" s="131" t="s">
        <v>703</v>
      </c>
      <c r="BQ18" s="116" t="s">
        <v>704</v>
      </c>
      <c r="BR18" s="116" t="s">
        <v>705</v>
      </c>
      <c r="BS18" s="132">
        <v>44978</v>
      </c>
      <c r="BT18" s="133">
        <v>100</v>
      </c>
      <c r="BU18" s="132">
        <v>44978</v>
      </c>
      <c r="BV18" s="132"/>
      <c r="BW18" s="132"/>
      <c r="BX18" s="134"/>
      <c r="BY18" s="134"/>
      <c r="BZ18" s="134"/>
      <c r="CA18" s="132"/>
      <c r="CB18" s="135"/>
      <c r="CC18" s="132"/>
      <c r="CD18" s="136"/>
      <c r="CE18" s="136"/>
      <c r="CF18" s="136"/>
      <c r="CG18" s="135"/>
      <c r="CH18" s="129" t="s">
        <v>701</v>
      </c>
      <c r="CI18" s="117">
        <v>45009</v>
      </c>
      <c r="CJ18" s="117">
        <v>45009</v>
      </c>
      <c r="CK18" s="117"/>
      <c r="CL18" s="117">
        <v>45009</v>
      </c>
      <c r="CM18" s="133">
        <v>100</v>
      </c>
      <c r="CN18" s="117">
        <v>45009</v>
      </c>
      <c r="CO18" s="117"/>
      <c r="CP18" s="137" t="s">
        <v>706</v>
      </c>
      <c r="CQ18" s="132"/>
      <c r="CR18" s="117"/>
      <c r="CS18" s="132"/>
      <c r="CT18" s="133"/>
      <c r="CU18" s="137" t="s">
        <v>4382</v>
      </c>
      <c r="CV18" s="117"/>
      <c r="CW18" s="147"/>
      <c r="CX18" s="147"/>
      <c r="CY18" s="117">
        <v>45009</v>
      </c>
      <c r="CZ18" s="117">
        <v>45009</v>
      </c>
      <c r="DA18" s="117"/>
      <c r="DB18" s="117">
        <v>45012</v>
      </c>
      <c r="DC18" s="133">
        <v>100</v>
      </c>
      <c r="DD18" s="117">
        <v>45012</v>
      </c>
      <c r="DE18" s="174"/>
      <c r="DF18" s="138">
        <v>45012</v>
      </c>
      <c r="DG18" s="139" t="s">
        <v>4383</v>
      </c>
      <c r="DH18" s="117">
        <v>45040</v>
      </c>
      <c r="DI18" s="117">
        <v>45040</v>
      </c>
      <c r="DJ18" s="117">
        <v>45040</v>
      </c>
      <c r="DK18" s="117">
        <v>45040</v>
      </c>
      <c r="DL18" s="117"/>
      <c r="DM18" s="117"/>
      <c r="DN18" s="117"/>
      <c r="DO18" s="117"/>
      <c r="DP18" s="140"/>
      <c r="DQ18" s="117"/>
      <c r="DR18" s="117"/>
      <c r="DS18" s="117">
        <v>45064</v>
      </c>
      <c r="DT18" s="117">
        <v>45064</v>
      </c>
      <c r="DU18" s="117"/>
      <c r="DV18" s="117">
        <v>45064</v>
      </c>
      <c r="DW18" s="133">
        <v>100</v>
      </c>
      <c r="DX18" s="117">
        <v>45064</v>
      </c>
      <c r="DY18" s="117"/>
      <c r="DZ18" s="117">
        <v>45033</v>
      </c>
      <c r="EA18" s="117">
        <v>45033</v>
      </c>
      <c r="EB18" s="117"/>
      <c r="EC18" s="117">
        <v>45033</v>
      </c>
      <c r="ED18" s="116">
        <v>100</v>
      </c>
      <c r="EE18" s="117">
        <v>45033</v>
      </c>
      <c r="EF18" s="117" t="s">
        <v>740</v>
      </c>
      <c r="EG18" s="117">
        <v>45033</v>
      </c>
      <c r="EH18" s="117">
        <v>45033</v>
      </c>
      <c r="EI18" s="117"/>
      <c r="EJ18" s="117">
        <v>45033</v>
      </c>
      <c r="EK18" s="116">
        <v>100</v>
      </c>
      <c r="EL18" s="117">
        <v>45062</v>
      </c>
      <c r="EM18" s="122" t="s">
        <v>740</v>
      </c>
      <c r="EN18" s="141"/>
      <c r="EO18" s="141"/>
      <c r="EP18" s="141"/>
      <c r="EQ18" s="141"/>
      <c r="ER18" s="141"/>
      <c r="ES18" s="141"/>
      <c r="ET18" s="141"/>
      <c r="EU18" s="117"/>
      <c r="EV18" s="117"/>
      <c r="EW18" s="117"/>
      <c r="EX18" s="117"/>
      <c r="EY18" s="117"/>
      <c r="EZ18" s="117"/>
      <c r="FA18" s="117"/>
      <c r="FB18" s="117">
        <v>45049</v>
      </c>
      <c r="FC18" s="117">
        <v>45049</v>
      </c>
      <c r="FD18" s="117">
        <v>45049</v>
      </c>
      <c r="FE18" s="117">
        <v>45050</v>
      </c>
      <c r="FF18" s="133">
        <v>70</v>
      </c>
      <c r="FG18" s="133"/>
      <c r="FH18" s="138" t="s">
        <v>4736</v>
      </c>
      <c r="FI18" s="142"/>
      <c r="FJ18" s="142"/>
      <c r="FK18" s="143"/>
      <c r="FL18" s="143"/>
      <c r="FM18" s="139"/>
      <c r="FN18" s="142"/>
      <c r="FO18" s="142"/>
      <c r="FP18" s="143"/>
      <c r="FQ18" s="143"/>
      <c r="FR18" s="139"/>
      <c r="FS18" s="452" t="s">
        <v>4723</v>
      </c>
      <c r="FT18" s="453">
        <v>45096</v>
      </c>
      <c r="FU18" s="454" t="s">
        <v>4719</v>
      </c>
      <c r="FW18" s="446" t="s">
        <v>4724</v>
      </c>
      <c r="FX18" s="455">
        <v>45086</v>
      </c>
      <c r="FY18" s="446" t="s">
        <v>4720</v>
      </c>
    </row>
    <row r="19" spans="1:181" ht="20.100000000000001" customHeight="1" x14ac:dyDescent="0.5">
      <c r="A19" s="109">
        <v>18</v>
      </c>
      <c r="B19" s="109" t="s">
        <v>674</v>
      </c>
      <c r="C19" s="109">
        <v>18</v>
      </c>
      <c r="D19" s="110" t="s">
        <v>675</v>
      </c>
      <c r="E19" s="110" t="s">
        <v>676</v>
      </c>
      <c r="F19" s="110" t="s">
        <v>677</v>
      </c>
      <c r="G19" s="111" t="s">
        <v>21</v>
      </c>
      <c r="H19" s="110" t="s">
        <v>883</v>
      </c>
      <c r="I19" s="110" t="s">
        <v>884</v>
      </c>
      <c r="J19" s="110"/>
      <c r="K19" s="111" t="s">
        <v>885</v>
      </c>
      <c r="L19" s="111"/>
      <c r="M19" s="111"/>
      <c r="N19" s="111" t="s">
        <v>682</v>
      </c>
      <c r="O19" s="111" t="s">
        <v>886</v>
      </c>
      <c r="P19" s="113">
        <v>13.6940455051071</v>
      </c>
      <c r="Q19" s="113">
        <v>100.52883531180601</v>
      </c>
      <c r="R19" s="114"/>
      <c r="S19" s="114"/>
      <c r="T19" s="115"/>
      <c r="U19" s="115"/>
      <c r="V19" s="115"/>
      <c r="W19" s="115" t="s">
        <v>887</v>
      </c>
      <c r="X19" s="115"/>
      <c r="Y19" s="115"/>
      <c r="Z19" s="181"/>
      <c r="AA19" s="181"/>
      <c r="AB19" s="115"/>
      <c r="AC19" s="211"/>
      <c r="AD19" s="116" t="s">
        <v>688</v>
      </c>
      <c r="AE19" s="116" t="s">
        <v>689</v>
      </c>
      <c r="AF19" s="117">
        <v>44980</v>
      </c>
      <c r="AG19" s="132">
        <v>44981</v>
      </c>
      <c r="AH19" s="118" t="s">
        <v>691</v>
      </c>
      <c r="AI19" s="118" t="s">
        <v>692</v>
      </c>
      <c r="AJ19" s="145">
        <v>4.9000000000000004</v>
      </c>
      <c r="AK19" s="146">
        <v>13.4</v>
      </c>
      <c r="AL19" s="146">
        <v>2.8</v>
      </c>
      <c r="AM19" s="146">
        <v>65.660000000000011</v>
      </c>
      <c r="AN19" s="147">
        <v>1</v>
      </c>
      <c r="AO19" s="147">
        <v>4</v>
      </c>
      <c r="AP19" s="116" t="s">
        <v>888</v>
      </c>
      <c r="AQ19" s="147" t="s">
        <v>752</v>
      </c>
      <c r="AR19" s="147">
        <v>1</v>
      </c>
      <c r="AS19" s="147"/>
      <c r="AT19" s="122"/>
      <c r="AU19" s="142"/>
      <c r="AV19" s="149" t="s">
        <v>725</v>
      </c>
      <c r="AW19" s="150"/>
      <c r="AX19" s="147" t="s">
        <v>889</v>
      </c>
      <c r="AY19" s="149"/>
      <c r="AZ19" s="149"/>
      <c r="BA19" s="149"/>
      <c r="BB19" s="149"/>
      <c r="BC19" s="149"/>
      <c r="BD19" s="150" t="s">
        <v>698</v>
      </c>
      <c r="BE19" s="150"/>
      <c r="BF19" s="150"/>
      <c r="BG19" s="151" t="s">
        <v>699</v>
      </c>
      <c r="BH19" s="163" t="s">
        <v>754</v>
      </c>
      <c r="BI19" s="151" t="s">
        <v>701</v>
      </c>
      <c r="BJ19" s="152"/>
      <c r="BK19" s="152"/>
      <c r="BL19" s="153"/>
      <c r="BM19" s="154"/>
      <c r="BN19" s="155" t="s">
        <v>886</v>
      </c>
      <c r="BO19" s="155" t="s">
        <v>886</v>
      </c>
      <c r="BP19" s="130" t="s">
        <v>866</v>
      </c>
      <c r="BQ19" s="116" t="s">
        <v>704</v>
      </c>
      <c r="BR19" s="116" t="s">
        <v>705</v>
      </c>
      <c r="BS19" s="132">
        <v>44984</v>
      </c>
      <c r="BT19" s="133">
        <v>100</v>
      </c>
      <c r="BU19" s="132">
        <v>44981</v>
      </c>
      <c r="BV19" s="132"/>
      <c r="BW19" s="132"/>
      <c r="BX19" s="134"/>
      <c r="BY19" s="134"/>
      <c r="BZ19" s="134"/>
      <c r="CA19" s="132"/>
      <c r="CB19" s="135"/>
      <c r="CC19" s="132"/>
      <c r="CD19" s="136"/>
      <c r="CE19" s="136"/>
      <c r="CF19" s="136"/>
      <c r="CG19" s="135"/>
      <c r="CH19" s="129" t="s">
        <v>701</v>
      </c>
      <c r="CI19" s="117">
        <v>44993</v>
      </c>
      <c r="CJ19" s="117">
        <v>44993</v>
      </c>
      <c r="CK19" s="117"/>
      <c r="CL19" s="117">
        <v>44993</v>
      </c>
      <c r="CM19" s="133">
        <v>100</v>
      </c>
      <c r="CN19" s="117">
        <v>44993</v>
      </c>
      <c r="CO19" s="117"/>
      <c r="CP19" s="132">
        <v>45013</v>
      </c>
      <c r="CQ19" s="132">
        <v>45013</v>
      </c>
      <c r="CR19" s="117"/>
      <c r="CS19" s="132">
        <v>45013</v>
      </c>
      <c r="CT19" s="133">
        <v>100</v>
      </c>
      <c r="CU19" s="132">
        <v>45013</v>
      </c>
      <c r="CV19" s="117" t="s">
        <v>727</v>
      </c>
      <c r="CW19" s="147" t="s">
        <v>889</v>
      </c>
      <c r="CX19" s="147"/>
      <c r="CY19" s="117">
        <v>44992</v>
      </c>
      <c r="CZ19" s="117">
        <v>44992</v>
      </c>
      <c r="DA19" s="117"/>
      <c r="DB19" s="117">
        <v>44992</v>
      </c>
      <c r="DC19" s="133">
        <v>100</v>
      </c>
      <c r="DD19" s="117">
        <v>44992</v>
      </c>
      <c r="DE19" s="138"/>
      <c r="DF19" s="138">
        <v>45012</v>
      </c>
      <c r="DG19" s="139" t="s">
        <v>4383</v>
      </c>
      <c r="DH19" s="117">
        <v>45041</v>
      </c>
      <c r="DI19" s="117">
        <v>45041</v>
      </c>
      <c r="DJ19" s="117">
        <v>45041</v>
      </c>
      <c r="DK19" s="117">
        <v>45041</v>
      </c>
      <c r="DL19" s="117"/>
      <c r="DM19" s="117"/>
      <c r="DN19" s="117"/>
      <c r="DO19" s="117"/>
      <c r="DP19" s="140"/>
      <c r="DQ19" s="117"/>
      <c r="DR19" s="117"/>
      <c r="DS19" s="117">
        <v>45063</v>
      </c>
      <c r="DT19" s="117">
        <v>45063</v>
      </c>
      <c r="DU19" s="117"/>
      <c r="DV19" s="117">
        <v>45063</v>
      </c>
      <c r="DW19" s="133">
        <v>100</v>
      </c>
      <c r="DX19" s="117">
        <v>45063</v>
      </c>
      <c r="DY19" s="117"/>
      <c r="DZ19" s="117">
        <v>45034</v>
      </c>
      <c r="EA19" s="117">
        <v>45034</v>
      </c>
      <c r="EB19" s="117"/>
      <c r="EC19" s="117">
        <v>45034</v>
      </c>
      <c r="ED19" s="116">
        <v>100</v>
      </c>
      <c r="EE19" s="117">
        <v>45034</v>
      </c>
      <c r="EF19" s="117" t="s">
        <v>890</v>
      </c>
      <c r="EG19" s="117">
        <v>45034</v>
      </c>
      <c r="EH19" s="117">
        <v>45034</v>
      </c>
      <c r="EI19" s="117"/>
      <c r="EJ19" s="117">
        <v>45035</v>
      </c>
      <c r="EK19" s="116">
        <v>100</v>
      </c>
      <c r="EL19" s="117">
        <v>45062</v>
      </c>
      <c r="EM19" s="122" t="s">
        <v>4725</v>
      </c>
      <c r="EN19" s="141"/>
      <c r="EO19" s="141"/>
      <c r="EP19" s="141"/>
      <c r="EQ19" s="141"/>
      <c r="ER19" s="141"/>
      <c r="ES19" s="141"/>
      <c r="ET19" s="141"/>
      <c r="EU19" s="117"/>
      <c r="EV19" s="117"/>
      <c r="EW19" s="117"/>
      <c r="EX19" s="117"/>
      <c r="EY19" s="117"/>
      <c r="EZ19" s="117"/>
      <c r="FA19" s="117"/>
      <c r="FB19" s="117">
        <v>45055</v>
      </c>
      <c r="FC19" s="117">
        <v>45055</v>
      </c>
      <c r="FD19" s="117">
        <v>45055</v>
      </c>
      <c r="FE19" s="117">
        <v>45056</v>
      </c>
      <c r="FF19" s="133">
        <v>70</v>
      </c>
      <c r="FG19" s="133"/>
      <c r="FH19" s="138"/>
      <c r="FI19" s="142"/>
      <c r="FJ19" s="142"/>
      <c r="FK19" s="143">
        <v>243346</v>
      </c>
      <c r="FL19" s="143">
        <v>243346</v>
      </c>
      <c r="FM19" s="139" t="s">
        <v>708</v>
      </c>
      <c r="FN19" s="142"/>
      <c r="FO19" s="142"/>
      <c r="FP19" s="143">
        <v>243346</v>
      </c>
      <c r="FQ19" s="143">
        <v>243346</v>
      </c>
      <c r="FR19" s="157" t="s">
        <v>729</v>
      </c>
      <c r="FS19" s="452" t="s">
        <v>4723</v>
      </c>
      <c r="FT19" s="453">
        <v>45096</v>
      </c>
      <c r="FU19" s="454" t="s">
        <v>4719</v>
      </c>
      <c r="FW19" s="446" t="s">
        <v>4724</v>
      </c>
      <c r="FX19" s="455">
        <v>45086</v>
      </c>
      <c r="FY19" s="446" t="s">
        <v>4720</v>
      </c>
    </row>
    <row r="20" spans="1:181" ht="20.100000000000001" customHeight="1" x14ac:dyDescent="0.5">
      <c r="A20" s="109">
        <v>19</v>
      </c>
      <c r="B20" s="109" t="s">
        <v>674</v>
      </c>
      <c r="C20" s="109">
        <v>19</v>
      </c>
      <c r="D20" s="110" t="s">
        <v>675</v>
      </c>
      <c r="E20" s="110" t="s">
        <v>676</v>
      </c>
      <c r="F20" s="110" t="s">
        <v>677</v>
      </c>
      <c r="G20" s="111" t="s">
        <v>21</v>
      </c>
      <c r="H20" s="110" t="s">
        <v>891</v>
      </c>
      <c r="I20" s="110" t="s">
        <v>892</v>
      </c>
      <c r="J20" s="110"/>
      <c r="K20" s="111" t="s">
        <v>893</v>
      </c>
      <c r="L20" s="111" t="s">
        <v>894</v>
      </c>
      <c r="M20" s="111" t="s">
        <v>681</v>
      </c>
      <c r="N20" s="111" t="s">
        <v>682</v>
      </c>
      <c r="O20" s="225" t="s">
        <v>896</v>
      </c>
      <c r="P20" s="113">
        <v>13.781120410242901</v>
      </c>
      <c r="Q20" s="113">
        <v>100.48456466763</v>
      </c>
      <c r="R20" s="114" t="s">
        <v>897</v>
      </c>
      <c r="S20" s="114"/>
      <c r="T20" s="115" t="s">
        <v>898</v>
      </c>
      <c r="U20" s="115" t="s">
        <v>899</v>
      </c>
      <c r="V20" s="115"/>
      <c r="W20" s="115" t="s">
        <v>900</v>
      </c>
      <c r="X20" s="115" t="s">
        <v>895</v>
      </c>
      <c r="Y20" s="115" t="s">
        <v>4409</v>
      </c>
      <c r="Z20" s="181">
        <v>13.906597945081399</v>
      </c>
      <c r="AA20" s="181">
        <v>100.727812809653</v>
      </c>
      <c r="AB20" s="115" t="s">
        <v>4410</v>
      </c>
      <c r="AC20" s="211" t="s">
        <v>4411</v>
      </c>
      <c r="AD20" s="116" t="s">
        <v>688</v>
      </c>
      <c r="AE20" s="116" t="s">
        <v>689</v>
      </c>
      <c r="AF20" s="117">
        <v>44981</v>
      </c>
      <c r="AG20" s="132">
        <v>44980</v>
      </c>
      <c r="AH20" s="168" t="s">
        <v>764</v>
      </c>
      <c r="AI20" s="168" t="s">
        <v>764</v>
      </c>
      <c r="AJ20" s="145">
        <v>6</v>
      </c>
      <c r="AK20" s="146">
        <v>8</v>
      </c>
      <c r="AL20" s="146">
        <v>3.35</v>
      </c>
      <c r="AM20" s="146">
        <v>48</v>
      </c>
      <c r="AN20" s="147">
        <v>1</v>
      </c>
      <c r="AO20" s="147">
        <v>3</v>
      </c>
      <c r="AP20" s="116" t="s">
        <v>816</v>
      </c>
      <c r="AQ20" s="147" t="s">
        <v>882</v>
      </c>
      <c r="AR20" s="147">
        <v>3</v>
      </c>
      <c r="AS20" s="147"/>
      <c r="AT20" s="122">
        <v>44980</v>
      </c>
      <c r="AU20" s="148" t="s">
        <v>817</v>
      </c>
      <c r="AV20" s="149" t="s">
        <v>696</v>
      </c>
      <c r="AW20" s="150"/>
      <c r="AX20" s="149"/>
      <c r="AY20" s="149"/>
      <c r="AZ20" s="149"/>
      <c r="BA20" s="147" t="s">
        <v>901</v>
      </c>
      <c r="BB20" s="147" t="s">
        <v>902</v>
      </c>
      <c r="BC20" s="149"/>
      <c r="BD20" s="150" t="s">
        <v>698</v>
      </c>
      <c r="BE20" s="150"/>
      <c r="BF20" s="150"/>
      <c r="BG20" s="151" t="s">
        <v>699</v>
      </c>
      <c r="BH20" s="151" t="s">
        <v>700</v>
      </c>
      <c r="BI20" s="215" t="s">
        <v>701</v>
      </c>
      <c r="BJ20" s="152"/>
      <c r="BK20" s="152"/>
      <c r="BL20" s="170" t="s">
        <v>903</v>
      </c>
      <c r="BM20" s="154"/>
      <c r="BN20" s="155" t="s">
        <v>904</v>
      </c>
      <c r="BO20" s="226" t="s">
        <v>4412</v>
      </c>
      <c r="BP20" s="196" t="s">
        <v>795</v>
      </c>
      <c r="BQ20" s="116" t="s">
        <v>704</v>
      </c>
      <c r="BR20" s="116" t="s">
        <v>705</v>
      </c>
      <c r="BS20" s="202" t="s">
        <v>796</v>
      </c>
      <c r="BT20" s="133">
        <v>100</v>
      </c>
      <c r="BU20" s="202" t="s">
        <v>796</v>
      </c>
      <c r="BV20" s="132"/>
      <c r="BW20" s="132"/>
      <c r="BX20" s="134" t="s">
        <v>616</v>
      </c>
      <c r="BY20" s="134" t="s">
        <v>616</v>
      </c>
      <c r="BZ20" s="134"/>
      <c r="CA20" s="132"/>
      <c r="CB20" s="216" t="s">
        <v>895</v>
      </c>
      <c r="CC20" s="132"/>
      <c r="CD20" s="136"/>
      <c r="CE20" s="136"/>
      <c r="CF20" s="136"/>
      <c r="CG20" s="135"/>
      <c r="CH20" s="214" t="s">
        <v>805</v>
      </c>
      <c r="CI20" s="117">
        <v>45058</v>
      </c>
      <c r="CJ20" s="117">
        <v>45058</v>
      </c>
      <c r="CK20" s="117"/>
      <c r="CL20" s="117">
        <v>45058</v>
      </c>
      <c r="CM20" s="133">
        <v>100</v>
      </c>
      <c r="CN20" s="117">
        <v>45058</v>
      </c>
      <c r="CO20" s="117"/>
      <c r="CP20" s="137" t="s">
        <v>4382</v>
      </c>
      <c r="CQ20" s="132"/>
      <c r="CR20" s="117"/>
      <c r="CS20" s="132"/>
      <c r="CT20" s="133"/>
      <c r="CU20" s="137" t="s">
        <v>4382</v>
      </c>
      <c r="CV20" s="117"/>
      <c r="CW20" s="147"/>
      <c r="CX20" s="147"/>
      <c r="CY20" s="117">
        <v>45058</v>
      </c>
      <c r="CZ20" s="117">
        <v>45059</v>
      </c>
      <c r="DA20" s="117"/>
      <c r="DB20" s="117">
        <v>45059</v>
      </c>
      <c r="DC20" s="133">
        <v>100</v>
      </c>
      <c r="DD20" s="117">
        <v>45059</v>
      </c>
      <c r="DE20" s="138"/>
      <c r="DF20" s="138">
        <v>45051</v>
      </c>
      <c r="DG20" s="139" t="s">
        <v>4401</v>
      </c>
      <c r="DH20" s="117">
        <v>45071</v>
      </c>
      <c r="DI20" s="117">
        <v>45071</v>
      </c>
      <c r="DJ20" s="117">
        <v>45071</v>
      </c>
      <c r="DK20" s="117">
        <v>45071</v>
      </c>
      <c r="DL20" s="117"/>
      <c r="DM20" s="117"/>
      <c r="DN20" s="117"/>
      <c r="DO20" s="117"/>
      <c r="DP20" s="140"/>
      <c r="DQ20" s="117"/>
      <c r="DR20" s="117"/>
      <c r="DS20" s="117"/>
      <c r="DT20" s="117"/>
      <c r="DU20" s="117"/>
      <c r="DV20" s="117"/>
      <c r="DW20" s="133"/>
      <c r="DX20" s="117"/>
      <c r="DY20" s="117"/>
      <c r="DZ20" s="117"/>
      <c r="EA20" s="117"/>
      <c r="EB20" s="117"/>
      <c r="EC20" s="117"/>
      <c r="ED20" s="116"/>
      <c r="EE20" s="117"/>
      <c r="EF20" s="117"/>
      <c r="EG20" s="117">
        <v>45056</v>
      </c>
      <c r="EH20" s="117">
        <v>45056</v>
      </c>
      <c r="EI20" s="117"/>
      <c r="EJ20" s="117">
        <v>45056</v>
      </c>
      <c r="EK20" s="133">
        <v>100</v>
      </c>
      <c r="EL20" s="117">
        <v>45062</v>
      </c>
      <c r="EM20" s="122" t="s">
        <v>4737</v>
      </c>
      <c r="EN20" s="141"/>
      <c r="EO20" s="141"/>
      <c r="EP20" s="141"/>
      <c r="EQ20" s="141"/>
      <c r="ER20" s="141"/>
      <c r="ES20" s="141"/>
      <c r="ET20" s="141"/>
      <c r="EU20" s="117"/>
      <c r="EV20" s="117"/>
      <c r="EW20" s="117"/>
      <c r="EX20" s="117"/>
      <c r="EY20" s="117"/>
      <c r="EZ20" s="117"/>
      <c r="FA20" s="117"/>
      <c r="FB20" s="117">
        <v>45065</v>
      </c>
      <c r="FC20" s="117">
        <v>45065</v>
      </c>
      <c r="FD20" s="117">
        <v>45065</v>
      </c>
      <c r="FE20" s="117">
        <v>45065</v>
      </c>
      <c r="FF20" s="133">
        <v>20</v>
      </c>
      <c r="FG20" s="133"/>
      <c r="FH20" s="138"/>
      <c r="FI20" s="142"/>
      <c r="FJ20" s="142"/>
      <c r="FK20" s="217"/>
      <c r="FL20" s="217"/>
      <c r="FM20" s="139"/>
      <c r="FN20" s="142"/>
      <c r="FO20" s="142"/>
      <c r="FP20" s="217"/>
      <c r="FQ20" s="217"/>
      <c r="FR20" s="139"/>
      <c r="FS20" s="452" t="s">
        <v>4723</v>
      </c>
      <c r="FT20" s="453">
        <v>45097</v>
      </c>
      <c r="FU20" s="454" t="s">
        <v>4719</v>
      </c>
      <c r="FW20" s="456" t="s">
        <v>4718</v>
      </c>
      <c r="FX20" s="457">
        <v>45089</v>
      </c>
      <c r="FY20" s="456" t="s">
        <v>4738</v>
      </c>
    </row>
    <row r="21" spans="1:181" s="208" customFormat="1" ht="20.100000000000001" customHeight="1" x14ac:dyDescent="0.5">
      <c r="A21" s="110">
        <v>20</v>
      </c>
      <c r="B21" s="110" t="s">
        <v>674</v>
      </c>
      <c r="C21" s="110">
        <v>20</v>
      </c>
      <c r="D21" s="110" t="s">
        <v>675</v>
      </c>
      <c r="E21" s="110" t="s">
        <v>676</v>
      </c>
      <c r="F21" s="110" t="s">
        <v>677</v>
      </c>
      <c r="G21" s="111" t="s">
        <v>21</v>
      </c>
      <c r="H21" s="110" t="s">
        <v>781</v>
      </c>
      <c r="I21" s="110" t="s">
        <v>781</v>
      </c>
      <c r="J21" s="110"/>
      <c r="K21" s="111" t="s">
        <v>905</v>
      </c>
      <c r="L21" s="111" t="s">
        <v>784</v>
      </c>
      <c r="M21" s="111" t="s">
        <v>681</v>
      </c>
      <c r="N21" s="111" t="s">
        <v>682</v>
      </c>
      <c r="O21" s="225" t="s">
        <v>4739</v>
      </c>
      <c r="P21" s="176">
        <v>13.715851427713</v>
      </c>
      <c r="Q21" s="176">
        <v>100.639378796465</v>
      </c>
      <c r="R21" s="114" t="s">
        <v>907</v>
      </c>
      <c r="S21" s="114"/>
      <c r="T21" s="177" t="s">
        <v>788</v>
      </c>
      <c r="U21" s="178" t="s">
        <v>789</v>
      </c>
      <c r="V21" s="179" t="s">
        <v>790</v>
      </c>
      <c r="W21" s="180" t="s">
        <v>908</v>
      </c>
      <c r="X21" s="180" t="s">
        <v>4740</v>
      </c>
      <c r="Y21" s="180" t="s">
        <v>4741</v>
      </c>
      <c r="Z21" s="181">
        <v>13.781781525840399</v>
      </c>
      <c r="AA21" s="181">
        <v>100.522927232713</v>
      </c>
      <c r="AB21" s="180" t="s">
        <v>4742</v>
      </c>
      <c r="AC21" s="211" t="s">
        <v>4743</v>
      </c>
      <c r="AD21" s="167" t="s">
        <v>688</v>
      </c>
      <c r="AE21" s="167" t="s">
        <v>689</v>
      </c>
      <c r="AF21" s="182">
        <v>44987</v>
      </c>
      <c r="AG21" s="183"/>
      <c r="AH21" s="139"/>
      <c r="AI21" s="139"/>
      <c r="AJ21" s="184"/>
      <c r="AK21" s="185"/>
      <c r="AL21" s="186"/>
      <c r="AM21" s="185"/>
      <c r="AN21" s="187"/>
      <c r="AO21" s="187"/>
      <c r="AP21" s="139"/>
      <c r="AQ21" s="187"/>
      <c r="AR21" s="187"/>
      <c r="AS21" s="187"/>
      <c r="AT21" s="188"/>
      <c r="AU21" s="189" t="s">
        <v>792</v>
      </c>
      <c r="AV21" s="190"/>
      <c r="AW21" s="191"/>
      <c r="AX21" s="190"/>
      <c r="AY21" s="190"/>
      <c r="AZ21" s="190"/>
      <c r="BA21" s="190"/>
      <c r="BB21" s="190"/>
      <c r="BC21" s="190"/>
      <c r="BD21" s="191"/>
      <c r="BE21" s="191"/>
      <c r="BF21" s="191"/>
      <c r="BG21" s="192"/>
      <c r="BH21" s="192"/>
      <c r="BI21" s="192"/>
      <c r="BJ21" s="193"/>
      <c r="BK21" s="194" t="s">
        <v>793</v>
      </c>
      <c r="BL21" s="155"/>
      <c r="BM21" s="195"/>
      <c r="BN21" s="155" t="s">
        <v>906</v>
      </c>
      <c r="BO21" s="130" t="s">
        <v>4740</v>
      </c>
      <c r="BP21" s="196" t="s">
        <v>795</v>
      </c>
      <c r="BQ21" s="139" t="s">
        <v>704</v>
      </c>
      <c r="BR21" s="116" t="s">
        <v>705</v>
      </c>
      <c r="BS21" s="202" t="s">
        <v>796</v>
      </c>
      <c r="BT21" s="133">
        <v>100</v>
      </c>
      <c r="BU21" s="202" t="s">
        <v>796</v>
      </c>
      <c r="BV21" s="132" t="s">
        <v>614</v>
      </c>
      <c r="BW21" s="172" t="s">
        <v>614</v>
      </c>
      <c r="BX21" s="134" t="s">
        <v>616</v>
      </c>
      <c r="BY21" s="134" t="s">
        <v>616</v>
      </c>
      <c r="BZ21" s="134"/>
      <c r="CA21" s="200"/>
      <c r="CB21" s="171" t="s">
        <v>4744</v>
      </c>
      <c r="CC21" s="227"/>
      <c r="CD21" s="227"/>
      <c r="CE21" s="227"/>
      <c r="CF21" s="227"/>
      <c r="CG21" s="174"/>
      <c r="CH21" s="129"/>
      <c r="CI21" s="117">
        <v>45066</v>
      </c>
      <c r="CJ21" s="117">
        <v>45066</v>
      </c>
      <c r="CK21" s="183"/>
      <c r="CL21" s="117">
        <v>45066</v>
      </c>
      <c r="CM21" s="204">
        <v>100</v>
      </c>
      <c r="CN21" s="117">
        <v>45066</v>
      </c>
      <c r="CO21" s="183"/>
      <c r="CP21" s="434"/>
      <c r="CQ21" s="202"/>
      <c r="CR21" s="438"/>
      <c r="CS21" s="202"/>
      <c r="CT21" s="439"/>
      <c r="CU21" s="434"/>
      <c r="CV21" s="183"/>
      <c r="CW21" s="147"/>
      <c r="CX21" s="147"/>
      <c r="CY21" s="183">
        <v>45065</v>
      </c>
      <c r="CZ21" s="183">
        <v>45067</v>
      </c>
      <c r="DA21" s="183"/>
      <c r="DB21" s="183">
        <v>45067</v>
      </c>
      <c r="DC21" s="204">
        <v>100</v>
      </c>
      <c r="DD21" s="183">
        <v>45067</v>
      </c>
      <c r="DE21" s="228"/>
      <c r="DF21" s="138">
        <v>45058</v>
      </c>
      <c r="DG21" s="139" t="s">
        <v>4745</v>
      </c>
      <c r="DH21" s="117">
        <v>45071</v>
      </c>
      <c r="DI21" s="117"/>
      <c r="DJ21" s="117"/>
      <c r="DK21" s="117"/>
      <c r="DL21" s="183"/>
      <c r="DM21" s="183"/>
      <c r="DN21" s="183"/>
      <c r="DO21" s="183"/>
      <c r="DP21" s="206"/>
      <c r="DQ21" s="183"/>
      <c r="DR21" s="183"/>
      <c r="DS21" s="117"/>
      <c r="DT21" s="117"/>
      <c r="DU21" s="117"/>
      <c r="DV21" s="117"/>
      <c r="DW21" s="204"/>
      <c r="DX21" s="117"/>
      <c r="DY21" s="183"/>
      <c r="DZ21" s="183"/>
      <c r="EA21" s="183"/>
      <c r="EB21" s="183"/>
      <c r="EC21" s="183"/>
      <c r="ED21" s="139"/>
      <c r="EE21" s="183"/>
      <c r="EF21" s="183"/>
      <c r="EG21" s="117">
        <v>45062</v>
      </c>
      <c r="EH21" s="117">
        <v>45062</v>
      </c>
      <c r="EI21" s="117"/>
      <c r="EJ21" s="117">
        <v>45062</v>
      </c>
      <c r="EK21" s="116">
        <v>100</v>
      </c>
      <c r="EL21" s="117">
        <v>45062</v>
      </c>
      <c r="EM21" s="122" t="s">
        <v>4746</v>
      </c>
      <c r="EN21" s="207"/>
      <c r="EO21" s="207"/>
      <c r="EP21" s="207"/>
      <c r="EQ21" s="207"/>
      <c r="ER21" s="207"/>
      <c r="ES21" s="207"/>
      <c r="ET21" s="207"/>
      <c r="EU21" s="183"/>
      <c r="EV21" s="183"/>
      <c r="EW21" s="183"/>
      <c r="EX21" s="183"/>
      <c r="EY21" s="183"/>
      <c r="EZ21" s="183"/>
      <c r="FA21" s="183"/>
      <c r="FB21" s="117"/>
      <c r="FC21" s="117"/>
      <c r="FD21" s="117"/>
      <c r="FE21" s="117"/>
      <c r="FF21" s="204"/>
      <c r="FG21" s="204"/>
      <c r="FH21" s="228"/>
      <c r="FI21" s="189"/>
      <c r="FJ21" s="189"/>
      <c r="FK21" s="143"/>
      <c r="FL21" s="143"/>
      <c r="FM21" s="139"/>
      <c r="FN21" s="189"/>
      <c r="FO21" s="189"/>
      <c r="FP21" s="143"/>
      <c r="FQ21" s="143"/>
      <c r="FR21" s="139"/>
      <c r="FS21" s="452" t="s">
        <v>4723</v>
      </c>
      <c r="FT21" s="453">
        <v>45097</v>
      </c>
      <c r="FU21" s="454" t="s">
        <v>4719</v>
      </c>
      <c r="FW21" s="456" t="s">
        <v>4718</v>
      </c>
      <c r="FX21" s="457">
        <v>45089</v>
      </c>
      <c r="FY21" s="456" t="s">
        <v>4738</v>
      </c>
    </row>
    <row r="22" spans="1:181" ht="20.100000000000001" customHeight="1" x14ac:dyDescent="0.5">
      <c r="A22" s="109">
        <v>21</v>
      </c>
      <c r="B22" s="109" t="s">
        <v>674</v>
      </c>
      <c r="C22" s="109">
        <v>21</v>
      </c>
      <c r="D22" s="110" t="s">
        <v>675</v>
      </c>
      <c r="E22" s="110" t="s">
        <v>676</v>
      </c>
      <c r="F22" s="110" t="s">
        <v>677</v>
      </c>
      <c r="G22" s="111" t="s">
        <v>21</v>
      </c>
      <c r="H22" s="110" t="s">
        <v>909</v>
      </c>
      <c r="I22" s="110" t="s">
        <v>910</v>
      </c>
      <c r="J22" s="110"/>
      <c r="K22" s="144" t="s">
        <v>911</v>
      </c>
      <c r="L22" s="111"/>
      <c r="M22" s="111" t="s">
        <v>912</v>
      </c>
      <c r="N22" s="111" t="s">
        <v>682</v>
      </c>
      <c r="O22" s="111" t="s">
        <v>914</v>
      </c>
      <c r="P22" s="113">
        <v>13.7630417220601</v>
      </c>
      <c r="Q22" s="113">
        <v>100.489364950555</v>
      </c>
      <c r="R22" s="114" t="s">
        <v>915</v>
      </c>
      <c r="S22" s="114"/>
      <c r="T22" s="115" t="s">
        <v>916</v>
      </c>
      <c r="U22" s="115" t="s">
        <v>917</v>
      </c>
      <c r="V22" s="115"/>
      <c r="W22" s="115" t="s">
        <v>918</v>
      </c>
      <c r="X22" s="115"/>
      <c r="Y22" s="115"/>
      <c r="Z22" s="181"/>
      <c r="AA22" s="181"/>
      <c r="AB22" s="115"/>
      <c r="AC22" s="211"/>
      <c r="AD22" s="166" t="s">
        <v>688</v>
      </c>
      <c r="AE22" s="166" t="s">
        <v>689</v>
      </c>
      <c r="AF22" s="117">
        <v>44981</v>
      </c>
      <c r="AG22" s="132">
        <v>44980</v>
      </c>
      <c r="AH22" s="168" t="s">
        <v>764</v>
      </c>
      <c r="AI22" s="168" t="s">
        <v>764</v>
      </c>
      <c r="AJ22" s="145">
        <v>7.6</v>
      </c>
      <c r="AK22" s="146">
        <v>12</v>
      </c>
      <c r="AL22" s="146">
        <v>3.4</v>
      </c>
      <c r="AM22" s="146">
        <v>91.199999999999989</v>
      </c>
      <c r="AN22" s="147">
        <v>2</v>
      </c>
      <c r="AO22" s="147">
        <v>5</v>
      </c>
      <c r="AP22" s="116" t="s">
        <v>919</v>
      </c>
      <c r="AQ22" s="147" t="s">
        <v>694</v>
      </c>
      <c r="AR22" s="147">
        <v>3</v>
      </c>
      <c r="AS22" s="147"/>
      <c r="AT22" s="122">
        <v>44981</v>
      </c>
      <c r="AU22" s="148" t="s">
        <v>817</v>
      </c>
      <c r="AV22" s="149" t="s">
        <v>696</v>
      </c>
      <c r="AW22" s="150" t="s">
        <v>849</v>
      </c>
      <c r="AX22" s="149"/>
      <c r="AY22" s="149"/>
      <c r="AZ22" s="149"/>
      <c r="BA22" s="149"/>
      <c r="BB22" s="149"/>
      <c r="BC22" s="149"/>
      <c r="BD22" s="150" t="s">
        <v>698</v>
      </c>
      <c r="BE22" s="150"/>
      <c r="BF22" s="150"/>
      <c r="BG22" s="151" t="s">
        <v>699</v>
      </c>
      <c r="BH22" s="151" t="s">
        <v>700</v>
      </c>
      <c r="BI22" s="215" t="s">
        <v>701</v>
      </c>
      <c r="BJ22" s="152"/>
      <c r="BK22" s="152"/>
      <c r="BL22" s="170" t="s">
        <v>920</v>
      </c>
      <c r="BM22" s="154"/>
      <c r="BN22" s="155" t="s">
        <v>921</v>
      </c>
      <c r="BO22" s="131" t="s">
        <v>913</v>
      </c>
      <c r="BP22" s="131" t="s">
        <v>703</v>
      </c>
      <c r="BQ22" s="116" t="s">
        <v>704</v>
      </c>
      <c r="BR22" s="116" t="s">
        <v>705</v>
      </c>
      <c r="BS22" s="132">
        <v>44985</v>
      </c>
      <c r="BT22" s="133">
        <v>100</v>
      </c>
      <c r="BU22" s="132">
        <v>44980</v>
      </c>
      <c r="BV22" s="132"/>
      <c r="BW22" s="132"/>
      <c r="BX22" s="134"/>
      <c r="BY22" s="134"/>
      <c r="BZ22" s="134"/>
      <c r="CA22" s="132"/>
      <c r="CB22" s="135"/>
      <c r="CC22" s="132"/>
      <c r="CD22" s="136"/>
      <c r="CE22" s="136"/>
      <c r="CF22" s="136"/>
      <c r="CG22" s="135"/>
      <c r="CH22" s="129" t="s">
        <v>701</v>
      </c>
      <c r="CI22" s="117">
        <v>45008</v>
      </c>
      <c r="CJ22" s="117">
        <v>45008</v>
      </c>
      <c r="CK22" s="117"/>
      <c r="CL22" s="117">
        <v>45008</v>
      </c>
      <c r="CM22" s="133">
        <v>100</v>
      </c>
      <c r="CN22" s="117">
        <v>45008</v>
      </c>
      <c r="CO22" s="117"/>
      <c r="CP22" s="132">
        <v>45011</v>
      </c>
      <c r="CQ22" s="132">
        <v>45011</v>
      </c>
      <c r="CR22" s="117"/>
      <c r="CS22" s="132">
        <v>45011</v>
      </c>
      <c r="CT22" s="133">
        <v>100</v>
      </c>
      <c r="CU22" s="132">
        <v>45011</v>
      </c>
      <c r="CV22" s="117"/>
      <c r="CW22" s="147"/>
      <c r="CX22" s="147"/>
      <c r="CY22" s="117">
        <v>45008</v>
      </c>
      <c r="CZ22" s="117">
        <v>45008</v>
      </c>
      <c r="DA22" s="117"/>
      <c r="DB22" s="117">
        <v>45015</v>
      </c>
      <c r="DC22" s="133">
        <v>100</v>
      </c>
      <c r="DD22" s="117">
        <v>45015</v>
      </c>
      <c r="DE22" s="138"/>
      <c r="DF22" s="138">
        <v>45012</v>
      </c>
      <c r="DG22" s="139" t="s">
        <v>4383</v>
      </c>
      <c r="DH22" s="117">
        <v>45035</v>
      </c>
      <c r="DI22" s="117">
        <v>45035</v>
      </c>
      <c r="DJ22" s="117">
        <v>45035</v>
      </c>
      <c r="DK22" s="117">
        <v>45035</v>
      </c>
      <c r="DL22" s="117"/>
      <c r="DM22" s="117"/>
      <c r="DN22" s="117"/>
      <c r="DO22" s="117"/>
      <c r="DP22" s="140"/>
      <c r="DQ22" s="117"/>
      <c r="DR22" s="117"/>
      <c r="DS22" s="117">
        <v>45052</v>
      </c>
      <c r="DT22" s="117">
        <v>45052</v>
      </c>
      <c r="DU22" s="117"/>
      <c r="DV22" s="117">
        <v>45052</v>
      </c>
      <c r="DW22" s="133">
        <v>100</v>
      </c>
      <c r="DX22" s="117">
        <v>45052</v>
      </c>
      <c r="DY22" s="117"/>
      <c r="DZ22" s="117">
        <v>45034</v>
      </c>
      <c r="EA22" s="117">
        <v>45034</v>
      </c>
      <c r="EB22" s="117"/>
      <c r="EC22" s="117">
        <v>45034</v>
      </c>
      <c r="ED22" s="116">
        <v>100</v>
      </c>
      <c r="EE22" s="117">
        <v>45034</v>
      </c>
      <c r="EF22" s="117" t="s">
        <v>780</v>
      </c>
      <c r="EG22" s="117">
        <v>45034</v>
      </c>
      <c r="EH22" s="117">
        <v>45034</v>
      </c>
      <c r="EI22" s="117"/>
      <c r="EJ22" s="117">
        <v>45035</v>
      </c>
      <c r="EK22" s="116">
        <v>100</v>
      </c>
      <c r="EL22" s="117">
        <v>45062</v>
      </c>
      <c r="EM22" s="122" t="s">
        <v>4725</v>
      </c>
      <c r="EN22" s="141"/>
      <c r="EO22" s="141"/>
      <c r="EP22" s="141"/>
      <c r="EQ22" s="141"/>
      <c r="ER22" s="141"/>
      <c r="ES22" s="141"/>
      <c r="ET22" s="141"/>
      <c r="EU22" s="117"/>
      <c r="EV22" s="117"/>
      <c r="EW22" s="117"/>
      <c r="EX22" s="117"/>
      <c r="EY22" s="117"/>
      <c r="EZ22" s="117"/>
      <c r="FA22" s="117"/>
      <c r="FB22" s="117">
        <v>45049</v>
      </c>
      <c r="FC22" s="117">
        <v>45049</v>
      </c>
      <c r="FD22" s="117">
        <v>45049</v>
      </c>
      <c r="FE22" s="117">
        <v>45050</v>
      </c>
      <c r="FF22" s="133">
        <v>70</v>
      </c>
      <c r="FG22" s="133"/>
      <c r="FH22" s="138" t="s">
        <v>4732</v>
      </c>
      <c r="FI22" s="142"/>
      <c r="FJ22" s="142"/>
      <c r="FK22" s="143">
        <v>243346</v>
      </c>
      <c r="FL22" s="143">
        <v>243346</v>
      </c>
      <c r="FM22" s="139" t="s">
        <v>708</v>
      </c>
      <c r="FN22" s="142"/>
      <c r="FO22" s="142"/>
      <c r="FP22" s="143">
        <v>243346</v>
      </c>
      <c r="FQ22" s="143">
        <v>243346</v>
      </c>
      <c r="FR22" s="157" t="s">
        <v>729</v>
      </c>
      <c r="FS22" s="452" t="s">
        <v>4723</v>
      </c>
      <c r="FT22" s="453">
        <v>45097</v>
      </c>
      <c r="FU22" s="454" t="s">
        <v>4719</v>
      </c>
      <c r="FW22" s="456" t="s">
        <v>4718</v>
      </c>
      <c r="FX22" s="457">
        <v>45089</v>
      </c>
      <c r="FY22" s="456" t="s">
        <v>4738</v>
      </c>
    </row>
    <row r="23" spans="1:181" ht="20.100000000000001" customHeight="1" x14ac:dyDescent="0.5">
      <c r="A23" s="109">
        <v>22</v>
      </c>
      <c r="B23" s="109" t="s">
        <v>674</v>
      </c>
      <c r="C23" s="109">
        <v>22</v>
      </c>
      <c r="D23" s="110" t="s">
        <v>675</v>
      </c>
      <c r="E23" s="110" t="s">
        <v>676</v>
      </c>
      <c r="F23" s="110" t="s">
        <v>677</v>
      </c>
      <c r="G23" s="111" t="s">
        <v>21</v>
      </c>
      <c r="H23" s="110" t="s">
        <v>891</v>
      </c>
      <c r="I23" s="110" t="s">
        <v>922</v>
      </c>
      <c r="J23" s="110"/>
      <c r="K23" s="111" t="s">
        <v>923</v>
      </c>
      <c r="L23" s="111"/>
      <c r="M23" s="111" t="s">
        <v>924</v>
      </c>
      <c r="N23" s="111" t="s">
        <v>682</v>
      </c>
      <c r="O23" s="111" t="s">
        <v>925</v>
      </c>
      <c r="P23" s="113">
        <v>13.7954648607381</v>
      </c>
      <c r="Q23" s="113">
        <v>100.511267416398</v>
      </c>
      <c r="R23" s="114" t="s">
        <v>926</v>
      </c>
      <c r="S23" s="114" t="s">
        <v>927</v>
      </c>
      <c r="T23" s="115"/>
      <c r="U23" s="115"/>
      <c r="V23" s="115"/>
      <c r="W23" s="115"/>
      <c r="X23" s="115"/>
      <c r="Y23" s="115"/>
      <c r="Z23" s="181"/>
      <c r="AA23" s="181"/>
      <c r="AB23" s="115"/>
      <c r="AC23" s="211"/>
      <c r="AD23" s="116" t="s">
        <v>688</v>
      </c>
      <c r="AE23" s="116" t="s">
        <v>689</v>
      </c>
      <c r="AF23" s="117">
        <v>44981</v>
      </c>
      <c r="AG23" s="132">
        <v>44980</v>
      </c>
      <c r="AH23" s="168" t="s">
        <v>764</v>
      </c>
      <c r="AI23" s="168" t="s">
        <v>764</v>
      </c>
      <c r="AJ23" s="145">
        <v>4.8</v>
      </c>
      <c r="AK23" s="146">
        <v>9.5</v>
      </c>
      <c r="AL23" s="146">
        <v>3.6</v>
      </c>
      <c r="AM23" s="146">
        <v>45.6</v>
      </c>
      <c r="AN23" s="147">
        <v>1</v>
      </c>
      <c r="AO23" s="147">
        <v>3</v>
      </c>
      <c r="AP23" s="116" t="s">
        <v>928</v>
      </c>
      <c r="AQ23" s="147" t="s">
        <v>863</v>
      </c>
      <c r="AR23" s="147">
        <v>3</v>
      </c>
      <c r="AS23" s="147"/>
      <c r="AT23" s="122">
        <v>44980</v>
      </c>
      <c r="AU23" s="148" t="s">
        <v>929</v>
      </c>
      <c r="AV23" s="149" t="s">
        <v>930</v>
      </c>
      <c r="AW23" s="150"/>
      <c r="AX23" s="147"/>
      <c r="AY23" s="147"/>
      <c r="AZ23" s="147"/>
      <c r="BA23" s="147"/>
      <c r="BB23" s="147" t="s">
        <v>697</v>
      </c>
      <c r="BC23" s="147"/>
      <c r="BD23" s="150"/>
      <c r="BE23" s="150" t="s">
        <v>931</v>
      </c>
      <c r="BF23" s="158">
        <v>2</v>
      </c>
      <c r="BG23" s="151" t="s">
        <v>699</v>
      </c>
      <c r="BH23" s="151" t="s">
        <v>700</v>
      </c>
      <c r="BI23" s="163" t="s">
        <v>701</v>
      </c>
      <c r="BJ23" s="152"/>
      <c r="BK23" s="152"/>
      <c r="BL23" s="170" t="s">
        <v>932</v>
      </c>
      <c r="BM23" s="154"/>
      <c r="BN23" s="155" t="s">
        <v>925</v>
      </c>
      <c r="BO23" s="155" t="s">
        <v>925</v>
      </c>
      <c r="BP23" s="130" t="s">
        <v>866</v>
      </c>
      <c r="BQ23" s="116" t="s">
        <v>704</v>
      </c>
      <c r="BR23" s="116" t="s">
        <v>705</v>
      </c>
      <c r="BS23" s="132">
        <v>44980</v>
      </c>
      <c r="BT23" s="133">
        <v>100</v>
      </c>
      <c r="BU23" s="132">
        <v>44980</v>
      </c>
      <c r="BV23" s="132"/>
      <c r="BW23" s="132"/>
      <c r="BX23" s="134"/>
      <c r="BY23" s="134"/>
      <c r="BZ23" s="134"/>
      <c r="CA23" s="132"/>
      <c r="CB23" s="135"/>
      <c r="CC23" s="132"/>
      <c r="CD23" s="136"/>
      <c r="CE23" s="136"/>
      <c r="CF23" s="136"/>
      <c r="CG23" s="135"/>
      <c r="CH23" s="129" t="s">
        <v>701</v>
      </c>
      <c r="CI23" s="117">
        <v>45012</v>
      </c>
      <c r="CJ23" s="117">
        <v>45012</v>
      </c>
      <c r="CK23" s="117"/>
      <c r="CL23" s="117">
        <v>45012</v>
      </c>
      <c r="CM23" s="133">
        <v>100</v>
      </c>
      <c r="CN23" s="117">
        <v>45012</v>
      </c>
      <c r="CO23" s="117"/>
      <c r="CP23" s="132">
        <v>45019</v>
      </c>
      <c r="CQ23" s="132">
        <v>45019</v>
      </c>
      <c r="CR23" s="117"/>
      <c r="CS23" s="132">
        <v>45019</v>
      </c>
      <c r="CT23" s="133">
        <v>100</v>
      </c>
      <c r="CU23" s="132">
        <v>45019</v>
      </c>
      <c r="CV23" s="117"/>
      <c r="CW23" s="147"/>
      <c r="CX23" s="147"/>
      <c r="CY23" s="117">
        <v>45012</v>
      </c>
      <c r="CZ23" s="117">
        <v>45012</v>
      </c>
      <c r="DA23" s="117"/>
      <c r="DB23" s="117">
        <v>45013</v>
      </c>
      <c r="DC23" s="133">
        <v>100</v>
      </c>
      <c r="DD23" s="117">
        <v>45013</v>
      </c>
      <c r="DE23" s="138" t="s">
        <v>934</v>
      </c>
      <c r="DF23" s="138">
        <v>45019</v>
      </c>
      <c r="DG23" s="139" t="s">
        <v>4413</v>
      </c>
      <c r="DH23" s="117">
        <v>45035</v>
      </c>
      <c r="DI23" s="117">
        <v>45035</v>
      </c>
      <c r="DJ23" s="117">
        <v>45035</v>
      </c>
      <c r="DK23" s="117">
        <v>45035</v>
      </c>
      <c r="DL23" s="117"/>
      <c r="DM23" s="117"/>
      <c r="DN23" s="117"/>
      <c r="DO23" s="117"/>
      <c r="DP23" s="140"/>
      <c r="DQ23" s="117"/>
      <c r="DR23" s="117"/>
      <c r="DS23" s="117"/>
      <c r="DT23" s="117"/>
      <c r="DU23" s="117"/>
      <c r="DV23" s="117"/>
      <c r="DW23" s="133"/>
      <c r="DX23" s="117"/>
      <c r="DY23" s="117"/>
      <c r="DZ23" s="117">
        <v>45037</v>
      </c>
      <c r="EA23" s="117">
        <v>45037</v>
      </c>
      <c r="EB23" s="117"/>
      <c r="EC23" s="117">
        <v>45037</v>
      </c>
      <c r="ED23" s="116">
        <v>100</v>
      </c>
      <c r="EE23" s="117">
        <v>45037</v>
      </c>
      <c r="EF23" s="117" t="s">
        <v>935</v>
      </c>
      <c r="EG23" s="117">
        <v>45037</v>
      </c>
      <c r="EH23" s="117">
        <v>45037</v>
      </c>
      <c r="EI23" s="117">
        <v>45037</v>
      </c>
      <c r="EJ23" s="117">
        <v>45038</v>
      </c>
      <c r="EK23" s="116">
        <v>60</v>
      </c>
      <c r="EL23" s="117"/>
      <c r="EM23" s="122" t="s">
        <v>4747</v>
      </c>
      <c r="EN23" s="141"/>
      <c r="EO23" s="141"/>
      <c r="EP23" s="141"/>
      <c r="EQ23" s="141"/>
      <c r="ER23" s="141"/>
      <c r="ES23" s="141"/>
      <c r="ET23" s="141"/>
      <c r="EU23" s="117"/>
      <c r="EV23" s="117"/>
      <c r="EW23" s="117"/>
      <c r="EX23" s="117"/>
      <c r="EY23" s="117"/>
      <c r="EZ23" s="117"/>
      <c r="FA23" s="117"/>
      <c r="FB23" s="117">
        <v>45051</v>
      </c>
      <c r="FC23" s="117">
        <v>45051</v>
      </c>
      <c r="FD23" s="117">
        <v>45051</v>
      </c>
      <c r="FE23" s="117">
        <v>45052</v>
      </c>
      <c r="FF23" s="133">
        <v>70</v>
      </c>
      <c r="FG23" s="133"/>
      <c r="FH23" s="138"/>
      <c r="FI23" s="142"/>
      <c r="FJ23" s="142"/>
      <c r="FK23" s="143"/>
      <c r="FL23" s="143"/>
      <c r="FM23" s="139"/>
      <c r="FN23" s="142"/>
      <c r="FO23" s="142"/>
      <c r="FP23" s="143"/>
      <c r="FQ23" s="143"/>
      <c r="FR23" s="139"/>
      <c r="FS23" s="452" t="s">
        <v>4723</v>
      </c>
      <c r="FT23" s="453">
        <v>45098</v>
      </c>
      <c r="FU23" s="454" t="s">
        <v>4719</v>
      </c>
      <c r="FW23" s="456" t="s">
        <v>4723</v>
      </c>
      <c r="FX23" s="457">
        <v>45089</v>
      </c>
      <c r="FY23" s="456" t="s">
        <v>4738</v>
      </c>
    </row>
    <row r="24" spans="1:181" ht="20.100000000000001" customHeight="1" x14ac:dyDescent="0.5">
      <c r="A24" s="109">
        <v>23</v>
      </c>
      <c r="B24" s="109" t="s">
        <v>674</v>
      </c>
      <c r="C24" s="109">
        <v>23</v>
      </c>
      <c r="D24" s="110" t="s">
        <v>675</v>
      </c>
      <c r="E24" s="110" t="s">
        <v>676</v>
      </c>
      <c r="F24" s="110" t="s">
        <v>677</v>
      </c>
      <c r="G24" s="111" t="s">
        <v>21</v>
      </c>
      <c r="H24" s="110" t="s">
        <v>755</v>
      </c>
      <c r="I24" s="110" t="s">
        <v>936</v>
      </c>
      <c r="J24" s="110"/>
      <c r="K24" s="111" t="s">
        <v>937</v>
      </c>
      <c r="L24" s="111"/>
      <c r="M24" s="111" t="s">
        <v>938</v>
      </c>
      <c r="N24" s="111" t="s">
        <v>682</v>
      </c>
      <c r="O24" s="209" t="s">
        <v>940</v>
      </c>
      <c r="P24" s="113">
        <v>13.7554046005069</v>
      </c>
      <c r="Q24" s="113">
        <v>100.614491208305</v>
      </c>
      <c r="R24" s="114" t="s">
        <v>941</v>
      </c>
      <c r="S24" s="113" t="s">
        <v>942</v>
      </c>
      <c r="T24" s="115"/>
      <c r="U24" s="115"/>
      <c r="V24" s="115"/>
      <c r="W24" s="115" t="s">
        <v>943</v>
      </c>
      <c r="X24" s="115" t="s">
        <v>939</v>
      </c>
      <c r="Y24" s="115" t="s">
        <v>4414</v>
      </c>
      <c r="Z24" s="181">
        <v>13.888831775703</v>
      </c>
      <c r="AA24" s="181">
        <v>100.807235501375</v>
      </c>
      <c r="AB24" s="115" t="s">
        <v>4415</v>
      </c>
      <c r="AC24" s="211" t="s">
        <v>4416</v>
      </c>
      <c r="AD24" s="116" t="s">
        <v>688</v>
      </c>
      <c r="AE24" s="116" t="s">
        <v>689</v>
      </c>
      <c r="AF24" s="117">
        <v>44986</v>
      </c>
      <c r="AG24" s="132">
        <v>44986</v>
      </c>
      <c r="AH24" s="199" t="s">
        <v>616</v>
      </c>
      <c r="AI24" s="199" t="s">
        <v>616</v>
      </c>
      <c r="AJ24" s="145"/>
      <c r="AK24" s="146"/>
      <c r="AL24" s="212"/>
      <c r="AM24" s="146"/>
      <c r="AN24" s="147"/>
      <c r="AO24" s="147"/>
      <c r="AP24" s="116"/>
      <c r="AQ24" s="147"/>
      <c r="AR24" s="147"/>
      <c r="AS24" s="147"/>
      <c r="AT24" s="122"/>
      <c r="AU24" s="148" t="s">
        <v>804</v>
      </c>
      <c r="AV24" s="149"/>
      <c r="AW24" s="150"/>
      <c r="AX24" s="149"/>
      <c r="AY24" s="149"/>
      <c r="AZ24" s="149"/>
      <c r="BA24" s="149"/>
      <c r="BB24" s="149"/>
      <c r="BC24" s="149"/>
      <c r="BD24" s="150"/>
      <c r="BE24" s="150"/>
      <c r="BF24" s="150"/>
      <c r="BG24" s="151"/>
      <c r="BH24" s="151"/>
      <c r="BI24" s="151" t="s">
        <v>805</v>
      </c>
      <c r="BJ24" s="152"/>
      <c r="BK24" s="152"/>
      <c r="BL24" s="153"/>
      <c r="BM24" s="154"/>
      <c r="BN24" s="155" t="s">
        <v>944</v>
      </c>
      <c r="BO24" s="130" t="s">
        <v>939</v>
      </c>
      <c r="BP24" s="196" t="s">
        <v>795</v>
      </c>
      <c r="BQ24" s="116" t="s">
        <v>704</v>
      </c>
      <c r="BR24" s="116" t="s">
        <v>705</v>
      </c>
      <c r="BS24" s="202" t="s">
        <v>796</v>
      </c>
      <c r="BT24" s="133">
        <v>100</v>
      </c>
      <c r="BU24" s="202" t="s">
        <v>796</v>
      </c>
      <c r="BV24" s="132"/>
      <c r="BW24" s="132"/>
      <c r="BX24" s="134" t="s">
        <v>616</v>
      </c>
      <c r="BY24" s="134" t="s">
        <v>616</v>
      </c>
      <c r="BZ24" s="134"/>
      <c r="CA24" s="132"/>
      <c r="CB24" s="216" t="s">
        <v>939</v>
      </c>
      <c r="CC24" s="172"/>
      <c r="CD24" s="173"/>
      <c r="CE24" s="173"/>
      <c r="CF24" s="173"/>
      <c r="CG24" s="171"/>
      <c r="CH24" s="214" t="s">
        <v>805</v>
      </c>
      <c r="CI24" s="117">
        <v>45050</v>
      </c>
      <c r="CJ24" s="117">
        <v>45050</v>
      </c>
      <c r="CK24" s="117"/>
      <c r="CL24" s="117">
        <v>45050</v>
      </c>
      <c r="CM24" s="133">
        <v>100</v>
      </c>
      <c r="CN24" s="117">
        <v>45050</v>
      </c>
      <c r="CO24" s="117"/>
      <c r="CP24" s="137" t="s">
        <v>706</v>
      </c>
      <c r="CQ24" s="132"/>
      <c r="CR24" s="117"/>
      <c r="CS24" s="132"/>
      <c r="CT24" s="133"/>
      <c r="CU24" s="137" t="s">
        <v>4382</v>
      </c>
      <c r="CV24" s="117"/>
      <c r="CW24" s="147"/>
      <c r="CX24" s="147"/>
      <c r="CY24" s="117">
        <v>45050</v>
      </c>
      <c r="CZ24" s="117">
        <v>45050</v>
      </c>
      <c r="DA24" s="117"/>
      <c r="DB24" s="117">
        <v>45050</v>
      </c>
      <c r="DC24" s="133">
        <v>100</v>
      </c>
      <c r="DD24" s="117">
        <v>45050</v>
      </c>
      <c r="DE24" s="138"/>
      <c r="DF24" s="138">
        <v>45051</v>
      </c>
      <c r="DG24" s="139" t="s">
        <v>4401</v>
      </c>
      <c r="DH24" s="117">
        <v>45070</v>
      </c>
      <c r="DI24" s="117">
        <v>45070</v>
      </c>
      <c r="DJ24" s="117">
        <v>45070</v>
      </c>
      <c r="DK24" s="117">
        <v>45070</v>
      </c>
      <c r="DL24" s="117"/>
      <c r="DM24" s="117"/>
      <c r="DN24" s="117"/>
      <c r="DO24" s="117"/>
      <c r="DP24" s="140"/>
      <c r="DQ24" s="117"/>
      <c r="DR24" s="117"/>
      <c r="DS24" s="117"/>
      <c r="DT24" s="117"/>
      <c r="DU24" s="117"/>
      <c r="DV24" s="117"/>
      <c r="DW24" s="133"/>
      <c r="DX24" s="117"/>
      <c r="DY24" s="117"/>
      <c r="DZ24" s="117"/>
      <c r="EA24" s="117"/>
      <c r="EB24" s="117"/>
      <c r="EC24" s="117"/>
      <c r="ED24" s="116"/>
      <c r="EE24" s="117"/>
      <c r="EF24" s="117"/>
      <c r="EG24" s="117">
        <v>45056</v>
      </c>
      <c r="EH24" s="117">
        <v>45056</v>
      </c>
      <c r="EI24" s="117"/>
      <c r="EJ24" s="117">
        <v>45056</v>
      </c>
      <c r="EK24" s="133">
        <v>100</v>
      </c>
      <c r="EL24" s="117">
        <v>45062</v>
      </c>
      <c r="EM24" s="122" t="s">
        <v>4728</v>
      </c>
      <c r="EN24" s="141"/>
      <c r="EO24" s="141"/>
      <c r="EP24" s="141"/>
      <c r="EQ24" s="141"/>
      <c r="ER24" s="141"/>
      <c r="ES24" s="141"/>
      <c r="ET24" s="141"/>
      <c r="EU24" s="117"/>
      <c r="EV24" s="117"/>
      <c r="EW24" s="117"/>
      <c r="EX24" s="117"/>
      <c r="EY24" s="117"/>
      <c r="EZ24" s="117"/>
      <c r="FA24" s="117"/>
      <c r="FB24" s="117">
        <v>45065</v>
      </c>
      <c r="FC24" s="117">
        <v>45065</v>
      </c>
      <c r="FD24" s="117">
        <v>45065</v>
      </c>
      <c r="FE24" s="117">
        <v>45065</v>
      </c>
      <c r="FF24" s="133">
        <v>20</v>
      </c>
      <c r="FG24" s="133"/>
      <c r="FH24" s="138"/>
      <c r="FI24" s="142"/>
      <c r="FJ24" s="142"/>
      <c r="FK24" s="217"/>
      <c r="FL24" s="217"/>
      <c r="FM24" s="139"/>
      <c r="FN24" s="142"/>
      <c r="FO24" s="142"/>
      <c r="FP24" s="217"/>
      <c r="FQ24" s="217"/>
      <c r="FR24" s="139"/>
      <c r="FS24" s="452" t="s">
        <v>4723</v>
      </c>
      <c r="FT24" s="453">
        <v>45098</v>
      </c>
      <c r="FU24" s="454" t="s">
        <v>4719</v>
      </c>
      <c r="FW24" s="456" t="s">
        <v>4723</v>
      </c>
      <c r="FX24" s="457">
        <v>45089</v>
      </c>
      <c r="FY24" s="456" t="s">
        <v>4738</v>
      </c>
    </row>
    <row r="25" spans="1:181" ht="20.100000000000001" customHeight="1" x14ac:dyDescent="0.5">
      <c r="A25" s="109">
        <v>24</v>
      </c>
      <c r="B25" s="109" t="s">
        <v>674</v>
      </c>
      <c r="C25" s="109">
        <v>24</v>
      </c>
      <c r="D25" s="110" t="s">
        <v>675</v>
      </c>
      <c r="E25" s="110" t="s">
        <v>676</v>
      </c>
      <c r="F25" s="110" t="s">
        <v>677</v>
      </c>
      <c r="G25" s="111" t="s">
        <v>21</v>
      </c>
      <c r="H25" s="110" t="s">
        <v>945</v>
      </c>
      <c r="I25" s="110" t="s">
        <v>946</v>
      </c>
      <c r="J25" s="110"/>
      <c r="K25" s="111" t="s">
        <v>947</v>
      </c>
      <c r="L25" s="111" t="s">
        <v>948</v>
      </c>
      <c r="M25" s="111" t="s">
        <v>681</v>
      </c>
      <c r="N25" s="111" t="s">
        <v>682</v>
      </c>
      <c r="O25" s="225" t="s">
        <v>4748</v>
      </c>
      <c r="P25" s="113">
        <v>13.742008146912299</v>
      </c>
      <c r="Q25" s="113">
        <v>100.51955066947799</v>
      </c>
      <c r="R25" s="114" t="s">
        <v>950</v>
      </c>
      <c r="S25" s="114"/>
      <c r="T25" s="115"/>
      <c r="U25" s="115"/>
      <c r="V25" s="115"/>
      <c r="W25" s="115" t="s">
        <v>951</v>
      </c>
      <c r="X25" s="115" t="s">
        <v>4749</v>
      </c>
      <c r="Y25" s="115" t="s">
        <v>4750</v>
      </c>
      <c r="Z25" s="181">
        <v>13.7844225019146</v>
      </c>
      <c r="AA25" s="181">
        <v>100.52073941856</v>
      </c>
      <c r="AB25" s="115" t="s">
        <v>4751</v>
      </c>
      <c r="AC25" s="211" t="s">
        <v>4752</v>
      </c>
      <c r="AD25" s="116" t="s">
        <v>688</v>
      </c>
      <c r="AE25" s="116" t="s">
        <v>689</v>
      </c>
      <c r="AF25" s="117" t="s">
        <v>690</v>
      </c>
      <c r="AG25" s="132">
        <v>44978</v>
      </c>
      <c r="AH25" s="168" t="s">
        <v>764</v>
      </c>
      <c r="AI25" s="168" t="s">
        <v>764</v>
      </c>
      <c r="AJ25" s="145">
        <v>8</v>
      </c>
      <c r="AK25" s="146">
        <v>8</v>
      </c>
      <c r="AL25" s="146">
        <v>3.45</v>
      </c>
      <c r="AM25" s="146">
        <v>64</v>
      </c>
      <c r="AN25" s="147">
        <v>2</v>
      </c>
      <c r="AO25" s="147">
        <v>6</v>
      </c>
      <c r="AP25" s="116" t="s">
        <v>716</v>
      </c>
      <c r="AQ25" s="147" t="s">
        <v>694</v>
      </c>
      <c r="AR25" s="147">
        <v>3</v>
      </c>
      <c r="AS25" s="147"/>
      <c r="AT25" s="122">
        <v>44978</v>
      </c>
      <c r="AU25" s="142" t="s">
        <v>817</v>
      </c>
      <c r="AV25" s="149" t="s">
        <v>725</v>
      </c>
      <c r="AW25" s="150" t="s">
        <v>753</v>
      </c>
      <c r="AX25" s="149"/>
      <c r="AY25" s="149"/>
      <c r="AZ25" s="149"/>
      <c r="BA25" s="149"/>
      <c r="BB25" s="149"/>
      <c r="BC25" s="149"/>
      <c r="BD25" s="150" t="s">
        <v>698</v>
      </c>
      <c r="BE25" s="150"/>
      <c r="BF25" s="150"/>
      <c r="BG25" s="151" t="s">
        <v>699</v>
      </c>
      <c r="BH25" s="151" t="s">
        <v>700</v>
      </c>
      <c r="BI25" s="215" t="s">
        <v>701</v>
      </c>
      <c r="BJ25" s="152"/>
      <c r="BK25" s="152"/>
      <c r="BL25" s="170" t="s">
        <v>952</v>
      </c>
      <c r="BM25" s="154"/>
      <c r="BN25" s="155" t="s">
        <v>949</v>
      </c>
      <c r="BO25" s="130" t="s">
        <v>4749</v>
      </c>
      <c r="BP25" s="196" t="s">
        <v>795</v>
      </c>
      <c r="BQ25" s="116" t="s">
        <v>704</v>
      </c>
      <c r="BR25" s="116" t="s">
        <v>705</v>
      </c>
      <c r="BS25" s="202" t="s">
        <v>796</v>
      </c>
      <c r="BT25" s="133">
        <v>100</v>
      </c>
      <c r="BU25" s="202" t="s">
        <v>796</v>
      </c>
      <c r="BV25" s="132"/>
      <c r="BW25" s="132"/>
      <c r="BX25" s="134" t="s">
        <v>616</v>
      </c>
      <c r="BY25" s="134" t="s">
        <v>616</v>
      </c>
      <c r="BZ25" s="134"/>
      <c r="CA25" s="132"/>
      <c r="CB25" s="171" t="s">
        <v>4749</v>
      </c>
      <c r="CC25" s="132"/>
      <c r="CD25" s="136"/>
      <c r="CE25" s="136"/>
      <c r="CF25" s="136"/>
      <c r="CG25" s="135"/>
      <c r="CH25" s="129" t="s">
        <v>764</v>
      </c>
      <c r="CI25" s="117">
        <v>45068</v>
      </c>
      <c r="CJ25" s="117">
        <v>45068</v>
      </c>
      <c r="CK25" s="117"/>
      <c r="CL25" s="117">
        <v>45068</v>
      </c>
      <c r="CM25" s="133">
        <v>100</v>
      </c>
      <c r="CN25" s="117">
        <v>45068</v>
      </c>
      <c r="CO25" s="132"/>
      <c r="CP25" s="434"/>
      <c r="CQ25" s="435"/>
      <c r="CR25" s="436"/>
      <c r="CS25" s="435"/>
      <c r="CT25" s="437"/>
      <c r="CU25" s="434"/>
      <c r="CV25" s="117"/>
      <c r="CW25" s="147"/>
      <c r="CX25" s="147"/>
      <c r="CY25" s="117">
        <v>45064</v>
      </c>
      <c r="CZ25" s="117">
        <v>45068</v>
      </c>
      <c r="DA25" s="117"/>
      <c r="DB25" s="117">
        <v>45068</v>
      </c>
      <c r="DC25" s="133">
        <v>100</v>
      </c>
      <c r="DD25" s="117">
        <v>45069</v>
      </c>
      <c r="DE25" s="138"/>
      <c r="DF25" s="138">
        <v>45058</v>
      </c>
      <c r="DG25" s="139" t="s">
        <v>4745</v>
      </c>
      <c r="DH25" s="117">
        <v>45072</v>
      </c>
      <c r="DI25" s="117"/>
      <c r="DJ25" s="117"/>
      <c r="DK25" s="117"/>
      <c r="DL25" s="117"/>
      <c r="DM25" s="117"/>
      <c r="DN25" s="117"/>
      <c r="DO25" s="117"/>
      <c r="DP25" s="140"/>
      <c r="DQ25" s="117"/>
      <c r="DR25" s="117"/>
      <c r="DS25" s="117"/>
      <c r="DT25" s="117"/>
      <c r="DU25" s="117"/>
      <c r="DV25" s="117"/>
      <c r="DW25" s="133"/>
      <c r="DX25" s="117"/>
      <c r="DY25" s="117"/>
      <c r="DZ25" s="117"/>
      <c r="EA25" s="117"/>
      <c r="EB25" s="117"/>
      <c r="EC25" s="117"/>
      <c r="ED25" s="116"/>
      <c r="EE25" s="117"/>
      <c r="EF25" s="117"/>
      <c r="EG25" s="117">
        <v>45062</v>
      </c>
      <c r="EH25" s="117">
        <v>45062</v>
      </c>
      <c r="EI25" s="117">
        <v>45062</v>
      </c>
      <c r="EJ25" s="117">
        <v>45062</v>
      </c>
      <c r="EK25" s="133">
        <v>60</v>
      </c>
      <c r="EL25" s="117"/>
      <c r="EM25" s="122" t="s">
        <v>4753</v>
      </c>
      <c r="EN25" s="141"/>
      <c r="EO25" s="141"/>
      <c r="EP25" s="141"/>
      <c r="EQ25" s="141"/>
      <c r="ER25" s="141"/>
      <c r="ES25" s="141"/>
      <c r="ET25" s="141"/>
      <c r="EU25" s="117"/>
      <c r="EV25" s="117"/>
      <c r="EW25" s="117"/>
      <c r="EX25" s="117"/>
      <c r="EY25" s="117"/>
      <c r="EZ25" s="117"/>
      <c r="FA25" s="117"/>
      <c r="FB25" s="117">
        <v>45069</v>
      </c>
      <c r="FC25" s="117">
        <v>45069</v>
      </c>
      <c r="FD25" s="117">
        <v>45069</v>
      </c>
      <c r="FE25" s="117">
        <v>45069</v>
      </c>
      <c r="FF25" s="133">
        <v>70</v>
      </c>
      <c r="FG25" s="133"/>
      <c r="FH25" s="138"/>
      <c r="FI25" s="142"/>
      <c r="FJ25" s="142"/>
      <c r="FK25" s="143"/>
      <c r="FL25" s="143"/>
      <c r="FM25" s="139"/>
      <c r="FN25" s="142"/>
      <c r="FO25" s="142"/>
      <c r="FP25" s="143"/>
      <c r="FQ25" s="143"/>
      <c r="FR25" s="139"/>
      <c r="FS25" s="452" t="s">
        <v>4723</v>
      </c>
      <c r="FT25" s="453">
        <v>45098</v>
      </c>
      <c r="FU25" s="454" t="s">
        <v>4719</v>
      </c>
      <c r="FW25" s="456" t="s">
        <v>4723</v>
      </c>
      <c r="FX25" s="457">
        <v>45089</v>
      </c>
      <c r="FY25" s="456" t="s">
        <v>4738</v>
      </c>
    </row>
    <row r="26" spans="1:181" ht="20.100000000000001" customHeight="1" x14ac:dyDescent="0.5">
      <c r="A26" s="109">
        <v>25</v>
      </c>
      <c r="B26" s="109" t="s">
        <v>674</v>
      </c>
      <c r="C26" s="109">
        <v>25</v>
      </c>
      <c r="D26" s="110" t="s">
        <v>675</v>
      </c>
      <c r="E26" s="110" t="s">
        <v>676</v>
      </c>
      <c r="F26" s="110" t="s">
        <v>677</v>
      </c>
      <c r="G26" s="111" t="s">
        <v>21</v>
      </c>
      <c r="H26" s="110" t="s">
        <v>953</v>
      </c>
      <c r="I26" s="110" t="s">
        <v>954</v>
      </c>
      <c r="J26" s="110"/>
      <c r="K26" s="111" t="s">
        <v>955</v>
      </c>
      <c r="L26" s="111"/>
      <c r="M26" s="111"/>
      <c r="N26" s="111" t="s">
        <v>682</v>
      </c>
      <c r="O26" s="111" t="s">
        <v>957</v>
      </c>
      <c r="P26" s="113">
        <v>13.7078047324711</v>
      </c>
      <c r="Q26" s="113">
        <v>100.50828316824899</v>
      </c>
      <c r="R26" s="114"/>
      <c r="S26" s="114"/>
      <c r="T26" s="115"/>
      <c r="U26" s="115"/>
      <c r="V26" s="115"/>
      <c r="W26" s="115" t="s">
        <v>958</v>
      </c>
      <c r="X26" s="115"/>
      <c r="Y26" s="115"/>
      <c r="Z26" s="181"/>
      <c r="AA26" s="181"/>
      <c r="AB26" s="115"/>
      <c r="AC26" s="211"/>
      <c r="AD26" s="116" t="s">
        <v>688</v>
      </c>
      <c r="AE26" s="116" t="s">
        <v>689</v>
      </c>
      <c r="AF26" s="117">
        <v>44980</v>
      </c>
      <c r="AG26" s="132">
        <v>44981</v>
      </c>
      <c r="AH26" s="168" t="s">
        <v>764</v>
      </c>
      <c r="AI26" s="168" t="s">
        <v>764</v>
      </c>
      <c r="AJ26" s="116" t="s">
        <v>959</v>
      </c>
      <c r="AK26" s="146" t="s">
        <v>960</v>
      </c>
      <c r="AL26" s="146">
        <v>3</v>
      </c>
      <c r="AM26" s="146">
        <v>83.44</v>
      </c>
      <c r="AN26" s="224">
        <v>3</v>
      </c>
      <c r="AO26" s="147">
        <v>4</v>
      </c>
      <c r="AP26" s="116" t="s">
        <v>961</v>
      </c>
      <c r="AQ26" s="147" t="s">
        <v>848</v>
      </c>
      <c r="AR26" s="147">
        <v>1</v>
      </c>
      <c r="AS26" s="147"/>
      <c r="AT26" s="122"/>
      <c r="AU26" s="148" t="s">
        <v>962</v>
      </c>
      <c r="AV26" s="149" t="s">
        <v>696</v>
      </c>
      <c r="AW26" s="150"/>
      <c r="AX26" s="149"/>
      <c r="AY26" s="149"/>
      <c r="AZ26" s="149"/>
      <c r="BA26" s="147" t="s">
        <v>697</v>
      </c>
      <c r="BB26" s="149"/>
      <c r="BC26" s="149"/>
      <c r="BD26" s="150" t="s">
        <v>698</v>
      </c>
      <c r="BE26" s="150"/>
      <c r="BF26" s="150"/>
      <c r="BG26" s="151" t="s">
        <v>699</v>
      </c>
      <c r="BH26" s="151" t="s">
        <v>700</v>
      </c>
      <c r="BI26" s="215" t="s">
        <v>701</v>
      </c>
      <c r="BJ26" s="152"/>
      <c r="BK26" s="152"/>
      <c r="BL26" s="153"/>
      <c r="BM26" s="154"/>
      <c r="BN26" s="155" t="s">
        <v>957</v>
      </c>
      <c r="BO26" s="131" t="s">
        <v>956</v>
      </c>
      <c r="BP26" s="131" t="s">
        <v>703</v>
      </c>
      <c r="BQ26" s="116" t="s">
        <v>704</v>
      </c>
      <c r="BR26" s="116" t="s">
        <v>705</v>
      </c>
      <c r="BS26" s="132">
        <v>44985</v>
      </c>
      <c r="BT26" s="133">
        <v>100</v>
      </c>
      <c r="BU26" s="132">
        <v>44981</v>
      </c>
      <c r="BV26" s="132"/>
      <c r="BW26" s="132"/>
      <c r="BX26" s="134"/>
      <c r="BY26" s="134"/>
      <c r="BZ26" s="134"/>
      <c r="CA26" s="132"/>
      <c r="CB26" s="135"/>
      <c r="CC26" s="132"/>
      <c r="CD26" s="136"/>
      <c r="CE26" s="136"/>
      <c r="CF26" s="136"/>
      <c r="CG26" s="135"/>
      <c r="CH26" s="129" t="s">
        <v>701</v>
      </c>
      <c r="CI26" s="117">
        <v>45013</v>
      </c>
      <c r="CJ26" s="117">
        <v>45013</v>
      </c>
      <c r="CK26" s="117"/>
      <c r="CL26" s="117">
        <v>45013</v>
      </c>
      <c r="CM26" s="133">
        <v>100</v>
      </c>
      <c r="CN26" s="117">
        <v>45013</v>
      </c>
      <c r="CO26" s="117"/>
      <c r="CP26" s="132">
        <v>45017</v>
      </c>
      <c r="CQ26" s="132">
        <v>45017</v>
      </c>
      <c r="CR26" s="117"/>
      <c r="CS26" s="132">
        <v>45017</v>
      </c>
      <c r="CT26" s="133">
        <v>100</v>
      </c>
      <c r="CU26" s="132">
        <v>45017</v>
      </c>
      <c r="CV26" s="117"/>
      <c r="CW26" s="147"/>
      <c r="CX26" s="147"/>
      <c r="CY26" s="117">
        <v>45013</v>
      </c>
      <c r="CZ26" s="117">
        <v>45013</v>
      </c>
      <c r="DA26" s="117"/>
      <c r="DB26" s="117">
        <v>45014</v>
      </c>
      <c r="DC26" s="133">
        <v>100</v>
      </c>
      <c r="DD26" s="117">
        <v>45028</v>
      </c>
      <c r="DE26" s="138" t="s">
        <v>963</v>
      </c>
      <c r="DF26" s="138">
        <v>45019</v>
      </c>
      <c r="DG26" s="139" t="s">
        <v>4413</v>
      </c>
      <c r="DH26" s="117">
        <v>45054</v>
      </c>
      <c r="DI26" s="117">
        <v>45054</v>
      </c>
      <c r="DJ26" s="117">
        <v>45054</v>
      </c>
      <c r="DK26" s="117">
        <v>45054</v>
      </c>
      <c r="DL26" s="117"/>
      <c r="DM26" s="117"/>
      <c r="DN26" s="117"/>
      <c r="DO26" s="117"/>
      <c r="DP26" s="140"/>
      <c r="DQ26" s="117"/>
      <c r="DR26" s="117"/>
      <c r="DS26" s="117"/>
      <c r="DT26" s="117"/>
      <c r="DU26" s="117"/>
      <c r="DV26" s="117"/>
      <c r="DW26" s="133"/>
      <c r="DX26" s="117"/>
      <c r="DY26" s="117"/>
      <c r="DZ26" s="117">
        <v>45041</v>
      </c>
      <c r="EA26" s="117">
        <v>45041</v>
      </c>
      <c r="EB26" s="117"/>
      <c r="EC26" s="117">
        <v>45041</v>
      </c>
      <c r="ED26" s="116">
        <v>100</v>
      </c>
      <c r="EE26" s="117">
        <v>45041</v>
      </c>
      <c r="EF26" s="117" t="s">
        <v>1044</v>
      </c>
      <c r="EG26" s="117">
        <v>45041</v>
      </c>
      <c r="EH26" s="117">
        <v>45041</v>
      </c>
      <c r="EI26" s="117"/>
      <c r="EJ26" s="117">
        <v>45041</v>
      </c>
      <c r="EK26" s="116">
        <v>100</v>
      </c>
      <c r="EL26" s="117">
        <v>45062</v>
      </c>
      <c r="EM26" s="122" t="s">
        <v>1044</v>
      </c>
      <c r="EN26" s="141"/>
      <c r="EO26" s="141"/>
      <c r="EP26" s="141"/>
      <c r="EQ26" s="141"/>
      <c r="ER26" s="141"/>
      <c r="ES26" s="141"/>
      <c r="ET26" s="141"/>
      <c r="EU26" s="117"/>
      <c r="EV26" s="117"/>
      <c r="EW26" s="117"/>
      <c r="EX26" s="117"/>
      <c r="EY26" s="117"/>
      <c r="EZ26" s="117"/>
      <c r="FA26" s="117"/>
      <c r="FB26" s="117">
        <v>45055</v>
      </c>
      <c r="FC26" s="117">
        <v>45055</v>
      </c>
      <c r="FD26" s="117">
        <v>45055</v>
      </c>
      <c r="FE26" s="117">
        <v>45056</v>
      </c>
      <c r="FF26" s="133">
        <v>70</v>
      </c>
      <c r="FG26" s="133"/>
      <c r="FH26" s="138"/>
      <c r="FI26" s="142"/>
      <c r="FJ26" s="142"/>
      <c r="FK26" s="143"/>
      <c r="FL26" s="143"/>
      <c r="FM26" s="139"/>
      <c r="FN26" s="142"/>
      <c r="FO26" s="142"/>
      <c r="FP26" s="143"/>
      <c r="FQ26" s="143"/>
      <c r="FR26" s="139"/>
      <c r="FS26" s="452" t="s">
        <v>4723</v>
      </c>
      <c r="FT26" s="453">
        <v>45099</v>
      </c>
      <c r="FU26" s="454" t="s">
        <v>4719</v>
      </c>
      <c r="FW26" s="456" t="s">
        <v>4724</v>
      </c>
      <c r="FX26" s="457">
        <v>45089</v>
      </c>
      <c r="FY26" s="456" t="s">
        <v>4738</v>
      </c>
    </row>
    <row r="27" spans="1:181" ht="20.100000000000001" customHeight="1" x14ac:dyDescent="0.5">
      <c r="A27" s="109">
        <v>26</v>
      </c>
      <c r="B27" s="109" t="s">
        <v>674</v>
      </c>
      <c r="C27" s="109">
        <v>26</v>
      </c>
      <c r="D27" s="110" t="s">
        <v>675</v>
      </c>
      <c r="E27" s="110" t="s">
        <v>676</v>
      </c>
      <c r="F27" s="110" t="s">
        <v>677</v>
      </c>
      <c r="G27" s="111" t="s">
        <v>21</v>
      </c>
      <c r="H27" s="110" t="s">
        <v>964</v>
      </c>
      <c r="I27" s="110" t="s">
        <v>965</v>
      </c>
      <c r="J27" s="110"/>
      <c r="K27" s="111" t="s">
        <v>966</v>
      </c>
      <c r="L27" s="111" t="s">
        <v>967</v>
      </c>
      <c r="M27" s="111"/>
      <c r="N27" s="111" t="s">
        <v>682</v>
      </c>
      <c r="O27" s="111" t="s">
        <v>4654</v>
      </c>
      <c r="P27" s="113">
        <v>13.744723234744599</v>
      </c>
      <c r="Q27" s="113">
        <v>100.48307167698199</v>
      </c>
      <c r="R27" s="114" t="s">
        <v>969</v>
      </c>
      <c r="S27" s="114" t="s">
        <v>970</v>
      </c>
      <c r="T27" s="115" t="s">
        <v>971</v>
      </c>
      <c r="U27" s="115" t="s">
        <v>972</v>
      </c>
      <c r="V27" s="115"/>
      <c r="W27" s="115" t="s">
        <v>973</v>
      </c>
      <c r="X27" s="115"/>
      <c r="Y27" s="115"/>
      <c r="Z27" s="181"/>
      <c r="AA27" s="181"/>
      <c r="AB27" s="115"/>
      <c r="AC27" s="211"/>
      <c r="AD27" s="116" t="s">
        <v>688</v>
      </c>
      <c r="AE27" s="116" t="s">
        <v>689</v>
      </c>
      <c r="AF27" s="117">
        <v>44981</v>
      </c>
      <c r="AG27" s="132">
        <v>44980</v>
      </c>
      <c r="AH27" s="118" t="s">
        <v>691</v>
      </c>
      <c r="AI27" s="118" t="s">
        <v>692</v>
      </c>
      <c r="AJ27" s="145">
        <v>7</v>
      </c>
      <c r="AK27" s="146">
        <v>7.5</v>
      </c>
      <c r="AL27" s="146">
        <v>3.5</v>
      </c>
      <c r="AM27" s="146">
        <v>52.5</v>
      </c>
      <c r="AN27" s="147">
        <v>1</v>
      </c>
      <c r="AO27" s="147">
        <v>6</v>
      </c>
      <c r="AP27" s="116" t="s">
        <v>974</v>
      </c>
      <c r="AQ27" s="147">
        <v>15</v>
      </c>
      <c r="AR27" s="147">
        <v>3</v>
      </c>
      <c r="AS27" s="147"/>
      <c r="AT27" s="122">
        <v>44980</v>
      </c>
      <c r="AU27" s="142"/>
      <c r="AV27" s="149" t="s">
        <v>696</v>
      </c>
      <c r="AW27" s="150" t="s">
        <v>975</v>
      </c>
      <c r="AX27" s="149"/>
      <c r="AY27" s="149"/>
      <c r="AZ27" s="149"/>
      <c r="BA27" s="149"/>
      <c r="BB27" s="149"/>
      <c r="BC27" s="149"/>
      <c r="BD27" s="150" t="s">
        <v>698</v>
      </c>
      <c r="BE27" s="150"/>
      <c r="BF27" s="150"/>
      <c r="BG27" s="151" t="s">
        <v>699</v>
      </c>
      <c r="BH27" s="151" t="s">
        <v>700</v>
      </c>
      <c r="BI27" s="151" t="s">
        <v>701</v>
      </c>
      <c r="BJ27" s="152"/>
      <c r="BK27" s="152"/>
      <c r="BL27" s="153"/>
      <c r="BM27" s="154"/>
      <c r="BN27" s="155" t="s">
        <v>976</v>
      </c>
      <c r="BO27" s="131" t="s">
        <v>968</v>
      </c>
      <c r="BP27" s="131" t="s">
        <v>703</v>
      </c>
      <c r="BQ27" s="116" t="s">
        <v>704</v>
      </c>
      <c r="BR27" s="116" t="s">
        <v>705</v>
      </c>
      <c r="BS27" s="132">
        <v>44980</v>
      </c>
      <c r="BT27" s="133">
        <v>100</v>
      </c>
      <c r="BU27" s="132">
        <v>44980</v>
      </c>
      <c r="BV27" s="132"/>
      <c r="BW27" s="132"/>
      <c r="BX27" s="134"/>
      <c r="BY27" s="134"/>
      <c r="BZ27" s="134"/>
      <c r="CA27" s="132"/>
      <c r="CB27" s="135"/>
      <c r="CC27" s="132"/>
      <c r="CD27" s="136"/>
      <c r="CE27" s="136"/>
      <c r="CF27" s="136"/>
      <c r="CG27" s="135"/>
      <c r="CH27" s="129" t="s">
        <v>701</v>
      </c>
      <c r="CI27" s="132">
        <v>45001</v>
      </c>
      <c r="CJ27" s="132">
        <v>45001</v>
      </c>
      <c r="CK27" s="117"/>
      <c r="CL27" s="132">
        <v>45001</v>
      </c>
      <c r="CM27" s="133">
        <v>100</v>
      </c>
      <c r="CN27" s="132">
        <v>45001</v>
      </c>
      <c r="CO27" s="117"/>
      <c r="CP27" s="164">
        <v>45048</v>
      </c>
      <c r="CQ27" s="164">
        <v>45048</v>
      </c>
      <c r="CR27" s="164"/>
      <c r="CS27" s="164">
        <v>45048</v>
      </c>
      <c r="CT27" s="165">
        <v>100</v>
      </c>
      <c r="CU27" s="164">
        <v>45048</v>
      </c>
      <c r="CV27" s="117"/>
      <c r="CW27" s="147"/>
      <c r="CX27" s="147"/>
      <c r="CY27" s="117">
        <v>45001</v>
      </c>
      <c r="CZ27" s="117">
        <v>45001</v>
      </c>
      <c r="DA27" s="117"/>
      <c r="DB27" s="117">
        <v>45002</v>
      </c>
      <c r="DC27" s="133">
        <v>100</v>
      </c>
      <c r="DD27" s="117">
        <v>45006</v>
      </c>
      <c r="DE27" s="138"/>
      <c r="DF27" s="138">
        <v>45012</v>
      </c>
      <c r="DG27" s="139" t="s">
        <v>4383</v>
      </c>
      <c r="DH27" s="117">
        <v>45049</v>
      </c>
      <c r="DI27" s="117">
        <v>45049</v>
      </c>
      <c r="DJ27" s="117">
        <v>45049</v>
      </c>
      <c r="DK27" s="117">
        <v>45049</v>
      </c>
      <c r="DL27" s="117"/>
      <c r="DM27" s="117"/>
      <c r="DN27" s="117"/>
      <c r="DO27" s="117"/>
      <c r="DP27" s="140"/>
      <c r="DQ27" s="117"/>
      <c r="DR27" s="117"/>
      <c r="DS27" s="117">
        <v>45053</v>
      </c>
      <c r="DT27" s="117">
        <v>45053</v>
      </c>
      <c r="DU27" s="117"/>
      <c r="DV27" s="117">
        <v>45053</v>
      </c>
      <c r="DW27" s="133">
        <v>100</v>
      </c>
      <c r="DX27" s="117">
        <v>45053</v>
      </c>
      <c r="DY27" s="117"/>
      <c r="DZ27" s="117">
        <v>45036</v>
      </c>
      <c r="EA27" s="117">
        <v>45036</v>
      </c>
      <c r="EB27" s="117"/>
      <c r="EC27" s="117">
        <v>45036</v>
      </c>
      <c r="ED27" s="116">
        <v>100</v>
      </c>
      <c r="EE27" s="117">
        <v>45036</v>
      </c>
      <c r="EF27" s="117" t="s">
        <v>4417</v>
      </c>
      <c r="EG27" s="117">
        <v>45036</v>
      </c>
      <c r="EH27" s="117">
        <v>45036</v>
      </c>
      <c r="EI27" s="117"/>
      <c r="EJ27" s="117">
        <v>45036</v>
      </c>
      <c r="EK27" s="133">
        <v>100</v>
      </c>
      <c r="EL27" s="117">
        <v>45062</v>
      </c>
      <c r="EM27" s="122" t="s">
        <v>4418</v>
      </c>
      <c r="EN27" s="141"/>
      <c r="EO27" s="141"/>
      <c r="EP27" s="141"/>
      <c r="EQ27" s="141"/>
      <c r="ER27" s="141"/>
      <c r="ES27" s="141"/>
      <c r="ET27" s="141"/>
      <c r="EU27" s="117"/>
      <c r="EV27" s="117"/>
      <c r="EW27" s="117"/>
      <c r="EX27" s="117"/>
      <c r="EY27" s="117"/>
      <c r="EZ27" s="117"/>
      <c r="FA27" s="117"/>
      <c r="FB27" s="117">
        <v>45055</v>
      </c>
      <c r="FC27" s="117">
        <v>45055</v>
      </c>
      <c r="FD27" s="117">
        <v>45055</v>
      </c>
      <c r="FE27" s="117">
        <v>45056</v>
      </c>
      <c r="FF27" s="133">
        <v>70</v>
      </c>
      <c r="FG27" s="133"/>
      <c r="FH27" s="138"/>
      <c r="FI27" s="142"/>
      <c r="FJ27" s="142"/>
      <c r="FK27" s="143">
        <v>243350</v>
      </c>
      <c r="FL27" s="143">
        <v>243350</v>
      </c>
      <c r="FM27" s="139" t="s">
        <v>708</v>
      </c>
      <c r="FN27" s="142"/>
      <c r="FO27" s="142"/>
      <c r="FP27" s="143">
        <v>243350</v>
      </c>
      <c r="FQ27" s="143">
        <v>243350</v>
      </c>
      <c r="FR27" s="139" t="s">
        <v>708</v>
      </c>
      <c r="FS27" s="452" t="s">
        <v>4723</v>
      </c>
      <c r="FT27" s="453">
        <v>45099</v>
      </c>
      <c r="FU27" s="454" t="s">
        <v>4719</v>
      </c>
      <c r="FW27" s="456" t="s">
        <v>4724</v>
      </c>
      <c r="FX27" s="457">
        <v>45089</v>
      </c>
      <c r="FY27" s="456" t="s">
        <v>4738</v>
      </c>
    </row>
    <row r="28" spans="1:181" s="208" customFormat="1" ht="20.100000000000001" customHeight="1" x14ac:dyDescent="0.5">
      <c r="A28" s="110">
        <v>27</v>
      </c>
      <c r="B28" s="110" t="s">
        <v>674</v>
      </c>
      <c r="C28" s="110">
        <v>27</v>
      </c>
      <c r="D28" s="110" t="s">
        <v>675</v>
      </c>
      <c r="E28" s="110" t="s">
        <v>676</v>
      </c>
      <c r="F28" s="110" t="s">
        <v>677</v>
      </c>
      <c r="G28" s="111" t="s">
        <v>21</v>
      </c>
      <c r="H28" s="110" t="s">
        <v>781</v>
      </c>
      <c r="I28" s="110" t="s">
        <v>781</v>
      </c>
      <c r="J28" s="110"/>
      <c r="K28" s="111" t="s">
        <v>977</v>
      </c>
      <c r="L28" s="111" t="s">
        <v>758</v>
      </c>
      <c r="M28" s="111"/>
      <c r="N28" s="111" t="s">
        <v>682</v>
      </c>
      <c r="O28" s="175" t="s">
        <v>979</v>
      </c>
      <c r="P28" s="176">
        <v>13.731449064606</v>
      </c>
      <c r="Q28" s="176">
        <v>100.647904981889</v>
      </c>
      <c r="R28" s="114" t="s">
        <v>980</v>
      </c>
      <c r="S28" s="114"/>
      <c r="T28" s="177" t="s">
        <v>788</v>
      </c>
      <c r="U28" s="178" t="s">
        <v>789</v>
      </c>
      <c r="V28" s="179" t="s">
        <v>790</v>
      </c>
      <c r="W28" s="180" t="s">
        <v>981</v>
      </c>
      <c r="X28" s="180" t="s">
        <v>978</v>
      </c>
      <c r="Y28" s="180" t="s">
        <v>4419</v>
      </c>
      <c r="Z28" s="181">
        <v>13.7131576159708</v>
      </c>
      <c r="AA28" s="181">
        <v>100.603462667321</v>
      </c>
      <c r="AB28" s="181" t="s">
        <v>4420</v>
      </c>
      <c r="AC28" s="211" t="s">
        <v>4421</v>
      </c>
      <c r="AD28" s="167" t="s">
        <v>762</v>
      </c>
      <c r="AE28" s="167" t="s">
        <v>763</v>
      </c>
      <c r="AF28" s="229" t="s">
        <v>982</v>
      </c>
      <c r="AG28" s="200">
        <v>44988</v>
      </c>
      <c r="AH28" s="139"/>
      <c r="AI28" s="139"/>
      <c r="AJ28" s="184"/>
      <c r="AK28" s="185"/>
      <c r="AL28" s="186"/>
      <c r="AM28" s="185"/>
      <c r="AN28" s="187"/>
      <c r="AO28" s="187"/>
      <c r="AP28" s="139"/>
      <c r="AQ28" s="187"/>
      <c r="AR28" s="187"/>
      <c r="AS28" s="187"/>
      <c r="AT28" s="188"/>
      <c r="AU28" s="230" t="s">
        <v>983</v>
      </c>
      <c r="AV28" s="190"/>
      <c r="AW28" s="191"/>
      <c r="AX28" s="190"/>
      <c r="AY28" s="190"/>
      <c r="AZ28" s="190"/>
      <c r="BA28" s="190"/>
      <c r="BB28" s="190"/>
      <c r="BC28" s="190"/>
      <c r="BD28" s="191"/>
      <c r="BE28" s="191"/>
      <c r="BF28" s="191"/>
      <c r="BG28" s="192"/>
      <c r="BH28" s="192"/>
      <c r="BI28" s="192"/>
      <c r="BJ28" s="193"/>
      <c r="BK28" s="193" t="s">
        <v>793</v>
      </c>
      <c r="BL28" s="155"/>
      <c r="BM28" s="195"/>
      <c r="BN28" s="155" t="s">
        <v>984</v>
      </c>
      <c r="BO28" s="130" t="s">
        <v>978</v>
      </c>
      <c r="BP28" s="196" t="s">
        <v>795</v>
      </c>
      <c r="BQ28" s="139" t="s">
        <v>704</v>
      </c>
      <c r="BR28" s="116" t="s">
        <v>705</v>
      </c>
      <c r="BS28" s="202" t="s">
        <v>796</v>
      </c>
      <c r="BT28" s="133">
        <v>100</v>
      </c>
      <c r="BU28" s="202" t="s">
        <v>796</v>
      </c>
      <c r="BV28" s="200"/>
      <c r="BW28" s="200"/>
      <c r="BX28" s="134" t="s">
        <v>616</v>
      </c>
      <c r="BY28" s="134" t="s">
        <v>616</v>
      </c>
      <c r="BZ28" s="134"/>
      <c r="CA28" s="200"/>
      <c r="CB28" s="201" t="s">
        <v>978</v>
      </c>
      <c r="CC28" s="232"/>
      <c r="CD28" s="233"/>
      <c r="CE28" s="233"/>
      <c r="CF28" s="233"/>
      <c r="CG28" s="161"/>
      <c r="CH28" s="214" t="s">
        <v>805</v>
      </c>
      <c r="CI28" s="183">
        <v>45049</v>
      </c>
      <c r="CJ28" s="183">
        <v>45049</v>
      </c>
      <c r="CK28" s="183"/>
      <c r="CL28" s="183">
        <v>45049</v>
      </c>
      <c r="CM28" s="133">
        <v>100</v>
      </c>
      <c r="CN28" s="183">
        <v>45049</v>
      </c>
      <c r="CO28" s="183"/>
      <c r="CP28" s="434"/>
      <c r="CQ28" s="202"/>
      <c r="CR28" s="438"/>
      <c r="CS28" s="202"/>
      <c r="CT28" s="439"/>
      <c r="CU28" s="434"/>
      <c r="CV28" s="183"/>
      <c r="CW28" s="147"/>
      <c r="CX28" s="147"/>
      <c r="CY28" s="183">
        <v>45049</v>
      </c>
      <c r="CZ28" s="183">
        <v>45049</v>
      </c>
      <c r="DA28" s="183"/>
      <c r="DB28" s="183">
        <v>45054</v>
      </c>
      <c r="DC28" s="204">
        <v>100</v>
      </c>
      <c r="DD28" s="183">
        <v>45054</v>
      </c>
      <c r="DE28" s="228"/>
      <c r="DF28" s="138">
        <v>45044</v>
      </c>
      <c r="DG28" s="139" t="s">
        <v>4393</v>
      </c>
      <c r="DH28" s="117">
        <v>45064</v>
      </c>
      <c r="DI28" s="117">
        <v>45064</v>
      </c>
      <c r="DJ28" s="117">
        <v>45064</v>
      </c>
      <c r="DK28" s="117">
        <v>45064</v>
      </c>
      <c r="DL28" s="183"/>
      <c r="DM28" s="183"/>
      <c r="DN28" s="183"/>
      <c r="DO28" s="183"/>
      <c r="DP28" s="206"/>
      <c r="DQ28" s="183"/>
      <c r="DR28" s="183"/>
      <c r="DS28" s="117"/>
      <c r="DT28" s="117"/>
      <c r="DU28" s="117"/>
      <c r="DV28" s="117"/>
      <c r="DW28" s="204"/>
      <c r="DX28" s="117"/>
      <c r="DY28" s="183"/>
      <c r="DZ28" s="183"/>
      <c r="EA28" s="183"/>
      <c r="EB28" s="183"/>
      <c r="EC28" s="183"/>
      <c r="ED28" s="139"/>
      <c r="EE28" s="183"/>
      <c r="EF28" s="183"/>
      <c r="EG28" s="117">
        <v>45050</v>
      </c>
      <c r="EH28" s="117">
        <v>45050</v>
      </c>
      <c r="EI28" s="117"/>
      <c r="EJ28" s="117">
        <v>45051</v>
      </c>
      <c r="EK28" s="116">
        <v>100</v>
      </c>
      <c r="EL28" s="117">
        <v>45062</v>
      </c>
      <c r="EM28" s="122" t="s">
        <v>4726</v>
      </c>
      <c r="EN28" s="207"/>
      <c r="EO28" s="207"/>
      <c r="EP28" s="207"/>
      <c r="EQ28" s="207"/>
      <c r="ER28" s="207"/>
      <c r="ES28" s="207"/>
      <c r="ET28" s="207"/>
      <c r="EU28" s="183"/>
      <c r="EV28" s="183"/>
      <c r="EW28" s="183"/>
      <c r="EX28" s="183"/>
      <c r="EY28" s="183"/>
      <c r="EZ28" s="183"/>
      <c r="FA28" s="183"/>
      <c r="FB28" s="117">
        <v>45058</v>
      </c>
      <c r="FC28" s="117">
        <v>45058</v>
      </c>
      <c r="FD28" s="117">
        <v>45058</v>
      </c>
      <c r="FE28" s="117">
        <v>45059</v>
      </c>
      <c r="FF28" s="204">
        <v>70</v>
      </c>
      <c r="FG28" s="204"/>
      <c r="FH28" s="228"/>
      <c r="FI28" s="189"/>
      <c r="FJ28" s="189"/>
      <c r="FK28" s="143"/>
      <c r="FL28" s="143"/>
      <c r="FM28" s="139"/>
      <c r="FN28" s="189"/>
      <c r="FO28" s="189"/>
      <c r="FP28" s="143"/>
      <c r="FQ28" s="143"/>
      <c r="FR28" s="139"/>
      <c r="FS28" s="452" t="s">
        <v>4723</v>
      </c>
      <c r="FT28" s="453">
        <v>45099</v>
      </c>
      <c r="FU28" s="454" t="s">
        <v>4719</v>
      </c>
      <c r="FW28" s="456" t="s">
        <v>4724</v>
      </c>
      <c r="FX28" s="457">
        <v>45089</v>
      </c>
      <c r="FY28" s="456" t="s">
        <v>4738</v>
      </c>
    </row>
    <row r="29" spans="1:181" ht="20.100000000000001" customHeight="1" x14ac:dyDescent="0.5">
      <c r="A29" s="109">
        <v>28</v>
      </c>
      <c r="B29" s="109" t="s">
        <v>674</v>
      </c>
      <c r="C29" s="109">
        <v>28</v>
      </c>
      <c r="D29" s="110" t="s">
        <v>675</v>
      </c>
      <c r="E29" s="110" t="s">
        <v>676</v>
      </c>
      <c r="F29" s="110" t="s">
        <v>677</v>
      </c>
      <c r="G29" s="111" t="s">
        <v>21</v>
      </c>
      <c r="H29" s="110" t="s">
        <v>781</v>
      </c>
      <c r="I29" s="110" t="s">
        <v>985</v>
      </c>
      <c r="J29" s="110"/>
      <c r="K29" s="111" t="s">
        <v>4422</v>
      </c>
      <c r="L29" s="111"/>
      <c r="M29" s="111" t="s">
        <v>986</v>
      </c>
      <c r="N29" s="111" t="s">
        <v>682</v>
      </c>
      <c r="O29" s="111" t="s">
        <v>4656</v>
      </c>
      <c r="P29" s="113">
        <v>13.746046145962101</v>
      </c>
      <c r="Q29" s="113">
        <v>100.62570944182799</v>
      </c>
      <c r="R29" s="114" t="s">
        <v>988</v>
      </c>
      <c r="S29" s="114" t="s">
        <v>989</v>
      </c>
      <c r="T29" s="115"/>
      <c r="U29" s="115"/>
      <c r="V29" s="115"/>
      <c r="W29" s="115" t="s">
        <v>990</v>
      </c>
      <c r="X29" s="115"/>
      <c r="Y29" s="115"/>
      <c r="Z29" s="181"/>
      <c r="AA29" s="181"/>
      <c r="AB29" s="115"/>
      <c r="AC29" s="211"/>
      <c r="AD29" s="167" t="s">
        <v>762</v>
      </c>
      <c r="AE29" s="167" t="s">
        <v>763</v>
      </c>
      <c r="AF29" s="117" t="s">
        <v>982</v>
      </c>
      <c r="AG29" s="132">
        <v>44964</v>
      </c>
      <c r="AH29" s="118" t="s">
        <v>691</v>
      </c>
      <c r="AI29" s="118" t="s">
        <v>692</v>
      </c>
      <c r="AJ29" s="145">
        <v>4.9000000000000004</v>
      </c>
      <c r="AK29" s="146">
        <v>11.8</v>
      </c>
      <c r="AL29" s="146">
        <v>2.9</v>
      </c>
      <c r="AM29" s="146">
        <v>57.82</v>
      </c>
      <c r="AN29" s="147">
        <v>1</v>
      </c>
      <c r="AO29" s="147">
        <v>1</v>
      </c>
      <c r="AP29" s="116" t="s">
        <v>991</v>
      </c>
      <c r="AQ29" s="147" t="s">
        <v>848</v>
      </c>
      <c r="AR29" s="147">
        <v>1</v>
      </c>
      <c r="AS29" s="147"/>
      <c r="AT29" s="117">
        <v>44964</v>
      </c>
      <c r="AU29" s="142" t="s">
        <v>992</v>
      </c>
      <c r="AV29" s="234" t="s">
        <v>725</v>
      </c>
      <c r="AW29" s="235"/>
      <c r="AX29" s="236"/>
      <c r="AY29" s="236"/>
      <c r="AZ29" s="236"/>
      <c r="BA29" s="236"/>
      <c r="BB29" s="236" t="s">
        <v>902</v>
      </c>
      <c r="BC29" s="236" t="s">
        <v>697</v>
      </c>
      <c r="BD29" s="235" t="s">
        <v>698</v>
      </c>
      <c r="BE29" s="235"/>
      <c r="BF29" s="235"/>
      <c r="BG29" s="237" t="s">
        <v>699</v>
      </c>
      <c r="BH29" s="237" t="s">
        <v>700</v>
      </c>
      <c r="BI29" s="237" t="s">
        <v>701</v>
      </c>
      <c r="BJ29" s="238"/>
      <c r="BK29" s="238"/>
      <c r="BL29" s="153"/>
      <c r="BM29" s="154"/>
      <c r="BN29" s="155" t="s">
        <v>987</v>
      </c>
      <c r="BO29" s="155" t="s">
        <v>987</v>
      </c>
      <c r="BP29" s="130" t="s">
        <v>866</v>
      </c>
      <c r="BQ29" s="116" t="s">
        <v>704</v>
      </c>
      <c r="BR29" s="116" t="s">
        <v>705</v>
      </c>
      <c r="BS29" s="132">
        <v>44964</v>
      </c>
      <c r="BT29" s="133">
        <v>100</v>
      </c>
      <c r="BU29" s="132">
        <v>44964</v>
      </c>
      <c r="BV29" s="132"/>
      <c r="BW29" s="132"/>
      <c r="BX29" s="134"/>
      <c r="BY29" s="134"/>
      <c r="BZ29" s="134"/>
      <c r="CA29" s="132"/>
      <c r="CB29" s="135"/>
      <c r="CC29" s="132"/>
      <c r="CD29" s="136"/>
      <c r="CE29" s="136"/>
      <c r="CF29" s="136"/>
      <c r="CG29" s="135"/>
      <c r="CH29" s="129" t="s">
        <v>701</v>
      </c>
      <c r="CI29" s="117">
        <v>44992</v>
      </c>
      <c r="CJ29" s="117">
        <v>44992</v>
      </c>
      <c r="CK29" s="117"/>
      <c r="CL29" s="117">
        <v>44992</v>
      </c>
      <c r="CM29" s="133">
        <v>100</v>
      </c>
      <c r="CN29" s="117">
        <v>44992</v>
      </c>
      <c r="CO29" s="117"/>
      <c r="CP29" s="132">
        <v>45003</v>
      </c>
      <c r="CQ29" s="132">
        <v>45003</v>
      </c>
      <c r="CR29" s="117"/>
      <c r="CS29" s="132">
        <v>45003</v>
      </c>
      <c r="CT29" s="133">
        <v>100</v>
      </c>
      <c r="CU29" s="132">
        <v>45003</v>
      </c>
      <c r="CV29" s="117" t="s">
        <v>993</v>
      </c>
      <c r="CW29" s="236"/>
      <c r="CX29" s="236"/>
      <c r="CY29" s="117">
        <v>44992</v>
      </c>
      <c r="CZ29" s="117">
        <v>44992</v>
      </c>
      <c r="DA29" s="117"/>
      <c r="DB29" s="117">
        <v>44992</v>
      </c>
      <c r="DC29" s="133">
        <v>100</v>
      </c>
      <c r="DD29" s="117">
        <v>44992</v>
      </c>
      <c r="DE29" s="138"/>
      <c r="DF29" s="138">
        <v>45012</v>
      </c>
      <c r="DG29" s="139" t="s">
        <v>4383</v>
      </c>
      <c r="DH29" s="117">
        <v>45040</v>
      </c>
      <c r="DI29" s="117">
        <v>45040</v>
      </c>
      <c r="DJ29" s="117">
        <v>45040</v>
      </c>
      <c r="DK29" s="117">
        <v>45040</v>
      </c>
      <c r="DL29" s="117"/>
      <c r="DM29" s="117"/>
      <c r="DN29" s="117"/>
      <c r="DO29" s="117"/>
      <c r="DP29" s="140"/>
      <c r="DQ29" s="117"/>
      <c r="DR29" s="117"/>
      <c r="DS29" s="117">
        <v>45049</v>
      </c>
      <c r="DT29" s="117">
        <v>45049</v>
      </c>
      <c r="DU29" s="117"/>
      <c r="DV29" s="117">
        <v>45049</v>
      </c>
      <c r="DW29" s="133">
        <v>100</v>
      </c>
      <c r="DX29" s="117">
        <v>45049</v>
      </c>
      <c r="DY29" s="117"/>
      <c r="DZ29" s="117">
        <v>45026</v>
      </c>
      <c r="EA29" s="117">
        <v>45026</v>
      </c>
      <c r="EB29" s="117"/>
      <c r="EC29" s="117">
        <v>45026</v>
      </c>
      <c r="ED29" s="116">
        <v>100</v>
      </c>
      <c r="EE29" s="117">
        <v>45026</v>
      </c>
      <c r="EF29" s="117" t="s">
        <v>994</v>
      </c>
      <c r="EG29" s="117">
        <v>45026</v>
      </c>
      <c r="EH29" s="117">
        <v>45026</v>
      </c>
      <c r="EI29" s="117"/>
      <c r="EJ29" s="117">
        <v>45027</v>
      </c>
      <c r="EK29" s="116">
        <v>100</v>
      </c>
      <c r="EL29" s="117">
        <v>45063</v>
      </c>
      <c r="EM29" s="122" t="s">
        <v>4734</v>
      </c>
      <c r="EN29" s="141"/>
      <c r="EO29" s="141"/>
      <c r="EP29" s="141"/>
      <c r="EQ29" s="141"/>
      <c r="ER29" s="141"/>
      <c r="ES29" s="141"/>
      <c r="ET29" s="141"/>
      <c r="EU29" s="117"/>
      <c r="EV29" s="117"/>
      <c r="EW29" s="117"/>
      <c r="EX29" s="117"/>
      <c r="EY29" s="117"/>
      <c r="EZ29" s="117"/>
      <c r="FA29" s="117"/>
      <c r="FB29" s="117">
        <v>45050</v>
      </c>
      <c r="FC29" s="117">
        <v>45050</v>
      </c>
      <c r="FD29" s="117">
        <v>45050</v>
      </c>
      <c r="FE29" s="117">
        <v>45051</v>
      </c>
      <c r="FF29" s="133">
        <v>70</v>
      </c>
      <c r="FG29" s="133"/>
      <c r="FH29" s="138"/>
      <c r="FI29" s="142"/>
      <c r="FJ29" s="142"/>
      <c r="FK29" s="143">
        <v>243346</v>
      </c>
      <c r="FL29" s="143">
        <v>243346</v>
      </c>
      <c r="FM29" s="139" t="s">
        <v>708</v>
      </c>
      <c r="FN29" s="142"/>
      <c r="FO29" s="142"/>
      <c r="FP29" s="143">
        <v>243346</v>
      </c>
      <c r="FQ29" s="143">
        <v>243346</v>
      </c>
      <c r="FR29" s="157" t="s">
        <v>729</v>
      </c>
      <c r="FS29" s="452" t="s">
        <v>4723</v>
      </c>
      <c r="FT29" s="453">
        <v>45100</v>
      </c>
      <c r="FU29" s="454" t="s">
        <v>4719</v>
      </c>
      <c r="FW29" s="456" t="s">
        <v>4718</v>
      </c>
      <c r="FX29" s="457">
        <v>45090</v>
      </c>
      <c r="FY29" s="456" t="s">
        <v>4738</v>
      </c>
    </row>
    <row r="30" spans="1:181" ht="20.100000000000001" customHeight="1" x14ac:dyDescent="0.5">
      <c r="A30" s="109">
        <v>29</v>
      </c>
      <c r="B30" s="109" t="s">
        <v>674</v>
      </c>
      <c r="C30" s="109">
        <v>29</v>
      </c>
      <c r="D30" s="110" t="s">
        <v>675</v>
      </c>
      <c r="E30" s="110" t="s">
        <v>676</v>
      </c>
      <c r="F30" s="110" t="s">
        <v>677</v>
      </c>
      <c r="G30" s="111" t="s">
        <v>21</v>
      </c>
      <c r="H30" s="110" t="s">
        <v>995</v>
      </c>
      <c r="I30" s="110" t="s">
        <v>995</v>
      </c>
      <c r="J30" s="110"/>
      <c r="K30" s="111" t="s">
        <v>996</v>
      </c>
      <c r="L30" s="111"/>
      <c r="M30" s="111"/>
      <c r="N30" s="111" t="s">
        <v>682</v>
      </c>
      <c r="O30" s="111" t="s">
        <v>998</v>
      </c>
      <c r="P30" s="113">
        <v>13.656396979723301</v>
      </c>
      <c r="Q30" s="113">
        <v>100.343900276654</v>
      </c>
      <c r="R30" s="114"/>
      <c r="S30" s="114"/>
      <c r="T30" s="115"/>
      <c r="U30" s="115"/>
      <c r="V30" s="115"/>
      <c r="W30" s="115" t="s">
        <v>999</v>
      </c>
      <c r="X30" s="115"/>
      <c r="Y30" s="115"/>
      <c r="Z30" s="181"/>
      <c r="AA30" s="181"/>
      <c r="AB30" s="115"/>
      <c r="AC30" s="211"/>
      <c r="AD30" s="166" t="s">
        <v>688</v>
      </c>
      <c r="AE30" s="166" t="s">
        <v>689</v>
      </c>
      <c r="AF30" s="117" t="s">
        <v>982</v>
      </c>
      <c r="AG30" s="117">
        <v>44985</v>
      </c>
      <c r="AH30" s="118" t="s">
        <v>691</v>
      </c>
      <c r="AI30" s="118" t="s">
        <v>692</v>
      </c>
      <c r="AJ30" s="146">
        <v>7</v>
      </c>
      <c r="AK30" s="146">
        <v>8.1</v>
      </c>
      <c r="AL30" s="146">
        <v>2.5</v>
      </c>
      <c r="AM30" s="146">
        <v>49.41</v>
      </c>
      <c r="AN30" s="147">
        <v>1</v>
      </c>
      <c r="AO30" s="147">
        <v>4</v>
      </c>
      <c r="AP30" s="116"/>
      <c r="AQ30" s="147" t="s">
        <v>694</v>
      </c>
      <c r="AR30" s="147">
        <v>3</v>
      </c>
      <c r="AS30" s="147"/>
      <c r="AT30" s="122"/>
      <c r="AU30" s="142"/>
      <c r="AV30" s="149" t="s">
        <v>696</v>
      </c>
      <c r="AW30" s="150"/>
      <c r="AX30" s="149"/>
      <c r="AY30" s="149"/>
      <c r="AZ30" s="149"/>
      <c r="BA30" s="147" t="s">
        <v>697</v>
      </c>
      <c r="BB30" s="149"/>
      <c r="BC30" s="149"/>
      <c r="BD30" s="150" t="s">
        <v>698</v>
      </c>
      <c r="BE30" s="150"/>
      <c r="BF30" s="150"/>
      <c r="BG30" s="151" t="s">
        <v>699</v>
      </c>
      <c r="BH30" s="151" t="s">
        <v>700</v>
      </c>
      <c r="BI30" s="151" t="s">
        <v>701</v>
      </c>
      <c r="BJ30" s="152"/>
      <c r="BK30" s="152"/>
      <c r="BL30" s="153"/>
      <c r="BM30" s="154"/>
      <c r="BN30" s="155" t="s">
        <v>998</v>
      </c>
      <c r="BO30" s="131" t="s">
        <v>997</v>
      </c>
      <c r="BP30" s="131" t="s">
        <v>703</v>
      </c>
      <c r="BQ30" s="116" t="s">
        <v>704</v>
      </c>
      <c r="BR30" s="116" t="s">
        <v>705</v>
      </c>
      <c r="BS30" s="132">
        <v>44983</v>
      </c>
      <c r="BT30" s="133">
        <v>100</v>
      </c>
      <c r="BU30" s="117">
        <v>44985</v>
      </c>
      <c r="BV30" s="132"/>
      <c r="BW30" s="132"/>
      <c r="BX30" s="134"/>
      <c r="BY30" s="134"/>
      <c r="BZ30" s="134"/>
      <c r="CA30" s="132"/>
      <c r="CB30" s="138"/>
      <c r="CC30" s="117"/>
      <c r="CD30" s="223"/>
      <c r="CE30" s="223"/>
      <c r="CF30" s="223"/>
      <c r="CG30" s="138"/>
      <c r="CH30" s="129" t="s">
        <v>701</v>
      </c>
      <c r="CI30" s="117">
        <v>45000</v>
      </c>
      <c r="CJ30" s="117">
        <v>45000</v>
      </c>
      <c r="CK30" s="117"/>
      <c r="CL30" s="117">
        <v>45000</v>
      </c>
      <c r="CM30" s="133">
        <v>100</v>
      </c>
      <c r="CN30" s="117">
        <v>45000</v>
      </c>
      <c r="CO30" s="117"/>
      <c r="CP30" s="137" t="s">
        <v>706</v>
      </c>
      <c r="CQ30" s="132"/>
      <c r="CR30" s="117"/>
      <c r="CS30" s="132"/>
      <c r="CT30" s="133"/>
      <c r="CU30" s="137" t="s">
        <v>4382</v>
      </c>
      <c r="CV30" s="117"/>
      <c r="CW30" s="147"/>
      <c r="CX30" s="147"/>
      <c r="CY30" s="117">
        <v>45000</v>
      </c>
      <c r="CZ30" s="117">
        <v>45000</v>
      </c>
      <c r="DA30" s="117"/>
      <c r="DB30" s="117">
        <v>45001</v>
      </c>
      <c r="DC30" s="133">
        <v>100</v>
      </c>
      <c r="DD30" s="117">
        <v>45010</v>
      </c>
      <c r="DE30" s="138"/>
      <c r="DF30" s="138">
        <v>45012</v>
      </c>
      <c r="DG30" s="139" t="s">
        <v>4383</v>
      </c>
      <c r="DH30" s="117">
        <v>45023</v>
      </c>
      <c r="DI30" s="117">
        <v>45023</v>
      </c>
      <c r="DJ30" s="117">
        <v>45023</v>
      </c>
      <c r="DK30" s="117">
        <v>45023</v>
      </c>
      <c r="DL30" s="117"/>
      <c r="DM30" s="117"/>
      <c r="DN30" s="117"/>
      <c r="DO30" s="117"/>
      <c r="DP30" s="140"/>
      <c r="DQ30" s="117"/>
      <c r="DR30" s="117"/>
      <c r="DS30" s="117">
        <v>45057</v>
      </c>
      <c r="DT30" s="117">
        <v>45057</v>
      </c>
      <c r="DU30" s="117"/>
      <c r="DV30" s="117">
        <v>45057</v>
      </c>
      <c r="DW30" s="133">
        <v>100</v>
      </c>
      <c r="DX30" s="117">
        <v>45057</v>
      </c>
      <c r="DY30" s="117"/>
      <c r="DZ30" s="117">
        <v>45028</v>
      </c>
      <c r="EA30" s="117">
        <v>45028</v>
      </c>
      <c r="EB30" s="117"/>
      <c r="EC30" s="117">
        <v>45028</v>
      </c>
      <c r="ED30" s="116">
        <v>100</v>
      </c>
      <c r="EE30" s="117">
        <v>45028</v>
      </c>
      <c r="EF30" s="117" t="s">
        <v>1000</v>
      </c>
      <c r="EG30" s="117">
        <v>45028</v>
      </c>
      <c r="EH30" s="117">
        <v>45028</v>
      </c>
      <c r="EI30" s="117">
        <v>45028</v>
      </c>
      <c r="EJ30" s="117">
        <v>45029</v>
      </c>
      <c r="EK30" s="116">
        <v>60</v>
      </c>
      <c r="EL30" s="117"/>
      <c r="EM30" s="122" t="s">
        <v>4747</v>
      </c>
      <c r="EN30" s="141"/>
      <c r="EO30" s="141"/>
      <c r="EP30" s="141"/>
      <c r="EQ30" s="141"/>
      <c r="ER30" s="141"/>
      <c r="ES30" s="141"/>
      <c r="ET30" s="141"/>
      <c r="EU30" s="117"/>
      <c r="EV30" s="117"/>
      <c r="EW30" s="117"/>
      <c r="EX30" s="117"/>
      <c r="EY30" s="117"/>
      <c r="EZ30" s="117"/>
      <c r="FA30" s="117"/>
      <c r="FB30" s="117">
        <v>45058</v>
      </c>
      <c r="FC30" s="117">
        <v>45058</v>
      </c>
      <c r="FD30" s="117">
        <v>45058</v>
      </c>
      <c r="FE30" s="117">
        <v>45059</v>
      </c>
      <c r="FF30" s="133">
        <v>70</v>
      </c>
      <c r="FG30" s="133"/>
      <c r="FH30" s="138"/>
      <c r="FI30" s="142"/>
      <c r="FJ30" s="142"/>
      <c r="FK30" s="143"/>
      <c r="FL30" s="143"/>
      <c r="FM30" s="139"/>
      <c r="FN30" s="142"/>
      <c r="FO30" s="142"/>
      <c r="FP30" s="143"/>
      <c r="FQ30" s="143"/>
      <c r="FR30" s="139"/>
      <c r="FS30" s="452" t="s">
        <v>4723</v>
      </c>
      <c r="FT30" s="453">
        <v>45100</v>
      </c>
      <c r="FU30" s="454" t="s">
        <v>4719</v>
      </c>
      <c r="FW30" s="456" t="s">
        <v>4718</v>
      </c>
      <c r="FX30" s="457">
        <v>45090</v>
      </c>
      <c r="FY30" s="456" t="s">
        <v>4738</v>
      </c>
    </row>
    <row r="31" spans="1:181" ht="20.100000000000001" customHeight="1" x14ac:dyDescent="0.5">
      <c r="A31" s="109">
        <v>30</v>
      </c>
      <c r="B31" s="109" t="s">
        <v>674</v>
      </c>
      <c r="C31" s="109">
        <v>30</v>
      </c>
      <c r="D31" s="110" t="s">
        <v>675</v>
      </c>
      <c r="E31" s="110" t="s">
        <v>676</v>
      </c>
      <c r="F31" s="110" t="s">
        <v>677</v>
      </c>
      <c r="G31" s="111" t="s">
        <v>21</v>
      </c>
      <c r="H31" s="110" t="s">
        <v>1001</v>
      </c>
      <c r="I31" s="110" t="s">
        <v>1002</v>
      </c>
      <c r="J31" s="110"/>
      <c r="K31" s="111" t="s">
        <v>4423</v>
      </c>
      <c r="L31" s="111"/>
      <c r="M31" s="111" t="s">
        <v>1003</v>
      </c>
      <c r="N31" s="111" t="s">
        <v>682</v>
      </c>
      <c r="O31" s="111" t="s">
        <v>1005</v>
      </c>
      <c r="P31" s="113">
        <v>13.6917897778882</v>
      </c>
      <c r="Q31" s="113">
        <v>100.63805136763</v>
      </c>
      <c r="R31" s="114" t="s">
        <v>1006</v>
      </c>
      <c r="S31" s="114" t="s">
        <v>1007</v>
      </c>
      <c r="T31" s="115" t="s">
        <v>1008</v>
      </c>
      <c r="U31" s="115" t="s">
        <v>1009</v>
      </c>
      <c r="V31" s="115"/>
      <c r="W31" s="115" t="s">
        <v>1010</v>
      </c>
      <c r="X31" s="115"/>
      <c r="Y31" s="115"/>
      <c r="Z31" s="181"/>
      <c r="AA31" s="181"/>
      <c r="AB31" s="115"/>
      <c r="AC31" s="211"/>
      <c r="AD31" s="167" t="s">
        <v>762</v>
      </c>
      <c r="AE31" s="167" t="s">
        <v>763</v>
      </c>
      <c r="AF31" s="117" t="s">
        <v>982</v>
      </c>
      <c r="AG31" s="132">
        <v>44964</v>
      </c>
      <c r="AH31" s="118" t="s">
        <v>691</v>
      </c>
      <c r="AI31" s="118" t="s">
        <v>692</v>
      </c>
      <c r="AJ31" s="145">
        <v>6</v>
      </c>
      <c r="AK31" s="146">
        <v>11.5</v>
      </c>
      <c r="AL31" s="146">
        <v>2.7</v>
      </c>
      <c r="AM31" s="146">
        <v>69</v>
      </c>
      <c r="AN31" s="147">
        <v>1</v>
      </c>
      <c r="AO31" s="147"/>
      <c r="AP31" s="116" t="s">
        <v>1011</v>
      </c>
      <c r="AQ31" s="147" t="s">
        <v>752</v>
      </c>
      <c r="AR31" s="147">
        <v>3</v>
      </c>
      <c r="AS31" s="147"/>
      <c r="AT31" s="117">
        <v>44964</v>
      </c>
      <c r="AU31" s="142"/>
      <c r="AV31" s="234" t="s">
        <v>696</v>
      </c>
      <c r="AW31" s="235"/>
      <c r="AX31" s="236"/>
      <c r="AY31" s="236"/>
      <c r="AZ31" s="236"/>
      <c r="BA31" s="236"/>
      <c r="BB31" s="236"/>
      <c r="BC31" s="236"/>
      <c r="BD31" s="235" t="s">
        <v>698</v>
      </c>
      <c r="BE31" s="235"/>
      <c r="BF31" s="235"/>
      <c r="BG31" s="237" t="s">
        <v>699</v>
      </c>
      <c r="BH31" s="237" t="s">
        <v>700</v>
      </c>
      <c r="BI31" s="237" t="s">
        <v>701</v>
      </c>
      <c r="BJ31" s="238"/>
      <c r="BK31" s="238"/>
      <c r="BL31" s="153"/>
      <c r="BM31" s="154"/>
      <c r="BN31" s="155" t="s">
        <v>1012</v>
      </c>
      <c r="BO31" s="131" t="s">
        <v>1004</v>
      </c>
      <c r="BP31" s="131" t="s">
        <v>703</v>
      </c>
      <c r="BQ31" s="116" t="s">
        <v>704</v>
      </c>
      <c r="BR31" s="116" t="s">
        <v>705</v>
      </c>
      <c r="BS31" s="132">
        <v>44964</v>
      </c>
      <c r="BT31" s="133">
        <v>100</v>
      </c>
      <c r="BU31" s="132">
        <v>44964</v>
      </c>
      <c r="BV31" s="132"/>
      <c r="BW31" s="132"/>
      <c r="BX31" s="134"/>
      <c r="BY31" s="134"/>
      <c r="BZ31" s="134"/>
      <c r="CA31" s="132"/>
      <c r="CB31" s="135"/>
      <c r="CC31" s="132"/>
      <c r="CD31" s="136"/>
      <c r="CE31" s="136"/>
      <c r="CF31" s="136"/>
      <c r="CG31" s="135"/>
      <c r="CH31" s="129" t="s">
        <v>701</v>
      </c>
      <c r="CI31" s="117">
        <v>44998</v>
      </c>
      <c r="CJ31" s="117">
        <v>44998</v>
      </c>
      <c r="CK31" s="117"/>
      <c r="CL31" s="117">
        <v>44998</v>
      </c>
      <c r="CM31" s="133">
        <v>100</v>
      </c>
      <c r="CN31" s="117">
        <v>44998</v>
      </c>
      <c r="CO31" s="117"/>
      <c r="CP31" s="132">
        <v>45013</v>
      </c>
      <c r="CQ31" s="132">
        <v>45013</v>
      </c>
      <c r="CR31" s="117"/>
      <c r="CS31" s="132">
        <v>45013</v>
      </c>
      <c r="CT31" s="133">
        <v>100</v>
      </c>
      <c r="CU31" s="132">
        <v>45013</v>
      </c>
      <c r="CV31" s="117" t="s">
        <v>727</v>
      </c>
      <c r="CW31" s="236"/>
      <c r="CX31" s="236"/>
      <c r="CY31" s="117">
        <v>44998</v>
      </c>
      <c r="CZ31" s="117">
        <v>44998</v>
      </c>
      <c r="DA31" s="117"/>
      <c r="DB31" s="117">
        <v>44998</v>
      </c>
      <c r="DC31" s="133">
        <v>100</v>
      </c>
      <c r="DD31" s="117">
        <v>45016</v>
      </c>
      <c r="DE31" s="138" t="s">
        <v>1013</v>
      </c>
      <c r="DF31" s="138">
        <v>45012</v>
      </c>
      <c r="DG31" s="139" t="s">
        <v>4383</v>
      </c>
      <c r="DH31" s="117">
        <v>45037</v>
      </c>
      <c r="DI31" s="117">
        <v>45037</v>
      </c>
      <c r="DJ31" s="117">
        <v>45037</v>
      </c>
      <c r="DK31" s="117">
        <v>45037</v>
      </c>
      <c r="DL31" s="117"/>
      <c r="DM31" s="117"/>
      <c r="DN31" s="117"/>
      <c r="DO31" s="117"/>
      <c r="DP31" s="140"/>
      <c r="DQ31" s="117"/>
      <c r="DR31" s="117"/>
      <c r="DS31" s="117"/>
      <c r="DT31" s="117"/>
      <c r="DU31" s="117"/>
      <c r="DV31" s="117"/>
      <c r="DW31" s="133"/>
      <c r="DX31" s="117"/>
      <c r="DY31" s="117"/>
      <c r="DZ31" s="117">
        <v>45024</v>
      </c>
      <c r="EA31" s="117">
        <v>45024</v>
      </c>
      <c r="EB31" s="117"/>
      <c r="EC31" s="117">
        <v>45024</v>
      </c>
      <c r="ED31" s="116">
        <v>100</v>
      </c>
      <c r="EE31" s="117">
        <v>45024</v>
      </c>
      <c r="EF31" s="117" t="s">
        <v>4424</v>
      </c>
      <c r="EG31" s="117">
        <v>45049</v>
      </c>
      <c r="EH31" s="117">
        <v>45049</v>
      </c>
      <c r="EI31" s="117"/>
      <c r="EJ31" s="117">
        <v>45049</v>
      </c>
      <c r="EK31" s="133">
        <v>100</v>
      </c>
      <c r="EL31" s="117">
        <v>45062</v>
      </c>
      <c r="EM31" s="122" t="s">
        <v>4425</v>
      </c>
      <c r="EN31" s="141"/>
      <c r="EO31" s="141"/>
      <c r="EP31" s="141"/>
      <c r="EQ31" s="141"/>
      <c r="ER31" s="141"/>
      <c r="ES31" s="141"/>
      <c r="ET31" s="141"/>
      <c r="EU31" s="117"/>
      <c r="EV31" s="117"/>
      <c r="EW31" s="117"/>
      <c r="EX31" s="117"/>
      <c r="EY31" s="117"/>
      <c r="EZ31" s="117"/>
      <c r="FA31" s="117"/>
      <c r="FB31" s="117">
        <v>45058</v>
      </c>
      <c r="FC31" s="117">
        <v>45058</v>
      </c>
      <c r="FD31" s="117">
        <v>45058</v>
      </c>
      <c r="FE31" s="117">
        <v>45059</v>
      </c>
      <c r="FF31" s="133">
        <v>70</v>
      </c>
      <c r="FG31" s="133"/>
      <c r="FH31" s="138"/>
      <c r="FI31" s="142"/>
      <c r="FJ31" s="142"/>
      <c r="FK31" s="143">
        <v>243350</v>
      </c>
      <c r="FL31" s="143">
        <v>243350</v>
      </c>
      <c r="FM31" s="139" t="s">
        <v>708</v>
      </c>
      <c r="FN31" s="142"/>
      <c r="FO31" s="142"/>
      <c r="FP31" s="143">
        <v>243350</v>
      </c>
      <c r="FQ31" s="143">
        <v>243350</v>
      </c>
      <c r="FR31" s="139" t="s">
        <v>708</v>
      </c>
      <c r="FS31" s="452" t="s">
        <v>4723</v>
      </c>
      <c r="FT31" s="453">
        <v>45100</v>
      </c>
      <c r="FU31" s="454" t="s">
        <v>4719</v>
      </c>
      <c r="FW31" s="456" t="s">
        <v>4718</v>
      </c>
      <c r="FX31" s="457">
        <v>45090</v>
      </c>
      <c r="FY31" s="456" t="s">
        <v>4738</v>
      </c>
    </row>
    <row r="32" spans="1:181" ht="20.100000000000001" customHeight="1" x14ac:dyDescent="0.5">
      <c r="A32" s="109">
        <v>31</v>
      </c>
      <c r="B32" s="109" t="s">
        <v>674</v>
      </c>
      <c r="C32" s="109">
        <v>31</v>
      </c>
      <c r="D32" s="110" t="s">
        <v>675</v>
      </c>
      <c r="E32" s="110" t="s">
        <v>676</v>
      </c>
      <c r="F32" s="110" t="s">
        <v>677</v>
      </c>
      <c r="G32" s="111" t="s">
        <v>21</v>
      </c>
      <c r="H32" s="110" t="s">
        <v>1001</v>
      </c>
      <c r="I32" s="110" t="s">
        <v>1014</v>
      </c>
      <c r="J32" s="110"/>
      <c r="K32" s="111" t="s">
        <v>1015</v>
      </c>
      <c r="L32" s="111" t="s">
        <v>1016</v>
      </c>
      <c r="M32" s="111" t="s">
        <v>681</v>
      </c>
      <c r="N32" s="111" t="s">
        <v>682</v>
      </c>
      <c r="O32" s="175" t="s">
        <v>1018</v>
      </c>
      <c r="P32" s="113">
        <v>13.6815162392224</v>
      </c>
      <c r="Q32" s="113">
        <v>100.69856022714799</v>
      </c>
      <c r="R32" s="114" t="s">
        <v>1019</v>
      </c>
      <c r="S32" s="114"/>
      <c r="T32" s="115"/>
      <c r="U32" s="115"/>
      <c r="V32" s="115"/>
      <c r="W32" s="239" t="s">
        <v>1020</v>
      </c>
      <c r="X32" s="113" t="s">
        <v>1017</v>
      </c>
      <c r="Y32" s="113" t="s">
        <v>1021</v>
      </c>
      <c r="Z32" s="181">
        <v>13.6822803499442</v>
      </c>
      <c r="AA32" s="181">
        <v>100.679608696155</v>
      </c>
      <c r="AB32" s="240" t="s">
        <v>1022</v>
      </c>
      <c r="AC32" s="211" t="s">
        <v>1023</v>
      </c>
      <c r="AD32" s="166" t="s">
        <v>762</v>
      </c>
      <c r="AE32" s="167" t="s">
        <v>763</v>
      </c>
      <c r="AF32" s="241" t="s">
        <v>982</v>
      </c>
      <c r="AG32" s="132"/>
      <c r="AH32" s="116"/>
      <c r="AI32" s="116"/>
      <c r="AJ32" s="145"/>
      <c r="AK32" s="146"/>
      <c r="AL32" s="212"/>
      <c r="AM32" s="146"/>
      <c r="AN32" s="147"/>
      <c r="AO32" s="147"/>
      <c r="AP32" s="116"/>
      <c r="AQ32" s="147"/>
      <c r="AR32" s="147"/>
      <c r="AS32" s="147"/>
      <c r="AT32" s="122"/>
      <c r="AU32" s="148" t="s">
        <v>983</v>
      </c>
      <c r="AV32" s="149"/>
      <c r="AW32" s="150"/>
      <c r="AX32" s="149"/>
      <c r="AY32" s="149"/>
      <c r="AZ32" s="149"/>
      <c r="BA32" s="149"/>
      <c r="BB32" s="149"/>
      <c r="BC32" s="149"/>
      <c r="BD32" s="150"/>
      <c r="BE32" s="150"/>
      <c r="BF32" s="150"/>
      <c r="BG32" s="151"/>
      <c r="BH32" s="151"/>
      <c r="BI32" s="151"/>
      <c r="BJ32" s="152"/>
      <c r="BK32" s="152" t="s">
        <v>793</v>
      </c>
      <c r="BL32" s="153"/>
      <c r="BM32" s="154"/>
      <c r="BN32" s="155" t="s">
        <v>1024</v>
      </c>
      <c r="BO32" s="130" t="s">
        <v>1017</v>
      </c>
      <c r="BP32" s="196" t="s">
        <v>795</v>
      </c>
      <c r="BQ32" s="116" t="s">
        <v>704</v>
      </c>
      <c r="BR32" s="116" t="s">
        <v>705</v>
      </c>
      <c r="BS32" s="202" t="s">
        <v>796</v>
      </c>
      <c r="BT32" s="133">
        <v>100</v>
      </c>
      <c r="BU32" s="202" t="s">
        <v>796</v>
      </c>
      <c r="BV32" s="132"/>
      <c r="BW32" s="132"/>
      <c r="BX32" s="134" t="s">
        <v>616</v>
      </c>
      <c r="BY32" s="134" t="s">
        <v>616</v>
      </c>
      <c r="BZ32" s="134"/>
      <c r="CA32" s="132"/>
      <c r="CB32" s="243" t="s">
        <v>1017</v>
      </c>
      <c r="CC32" s="244"/>
      <c r="CD32" s="245"/>
      <c r="CE32" s="245"/>
      <c r="CF32" s="245"/>
      <c r="CG32" s="243"/>
      <c r="CH32" s="214" t="s">
        <v>1025</v>
      </c>
      <c r="CI32" s="244">
        <v>45041</v>
      </c>
      <c r="CJ32" s="244">
        <v>45041</v>
      </c>
      <c r="CK32" s="117"/>
      <c r="CL32" s="244">
        <v>45041</v>
      </c>
      <c r="CM32" s="133">
        <v>100</v>
      </c>
      <c r="CN32" s="244">
        <v>45041</v>
      </c>
      <c r="CO32" s="117"/>
      <c r="CP32" s="117">
        <v>45049</v>
      </c>
      <c r="CQ32" s="117">
        <v>45049</v>
      </c>
      <c r="CR32" s="117">
        <v>45049</v>
      </c>
      <c r="CS32" s="117">
        <v>45050</v>
      </c>
      <c r="CT32" s="133">
        <v>80</v>
      </c>
      <c r="CU32" s="117">
        <v>45045</v>
      </c>
      <c r="CV32" s="117"/>
      <c r="CW32" s="147"/>
      <c r="CX32" s="147"/>
      <c r="CY32" s="117">
        <v>45042</v>
      </c>
      <c r="CZ32" s="117">
        <v>45042</v>
      </c>
      <c r="DA32" s="117"/>
      <c r="DB32" s="117">
        <v>45043</v>
      </c>
      <c r="DC32" s="133">
        <v>100</v>
      </c>
      <c r="DD32" s="117">
        <v>45048</v>
      </c>
      <c r="DE32" s="138"/>
      <c r="DF32" s="138">
        <v>45023</v>
      </c>
      <c r="DG32" s="139" t="s">
        <v>4387</v>
      </c>
      <c r="DH32" s="117">
        <v>45044</v>
      </c>
      <c r="DI32" s="117">
        <v>45044</v>
      </c>
      <c r="DJ32" s="117">
        <v>45044</v>
      </c>
      <c r="DK32" s="117">
        <v>45044</v>
      </c>
      <c r="DL32" s="117"/>
      <c r="DM32" s="117"/>
      <c r="DN32" s="117"/>
      <c r="DO32" s="117"/>
      <c r="DP32" s="140"/>
      <c r="DQ32" s="117"/>
      <c r="DR32" s="117"/>
      <c r="DS32" s="117"/>
      <c r="DT32" s="117"/>
      <c r="DU32" s="117"/>
      <c r="DV32" s="117"/>
      <c r="DW32" s="133"/>
      <c r="DX32" s="117"/>
      <c r="DY32" s="117"/>
      <c r="DZ32" s="117"/>
      <c r="EA32" s="117"/>
      <c r="EB32" s="117"/>
      <c r="EC32" s="117"/>
      <c r="ED32" s="116"/>
      <c r="EE32" s="117"/>
      <c r="EF32" s="117"/>
      <c r="EG32" s="117">
        <v>45064</v>
      </c>
      <c r="EH32" s="117">
        <v>45064</v>
      </c>
      <c r="EI32" s="117"/>
      <c r="EJ32" s="117">
        <v>45064</v>
      </c>
      <c r="EK32" s="133">
        <v>100</v>
      </c>
      <c r="EL32" s="117">
        <v>45064</v>
      </c>
      <c r="EM32" s="122" t="s">
        <v>4754</v>
      </c>
      <c r="EN32" s="141"/>
      <c r="EO32" s="141"/>
      <c r="EP32" s="141"/>
      <c r="EQ32" s="141"/>
      <c r="ER32" s="141"/>
      <c r="ES32" s="141"/>
      <c r="ET32" s="141"/>
      <c r="EU32" s="117"/>
      <c r="EV32" s="117"/>
      <c r="EW32" s="117"/>
      <c r="EX32" s="117"/>
      <c r="EY32" s="117"/>
      <c r="EZ32" s="117"/>
      <c r="FA32" s="117"/>
      <c r="FB32" s="117">
        <v>45058</v>
      </c>
      <c r="FC32" s="117">
        <v>45058</v>
      </c>
      <c r="FD32" s="117">
        <v>45058</v>
      </c>
      <c r="FE32" s="117">
        <v>45059</v>
      </c>
      <c r="FF32" s="133">
        <v>70</v>
      </c>
      <c r="FG32" s="133"/>
      <c r="FH32" s="138" t="s">
        <v>4755</v>
      </c>
      <c r="FI32" s="142"/>
      <c r="FJ32" s="142"/>
      <c r="FK32" s="143"/>
      <c r="FL32" s="143"/>
      <c r="FM32" s="139"/>
      <c r="FN32" s="142"/>
      <c r="FO32" s="142"/>
      <c r="FP32" s="143"/>
      <c r="FQ32" s="143"/>
      <c r="FR32" s="139"/>
      <c r="FS32" s="458" t="s">
        <v>4718</v>
      </c>
      <c r="FT32" s="459">
        <v>45103</v>
      </c>
      <c r="FU32" s="443" t="s">
        <v>4756</v>
      </c>
      <c r="FW32" s="456" t="s">
        <v>4723</v>
      </c>
      <c r="FX32" s="457">
        <v>45090</v>
      </c>
      <c r="FY32" s="456" t="s">
        <v>4738</v>
      </c>
    </row>
    <row r="33" spans="1:181" ht="20.100000000000001" customHeight="1" x14ac:dyDescent="0.5">
      <c r="A33" s="109">
        <v>32</v>
      </c>
      <c r="B33" s="109" t="s">
        <v>674</v>
      </c>
      <c r="C33" s="109">
        <v>32</v>
      </c>
      <c r="D33" s="110" t="s">
        <v>675</v>
      </c>
      <c r="E33" s="110" t="s">
        <v>676</v>
      </c>
      <c r="F33" s="110" t="s">
        <v>677</v>
      </c>
      <c r="G33" s="111" t="s">
        <v>21</v>
      </c>
      <c r="H33" s="110" t="s">
        <v>755</v>
      </c>
      <c r="I33" s="110" t="s">
        <v>936</v>
      </c>
      <c r="J33" s="110"/>
      <c r="K33" s="111" t="s">
        <v>1026</v>
      </c>
      <c r="L33" s="111" t="s">
        <v>758</v>
      </c>
      <c r="M33" s="111"/>
      <c r="N33" s="111" t="s">
        <v>682</v>
      </c>
      <c r="O33" s="111" t="s">
        <v>1027</v>
      </c>
      <c r="P33" s="113">
        <v>13.758022400499399</v>
      </c>
      <c r="Q33" s="113">
        <v>100.615770281124</v>
      </c>
      <c r="R33" s="114" t="s">
        <v>1028</v>
      </c>
      <c r="S33" s="114"/>
      <c r="T33" s="115"/>
      <c r="U33" s="115"/>
      <c r="V33" s="115"/>
      <c r="W33" s="115" t="s">
        <v>1029</v>
      </c>
      <c r="X33" s="115"/>
      <c r="Y33" s="115"/>
      <c r="Z33" s="181"/>
      <c r="AA33" s="181"/>
      <c r="AB33" s="115"/>
      <c r="AC33" s="211"/>
      <c r="AD33" s="116" t="s">
        <v>688</v>
      </c>
      <c r="AE33" s="116" t="s">
        <v>689</v>
      </c>
      <c r="AF33" s="117">
        <v>44986</v>
      </c>
      <c r="AG33" s="117">
        <v>44986</v>
      </c>
      <c r="AH33" s="118" t="s">
        <v>691</v>
      </c>
      <c r="AI33" s="118" t="s">
        <v>691</v>
      </c>
      <c r="AJ33" s="146">
        <v>7</v>
      </c>
      <c r="AK33" s="146">
        <v>15</v>
      </c>
      <c r="AL33" s="146">
        <v>2.4</v>
      </c>
      <c r="AM33" s="146">
        <v>28.5</v>
      </c>
      <c r="AN33" s="147">
        <v>1</v>
      </c>
      <c r="AO33" s="147">
        <v>3</v>
      </c>
      <c r="AP33" s="116"/>
      <c r="AQ33" s="147" t="s">
        <v>694</v>
      </c>
      <c r="AR33" s="147">
        <v>3</v>
      </c>
      <c r="AS33" s="147"/>
      <c r="AT33" s="122"/>
      <c r="AU33" s="148" t="s">
        <v>1030</v>
      </c>
      <c r="AV33" s="149" t="s">
        <v>696</v>
      </c>
      <c r="AW33" s="150"/>
      <c r="AX33" s="149"/>
      <c r="AY33" s="149" t="s">
        <v>1031</v>
      </c>
      <c r="AZ33" s="149"/>
      <c r="BA33" s="147" t="s">
        <v>697</v>
      </c>
      <c r="BB33" s="149"/>
      <c r="BC33" s="149"/>
      <c r="BD33" s="150"/>
      <c r="BE33" s="150"/>
      <c r="BF33" s="150"/>
      <c r="BG33" s="151" t="s">
        <v>614</v>
      </c>
      <c r="BH33" s="151"/>
      <c r="BI33" s="151"/>
      <c r="BJ33" s="152"/>
      <c r="BK33" s="152"/>
      <c r="BL33" s="153"/>
      <c r="BM33" s="154"/>
      <c r="BN33" s="155" t="s">
        <v>1027</v>
      </c>
      <c r="BO33" s="130" t="s">
        <v>1027</v>
      </c>
      <c r="BP33" s="130"/>
      <c r="BQ33" s="116" t="s">
        <v>704</v>
      </c>
      <c r="BR33" s="116" t="s">
        <v>705</v>
      </c>
      <c r="BS33" s="132">
        <v>44986</v>
      </c>
      <c r="BT33" s="133">
        <v>100</v>
      </c>
      <c r="BU33" s="132">
        <v>44986</v>
      </c>
      <c r="BV33" s="132" t="s">
        <v>614</v>
      </c>
      <c r="BW33" s="246" t="s">
        <v>1032</v>
      </c>
      <c r="BX33" s="134"/>
      <c r="BY33" s="134"/>
      <c r="BZ33" s="134"/>
      <c r="CA33" s="132"/>
      <c r="CB33" s="171"/>
      <c r="CC33" s="172"/>
      <c r="CD33" s="173"/>
      <c r="CE33" s="173"/>
      <c r="CF33" s="173"/>
      <c r="CG33" s="171" t="s">
        <v>1033</v>
      </c>
      <c r="CH33" s="129" t="s">
        <v>701</v>
      </c>
      <c r="CI33" s="117">
        <v>45026</v>
      </c>
      <c r="CJ33" s="117">
        <v>45026</v>
      </c>
      <c r="CK33" s="117"/>
      <c r="CL33" s="117">
        <v>45027</v>
      </c>
      <c r="CM33" s="133">
        <v>100</v>
      </c>
      <c r="CN33" s="117">
        <v>45027</v>
      </c>
      <c r="CO33" s="117"/>
      <c r="CP33" s="117">
        <v>45027</v>
      </c>
      <c r="CQ33" s="117">
        <v>45027</v>
      </c>
      <c r="CR33" s="117"/>
      <c r="CS33" s="117">
        <v>45037</v>
      </c>
      <c r="CT33" s="133">
        <v>100</v>
      </c>
      <c r="CU33" s="117">
        <v>45036</v>
      </c>
      <c r="CV33" s="117" t="s">
        <v>1034</v>
      </c>
      <c r="CW33" s="147"/>
      <c r="CX33" s="147" t="s">
        <v>1031</v>
      </c>
      <c r="CY33" s="117">
        <v>45026</v>
      </c>
      <c r="CZ33" s="117">
        <v>45026</v>
      </c>
      <c r="DA33" s="117"/>
      <c r="DB33" s="117">
        <v>45028</v>
      </c>
      <c r="DC33" s="133">
        <v>100</v>
      </c>
      <c r="DD33" s="117">
        <v>45036</v>
      </c>
      <c r="DE33" s="138"/>
      <c r="DF33" s="138">
        <v>45023</v>
      </c>
      <c r="DG33" s="139" t="s">
        <v>4387</v>
      </c>
      <c r="DH33" s="117">
        <v>45041</v>
      </c>
      <c r="DI33" s="117">
        <v>45041</v>
      </c>
      <c r="DJ33" s="117">
        <v>45041</v>
      </c>
      <c r="DK33" s="117">
        <v>45041</v>
      </c>
      <c r="DL33" s="117"/>
      <c r="DM33" s="117"/>
      <c r="DN33" s="117"/>
      <c r="DO33" s="117"/>
      <c r="DP33" s="140"/>
      <c r="DQ33" s="117"/>
      <c r="DR33" s="117"/>
      <c r="DS33" s="117">
        <v>45052</v>
      </c>
      <c r="DT33" s="117">
        <v>45052</v>
      </c>
      <c r="DU33" s="117"/>
      <c r="DV33" s="117">
        <v>45052</v>
      </c>
      <c r="DW33" s="133">
        <v>100</v>
      </c>
      <c r="DX33" s="117">
        <v>45052</v>
      </c>
      <c r="DY33" s="117"/>
      <c r="DZ33" s="117"/>
      <c r="EA33" s="117"/>
      <c r="EB33" s="117"/>
      <c r="EC33" s="117"/>
      <c r="ED33" s="116"/>
      <c r="EE33" s="117"/>
      <c r="EF33" s="117"/>
      <c r="EG33" s="117">
        <v>45051</v>
      </c>
      <c r="EH33" s="117">
        <v>45051</v>
      </c>
      <c r="EI33" s="117"/>
      <c r="EJ33" s="117">
        <v>45051</v>
      </c>
      <c r="EK33" s="133">
        <v>100</v>
      </c>
      <c r="EL33" s="117">
        <v>45062</v>
      </c>
      <c r="EM33" s="122" t="s">
        <v>4388</v>
      </c>
      <c r="EN33" s="141"/>
      <c r="EO33" s="141"/>
      <c r="EP33" s="141"/>
      <c r="EQ33" s="141"/>
      <c r="ER33" s="141"/>
      <c r="ES33" s="141"/>
      <c r="ET33" s="141"/>
      <c r="EU33" s="117"/>
      <c r="EV33" s="117"/>
      <c r="EW33" s="117"/>
      <c r="EX33" s="117"/>
      <c r="EY33" s="117"/>
      <c r="EZ33" s="117"/>
      <c r="FA33" s="117"/>
      <c r="FB33" s="117">
        <v>45056</v>
      </c>
      <c r="FC33" s="117">
        <v>45056</v>
      </c>
      <c r="FD33" s="117">
        <v>45056</v>
      </c>
      <c r="FE33" s="117">
        <v>45057</v>
      </c>
      <c r="FF33" s="133">
        <v>70</v>
      </c>
      <c r="FG33" s="133"/>
      <c r="FH33" s="138"/>
      <c r="FI33" s="142"/>
      <c r="FJ33" s="142"/>
      <c r="FK33" s="143">
        <v>243346</v>
      </c>
      <c r="FL33" s="143">
        <v>243346</v>
      </c>
      <c r="FM33" s="139" t="s">
        <v>708</v>
      </c>
      <c r="FN33" s="142"/>
      <c r="FO33" s="142"/>
      <c r="FP33" s="143">
        <v>243346</v>
      </c>
      <c r="FQ33" s="143">
        <v>243346</v>
      </c>
      <c r="FR33" s="157" t="s">
        <v>729</v>
      </c>
      <c r="FS33" s="458" t="s">
        <v>4718</v>
      </c>
      <c r="FT33" s="459">
        <v>45103</v>
      </c>
      <c r="FU33" s="443" t="s">
        <v>4756</v>
      </c>
      <c r="FW33" s="456" t="s">
        <v>4723</v>
      </c>
      <c r="FX33" s="457">
        <v>45090</v>
      </c>
      <c r="FY33" s="456" t="s">
        <v>4738</v>
      </c>
    </row>
    <row r="34" spans="1:181" ht="20.100000000000001" customHeight="1" x14ac:dyDescent="0.5">
      <c r="A34" s="109">
        <v>33</v>
      </c>
      <c r="B34" s="109" t="s">
        <v>674</v>
      </c>
      <c r="C34" s="109">
        <v>33</v>
      </c>
      <c r="D34" s="110" t="s">
        <v>675</v>
      </c>
      <c r="E34" s="110" t="s">
        <v>676</v>
      </c>
      <c r="F34" s="110" t="s">
        <v>677</v>
      </c>
      <c r="G34" s="111" t="s">
        <v>21</v>
      </c>
      <c r="H34" s="110" t="s">
        <v>1035</v>
      </c>
      <c r="I34" s="110" t="s">
        <v>1036</v>
      </c>
      <c r="J34" s="110"/>
      <c r="K34" s="111" t="s">
        <v>1037</v>
      </c>
      <c r="L34" s="111"/>
      <c r="M34" s="111" t="s">
        <v>1003</v>
      </c>
      <c r="N34" s="111" t="s">
        <v>682</v>
      </c>
      <c r="O34" s="111" t="s">
        <v>1038</v>
      </c>
      <c r="P34" s="113">
        <v>13.730383030025999</v>
      </c>
      <c r="Q34" s="113">
        <v>100.491363554339</v>
      </c>
      <c r="R34" s="114" t="s">
        <v>1039</v>
      </c>
      <c r="S34" s="114" t="s">
        <v>1040</v>
      </c>
      <c r="T34" s="115" t="s">
        <v>1041</v>
      </c>
      <c r="U34" s="115" t="s">
        <v>1042</v>
      </c>
      <c r="V34" s="115"/>
      <c r="W34" s="115" t="s">
        <v>1042</v>
      </c>
      <c r="X34" s="115"/>
      <c r="Y34" s="115"/>
      <c r="Z34" s="181"/>
      <c r="AA34" s="181"/>
      <c r="AB34" s="115"/>
      <c r="AC34" s="211"/>
      <c r="AD34" s="116" t="s">
        <v>688</v>
      </c>
      <c r="AE34" s="116" t="s">
        <v>689</v>
      </c>
      <c r="AF34" s="117">
        <v>44980</v>
      </c>
      <c r="AG34" s="132">
        <v>44980</v>
      </c>
      <c r="AH34" s="118" t="s">
        <v>691</v>
      </c>
      <c r="AI34" s="118" t="s">
        <v>692</v>
      </c>
      <c r="AJ34" s="145">
        <v>6</v>
      </c>
      <c r="AK34" s="146">
        <v>8.1999999999999993</v>
      </c>
      <c r="AL34" s="146">
        <v>3.4</v>
      </c>
      <c r="AM34" s="146">
        <v>49.199999999999996</v>
      </c>
      <c r="AN34" s="147">
        <v>2</v>
      </c>
      <c r="AO34" s="147">
        <v>4</v>
      </c>
      <c r="AP34" s="116" t="s">
        <v>816</v>
      </c>
      <c r="AQ34" s="147" t="s">
        <v>882</v>
      </c>
      <c r="AR34" s="147">
        <v>3</v>
      </c>
      <c r="AS34" s="147"/>
      <c r="AT34" s="122">
        <v>44981</v>
      </c>
      <c r="AU34" s="142"/>
      <c r="AV34" s="149" t="s">
        <v>696</v>
      </c>
      <c r="AW34" s="150"/>
      <c r="AX34" s="149"/>
      <c r="AY34" s="149"/>
      <c r="AZ34" s="149"/>
      <c r="BA34" s="147" t="s">
        <v>697</v>
      </c>
      <c r="BB34" s="149"/>
      <c r="BC34" s="149"/>
      <c r="BD34" s="150" t="s">
        <v>698</v>
      </c>
      <c r="BE34" s="150"/>
      <c r="BF34" s="150"/>
      <c r="BG34" s="151" t="s">
        <v>699</v>
      </c>
      <c r="BH34" s="151" t="s">
        <v>700</v>
      </c>
      <c r="BI34" s="151" t="s">
        <v>701</v>
      </c>
      <c r="BJ34" s="152"/>
      <c r="BK34" s="152"/>
      <c r="BL34" s="153"/>
      <c r="BM34" s="154"/>
      <c r="BN34" s="155" t="s">
        <v>1038</v>
      </c>
      <c r="BO34" s="130" t="s">
        <v>1038</v>
      </c>
      <c r="BP34" s="130"/>
      <c r="BQ34" s="116" t="s">
        <v>704</v>
      </c>
      <c r="BR34" s="116" t="s">
        <v>705</v>
      </c>
      <c r="BS34" s="132">
        <v>44980</v>
      </c>
      <c r="BT34" s="133">
        <v>100</v>
      </c>
      <c r="BU34" s="132">
        <v>44980</v>
      </c>
      <c r="BV34" s="132"/>
      <c r="BW34" s="132"/>
      <c r="BX34" s="134"/>
      <c r="BY34" s="134"/>
      <c r="BZ34" s="134"/>
      <c r="CA34" s="132"/>
      <c r="CB34" s="135"/>
      <c r="CC34" s="132"/>
      <c r="CD34" s="136"/>
      <c r="CE34" s="136"/>
      <c r="CF34" s="136"/>
      <c r="CG34" s="135"/>
      <c r="CH34" s="129" t="s">
        <v>701</v>
      </c>
      <c r="CI34" s="117">
        <v>44999</v>
      </c>
      <c r="CJ34" s="117">
        <v>44999</v>
      </c>
      <c r="CK34" s="117"/>
      <c r="CL34" s="117">
        <v>44999</v>
      </c>
      <c r="CM34" s="133">
        <v>100</v>
      </c>
      <c r="CN34" s="117">
        <v>44999</v>
      </c>
      <c r="CO34" s="117"/>
      <c r="CP34" s="137" t="s">
        <v>706</v>
      </c>
      <c r="CQ34" s="132"/>
      <c r="CR34" s="117"/>
      <c r="CS34" s="132"/>
      <c r="CT34" s="133"/>
      <c r="CU34" s="137" t="s">
        <v>4382</v>
      </c>
      <c r="CV34" s="117"/>
      <c r="CW34" s="147"/>
      <c r="CX34" s="147"/>
      <c r="CY34" s="117">
        <v>44999</v>
      </c>
      <c r="CZ34" s="117">
        <v>44999</v>
      </c>
      <c r="DA34" s="117"/>
      <c r="DB34" s="117">
        <v>44999</v>
      </c>
      <c r="DC34" s="133">
        <v>100</v>
      </c>
      <c r="DD34" s="117">
        <v>45043</v>
      </c>
      <c r="DE34" s="138" t="s">
        <v>1043</v>
      </c>
      <c r="DF34" s="138">
        <v>45012</v>
      </c>
      <c r="DG34" s="139" t="s">
        <v>4383</v>
      </c>
      <c r="DH34" s="117">
        <v>45049</v>
      </c>
      <c r="DI34" s="117">
        <v>45049</v>
      </c>
      <c r="DJ34" s="117">
        <v>45049</v>
      </c>
      <c r="DK34" s="117">
        <v>45049</v>
      </c>
      <c r="DL34" s="117"/>
      <c r="DM34" s="117"/>
      <c r="DN34" s="117"/>
      <c r="DO34" s="117"/>
      <c r="DP34" s="140"/>
      <c r="DQ34" s="117"/>
      <c r="DR34" s="117"/>
      <c r="DS34" s="117">
        <v>45054</v>
      </c>
      <c r="DT34" s="117">
        <v>45054</v>
      </c>
      <c r="DU34" s="117"/>
      <c r="DV34" s="117">
        <v>45054</v>
      </c>
      <c r="DW34" s="133">
        <v>100</v>
      </c>
      <c r="DX34" s="117">
        <v>45054</v>
      </c>
      <c r="DY34" s="117"/>
      <c r="DZ34" s="117">
        <v>45040</v>
      </c>
      <c r="EA34" s="117">
        <v>45040</v>
      </c>
      <c r="EB34" s="117"/>
      <c r="EC34" s="117">
        <v>45040</v>
      </c>
      <c r="ED34" s="116">
        <v>100</v>
      </c>
      <c r="EE34" s="117">
        <v>45040</v>
      </c>
      <c r="EF34" s="117" t="s">
        <v>1044</v>
      </c>
      <c r="EG34" s="117">
        <v>45040</v>
      </c>
      <c r="EH34" s="117">
        <v>45040</v>
      </c>
      <c r="EI34" s="117"/>
      <c r="EJ34" s="117">
        <v>45040</v>
      </c>
      <c r="EK34" s="116">
        <v>100</v>
      </c>
      <c r="EL34" s="117">
        <v>45062</v>
      </c>
      <c r="EM34" s="122" t="s">
        <v>1044</v>
      </c>
      <c r="EN34" s="141"/>
      <c r="EO34" s="141"/>
      <c r="EP34" s="141"/>
      <c r="EQ34" s="141"/>
      <c r="ER34" s="141"/>
      <c r="ES34" s="141"/>
      <c r="ET34" s="141"/>
      <c r="EU34" s="117"/>
      <c r="EV34" s="117"/>
      <c r="EW34" s="117"/>
      <c r="EX34" s="117"/>
      <c r="EY34" s="117"/>
      <c r="EZ34" s="117"/>
      <c r="FA34" s="117"/>
      <c r="FB34" s="117">
        <v>45054</v>
      </c>
      <c r="FC34" s="117">
        <v>45054</v>
      </c>
      <c r="FD34" s="117">
        <v>45054</v>
      </c>
      <c r="FE34" s="117">
        <v>45055</v>
      </c>
      <c r="FF34" s="133">
        <v>70</v>
      </c>
      <c r="FG34" s="133"/>
      <c r="FH34" s="138" t="s">
        <v>4757</v>
      </c>
      <c r="FI34" s="142"/>
      <c r="FJ34" s="142"/>
      <c r="FK34" s="143">
        <v>243350</v>
      </c>
      <c r="FL34" s="143">
        <v>243350</v>
      </c>
      <c r="FM34" s="139" t="s">
        <v>708</v>
      </c>
      <c r="FN34" s="142"/>
      <c r="FO34" s="142"/>
      <c r="FP34" s="143">
        <v>243350</v>
      </c>
      <c r="FQ34" s="143">
        <v>243350</v>
      </c>
      <c r="FR34" s="157" t="s">
        <v>729</v>
      </c>
      <c r="FS34" s="458" t="s">
        <v>4718</v>
      </c>
      <c r="FT34" s="459">
        <v>45103</v>
      </c>
      <c r="FU34" s="443" t="s">
        <v>4756</v>
      </c>
      <c r="FW34" s="456" t="s">
        <v>4723</v>
      </c>
      <c r="FX34" s="457">
        <v>45090</v>
      </c>
      <c r="FY34" s="456" t="s">
        <v>4738</v>
      </c>
    </row>
    <row r="35" spans="1:181" ht="20.100000000000001" customHeight="1" x14ac:dyDescent="0.5">
      <c r="A35" s="109">
        <v>34</v>
      </c>
      <c r="B35" s="109" t="s">
        <v>674</v>
      </c>
      <c r="C35" s="109">
        <v>34</v>
      </c>
      <c r="D35" s="110" t="s">
        <v>675</v>
      </c>
      <c r="E35" s="110" t="s">
        <v>676</v>
      </c>
      <c r="F35" s="110" t="s">
        <v>677</v>
      </c>
      <c r="G35" s="111" t="s">
        <v>21</v>
      </c>
      <c r="H35" s="110" t="s">
        <v>1045</v>
      </c>
      <c r="I35" s="110" t="s">
        <v>1045</v>
      </c>
      <c r="J35" s="110"/>
      <c r="K35" s="111" t="s">
        <v>1046</v>
      </c>
      <c r="L35" s="111" t="s">
        <v>1047</v>
      </c>
      <c r="M35" s="111" t="s">
        <v>681</v>
      </c>
      <c r="N35" s="111" t="s">
        <v>682</v>
      </c>
      <c r="O35" s="111" t="s">
        <v>1049</v>
      </c>
      <c r="P35" s="113">
        <v>13.6416844595733</v>
      </c>
      <c r="Q35" s="113">
        <v>100.380136854135</v>
      </c>
      <c r="R35" s="114" t="s">
        <v>1050</v>
      </c>
      <c r="S35" s="114"/>
      <c r="T35" s="115"/>
      <c r="U35" s="115"/>
      <c r="V35" s="115"/>
      <c r="W35" s="115" t="s">
        <v>1051</v>
      </c>
      <c r="X35" s="115"/>
      <c r="Y35" s="115"/>
      <c r="Z35" s="181"/>
      <c r="AA35" s="181"/>
      <c r="AB35" s="115"/>
      <c r="AC35" s="211"/>
      <c r="AD35" s="166" t="s">
        <v>688</v>
      </c>
      <c r="AE35" s="166" t="s">
        <v>689</v>
      </c>
      <c r="AF35" s="117">
        <v>44985</v>
      </c>
      <c r="AG35" s="117">
        <v>44985</v>
      </c>
      <c r="AH35" s="168" t="s">
        <v>764</v>
      </c>
      <c r="AI35" s="168" t="s">
        <v>764</v>
      </c>
      <c r="AJ35" s="146">
        <v>6.9</v>
      </c>
      <c r="AK35" s="146">
        <v>8</v>
      </c>
      <c r="AL35" s="146">
        <v>3.5</v>
      </c>
      <c r="AM35" s="146">
        <v>55.2</v>
      </c>
      <c r="AN35" s="147">
        <v>2</v>
      </c>
      <c r="AO35" s="147">
        <v>5</v>
      </c>
      <c r="AP35" s="116"/>
      <c r="AQ35" s="147" t="s">
        <v>694</v>
      </c>
      <c r="AR35" s="147">
        <v>3</v>
      </c>
      <c r="AS35" s="147"/>
      <c r="AT35" s="122"/>
      <c r="AU35" s="142"/>
      <c r="AV35" s="149" t="s">
        <v>725</v>
      </c>
      <c r="AW35" s="150" t="s">
        <v>849</v>
      </c>
      <c r="AX35" s="149"/>
      <c r="AY35" s="149"/>
      <c r="AZ35" s="149"/>
      <c r="BA35" s="149"/>
      <c r="BB35" s="149"/>
      <c r="BC35" s="149"/>
      <c r="BD35" s="150" t="s">
        <v>698</v>
      </c>
      <c r="BE35" s="150"/>
      <c r="BF35" s="150"/>
      <c r="BG35" s="151" t="s">
        <v>699</v>
      </c>
      <c r="BH35" s="151" t="s">
        <v>700</v>
      </c>
      <c r="BI35" s="151" t="s">
        <v>701</v>
      </c>
      <c r="BJ35" s="152"/>
      <c r="BK35" s="152"/>
      <c r="BL35" s="153"/>
      <c r="BM35" s="154"/>
      <c r="BN35" s="155" t="s">
        <v>1049</v>
      </c>
      <c r="BO35" s="131" t="s">
        <v>1048</v>
      </c>
      <c r="BP35" s="131" t="s">
        <v>703</v>
      </c>
      <c r="BQ35" s="116" t="s">
        <v>704</v>
      </c>
      <c r="BR35" s="116" t="s">
        <v>705</v>
      </c>
      <c r="BS35" s="132">
        <v>44983</v>
      </c>
      <c r="BT35" s="133">
        <v>100</v>
      </c>
      <c r="BU35" s="117">
        <v>44985</v>
      </c>
      <c r="BV35" s="132"/>
      <c r="BW35" s="132"/>
      <c r="BX35" s="134"/>
      <c r="BY35" s="134"/>
      <c r="BZ35" s="134"/>
      <c r="CA35" s="132"/>
      <c r="CB35" s="138"/>
      <c r="CC35" s="117"/>
      <c r="CD35" s="223"/>
      <c r="CE35" s="223"/>
      <c r="CF35" s="223"/>
      <c r="CG35" s="138"/>
      <c r="CH35" s="129" t="s">
        <v>701</v>
      </c>
      <c r="CI35" s="117">
        <v>44998</v>
      </c>
      <c r="CJ35" s="117">
        <v>44998</v>
      </c>
      <c r="CK35" s="117"/>
      <c r="CL35" s="117">
        <v>44998</v>
      </c>
      <c r="CM35" s="133">
        <v>100</v>
      </c>
      <c r="CN35" s="117">
        <v>44998</v>
      </c>
      <c r="CO35" s="117"/>
      <c r="CP35" s="164">
        <v>45048</v>
      </c>
      <c r="CQ35" s="164">
        <v>45048</v>
      </c>
      <c r="CR35" s="164"/>
      <c r="CS35" s="164">
        <v>45048</v>
      </c>
      <c r="CT35" s="165">
        <v>100</v>
      </c>
      <c r="CU35" s="164">
        <v>45048</v>
      </c>
      <c r="CV35" s="164"/>
      <c r="CW35" s="147"/>
      <c r="CX35" s="147"/>
      <c r="CY35" s="117">
        <v>44998</v>
      </c>
      <c r="CZ35" s="117">
        <v>44998</v>
      </c>
      <c r="DA35" s="117"/>
      <c r="DB35" s="117">
        <v>44998</v>
      </c>
      <c r="DC35" s="133">
        <v>100</v>
      </c>
      <c r="DD35" s="117">
        <v>45037</v>
      </c>
      <c r="DE35" s="138"/>
      <c r="DF35" s="138">
        <v>45012</v>
      </c>
      <c r="DG35" s="139" t="s">
        <v>4383</v>
      </c>
      <c r="DH35" s="117">
        <v>45041</v>
      </c>
      <c r="DI35" s="117">
        <v>45041</v>
      </c>
      <c r="DJ35" s="117">
        <v>45041</v>
      </c>
      <c r="DK35" s="117">
        <v>45041</v>
      </c>
      <c r="DL35" s="117"/>
      <c r="DM35" s="117"/>
      <c r="DN35" s="117"/>
      <c r="DO35" s="117"/>
      <c r="DP35" s="140"/>
      <c r="DQ35" s="117"/>
      <c r="DR35" s="117"/>
      <c r="DS35" s="117">
        <v>45057</v>
      </c>
      <c r="DT35" s="117">
        <v>45057</v>
      </c>
      <c r="DU35" s="117"/>
      <c r="DV35" s="117">
        <v>45057</v>
      </c>
      <c r="DW35" s="133">
        <v>100</v>
      </c>
      <c r="DX35" s="117">
        <v>45057</v>
      </c>
      <c r="DY35" s="117"/>
      <c r="DZ35" s="117">
        <v>45028</v>
      </c>
      <c r="EA35" s="117">
        <v>45028</v>
      </c>
      <c r="EB35" s="117"/>
      <c r="EC35" s="117">
        <v>45028</v>
      </c>
      <c r="ED35" s="116">
        <v>100</v>
      </c>
      <c r="EE35" s="117">
        <v>45028</v>
      </c>
      <c r="EF35" s="117" t="s">
        <v>740</v>
      </c>
      <c r="EG35" s="117">
        <v>45028</v>
      </c>
      <c r="EH35" s="117">
        <v>45028</v>
      </c>
      <c r="EI35" s="117"/>
      <c r="EJ35" s="117">
        <v>45028</v>
      </c>
      <c r="EK35" s="116">
        <v>100</v>
      </c>
      <c r="EL35" s="117">
        <v>45062</v>
      </c>
      <c r="EM35" s="122" t="s">
        <v>740</v>
      </c>
      <c r="EN35" s="141"/>
      <c r="EO35" s="141"/>
      <c r="EP35" s="141"/>
      <c r="EQ35" s="141"/>
      <c r="ER35" s="141"/>
      <c r="ES35" s="141"/>
      <c r="ET35" s="141"/>
      <c r="EU35" s="117"/>
      <c r="EV35" s="117"/>
      <c r="EW35" s="117"/>
      <c r="EX35" s="117"/>
      <c r="EY35" s="117"/>
      <c r="EZ35" s="117"/>
      <c r="FA35" s="117"/>
      <c r="FB35" s="117">
        <v>45059</v>
      </c>
      <c r="FC35" s="117">
        <v>45059</v>
      </c>
      <c r="FD35" s="117">
        <v>45059</v>
      </c>
      <c r="FE35" s="117">
        <v>45060</v>
      </c>
      <c r="FF35" s="133">
        <v>70</v>
      </c>
      <c r="FG35" s="133"/>
      <c r="FH35" s="138"/>
      <c r="FI35" s="142"/>
      <c r="FJ35" s="142"/>
      <c r="FK35" s="143">
        <v>243350</v>
      </c>
      <c r="FL35" s="143">
        <v>243350</v>
      </c>
      <c r="FM35" s="139" t="s">
        <v>708</v>
      </c>
      <c r="FN35" s="142"/>
      <c r="FO35" s="142"/>
      <c r="FP35" s="143">
        <v>243350</v>
      </c>
      <c r="FQ35" s="143">
        <v>243350</v>
      </c>
      <c r="FR35" s="139" t="s">
        <v>708</v>
      </c>
      <c r="FS35" s="458" t="s">
        <v>4718</v>
      </c>
      <c r="FT35" s="459">
        <v>45104</v>
      </c>
      <c r="FU35" s="443" t="s">
        <v>4756</v>
      </c>
      <c r="FW35" s="456" t="s">
        <v>4724</v>
      </c>
      <c r="FX35" s="457">
        <v>45090</v>
      </c>
      <c r="FY35" s="456" t="s">
        <v>4738</v>
      </c>
    </row>
    <row r="36" spans="1:181" ht="20.100000000000001" customHeight="1" x14ac:dyDescent="0.5">
      <c r="A36" s="109">
        <v>35</v>
      </c>
      <c r="B36" s="109" t="s">
        <v>674</v>
      </c>
      <c r="C36" s="109">
        <v>35</v>
      </c>
      <c r="D36" s="110" t="s">
        <v>675</v>
      </c>
      <c r="E36" s="110" t="s">
        <v>676</v>
      </c>
      <c r="F36" s="110" t="s">
        <v>677</v>
      </c>
      <c r="G36" s="111" t="s">
        <v>21</v>
      </c>
      <c r="H36" s="110" t="s">
        <v>945</v>
      </c>
      <c r="I36" s="110" t="s">
        <v>1052</v>
      </c>
      <c r="J36" s="110"/>
      <c r="K36" s="111" t="s">
        <v>1053</v>
      </c>
      <c r="L36" s="111"/>
      <c r="M36" s="111"/>
      <c r="N36" s="111" t="s">
        <v>682</v>
      </c>
      <c r="O36" s="225" t="s">
        <v>4758</v>
      </c>
      <c r="P36" s="113">
        <v>13.7289590226867</v>
      </c>
      <c r="Q36" s="113">
        <v>100.549936713227</v>
      </c>
      <c r="R36" s="114" t="s">
        <v>1055</v>
      </c>
      <c r="S36" s="114" t="s">
        <v>1056</v>
      </c>
      <c r="T36" s="115"/>
      <c r="U36" s="115"/>
      <c r="V36" s="115"/>
      <c r="W36" s="115"/>
      <c r="X36" s="115" t="s">
        <v>4759</v>
      </c>
      <c r="Y36" s="115" t="s">
        <v>4760</v>
      </c>
      <c r="Z36" s="181">
        <v>13.901344106182499</v>
      </c>
      <c r="AA36" s="181">
        <v>100.504084981201</v>
      </c>
      <c r="AB36" s="115" t="s">
        <v>4761</v>
      </c>
      <c r="AC36" s="211" t="s">
        <v>4762</v>
      </c>
      <c r="AD36" s="116" t="s">
        <v>688</v>
      </c>
      <c r="AE36" s="116" t="s">
        <v>689</v>
      </c>
      <c r="AF36" s="117">
        <v>44980</v>
      </c>
      <c r="AG36" s="132">
        <v>44981</v>
      </c>
      <c r="AH36" s="199" t="s">
        <v>616</v>
      </c>
      <c r="AI36" s="199" t="s">
        <v>616</v>
      </c>
      <c r="AJ36" s="145">
        <v>6</v>
      </c>
      <c r="AK36" s="146">
        <v>7</v>
      </c>
      <c r="AL36" s="146">
        <v>2.8</v>
      </c>
      <c r="AM36" s="146">
        <v>42</v>
      </c>
      <c r="AN36" s="147">
        <v>1</v>
      </c>
      <c r="AO36" s="147">
        <v>5</v>
      </c>
      <c r="AP36" s="116"/>
      <c r="AQ36" s="147">
        <v>15</v>
      </c>
      <c r="AR36" s="147">
        <v>3</v>
      </c>
      <c r="AS36" s="147"/>
      <c r="AT36" s="122"/>
      <c r="AU36" s="148" t="s">
        <v>962</v>
      </c>
      <c r="AV36" s="149" t="s">
        <v>725</v>
      </c>
      <c r="AW36" s="150"/>
      <c r="AX36" s="147" t="s">
        <v>1057</v>
      </c>
      <c r="AY36" s="149"/>
      <c r="AZ36" s="149"/>
      <c r="BA36" s="147" t="s">
        <v>697</v>
      </c>
      <c r="BB36" s="147" t="s">
        <v>697</v>
      </c>
      <c r="BC36" s="149"/>
      <c r="BD36" s="150"/>
      <c r="BE36" s="150"/>
      <c r="BF36" s="150"/>
      <c r="BG36" s="151"/>
      <c r="BH36" s="151"/>
      <c r="BI36" s="215" t="s">
        <v>805</v>
      </c>
      <c r="BJ36" s="152"/>
      <c r="BK36" s="152"/>
      <c r="BL36" s="153"/>
      <c r="BM36" s="154" t="s">
        <v>1058</v>
      </c>
      <c r="BN36" s="155" t="s">
        <v>1054</v>
      </c>
      <c r="BO36" s="130" t="s">
        <v>4763</v>
      </c>
      <c r="BP36" s="196" t="s">
        <v>795</v>
      </c>
      <c r="BQ36" s="116" t="s">
        <v>704</v>
      </c>
      <c r="BR36" s="116" t="s">
        <v>705</v>
      </c>
      <c r="BS36" s="202" t="s">
        <v>796</v>
      </c>
      <c r="BT36" s="133">
        <v>100</v>
      </c>
      <c r="BU36" s="202" t="s">
        <v>796</v>
      </c>
      <c r="BV36" s="132"/>
      <c r="BW36" s="132"/>
      <c r="BX36" s="134" t="s">
        <v>616</v>
      </c>
      <c r="BY36" s="134" t="s">
        <v>616</v>
      </c>
      <c r="BZ36" s="134"/>
      <c r="CA36" s="132"/>
      <c r="CB36" s="171" t="s">
        <v>4763</v>
      </c>
      <c r="CC36" s="172"/>
      <c r="CD36" s="173"/>
      <c r="CE36" s="173"/>
      <c r="CF36" s="173"/>
      <c r="CG36" s="171"/>
      <c r="CH36" s="214" t="s">
        <v>805</v>
      </c>
      <c r="CI36" s="117">
        <v>45066</v>
      </c>
      <c r="CJ36" s="117">
        <v>45066</v>
      </c>
      <c r="CK36" s="117"/>
      <c r="CL36" s="117">
        <v>45066</v>
      </c>
      <c r="CM36" s="133">
        <v>100</v>
      </c>
      <c r="CN36" s="117">
        <v>45066</v>
      </c>
      <c r="CO36" s="132"/>
      <c r="CP36" s="434"/>
      <c r="CQ36" s="435"/>
      <c r="CR36" s="436"/>
      <c r="CS36" s="435"/>
      <c r="CT36" s="437"/>
      <c r="CU36" s="434"/>
      <c r="CV36" s="117"/>
      <c r="CW36" s="147" t="s">
        <v>1057</v>
      </c>
      <c r="CX36" s="147"/>
      <c r="CY36" s="117">
        <v>45063</v>
      </c>
      <c r="CZ36" s="117">
        <v>45066</v>
      </c>
      <c r="DA36" s="117"/>
      <c r="DB36" s="117">
        <v>45066</v>
      </c>
      <c r="DC36" s="133">
        <v>100</v>
      </c>
      <c r="DD36" s="117">
        <v>45066</v>
      </c>
      <c r="DE36" s="138"/>
      <c r="DF36" s="138">
        <v>45058</v>
      </c>
      <c r="DG36" s="139" t="s">
        <v>4745</v>
      </c>
      <c r="DH36" s="117">
        <v>45065</v>
      </c>
      <c r="DI36" s="117">
        <v>45065</v>
      </c>
      <c r="DJ36" s="117">
        <v>45065</v>
      </c>
      <c r="DK36" s="117">
        <v>45065</v>
      </c>
      <c r="DL36" s="117"/>
      <c r="DM36" s="117"/>
      <c r="DN36" s="117"/>
      <c r="DO36" s="117"/>
      <c r="DP36" s="140"/>
      <c r="DQ36" s="117"/>
      <c r="DR36" s="117"/>
      <c r="DS36" s="117"/>
      <c r="DT36" s="117"/>
      <c r="DU36" s="117"/>
      <c r="DV36" s="117"/>
      <c r="DW36" s="133"/>
      <c r="DX36" s="117"/>
      <c r="DY36" s="117"/>
      <c r="DZ36" s="117"/>
      <c r="EA36" s="117"/>
      <c r="EB36" s="117"/>
      <c r="EC36" s="117"/>
      <c r="ED36" s="116"/>
      <c r="EE36" s="117"/>
      <c r="EF36" s="117"/>
      <c r="EG36" s="117">
        <v>45062</v>
      </c>
      <c r="EH36" s="117">
        <v>45062</v>
      </c>
      <c r="EI36" s="117"/>
      <c r="EJ36" s="117">
        <v>45062</v>
      </c>
      <c r="EK36" s="116">
        <v>100</v>
      </c>
      <c r="EL36" s="117">
        <v>45062</v>
      </c>
      <c r="EM36" s="122" t="s">
        <v>4764</v>
      </c>
      <c r="EN36" s="141"/>
      <c r="EO36" s="141"/>
      <c r="EP36" s="141"/>
      <c r="EQ36" s="141"/>
      <c r="ER36" s="141"/>
      <c r="ES36" s="141"/>
      <c r="ET36" s="141"/>
      <c r="EU36" s="117"/>
      <c r="EV36" s="117"/>
      <c r="EW36" s="117"/>
      <c r="EX36" s="117"/>
      <c r="EY36" s="117"/>
      <c r="EZ36" s="117"/>
      <c r="FA36" s="117"/>
      <c r="FB36" s="117"/>
      <c r="FC36" s="117"/>
      <c r="FD36" s="117"/>
      <c r="FE36" s="117"/>
      <c r="FF36" s="133"/>
      <c r="FG36" s="133"/>
      <c r="FH36" s="138"/>
      <c r="FI36" s="142"/>
      <c r="FJ36" s="142"/>
      <c r="FK36" s="217"/>
      <c r="FL36" s="217"/>
      <c r="FM36" s="139"/>
      <c r="FN36" s="142"/>
      <c r="FO36" s="142"/>
      <c r="FP36" s="217"/>
      <c r="FQ36" s="217"/>
      <c r="FR36" s="139"/>
      <c r="FS36" s="458" t="s">
        <v>4718</v>
      </c>
      <c r="FT36" s="459">
        <v>45104</v>
      </c>
      <c r="FU36" s="443" t="s">
        <v>4756</v>
      </c>
      <c r="FW36" s="456" t="s">
        <v>4724</v>
      </c>
      <c r="FX36" s="457">
        <v>45090</v>
      </c>
      <c r="FY36" s="456" t="s">
        <v>4738</v>
      </c>
    </row>
    <row r="37" spans="1:181" ht="20.100000000000001" customHeight="1" x14ac:dyDescent="0.5">
      <c r="A37" s="109">
        <v>36</v>
      </c>
      <c r="B37" s="109" t="s">
        <v>674</v>
      </c>
      <c r="C37" s="109">
        <v>36</v>
      </c>
      <c r="D37" s="110" t="s">
        <v>675</v>
      </c>
      <c r="E37" s="110" t="s">
        <v>676</v>
      </c>
      <c r="F37" s="110" t="s">
        <v>677</v>
      </c>
      <c r="G37" s="111" t="s">
        <v>21</v>
      </c>
      <c r="H37" s="110" t="s">
        <v>1059</v>
      </c>
      <c r="I37" s="110" t="s">
        <v>1060</v>
      </c>
      <c r="J37" s="110"/>
      <c r="K37" s="144" t="s">
        <v>1061</v>
      </c>
      <c r="L37" s="111"/>
      <c r="M37" s="111" t="s">
        <v>808</v>
      </c>
      <c r="N37" s="111" t="s">
        <v>682</v>
      </c>
      <c r="O37" s="111" t="s">
        <v>1062</v>
      </c>
      <c r="P37" s="113">
        <v>13.731271606640499</v>
      </c>
      <c r="Q37" s="113">
        <v>100.52008312316801</v>
      </c>
      <c r="R37" s="114" t="s">
        <v>1063</v>
      </c>
      <c r="S37" s="114"/>
      <c r="T37" s="115"/>
      <c r="U37" s="115"/>
      <c r="V37" s="115"/>
      <c r="W37" s="115" t="s">
        <v>1064</v>
      </c>
      <c r="X37" s="115"/>
      <c r="Y37" s="115"/>
      <c r="Z37" s="181"/>
      <c r="AA37" s="181"/>
      <c r="AB37" s="115"/>
      <c r="AC37" s="211"/>
      <c r="AD37" s="116" t="s">
        <v>688</v>
      </c>
      <c r="AE37" s="116" t="s">
        <v>689</v>
      </c>
      <c r="AF37" s="117" t="s">
        <v>690</v>
      </c>
      <c r="AG37" s="132">
        <v>44978</v>
      </c>
      <c r="AH37" s="168" t="s">
        <v>764</v>
      </c>
      <c r="AI37" s="168" t="s">
        <v>764</v>
      </c>
      <c r="AJ37" s="145">
        <v>8</v>
      </c>
      <c r="AK37" s="146">
        <v>9.6</v>
      </c>
      <c r="AL37" s="146">
        <v>2.7</v>
      </c>
      <c r="AM37" s="146">
        <v>76.8</v>
      </c>
      <c r="AN37" s="224">
        <v>4</v>
      </c>
      <c r="AO37" s="147">
        <v>6</v>
      </c>
      <c r="AP37" s="116"/>
      <c r="AQ37" s="147" t="s">
        <v>694</v>
      </c>
      <c r="AR37" s="147">
        <v>3</v>
      </c>
      <c r="AS37" s="147"/>
      <c r="AT37" s="122">
        <v>44979</v>
      </c>
      <c r="AU37" s="142" t="s">
        <v>817</v>
      </c>
      <c r="AV37" s="149" t="s">
        <v>696</v>
      </c>
      <c r="AW37" s="150"/>
      <c r="AX37" s="149"/>
      <c r="AY37" s="149"/>
      <c r="AZ37" s="149"/>
      <c r="BA37" s="147" t="s">
        <v>697</v>
      </c>
      <c r="BB37" s="147" t="s">
        <v>697</v>
      </c>
      <c r="BC37" s="147" t="s">
        <v>697</v>
      </c>
      <c r="BD37" s="150" t="s">
        <v>698</v>
      </c>
      <c r="BE37" s="150"/>
      <c r="BF37" s="150"/>
      <c r="BG37" s="151" t="s">
        <v>699</v>
      </c>
      <c r="BH37" s="151" t="s">
        <v>700</v>
      </c>
      <c r="BI37" s="215" t="s">
        <v>701</v>
      </c>
      <c r="BJ37" s="152"/>
      <c r="BK37" s="152"/>
      <c r="BL37" s="153"/>
      <c r="BM37" s="154"/>
      <c r="BN37" s="155" t="s">
        <v>1062</v>
      </c>
      <c r="BO37" s="130" t="s">
        <v>1062</v>
      </c>
      <c r="BP37" s="130"/>
      <c r="BQ37" s="116" t="s">
        <v>704</v>
      </c>
      <c r="BR37" s="116" t="s">
        <v>705</v>
      </c>
      <c r="BS37" s="132">
        <v>44978</v>
      </c>
      <c r="BT37" s="133">
        <v>100</v>
      </c>
      <c r="BU37" s="132">
        <v>44978</v>
      </c>
      <c r="BV37" s="132"/>
      <c r="BW37" s="132"/>
      <c r="BX37" s="134"/>
      <c r="BY37" s="134"/>
      <c r="BZ37" s="134"/>
      <c r="CA37" s="132"/>
      <c r="CB37" s="135"/>
      <c r="CC37" s="132"/>
      <c r="CD37" s="136"/>
      <c r="CE37" s="136"/>
      <c r="CF37" s="136"/>
      <c r="CG37" s="135"/>
      <c r="CH37" s="129" t="s">
        <v>701</v>
      </c>
      <c r="CI37" s="117">
        <v>45005</v>
      </c>
      <c r="CJ37" s="117">
        <v>45005</v>
      </c>
      <c r="CK37" s="117"/>
      <c r="CL37" s="117">
        <v>45005</v>
      </c>
      <c r="CM37" s="133">
        <v>100</v>
      </c>
      <c r="CN37" s="117">
        <v>45005</v>
      </c>
      <c r="CO37" s="117"/>
      <c r="CP37" s="137" t="s">
        <v>706</v>
      </c>
      <c r="CQ37" s="132"/>
      <c r="CR37" s="117"/>
      <c r="CS37" s="132"/>
      <c r="CT37" s="133"/>
      <c r="CU37" s="137" t="s">
        <v>4382</v>
      </c>
      <c r="CV37" s="117"/>
      <c r="CW37" s="147"/>
      <c r="CX37" s="147"/>
      <c r="CY37" s="117">
        <v>45005</v>
      </c>
      <c r="CZ37" s="117">
        <v>45005</v>
      </c>
      <c r="DA37" s="117"/>
      <c r="DB37" s="117">
        <v>45006</v>
      </c>
      <c r="DC37" s="133">
        <v>100</v>
      </c>
      <c r="DD37" s="117">
        <v>45054</v>
      </c>
      <c r="DE37" s="138"/>
      <c r="DF37" s="138">
        <v>45023</v>
      </c>
      <c r="DG37" s="139" t="s">
        <v>4387</v>
      </c>
      <c r="DH37" s="117">
        <v>45042</v>
      </c>
      <c r="DI37" s="117">
        <v>45042</v>
      </c>
      <c r="DJ37" s="117">
        <v>45042</v>
      </c>
      <c r="DK37" s="117">
        <v>45042</v>
      </c>
      <c r="DL37" s="117"/>
      <c r="DM37" s="117"/>
      <c r="DN37" s="117"/>
      <c r="DO37" s="117"/>
      <c r="DP37" s="140"/>
      <c r="DQ37" s="117"/>
      <c r="DR37" s="117"/>
      <c r="DS37" s="117"/>
      <c r="DT37" s="117"/>
      <c r="DU37" s="117"/>
      <c r="DV37" s="117"/>
      <c r="DW37" s="133"/>
      <c r="DX37" s="117"/>
      <c r="DY37" s="117"/>
      <c r="DZ37" s="117"/>
      <c r="EA37" s="117"/>
      <c r="EB37" s="117"/>
      <c r="EC37" s="117"/>
      <c r="ED37" s="116"/>
      <c r="EE37" s="117"/>
      <c r="EF37" s="117"/>
      <c r="EG37" s="117">
        <v>45056</v>
      </c>
      <c r="EH37" s="117">
        <v>45056</v>
      </c>
      <c r="EI37" s="117"/>
      <c r="EJ37" s="117">
        <v>45056</v>
      </c>
      <c r="EK37" s="133">
        <v>100</v>
      </c>
      <c r="EL37" s="117">
        <v>45062</v>
      </c>
      <c r="EM37" s="122" t="s">
        <v>4765</v>
      </c>
      <c r="EN37" s="141"/>
      <c r="EO37" s="141"/>
      <c r="EP37" s="141"/>
      <c r="EQ37" s="141"/>
      <c r="ER37" s="141"/>
      <c r="ES37" s="141"/>
      <c r="ET37" s="141"/>
      <c r="EU37" s="117"/>
      <c r="EV37" s="117"/>
      <c r="EW37" s="117"/>
      <c r="EX37" s="117"/>
      <c r="EY37" s="117"/>
      <c r="EZ37" s="117"/>
      <c r="FA37" s="117"/>
      <c r="FB37" s="117">
        <v>45055</v>
      </c>
      <c r="FC37" s="117">
        <v>45055</v>
      </c>
      <c r="FD37" s="117">
        <v>45055</v>
      </c>
      <c r="FE37" s="117">
        <v>45056</v>
      </c>
      <c r="FF37" s="133">
        <v>70</v>
      </c>
      <c r="FG37" s="133"/>
      <c r="FH37" s="138"/>
      <c r="FI37" s="142"/>
      <c r="FJ37" s="142"/>
      <c r="FK37" s="143">
        <v>243346</v>
      </c>
      <c r="FL37" s="143">
        <v>243346</v>
      </c>
      <c r="FM37" s="139" t="s">
        <v>708</v>
      </c>
      <c r="FN37" s="142"/>
      <c r="FO37" s="142"/>
      <c r="FP37" s="143">
        <v>243346</v>
      </c>
      <c r="FQ37" s="143">
        <v>243346</v>
      </c>
      <c r="FR37" s="157" t="s">
        <v>729</v>
      </c>
      <c r="FS37" s="458" t="s">
        <v>4718</v>
      </c>
      <c r="FT37" s="459">
        <v>45104</v>
      </c>
      <c r="FU37" s="443" t="s">
        <v>4756</v>
      </c>
      <c r="FW37" s="456" t="s">
        <v>4724</v>
      </c>
      <c r="FX37" s="457">
        <v>45090</v>
      </c>
      <c r="FY37" s="456" t="s">
        <v>4738</v>
      </c>
    </row>
    <row r="38" spans="1:181" ht="20.100000000000001" customHeight="1" x14ac:dyDescent="0.5">
      <c r="A38" s="109">
        <v>37</v>
      </c>
      <c r="B38" s="109" t="s">
        <v>674</v>
      </c>
      <c r="C38" s="109">
        <v>37</v>
      </c>
      <c r="D38" s="109" t="s">
        <v>675</v>
      </c>
      <c r="E38" s="110" t="s">
        <v>676</v>
      </c>
      <c r="F38" s="109" t="s">
        <v>677</v>
      </c>
      <c r="G38" s="247" t="s">
        <v>21</v>
      </c>
      <c r="H38" s="109" t="s">
        <v>858</v>
      </c>
      <c r="I38" s="110" t="s">
        <v>859</v>
      </c>
      <c r="J38" s="110"/>
      <c r="K38" s="111" t="s">
        <v>1065</v>
      </c>
      <c r="L38" s="111" t="s">
        <v>1066</v>
      </c>
      <c r="M38" s="111" t="s">
        <v>681</v>
      </c>
      <c r="N38" s="111" t="s">
        <v>682</v>
      </c>
      <c r="O38" s="248" t="s">
        <v>1068</v>
      </c>
      <c r="P38" s="113">
        <v>13.8474663180883</v>
      </c>
      <c r="Q38" s="113">
        <v>100.60433682714999</v>
      </c>
      <c r="R38" s="249" t="s">
        <v>1069</v>
      </c>
      <c r="S38" s="249"/>
      <c r="T38" s="250" t="s">
        <v>1070</v>
      </c>
      <c r="U38" s="251" t="s">
        <v>1071</v>
      </c>
      <c r="V38" s="251" t="s">
        <v>1072</v>
      </c>
      <c r="W38" s="239" t="s">
        <v>1073</v>
      </c>
      <c r="X38" s="239" t="s">
        <v>1067</v>
      </c>
      <c r="Y38" s="239" t="s">
        <v>4426</v>
      </c>
      <c r="Z38" s="181">
        <v>13.8269129875752</v>
      </c>
      <c r="AA38" s="181">
        <v>100.617667210001</v>
      </c>
      <c r="AB38" s="239" t="s">
        <v>4427</v>
      </c>
      <c r="AC38" s="211" t="s">
        <v>4428</v>
      </c>
      <c r="AD38" s="166" t="s">
        <v>688</v>
      </c>
      <c r="AE38" s="166" t="s">
        <v>689</v>
      </c>
      <c r="AF38" s="252">
        <v>44987</v>
      </c>
      <c r="AG38" s="117"/>
      <c r="AH38" s="116"/>
      <c r="AI38" s="116"/>
      <c r="AJ38" s="145"/>
      <c r="AK38" s="146"/>
      <c r="AL38" s="212"/>
      <c r="AM38" s="146"/>
      <c r="AN38" s="147"/>
      <c r="AO38" s="147"/>
      <c r="AP38" s="116"/>
      <c r="AQ38" s="147"/>
      <c r="AR38" s="147"/>
      <c r="AS38" s="147"/>
      <c r="AT38" s="122"/>
      <c r="AU38" s="142" t="s">
        <v>792</v>
      </c>
      <c r="AV38" s="149"/>
      <c r="AW38" s="150"/>
      <c r="AX38" s="149"/>
      <c r="AY38" s="149"/>
      <c r="AZ38" s="149"/>
      <c r="BA38" s="149"/>
      <c r="BB38" s="149"/>
      <c r="BC38" s="149"/>
      <c r="BD38" s="150"/>
      <c r="BE38" s="150"/>
      <c r="BF38" s="150"/>
      <c r="BG38" s="151"/>
      <c r="BH38" s="151"/>
      <c r="BI38" s="151"/>
      <c r="BJ38" s="152"/>
      <c r="BK38" s="253" t="s">
        <v>793</v>
      </c>
      <c r="BL38" s="153"/>
      <c r="BM38" s="154"/>
      <c r="BN38" s="153" t="s">
        <v>1074</v>
      </c>
      <c r="BO38" s="128" t="s">
        <v>4429</v>
      </c>
      <c r="BP38" s="196" t="s">
        <v>795</v>
      </c>
      <c r="BQ38" s="116" t="s">
        <v>704</v>
      </c>
      <c r="BR38" s="116" t="s">
        <v>705</v>
      </c>
      <c r="BS38" s="202" t="s">
        <v>796</v>
      </c>
      <c r="BT38" s="133">
        <v>100</v>
      </c>
      <c r="BU38" s="202" t="s">
        <v>796</v>
      </c>
      <c r="BV38" s="132"/>
      <c r="BW38" s="132"/>
      <c r="BX38" s="134" t="s">
        <v>616</v>
      </c>
      <c r="BY38" s="134" t="s">
        <v>616</v>
      </c>
      <c r="BZ38" s="134"/>
      <c r="CA38" s="132"/>
      <c r="CB38" s="216" t="s">
        <v>1067</v>
      </c>
      <c r="CC38" s="172"/>
      <c r="CD38" s="173"/>
      <c r="CE38" s="173"/>
      <c r="CF38" s="173"/>
      <c r="CG38" s="171"/>
      <c r="CH38" s="129" t="s">
        <v>701</v>
      </c>
      <c r="CI38" s="117">
        <v>45053</v>
      </c>
      <c r="CJ38" s="117">
        <v>45053</v>
      </c>
      <c r="CK38" s="117"/>
      <c r="CL38" s="117">
        <v>45053</v>
      </c>
      <c r="CM38" s="133">
        <v>100</v>
      </c>
      <c r="CN38" s="117">
        <v>45053</v>
      </c>
      <c r="CO38" s="117"/>
      <c r="CP38" s="137" t="s">
        <v>4382</v>
      </c>
      <c r="CQ38" s="132"/>
      <c r="CR38" s="117"/>
      <c r="CS38" s="132"/>
      <c r="CT38" s="133"/>
      <c r="CU38" s="137" t="s">
        <v>4382</v>
      </c>
      <c r="CV38" s="117"/>
      <c r="CW38" s="147"/>
      <c r="CX38" s="147"/>
      <c r="CY38" s="117">
        <v>45053</v>
      </c>
      <c r="CZ38" s="117">
        <v>45053</v>
      </c>
      <c r="DA38" s="117"/>
      <c r="DB38" s="117">
        <v>45053</v>
      </c>
      <c r="DC38" s="133">
        <v>100</v>
      </c>
      <c r="DD38" s="117">
        <v>45053</v>
      </c>
      <c r="DE38" s="138"/>
      <c r="DF38" s="138">
        <v>45051</v>
      </c>
      <c r="DG38" s="139" t="s">
        <v>4401</v>
      </c>
      <c r="DH38" s="117">
        <v>45068</v>
      </c>
      <c r="DI38" s="117">
        <v>45068</v>
      </c>
      <c r="DJ38" s="117">
        <v>45068</v>
      </c>
      <c r="DK38" s="117">
        <v>45068</v>
      </c>
      <c r="DL38" s="117"/>
      <c r="DM38" s="117"/>
      <c r="DN38" s="117"/>
      <c r="DO38" s="117"/>
      <c r="DP38" s="140"/>
      <c r="DQ38" s="117"/>
      <c r="DR38" s="117"/>
      <c r="DS38" s="117"/>
      <c r="DT38" s="117"/>
      <c r="DU38" s="117"/>
      <c r="DV38" s="117"/>
      <c r="DW38" s="133"/>
      <c r="DX38" s="117"/>
      <c r="DY38" s="117"/>
      <c r="DZ38" s="117"/>
      <c r="EA38" s="117"/>
      <c r="EB38" s="117"/>
      <c r="EC38" s="117"/>
      <c r="ED38" s="116"/>
      <c r="EE38" s="117"/>
      <c r="EF38" s="117"/>
      <c r="EG38" s="117">
        <v>45056</v>
      </c>
      <c r="EH38" s="117">
        <v>45056</v>
      </c>
      <c r="EI38" s="117"/>
      <c r="EJ38" s="117">
        <v>45056</v>
      </c>
      <c r="EK38" s="133">
        <v>100</v>
      </c>
      <c r="EL38" s="117">
        <v>45062</v>
      </c>
      <c r="EM38" s="122" t="s">
        <v>4766</v>
      </c>
      <c r="EN38" s="141"/>
      <c r="EO38" s="141"/>
      <c r="EP38" s="141"/>
      <c r="EQ38" s="141"/>
      <c r="ER38" s="141"/>
      <c r="ES38" s="141"/>
      <c r="ET38" s="141"/>
      <c r="EU38" s="117"/>
      <c r="EV38" s="117"/>
      <c r="EW38" s="117"/>
      <c r="EX38" s="117"/>
      <c r="EY38" s="117"/>
      <c r="EZ38" s="117"/>
      <c r="FA38" s="117"/>
      <c r="FB38" s="117">
        <v>45063</v>
      </c>
      <c r="FC38" s="117">
        <v>45063</v>
      </c>
      <c r="FD38" s="117">
        <v>45063</v>
      </c>
      <c r="FE38" s="117">
        <v>45063</v>
      </c>
      <c r="FF38" s="133">
        <v>50</v>
      </c>
      <c r="FG38" s="133"/>
      <c r="FH38" s="138" t="s">
        <v>4729</v>
      </c>
      <c r="FI38" s="142"/>
      <c r="FJ38" s="142"/>
      <c r="FK38" s="143"/>
      <c r="FL38" s="143"/>
      <c r="FM38" s="139"/>
      <c r="FN38" s="142"/>
      <c r="FO38" s="142"/>
      <c r="FP38" s="143"/>
      <c r="FQ38" s="143"/>
      <c r="FR38" s="139"/>
      <c r="FS38" s="458" t="s">
        <v>4718</v>
      </c>
      <c r="FT38" s="459">
        <v>45105</v>
      </c>
      <c r="FU38" s="443" t="s">
        <v>4756</v>
      </c>
      <c r="FW38" s="456" t="s">
        <v>4718</v>
      </c>
      <c r="FX38" s="457">
        <v>45091</v>
      </c>
      <c r="FY38" s="456" t="s">
        <v>4738</v>
      </c>
    </row>
    <row r="39" spans="1:181" ht="20.100000000000001" customHeight="1" x14ac:dyDescent="0.5">
      <c r="A39" s="109">
        <v>38</v>
      </c>
      <c r="B39" s="109" t="s">
        <v>674</v>
      </c>
      <c r="C39" s="109">
        <v>38</v>
      </c>
      <c r="D39" s="110" t="s">
        <v>675</v>
      </c>
      <c r="E39" s="110" t="s">
        <v>676</v>
      </c>
      <c r="F39" s="110" t="s">
        <v>677</v>
      </c>
      <c r="G39" s="111" t="s">
        <v>21</v>
      </c>
      <c r="H39" s="110" t="s">
        <v>1059</v>
      </c>
      <c r="I39" s="110" t="s">
        <v>1060</v>
      </c>
      <c r="J39" s="110"/>
      <c r="K39" s="111" t="s">
        <v>1076</v>
      </c>
      <c r="L39" s="111"/>
      <c r="M39" s="111" t="s">
        <v>1077</v>
      </c>
      <c r="N39" s="111" t="s">
        <v>682</v>
      </c>
      <c r="O39" s="111" t="s">
        <v>1078</v>
      </c>
      <c r="P39" s="113">
        <v>13.7357441563794</v>
      </c>
      <c r="Q39" s="113">
        <v>100.520400738795</v>
      </c>
      <c r="R39" s="114" t="s">
        <v>1079</v>
      </c>
      <c r="S39" s="114" t="s">
        <v>1080</v>
      </c>
      <c r="T39" s="115" t="s">
        <v>1081</v>
      </c>
      <c r="U39" s="115" t="s">
        <v>1082</v>
      </c>
      <c r="V39" s="115"/>
      <c r="W39" s="115" t="s">
        <v>1083</v>
      </c>
      <c r="X39" s="115"/>
      <c r="Y39" s="115"/>
      <c r="Z39" s="181"/>
      <c r="AA39" s="181"/>
      <c r="AB39" s="115"/>
      <c r="AC39" s="211"/>
      <c r="AD39" s="116" t="s">
        <v>688</v>
      </c>
      <c r="AE39" s="116" t="s">
        <v>689</v>
      </c>
      <c r="AF39" s="117" t="s">
        <v>690</v>
      </c>
      <c r="AG39" s="132">
        <v>44978</v>
      </c>
      <c r="AH39" s="118" t="s">
        <v>691</v>
      </c>
      <c r="AI39" s="118" t="s">
        <v>692</v>
      </c>
      <c r="AJ39" s="145" t="s">
        <v>1084</v>
      </c>
      <c r="AK39" s="146" t="s">
        <v>1085</v>
      </c>
      <c r="AL39" s="146">
        <v>2.6</v>
      </c>
      <c r="AM39" s="146">
        <v>25.22</v>
      </c>
      <c r="AN39" s="147">
        <v>1</v>
      </c>
      <c r="AO39" s="147">
        <v>1</v>
      </c>
      <c r="AP39" s="116" t="s">
        <v>1086</v>
      </c>
      <c r="AQ39" s="147" t="s">
        <v>752</v>
      </c>
      <c r="AR39" s="147">
        <v>1</v>
      </c>
      <c r="AS39" s="147"/>
      <c r="AT39" s="122">
        <v>44979</v>
      </c>
      <c r="AU39" s="148" t="s">
        <v>1087</v>
      </c>
      <c r="AV39" s="149" t="s">
        <v>696</v>
      </c>
      <c r="AW39" s="150"/>
      <c r="AX39" s="149"/>
      <c r="AY39" s="149"/>
      <c r="AZ39" s="149"/>
      <c r="BA39" s="147" t="s">
        <v>697</v>
      </c>
      <c r="BB39" s="147" t="s">
        <v>697</v>
      </c>
      <c r="BC39" s="149"/>
      <c r="BD39" s="150"/>
      <c r="BE39" s="150"/>
      <c r="BF39" s="150"/>
      <c r="BG39" s="163" t="s">
        <v>614</v>
      </c>
      <c r="BH39" s="163" t="s">
        <v>754</v>
      </c>
      <c r="BI39" s="151" t="s">
        <v>701</v>
      </c>
      <c r="BJ39" s="152"/>
      <c r="BK39" s="152"/>
      <c r="BL39" s="153"/>
      <c r="BM39" s="154"/>
      <c r="BN39" s="155" t="s">
        <v>1078</v>
      </c>
      <c r="BO39" s="256" t="s">
        <v>4430</v>
      </c>
      <c r="BP39" s="257" t="s">
        <v>703</v>
      </c>
      <c r="BQ39" s="116" t="s">
        <v>704</v>
      </c>
      <c r="BR39" s="116" t="s">
        <v>705</v>
      </c>
      <c r="BS39" s="132">
        <v>44978</v>
      </c>
      <c r="BT39" s="133">
        <v>100</v>
      </c>
      <c r="BU39" s="132">
        <v>44978</v>
      </c>
      <c r="BV39" s="132" t="s">
        <v>614</v>
      </c>
      <c r="BW39" s="246" t="s">
        <v>1088</v>
      </c>
      <c r="BX39" s="134"/>
      <c r="BY39" s="134"/>
      <c r="BZ39" s="134"/>
      <c r="CA39" s="132"/>
      <c r="CB39" s="171"/>
      <c r="CC39" s="172"/>
      <c r="CD39" s="173"/>
      <c r="CE39" s="173"/>
      <c r="CF39" s="173"/>
      <c r="CG39" s="258" t="s">
        <v>1089</v>
      </c>
      <c r="CH39" s="129" t="s">
        <v>701</v>
      </c>
      <c r="CI39" s="117">
        <v>45036</v>
      </c>
      <c r="CJ39" s="117">
        <v>45036</v>
      </c>
      <c r="CK39" s="117"/>
      <c r="CL39" s="117">
        <v>45036</v>
      </c>
      <c r="CM39" s="133">
        <v>100</v>
      </c>
      <c r="CN39" s="117">
        <v>45036</v>
      </c>
      <c r="CO39" s="117"/>
      <c r="CP39" s="137" t="s">
        <v>706</v>
      </c>
      <c r="CQ39" s="132"/>
      <c r="CR39" s="117"/>
      <c r="CS39" s="132"/>
      <c r="CT39" s="133"/>
      <c r="CU39" s="137" t="s">
        <v>4382</v>
      </c>
      <c r="CV39" s="117"/>
      <c r="CW39" s="147"/>
      <c r="CX39" s="147"/>
      <c r="CY39" s="117">
        <v>45034</v>
      </c>
      <c r="CZ39" s="117">
        <v>45034</v>
      </c>
      <c r="DA39" s="117"/>
      <c r="DB39" s="117">
        <v>45035</v>
      </c>
      <c r="DC39" s="133">
        <v>100</v>
      </c>
      <c r="DD39" s="117">
        <v>45035</v>
      </c>
      <c r="DE39" s="138"/>
      <c r="DF39" s="138">
        <v>45023</v>
      </c>
      <c r="DG39" s="139" t="s">
        <v>4387</v>
      </c>
      <c r="DH39" s="117">
        <v>45036</v>
      </c>
      <c r="DI39" s="117">
        <v>45036</v>
      </c>
      <c r="DJ39" s="117">
        <v>45036</v>
      </c>
      <c r="DK39" s="117">
        <v>45036</v>
      </c>
      <c r="DL39" s="117"/>
      <c r="DM39" s="117"/>
      <c r="DN39" s="117"/>
      <c r="DO39" s="117"/>
      <c r="DP39" s="140"/>
      <c r="DQ39" s="117"/>
      <c r="DR39" s="117"/>
      <c r="DS39" s="117">
        <v>45064</v>
      </c>
      <c r="DT39" s="117">
        <v>45064</v>
      </c>
      <c r="DU39" s="117"/>
      <c r="DV39" s="117">
        <v>45064</v>
      </c>
      <c r="DW39" s="133">
        <v>100</v>
      </c>
      <c r="DX39" s="117">
        <v>45064</v>
      </c>
      <c r="DY39" s="117"/>
      <c r="DZ39" s="117"/>
      <c r="EA39" s="117"/>
      <c r="EB39" s="117"/>
      <c r="EC39" s="117"/>
      <c r="ED39" s="116"/>
      <c r="EE39" s="117"/>
      <c r="EF39" s="117"/>
      <c r="EG39" s="117">
        <v>45049</v>
      </c>
      <c r="EH39" s="117">
        <v>45049</v>
      </c>
      <c r="EI39" s="117"/>
      <c r="EJ39" s="117">
        <v>45050</v>
      </c>
      <c r="EK39" s="116">
        <v>100</v>
      </c>
      <c r="EL39" s="117">
        <v>45062</v>
      </c>
      <c r="EM39" s="122" t="s">
        <v>4726</v>
      </c>
      <c r="EN39" s="141"/>
      <c r="EO39" s="141"/>
      <c r="EP39" s="141"/>
      <c r="EQ39" s="141"/>
      <c r="ER39" s="141"/>
      <c r="ES39" s="141"/>
      <c r="ET39" s="141"/>
      <c r="EU39" s="117"/>
      <c r="EV39" s="117"/>
      <c r="EW39" s="117"/>
      <c r="EX39" s="117"/>
      <c r="EY39" s="117"/>
      <c r="EZ39" s="117"/>
      <c r="FA39" s="117"/>
      <c r="FB39" s="117">
        <v>45054</v>
      </c>
      <c r="FC39" s="117">
        <v>45054</v>
      </c>
      <c r="FD39" s="117">
        <v>45054</v>
      </c>
      <c r="FE39" s="117">
        <v>45055</v>
      </c>
      <c r="FF39" s="133">
        <v>70</v>
      </c>
      <c r="FG39" s="133"/>
      <c r="FH39" s="138"/>
      <c r="FI39" s="142"/>
      <c r="FJ39" s="142"/>
      <c r="FK39" s="143"/>
      <c r="FL39" s="143"/>
      <c r="FM39" s="139"/>
      <c r="FN39" s="142"/>
      <c r="FO39" s="142"/>
      <c r="FP39" s="143"/>
      <c r="FQ39" s="143"/>
      <c r="FR39" s="139"/>
      <c r="FS39" s="458" t="s">
        <v>4718</v>
      </c>
      <c r="FT39" s="459">
        <v>45105</v>
      </c>
      <c r="FU39" s="443" t="s">
        <v>4756</v>
      </c>
      <c r="FW39" s="456" t="s">
        <v>4718</v>
      </c>
      <c r="FX39" s="457">
        <v>45091</v>
      </c>
      <c r="FY39" s="456" t="s">
        <v>4738</v>
      </c>
    </row>
    <row r="40" spans="1:181" ht="20.100000000000001" customHeight="1" x14ac:dyDescent="0.5">
      <c r="A40" s="109">
        <v>39</v>
      </c>
      <c r="B40" s="109" t="s">
        <v>674</v>
      </c>
      <c r="C40" s="109">
        <v>39</v>
      </c>
      <c r="D40" s="110" t="s">
        <v>675</v>
      </c>
      <c r="E40" s="110" t="s">
        <v>676</v>
      </c>
      <c r="F40" s="110" t="s">
        <v>677</v>
      </c>
      <c r="G40" s="111" t="s">
        <v>21</v>
      </c>
      <c r="H40" s="110" t="s">
        <v>1059</v>
      </c>
      <c r="I40" s="110" t="s">
        <v>1090</v>
      </c>
      <c r="J40" s="110"/>
      <c r="K40" s="111" t="s">
        <v>1091</v>
      </c>
      <c r="L40" s="111"/>
      <c r="M40" s="111" t="s">
        <v>1092</v>
      </c>
      <c r="N40" s="111" t="s">
        <v>682</v>
      </c>
      <c r="O40" s="259" t="s">
        <v>1093</v>
      </c>
      <c r="P40" s="113">
        <v>13.725932427734501</v>
      </c>
      <c r="Q40" s="113">
        <v>100.532476654286</v>
      </c>
      <c r="R40" s="114" t="s">
        <v>1094</v>
      </c>
      <c r="S40" s="114" t="s">
        <v>1095</v>
      </c>
      <c r="T40" s="115" t="s">
        <v>1096</v>
      </c>
      <c r="U40" s="115" t="s">
        <v>1097</v>
      </c>
      <c r="V40" s="115"/>
      <c r="W40" s="115" t="s">
        <v>1095</v>
      </c>
      <c r="X40" s="115"/>
      <c r="Y40" s="115"/>
      <c r="Z40" s="181"/>
      <c r="AA40" s="181"/>
      <c r="AB40" s="115"/>
      <c r="AC40" s="211"/>
      <c r="AD40" s="116" t="s">
        <v>688</v>
      </c>
      <c r="AE40" s="116" t="s">
        <v>689</v>
      </c>
      <c r="AF40" s="117" t="s">
        <v>690</v>
      </c>
      <c r="AG40" s="132">
        <v>44978</v>
      </c>
      <c r="AH40" s="118" t="s">
        <v>691</v>
      </c>
      <c r="AI40" s="118" t="s">
        <v>692</v>
      </c>
      <c r="AJ40" s="145">
        <v>5</v>
      </c>
      <c r="AK40" s="146">
        <v>8</v>
      </c>
      <c r="AL40" s="146">
        <v>2.6</v>
      </c>
      <c r="AM40" s="146">
        <v>40</v>
      </c>
      <c r="AN40" s="147">
        <v>1</v>
      </c>
      <c r="AO40" s="147">
        <v>1</v>
      </c>
      <c r="AP40" s="116" t="s">
        <v>1098</v>
      </c>
      <c r="AQ40" s="147" t="s">
        <v>752</v>
      </c>
      <c r="AR40" s="147">
        <v>1</v>
      </c>
      <c r="AS40" s="147"/>
      <c r="AT40" s="122">
        <v>44979</v>
      </c>
      <c r="AU40" s="142"/>
      <c r="AV40" s="149" t="s">
        <v>696</v>
      </c>
      <c r="AW40" s="150"/>
      <c r="AX40" s="149"/>
      <c r="AY40" s="149"/>
      <c r="AZ40" s="149"/>
      <c r="BA40" s="149"/>
      <c r="BB40" s="147" t="s">
        <v>697</v>
      </c>
      <c r="BC40" s="147" t="s">
        <v>697</v>
      </c>
      <c r="BD40" s="150"/>
      <c r="BE40" s="150"/>
      <c r="BF40" s="150"/>
      <c r="BG40" s="163" t="s">
        <v>614</v>
      </c>
      <c r="BH40" s="163" t="s">
        <v>754</v>
      </c>
      <c r="BI40" s="151" t="s">
        <v>701</v>
      </c>
      <c r="BJ40" s="152"/>
      <c r="BK40" s="152"/>
      <c r="BL40" s="153"/>
      <c r="BM40" s="154"/>
      <c r="BN40" s="155" t="s">
        <v>1093</v>
      </c>
      <c r="BO40" s="130" t="s">
        <v>1093</v>
      </c>
      <c r="BP40" s="130"/>
      <c r="BQ40" s="116" t="s">
        <v>704</v>
      </c>
      <c r="BR40" s="116" t="s">
        <v>705</v>
      </c>
      <c r="BS40" s="132">
        <v>44978</v>
      </c>
      <c r="BT40" s="133">
        <v>100</v>
      </c>
      <c r="BU40" s="132">
        <v>44978</v>
      </c>
      <c r="BV40" s="132" t="s">
        <v>614</v>
      </c>
      <c r="BW40" s="260" t="s">
        <v>1099</v>
      </c>
      <c r="BX40" s="134"/>
      <c r="BY40" s="134"/>
      <c r="BZ40" s="134"/>
      <c r="CA40" s="132"/>
      <c r="CB40" s="171"/>
      <c r="CC40" s="172"/>
      <c r="CD40" s="173"/>
      <c r="CE40" s="173"/>
      <c r="CF40" s="173"/>
      <c r="CG40" s="258" t="s">
        <v>1100</v>
      </c>
      <c r="CH40" s="129" t="s">
        <v>701</v>
      </c>
      <c r="CI40" s="117">
        <v>45037</v>
      </c>
      <c r="CJ40" s="117">
        <v>45037</v>
      </c>
      <c r="CK40" s="117"/>
      <c r="CL40" s="117">
        <v>45037</v>
      </c>
      <c r="CM40" s="133">
        <v>100</v>
      </c>
      <c r="CN40" s="117">
        <v>45037</v>
      </c>
      <c r="CO40" s="117"/>
      <c r="CP40" s="137" t="s">
        <v>706</v>
      </c>
      <c r="CQ40" s="132"/>
      <c r="CR40" s="117"/>
      <c r="CS40" s="132"/>
      <c r="CT40" s="133"/>
      <c r="CU40" s="137" t="s">
        <v>4382</v>
      </c>
      <c r="CV40" s="117"/>
      <c r="CW40" s="147"/>
      <c r="CX40" s="147"/>
      <c r="CY40" s="117">
        <v>45037</v>
      </c>
      <c r="CZ40" s="117">
        <v>45037</v>
      </c>
      <c r="DA40" s="117"/>
      <c r="DB40" s="117">
        <v>45038</v>
      </c>
      <c r="DC40" s="133">
        <v>100</v>
      </c>
      <c r="DD40" s="117">
        <v>45041</v>
      </c>
      <c r="DE40" s="261" t="s">
        <v>1101</v>
      </c>
      <c r="DF40" s="138">
        <v>45023</v>
      </c>
      <c r="DG40" s="139" t="s">
        <v>4387</v>
      </c>
      <c r="DH40" s="117">
        <v>45042</v>
      </c>
      <c r="DI40" s="117">
        <v>45042</v>
      </c>
      <c r="DJ40" s="117">
        <v>45042</v>
      </c>
      <c r="DK40" s="117">
        <v>45042</v>
      </c>
      <c r="DL40" s="117"/>
      <c r="DM40" s="117"/>
      <c r="DN40" s="117"/>
      <c r="DO40" s="117"/>
      <c r="DP40" s="140"/>
      <c r="DQ40" s="117"/>
      <c r="DR40" s="117"/>
      <c r="DS40" s="117"/>
      <c r="DT40" s="117"/>
      <c r="DU40" s="117"/>
      <c r="DV40" s="117"/>
      <c r="DW40" s="133"/>
      <c r="DX40" s="117"/>
      <c r="DY40" s="117"/>
      <c r="DZ40" s="117"/>
      <c r="EA40" s="117"/>
      <c r="EB40" s="117"/>
      <c r="EC40" s="117"/>
      <c r="ED40" s="116"/>
      <c r="EE40" s="117"/>
      <c r="EF40" s="117"/>
      <c r="EG40" s="117">
        <v>45049</v>
      </c>
      <c r="EH40" s="117">
        <v>45049</v>
      </c>
      <c r="EI40" s="117"/>
      <c r="EJ40" s="117">
        <v>45050</v>
      </c>
      <c r="EK40" s="116">
        <v>100</v>
      </c>
      <c r="EL40" s="117">
        <v>45062</v>
      </c>
      <c r="EM40" s="122" t="s">
        <v>4726</v>
      </c>
      <c r="EN40" s="141"/>
      <c r="EO40" s="141"/>
      <c r="EP40" s="141"/>
      <c r="EQ40" s="141"/>
      <c r="ER40" s="141"/>
      <c r="ES40" s="141"/>
      <c r="ET40" s="141"/>
      <c r="EU40" s="117"/>
      <c r="EV40" s="117"/>
      <c r="EW40" s="117"/>
      <c r="EX40" s="117"/>
      <c r="EY40" s="117"/>
      <c r="EZ40" s="117"/>
      <c r="FA40" s="117"/>
      <c r="FB40" s="117">
        <v>45055</v>
      </c>
      <c r="FC40" s="117">
        <v>45055</v>
      </c>
      <c r="FD40" s="117">
        <v>45055</v>
      </c>
      <c r="FE40" s="117">
        <v>45056</v>
      </c>
      <c r="FF40" s="133">
        <v>70</v>
      </c>
      <c r="FG40" s="133"/>
      <c r="FH40" s="138"/>
      <c r="FI40" s="142"/>
      <c r="FJ40" s="142"/>
      <c r="FK40" s="143">
        <v>243354</v>
      </c>
      <c r="FL40" s="143">
        <v>243354</v>
      </c>
      <c r="FM40" s="139" t="s">
        <v>708</v>
      </c>
      <c r="FN40" s="142"/>
      <c r="FO40" s="142"/>
      <c r="FP40" s="143">
        <v>243354</v>
      </c>
      <c r="FQ40" s="143">
        <v>243354</v>
      </c>
      <c r="FR40" s="139" t="s">
        <v>834</v>
      </c>
      <c r="FS40" s="458" t="s">
        <v>4718</v>
      </c>
      <c r="FT40" s="459">
        <v>45105</v>
      </c>
      <c r="FU40" s="443" t="s">
        <v>4756</v>
      </c>
      <c r="FW40" s="456" t="s">
        <v>4718</v>
      </c>
      <c r="FX40" s="457">
        <v>45091</v>
      </c>
      <c r="FY40" s="456" t="s">
        <v>4738</v>
      </c>
    </row>
    <row r="41" spans="1:181" ht="20.100000000000001" customHeight="1" x14ac:dyDescent="0.5">
      <c r="A41" s="109">
        <v>40</v>
      </c>
      <c r="B41" s="109" t="s">
        <v>674</v>
      </c>
      <c r="C41" s="109">
        <v>40</v>
      </c>
      <c r="D41" s="110" t="s">
        <v>675</v>
      </c>
      <c r="E41" s="110" t="s">
        <v>676</v>
      </c>
      <c r="F41" s="110" t="s">
        <v>677</v>
      </c>
      <c r="G41" s="111" t="s">
        <v>21</v>
      </c>
      <c r="H41" s="110" t="s">
        <v>945</v>
      </c>
      <c r="I41" s="110" t="s">
        <v>945</v>
      </c>
      <c r="J41" s="110"/>
      <c r="K41" s="111" t="s">
        <v>1102</v>
      </c>
      <c r="L41" s="111"/>
      <c r="M41" s="111"/>
      <c r="N41" s="111" t="s">
        <v>682</v>
      </c>
      <c r="O41" s="111" t="s">
        <v>1104</v>
      </c>
      <c r="P41" s="113">
        <v>13.7478869146598</v>
      </c>
      <c r="Q41" s="113">
        <v>100.518761198932</v>
      </c>
      <c r="R41" s="114"/>
      <c r="S41" s="114"/>
      <c r="T41" s="115"/>
      <c r="U41" s="115"/>
      <c r="V41" s="115"/>
      <c r="W41" s="115" t="s">
        <v>1105</v>
      </c>
      <c r="X41" s="115"/>
      <c r="Y41" s="115"/>
      <c r="Z41" s="181"/>
      <c r="AA41" s="181"/>
      <c r="AB41" s="115"/>
      <c r="AC41" s="211"/>
      <c r="AD41" s="116" t="s">
        <v>688</v>
      </c>
      <c r="AE41" s="116" t="s">
        <v>689</v>
      </c>
      <c r="AF41" s="117">
        <v>44980</v>
      </c>
      <c r="AG41" s="132">
        <v>44981</v>
      </c>
      <c r="AH41" s="118" t="s">
        <v>691</v>
      </c>
      <c r="AI41" s="118" t="s">
        <v>692</v>
      </c>
      <c r="AJ41" s="145">
        <v>5.8</v>
      </c>
      <c r="AK41" s="146">
        <v>10</v>
      </c>
      <c r="AL41" s="146">
        <v>2.65</v>
      </c>
      <c r="AM41" s="146">
        <v>58</v>
      </c>
      <c r="AN41" s="147">
        <v>1</v>
      </c>
      <c r="AO41" s="147">
        <v>1</v>
      </c>
      <c r="AP41" s="116"/>
      <c r="AQ41" s="147" t="s">
        <v>1106</v>
      </c>
      <c r="AR41" s="147">
        <v>3</v>
      </c>
      <c r="AS41" s="147"/>
      <c r="AT41" s="122"/>
      <c r="AU41" s="142"/>
      <c r="AV41" s="149" t="s">
        <v>696</v>
      </c>
      <c r="AW41" s="150" t="s">
        <v>849</v>
      </c>
      <c r="AX41" s="149"/>
      <c r="AY41" s="147" t="s">
        <v>1107</v>
      </c>
      <c r="AZ41" s="149"/>
      <c r="BA41" s="149"/>
      <c r="BB41" s="149"/>
      <c r="BC41" s="149"/>
      <c r="BD41" s="150" t="s">
        <v>698</v>
      </c>
      <c r="BE41" s="150"/>
      <c r="BF41" s="150"/>
      <c r="BG41" s="151" t="s">
        <v>699</v>
      </c>
      <c r="BH41" s="151" t="s">
        <v>700</v>
      </c>
      <c r="BI41" s="151" t="s">
        <v>701</v>
      </c>
      <c r="BJ41" s="152"/>
      <c r="BK41" s="152"/>
      <c r="BL41" s="153"/>
      <c r="BM41" s="154"/>
      <c r="BN41" s="155" t="s">
        <v>1104</v>
      </c>
      <c r="BO41" s="131" t="s">
        <v>1103</v>
      </c>
      <c r="BP41" s="131" t="s">
        <v>703</v>
      </c>
      <c r="BQ41" s="116" t="s">
        <v>704</v>
      </c>
      <c r="BR41" s="116" t="s">
        <v>705</v>
      </c>
      <c r="BS41" s="132">
        <v>44981</v>
      </c>
      <c r="BT41" s="133">
        <v>100</v>
      </c>
      <c r="BU41" s="132">
        <v>44981</v>
      </c>
      <c r="BV41" s="132"/>
      <c r="BW41" s="132"/>
      <c r="BX41" s="134"/>
      <c r="BY41" s="134"/>
      <c r="BZ41" s="134"/>
      <c r="CA41" s="132"/>
      <c r="CB41" s="135"/>
      <c r="CC41" s="132"/>
      <c r="CD41" s="136"/>
      <c r="CE41" s="136"/>
      <c r="CF41" s="136"/>
      <c r="CG41" s="135"/>
      <c r="CH41" s="129" t="s">
        <v>701</v>
      </c>
      <c r="CI41" s="117">
        <v>45000</v>
      </c>
      <c r="CJ41" s="117">
        <v>45000</v>
      </c>
      <c r="CK41" s="117"/>
      <c r="CL41" s="117">
        <v>45000</v>
      </c>
      <c r="CM41" s="133">
        <v>100</v>
      </c>
      <c r="CN41" s="117">
        <v>45000</v>
      </c>
      <c r="CO41" s="117"/>
      <c r="CP41" s="132">
        <v>45015</v>
      </c>
      <c r="CQ41" s="132">
        <v>45015</v>
      </c>
      <c r="CR41" s="117"/>
      <c r="CS41" s="132">
        <v>45015</v>
      </c>
      <c r="CT41" s="133">
        <v>100</v>
      </c>
      <c r="CU41" s="132">
        <v>45015</v>
      </c>
      <c r="CV41" s="117"/>
      <c r="CW41" s="147"/>
      <c r="CX41" s="147" t="s">
        <v>1107</v>
      </c>
      <c r="CY41" s="117">
        <v>45000</v>
      </c>
      <c r="CZ41" s="117">
        <v>45000</v>
      </c>
      <c r="DA41" s="117"/>
      <c r="DB41" s="117">
        <v>45001</v>
      </c>
      <c r="DC41" s="133">
        <v>100</v>
      </c>
      <c r="DD41" s="117">
        <v>45044</v>
      </c>
      <c r="DE41" s="138"/>
      <c r="DF41" s="138">
        <v>45012</v>
      </c>
      <c r="DG41" s="139" t="s">
        <v>4383</v>
      </c>
      <c r="DH41" s="117">
        <v>45040</v>
      </c>
      <c r="DI41" s="117">
        <v>45040</v>
      </c>
      <c r="DJ41" s="117">
        <v>45040</v>
      </c>
      <c r="DK41" s="117">
        <v>45040</v>
      </c>
      <c r="DL41" s="117"/>
      <c r="DM41" s="117"/>
      <c r="DN41" s="117"/>
      <c r="DO41" s="117"/>
      <c r="DP41" s="140"/>
      <c r="DQ41" s="117"/>
      <c r="DR41" s="117"/>
      <c r="DS41" s="117"/>
      <c r="DT41" s="117"/>
      <c r="DU41" s="117"/>
      <c r="DV41" s="117"/>
      <c r="DW41" s="133"/>
      <c r="DX41" s="117"/>
      <c r="DY41" s="117"/>
      <c r="DZ41" s="117">
        <v>45034</v>
      </c>
      <c r="EA41" s="117">
        <v>45034</v>
      </c>
      <c r="EB41" s="117"/>
      <c r="EC41" s="117">
        <v>45034</v>
      </c>
      <c r="ED41" s="116">
        <v>100</v>
      </c>
      <c r="EE41" s="117">
        <v>45034</v>
      </c>
      <c r="EF41" s="117" t="s">
        <v>1108</v>
      </c>
      <c r="EG41" s="117">
        <v>45034</v>
      </c>
      <c r="EH41" s="117">
        <v>45034</v>
      </c>
      <c r="EI41" s="117"/>
      <c r="EJ41" s="117">
        <v>45035</v>
      </c>
      <c r="EK41" s="116">
        <v>100</v>
      </c>
      <c r="EL41" s="117">
        <v>45062</v>
      </c>
      <c r="EM41" s="122" t="s">
        <v>4767</v>
      </c>
      <c r="EN41" s="141"/>
      <c r="EO41" s="141"/>
      <c r="EP41" s="141"/>
      <c r="EQ41" s="141"/>
      <c r="ER41" s="141"/>
      <c r="ES41" s="141"/>
      <c r="ET41" s="141"/>
      <c r="EU41" s="117"/>
      <c r="EV41" s="117"/>
      <c r="EW41" s="117"/>
      <c r="EX41" s="117"/>
      <c r="EY41" s="117"/>
      <c r="EZ41" s="117"/>
      <c r="FA41" s="117"/>
      <c r="FB41" s="117">
        <v>45049</v>
      </c>
      <c r="FC41" s="117">
        <v>45049</v>
      </c>
      <c r="FD41" s="117">
        <v>45049</v>
      </c>
      <c r="FE41" s="117">
        <v>45050</v>
      </c>
      <c r="FF41" s="133">
        <v>70</v>
      </c>
      <c r="FG41" s="133"/>
      <c r="FH41" s="138" t="s">
        <v>4768</v>
      </c>
      <c r="FI41" s="142"/>
      <c r="FJ41" s="142"/>
      <c r="FK41" s="143"/>
      <c r="FL41" s="143"/>
      <c r="FM41" s="139"/>
      <c r="FN41" s="142"/>
      <c r="FO41" s="142"/>
      <c r="FP41" s="143"/>
      <c r="FQ41" s="143"/>
      <c r="FR41" s="139"/>
      <c r="FS41" s="458" t="s">
        <v>4718</v>
      </c>
      <c r="FT41" s="459">
        <v>45106</v>
      </c>
      <c r="FU41" s="443" t="s">
        <v>4756</v>
      </c>
      <c r="FW41" s="456" t="s">
        <v>4723</v>
      </c>
      <c r="FX41" s="457">
        <v>45091</v>
      </c>
      <c r="FY41" s="456" t="s">
        <v>4738</v>
      </c>
    </row>
    <row r="42" spans="1:181" ht="20.100000000000001" customHeight="1" x14ac:dyDescent="0.5">
      <c r="A42" s="109">
        <v>41</v>
      </c>
      <c r="B42" s="109" t="s">
        <v>674</v>
      </c>
      <c r="C42" s="109">
        <v>41</v>
      </c>
      <c r="D42" s="110" t="s">
        <v>675</v>
      </c>
      <c r="E42" s="110" t="s">
        <v>676</v>
      </c>
      <c r="F42" s="110" t="s">
        <v>677</v>
      </c>
      <c r="G42" s="111" t="s">
        <v>21</v>
      </c>
      <c r="H42" s="110" t="s">
        <v>1109</v>
      </c>
      <c r="I42" s="110" t="s">
        <v>1110</v>
      </c>
      <c r="J42" s="110"/>
      <c r="K42" s="111" t="s">
        <v>1111</v>
      </c>
      <c r="L42" s="111"/>
      <c r="M42" s="111"/>
      <c r="N42" s="111" t="s">
        <v>682</v>
      </c>
      <c r="O42" s="111" t="s">
        <v>1112</v>
      </c>
      <c r="P42" s="113">
        <v>13.751376094470499</v>
      </c>
      <c r="Q42" s="113">
        <v>100.523850469091</v>
      </c>
      <c r="R42" s="114" t="s">
        <v>1113</v>
      </c>
      <c r="S42" s="114" t="s">
        <v>1056</v>
      </c>
      <c r="T42" s="115" t="s">
        <v>1114</v>
      </c>
      <c r="U42" s="115" t="s">
        <v>1115</v>
      </c>
      <c r="V42" s="115"/>
      <c r="W42" s="115" t="s">
        <v>1115</v>
      </c>
      <c r="X42" s="115"/>
      <c r="Y42" s="115"/>
      <c r="Z42" s="181"/>
      <c r="AA42" s="181"/>
      <c r="AB42" s="115"/>
      <c r="AC42" s="211"/>
      <c r="AD42" s="116" t="s">
        <v>688</v>
      </c>
      <c r="AE42" s="116" t="s">
        <v>689</v>
      </c>
      <c r="AF42" s="117" t="s">
        <v>690</v>
      </c>
      <c r="AG42" s="132">
        <v>44978</v>
      </c>
      <c r="AH42" s="168" t="s">
        <v>764</v>
      </c>
      <c r="AI42" s="168" t="s">
        <v>764</v>
      </c>
      <c r="AJ42" s="145">
        <v>7.8</v>
      </c>
      <c r="AK42" s="146">
        <v>10.3</v>
      </c>
      <c r="AL42" s="146">
        <v>2.95</v>
      </c>
      <c r="AM42" s="146">
        <v>80.34</v>
      </c>
      <c r="AN42" s="147">
        <v>2</v>
      </c>
      <c r="AO42" s="147">
        <v>3</v>
      </c>
      <c r="AP42" s="116"/>
      <c r="AQ42" s="147" t="s">
        <v>752</v>
      </c>
      <c r="AR42" s="147">
        <v>1</v>
      </c>
      <c r="AS42" s="147"/>
      <c r="AT42" s="122">
        <v>44978</v>
      </c>
      <c r="AU42" s="142" t="s">
        <v>817</v>
      </c>
      <c r="AV42" s="149" t="s">
        <v>725</v>
      </c>
      <c r="AW42" s="150"/>
      <c r="AX42" s="149"/>
      <c r="AY42" s="149"/>
      <c r="AZ42" s="149"/>
      <c r="BA42" s="149"/>
      <c r="BB42" s="149"/>
      <c r="BC42" s="147" t="s">
        <v>697</v>
      </c>
      <c r="BD42" s="150" t="s">
        <v>698</v>
      </c>
      <c r="BE42" s="150"/>
      <c r="BF42" s="150"/>
      <c r="BG42" s="151" t="s">
        <v>699</v>
      </c>
      <c r="BH42" s="163" t="s">
        <v>754</v>
      </c>
      <c r="BI42" s="215" t="s">
        <v>701</v>
      </c>
      <c r="BJ42" s="152"/>
      <c r="BK42" s="152"/>
      <c r="BL42" s="153"/>
      <c r="BM42" s="154"/>
      <c r="BN42" s="155" t="s">
        <v>1112</v>
      </c>
      <c r="BO42" s="130" t="s">
        <v>1112</v>
      </c>
      <c r="BP42" s="130"/>
      <c r="BQ42" s="116" t="s">
        <v>704</v>
      </c>
      <c r="BR42" s="116" t="s">
        <v>705</v>
      </c>
      <c r="BS42" s="132">
        <v>44978</v>
      </c>
      <c r="BT42" s="133">
        <v>100</v>
      </c>
      <c r="BU42" s="132">
        <v>44978</v>
      </c>
      <c r="BV42" s="132"/>
      <c r="BW42" s="132"/>
      <c r="BX42" s="134"/>
      <c r="BY42" s="134"/>
      <c r="BZ42" s="134"/>
      <c r="CA42" s="132"/>
      <c r="CB42" s="135"/>
      <c r="CC42" s="132"/>
      <c r="CD42" s="136"/>
      <c r="CE42" s="136"/>
      <c r="CF42" s="136"/>
      <c r="CG42" s="135"/>
      <c r="CH42" s="129" t="s">
        <v>701</v>
      </c>
      <c r="CI42" s="117">
        <v>44997</v>
      </c>
      <c r="CJ42" s="117">
        <v>44997</v>
      </c>
      <c r="CK42" s="117"/>
      <c r="CL42" s="117">
        <v>44997</v>
      </c>
      <c r="CM42" s="133">
        <v>100</v>
      </c>
      <c r="CN42" s="117">
        <v>44997</v>
      </c>
      <c r="CO42" s="132"/>
      <c r="CP42" s="137" t="s">
        <v>706</v>
      </c>
      <c r="CQ42" s="132"/>
      <c r="CR42" s="117"/>
      <c r="CS42" s="132"/>
      <c r="CT42" s="133"/>
      <c r="CU42" s="137" t="s">
        <v>4382</v>
      </c>
      <c r="CV42" s="117" t="s">
        <v>868</v>
      </c>
      <c r="CW42" s="147"/>
      <c r="CX42" s="147"/>
      <c r="CY42" s="117">
        <v>44997</v>
      </c>
      <c r="CZ42" s="117">
        <v>44997</v>
      </c>
      <c r="DA42" s="117"/>
      <c r="DB42" s="117">
        <v>45008</v>
      </c>
      <c r="DC42" s="133">
        <v>100</v>
      </c>
      <c r="DD42" s="117">
        <v>45044</v>
      </c>
      <c r="DE42" s="138"/>
      <c r="DF42" s="138">
        <v>45012</v>
      </c>
      <c r="DG42" s="139" t="s">
        <v>4383</v>
      </c>
      <c r="DH42" s="117">
        <v>45049</v>
      </c>
      <c r="DI42" s="117">
        <v>45049</v>
      </c>
      <c r="DJ42" s="117">
        <v>45049</v>
      </c>
      <c r="DK42" s="117">
        <v>45049</v>
      </c>
      <c r="DL42" s="117"/>
      <c r="DM42" s="117"/>
      <c r="DN42" s="117"/>
      <c r="DO42" s="117"/>
      <c r="DP42" s="140"/>
      <c r="DQ42" s="117"/>
      <c r="DR42" s="117"/>
      <c r="DS42" s="117"/>
      <c r="DT42" s="117"/>
      <c r="DU42" s="117"/>
      <c r="DV42" s="117"/>
      <c r="DW42" s="133"/>
      <c r="DX42" s="117"/>
      <c r="DY42" s="117"/>
      <c r="DZ42" s="117">
        <v>45037</v>
      </c>
      <c r="EA42" s="117">
        <v>45037</v>
      </c>
      <c r="EB42" s="117"/>
      <c r="EC42" s="117">
        <v>45037</v>
      </c>
      <c r="ED42" s="116">
        <v>100</v>
      </c>
      <c r="EE42" s="117">
        <v>45037</v>
      </c>
      <c r="EF42" s="117" t="s">
        <v>4433</v>
      </c>
      <c r="EG42" s="117"/>
      <c r="EH42" s="117"/>
      <c r="EI42" s="117"/>
      <c r="EJ42" s="117"/>
      <c r="EK42" s="133"/>
      <c r="EL42" s="117"/>
      <c r="EM42" s="122" t="s">
        <v>4433</v>
      </c>
      <c r="EN42" s="141"/>
      <c r="EO42" s="141"/>
      <c r="EP42" s="141"/>
      <c r="EQ42" s="141"/>
      <c r="ER42" s="141"/>
      <c r="ES42" s="141"/>
      <c r="ET42" s="141"/>
      <c r="EU42" s="117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33"/>
      <c r="FG42" s="133"/>
      <c r="FH42" s="138"/>
      <c r="FI42" s="142"/>
      <c r="FJ42" s="142"/>
      <c r="FK42" s="143">
        <v>243346</v>
      </c>
      <c r="FL42" s="143">
        <v>243346</v>
      </c>
      <c r="FM42" s="139" t="s">
        <v>708</v>
      </c>
      <c r="FN42" s="142"/>
      <c r="FO42" s="142"/>
      <c r="FP42" s="143">
        <v>243346</v>
      </c>
      <c r="FQ42" s="143">
        <v>243346</v>
      </c>
      <c r="FR42" s="157" t="s">
        <v>729</v>
      </c>
      <c r="FS42" s="458" t="s">
        <v>4718</v>
      </c>
      <c r="FT42" s="459">
        <v>45106</v>
      </c>
      <c r="FU42" s="443" t="s">
        <v>4756</v>
      </c>
      <c r="FW42" s="456" t="s">
        <v>4723</v>
      </c>
      <c r="FX42" s="457">
        <v>45091</v>
      </c>
      <c r="FY42" s="456" t="s">
        <v>4738</v>
      </c>
    </row>
    <row r="43" spans="1:181" ht="20.100000000000001" customHeight="1" x14ac:dyDescent="0.5">
      <c r="A43" s="109">
        <v>42</v>
      </c>
      <c r="B43" s="109" t="s">
        <v>674</v>
      </c>
      <c r="C43" s="109">
        <v>42</v>
      </c>
      <c r="D43" s="110" t="s">
        <v>675</v>
      </c>
      <c r="E43" s="110" t="s">
        <v>676</v>
      </c>
      <c r="F43" s="110" t="s">
        <v>677</v>
      </c>
      <c r="G43" s="111" t="s">
        <v>21</v>
      </c>
      <c r="H43" s="110" t="s">
        <v>1116</v>
      </c>
      <c r="I43" s="110" t="s">
        <v>1116</v>
      </c>
      <c r="J43" s="110"/>
      <c r="K43" s="111" t="s">
        <v>1117</v>
      </c>
      <c r="L43" s="111" t="s">
        <v>1118</v>
      </c>
      <c r="M43" s="111"/>
      <c r="N43" s="111" t="s">
        <v>682</v>
      </c>
      <c r="O43" s="175" t="s">
        <v>1120</v>
      </c>
      <c r="P43" s="113">
        <v>13.782478030181499</v>
      </c>
      <c r="Q43" s="113">
        <v>100.51072239646599</v>
      </c>
      <c r="R43" s="114" t="s">
        <v>1121</v>
      </c>
      <c r="S43" s="114" t="s">
        <v>1122</v>
      </c>
      <c r="T43" s="115" t="s">
        <v>1123</v>
      </c>
      <c r="U43" s="115" t="s">
        <v>1124</v>
      </c>
      <c r="V43" s="115"/>
      <c r="W43" s="115" t="s">
        <v>1125</v>
      </c>
      <c r="X43" s="115" t="s">
        <v>1119</v>
      </c>
      <c r="Y43" s="115" t="s">
        <v>4434</v>
      </c>
      <c r="Z43" s="181">
        <v>13.775698608429501</v>
      </c>
      <c r="AA43" s="181">
        <v>100.490305226781</v>
      </c>
      <c r="AB43" s="115" t="s">
        <v>4435</v>
      </c>
      <c r="AC43" s="211" t="s">
        <v>4436</v>
      </c>
      <c r="AD43" s="116" t="s">
        <v>688</v>
      </c>
      <c r="AE43" s="116" t="s">
        <v>689</v>
      </c>
      <c r="AF43" s="117" t="s">
        <v>690</v>
      </c>
      <c r="AG43" s="132">
        <v>44978</v>
      </c>
      <c r="AH43" s="199" t="s">
        <v>616</v>
      </c>
      <c r="AI43" s="199" t="s">
        <v>616</v>
      </c>
      <c r="AJ43" s="145"/>
      <c r="AK43" s="146"/>
      <c r="AL43" s="212"/>
      <c r="AM43" s="146"/>
      <c r="AN43" s="147"/>
      <c r="AO43" s="147"/>
      <c r="AP43" s="116"/>
      <c r="AQ43" s="147"/>
      <c r="AR43" s="147"/>
      <c r="AS43" s="147"/>
      <c r="AT43" s="122">
        <v>44978</v>
      </c>
      <c r="AU43" s="142" t="s">
        <v>817</v>
      </c>
      <c r="AV43" s="149"/>
      <c r="AW43" s="150"/>
      <c r="AX43" s="149"/>
      <c r="AY43" s="149"/>
      <c r="AZ43" s="149"/>
      <c r="BA43" s="149"/>
      <c r="BB43" s="149"/>
      <c r="BC43" s="149"/>
      <c r="BD43" s="150"/>
      <c r="BE43" s="150"/>
      <c r="BF43" s="150"/>
      <c r="BG43" s="151"/>
      <c r="BH43" s="151"/>
      <c r="BI43" s="163" t="s">
        <v>805</v>
      </c>
      <c r="BJ43" s="152"/>
      <c r="BK43" s="152"/>
      <c r="BL43" s="153"/>
      <c r="BM43" s="154"/>
      <c r="BN43" s="155" t="s">
        <v>1126</v>
      </c>
      <c r="BO43" s="130" t="s">
        <v>1119</v>
      </c>
      <c r="BP43" s="196" t="s">
        <v>795</v>
      </c>
      <c r="BQ43" s="116" t="s">
        <v>704</v>
      </c>
      <c r="BR43" s="116" t="s">
        <v>705</v>
      </c>
      <c r="BS43" s="202" t="s">
        <v>796</v>
      </c>
      <c r="BT43" s="133">
        <v>100</v>
      </c>
      <c r="BU43" s="202" t="s">
        <v>796</v>
      </c>
      <c r="BV43" s="132"/>
      <c r="BW43" s="132"/>
      <c r="BX43" s="134" t="s">
        <v>616</v>
      </c>
      <c r="BY43" s="134" t="s">
        <v>616</v>
      </c>
      <c r="BZ43" s="134"/>
      <c r="CA43" s="132"/>
      <c r="CB43" s="201" t="s">
        <v>1119</v>
      </c>
      <c r="CC43" s="172"/>
      <c r="CD43" s="173"/>
      <c r="CE43" s="173"/>
      <c r="CF43" s="173"/>
      <c r="CG43" s="171"/>
      <c r="CH43" s="214" t="s">
        <v>805</v>
      </c>
      <c r="CI43" s="117">
        <v>45038</v>
      </c>
      <c r="CJ43" s="117">
        <v>45038</v>
      </c>
      <c r="CK43" s="117"/>
      <c r="CL43" s="117">
        <v>45038</v>
      </c>
      <c r="CM43" s="133">
        <v>100</v>
      </c>
      <c r="CN43" s="117">
        <v>45038</v>
      </c>
      <c r="CO43" s="117"/>
      <c r="CP43" s="137" t="s">
        <v>4382</v>
      </c>
      <c r="CQ43" s="132"/>
      <c r="CR43" s="117"/>
      <c r="CS43" s="132"/>
      <c r="CT43" s="133"/>
      <c r="CU43" s="137" t="s">
        <v>4382</v>
      </c>
      <c r="CV43" s="117"/>
      <c r="CW43" s="147"/>
      <c r="CX43" s="147"/>
      <c r="CY43" s="117">
        <v>45038</v>
      </c>
      <c r="CZ43" s="117">
        <v>45038</v>
      </c>
      <c r="DA43" s="117"/>
      <c r="DB43" s="117">
        <v>45038</v>
      </c>
      <c r="DC43" s="133">
        <v>100</v>
      </c>
      <c r="DD43" s="117">
        <v>45055</v>
      </c>
      <c r="DE43" s="138"/>
      <c r="DF43" s="138">
        <v>45044</v>
      </c>
      <c r="DG43" s="139" t="s">
        <v>4393</v>
      </c>
      <c r="DH43" s="117">
        <v>45057</v>
      </c>
      <c r="DI43" s="117">
        <v>45057</v>
      </c>
      <c r="DJ43" s="117">
        <v>45057</v>
      </c>
      <c r="DK43" s="117">
        <v>45057</v>
      </c>
      <c r="DL43" s="117"/>
      <c r="DM43" s="117"/>
      <c r="DN43" s="117"/>
      <c r="DO43" s="117"/>
      <c r="DP43" s="140"/>
      <c r="DQ43" s="117"/>
      <c r="DR43" s="117"/>
      <c r="DS43" s="117">
        <v>45066</v>
      </c>
      <c r="DT43" s="117">
        <v>45066</v>
      </c>
      <c r="DU43" s="117">
        <v>45066</v>
      </c>
      <c r="DV43" s="117">
        <v>45066</v>
      </c>
      <c r="DW43" s="133">
        <v>70</v>
      </c>
      <c r="DX43" s="117"/>
      <c r="DY43" s="117"/>
      <c r="DZ43" s="117"/>
      <c r="EA43" s="117"/>
      <c r="EB43" s="117"/>
      <c r="EC43" s="117"/>
      <c r="ED43" s="116"/>
      <c r="EE43" s="117"/>
      <c r="EF43" s="117"/>
      <c r="EG43" s="117">
        <v>45050</v>
      </c>
      <c r="EH43" s="117">
        <v>45050</v>
      </c>
      <c r="EI43" s="117"/>
      <c r="EJ43" s="117">
        <v>45050</v>
      </c>
      <c r="EK43" s="116">
        <v>100</v>
      </c>
      <c r="EL43" s="117">
        <v>45062</v>
      </c>
      <c r="EM43" s="122" t="s">
        <v>4769</v>
      </c>
      <c r="EN43" s="141"/>
      <c r="EO43" s="141"/>
      <c r="EP43" s="141"/>
      <c r="EQ43" s="141"/>
      <c r="ER43" s="141"/>
      <c r="ES43" s="141"/>
      <c r="ET43" s="141"/>
      <c r="EU43" s="117"/>
      <c r="EV43" s="117"/>
      <c r="EW43" s="117"/>
      <c r="EX43" s="117"/>
      <c r="EY43" s="117"/>
      <c r="EZ43" s="117"/>
      <c r="FA43" s="117"/>
      <c r="FB43" s="117">
        <v>45051</v>
      </c>
      <c r="FC43" s="117">
        <v>45051</v>
      </c>
      <c r="FD43" s="117">
        <v>45051</v>
      </c>
      <c r="FE43" s="117">
        <v>45054</v>
      </c>
      <c r="FF43" s="133">
        <v>70</v>
      </c>
      <c r="FG43" s="133"/>
      <c r="FH43" s="138" t="s">
        <v>4770</v>
      </c>
      <c r="FI43" s="142"/>
      <c r="FJ43" s="142"/>
      <c r="FK43" s="143"/>
      <c r="FL43" s="143"/>
      <c r="FM43" s="139"/>
      <c r="FN43" s="142"/>
      <c r="FO43" s="142"/>
      <c r="FP43" s="143"/>
      <c r="FQ43" s="143"/>
      <c r="FR43" s="139"/>
      <c r="FS43" s="458" t="s">
        <v>4718</v>
      </c>
      <c r="FT43" s="459">
        <v>45106</v>
      </c>
      <c r="FU43" s="443" t="s">
        <v>4756</v>
      </c>
      <c r="FW43" s="456" t="s">
        <v>4723</v>
      </c>
      <c r="FX43" s="457">
        <v>45091</v>
      </c>
      <c r="FY43" s="456" t="s">
        <v>4738</v>
      </c>
    </row>
    <row r="44" spans="1:181" ht="20.100000000000001" customHeight="1" x14ac:dyDescent="0.5">
      <c r="A44" s="109">
        <v>43</v>
      </c>
      <c r="B44" s="109" t="s">
        <v>674</v>
      </c>
      <c r="C44" s="109">
        <v>43</v>
      </c>
      <c r="D44" s="110" t="s">
        <v>675</v>
      </c>
      <c r="E44" s="110" t="s">
        <v>676</v>
      </c>
      <c r="F44" s="110" t="s">
        <v>677</v>
      </c>
      <c r="G44" s="111" t="s">
        <v>21</v>
      </c>
      <c r="H44" s="110" t="s">
        <v>1116</v>
      </c>
      <c r="I44" s="110" t="s">
        <v>1127</v>
      </c>
      <c r="J44" s="110"/>
      <c r="K44" s="111" t="s">
        <v>1128</v>
      </c>
      <c r="L44" s="111"/>
      <c r="M44" s="111"/>
      <c r="N44" s="111" t="s">
        <v>682</v>
      </c>
      <c r="O44" s="175" t="s">
        <v>4771</v>
      </c>
      <c r="P44" s="113">
        <v>13.778031811071401</v>
      </c>
      <c r="Q44" s="113">
        <v>100.505684425301</v>
      </c>
      <c r="R44" s="114" t="s">
        <v>1131</v>
      </c>
      <c r="S44" s="114"/>
      <c r="T44" s="115"/>
      <c r="U44" s="115"/>
      <c r="V44" s="115"/>
      <c r="W44" s="115" t="s">
        <v>1132</v>
      </c>
      <c r="X44" s="115" t="s">
        <v>4772</v>
      </c>
      <c r="Y44" s="115" t="s">
        <v>4438</v>
      </c>
      <c r="Z44" s="181">
        <v>13.699952968157801</v>
      </c>
      <c r="AA44" s="181">
        <v>100.505943116249</v>
      </c>
      <c r="AB44" s="181" t="s">
        <v>4439</v>
      </c>
      <c r="AC44" s="211" t="s">
        <v>4440</v>
      </c>
      <c r="AD44" s="116" t="s">
        <v>688</v>
      </c>
      <c r="AE44" s="116" t="s">
        <v>689</v>
      </c>
      <c r="AF44" s="117" t="s">
        <v>690</v>
      </c>
      <c r="AG44" s="132">
        <v>44978</v>
      </c>
      <c r="AH44" s="199" t="s">
        <v>616</v>
      </c>
      <c r="AI44" s="199" t="s">
        <v>616</v>
      </c>
      <c r="AJ44" s="145"/>
      <c r="AK44" s="146"/>
      <c r="AL44" s="212"/>
      <c r="AM44" s="146"/>
      <c r="AN44" s="147"/>
      <c r="AO44" s="147"/>
      <c r="AP44" s="116"/>
      <c r="AQ44" s="147"/>
      <c r="AR44" s="147"/>
      <c r="AS44" s="147"/>
      <c r="AT44" s="122">
        <v>44978</v>
      </c>
      <c r="AU44" s="142" t="s">
        <v>804</v>
      </c>
      <c r="AV44" s="149"/>
      <c r="AW44" s="150"/>
      <c r="AX44" s="149"/>
      <c r="AY44" s="149"/>
      <c r="AZ44" s="149"/>
      <c r="BA44" s="149"/>
      <c r="BB44" s="149"/>
      <c r="BC44" s="149"/>
      <c r="BD44" s="150"/>
      <c r="BE44" s="150"/>
      <c r="BF44" s="150"/>
      <c r="BG44" s="151"/>
      <c r="BH44" s="151"/>
      <c r="BI44" s="163" t="s">
        <v>805</v>
      </c>
      <c r="BJ44" s="152"/>
      <c r="BK44" s="152"/>
      <c r="BL44" s="153"/>
      <c r="BM44" s="154"/>
      <c r="BN44" s="155" t="s">
        <v>1133</v>
      </c>
      <c r="BO44" s="213" t="s">
        <v>4772</v>
      </c>
      <c r="BP44" s="196" t="s">
        <v>795</v>
      </c>
      <c r="BQ44" s="116" t="s">
        <v>704</v>
      </c>
      <c r="BR44" s="116" t="s">
        <v>705</v>
      </c>
      <c r="BS44" s="202" t="s">
        <v>796</v>
      </c>
      <c r="BT44" s="133">
        <v>100</v>
      </c>
      <c r="BU44" s="202" t="s">
        <v>796</v>
      </c>
      <c r="BV44" s="132"/>
      <c r="BW44" s="132"/>
      <c r="BX44" s="134" t="s">
        <v>616</v>
      </c>
      <c r="BY44" s="134" t="s">
        <v>616</v>
      </c>
      <c r="BZ44" s="134"/>
      <c r="CA44" s="132"/>
      <c r="CB44" s="201" t="s">
        <v>1129</v>
      </c>
      <c r="CC44" s="172"/>
      <c r="CD44" s="173"/>
      <c r="CE44" s="173"/>
      <c r="CF44" s="173"/>
      <c r="CG44" s="171"/>
      <c r="CH44" s="214" t="s">
        <v>805</v>
      </c>
      <c r="CI44" s="117">
        <v>45040</v>
      </c>
      <c r="CJ44" s="117">
        <v>45040</v>
      </c>
      <c r="CK44" s="117"/>
      <c r="CL44" s="117">
        <v>45040</v>
      </c>
      <c r="CM44" s="133">
        <v>100</v>
      </c>
      <c r="CN44" s="117">
        <v>45040</v>
      </c>
      <c r="CO44" s="117"/>
      <c r="CP44" s="137" t="s">
        <v>706</v>
      </c>
      <c r="CQ44" s="132"/>
      <c r="CR44" s="117"/>
      <c r="CS44" s="132"/>
      <c r="CT44" s="133"/>
      <c r="CU44" s="137" t="s">
        <v>4382</v>
      </c>
      <c r="CV44" s="117"/>
      <c r="CW44" s="147"/>
      <c r="CX44" s="147"/>
      <c r="CY44" s="117">
        <v>45040</v>
      </c>
      <c r="CZ44" s="117">
        <v>45040</v>
      </c>
      <c r="DA44" s="117"/>
      <c r="DB44" s="117">
        <v>45041</v>
      </c>
      <c r="DC44" s="133">
        <v>100</v>
      </c>
      <c r="DD44" s="117">
        <v>45054</v>
      </c>
      <c r="DE44" s="138"/>
      <c r="DF44" s="138">
        <v>45044</v>
      </c>
      <c r="DG44" s="139" t="s">
        <v>4393</v>
      </c>
      <c r="DH44" s="117">
        <v>45060</v>
      </c>
      <c r="DI44" s="117">
        <v>45060</v>
      </c>
      <c r="DJ44" s="117">
        <v>45060</v>
      </c>
      <c r="DK44" s="117">
        <v>45060</v>
      </c>
      <c r="DL44" s="117"/>
      <c r="DM44" s="117"/>
      <c r="DN44" s="117"/>
      <c r="DO44" s="117"/>
      <c r="DP44" s="140"/>
      <c r="DQ44" s="117"/>
      <c r="DR44" s="117"/>
      <c r="DS44" s="117">
        <v>45059</v>
      </c>
      <c r="DT44" s="117">
        <v>45059</v>
      </c>
      <c r="DU44" s="117"/>
      <c r="DV44" s="117">
        <v>45059</v>
      </c>
      <c r="DW44" s="133">
        <v>100</v>
      </c>
      <c r="DX44" s="117">
        <v>45059</v>
      </c>
      <c r="DY44" s="117"/>
      <c r="DZ44" s="117"/>
      <c r="EA44" s="117"/>
      <c r="EB44" s="117"/>
      <c r="EC44" s="117"/>
      <c r="ED44" s="116"/>
      <c r="EE44" s="117"/>
      <c r="EF44" s="117"/>
      <c r="EG44" s="117">
        <v>45050</v>
      </c>
      <c r="EH44" s="117">
        <v>45050</v>
      </c>
      <c r="EI44" s="117"/>
      <c r="EJ44" s="117">
        <v>45051</v>
      </c>
      <c r="EK44" s="116">
        <v>100</v>
      </c>
      <c r="EL44" s="117">
        <v>45062</v>
      </c>
      <c r="EM44" s="122" t="s">
        <v>4726</v>
      </c>
      <c r="EN44" s="141"/>
      <c r="EO44" s="141"/>
      <c r="EP44" s="141"/>
      <c r="EQ44" s="141"/>
      <c r="ER44" s="141"/>
      <c r="ES44" s="141"/>
      <c r="ET44" s="141"/>
      <c r="EU44" s="117"/>
      <c r="EV44" s="117"/>
      <c r="EW44" s="117"/>
      <c r="EX44" s="117"/>
      <c r="EY44" s="117"/>
      <c r="EZ44" s="117"/>
      <c r="FA44" s="117"/>
      <c r="FB44" s="117">
        <v>45055</v>
      </c>
      <c r="FC44" s="117">
        <v>45055</v>
      </c>
      <c r="FD44" s="117">
        <v>45055</v>
      </c>
      <c r="FE44" s="117">
        <v>45055</v>
      </c>
      <c r="FF44" s="133">
        <v>20</v>
      </c>
      <c r="FG44" s="133"/>
      <c r="FH44" s="138"/>
      <c r="FI44" s="142"/>
      <c r="FJ44" s="142"/>
      <c r="FK44" s="143"/>
      <c r="FL44" s="143"/>
      <c r="FM44" s="139"/>
      <c r="FN44" s="142"/>
      <c r="FO44" s="142"/>
      <c r="FP44" s="143"/>
      <c r="FQ44" s="143"/>
      <c r="FR44" s="139"/>
      <c r="FS44" s="458" t="s">
        <v>4718</v>
      </c>
      <c r="FT44" s="459">
        <v>45107</v>
      </c>
      <c r="FU44" s="443" t="s">
        <v>4756</v>
      </c>
      <c r="FW44" s="456" t="s">
        <v>4724</v>
      </c>
      <c r="FX44" s="457">
        <v>45091</v>
      </c>
      <c r="FY44" s="456" t="s">
        <v>4738</v>
      </c>
    </row>
    <row r="45" spans="1:181" ht="20.100000000000001" customHeight="1" x14ac:dyDescent="0.5">
      <c r="A45" s="109">
        <v>44</v>
      </c>
      <c r="B45" s="109" t="s">
        <v>674</v>
      </c>
      <c r="C45" s="109">
        <v>44</v>
      </c>
      <c r="D45" s="110" t="s">
        <v>675</v>
      </c>
      <c r="E45" s="110" t="s">
        <v>676</v>
      </c>
      <c r="F45" s="110" t="s">
        <v>677</v>
      </c>
      <c r="G45" s="111" t="s">
        <v>21</v>
      </c>
      <c r="H45" s="110" t="s">
        <v>835</v>
      </c>
      <c r="I45" s="110" t="s">
        <v>1134</v>
      </c>
      <c r="J45" s="110"/>
      <c r="K45" s="111" t="s">
        <v>1135</v>
      </c>
      <c r="L45" s="111"/>
      <c r="M45" s="111" t="s">
        <v>1136</v>
      </c>
      <c r="N45" s="111" t="s">
        <v>682</v>
      </c>
      <c r="O45" s="111" t="s">
        <v>1137</v>
      </c>
      <c r="P45" s="113">
        <v>13.7840723300382</v>
      </c>
      <c r="Q45" s="113">
        <v>100.562476796466</v>
      </c>
      <c r="R45" s="114" t="s">
        <v>1138</v>
      </c>
      <c r="S45" s="114" t="s">
        <v>1139</v>
      </c>
      <c r="T45" s="115" t="s">
        <v>1140</v>
      </c>
      <c r="U45" s="115" t="s">
        <v>1141</v>
      </c>
      <c r="V45" s="115"/>
      <c r="W45" s="115" t="s">
        <v>1141</v>
      </c>
      <c r="X45" s="115"/>
      <c r="Y45" s="115"/>
      <c r="Z45" s="181"/>
      <c r="AA45" s="181"/>
      <c r="AB45" s="115"/>
      <c r="AC45" s="211"/>
      <c r="AD45" s="116" t="s">
        <v>688</v>
      </c>
      <c r="AE45" s="116" t="s">
        <v>689</v>
      </c>
      <c r="AF45" s="117" t="s">
        <v>690</v>
      </c>
      <c r="AG45" s="132">
        <v>44979</v>
      </c>
      <c r="AH45" s="168" t="s">
        <v>764</v>
      </c>
      <c r="AI45" s="168" t="s">
        <v>764</v>
      </c>
      <c r="AJ45" s="145">
        <v>10</v>
      </c>
      <c r="AK45" s="146">
        <v>12</v>
      </c>
      <c r="AL45" s="146">
        <v>2.9</v>
      </c>
      <c r="AM45" s="146">
        <v>120</v>
      </c>
      <c r="AN45" s="147">
        <v>1</v>
      </c>
      <c r="AO45" s="147">
        <v>4</v>
      </c>
      <c r="AP45" s="116" t="s">
        <v>1142</v>
      </c>
      <c r="AQ45" s="147" t="s">
        <v>694</v>
      </c>
      <c r="AR45" s="147">
        <v>3</v>
      </c>
      <c r="AS45" s="147"/>
      <c r="AT45" s="122">
        <v>44979</v>
      </c>
      <c r="AU45" s="142" t="s">
        <v>817</v>
      </c>
      <c r="AV45" s="149" t="s">
        <v>696</v>
      </c>
      <c r="AW45" s="150"/>
      <c r="AX45" s="149"/>
      <c r="AY45" s="149"/>
      <c r="AZ45" s="149"/>
      <c r="BA45" s="147" t="s">
        <v>697</v>
      </c>
      <c r="BB45" s="147" t="s">
        <v>697</v>
      </c>
      <c r="BC45" s="149"/>
      <c r="BD45" s="150" t="s">
        <v>698</v>
      </c>
      <c r="BE45" s="150"/>
      <c r="BF45" s="150"/>
      <c r="BG45" s="151" t="s">
        <v>699</v>
      </c>
      <c r="BH45" s="151" t="s">
        <v>700</v>
      </c>
      <c r="BI45" s="215" t="s">
        <v>701</v>
      </c>
      <c r="BJ45" s="152"/>
      <c r="BK45" s="152"/>
      <c r="BL45" s="153"/>
      <c r="BM45" s="154"/>
      <c r="BN45" s="155" t="s">
        <v>1137</v>
      </c>
      <c r="BO45" s="130" t="s">
        <v>1137</v>
      </c>
      <c r="BP45" s="130"/>
      <c r="BQ45" s="116" t="s">
        <v>704</v>
      </c>
      <c r="BR45" s="116" t="s">
        <v>1143</v>
      </c>
      <c r="BS45" s="132">
        <v>44979</v>
      </c>
      <c r="BT45" s="133">
        <v>100</v>
      </c>
      <c r="BU45" s="132">
        <v>44979</v>
      </c>
      <c r="BV45" s="132"/>
      <c r="BW45" s="132"/>
      <c r="BX45" s="134"/>
      <c r="BY45" s="134"/>
      <c r="BZ45" s="134"/>
      <c r="CA45" s="132"/>
      <c r="CB45" s="135"/>
      <c r="CC45" s="132"/>
      <c r="CD45" s="136"/>
      <c r="CE45" s="136"/>
      <c r="CF45" s="136"/>
      <c r="CG45" s="135"/>
      <c r="CH45" s="129" t="s">
        <v>701</v>
      </c>
      <c r="CI45" s="117">
        <v>45000</v>
      </c>
      <c r="CJ45" s="117">
        <v>45000</v>
      </c>
      <c r="CK45" s="117"/>
      <c r="CL45" s="117">
        <v>45000</v>
      </c>
      <c r="CM45" s="133">
        <v>100</v>
      </c>
      <c r="CN45" s="117">
        <v>45000</v>
      </c>
      <c r="CO45" s="117"/>
      <c r="CP45" s="132">
        <v>45012</v>
      </c>
      <c r="CQ45" s="132">
        <v>45012</v>
      </c>
      <c r="CR45" s="117"/>
      <c r="CS45" s="132">
        <v>45012</v>
      </c>
      <c r="CT45" s="133">
        <v>100</v>
      </c>
      <c r="CU45" s="132">
        <v>45012</v>
      </c>
      <c r="CV45" s="117"/>
      <c r="CW45" s="147"/>
      <c r="CX45" s="147"/>
      <c r="CY45" s="117">
        <v>45000</v>
      </c>
      <c r="CZ45" s="117">
        <v>45000</v>
      </c>
      <c r="DA45" s="117"/>
      <c r="DB45" s="117">
        <v>45001</v>
      </c>
      <c r="DC45" s="133">
        <v>100</v>
      </c>
      <c r="DD45" s="117">
        <v>45015</v>
      </c>
      <c r="DE45" s="138"/>
      <c r="DF45" s="138">
        <v>45012</v>
      </c>
      <c r="DG45" s="139" t="s">
        <v>4383</v>
      </c>
      <c r="DH45" s="117">
        <v>45041</v>
      </c>
      <c r="DI45" s="117">
        <v>45041</v>
      </c>
      <c r="DJ45" s="117">
        <v>45041</v>
      </c>
      <c r="DK45" s="117">
        <v>45041</v>
      </c>
      <c r="DL45" s="117">
        <v>45035</v>
      </c>
      <c r="DM45" s="117">
        <v>45035</v>
      </c>
      <c r="DN45" s="117"/>
      <c r="DO45" s="117">
        <v>45035</v>
      </c>
      <c r="DP45" s="133">
        <v>100</v>
      </c>
      <c r="DQ45" s="117">
        <v>45035</v>
      </c>
      <c r="DR45" s="117"/>
      <c r="DS45" s="117">
        <v>45035</v>
      </c>
      <c r="DT45" s="117">
        <v>45035</v>
      </c>
      <c r="DU45" s="117"/>
      <c r="DV45" s="117">
        <v>45035</v>
      </c>
      <c r="DW45" s="133">
        <v>100</v>
      </c>
      <c r="DX45" s="117">
        <v>45035</v>
      </c>
      <c r="DY45" s="117"/>
      <c r="DZ45" s="117">
        <v>45023</v>
      </c>
      <c r="EA45" s="117">
        <v>45023</v>
      </c>
      <c r="EB45" s="117"/>
      <c r="EC45" s="117">
        <v>45023</v>
      </c>
      <c r="ED45" s="116">
        <v>100</v>
      </c>
      <c r="EE45" s="117">
        <v>45023</v>
      </c>
      <c r="EF45" s="117" t="s">
        <v>1144</v>
      </c>
      <c r="EG45" s="117">
        <v>45023</v>
      </c>
      <c r="EH45" s="117">
        <v>45023</v>
      </c>
      <c r="EI45" s="117"/>
      <c r="EJ45" s="117">
        <v>45024</v>
      </c>
      <c r="EK45" s="116">
        <v>100</v>
      </c>
      <c r="EL45" s="117">
        <v>45063</v>
      </c>
      <c r="EM45" s="122" t="s">
        <v>4731</v>
      </c>
      <c r="EN45" s="141"/>
      <c r="EO45" s="141"/>
      <c r="EP45" s="141"/>
      <c r="EQ45" s="141"/>
      <c r="ER45" s="141"/>
      <c r="ES45" s="141"/>
      <c r="ET45" s="141"/>
      <c r="EU45" s="117"/>
      <c r="EV45" s="117"/>
      <c r="EW45" s="117"/>
      <c r="EX45" s="117"/>
      <c r="EY45" s="117"/>
      <c r="EZ45" s="117"/>
      <c r="FA45" s="117"/>
      <c r="FB45" s="117">
        <v>45045</v>
      </c>
      <c r="FC45" s="117">
        <v>45045</v>
      </c>
      <c r="FD45" s="117">
        <v>45045</v>
      </c>
      <c r="FE45" s="117">
        <v>45046</v>
      </c>
      <c r="FF45" s="133">
        <v>70</v>
      </c>
      <c r="FG45" s="133"/>
      <c r="FH45" s="138" t="s">
        <v>4773</v>
      </c>
      <c r="FI45" s="142"/>
      <c r="FJ45" s="142"/>
      <c r="FK45" s="143"/>
      <c r="FL45" s="143"/>
      <c r="FM45" s="139"/>
      <c r="FN45" s="142"/>
      <c r="FO45" s="142"/>
      <c r="FP45" s="143"/>
      <c r="FQ45" s="143"/>
      <c r="FR45" s="139"/>
      <c r="FS45" s="458" t="s">
        <v>4718</v>
      </c>
      <c r="FT45" s="459">
        <v>45107</v>
      </c>
      <c r="FU45" s="443" t="s">
        <v>4756</v>
      </c>
      <c r="FW45" s="456" t="s">
        <v>4724</v>
      </c>
      <c r="FX45" s="457">
        <v>45091</v>
      </c>
      <c r="FY45" s="456" t="s">
        <v>4738</v>
      </c>
    </row>
    <row r="46" spans="1:181" ht="20.100000000000001" customHeight="1" x14ac:dyDescent="0.5">
      <c r="A46" s="109">
        <v>45</v>
      </c>
      <c r="B46" s="109" t="s">
        <v>674</v>
      </c>
      <c r="C46" s="109">
        <v>45</v>
      </c>
      <c r="D46" s="110" t="s">
        <v>675</v>
      </c>
      <c r="E46" s="110" t="s">
        <v>676</v>
      </c>
      <c r="F46" s="110" t="s">
        <v>677</v>
      </c>
      <c r="G46" s="111" t="s">
        <v>21</v>
      </c>
      <c r="H46" s="110" t="s">
        <v>781</v>
      </c>
      <c r="I46" s="110" t="s">
        <v>781</v>
      </c>
      <c r="J46" s="110"/>
      <c r="K46" s="111" t="s">
        <v>1145</v>
      </c>
      <c r="L46" s="111"/>
      <c r="M46" s="111" t="s">
        <v>1146</v>
      </c>
      <c r="N46" s="111" t="s">
        <v>682</v>
      </c>
      <c r="O46" s="111" t="s">
        <v>1147</v>
      </c>
      <c r="P46" s="113">
        <v>13.7155781532923</v>
      </c>
      <c r="Q46" s="113">
        <v>100.633616171643</v>
      </c>
      <c r="R46" s="114" t="s">
        <v>1148</v>
      </c>
      <c r="S46" s="114" t="s">
        <v>1149</v>
      </c>
      <c r="T46" s="115" t="s">
        <v>1150</v>
      </c>
      <c r="U46" s="115" t="s">
        <v>1151</v>
      </c>
      <c r="V46" s="115"/>
      <c r="W46" s="115"/>
      <c r="X46" s="115"/>
      <c r="Y46" s="115"/>
      <c r="Z46" s="181"/>
      <c r="AA46" s="181"/>
      <c r="AB46" s="115"/>
      <c r="AC46" s="211"/>
      <c r="AD46" s="167" t="s">
        <v>762</v>
      </c>
      <c r="AE46" s="167" t="s">
        <v>763</v>
      </c>
      <c r="AF46" s="117" t="s">
        <v>690</v>
      </c>
      <c r="AG46" s="132">
        <v>44964</v>
      </c>
      <c r="AH46" s="118" t="s">
        <v>691</v>
      </c>
      <c r="AI46" s="118" t="s">
        <v>692</v>
      </c>
      <c r="AJ46" s="145">
        <v>5</v>
      </c>
      <c r="AK46" s="146">
        <v>8</v>
      </c>
      <c r="AL46" s="146">
        <v>3</v>
      </c>
      <c r="AM46" s="146">
        <v>40</v>
      </c>
      <c r="AN46" s="147">
        <v>1</v>
      </c>
      <c r="AO46" s="147">
        <v>1</v>
      </c>
      <c r="AP46" s="116" t="s">
        <v>1152</v>
      </c>
      <c r="AQ46" s="147" t="s">
        <v>752</v>
      </c>
      <c r="AR46" s="147">
        <v>1</v>
      </c>
      <c r="AS46" s="147"/>
      <c r="AT46" s="117">
        <v>44964</v>
      </c>
      <c r="AU46" s="142" t="s">
        <v>1153</v>
      </c>
      <c r="AV46" s="234" t="s">
        <v>696</v>
      </c>
      <c r="AW46" s="235" t="s">
        <v>1154</v>
      </c>
      <c r="AX46" s="236"/>
      <c r="AY46" s="236"/>
      <c r="AZ46" s="236"/>
      <c r="BA46" s="236"/>
      <c r="BB46" s="236" t="s">
        <v>902</v>
      </c>
      <c r="BC46" s="236"/>
      <c r="BD46" s="235"/>
      <c r="BE46" s="235"/>
      <c r="BF46" s="235"/>
      <c r="BG46" s="262" t="s">
        <v>614</v>
      </c>
      <c r="BH46" s="262" t="s">
        <v>754</v>
      </c>
      <c r="BI46" s="237" t="s">
        <v>701</v>
      </c>
      <c r="BJ46" s="238"/>
      <c r="BK46" s="238"/>
      <c r="BL46" s="153"/>
      <c r="BM46" s="154"/>
      <c r="BN46" s="155" t="s">
        <v>1147</v>
      </c>
      <c r="BO46" s="155" t="s">
        <v>1147</v>
      </c>
      <c r="BP46" s="130"/>
      <c r="BQ46" s="116" t="s">
        <v>704</v>
      </c>
      <c r="BR46" s="116" t="s">
        <v>1143</v>
      </c>
      <c r="BS46" s="132">
        <v>44964</v>
      </c>
      <c r="BT46" s="133">
        <v>100</v>
      </c>
      <c r="BU46" s="132">
        <v>44964</v>
      </c>
      <c r="BV46" s="132" t="s">
        <v>614</v>
      </c>
      <c r="BW46" s="132" t="s">
        <v>1155</v>
      </c>
      <c r="BX46" s="134"/>
      <c r="BY46" s="134"/>
      <c r="BZ46" s="134"/>
      <c r="CA46" s="132"/>
      <c r="CB46" s="171"/>
      <c r="CC46" s="172"/>
      <c r="CD46" s="173"/>
      <c r="CE46" s="173"/>
      <c r="CF46" s="173"/>
      <c r="CG46" s="171" t="s">
        <v>1156</v>
      </c>
      <c r="CH46" s="129" t="s">
        <v>701</v>
      </c>
      <c r="CI46" s="117">
        <v>45006</v>
      </c>
      <c r="CJ46" s="117">
        <v>45006</v>
      </c>
      <c r="CK46" s="117"/>
      <c r="CL46" s="117">
        <v>45006</v>
      </c>
      <c r="CM46" s="133">
        <v>100</v>
      </c>
      <c r="CN46" s="117">
        <v>45006</v>
      </c>
      <c r="CO46" s="117"/>
      <c r="CP46" s="132">
        <v>45019</v>
      </c>
      <c r="CQ46" s="132">
        <v>45019</v>
      </c>
      <c r="CR46" s="117"/>
      <c r="CS46" s="132">
        <v>45019</v>
      </c>
      <c r="CT46" s="133">
        <v>100</v>
      </c>
      <c r="CU46" s="132">
        <v>45019</v>
      </c>
      <c r="CV46" s="117"/>
      <c r="CW46" s="236"/>
      <c r="CX46" s="236"/>
      <c r="CY46" s="117">
        <v>45006</v>
      </c>
      <c r="CZ46" s="117">
        <v>45006</v>
      </c>
      <c r="DA46" s="117"/>
      <c r="DB46" s="117">
        <v>45006</v>
      </c>
      <c r="DC46" s="133">
        <v>100</v>
      </c>
      <c r="DD46" s="117">
        <v>45006</v>
      </c>
      <c r="DE46" s="138"/>
      <c r="DF46" s="138">
        <v>45012</v>
      </c>
      <c r="DG46" s="139" t="s">
        <v>4383</v>
      </c>
      <c r="DH46" s="117">
        <v>45042</v>
      </c>
      <c r="DI46" s="117">
        <v>45042</v>
      </c>
      <c r="DJ46" s="117">
        <v>45042</v>
      </c>
      <c r="DK46" s="117">
        <v>45042</v>
      </c>
      <c r="DL46" s="117"/>
      <c r="DM46" s="117"/>
      <c r="DN46" s="117"/>
      <c r="DO46" s="117"/>
      <c r="DP46" s="140"/>
      <c r="DQ46" s="117"/>
      <c r="DR46" s="117"/>
      <c r="DS46" s="117"/>
      <c r="DT46" s="117"/>
      <c r="DU46" s="117"/>
      <c r="DV46" s="117"/>
      <c r="DW46" s="133"/>
      <c r="DX46" s="117"/>
      <c r="DY46" s="117"/>
      <c r="DZ46" s="117">
        <v>45024</v>
      </c>
      <c r="EA46" s="117">
        <v>45024</v>
      </c>
      <c r="EB46" s="117"/>
      <c r="EC46" s="117">
        <v>45024</v>
      </c>
      <c r="ED46" s="116">
        <v>100</v>
      </c>
      <c r="EE46" s="117">
        <v>45024</v>
      </c>
      <c r="EF46" s="117" t="s">
        <v>740</v>
      </c>
      <c r="EG46" s="117">
        <v>45024</v>
      </c>
      <c r="EH46" s="117">
        <v>45024</v>
      </c>
      <c r="EI46" s="117"/>
      <c r="EJ46" s="117">
        <v>45024</v>
      </c>
      <c r="EK46" s="116">
        <v>100</v>
      </c>
      <c r="EL46" s="117">
        <v>45062</v>
      </c>
      <c r="EM46" s="122" t="s">
        <v>740</v>
      </c>
      <c r="EN46" s="141"/>
      <c r="EO46" s="141"/>
      <c r="EP46" s="141"/>
      <c r="EQ46" s="141"/>
      <c r="ER46" s="141"/>
      <c r="ES46" s="141"/>
      <c r="ET46" s="141"/>
      <c r="EU46" s="117"/>
      <c r="EV46" s="117"/>
      <c r="EW46" s="117"/>
      <c r="EX46" s="117"/>
      <c r="EY46" s="117"/>
      <c r="EZ46" s="117"/>
      <c r="FA46" s="117"/>
      <c r="FB46" s="117">
        <v>45057</v>
      </c>
      <c r="FC46" s="117">
        <v>45057</v>
      </c>
      <c r="FD46" s="117">
        <v>45057</v>
      </c>
      <c r="FE46" s="117">
        <v>45058</v>
      </c>
      <c r="FF46" s="133">
        <v>50</v>
      </c>
      <c r="FG46" s="133"/>
      <c r="FH46" s="138"/>
      <c r="FI46" s="142"/>
      <c r="FJ46" s="142"/>
      <c r="FK46" s="143"/>
      <c r="FL46" s="143"/>
      <c r="FM46" s="139"/>
      <c r="FN46" s="142"/>
      <c r="FO46" s="142"/>
      <c r="FP46" s="143"/>
      <c r="FQ46" s="143"/>
      <c r="FR46" s="139"/>
      <c r="FS46" s="458" t="s">
        <v>4718</v>
      </c>
      <c r="FT46" s="459">
        <v>45107</v>
      </c>
      <c r="FU46" s="443" t="s">
        <v>4756</v>
      </c>
      <c r="FW46" s="456" t="s">
        <v>4724</v>
      </c>
      <c r="FX46" s="457">
        <v>45091</v>
      </c>
      <c r="FY46" s="456" t="s">
        <v>4738</v>
      </c>
    </row>
    <row r="47" spans="1:181" ht="20.100000000000001" customHeight="1" x14ac:dyDescent="0.5">
      <c r="A47" s="109">
        <v>46</v>
      </c>
      <c r="B47" s="109" t="s">
        <v>674</v>
      </c>
      <c r="C47" s="109">
        <v>46</v>
      </c>
      <c r="D47" s="110" t="s">
        <v>675</v>
      </c>
      <c r="E47" s="110" t="s">
        <v>676</v>
      </c>
      <c r="F47" s="110" t="s">
        <v>677</v>
      </c>
      <c r="G47" s="111" t="s">
        <v>21</v>
      </c>
      <c r="H47" s="110" t="s">
        <v>835</v>
      </c>
      <c r="I47" s="110" t="s">
        <v>835</v>
      </c>
      <c r="J47" s="110"/>
      <c r="K47" s="111" t="s">
        <v>1157</v>
      </c>
      <c r="L47" s="111" t="s">
        <v>1158</v>
      </c>
      <c r="M47" s="111" t="s">
        <v>912</v>
      </c>
      <c r="N47" s="111" t="s">
        <v>682</v>
      </c>
      <c r="O47" s="111" t="s">
        <v>1160</v>
      </c>
      <c r="P47" s="113">
        <v>13.762276231995701</v>
      </c>
      <c r="Q47" s="113">
        <v>100.552705411807</v>
      </c>
      <c r="R47" s="114" t="s">
        <v>1161</v>
      </c>
      <c r="S47" s="114" t="s">
        <v>1162</v>
      </c>
      <c r="T47" s="115" t="s">
        <v>1163</v>
      </c>
      <c r="U47" s="239" t="s">
        <v>1164</v>
      </c>
      <c r="V47" s="115"/>
      <c r="W47" s="115" t="s">
        <v>1165</v>
      </c>
      <c r="X47" s="115"/>
      <c r="Y47" s="115"/>
      <c r="Z47" s="181"/>
      <c r="AA47" s="181"/>
      <c r="AB47" s="115"/>
      <c r="AC47" s="211"/>
      <c r="AD47" s="116" t="s">
        <v>688</v>
      </c>
      <c r="AE47" s="116" t="s">
        <v>689</v>
      </c>
      <c r="AF47" s="117" t="s">
        <v>690</v>
      </c>
      <c r="AG47" s="132">
        <v>44979</v>
      </c>
      <c r="AH47" s="118" t="s">
        <v>691</v>
      </c>
      <c r="AI47" s="118" t="s">
        <v>692</v>
      </c>
      <c r="AJ47" s="145">
        <v>8.6</v>
      </c>
      <c r="AK47" s="146">
        <v>9.1999999999999993</v>
      </c>
      <c r="AL47" s="146">
        <v>2.5</v>
      </c>
      <c r="AM47" s="146">
        <v>79.11999999999999</v>
      </c>
      <c r="AN47" s="147">
        <v>5</v>
      </c>
      <c r="AO47" s="147">
        <v>6</v>
      </c>
      <c r="AP47" s="116" t="s">
        <v>1166</v>
      </c>
      <c r="AQ47" s="147" t="s">
        <v>694</v>
      </c>
      <c r="AR47" s="147">
        <v>3</v>
      </c>
      <c r="AS47" s="147"/>
      <c r="AT47" s="122">
        <v>44979</v>
      </c>
      <c r="AU47" s="142"/>
      <c r="AV47" s="149" t="s">
        <v>696</v>
      </c>
      <c r="AW47" s="150"/>
      <c r="AX47" s="149"/>
      <c r="AY47" s="149"/>
      <c r="AZ47" s="149"/>
      <c r="BA47" s="147" t="s">
        <v>697</v>
      </c>
      <c r="BB47" s="149"/>
      <c r="BC47" s="149"/>
      <c r="BD47" s="150" t="s">
        <v>698</v>
      </c>
      <c r="BE47" s="150"/>
      <c r="BF47" s="150"/>
      <c r="BG47" s="151" t="s">
        <v>699</v>
      </c>
      <c r="BH47" s="151" t="s">
        <v>700</v>
      </c>
      <c r="BI47" s="151" t="s">
        <v>701</v>
      </c>
      <c r="BJ47" s="152"/>
      <c r="BK47" s="152"/>
      <c r="BL47" s="153"/>
      <c r="BM47" s="154"/>
      <c r="BN47" s="155" t="s">
        <v>1160</v>
      </c>
      <c r="BO47" s="131" t="s">
        <v>1159</v>
      </c>
      <c r="BP47" s="131" t="s">
        <v>703</v>
      </c>
      <c r="BQ47" s="116" t="s">
        <v>704</v>
      </c>
      <c r="BR47" s="116" t="s">
        <v>1143</v>
      </c>
      <c r="BS47" s="132">
        <v>44979</v>
      </c>
      <c r="BT47" s="133">
        <v>100</v>
      </c>
      <c r="BU47" s="132">
        <v>44979</v>
      </c>
      <c r="BV47" s="132"/>
      <c r="BW47" s="132"/>
      <c r="BX47" s="134"/>
      <c r="BY47" s="134"/>
      <c r="BZ47" s="134"/>
      <c r="CA47" s="132"/>
      <c r="CB47" s="135"/>
      <c r="CC47" s="132"/>
      <c r="CD47" s="136"/>
      <c r="CE47" s="136"/>
      <c r="CF47" s="136"/>
      <c r="CG47" s="135"/>
      <c r="CH47" s="129" t="s">
        <v>701</v>
      </c>
      <c r="CI47" s="117">
        <v>45009</v>
      </c>
      <c r="CJ47" s="117">
        <v>45009</v>
      </c>
      <c r="CK47" s="117"/>
      <c r="CL47" s="117">
        <v>45009</v>
      </c>
      <c r="CM47" s="133">
        <v>100</v>
      </c>
      <c r="CN47" s="117">
        <v>45009</v>
      </c>
      <c r="CO47" s="117"/>
      <c r="CP47" s="137" t="s">
        <v>706</v>
      </c>
      <c r="CQ47" s="132"/>
      <c r="CR47" s="117"/>
      <c r="CS47" s="132"/>
      <c r="CT47" s="133"/>
      <c r="CU47" s="137" t="s">
        <v>4382</v>
      </c>
      <c r="CV47" s="117"/>
      <c r="CW47" s="147"/>
      <c r="CX47" s="147"/>
      <c r="CY47" s="117">
        <v>45009</v>
      </c>
      <c r="CZ47" s="117">
        <v>45009</v>
      </c>
      <c r="DA47" s="117"/>
      <c r="DB47" s="117">
        <v>45010</v>
      </c>
      <c r="DC47" s="133">
        <v>100</v>
      </c>
      <c r="DD47" s="117">
        <v>45013</v>
      </c>
      <c r="DE47" s="138"/>
      <c r="DF47" s="138">
        <v>45019</v>
      </c>
      <c r="DG47" s="139" t="s">
        <v>4413</v>
      </c>
      <c r="DH47" s="117">
        <v>45048</v>
      </c>
      <c r="DI47" s="117">
        <v>45048</v>
      </c>
      <c r="DJ47" s="117">
        <v>45048</v>
      </c>
      <c r="DK47" s="117">
        <v>45048</v>
      </c>
      <c r="DL47" s="117">
        <v>45036</v>
      </c>
      <c r="DM47" s="117">
        <v>45036</v>
      </c>
      <c r="DN47" s="117"/>
      <c r="DO47" s="117">
        <v>45036</v>
      </c>
      <c r="DP47" s="133">
        <v>100</v>
      </c>
      <c r="DQ47" s="117">
        <v>45036</v>
      </c>
      <c r="DR47" s="117"/>
      <c r="DS47" s="117">
        <v>45036</v>
      </c>
      <c r="DT47" s="117">
        <v>45036</v>
      </c>
      <c r="DU47" s="117"/>
      <c r="DV47" s="117">
        <v>45036</v>
      </c>
      <c r="DW47" s="133">
        <v>100</v>
      </c>
      <c r="DX47" s="117">
        <v>45036</v>
      </c>
      <c r="DY47" s="117"/>
      <c r="DZ47" s="117">
        <v>45037</v>
      </c>
      <c r="EA47" s="117">
        <v>45037</v>
      </c>
      <c r="EB47" s="117"/>
      <c r="EC47" s="117">
        <v>45037</v>
      </c>
      <c r="ED47" s="116">
        <v>100</v>
      </c>
      <c r="EE47" s="117">
        <v>45037</v>
      </c>
      <c r="EF47" s="117" t="s">
        <v>1167</v>
      </c>
      <c r="EG47" s="117">
        <v>45037</v>
      </c>
      <c r="EH47" s="117">
        <v>45037</v>
      </c>
      <c r="EI47" s="117"/>
      <c r="EJ47" s="117">
        <v>45038</v>
      </c>
      <c r="EK47" s="116">
        <v>100</v>
      </c>
      <c r="EL47" s="117">
        <v>45062</v>
      </c>
      <c r="EM47" s="122" t="s">
        <v>4726</v>
      </c>
      <c r="EN47" s="141"/>
      <c r="EO47" s="141"/>
      <c r="EP47" s="141"/>
      <c r="EQ47" s="141"/>
      <c r="ER47" s="141"/>
      <c r="ES47" s="141"/>
      <c r="ET47" s="141"/>
      <c r="EU47" s="117"/>
      <c r="EV47" s="117"/>
      <c r="EW47" s="117"/>
      <c r="EX47" s="117"/>
      <c r="EY47" s="117"/>
      <c r="EZ47" s="117"/>
      <c r="FA47" s="117"/>
      <c r="FB47" s="117">
        <v>45046</v>
      </c>
      <c r="FC47" s="117">
        <v>45046</v>
      </c>
      <c r="FD47" s="117">
        <v>45046</v>
      </c>
      <c r="FE47" s="117">
        <v>45047</v>
      </c>
      <c r="FF47" s="133">
        <v>70</v>
      </c>
      <c r="FG47" s="133"/>
      <c r="FH47" s="138"/>
      <c r="FI47" s="142"/>
      <c r="FJ47" s="142"/>
      <c r="FK47" s="143"/>
      <c r="FL47" s="143"/>
      <c r="FM47" s="139"/>
      <c r="FN47" s="142"/>
      <c r="FO47" s="142"/>
      <c r="FP47" s="143"/>
      <c r="FQ47" s="143"/>
      <c r="FR47" s="139"/>
      <c r="FS47" s="458" t="s">
        <v>4723</v>
      </c>
      <c r="FT47" s="459">
        <v>45103</v>
      </c>
      <c r="FU47" s="443" t="s">
        <v>4756</v>
      </c>
      <c r="FW47" s="456" t="s">
        <v>4718</v>
      </c>
      <c r="FX47" s="457">
        <v>45092</v>
      </c>
      <c r="FY47" s="456" t="s">
        <v>4738</v>
      </c>
    </row>
    <row r="48" spans="1:181" ht="20.100000000000001" customHeight="1" x14ac:dyDescent="0.5">
      <c r="A48" s="109">
        <v>47</v>
      </c>
      <c r="B48" s="109" t="s">
        <v>674</v>
      </c>
      <c r="C48" s="109">
        <v>47</v>
      </c>
      <c r="D48" s="110" t="s">
        <v>675</v>
      </c>
      <c r="E48" s="110" t="s">
        <v>676</v>
      </c>
      <c r="F48" s="110" t="s">
        <v>677</v>
      </c>
      <c r="G48" s="111" t="s">
        <v>21</v>
      </c>
      <c r="H48" s="110" t="s">
        <v>678</v>
      </c>
      <c r="I48" s="110" t="s">
        <v>1168</v>
      </c>
      <c r="J48" s="110"/>
      <c r="K48" s="111" t="s">
        <v>1169</v>
      </c>
      <c r="L48" s="111"/>
      <c r="M48" s="111" t="s">
        <v>1170</v>
      </c>
      <c r="N48" s="111" t="s">
        <v>682</v>
      </c>
      <c r="O48" s="259" t="s">
        <v>1172</v>
      </c>
      <c r="P48" s="113">
        <v>13.825674062281299</v>
      </c>
      <c r="Q48" s="113">
        <v>100.806469865783</v>
      </c>
      <c r="R48" s="114" t="s">
        <v>1173</v>
      </c>
      <c r="S48" s="114" t="s">
        <v>1174</v>
      </c>
      <c r="T48" s="115" t="s">
        <v>1175</v>
      </c>
      <c r="U48" s="115" t="s">
        <v>1176</v>
      </c>
      <c r="V48" s="115"/>
      <c r="W48" s="115" t="s">
        <v>1177</v>
      </c>
      <c r="X48" s="115"/>
      <c r="Y48" s="115"/>
      <c r="Z48" s="181"/>
      <c r="AA48" s="181"/>
      <c r="AB48" s="115"/>
      <c r="AC48" s="211"/>
      <c r="AD48" s="116" t="s">
        <v>688</v>
      </c>
      <c r="AE48" s="116" t="s">
        <v>689</v>
      </c>
      <c r="AF48" s="117" t="s">
        <v>690</v>
      </c>
      <c r="AG48" s="117">
        <v>44967</v>
      </c>
      <c r="AH48" s="118" t="s">
        <v>691</v>
      </c>
      <c r="AI48" s="118" t="s">
        <v>692</v>
      </c>
      <c r="AJ48" s="145">
        <v>6</v>
      </c>
      <c r="AK48" s="146">
        <v>12.6</v>
      </c>
      <c r="AL48" s="146">
        <v>3.4</v>
      </c>
      <c r="AM48" s="146">
        <v>75.599999999999994</v>
      </c>
      <c r="AN48" s="147">
        <v>1</v>
      </c>
      <c r="AO48" s="147">
        <v>3</v>
      </c>
      <c r="AP48" s="116" t="s">
        <v>1178</v>
      </c>
      <c r="AQ48" s="147" t="s">
        <v>863</v>
      </c>
      <c r="AR48" s="147">
        <v>3</v>
      </c>
      <c r="AS48" s="147"/>
      <c r="AT48" s="122">
        <v>44977</v>
      </c>
      <c r="AU48" s="148" t="s">
        <v>1179</v>
      </c>
      <c r="AV48" s="149" t="s">
        <v>696</v>
      </c>
      <c r="AW48" s="150"/>
      <c r="AX48" s="147"/>
      <c r="AY48" s="147"/>
      <c r="AZ48" s="147"/>
      <c r="BA48" s="147"/>
      <c r="BB48" s="147"/>
      <c r="BC48" s="147"/>
      <c r="BD48" s="150"/>
      <c r="BE48" s="150" t="s">
        <v>1180</v>
      </c>
      <c r="BF48" s="158">
        <v>2</v>
      </c>
      <c r="BG48" s="151" t="s">
        <v>699</v>
      </c>
      <c r="BH48" s="151" t="s">
        <v>700</v>
      </c>
      <c r="BI48" s="151" t="s">
        <v>701</v>
      </c>
      <c r="BJ48" s="152"/>
      <c r="BK48" s="152"/>
      <c r="BL48" s="153"/>
      <c r="BM48" s="154"/>
      <c r="BN48" s="155" t="s">
        <v>1172</v>
      </c>
      <c r="BO48" s="256" t="s">
        <v>1171</v>
      </c>
      <c r="BP48" s="131" t="s">
        <v>703</v>
      </c>
      <c r="BQ48" s="116" t="s">
        <v>704</v>
      </c>
      <c r="BR48" s="116" t="s">
        <v>1143</v>
      </c>
      <c r="BS48" s="132">
        <v>44967</v>
      </c>
      <c r="BT48" s="133">
        <v>100</v>
      </c>
      <c r="BU48" s="132">
        <v>44967</v>
      </c>
      <c r="BV48" s="132"/>
      <c r="BW48" s="132"/>
      <c r="BX48" s="134"/>
      <c r="BY48" s="134"/>
      <c r="BZ48" s="134"/>
      <c r="CA48" s="132"/>
      <c r="CB48" s="135"/>
      <c r="CC48" s="132"/>
      <c r="CD48" s="136"/>
      <c r="CE48" s="136"/>
      <c r="CF48" s="136"/>
      <c r="CG48" s="171" t="s">
        <v>1181</v>
      </c>
      <c r="CH48" s="129" t="s">
        <v>701</v>
      </c>
      <c r="CI48" s="117">
        <v>45019</v>
      </c>
      <c r="CJ48" s="117">
        <v>45019</v>
      </c>
      <c r="CK48" s="117"/>
      <c r="CL48" s="117">
        <v>45019</v>
      </c>
      <c r="CM48" s="133">
        <v>100</v>
      </c>
      <c r="CN48" s="117">
        <v>45019</v>
      </c>
      <c r="CO48" s="117"/>
      <c r="CP48" s="117">
        <v>45016</v>
      </c>
      <c r="CQ48" s="117">
        <v>45016</v>
      </c>
      <c r="CR48" s="117"/>
      <c r="CS48" s="117">
        <v>45016</v>
      </c>
      <c r="CT48" s="133">
        <v>100</v>
      </c>
      <c r="CU48" s="117">
        <v>45016</v>
      </c>
      <c r="CV48" s="117"/>
      <c r="CW48" s="147"/>
      <c r="CX48" s="147"/>
      <c r="CY48" s="169">
        <v>45019</v>
      </c>
      <c r="CZ48" s="117">
        <v>45019</v>
      </c>
      <c r="DA48" s="117"/>
      <c r="DB48" s="117">
        <v>45020</v>
      </c>
      <c r="DC48" s="133">
        <v>100</v>
      </c>
      <c r="DD48" s="117">
        <v>45050</v>
      </c>
      <c r="DE48" s="261" t="s">
        <v>1182</v>
      </c>
      <c r="DF48" s="138">
        <v>45023</v>
      </c>
      <c r="DG48" s="139" t="s">
        <v>4387</v>
      </c>
      <c r="DH48" s="117">
        <v>45043</v>
      </c>
      <c r="DI48" s="117">
        <v>45043</v>
      </c>
      <c r="DJ48" s="117">
        <v>45043</v>
      </c>
      <c r="DK48" s="117">
        <v>45043</v>
      </c>
      <c r="DL48" s="117"/>
      <c r="DM48" s="117"/>
      <c r="DN48" s="117"/>
      <c r="DO48" s="117"/>
      <c r="DP48" s="140"/>
      <c r="DQ48" s="117"/>
      <c r="DR48" s="117"/>
      <c r="DS48" s="117">
        <v>45045</v>
      </c>
      <c r="DT48" s="117">
        <v>45045</v>
      </c>
      <c r="DU48" s="117"/>
      <c r="DV48" s="117">
        <v>45045</v>
      </c>
      <c r="DW48" s="133">
        <v>100</v>
      </c>
      <c r="DX48" s="117">
        <v>45045</v>
      </c>
      <c r="DY48" s="117"/>
      <c r="DZ48" s="117"/>
      <c r="EA48" s="117"/>
      <c r="EB48" s="117"/>
      <c r="EC48" s="117"/>
      <c r="ED48" s="116"/>
      <c r="EE48" s="117"/>
      <c r="EF48" s="117"/>
      <c r="EG48" s="117">
        <v>45049</v>
      </c>
      <c r="EH48" s="117">
        <v>45049</v>
      </c>
      <c r="EI48" s="117"/>
      <c r="EJ48" s="117">
        <v>45050</v>
      </c>
      <c r="EK48" s="116">
        <v>100</v>
      </c>
      <c r="EL48" s="117">
        <v>45062</v>
      </c>
      <c r="EM48" s="122" t="s">
        <v>4774</v>
      </c>
      <c r="EN48" s="141"/>
      <c r="EO48" s="141"/>
      <c r="EP48" s="141"/>
      <c r="EQ48" s="141"/>
      <c r="ER48" s="141"/>
      <c r="ES48" s="141"/>
      <c r="ET48" s="141"/>
      <c r="EU48" s="117"/>
      <c r="EV48" s="117"/>
      <c r="EW48" s="117"/>
      <c r="EX48" s="117"/>
      <c r="EY48" s="117"/>
      <c r="EZ48" s="117"/>
      <c r="FA48" s="117"/>
      <c r="FB48" s="117">
        <v>45050</v>
      </c>
      <c r="FC48" s="117">
        <v>45050</v>
      </c>
      <c r="FD48" s="117">
        <v>45050</v>
      </c>
      <c r="FE48" s="117">
        <v>45051</v>
      </c>
      <c r="FF48" s="133">
        <v>70</v>
      </c>
      <c r="FG48" s="133"/>
      <c r="FH48" s="263" t="s">
        <v>4775</v>
      </c>
      <c r="FI48" s="142"/>
      <c r="FJ48" s="142"/>
      <c r="FK48" s="143"/>
      <c r="FL48" s="143"/>
      <c r="FM48" s="139"/>
      <c r="FN48" s="142"/>
      <c r="FO48" s="142"/>
      <c r="FP48" s="143"/>
      <c r="FQ48" s="143"/>
      <c r="FR48" s="139"/>
      <c r="FS48" s="458" t="s">
        <v>4723</v>
      </c>
      <c r="FT48" s="459">
        <v>45103</v>
      </c>
      <c r="FU48" s="443" t="s">
        <v>4756</v>
      </c>
      <c r="FW48" s="456" t="s">
        <v>4718</v>
      </c>
      <c r="FX48" s="457">
        <v>45092</v>
      </c>
      <c r="FY48" s="456" t="s">
        <v>4738</v>
      </c>
    </row>
    <row r="49" spans="1:181" ht="20.100000000000001" customHeight="1" x14ac:dyDescent="0.5">
      <c r="A49" s="109">
        <v>48</v>
      </c>
      <c r="B49" s="109" t="s">
        <v>674</v>
      </c>
      <c r="C49" s="109">
        <v>48</v>
      </c>
      <c r="D49" s="110" t="s">
        <v>675</v>
      </c>
      <c r="E49" s="110" t="s">
        <v>676</v>
      </c>
      <c r="F49" s="110" t="s">
        <v>677</v>
      </c>
      <c r="G49" s="111" t="s">
        <v>21</v>
      </c>
      <c r="H49" s="110" t="s">
        <v>1183</v>
      </c>
      <c r="I49" s="110" t="s">
        <v>1184</v>
      </c>
      <c r="J49" s="110"/>
      <c r="K49" s="144" t="s">
        <v>1185</v>
      </c>
      <c r="L49" s="111" t="s">
        <v>1186</v>
      </c>
      <c r="M49" s="111" t="s">
        <v>681</v>
      </c>
      <c r="N49" s="111" t="s">
        <v>682</v>
      </c>
      <c r="O49" s="111" t="s">
        <v>20</v>
      </c>
      <c r="P49" s="113">
        <v>13.8779450433286</v>
      </c>
      <c r="Q49" s="113">
        <v>100.598478038796</v>
      </c>
      <c r="R49" s="114" t="s">
        <v>1187</v>
      </c>
      <c r="S49" s="114" t="s">
        <v>1188</v>
      </c>
      <c r="T49" s="115"/>
      <c r="U49" s="115"/>
      <c r="V49" s="115"/>
      <c r="W49" s="115" t="s">
        <v>1189</v>
      </c>
      <c r="X49" s="115"/>
      <c r="Y49" s="115"/>
      <c r="Z49" s="181"/>
      <c r="AA49" s="181"/>
      <c r="AB49" s="115"/>
      <c r="AC49" s="211"/>
      <c r="AD49" s="116" t="s">
        <v>688</v>
      </c>
      <c r="AE49" s="116" t="s">
        <v>689</v>
      </c>
      <c r="AF49" s="117">
        <v>44980</v>
      </c>
      <c r="AG49" s="132">
        <v>44982</v>
      </c>
      <c r="AH49" s="118" t="s">
        <v>691</v>
      </c>
      <c r="AI49" s="118" t="s">
        <v>692</v>
      </c>
      <c r="AJ49" s="145">
        <v>8.3000000000000007</v>
      </c>
      <c r="AK49" s="146">
        <v>16</v>
      </c>
      <c r="AL49" s="146">
        <v>3.4</v>
      </c>
      <c r="AM49" s="146">
        <v>132.80000000000001</v>
      </c>
      <c r="AN49" s="147">
        <v>1</v>
      </c>
      <c r="AO49" s="147">
        <v>4</v>
      </c>
      <c r="AP49" s="116" t="s">
        <v>974</v>
      </c>
      <c r="AQ49" s="147" t="s">
        <v>694</v>
      </c>
      <c r="AR49" s="147">
        <v>3</v>
      </c>
      <c r="AS49" s="147"/>
      <c r="AT49" s="122"/>
      <c r="AU49" s="142"/>
      <c r="AV49" s="149" t="s">
        <v>696</v>
      </c>
      <c r="AW49" s="150"/>
      <c r="AX49" s="149"/>
      <c r="AY49" s="149"/>
      <c r="AZ49" s="149"/>
      <c r="BA49" s="147" t="s">
        <v>697</v>
      </c>
      <c r="BB49" s="149"/>
      <c r="BC49" s="147" t="s">
        <v>697</v>
      </c>
      <c r="BD49" s="150" t="s">
        <v>698</v>
      </c>
      <c r="BE49" s="150"/>
      <c r="BF49" s="150"/>
      <c r="BG49" s="151" t="s">
        <v>699</v>
      </c>
      <c r="BH49" s="151" t="s">
        <v>700</v>
      </c>
      <c r="BI49" s="151" t="s">
        <v>701</v>
      </c>
      <c r="BJ49" s="152"/>
      <c r="BK49" s="152"/>
      <c r="BL49" s="153"/>
      <c r="BM49" s="154"/>
      <c r="BN49" s="155" t="s">
        <v>20</v>
      </c>
      <c r="BO49" s="130" t="s">
        <v>20</v>
      </c>
      <c r="BP49" s="130"/>
      <c r="BQ49" s="116" t="s">
        <v>704</v>
      </c>
      <c r="BR49" s="116" t="s">
        <v>1143</v>
      </c>
      <c r="BS49" s="132">
        <v>44982</v>
      </c>
      <c r="BT49" s="133">
        <v>100</v>
      </c>
      <c r="BU49" s="132">
        <v>44982</v>
      </c>
      <c r="BV49" s="132"/>
      <c r="BW49" s="132"/>
      <c r="BX49" s="134"/>
      <c r="BY49" s="134"/>
      <c r="BZ49" s="134"/>
      <c r="CA49" s="132"/>
      <c r="CB49" s="135"/>
      <c r="CC49" s="132"/>
      <c r="CD49" s="136"/>
      <c r="CE49" s="136"/>
      <c r="CF49" s="136"/>
      <c r="CG49" s="135"/>
      <c r="CH49" s="129" t="s">
        <v>701</v>
      </c>
      <c r="CI49" s="117">
        <v>45005</v>
      </c>
      <c r="CJ49" s="117">
        <v>45005</v>
      </c>
      <c r="CK49" s="117"/>
      <c r="CL49" s="117">
        <v>45005</v>
      </c>
      <c r="CM49" s="133">
        <v>100</v>
      </c>
      <c r="CN49" s="117">
        <v>45005</v>
      </c>
      <c r="CO49" s="117"/>
      <c r="CP49" s="132">
        <v>45011</v>
      </c>
      <c r="CQ49" s="132">
        <v>45011</v>
      </c>
      <c r="CR49" s="117"/>
      <c r="CS49" s="132">
        <v>45011</v>
      </c>
      <c r="CT49" s="133">
        <v>100</v>
      </c>
      <c r="CU49" s="132">
        <v>45011</v>
      </c>
      <c r="CV49" s="117"/>
      <c r="CW49" s="147"/>
      <c r="CX49" s="147"/>
      <c r="CY49" s="117">
        <v>45005</v>
      </c>
      <c r="CZ49" s="117">
        <v>45005</v>
      </c>
      <c r="DA49" s="117"/>
      <c r="DB49" s="117">
        <v>45006</v>
      </c>
      <c r="DC49" s="133">
        <v>100</v>
      </c>
      <c r="DD49" s="117">
        <v>45013</v>
      </c>
      <c r="DE49" s="138"/>
      <c r="DF49" s="138">
        <v>45012</v>
      </c>
      <c r="DG49" s="139" t="s">
        <v>4383</v>
      </c>
      <c r="DH49" s="117">
        <v>45019</v>
      </c>
      <c r="DI49" s="117">
        <v>45019</v>
      </c>
      <c r="DJ49" s="117">
        <v>45019</v>
      </c>
      <c r="DK49" s="117">
        <v>45019</v>
      </c>
      <c r="DL49" s="117">
        <v>45038</v>
      </c>
      <c r="DM49" s="117">
        <v>45038</v>
      </c>
      <c r="DN49" s="117"/>
      <c r="DO49" s="117">
        <v>45038</v>
      </c>
      <c r="DP49" s="133">
        <v>100</v>
      </c>
      <c r="DQ49" s="117">
        <v>45038</v>
      </c>
      <c r="DR49" s="117"/>
      <c r="DS49" s="117">
        <v>45038</v>
      </c>
      <c r="DT49" s="117">
        <v>45038</v>
      </c>
      <c r="DU49" s="117"/>
      <c r="DV49" s="117">
        <v>45038</v>
      </c>
      <c r="DW49" s="133">
        <v>100</v>
      </c>
      <c r="DX49" s="117">
        <v>45038</v>
      </c>
      <c r="DY49" s="117"/>
      <c r="DZ49" s="117">
        <v>45023</v>
      </c>
      <c r="EA49" s="117">
        <v>45023</v>
      </c>
      <c r="EB49" s="117"/>
      <c r="EC49" s="117">
        <v>45023</v>
      </c>
      <c r="ED49" s="116">
        <v>100</v>
      </c>
      <c r="EE49" s="117">
        <v>45023</v>
      </c>
      <c r="EF49" s="117" t="s">
        <v>740</v>
      </c>
      <c r="EG49" s="117">
        <v>45023</v>
      </c>
      <c r="EH49" s="117">
        <v>45023</v>
      </c>
      <c r="EI49" s="117"/>
      <c r="EJ49" s="117">
        <v>45023</v>
      </c>
      <c r="EK49" s="116">
        <v>100</v>
      </c>
      <c r="EL49" s="117">
        <v>45062</v>
      </c>
      <c r="EM49" s="122" t="s">
        <v>740</v>
      </c>
      <c r="EN49" s="141"/>
      <c r="EO49" s="141"/>
      <c r="EP49" s="141"/>
      <c r="EQ49" s="141"/>
      <c r="ER49" s="141"/>
      <c r="ES49" s="141"/>
      <c r="ET49" s="141"/>
      <c r="EU49" s="117">
        <v>45040</v>
      </c>
      <c r="EV49" s="117">
        <v>45040</v>
      </c>
      <c r="EW49" s="117"/>
      <c r="EX49" s="117">
        <v>45040</v>
      </c>
      <c r="EY49" s="133">
        <v>100</v>
      </c>
      <c r="EZ49" s="117">
        <v>45040</v>
      </c>
      <c r="FA49" s="117"/>
      <c r="FB49" s="117">
        <v>45040</v>
      </c>
      <c r="FC49" s="117">
        <v>45040</v>
      </c>
      <c r="FD49" s="117"/>
      <c r="FE49" s="117">
        <v>45041</v>
      </c>
      <c r="FF49" s="116">
        <v>100</v>
      </c>
      <c r="FG49" s="117">
        <v>45068</v>
      </c>
      <c r="FH49" s="138"/>
      <c r="FI49" s="142"/>
      <c r="FJ49" s="142"/>
      <c r="FK49" s="143">
        <v>243346</v>
      </c>
      <c r="FL49" s="143">
        <v>243346</v>
      </c>
      <c r="FM49" s="139" t="s">
        <v>708</v>
      </c>
      <c r="FN49" s="142"/>
      <c r="FO49" s="142"/>
      <c r="FP49" s="143">
        <v>243346</v>
      </c>
      <c r="FQ49" s="143">
        <v>243346</v>
      </c>
      <c r="FR49" s="157" t="s">
        <v>729</v>
      </c>
      <c r="FS49" s="458" t="s">
        <v>4723</v>
      </c>
      <c r="FT49" s="459">
        <v>45103</v>
      </c>
      <c r="FU49" s="443" t="s">
        <v>4756</v>
      </c>
      <c r="FW49" s="456" t="s">
        <v>4718</v>
      </c>
      <c r="FX49" s="457">
        <v>45092</v>
      </c>
      <c r="FY49" s="456" t="s">
        <v>4738</v>
      </c>
    </row>
    <row r="50" spans="1:181" ht="20.100000000000001" customHeight="1" x14ac:dyDescent="0.5">
      <c r="A50" s="109">
        <v>49</v>
      </c>
      <c r="B50" s="109" t="s">
        <v>674</v>
      </c>
      <c r="C50" s="109">
        <v>49</v>
      </c>
      <c r="D50" s="110" t="s">
        <v>675</v>
      </c>
      <c r="E50" s="110" t="s">
        <v>676</v>
      </c>
      <c r="F50" s="110" t="s">
        <v>677</v>
      </c>
      <c r="G50" s="111" t="s">
        <v>21</v>
      </c>
      <c r="H50" s="110" t="s">
        <v>1190</v>
      </c>
      <c r="I50" s="110" t="s">
        <v>1191</v>
      </c>
      <c r="J50" s="110"/>
      <c r="K50" s="111" t="s">
        <v>1192</v>
      </c>
      <c r="L50" s="111" t="s">
        <v>1158</v>
      </c>
      <c r="M50" s="111"/>
      <c r="N50" s="111" t="s">
        <v>682</v>
      </c>
      <c r="O50" s="111" t="s">
        <v>1193</v>
      </c>
      <c r="P50" s="113">
        <v>13.716103327645699</v>
      </c>
      <c r="Q50" s="113">
        <v>100.535631482971</v>
      </c>
      <c r="R50" s="114" t="s">
        <v>1194</v>
      </c>
      <c r="S50" s="114" t="s">
        <v>1195</v>
      </c>
      <c r="T50" s="115" t="s">
        <v>1196</v>
      </c>
      <c r="U50" s="115" t="s">
        <v>1197</v>
      </c>
      <c r="V50" s="115"/>
      <c r="W50" s="115" t="s">
        <v>1198</v>
      </c>
      <c r="X50" s="115"/>
      <c r="Y50" s="115"/>
      <c r="Z50" s="181"/>
      <c r="AA50" s="181"/>
      <c r="AB50" s="115"/>
      <c r="AC50" s="211"/>
      <c r="AD50" s="116" t="s">
        <v>688</v>
      </c>
      <c r="AE50" s="116" t="s">
        <v>689</v>
      </c>
      <c r="AF50" s="117" t="s">
        <v>690</v>
      </c>
      <c r="AG50" s="132">
        <v>44979</v>
      </c>
      <c r="AH50" s="168" t="s">
        <v>764</v>
      </c>
      <c r="AI50" s="168" t="s">
        <v>764</v>
      </c>
      <c r="AJ50" s="145">
        <v>6.2</v>
      </c>
      <c r="AK50" s="146">
        <v>6.8</v>
      </c>
      <c r="AL50" s="146">
        <v>3.3</v>
      </c>
      <c r="AM50" s="146">
        <v>42.16</v>
      </c>
      <c r="AN50" s="147">
        <v>1</v>
      </c>
      <c r="AO50" s="147">
        <v>3</v>
      </c>
      <c r="AP50" s="116" t="s">
        <v>1199</v>
      </c>
      <c r="AQ50" s="147" t="s">
        <v>694</v>
      </c>
      <c r="AR50" s="147">
        <v>3</v>
      </c>
      <c r="AS50" s="147"/>
      <c r="AT50" s="122">
        <v>44980</v>
      </c>
      <c r="AU50" s="142" t="s">
        <v>817</v>
      </c>
      <c r="AV50" s="149" t="s">
        <v>725</v>
      </c>
      <c r="AW50" s="150"/>
      <c r="AX50" s="149"/>
      <c r="AY50" s="149"/>
      <c r="AZ50" s="149"/>
      <c r="BA50" s="149"/>
      <c r="BB50" s="149"/>
      <c r="BC50" s="149"/>
      <c r="BD50" s="150" t="s">
        <v>698</v>
      </c>
      <c r="BE50" s="150"/>
      <c r="BF50" s="150"/>
      <c r="BG50" s="151" t="s">
        <v>699</v>
      </c>
      <c r="BH50" s="151" t="s">
        <v>700</v>
      </c>
      <c r="BI50" s="215" t="s">
        <v>701</v>
      </c>
      <c r="BJ50" s="152"/>
      <c r="BK50" s="152"/>
      <c r="BL50" s="153"/>
      <c r="BM50" s="154"/>
      <c r="BN50" s="155" t="s">
        <v>1193</v>
      </c>
      <c r="BO50" s="130" t="s">
        <v>1193</v>
      </c>
      <c r="BP50" s="130"/>
      <c r="BQ50" s="116" t="s">
        <v>704</v>
      </c>
      <c r="BR50" s="116" t="s">
        <v>1143</v>
      </c>
      <c r="BS50" s="132">
        <v>44979</v>
      </c>
      <c r="BT50" s="133">
        <v>100</v>
      </c>
      <c r="BU50" s="132">
        <v>44979</v>
      </c>
      <c r="BV50" s="132"/>
      <c r="BW50" s="132"/>
      <c r="BX50" s="134"/>
      <c r="BY50" s="134"/>
      <c r="BZ50" s="134"/>
      <c r="CA50" s="132"/>
      <c r="CB50" s="135"/>
      <c r="CC50" s="132"/>
      <c r="CD50" s="136"/>
      <c r="CE50" s="136"/>
      <c r="CF50" s="136"/>
      <c r="CG50" s="171" t="s">
        <v>1200</v>
      </c>
      <c r="CH50" s="129" t="s">
        <v>701</v>
      </c>
      <c r="CI50" s="117">
        <v>44997</v>
      </c>
      <c r="CJ50" s="117">
        <v>44997</v>
      </c>
      <c r="CK50" s="117"/>
      <c r="CL50" s="117">
        <v>44997</v>
      </c>
      <c r="CM50" s="133">
        <v>100</v>
      </c>
      <c r="CN50" s="117">
        <v>44997</v>
      </c>
      <c r="CO50" s="132"/>
      <c r="CP50" s="137" t="s">
        <v>706</v>
      </c>
      <c r="CQ50" s="132"/>
      <c r="CR50" s="117"/>
      <c r="CS50" s="132"/>
      <c r="CT50" s="133"/>
      <c r="CU50" s="137" t="s">
        <v>4382</v>
      </c>
      <c r="CV50" s="117"/>
      <c r="CW50" s="147"/>
      <c r="CX50" s="147"/>
      <c r="CY50" s="117">
        <v>44997</v>
      </c>
      <c r="CZ50" s="117">
        <v>44997</v>
      </c>
      <c r="DA50" s="117"/>
      <c r="DB50" s="117">
        <v>44997</v>
      </c>
      <c r="DC50" s="133">
        <v>100</v>
      </c>
      <c r="DD50" s="117">
        <v>44997</v>
      </c>
      <c r="DE50" s="263" t="s">
        <v>1201</v>
      </c>
      <c r="DF50" s="138">
        <v>45023</v>
      </c>
      <c r="DG50" s="139" t="s">
        <v>4387</v>
      </c>
      <c r="DH50" s="117">
        <v>45054</v>
      </c>
      <c r="DI50" s="117">
        <v>45054</v>
      </c>
      <c r="DJ50" s="117">
        <v>45054</v>
      </c>
      <c r="DK50" s="117">
        <v>45054</v>
      </c>
      <c r="DL50" s="117"/>
      <c r="DM50" s="117"/>
      <c r="DN50" s="117"/>
      <c r="DO50" s="117"/>
      <c r="DP50" s="140"/>
      <c r="DQ50" s="117"/>
      <c r="DR50" s="117"/>
      <c r="DS50" s="117">
        <v>45069</v>
      </c>
      <c r="DT50" s="117">
        <v>45069</v>
      </c>
      <c r="DU50" s="117"/>
      <c r="DV50" s="117">
        <v>45069</v>
      </c>
      <c r="DW50" s="133">
        <v>100</v>
      </c>
      <c r="DX50" s="117">
        <v>45069</v>
      </c>
      <c r="DY50" s="117"/>
      <c r="DZ50" s="117"/>
      <c r="EA50" s="117"/>
      <c r="EB50" s="117"/>
      <c r="EC50" s="117"/>
      <c r="ED50" s="116"/>
      <c r="EE50" s="117"/>
      <c r="EF50" s="117"/>
      <c r="EG50" s="117">
        <v>45049</v>
      </c>
      <c r="EH50" s="117">
        <v>45049</v>
      </c>
      <c r="EI50" s="117"/>
      <c r="EJ50" s="117">
        <v>45050</v>
      </c>
      <c r="EK50" s="116">
        <v>100</v>
      </c>
      <c r="EL50" s="117">
        <v>45062</v>
      </c>
      <c r="EM50" s="122" t="s">
        <v>4776</v>
      </c>
      <c r="EN50" s="141"/>
      <c r="EO50" s="141"/>
      <c r="EP50" s="141"/>
      <c r="EQ50" s="141"/>
      <c r="ER50" s="141"/>
      <c r="ES50" s="141"/>
      <c r="ET50" s="141"/>
      <c r="EU50" s="117"/>
      <c r="EV50" s="117"/>
      <c r="EW50" s="117"/>
      <c r="EX50" s="117"/>
      <c r="EY50" s="117"/>
      <c r="EZ50" s="117"/>
      <c r="FA50" s="117"/>
      <c r="FB50" s="117">
        <v>45055</v>
      </c>
      <c r="FC50" s="117">
        <v>45055</v>
      </c>
      <c r="FD50" s="117">
        <v>45055</v>
      </c>
      <c r="FE50" s="117">
        <v>45056</v>
      </c>
      <c r="FF50" s="133">
        <v>70</v>
      </c>
      <c r="FG50" s="117"/>
      <c r="FH50" s="138"/>
      <c r="FI50" s="142"/>
      <c r="FJ50" s="142"/>
      <c r="FK50" s="143">
        <v>243346</v>
      </c>
      <c r="FL50" s="143">
        <v>243346</v>
      </c>
      <c r="FM50" s="139" t="s">
        <v>708</v>
      </c>
      <c r="FN50" s="142"/>
      <c r="FO50" s="142"/>
      <c r="FP50" s="143">
        <v>243346</v>
      </c>
      <c r="FQ50" s="143">
        <v>243346</v>
      </c>
      <c r="FR50" s="157" t="s">
        <v>729</v>
      </c>
      <c r="FS50" s="458" t="s">
        <v>4723</v>
      </c>
      <c r="FT50" s="459">
        <v>45104</v>
      </c>
      <c r="FU50" s="443" t="s">
        <v>4756</v>
      </c>
      <c r="FW50" s="456" t="s">
        <v>4723</v>
      </c>
      <c r="FX50" s="457">
        <v>45092</v>
      </c>
      <c r="FY50" s="456" t="s">
        <v>4738</v>
      </c>
    </row>
    <row r="51" spans="1:181" ht="20.100000000000001" customHeight="1" x14ac:dyDescent="0.5">
      <c r="A51" s="109">
        <v>50</v>
      </c>
      <c r="B51" s="109" t="s">
        <v>674</v>
      </c>
      <c r="C51" s="109">
        <v>50</v>
      </c>
      <c r="D51" s="110" t="s">
        <v>675</v>
      </c>
      <c r="E51" s="110" t="s">
        <v>676</v>
      </c>
      <c r="F51" s="110" t="s">
        <v>1202</v>
      </c>
      <c r="G51" s="111" t="s">
        <v>74</v>
      </c>
      <c r="H51" s="110" t="s">
        <v>1203</v>
      </c>
      <c r="I51" s="110" t="s">
        <v>1204</v>
      </c>
      <c r="J51" s="110"/>
      <c r="K51" s="111" t="s">
        <v>1205</v>
      </c>
      <c r="L51" s="111" t="s">
        <v>1206</v>
      </c>
      <c r="M51" s="111"/>
      <c r="N51" s="111" t="s">
        <v>1207</v>
      </c>
      <c r="O51" s="144" t="s">
        <v>4657</v>
      </c>
      <c r="P51" s="113">
        <v>12.597710659084299</v>
      </c>
      <c r="Q51" s="113">
        <v>102.102190606763</v>
      </c>
      <c r="R51" s="114" t="s">
        <v>1209</v>
      </c>
      <c r="S51" s="114" t="s">
        <v>490</v>
      </c>
      <c r="T51" s="115"/>
      <c r="U51" s="115"/>
      <c r="V51" s="115"/>
      <c r="W51" s="265" t="s">
        <v>1210</v>
      </c>
      <c r="X51" s="265"/>
      <c r="Y51" s="115"/>
      <c r="Z51" s="181"/>
      <c r="AA51" s="181"/>
      <c r="AB51" s="265"/>
      <c r="AC51" s="211"/>
      <c r="AD51" s="166" t="s">
        <v>1211</v>
      </c>
      <c r="AE51" s="266" t="s">
        <v>1212</v>
      </c>
      <c r="AF51" s="267">
        <v>44981</v>
      </c>
      <c r="AG51" s="267">
        <v>44981</v>
      </c>
      <c r="AH51" s="118" t="s">
        <v>691</v>
      </c>
      <c r="AI51" s="118" t="s">
        <v>692</v>
      </c>
      <c r="AJ51" s="145">
        <v>6</v>
      </c>
      <c r="AK51" s="146">
        <v>9</v>
      </c>
      <c r="AL51" s="146">
        <v>3.6</v>
      </c>
      <c r="AM51" s="146">
        <v>54</v>
      </c>
      <c r="AN51" s="147">
        <v>1</v>
      </c>
      <c r="AO51" s="147">
        <v>1</v>
      </c>
      <c r="AP51" s="116" t="s">
        <v>716</v>
      </c>
      <c r="AQ51" s="147">
        <v>5</v>
      </c>
      <c r="AR51" s="147">
        <v>3</v>
      </c>
      <c r="AS51" s="149"/>
      <c r="AT51" s="122"/>
      <c r="AU51" s="142"/>
      <c r="AV51" s="149"/>
      <c r="AW51" s="150"/>
      <c r="AX51" s="149"/>
      <c r="AY51" s="149"/>
      <c r="AZ51" s="149"/>
      <c r="BA51" s="149"/>
      <c r="BB51" s="149"/>
      <c r="BC51" s="149"/>
      <c r="BD51" s="150"/>
      <c r="BE51" s="150" t="s">
        <v>1213</v>
      </c>
      <c r="BF51" s="150">
        <v>2</v>
      </c>
      <c r="BG51" s="151"/>
      <c r="BH51" s="151"/>
      <c r="BI51" s="151"/>
      <c r="BJ51" s="152"/>
      <c r="BK51" s="152"/>
      <c r="BL51" s="153"/>
      <c r="BM51" s="154"/>
      <c r="BN51" s="268" t="s">
        <v>1214</v>
      </c>
      <c r="BO51" s="257" t="s">
        <v>1208</v>
      </c>
      <c r="BP51" s="257" t="s">
        <v>703</v>
      </c>
      <c r="BQ51" s="269" t="s">
        <v>1215</v>
      </c>
      <c r="BR51" s="269" t="s">
        <v>705</v>
      </c>
      <c r="BS51" s="267">
        <v>44981</v>
      </c>
      <c r="BT51" s="133">
        <v>100</v>
      </c>
      <c r="BU51" s="132">
        <v>44981</v>
      </c>
      <c r="BV51" s="132"/>
      <c r="BW51" s="132"/>
      <c r="BX51" s="134"/>
      <c r="BY51" s="134"/>
      <c r="BZ51" s="134"/>
      <c r="CA51" s="132"/>
      <c r="CB51" s="135"/>
      <c r="CC51" s="132" t="s">
        <v>1216</v>
      </c>
      <c r="CD51" s="270" t="s">
        <v>1217</v>
      </c>
      <c r="CE51" s="270"/>
      <c r="CF51" s="270"/>
      <c r="CG51" s="135"/>
      <c r="CH51" s="129"/>
      <c r="CI51" s="117">
        <v>45006</v>
      </c>
      <c r="CJ51" s="117">
        <v>45006</v>
      </c>
      <c r="CK51" s="240"/>
      <c r="CL51" s="117">
        <v>45006</v>
      </c>
      <c r="CM51" s="133">
        <v>100</v>
      </c>
      <c r="CN51" s="117">
        <v>45006</v>
      </c>
      <c r="CO51" s="132"/>
      <c r="CP51" s="117">
        <v>45006</v>
      </c>
      <c r="CQ51" s="117">
        <v>45006</v>
      </c>
      <c r="CR51" s="240"/>
      <c r="CS51" s="117">
        <v>45006</v>
      </c>
      <c r="CT51" s="133">
        <v>100</v>
      </c>
      <c r="CU51" s="117">
        <v>45006</v>
      </c>
      <c r="CV51" s="116"/>
      <c r="CW51" s="149"/>
      <c r="CX51" s="149"/>
      <c r="CY51" s="117">
        <v>45013</v>
      </c>
      <c r="CZ51" s="117">
        <v>45013</v>
      </c>
      <c r="DA51" s="117"/>
      <c r="DB51" s="117">
        <v>45013</v>
      </c>
      <c r="DC51" s="133">
        <v>100</v>
      </c>
      <c r="DD51" s="117">
        <v>45013</v>
      </c>
      <c r="DE51" s="138"/>
      <c r="DF51" s="138">
        <v>45019</v>
      </c>
      <c r="DG51" s="139" t="s">
        <v>4413</v>
      </c>
      <c r="DH51" s="117">
        <v>45043</v>
      </c>
      <c r="DI51" s="117">
        <v>45043</v>
      </c>
      <c r="DJ51" s="117">
        <v>45043</v>
      </c>
      <c r="DK51" s="117">
        <v>45043</v>
      </c>
      <c r="DL51" s="240"/>
      <c r="DM51" s="240"/>
      <c r="DN51" s="240"/>
      <c r="DO51" s="240"/>
      <c r="DP51" s="271"/>
      <c r="DQ51" s="240"/>
      <c r="DR51" s="240"/>
      <c r="DS51" s="117">
        <v>45056</v>
      </c>
      <c r="DT51" s="117"/>
      <c r="DU51" s="117"/>
      <c r="DV51" s="117"/>
      <c r="DW51" s="133"/>
      <c r="DX51" s="117"/>
      <c r="DY51" s="240"/>
      <c r="DZ51" s="117">
        <v>45044</v>
      </c>
      <c r="EA51" s="117">
        <v>45044</v>
      </c>
      <c r="EB51" s="240"/>
      <c r="EC51" s="117">
        <v>45044</v>
      </c>
      <c r="ED51" s="116">
        <v>100</v>
      </c>
      <c r="EE51" s="117">
        <v>45044</v>
      </c>
      <c r="EF51" s="240" t="s">
        <v>4444</v>
      </c>
      <c r="EG51" s="117">
        <v>45051</v>
      </c>
      <c r="EH51" s="117">
        <v>45051</v>
      </c>
      <c r="EI51" s="117"/>
      <c r="EJ51" s="117">
        <v>45052</v>
      </c>
      <c r="EK51" s="116">
        <v>100</v>
      </c>
      <c r="EL51" s="117">
        <v>45062</v>
      </c>
      <c r="EM51" s="122" t="s">
        <v>4777</v>
      </c>
      <c r="EN51" s="141"/>
      <c r="EO51" s="141"/>
      <c r="EP51" s="141"/>
      <c r="EQ51" s="141"/>
      <c r="ER51" s="141"/>
      <c r="ES51" s="141"/>
      <c r="ET51" s="141"/>
      <c r="EU51" s="240"/>
      <c r="EV51" s="240"/>
      <c r="EW51" s="240"/>
      <c r="EX51" s="240"/>
      <c r="EY51" s="240"/>
      <c r="EZ51" s="240"/>
      <c r="FA51" s="240"/>
      <c r="FB51" s="117">
        <v>45059</v>
      </c>
      <c r="FC51" s="117">
        <v>45057</v>
      </c>
      <c r="FD51" s="117">
        <v>45057</v>
      </c>
      <c r="FE51" s="117">
        <v>45057</v>
      </c>
      <c r="FF51" s="133">
        <v>70</v>
      </c>
      <c r="FG51" s="133"/>
      <c r="FH51" s="138"/>
      <c r="FI51" s="142"/>
      <c r="FJ51" s="142"/>
      <c r="FK51" s="143">
        <v>243341</v>
      </c>
      <c r="FL51" s="143">
        <v>243341</v>
      </c>
      <c r="FM51" s="272" t="s">
        <v>708</v>
      </c>
      <c r="FN51" s="142"/>
      <c r="FO51" s="142"/>
      <c r="FP51" s="143">
        <v>243341</v>
      </c>
      <c r="FQ51" s="143">
        <v>243341</v>
      </c>
      <c r="FR51" s="157" t="s">
        <v>729</v>
      </c>
      <c r="FS51" s="460" t="s">
        <v>4723</v>
      </c>
      <c r="FT51" s="461">
        <v>45173</v>
      </c>
      <c r="FU51" s="462" t="s">
        <v>4778</v>
      </c>
      <c r="FW51" s="443" t="s">
        <v>4718</v>
      </c>
      <c r="FX51" s="459">
        <v>45135</v>
      </c>
      <c r="FY51" s="443" t="s">
        <v>4779</v>
      </c>
    </row>
    <row r="52" spans="1:181" ht="20.100000000000001" customHeight="1" x14ac:dyDescent="0.5">
      <c r="A52" s="109">
        <v>51</v>
      </c>
      <c r="B52" s="109" t="s">
        <v>674</v>
      </c>
      <c r="C52" s="109">
        <v>51</v>
      </c>
      <c r="D52" s="110" t="s">
        <v>675</v>
      </c>
      <c r="E52" s="110" t="s">
        <v>676</v>
      </c>
      <c r="F52" s="110" t="s">
        <v>1202</v>
      </c>
      <c r="G52" s="111" t="s">
        <v>74</v>
      </c>
      <c r="H52" s="110" t="s">
        <v>1203</v>
      </c>
      <c r="I52" s="110" t="s">
        <v>1218</v>
      </c>
      <c r="J52" s="110"/>
      <c r="K52" s="144" t="s">
        <v>1219</v>
      </c>
      <c r="L52" s="111" t="s">
        <v>1206</v>
      </c>
      <c r="M52" s="111"/>
      <c r="N52" s="111" t="s">
        <v>1207</v>
      </c>
      <c r="O52" s="144" t="s">
        <v>4658</v>
      </c>
      <c r="P52" s="113">
        <v>12.5766921078112</v>
      </c>
      <c r="Q52" s="113">
        <v>102.119016998091</v>
      </c>
      <c r="R52" s="114" t="s">
        <v>1221</v>
      </c>
      <c r="S52" s="114" t="s">
        <v>1222</v>
      </c>
      <c r="T52" s="115"/>
      <c r="U52" s="115"/>
      <c r="V52" s="115"/>
      <c r="W52" s="115" t="s">
        <v>1223</v>
      </c>
      <c r="X52" s="115"/>
      <c r="Y52" s="115"/>
      <c r="Z52" s="181"/>
      <c r="AA52" s="181"/>
      <c r="AB52" s="115"/>
      <c r="AC52" s="211"/>
      <c r="AD52" s="166" t="s">
        <v>1224</v>
      </c>
      <c r="AE52" s="266" t="s">
        <v>1225</v>
      </c>
      <c r="AF52" s="273">
        <v>44981</v>
      </c>
      <c r="AG52" s="132">
        <v>44979</v>
      </c>
      <c r="AH52" s="118" t="s">
        <v>691</v>
      </c>
      <c r="AI52" s="118" t="s">
        <v>692</v>
      </c>
      <c r="AJ52" s="145">
        <v>6</v>
      </c>
      <c r="AK52" s="146">
        <v>9</v>
      </c>
      <c r="AL52" s="146">
        <v>3.1</v>
      </c>
      <c r="AM52" s="146">
        <v>54</v>
      </c>
      <c r="AN52" s="147">
        <v>2</v>
      </c>
      <c r="AO52" s="147">
        <v>2</v>
      </c>
      <c r="AP52" s="116" t="s">
        <v>716</v>
      </c>
      <c r="AQ52" s="147" t="s">
        <v>1226</v>
      </c>
      <c r="AR52" s="147">
        <v>3</v>
      </c>
      <c r="AS52" s="149"/>
      <c r="AT52" s="122"/>
      <c r="AU52" s="142"/>
      <c r="AV52" s="149"/>
      <c r="AW52" s="150"/>
      <c r="AX52" s="149"/>
      <c r="AY52" s="149"/>
      <c r="AZ52" s="149"/>
      <c r="BA52" s="149"/>
      <c r="BB52" s="149"/>
      <c r="BC52" s="149"/>
      <c r="BD52" s="150" t="s">
        <v>698</v>
      </c>
      <c r="BE52" s="150"/>
      <c r="BF52" s="150"/>
      <c r="BG52" s="151" t="s">
        <v>699</v>
      </c>
      <c r="BH52" s="151" t="s">
        <v>700</v>
      </c>
      <c r="BI52" s="151" t="s">
        <v>701</v>
      </c>
      <c r="BJ52" s="152"/>
      <c r="BK52" s="152"/>
      <c r="BL52" s="153"/>
      <c r="BM52" s="154"/>
      <c r="BN52" s="268" t="s">
        <v>1227</v>
      </c>
      <c r="BO52" s="257" t="s">
        <v>1220</v>
      </c>
      <c r="BP52" s="257" t="s">
        <v>703</v>
      </c>
      <c r="BQ52" s="269" t="s">
        <v>1215</v>
      </c>
      <c r="BR52" s="269" t="s">
        <v>705</v>
      </c>
      <c r="BS52" s="273">
        <v>44981</v>
      </c>
      <c r="BT52" s="133">
        <v>100</v>
      </c>
      <c r="BU52" s="132">
        <v>44979</v>
      </c>
      <c r="BV52" s="132"/>
      <c r="BW52" s="132"/>
      <c r="BX52" s="134"/>
      <c r="BY52" s="134"/>
      <c r="BZ52" s="134"/>
      <c r="CA52" s="132"/>
      <c r="CB52" s="135"/>
      <c r="CC52" s="132"/>
      <c r="CD52" s="136"/>
      <c r="CE52" s="136"/>
      <c r="CF52" s="136"/>
      <c r="CG52" s="135"/>
      <c r="CH52" s="129"/>
      <c r="CI52" s="132">
        <v>44992</v>
      </c>
      <c r="CJ52" s="132">
        <v>44992</v>
      </c>
      <c r="CK52" s="132"/>
      <c r="CL52" s="132">
        <v>44992</v>
      </c>
      <c r="CM52" s="133">
        <v>100</v>
      </c>
      <c r="CN52" s="132">
        <v>44992</v>
      </c>
      <c r="CO52" s="132"/>
      <c r="CP52" s="132">
        <v>44992</v>
      </c>
      <c r="CQ52" s="132">
        <v>44992</v>
      </c>
      <c r="CR52" s="132"/>
      <c r="CS52" s="132">
        <v>44992</v>
      </c>
      <c r="CT52" s="133">
        <v>100</v>
      </c>
      <c r="CU52" s="117">
        <v>44992</v>
      </c>
      <c r="CV52" s="132"/>
      <c r="CW52" s="149"/>
      <c r="CX52" s="149"/>
      <c r="CY52" s="117">
        <v>45014</v>
      </c>
      <c r="CZ52" s="117">
        <v>45014</v>
      </c>
      <c r="DA52" s="117"/>
      <c r="DB52" s="117">
        <v>45014</v>
      </c>
      <c r="DC52" s="133">
        <v>100</v>
      </c>
      <c r="DD52" s="117">
        <v>45014</v>
      </c>
      <c r="DE52" s="138"/>
      <c r="DF52" s="138">
        <v>45007</v>
      </c>
      <c r="DG52" s="139" t="s">
        <v>4446</v>
      </c>
      <c r="DH52" s="117">
        <v>45026</v>
      </c>
      <c r="DI52" s="117">
        <v>45026</v>
      </c>
      <c r="DJ52" s="117">
        <v>45026</v>
      </c>
      <c r="DK52" s="117">
        <v>45026</v>
      </c>
      <c r="DL52" s="240"/>
      <c r="DM52" s="240"/>
      <c r="DN52" s="240"/>
      <c r="DO52" s="240"/>
      <c r="DP52" s="271"/>
      <c r="DQ52" s="240"/>
      <c r="DR52" s="240"/>
      <c r="DS52" s="117">
        <v>45056</v>
      </c>
      <c r="DT52" s="117">
        <v>45061</v>
      </c>
      <c r="DU52" s="117"/>
      <c r="DV52" s="117">
        <v>45061</v>
      </c>
      <c r="DW52" s="133">
        <v>100</v>
      </c>
      <c r="DX52" s="117">
        <v>45061</v>
      </c>
      <c r="DY52" s="240"/>
      <c r="DZ52" s="117">
        <v>45044</v>
      </c>
      <c r="EA52" s="117">
        <v>45044</v>
      </c>
      <c r="EB52" s="240"/>
      <c r="EC52" s="117">
        <v>45044</v>
      </c>
      <c r="ED52" s="116">
        <v>100</v>
      </c>
      <c r="EE52" s="117">
        <v>45044</v>
      </c>
      <c r="EF52" s="240" t="s">
        <v>4444</v>
      </c>
      <c r="EG52" s="117">
        <v>45057</v>
      </c>
      <c r="EH52" s="117">
        <v>45057</v>
      </c>
      <c r="EI52" s="117"/>
      <c r="EJ52" s="117">
        <v>45057</v>
      </c>
      <c r="EK52" s="116">
        <v>100</v>
      </c>
      <c r="EL52" s="117">
        <v>45062</v>
      </c>
      <c r="EM52" s="122" t="s">
        <v>4780</v>
      </c>
      <c r="EN52" s="141"/>
      <c r="EO52" s="141"/>
      <c r="EP52" s="141"/>
      <c r="EQ52" s="141"/>
      <c r="ER52" s="141"/>
      <c r="ES52" s="141"/>
      <c r="ET52" s="141"/>
      <c r="EU52" s="240"/>
      <c r="EV52" s="240"/>
      <c r="EW52" s="240"/>
      <c r="EX52" s="240"/>
      <c r="EY52" s="240"/>
      <c r="EZ52" s="240"/>
      <c r="FA52" s="240"/>
      <c r="FB52" s="117">
        <v>45059</v>
      </c>
      <c r="FC52" s="117">
        <v>45059</v>
      </c>
      <c r="FD52" s="117">
        <v>45059</v>
      </c>
      <c r="FE52" s="117">
        <v>45060</v>
      </c>
      <c r="FF52" s="133">
        <v>70</v>
      </c>
      <c r="FG52" s="133"/>
      <c r="FH52" s="138"/>
      <c r="FI52" s="142"/>
      <c r="FJ52" s="142"/>
      <c r="FK52" s="143">
        <v>243341</v>
      </c>
      <c r="FL52" s="143">
        <v>243341</v>
      </c>
      <c r="FM52" s="272" t="s">
        <v>708</v>
      </c>
      <c r="FN52" s="142"/>
      <c r="FO52" s="142"/>
      <c r="FP52" s="143">
        <v>243341</v>
      </c>
      <c r="FQ52" s="143">
        <v>243341</v>
      </c>
      <c r="FR52" s="157" t="s">
        <v>729</v>
      </c>
      <c r="FS52" s="460" t="s">
        <v>4723</v>
      </c>
      <c r="FT52" s="461">
        <v>45173</v>
      </c>
      <c r="FU52" s="462" t="s">
        <v>4778</v>
      </c>
      <c r="FW52" s="443" t="s">
        <v>4718</v>
      </c>
      <c r="FX52" s="459">
        <v>45135</v>
      </c>
      <c r="FY52" s="443" t="s">
        <v>4779</v>
      </c>
    </row>
    <row r="53" spans="1:181" ht="20.100000000000001" customHeight="1" x14ac:dyDescent="0.5">
      <c r="A53" s="109">
        <v>52</v>
      </c>
      <c r="B53" s="109" t="s">
        <v>674</v>
      </c>
      <c r="C53" s="109">
        <v>52</v>
      </c>
      <c r="D53" s="110" t="s">
        <v>675</v>
      </c>
      <c r="E53" s="110" t="s">
        <v>676</v>
      </c>
      <c r="F53" s="110" t="s">
        <v>1202</v>
      </c>
      <c r="G53" s="111" t="s">
        <v>74</v>
      </c>
      <c r="H53" s="110" t="s">
        <v>1203</v>
      </c>
      <c r="I53" s="110" t="s">
        <v>1228</v>
      </c>
      <c r="J53" s="110"/>
      <c r="K53" s="144" t="s">
        <v>1229</v>
      </c>
      <c r="L53" s="111" t="s">
        <v>1230</v>
      </c>
      <c r="M53" s="111"/>
      <c r="N53" s="111" t="s">
        <v>1207</v>
      </c>
      <c r="O53" s="111" t="s">
        <v>1231</v>
      </c>
      <c r="P53" s="176">
        <v>12.6038524019881</v>
      </c>
      <c r="Q53" s="176">
        <v>102.11912616577099</v>
      </c>
      <c r="R53" s="114" t="s">
        <v>1232</v>
      </c>
      <c r="S53" s="114" t="s">
        <v>1233</v>
      </c>
      <c r="T53" s="115"/>
      <c r="U53" s="115"/>
      <c r="V53" s="115"/>
      <c r="W53" s="115" t="s">
        <v>1234</v>
      </c>
      <c r="X53" s="115"/>
      <c r="Y53" s="115"/>
      <c r="Z53" s="181"/>
      <c r="AA53" s="181"/>
      <c r="AB53" s="115"/>
      <c r="AC53" s="211"/>
      <c r="AD53" s="166" t="s">
        <v>1224</v>
      </c>
      <c r="AE53" s="266" t="s">
        <v>1225</v>
      </c>
      <c r="AF53" s="273">
        <v>44981</v>
      </c>
      <c r="AG53" s="132">
        <v>44979</v>
      </c>
      <c r="AH53" s="118" t="s">
        <v>691</v>
      </c>
      <c r="AI53" s="118" t="s">
        <v>692</v>
      </c>
      <c r="AJ53" s="145">
        <v>6</v>
      </c>
      <c r="AK53" s="146">
        <v>9</v>
      </c>
      <c r="AL53" s="146">
        <v>3.25</v>
      </c>
      <c r="AM53" s="146">
        <v>54</v>
      </c>
      <c r="AN53" s="147">
        <v>2</v>
      </c>
      <c r="AO53" s="147">
        <v>2</v>
      </c>
      <c r="AP53" s="116" t="s">
        <v>1235</v>
      </c>
      <c r="AQ53" s="147" t="s">
        <v>1236</v>
      </c>
      <c r="AR53" s="147">
        <v>3</v>
      </c>
      <c r="AS53" s="149"/>
      <c r="AT53" s="122"/>
      <c r="AU53" s="142"/>
      <c r="AV53" s="149"/>
      <c r="AW53" s="150"/>
      <c r="AX53" s="149"/>
      <c r="AY53" s="149"/>
      <c r="AZ53" s="149"/>
      <c r="BA53" s="149"/>
      <c r="BB53" s="149"/>
      <c r="BC53" s="149"/>
      <c r="BD53" s="150" t="s">
        <v>698</v>
      </c>
      <c r="BE53" s="150"/>
      <c r="BF53" s="150"/>
      <c r="BG53" s="151" t="s">
        <v>699</v>
      </c>
      <c r="BH53" s="151" t="s">
        <v>700</v>
      </c>
      <c r="BI53" s="151" t="s">
        <v>701</v>
      </c>
      <c r="BJ53" s="152"/>
      <c r="BK53" s="152"/>
      <c r="BL53" s="153"/>
      <c r="BM53" s="154"/>
      <c r="BN53" s="155" t="s">
        <v>1231</v>
      </c>
      <c r="BO53" s="196" t="s">
        <v>1231</v>
      </c>
      <c r="BP53" s="196"/>
      <c r="BQ53" s="269" t="s">
        <v>1215</v>
      </c>
      <c r="BR53" s="269" t="s">
        <v>705</v>
      </c>
      <c r="BS53" s="273">
        <v>44981</v>
      </c>
      <c r="BT53" s="133">
        <v>100</v>
      </c>
      <c r="BU53" s="132">
        <v>44979</v>
      </c>
      <c r="BV53" s="132"/>
      <c r="BW53" s="132"/>
      <c r="BX53" s="134"/>
      <c r="BY53" s="134"/>
      <c r="BZ53" s="134"/>
      <c r="CA53" s="132"/>
      <c r="CB53" s="135"/>
      <c r="CC53" s="132"/>
      <c r="CD53" s="136"/>
      <c r="CE53" s="136"/>
      <c r="CF53" s="136"/>
      <c r="CG53" s="135"/>
      <c r="CH53" s="129"/>
      <c r="CI53" s="132">
        <v>44992</v>
      </c>
      <c r="CJ53" s="132">
        <v>44992</v>
      </c>
      <c r="CK53" s="132"/>
      <c r="CL53" s="132">
        <v>44992</v>
      </c>
      <c r="CM53" s="133">
        <v>100</v>
      </c>
      <c r="CN53" s="132">
        <v>44992</v>
      </c>
      <c r="CO53" s="132"/>
      <c r="CP53" s="132">
        <v>44992</v>
      </c>
      <c r="CQ53" s="132">
        <v>44992</v>
      </c>
      <c r="CR53" s="132"/>
      <c r="CS53" s="132">
        <v>44992</v>
      </c>
      <c r="CT53" s="133">
        <v>100</v>
      </c>
      <c r="CU53" s="117">
        <v>44992</v>
      </c>
      <c r="CV53" s="132"/>
      <c r="CW53" s="149"/>
      <c r="CX53" s="149"/>
      <c r="CY53" s="117">
        <v>45014</v>
      </c>
      <c r="CZ53" s="117">
        <v>45014</v>
      </c>
      <c r="DA53" s="117"/>
      <c r="DB53" s="117">
        <v>45014</v>
      </c>
      <c r="DC53" s="133">
        <v>100</v>
      </c>
      <c r="DD53" s="117">
        <v>45014</v>
      </c>
      <c r="DE53" s="138"/>
      <c r="DF53" s="138">
        <v>45007</v>
      </c>
      <c r="DG53" s="139" t="s">
        <v>4446</v>
      </c>
      <c r="DH53" s="117">
        <v>45026</v>
      </c>
      <c r="DI53" s="117">
        <v>45026</v>
      </c>
      <c r="DJ53" s="117">
        <v>45026</v>
      </c>
      <c r="DK53" s="117">
        <v>45026</v>
      </c>
      <c r="DL53" s="240"/>
      <c r="DM53" s="240"/>
      <c r="DN53" s="240"/>
      <c r="DO53" s="240"/>
      <c r="DP53" s="271"/>
      <c r="DQ53" s="240"/>
      <c r="DR53" s="240"/>
      <c r="DS53" s="117">
        <v>45056</v>
      </c>
      <c r="DT53" s="117">
        <v>45061</v>
      </c>
      <c r="DU53" s="117"/>
      <c r="DV53" s="117">
        <v>45061</v>
      </c>
      <c r="DW53" s="133">
        <v>100</v>
      </c>
      <c r="DX53" s="117">
        <v>45061</v>
      </c>
      <c r="DY53" s="240"/>
      <c r="DZ53" s="117">
        <v>45044</v>
      </c>
      <c r="EA53" s="117">
        <v>45044</v>
      </c>
      <c r="EB53" s="240"/>
      <c r="EC53" s="117">
        <v>45044</v>
      </c>
      <c r="ED53" s="116">
        <v>100</v>
      </c>
      <c r="EE53" s="117">
        <v>45044</v>
      </c>
      <c r="EF53" s="240" t="s">
        <v>4447</v>
      </c>
      <c r="EG53" s="117">
        <v>45052</v>
      </c>
      <c r="EH53" s="117">
        <v>45052</v>
      </c>
      <c r="EI53" s="117"/>
      <c r="EJ53" s="117">
        <v>45053</v>
      </c>
      <c r="EK53" s="116">
        <v>100</v>
      </c>
      <c r="EL53" s="117">
        <v>45062</v>
      </c>
      <c r="EM53" s="122" t="s">
        <v>4781</v>
      </c>
      <c r="EN53" s="141"/>
      <c r="EO53" s="141"/>
      <c r="EP53" s="141"/>
      <c r="EQ53" s="141"/>
      <c r="ER53" s="141"/>
      <c r="ES53" s="141"/>
      <c r="ET53" s="141"/>
      <c r="EU53" s="240"/>
      <c r="EV53" s="240"/>
      <c r="EW53" s="240"/>
      <c r="EX53" s="240"/>
      <c r="EY53" s="240"/>
      <c r="EZ53" s="240"/>
      <c r="FA53" s="240"/>
      <c r="FB53" s="117">
        <v>45059</v>
      </c>
      <c r="FC53" s="117">
        <v>45057</v>
      </c>
      <c r="FD53" s="117">
        <v>45057</v>
      </c>
      <c r="FE53" s="117">
        <v>45057</v>
      </c>
      <c r="FF53" s="133">
        <v>20</v>
      </c>
      <c r="FG53" s="133"/>
      <c r="FH53" s="138"/>
      <c r="FI53" s="142"/>
      <c r="FJ53" s="142"/>
      <c r="FK53" s="143">
        <v>243347</v>
      </c>
      <c r="FL53" s="143">
        <v>243347</v>
      </c>
      <c r="FM53" s="139" t="s">
        <v>708</v>
      </c>
      <c r="FN53" s="142"/>
      <c r="FO53" s="142"/>
      <c r="FP53" s="143">
        <v>243347</v>
      </c>
      <c r="FQ53" s="143">
        <v>243347</v>
      </c>
      <c r="FR53" s="157" t="s">
        <v>729</v>
      </c>
      <c r="FS53" s="460" t="s">
        <v>4723</v>
      </c>
      <c r="FT53" s="461">
        <v>45173</v>
      </c>
      <c r="FU53" s="462" t="s">
        <v>4778</v>
      </c>
      <c r="FW53" s="443" t="s">
        <v>4718</v>
      </c>
      <c r="FX53" s="459">
        <v>45135</v>
      </c>
      <c r="FY53" s="443" t="s">
        <v>4779</v>
      </c>
    </row>
    <row r="54" spans="1:181" ht="20.100000000000001" customHeight="1" x14ac:dyDescent="0.5">
      <c r="A54" s="109">
        <v>53</v>
      </c>
      <c r="B54" s="109" t="s">
        <v>674</v>
      </c>
      <c r="C54" s="109">
        <v>53</v>
      </c>
      <c r="D54" s="110" t="s">
        <v>675</v>
      </c>
      <c r="E54" s="110" t="s">
        <v>676</v>
      </c>
      <c r="F54" s="110" t="s">
        <v>1202</v>
      </c>
      <c r="G54" s="111" t="s">
        <v>74</v>
      </c>
      <c r="H54" s="110" t="s">
        <v>1237</v>
      </c>
      <c r="I54" s="110" t="s">
        <v>1238</v>
      </c>
      <c r="J54" s="110"/>
      <c r="K54" s="111" t="s">
        <v>1239</v>
      </c>
      <c r="L54" s="111" t="s">
        <v>1240</v>
      </c>
      <c r="M54" s="111"/>
      <c r="N54" s="111" t="s">
        <v>1207</v>
      </c>
      <c r="O54" s="111" t="s">
        <v>1242</v>
      </c>
      <c r="P54" s="113">
        <v>12.534427483644899</v>
      </c>
      <c r="Q54" s="113">
        <v>102.011376196453</v>
      </c>
      <c r="R54" s="114" t="s">
        <v>1243</v>
      </c>
      <c r="S54" s="114" t="s">
        <v>1244</v>
      </c>
      <c r="T54" s="115"/>
      <c r="U54" s="115"/>
      <c r="V54" s="115"/>
      <c r="W54" s="115" t="s">
        <v>1245</v>
      </c>
      <c r="X54" s="115"/>
      <c r="Y54" s="115"/>
      <c r="Z54" s="181"/>
      <c r="AA54" s="181"/>
      <c r="AB54" s="115"/>
      <c r="AC54" s="211"/>
      <c r="AD54" s="166" t="s">
        <v>1211</v>
      </c>
      <c r="AE54" s="266" t="s">
        <v>1212</v>
      </c>
      <c r="AF54" s="273">
        <v>44979</v>
      </c>
      <c r="AG54" s="132">
        <v>44979</v>
      </c>
      <c r="AH54" s="118" t="s">
        <v>691</v>
      </c>
      <c r="AI54" s="118" t="s">
        <v>692</v>
      </c>
      <c r="AJ54" s="145">
        <v>4</v>
      </c>
      <c r="AK54" s="146">
        <v>5.9</v>
      </c>
      <c r="AL54" s="146">
        <v>2.8</v>
      </c>
      <c r="AM54" s="146">
        <v>23.6</v>
      </c>
      <c r="AN54" s="147">
        <v>1</v>
      </c>
      <c r="AO54" s="147">
        <v>1</v>
      </c>
      <c r="AP54" s="116" t="s">
        <v>1142</v>
      </c>
      <c r="AQ54" s="147" t="s">
        <v>1246</v>
      </c>
      <c r="AR54" s="147">
        <v>3</v>
      </c>
      <c r="AS54" s="149"/>
      <c r="AT54" s="122"/>
      <c r="AU54" s="142"/>
      <c r="AV54" s="149"/>
      <c r="AW54" s="150"/>
      <c r="AX54" s="149"/>
      <c r="AY54" s="149"/>
      <c r="AZ54" s="149"/>
      <c r="BA54" s="149"/>
      <c r="BB54" s="149"/>
      <c r="BC54" s="149"/>
      <c r="BD54" s="150"/>
      <c r="BE54" s="150" t="s">
        <v>1247</v>
      </c>
      <c r="BF54" s="150">
        <v>1</v>
      </c>
      <c r="BG54" s="151"/>
      <c r="BH54" s="151"/>
      <c r="BI54" s="151"/>
      <c r="BJ54" s="152"/>
      <c r="BK54" s="152"/>
      <c r="BL54" s="153"/>
      <c r="BM54" s="154"/>
      <c r="BN54" s="155" t="s">
        <v>1242</v>
      </c>
      <c r="BO54" s="257" t="s">
        <v>1241</v>
      </c>
      <c r="BP54" s="257" t="s">
        <v>703</v>
      </c>
      <c r="BQ54" s="269" t="s">
        <v>1215</v>
      </c>
      <c r="BR54" s="269" t="s">
        <v>705</v>
      </c>
      <c r="BS54" s="273">
        <v>44979</v>
      </c>
      <c r="BT54" s="133">
        <v>100</v>
      </c>
      <c r="BU54" s="132">
        <v>44979</v>
      </c>
      <c r="BV54" s="132"/>
      <c r="BW54" s="132"/>
      <c r="BX54" s="134"/>
      <c r="BY54" s="134"/>
      <c r="BZ54" s="134"/>
      <c r="CA54" s="132"/>
      <c r="CB54" s="135"/>
      <c r="CC54" s="132" t="s">
        <v>1248</v>
      </c>
      <c r="CD54" s="270" t="s">
        <v>1217</v>
      </c>
      <c r="CE54" s="270"/>
      <c r="CF54" s="270"/>
      <c r="CG54" s="135"/>
      <c r="CH54" s="129"/>
      <c r="CI54" s="132">
        <v>45006</v>
      </c>
      <c r="CJ54" s="132">
        <v>45006</v>
      </c>
      <c r="CK54" s="132"/>
      <c r="CL54" s="132">
        <v>45006</v>
      </c>
      <c r="CM54" s="133">
        <v>100</v>
      </c>
      <c r="CN54" s="132">
        <v>45006</v>
      </c>
      <c r="CO54" s="132"/>
      <c r="CP54" s="132">
        <v>45006</v>
      </c>
      <c r="CQ54" s="132">
        <v>45007</v>
      </c>
      <c r="CR54" s="240"/>
      <c r="CS54" s="132">
        <v>45007</v>
      </c>
      <c r="CT54" s="133">
        <v>100</v>
      </c>
      <c r="CU54" s="132">
        <v>45007</v>
      </c>
      <c r="CV54" s="116"/>
      <c r="CW54" s="149"/>
      <c r="CX54" s="149"/>
      <c r="CY54" s="117">
        <v>45015</v>
      </c>
      <c r="CZ54" s="117">
        <v>45015</v>
      </c>
      <c r="DA54" s="117"/>
      <c r="DB54" s="117">
        <v>45015</v>
      </c>
      <c r="DC54" s="133">
        <v>100</v>
      </c>
      <c r="DD54" s="117">
        <v>45015</v>
      </c>
      <c r="DE54" s="138"/>
      <c r="DF54" s="138">
        <v>45012</v>
      </c>
      <c r="DG54" s="139" t="s">
        <v>4383</v>
      </c>
      <c r="DH54" s="117">
        <v>45040</v>
      </c>
      <c r="DI54" s="117">
        <v>45040</v>
      </c>
      <c r="DJ54" s="117">
        <v>45040</v>
      </c>
      <c r="DK54" s="117">
        <v>45040</v>
      </c>
      <c r="DL54" s="240"/>
      <c r="DM54" s="240"/>
      <c r="DN54" s="240"/>
      <c r="DO54" s="240"/>
      <c r="DP54" s="271"/>
      <c r="DQ54" s="240"/>
      <c r="DR54" s="240"/>
      <c r="DS54" s="117">
        <v>45057</v>
      </c>
      <c r="DT54" s="117">
        <v>45066</v>
      </c>
      <c r="DU54" s="117"/>
      <c r="DV54" s="117">
        <v>45066</v>
      </c>
      <c r="DW54" s="133">
        <v>100</v>
      </c>
      <c r="DX54" s="117">
        <v>45066</v>
      </c>
      <c r="DY54" s="240"/>
      <c r="DZ54" s="117">
        <v>45044</v>
      </c>
      <c r="EA54" s="117">
        <v>45044</v>
      </c>
      <c r="EB54" s="240"/>
      <c r="EC54" s="117">
        <v>45044</v>
      </c>
      <c r="ED54" s="116">
        <v>100</v>
      </c>
      <c r="EE54" s="117">
        <v>45044</v>
      </c>
      <c r="EF54" s="240" t="s">
        <v>4447</v>
      </c>
      <c r="EG54" s="117">
        <v>45058</v>
      </c>
      <c r="EH54" s="117">
        <v>45058</v>
      </c>
      <c r="EI54" s="117"/>
      <c r="EJ54" s="117">
        <v>45058</v>
      </c>
      <c r="EK54" s="133">
        <v>100</v>
      </c>
      <c r="EL54" s="117">
        <v>45062</v>
      </c>
      <c r="EM54" s="122" t="s">
        <v>4782</v>
      </c>
      <c r="EN54" s="141"/>
      <c r="EO54" s="141"/>
      <c r="EP54" s="141"/>
      <c r="EQ54" s="141"/>
      <c r="ER54" s="141"/>
      <c r="ES54" s="141"/>
      <c r="ET54" s="141"/>
      <c r="EU54" s="240"/>
      <c r="EV54" s="240"/>
      <c r="EW54" s="240"/>
      <c r="EX54" s="240"/>
      <c r="EY54" s="240"/>
      <c r="EZ54" s="240"/>
      <c r="FA54" s="240"/>
      <c r="FB54" s="117">
        <v>45060</v>
      </c>
      <c r="FC54" s="117">
        <v>45063</v>
      </c>
      <c r="FD54" s="117">
        <v>45063</v>
      </c>
      <c r="FE54" s="117">
        <v>45063</v>
      </c>
      <c r="FF54" s="133">
        <v>70</v>
      </c>
      <c r="FG54" s="133"/>
      <c r="FH54" s="138"/>
      <c r="FI54" s="142"/>
      <c r="FJ54" s="142"/>
      <c r="FK54" s="143">
        <v>243341</v>
      </c>
      <c r="FL54" s="143">
        <v>243341</v>
      </c>
      <c r="FM54" s="272" t="s">
        <v>708</v>
      </c>
      <c r="FN54" s="142"/>
      <c r="FO54" s="142"/>
      <c r="FP54" s="143">
        <v>243341</v>
      </c>
      <c r="FQ54" s="143">
        <v>243341</v>
      </c>
      <c r="FR54" s="139" t="s">
        <v>708</v>
      </c>
      <c r="FS54" s="460" t="s">
        <v>4723</v>
      </c>
      <c r="FT54" s="461">
        <v>45174</v>
      </c>
      <c r="FU54" s="462" t="s">
        <v>4778</v>
      </c>
      <c r="FW54" s="443" t="s">
        <v>4723</v>
      </c>
      <c r="FX54" s="459">
        <v>45135</v>
      </c>
      <c r="FY54" s="443" t="s">
        <v>4779</v>
      </c>
    </row>
    <row r="55" spans="1:181" ht="20.100000000000001" customHeight="1" x14ac:dyDescent="0.5">
      <c r="A55" s="109">
        <v>54</v>
      </c>
      <c r="B55" s="109" t="s">
        <v>674</v>
      </c>
      <c r="C55" s="109">
        <v>54</v>
      </c>
      <c r="D55" s="110" t="s">
        <v>675</v>
      </c>
      <c r="E55" s="110" t="s">
        <v>676</v>
      </c>
      <c r="F55" s="110" t="s">
        <v>1202</v>
      </c>
      <c r="G55" s="111" t="s">
        <v>74</v>
      </c>
      <c r="H55" s="110" t="s">
        <v>1249</v>
      </c>
      <c r="I55" s="110" t="s">
        <v>1250</v>
      </c>
      <c r="J55" s="110"/>
      <c r="K55" s="111" t="s">
        <v>1251</v>
      </c>
      <c r="L55" s="111" t="s">
        <v>1240</v>
      </c>
      <c r="M55" s="111"/>
      <c r="N55" s="111" t="s">
        <v>1207</v>
      </c>
      <c r="O55" s="111" t="s">
        <v>1252</v>
      </c>
      <c r="P55" s="113">
        <v>13.004001244530899</v>
      </c>
      <c r="Q55" s="113">
        <v>102.05348498481101</v>
      </c>
      <c r="R55" s="114" t="s">
        <v>1253</v>
      </c>
      <c r="S55" s="114" t="s">
        <v>1254</v>
      </c>
      <c r="T55" s="115"/>
      <c r="U55" s="115"/>
      <c r="V55" s="115"/>
      <c r="W55" s="115" t="s">
        <v>1255</v>
      </c>
      <c r="X55" s="115"/>
      <c r="Y55" s="115"/>
      <c r="Z55" s="181"/>
      <c r="AA55" s="181"/>
      <c r="AB55" s="115"/>
      <c r="AC55" s="211"/>
      <c r="AD55" s="166" t="s">
        <v>1256</v>
      </c>
      <c r="AE55" s="166" t="s">
        <v>1257</v>
      </c>
      <c r="AF55" s="273">
        <v>44980</v>
      </c>
      <c r="AG55" s="132">
        <v>44980</v>
      </c>
      <c r="AH55" s="118" t="s">
        <v>691</v>
      </c>
      <c r="AI55" s="118" t="s">
        <v>692</v>
      </c>
      <c r="AJ55" s="145">
        <v>6.1</v>
      </c>
      <c r="AK55" s="146">
        <v>8.9</v>
      </c>
      <c r="AL55" s="146">
        <v>3.4</v>
      </c>
      <c r="AM55" s="146">
        <v>54.29</v>
      </c>
      <c r="AN55" s="147">
        <v>2</v>
      </c>
      <c r="AO55" s="147">
        <v>2</v>
      </c>
      <c r="AP55" s="116" t="s">
        <v>1258</v>
      </c>
      <c r="AQ55" s="147" t="s">
        <v>1236</v>
      </c>
      <c r="AR55" s="147">
        <v>3</v>
      </c>
      <c r="AS55" s="149"/>
      <c r="AT55" s="122"/>
      <c r="AU55" s="142"/>
      <c r="AV55" s="149"/>
      <c r="AW55" s="150"/>
      <c r="AX55" s="149"/>
      <c r="AY55" s="149"/>
      <c r="AZ55" s="149"/>
      <c r="BA55" s="149"/>
      <c r="BB55" s="149"/>
      <c r="BC55" s="149"/>
      <c r="BD55" s="150" t="s">
        <v>698</v>
      </c>
      <c r="BE55" s="150"/>
      <c r="BF55" s="150"/>
      <c r="BG55" s="151" t="s">
        <v>699</v>
      </c>
      <c r="BH55" s="151" t="s">
        <v>700</v>
      </c>
      <c r="BI55" s="151" t="s">
        <v>701</v>
      </c>
      <c r="BJ55" s="152"/>
      <c r="BK55" s="152"/>
      <c r="BL55" s="153"/>
      <c r="BM55" s="154"/>
      <c r="BN55" s="111" t="s">
        <v>1252</v>
      </c>
      <c r="BO55" s="196" t="s">
        <v>1252</v>
      </c>
      <c r="BP55" s="196"/>
      <c r="BQ55" s="269" t="s">
        <v>1215</v>
      </c>
      <c r="BR55" s="269" t="s">
        <v>705</v>
      </c>
      <c r="BS55" s="273">
        <v>44980</v>
      </c>
      <c r="BT55" s="133">
        <v>100</v>
      </c>
      <c r="BU55" s="132">
        <v>44980</v>
      </c>
      <c r="BV55" s="132"/>
      <c r="BW55" s="132"/>
      <c r="BX55" s="134"/>
      <c r="BY55" s="134"/>
      <c r="BZ55" s="134"/>
      <c r="CA55" s="132"/>
      <c r="CB55" s="135"/>
      <c r="CC55" s="132"/>
      <c r="CD55" s="136"/>
      <c r="CE55" s="136"/>
      <c r="CF55" s="136"/>
      <c r="CG55" s="135"/>
      <c r="CH55" s="129"/>
      <c r="CI55" s="132">
        <v>44995</v>
      </c>
      <c r="CJ55" s="132">
        <v>44995</v>
      </c>
      <c r="CK55" s="132"/>
      <c r="CL55" s="132">
        <v>44996</v>
      </c>
      <c r="CM55" s="133">
        <v>100</v>
      </c>
      <c r="CN55" s="132">
        <v>44996</v>
      </c>
      <c r="CO55" s="132"/>
      <c r="CP55" s="132">
        <v>44995</v>
      </c>
      <c r="CQ55" s="132">
        <v>44995</v>
      </c>
      <c r="CR55" s="240"/>
      <c r="CS55" s="132">
        <v>44995</v>
      </c>
      <c r="CT55" s="133">
        <v>100</v>
      </c>
      <c r="CU55" s="117">
        <v>44995</v>
      </c>
      <c r="CV55" s="116" t="s">
        <v>1259</v>
      </c>
      <c r="CW55" s="149"/>
      <c r="CX55" s="149"/>
      <c r="CY55" s="117">
        <v>45011</v>
      </c>
      <c r="CZ55" s="117">
        <v>45011</v>
      </c>
      <c r="DA55" s="117"/>
      <c r="DB55" s="117">
        <v>45011</v>
      </c>
      <c r="DC55" s="133">
        <v>100</v>
      </c>
      <c r="DD55" s="117">
        <v>45011</v>
      </c>
      <c r="DE55" s="138"/>
      <c r="DF55" s="138">
        <v>45007</v>
      </c>
      <c r="DG55" s="139" t="s">
        <v>4446</v>
      </c>
      <c r="DH55" s="117">
        <v>45021</v>
      </c>
      <c r="DI55" s="117">
        <v>45021</v>
      </c>
      <c r="DJ55" s="117">
        <v>45021</v>
      </c>
      <c r="DK55" s="117">
        <v>45021</v>
      </c>
      <c r="DL55" s="240"/>
      <c r="DM55" s="240"/>
      <c r="DN55" s="240"/>
      <c r="DO55" s="240"/>
      <c r="DP55" s="271"/>
      <c r="DQ55" s="240"/>
      <c r="DR55" s="240"/>
      <c r="DS55" s="117">
        <v>45058</v>
      </c>
      <c r="DT55" s="117">
        <v>45062</v>
      </c>
      <c r="DU55" s="117"/>
      <c r="DV55" s="117">
        <v>45062</v>
      </c>
      <c r="DW55" s="133">
        <v>100</v>
      </c>
      <c r="DX55" s="117">
        <v>45062</v>
      </c>
      <c r="DY55" s="240"/>
      <c r="DZ55" s="117">
        <v>45044</v>
      </c>
      <c r="EA55" s="117">
        <v>45044</v>
      </c>
      <c r="EB55" s="240"/>
      <c r="EC55" s="117">
        <v>45044</v>
      </c>
      <c r="ED55" s="116">
        <v>100</v>
      </c>
      <c r="EE55" s="117">
        <v>45044</v>
      </c>
      <c r="EF55" s="240" t="s">
        <v>4444</v>
      </c>
      <c r="EG55" s="117">
        <v>45051</v>
      </c>
      <c r="EH55" s="117">
        <v>45051</v>
      </c>
      <c r="EI55" s="117"/>
      <c r="EJ55" s="117">
        <v>45052</v>
      </c>
      <c r="EK55" s="116">
        <v>100</v>
      </c>
      <c r="EL55" s="117">
        <v>45062</v>
      </c>
      <c r="EM55" s="122" t="s">
        <v>4776</v>
      </c>
      <c r="EN55" s="141"/>
      <c r="EO55" s="141"/>
      <c r="EP55" s="141"/>
      <c r="EQ55" s="141"/>
      <c r="ER55" s="141"/>
      <c r="ES55" s="141"/>
      <c r="ET55" s="141"/>
      <c r="EU55" s="240"/>
      <c r="EV55" s="240"/>
      <c r="EW55" s="240"/>
      <c r="EX55" s="240"/>
      <c r="EY55" s="240"/>
      <c r="EZ55" s="240"/>
      <c r="FA55" s="240"/>
      <c r="FB55" s="117">
        <v>45059</v>
      </c>
      <c r="FC55" s="117">
        <v>45064</v>
      </c>
      <c r="FD55" s="117">
        <v>45064</v>
      </c>
      <c r="FE55" s="117">
        <v>45064</v>
      </c>
      <c r="FF55" s="116">
        <v>70</v>
      </c>
      <c r="FG55" s="117"/>
      <c r="FH55" s="138"/>
      <c r="FI55" s="142"/>
      <c r="FJ55" s="142"/>
      <c r="FK55" s="143">
        <v>243341</v>
      </c>
      <c r="FL55" s="143">
        <v>243341</v>
      </c>
      <c r="FM55" s="272" t="s">
        <v>708</v>
      </c>
      <c r="FN55" s="142"/>
      <c r="FO55" s="142"/>
      <c r="FP55" s="143">
        <v>243341</v>
      </c>
      <c r="FQ55" s="143">
        <v>243341</v>
      </c>
      <c r="FR55" s="139" t="s">
        <v>708</v>
      </c>
      <c r="FS55" s="460" t="s">
        <v>4723</v>
      </c>
      <c r="FT55" s="461">
        <v>45174</v>
      </c>
      <c r="FU55" s="462" t="s">
        <v>4778</v>
      </c>
      <c r="FW55" s="443" t="s">
        <v>4723</v>
      </c>
      <c r="FX55" s="459">
        <v>45135</v>
      </c>
      <c r="FY55" s="443" t="s">
        <v>4779</v>
      </c>
    </row>
    <row r="56" spans="1:181" ht="20.100000000000001" customHeight="1" x14ac:dyDescent="0.5">
      <c r="A56" s="109">
        <v>55</v>
      </c>
      <c r="B56" s="109" t="s">
        <v>674</v>
      </c>
      <c r="C56" s="109">
        <v>55</v>
      </c>
      <c r="D56" s="110" t="s">
        <v>675</v>
      </c>
      <c r="E56" s="110" t="s">
        <v>676</v>
      </c>
      <c r="F56" s="110" t="s">
        <v>1202</v>
      </c>
      <c r="G56" s="111" t="s">
        <v>74</v>
      </c>
      <c r="H56" s="110" t="s">
        <v>1260</v>
      </c>
      <c r="I56" s="110" t="s">
        <v>1261</v>
      </c>
      <c r="J56" s="110"/>
      <c r="K56" s="111" t="s">
        <v>1262</v>
      </c>
      <c r="L56" s="111" t="s">
        <v>1263</v>
      </c>
      <c r="M56" s="111"/>
      <c r="N56" s="111" t="s">
        <v>1207</v>
      </c>
      <c r="O56" s="111" t="s">
        <v>1264</v>
      </c>
      <c r="P56" s="113">
        <v>12.9063625375742</v>
      </c>
      <c r="Q56" s="113">
        <v>102.262629553002</v>
      </c>
      <c r="R56" s="114" t="s">
        <v>1265</v>
      </c>
      <c r="S56" s="114" t="s">
        <v>490</v>
      </c>
      <c r="T56" s="115"/>
      <c r="U56" s="115"/>
      <c r="V56" s="115"/>
      <c r="W56" s="115" t="s">
        <v>1266</v>
      </c>
      <c r="X56" s="115"/>
      <c r="Y56" s="115"/>
      <c r="Z56" s="181"/>
      <c r="AA56" s="181"/>
      <c r="AB56" s="115"/>
      <c r="AC56" s="211"/>
      <c r="AD56" s="166" t="s">
        <v>1224</v>
      </c>
      <c r="AE56" s="266" t="s">
        <v>1225</v>
      </c>
      <c r="AF56" s="273">
        <v>44981</v>
      </c>
      <c r="AG56" s="132">
        <v>44979</v>
      </c>
      <c r="AH56" s="118" t="s">
        <v>691</v>
      </c>
      <c r="AI56" s="118" t="s">
        <v>692</v>
      </c>
      <c r="AJ56" s="145">
        <v>6</v>
      </c>
      <c r="AK56" s="146">
        <v>18</v>
      </c>
      <c r="AL56" s="146">
        <v>2.7</v>
      </c>
      <c r="AM56" s="146">
        <v>108</v>
      </c>
      <c r="AN56" s="147">
        <v>1</v>
      </c>
      <c r="AO56" s="147">
        <v>1</v>
      </c>
      <c r="AP56" s="116" t="s">
        <v>1267</v>
      </c>
      <c r="AQ56" s="147" t="s">
        <v>1226</v>
      </c>
      <c r="AR56" s="147">
        <v>1</v>
      </c>
      <c r="AS56" s="149"/>
      <c r="AT56" s="122"/>
      <c r="AU56" s="142"/>
      <c r="AV56" s="149"/>
      <c r="AW56" s="150"/>
      <c r="AX56" s="149"/>
      <c r="AY56" s="149"/>
      <c r="AZ56" s="149"/>
      <c r="BA56" s="149"/>
      <c r="BB56" s="149"/>
      <c r="BC56" s="149"/>
      <c r="BD56" s="150"/>
      <c r="BE56" s="150" t="s">
        <v>1247</v>
      </c>
      <c r="BF56" s="150">
        <v>1</v>
      </c>
      <c r="BG56" s="151"/>
      <c r="BH56" s="151"/>
      <c r="BI56" s="151"/>
      <c r="BJ56" s="152"/>
      <c r="BK56" s="152"/>
      <c r="BL56" s="153"/>
      <c r="BM56" s="154"/>
      <c r="BN56" s="155" t="s">
        <v>1264</v>
      </c>
      <c r="BO56" s="196" t="s">
        <v>1264</v>
      </c>
      <c r="BP56" s="196"/>
      <c r="BQ56" s="269" t="s">
        <v>1215</v>
      </c>
      <c r="BR56" s="269" t="s">
        <v>1143</v>
      </c>
      <c r="BS56" s="273">
        <v>44981</v>
      </c>
      <c r="BT56" s="133">
        <v>100</v>
      </c>
      <c r="BU56" s="132">
        <v>44979</v>
      </c>
      <c r="BV56" s="132"/>
      <c r="BW56" s="132"/>
      <c r="BX56" s="134"/>
      <c r="BY56" s="134"/>
      <c r="BZ56" s="134"/>
      <c r="CA56" s="132"/>
      <c r="CB56" s="135"/>
      <c r="CC56" s="132" t="s">
        <v>1248</v>
      </c>
      <c r="CD56" s="270" t="s">
        <v>1217</v>
      </c>
      <c r="CE56" s="270"/>
      <c r="CF56" s="270"/>
      <c r="CG56" s="135"/>
      <c r="CH56" s="129"/>
      <c r="CI56" s="132">
        <v>45008</v>
      </c>
      <c r="CJ56" s="132">
        <v>45008</v>
      </c>
      <c r="CK56" s="132"/>
      <c r="CL56" s="132">
        <v>45008</v>
      </c>
      <c r="CM56" s="133">
        <v>100</v>
      </c>
      <c r="CN56" s="132">
        <v>45008</v>
      </c>
      <c r="CO56" s="132"/>
      <c r="CP56" s="132">
        <v>45008</v>
      </c>
      <c r="CQ56" s="132">
        <v>45008</v>
      </c>
      <c r="CR56" s="240"/>
      <c r="CS56" s="132">
        <v>45008</v>
      </c>
      <c r="CT56" s="133">
        <v>100</v>
      </c>
      <c r="CU56" s="132">
        <v>45008</v>
      </c>
      <c r="CV56" s="116"/>
      <c r="CW56" s="149"/>
      <c r="CX56" s="149"/>
      <c r="CY56" s="117">
        <v>45013</v>
      </c>
      <c r="CZ56" s="117">
        <v>45013</v>
      </c>
      <c r="DA56" s="117"/>
      <c r="DB56" s="117">
        <v>45013</v>
      </c>
      <c r="DC56" s="133">
        <v>100</v>
      </c>
      <c r="DD56" s="117">
        <v>45013</v>
      </c>
      <c r="DE56" s="138"/>
      <c r="DF56" s="138">
        <v>45007</v>
      </c>
      <c r="DG56" s="139" t="s">
        <v>4446</v>
      </c>
      <c r="DH56" s="117">
        <v>45037</v>
      </c>
      <c r="DI56" s="117">
        <v>45037</v>
      </c>
      <c r="DJ56" s="117">
        <v>45037</v>
      </c>
      <c r="DK56" s="117">
        <v>45037</v>
      </c>
      <c r="DL56" s="240"/>
      <c r="DM56" s="240"/>
      <c r="DN56" s="240"/>
      <c r="DO56" s="240"/>
      <c r="DP56" s="271"/>
      <c r="DQ56" s="240"/>
      <c r="DR56" s="240"/>
      <c r="DS56" s="117">
        <v>45060</v>
      </c>
      <c r="DT56" s="117">
        <v>45063</v>
      </c>
      <c r="DU56" s="117"/>
      <c r="DV56" s="117">
        <v>45063</v>
      </c>
      <c r="DW56" s="133">
        <v>100</v>
      </c>
      <c r="DX56" s="117">
        <v>45064</v>
      </c>
      <c r="DY56" s="240"/>
      <c r="DZ56" s="117">
        <v>45044</v>
      </c>
      <c r="EA56" s="117">
        <v>45044</v>
      </c>
      <c r="EB56" s="240"/>
      <c r="EC56" s="117">
        <v>45044</v>
      </c>
      <c r="ED56" s="116">
        <v>100</v>
      </c>
      <c r="EE56" s="117">
        <v>45044</v>
      </c>
      <c r="EF56" s="240" t="s">
        <v>4447</v>
      </c>
      <c r="EG56" s="117">
        <v>45056</v>
      </c>
      <c r="EH56" s="117">
        <v>45056</v>
      </c>
      <c r="EI56" s="117"/>
      <c r="EJ56" s="117">
        <v>45056</v>
      </c>
      <c r="EK56" s="133">
        <v>100</v>
      </c>
      <c r="EL56" s="117">
        <v>45062</v>
      </c>
      <c r="EM56" s="122" t="s">
        <v>4783</v>
      </c>
      <c r="EN56" s="141"/>
      <c r="EO56" s="141"/>
      <c r="EP56" s="141"/>
      <c r="EQ56" s="141"/>
      <c r="ER56" s="141"/>
      <c r="ES56" s="141"/>
      <c r="ET56" s="141"/>
      <c r="EU56" s="240"/>
      <c r="EV56" s="240"/>
      <c r="EW56" s="240"/>
      <c r="EX56" s="240"/>
      <c r="EY56" s="240"/>
      <c r="EZ56" s="240"/>
      <c r="FA56" s="240"/>
      <c r="FB56" s="117">
        <v>45058</v>
      </c>
      <c r="FC56" s="117">
        <v>45064</v>
      </c>
      <c r="FD56" s="117">
        <v>45064</v>
      </c>
      <c r="FE56" s="117">
        <v>45064</v>
      </c>
      <c r="FF56" s="116">
        <v>70</v>
      </c>
      <c r="FG56" s="117"/>
      <c r="FH56" s="138"/>
      <c r="FI56" s="142"/>
      <c r="FJ56" s="142"/>
      <c r="FK56" s="143">
        <v>243349</v>
      </c>
      <c r="FL56" s="143">
        <v>243349</v>
      </c>
      <c r="FM56" s="139" t="s">
        <v>708</v>
      </c>
      <c r="FN56" s="142"/>
      <c r="FO56" s="142"/>
      <c r="FP56" s="143">
        <v>243349</v>
      </c>
      <c r="FQ56" s="143">
        <v>243349</v>
      </c>
      <c r="FR56" s="157" t="s">
        <v>729</v>
      </c>
      <c r="FS56" s="460" t="s">
        <v>4723</v>
      </c>
      <c r="FT56" s="461">
        <v>45174</v>
      </c>
      <c r="FU56" s="462" t="s">
        <v>4778</v>
      </c>
      <c r="FW56" s="451" t="s">
        <v>4718</v>
      </c>
      <c r="FX56" s="463">
        <v>45138</v>
      </c>
      <c r="FY56" s="451" t="s">
        <v>4715</v>
      </c>
    </row>
    <row r="57" spans="1:181" ht="20.100000000000001" customHeight="1" x14ac:dyDescent="0.5">
      <c r="A57" s="109">
        <v>56</v>
      </c>
      <c r="B57" s="109" t="s">
        <v>674</v>
      </c>
      <c r="C57" s="109">
        <v>56</v>
      </c>
      <c r="D57" s="110" t="s">
        <v>675</v>
      </c>
      <c r="E57" s="110" t="s">
        <v>676</v>
      </c>
      <c r="F57" s="110" t="s">
        <v>1202</v>
      </c>
      <c r="G57" s="111" t="s">
        <v>74</v>
      </c>
      <c r="H57" s="110" t="s">
        <v>1249</v>
      </c>
      <c r="I57" s="110" t="s">
        <v>1268</v>
      </c>
      <c r="J57" s="110"/>
      <c r="K57" s="111" t="s">
        <v>1269</v>
      </c>
      <c r="L57" s="111" t="s">
        <v>1270</v>
      </c>
      <c r="M57" s="111"/>
      <c r="N57" s="111" t="s">
        <v>1207</v>
      </c>
      <c r="O57" s="175" t="s">
        <v>1272</v>
      </c>
      <c r="P57" s="113">
        <v>12.805455876948001</v>
      </c>
      <c r="Q57" s="113">
        <v>102.11793096762</v>
      </c>
      <c r="R57" s="114" t="s">
        <v>1273</v>
      </c>
      <c r="S57" s="114" t="s">
        <v>490</v>
      </c>
      <c r="T57" s="115"/>
      <c r="U57" s="115"/>
      <c r="V57" s="115"/>
      <c r="W57" s="115" t="s">
        <v>1274</v>
      </c>
      <c r="X57" s="115" t="s">
        <v>1271</v>
      </c>
      <c r="Y57" s="115" t="s">
        <v>4450</v>
      </c>
      <c r="Z57" s="181">
        <v>12.563608150975501</v>
      </c>
      <c r="AA57" s="181">
        <v>102.11707062497899</v>
      </c>
      <c r="AB57" s="115" t="s">
        <v>4451</v>
      </c>
      <c r="AC57" s="211" t="s">
        <v>4452</v>
      </c>
      <c r="AD57" s="166" t="s">
        <v>1256</v>
      </c>
      <c r="AE57" s="166" t="s">
        <v>1257</v>
      </c>
      <c r="AF57" s="273">
        <v>44980</v>
      </c>
      <c r="AG57" s="132">
        <v>44980</v>
      </c>
      <c r="AH57" s="199" t="s">
        <v>616</v>
      </c>
      <c r="AI57" s="199" t="s">
        <v>616</v>
      </c>
      <c r="AJ57" s="145"/>
      <c r="AK57" s="146"/>
      <c r="AL57" s="146"/>
      <c r="AM57" s="146"/>
      <c r="AN57" s="147"/>
      <c r="AO57" s="147"/>
      <c r="AP57" s="116"/>
      <c r="AQ57" s="147"/>
      <c r="AR57" s="147"/>
      <c r="AS57" s="147" t="s">
        <v>697</v>
      </c>
      <c r="AT57" s="122"/>
      <c r="AU57" s="142"/>
      <c r="AV57" s="149"/>
      <c r="AW57" s="150"/>
      <c r="AX57" s="149"/>
      <c r="AY57" s="149"/>
      <c r="AZ57" s="149"/>
      <c r="BA57" s="149"/>
      <c r="BB57" s="149"/>
      <c r="BC57" s="149"/>
      <c r="BD57" s="150"/>
      <c r="BE57" s="150"/>
      <c r="BF57" s="150"/>
      <c r="BG57" s="151"/>
      <c r="BH57" s="151"/>
      <c r="BI57" s="151" t="s">
        <v>805</v>
      </c>
      <c r="BJ57" s="152"/>
      <c r="BK57" s="152"/>
      <c r="BL57" s="153"/>
      <c r="BM57" s="154"/>
      <c r="BN57" s="155" t="s">
        <v>1275</v>
      </c>
      <c r="BO57" s="196" t="s">
        <v>1271</v>
      </c>
      <c r="BP57" s="196" t="s">
        <v>795</v>
      </c>
      <c r="BQ57" s="269" t="s">
        <v>1215</v>
      </c>
      <c r="BR57" s="269" t="s">
        <v>1143</v>
      </c>
      <c r="BS57" s="202" t="s">
        <v>796</v>
      </c>
      <c r="BT57" s="133">
        <v>100</v>
      </c>
      <c r="BU57" s="202" t="s">
        <v>796</v>
      </c>
      <c r="BV57" s="132"/>
      <c r="BW57" s="132"/>
      <c r="BX57" s="134" t="s">
        <v>616</v>
      </c>
      <c r="BY57" s="134" t="s">
        <v>616</v>
      </c>
      <c r="BZ57" s="274"/>
      <c r="CA57" s="132"/>
      <c r="CB57" s="243" t="s">
        <v>1271</v>
      </c>
      <c r="CC57" s="172"/>
      <c r="CD57" s="173"/>
      <c r="CE57" s="173"/>
      <c r="CF57" s="173"/>
      <c r="CG57" s="171"/>
      <c r="CH57" s="129"/>
      <c r="CI57" s="132">
        <v>45013</v>
      </c>
      <c r="CJ57" s="132">
        <v>45013</v>
      </c>
      <c r="CK57" s="132"/>
      <c r="CL57" s="132">
        <v>45013</v>
      </c>
      <c r="CM57" s="133">
        <v>100</v>
      </c>
      <c r="CN57" s="132">
        <v>45013</v>
      </c>
      <c r="CO57" s="132"/>
      <c r="CP57" s="117">
        <v>45021</v>
      </c>
      <c r="CQ57" s="117">
        <v>45021</v>
      </c>
      <c r="CR57" s="240"/>
      <c r="CS57" s="117">
        <v>45021</v>
      </c>
      <c r="CT57" s="133">
        <v>100</v>
      </c>
      <c r="CU57" s="117">
        <v>45021</v>
      </c>
      <c r="CV57" s="129"/>
      <c r="CW57" s="149"/>
      <c r="CX57" s="149"/>
      <c r="CY57" s="222">
        <v>45016</v>
      </c>
      <c r="CZ57" s="117">
        <v>45020</v>
      </c>
      <c r="DA57" s="117"/>
      <c r="DB57" s="117">
        <v>45020</v>
      </c>
      <c r="DC57" s="133">
        <v>100</v>
      </c>
      <c r="DD57" s="117">
        <v>45021</v>
      </c>
      <c r="DE57" s="138"/>
      <c r="DF57" s="138">
        <v>45023</v>
      </c>
      <c r="DG57" s="139" t="s">
        <v>4387</v>
      </c>
      <c r="DH57" s="117">
        <v>45044</v>
      </c>
      <c r="DI57" s="117">
        <v>45044</v>
      </c>
      <c r="DJ57" s="117">
        <v>45044</v>
      </c>
      <c r="DK57" s="117">
        <v>45044</v>
      </c>
      <c r="DL57" s="240"/>
      <c r="DM57" s="240"/>
      <c r="DN57" s="240"/>
      <c r="DO57" s="240"/>
      <c r="DP57" s="271"/>
      <c r="DQ57" s="240"/>
      <c r="DR57" s="240"/>
      <c r="DS57" s="117">
        <v>45056</v>
      </c>
      <c r="DT57" s="117">
        <v>45061</v>
      </c>
      <c r="DU57" s="117"/>
      <c r="DV57" s="117">
        <v>45061</v>
      </c>
      <c r="DW57" s="133">
        <v>100</v>
      </c>
      <c r="DX57" s="117">
        <v>45061</v>
      </c>
      <c r="DY57" s="240"/>
      <c r="DZ57" s="117"/>
      <c r="EA57" s="117"/>
      <c r="EB57" s="240"/>
      <c r="EC57" s="117"/>
      <c r="ED57" s="240"/>
      <c r="EE57" s="117"/>
      <c r="EF57" s="240"/>
      <c r="EG57" s="117">
        <v>45052</v>
      </c>
      <c r="EH57" s="117">
        <v>45052</v>
      </c>
      <c r="EI57" s="117"/>
      <c r="EJ57" s="117">
        <v>45053</v>
      </c>
      <c r="EK57" s="116">
        <v>100</v>
      </c>
      <c r="EL57" s="117">
        <v>45062</v>
      </c>
      <c r="EM57" s="122" t="s">
        <v>4777</v>
      </c>
      <c r="EN57" s="141"/>
      <c r="EO57" s="141"/>
      <c r="EP57" s="141"/>
      <c r="EQ57" s="141"/>
      <c r="ER57" s="141"/>
      <c r="ES57" s="141"/>
      <c r="ET57" s="141"/>
      <c r="EU57" s="240"/>
      <c r="EV57" s="240"/>
      <c r="EW57" s="240"/>
      <c r="EX57" s="240"/>
      <c r="EY57" s="240"/>
      <c r="EZ57" s="240"/>
      <c r="FA57" s="240"/>
      <c r="FB57" s="117">
        <v>45059</v>
      </c>
      <c r="FC57" s="117">
        <v>45059</v>
      </c>
      <c r="FD57" s="117">
        <v>45059</v>
      </c>
      <c r="FE57" s="117">
        <v>45059</v>
      </c>
      <c r="FF57" s="116">
        <v>20</v>
      </c>
      <c r="FG57" s="117"/>
      <c r="FH57" s="138" t="s">
        <v>4784</v>
      </c>
      <c r="FI57" s="142"/>
      <c r="FJ57" s="142"/>
      <c r="FK57" s="143"/>
      <c r="FL57" s="143"/>
      <c r="FM57" s="272"/>
      <c r="FN57" s="142"/>
      <c r="FO57" s="142"/>
      <c r="FP57" s="143"/>
      <c r="FQ57" s="143"/>
      <c r="FR57" s="157"/>
      <c r="FS57" s="460" t="s">
        <v>4723</v>
      </c>
      <c r="FT57" s="461">
        <v>45175</v>
      </c>
      <c r="FU57" s="462" t="s">
        <v>4778</v>
      </c>
      <c r="FW57" s="451" t="s">
        <v>4718</v>
      </c>
      <c r="FX57" s="463">
        <v>45138</v>
      </c>
      <c r="FY57" s="451" t="s">
        <v>4715</v>
      </c>
    </row>
    <row r="58" spans="1:181" ht="20.100000000000001" customHeight="1" x14ac:dyDescent="0.5">
      <c r="A58" s="109">
        <v>57</v>
      </c>
      <c r="B58" s="109" t="s">
        <v>674</v>
      </c>
      <c r="C58" s="109">
        <v>57</v>
      </c>
      <c r="D58" s="110" t="s">
        <v>675</v>
      </c>
      <c r="E58" s="110" t="s">
        <v>676</v>
      </c>
      <c r="F58" s="110" t="s">
        <v>1202</v>
      </c>
      <c r="G58" s="111" t="s">
        <v>74</v>
      </c>
      <c r="H58" s="110" t="s">
        <v>1276</v>
      </c>
      <c r="I58" s="110" t="s">
        <v>1277</v>
      </c>
      <c r="J58" s="110"/>
      <c r="K58" s="111" t="s">
        <v>1278</v>
      </c>
      <c r="L58" s="111"/>
      <c r="M58" s="111"/>
      <c r="N58" s="111" t="s">
        <v>1207</v>
      </c>
      <c r="O58" s="111" t="s">
        <v>4659</v>
      </c>
      <c r="P58" s="110">
        <v>12.6461415314376</v>
      </c>
      <c r="Q58" s="110">
        <v>102.000175</v>
      </c>
      <c r="R58" s="114" t="s">
        <v>490</v>
      </c>
      <c r="S58" s="114" t="s">
        <v>490</v>
      </c>
      <c r="T58" s="115"/>
      <c r="U58" s="115"/>
      <c r="V58" s="115"/>
      <c r="W58" s="275" t="s">
        <v>1280</v>
      </c>
      <c r="X58" s="275"/>
      <c r="Y58" s="115"/>
      <c r="Z58" s="181"/>
      <c r="AA58" s="181"/>
      <c r="AB58" s="275"/>
      <c r="AC58" s="211"/>
      <c r="AD58" s="166" t="s">
        <v>1211</v>
      </c>
      <c r="AE58" s="266" t="s">
        <v>1212</v>
      </c>
      <c r="AF58" s="203">
        <v>44979</v>
      </c>
      <c r="AG58" s="267">
        <v>44981</v>
      </c>
      <c r="AH58" s="118" t="s">
        <v>691</v>
      </c>
      <c r="AI58" s="118" t="s">
        <v>692</v>
      </c>
      <c r="AJ58" s="145">
        <v>6</v>
      </c>
      <c r="AK58" s="146">
        <v>9</v>
      </c>
      <c r="AL58" s="146">
        <v>2.6</v>
      </c>
      <c r="AM58" s="146">
        <v>54</v>
      </c>
      <c r="AN58" s="147">
        <v>1</v>
      </c>
      <c r="AO58" s="147">
        <v>1</v>
      </c>
      <c r="AP58" s="116" t="s">
        <v>490</v>
      </c>
      <c r="AQ58" s="147" t="s">
        <v>1226</v>
      </c>
      <c r="AR58" s="147">
        <v>1</v>
      </c>
      <c r="AS58" s="149"/>
      <c r="AT58" s="122"/>
      <c r="AU58" s="142"/>
      <c r="AV58" s="149"/>
      <c r="AW58" s="150"/>
      <c r="AX58" s="149"/>
      <c r="AY58" s="149"/>
      <c r="AZ58" s="149"/>
      <c r="BA58" s="149"/>
      <c r="BB58" s="149"/>
      <c r="BC58" s="149"/>
      <c r="BD58" s="150" t="s">
        <v>698</v>
      </c>
      <c r="BE58" s="150"/>
      <c r="BF58" s="150"/>
      <c r="BG58" s="151" t="s">
        <v>699</v>
      </c>
      <c r="BH58" s="151" t="s">
        <v>700</v>
      </c>
      <c r="BI58" s="151" t="s">
        <v>701</v>
      </c>
      <c r="BJ58" s="152"/>
      <c r="BK58" s="152"/>
      <c r="BL58" s="153"/>
      <c r="BM58" s="154"/>
      <c r="BN58" s="268" t="s">
        <v>1281</v>
      </c>
      <c r="BO58" s="257" t="s">
        <v>1279</v>
      </c>
      <c r="BP58" s="257" t="s">
        <v>703</v>
      </c>
      <c r="BQ58" s="269" t="s">
        <v>1215</v>
      </c>
      <c r="BR58" s="269" t="s">
        <v>1143</v>
      </c>
      <c r="BS58" s="203">
        <v>44979</v>
      </c>
      <c r="BT58" s="133">
        <v>100</v>
      </c>
      <c r="BU58" s="132">
        <v>44981</v>
      </c>
      <c r="BV58" s="132"/>
      <c r="BW58" s="132"/>
      <c r="BX58" s="134"/>
      <c r="BY58" s="134"/>
      <c r="BZ58" s="134"/>
      <c r="CA58" s="132"/>
      <c r="CB58" s="135"/>
      <c r="CC58" s="132"/>
      <c r="CD58" s="136"/>
      <c r="CE58" s="136"/>
      <c r="CF58" s="136"/>
      <c r="CG58" s="135"/>
      <c r="CH58" s="129"/>
      <c r="CI58" s="132">
        <v>45021</v>
      </c>
      <c r="CJ58" s="132">
        <v>45021</v>
      </c>
      <c r="CK58" s="132"/>
      <c r="CL58" s="132">
        <v>45021</v>
      </c>
      <c r="CM58" s="133">
        <v>100</v>
      </c>
      <c r="CN58" s="132">
        <v>45021</v>
      </c>
      <c r="CO58" s="132"/>
      <c r="CP58" s="132">
        <v>45023</v>
      </c>
      <c r="CQ58" s="132">
        <v>45021</v>
      </c>
      <c r="CR58" s="240"/>
      <c r="CS58" s="132">
        <v>45021</v>
      </c>
      <c r="CT58" s="133">
        <v>100</v>
      </c>
      <c r="CU58" s="132">
        <v>45021</v>
      </c>
      <c r="CV58" s="129"/>
      <c r="CW58" s="149"/>
      <c r="CX58" s="149"/>
      <c r="CY58" s="222">
        <v>45015</v>
      </c>
      <c r="CZ58" s="117">
        <v>45021</v>
      </c>
      <c r="DA58" s="117"/>
      <c r="DB58" s="117">
        <v>45021</v>
      </c>
      <c r="DC58" s="133">
        <v>100</v>
      </c>
      <c r="DD58" s="117">
        <v>45021</v>
      </c>
      <c r="DE58" s="138"/>
      <c r="DF58" s="138">
        <v>45007</v>
      </c>
      <c r="DG58" s="139" t="s">
        <v>4446</v>
      </c>
      <c r="DH58" s="117">
        <v>45027</v>
      </c>
      <c r="DI58" s="117">
        <v>45027</v>
      </c>
      <c r="DJ58" s="117">
        <v>45027</v>
      </c>
      <c r="DK58" s="117">
        <v>45027</v>
      </c>
      <c r="DL58" s="240"/>
      <c r="DM58" s="240"/>
      <c r="DN58" s="240"/>
      <c r="DO58" s="240"/>
      <c r="DP58" s="271"/>
      <c r="DQ58" s="240"/>
      <c r="DR58" s="240"/>
      <c r="DS58" s="117">
        <v>45057</v>
      </c>
      <c r="DT58" s="117"/>
      <c r="DU58" s="117"/>
      <c r="DV58" s="117"/>
      <c r="DW58" s="133"/>
      <c r="DX58" s="117"/>
      <c r="DY58" s="240"/>
      <c r="DZ58" s="117">
        <v>45044</v>
      </c>
      <c r="EA58" s="117">
        <v>45044</v>
      </c>
      <c r="EB58" s="240"/>
      <c r="EC58" s="117">
        <v>45044</v>
      </c>
      <c r="ED58" s="116">
        <v>100</v>
      </c>
      <c r="EE58" s="117">
        <v>45044</v>
      </c>
      <c r="EF58" s="240" t="s">
        <v>4454</v>
      </c>
      <c r="EG58" s="117">
        <v>45057</v>
      </c>
      <c r="EH58" s="117">
        <v>45057</v>
      </c>
      <c r="EI58" s="117"/>
      <c r="EJ58" s="117">
        <v>45057</v>
      </c>
      <c r="EK58" s="116">
        <v>100</v>
      </c>
      <c r="EL58" s="117">
        <v>45062</v>
      </c>
      <c r="EM58" s="122" t="s">
        <v>4785</v>
      </c>
      <c r="EN58" s="141"/>
      <c r="EO58" s="141"/>
      <c r="EP58" s="141"/>
      <c r="EQ58" s="141"/>
      <c r="ER58" s="141"/>
      <c r="ES58" s="141"/>
      <c r="ET58" s="141"/>
      <c r="EU58" s="240"/>
      <c r="EV58" s="240"/>
      <c r="EW58" s="240"/>
      <c r="EX58" s="240"/>
      <c r="EY58" s="240"/>
      <c r="EZ58" s="240"/>
      <c r="FA58" s="240"/>
      <c r="FB58" s="117">
        <v>45060</v>
      </c>
      <c r="FC58" s="117">
        <v>45065</v>
      </c>
      <c r="FD58" s="117">
        <v>45065</v>
      </c>
      <c r="FE58" s="117">
        <v>45065</v>
      </c>
      <c r="FF58" s="116">
        <v>70</v>
      </c>
      <c r="FG58" s="117"/>
      <c r="FH58" s="138"/>
      <c r="FI58" s="142"/>
      <c r="FJ58" s="142"/>
      <c r="FK58" s="143"/>
      <c r="FL58" s="143"/>
      <c r="FM58" s="272"/>
      <c r="FN58" s="142"/>
      <c r="FO58" s="142"/>
      <c r="FP58" s="143"/>
      <c r="FQ58" s="143"/>
      <c r="FR58" s="157"/>
      <c r="FS58" s="460" t="s">
        <v>4723</v>
      </c>
      <c r="FT58" s="461">
        <v>45175</v>
      </c>
      <c r="FU58" s="462" t="s">
        <v>4778</v>
      </c>
      <c r="FW58" s="451" t="s">
        <v>4718</v>
      </c>
      <c r="FX58" s="463">
        <v>45138</v>
      </c>
      <c r="FY58" s="451" t="s">
        <v>4715</v>
      </c>
    </row>
    <row r="59" spans="1:181" ht="20.100000000000001" customHeight="1" x14ac:dyDescent="0.5">
      <c r="A59" s="109">
        <v>58</v>
      </c>
      <c r="B59" s="109" t="s">
        <v>674</v>
      </c>
      <c r="C59" s="109">
        <v>58</v>
      </c>
      <c r="D59" s="110" t="s">
        <v>675</v>
      </c>
      <c r="E59" s="110" t="s">
        <v>676</v>
      </c>
      <c r="F59" s="110" t="s">
        <v>1202</v>
      </c>
      <c r="G59" s="111" t="s">
        <v>74</v>
      </c>
      <c r="H59" s="110" t="s">
        <v>1282</v>
      </c>
      <c r="I59" s="110" t="s">
        <v>1283</v>
      </c>
      <c r="J59" s="110"/>
      <c r="K59" s="111" t="s">
        <v>4455</v>
      </c>
      <c r="L59" s="111" t="s">
        <v>1240</v>
      </c>
      <c r="M59" s="111"/>
      <c r="N59" s="111" t="s">
        <v>1207</v>
      </c>
      <c r="O59" s="111" t="s">
        <v>1284</v>
      </c>
      <c r="P59" s="113">
        <v>13.037360186260599</v>
      </c>
      <c r="Q59" s="113">
        <v>102.457294638787</v>
      </c>
      <c r="R59" s="114" t="s">
        <v>1285</v>
      </c>
      <c r="S59" s="114" t="s">
        <v>490</v>
      </c>
      <c r="T59" s="115"/>
      <c r="U59" s="115"/>
      <c r="V59" s="115"/>
      <c r="W59" s="115" t="s">
        <v>1286</v>
      </c>
      <c r="X59" s="115"/>
      <c r="Y59" s="115"/>
      <c r="Z59" s="181"/>
      <c r="AA59" s="181"/>
      <c r="AB59" s="115"/>
      <c r="AC59" s="211"/>
      <c r="AD59" s="166" t="s">
        <v>1224</v>
      </c>
      <c r="AE59" s="266" t="s">
        <v>1225</v>
      </c>
      <c r="AF59" s="273">
        <v>44980</v>
      </c>
      <c r="AG59" s="132">
        <v>44980</v>
      </c>
      <c r="AH59" s="118" t="s">
        <v>691</v>
      </c>
      <c r="AI59" s="118" t="s">
        <v>692</v>
      </c>
      <c r="AJ59" s="145">
        <v>10</v>
      </c>
      <c r="AK59" s="146">
        <v>16</v>
      </c>
      <c r="AL59" s="146">
        <v>3.6</v>
      </c>
      <c r="AM59" s="146">
        <v>160</v>
      </c>
      <c r="AN59" s="147">
        <v>1</v>
      </c>
      <c r="AO59" s="147">
        <v>1</v>
      </c>
      <c r="AP59" s="116" t="s">
        <v>1142</v>
      </c>
      <c r="AQ59" s="147" t="s">
        <v>1226</v>
      </c>
      <c r="AR59" s="147">
        <v>3</v>
      </c>
      <c r="AS59" s="149"/>
      <c r="AT59" s="122"/>
      <c r="AU59" s="142"/>
      <c r="AV59" s="149"/>
      <c r="AW59" s="150"/>
      <c r="AX59" s="149"/>
      <c r="AY59" s="149"/>
      <c r="AZ59" s="149"/>
      <c r="BA59" s="149"/>
      <c r="BB59" s="149"/>
      <c r="BC59" s="149"/>
      <c r="BD59" s="150"/>
      <c r="BE59" s="150" t="s">
        <v>1247</v>
      </c>
      <c r="BF59" s="150">
        <v>1</v>
      </c>
      <c r="BG59" s="151"/>
      <c r="BH59" s="151"/>
      <c r="BI59" s="151"/>
      <c r="BJ59" s="152"/>
      <c r="BK59" s="152"/>
      <c r="BL59" s="153"/>
      <c r="BM59" s="154"/>
      <c r="BN59" s="155" t="s">
        <v>1284</v>
      </c>
      <c r="BO59" s="196" t="s">
        <v>1284</v>
      </c>
      <c r="BP59" s="196"/>
      <c r="BQ59" s="269" t="s">
        <v>1215</v>
      </c>
      <c r="BR59" s="269" t="s">
        <v>1143</v>
      </c>
      <c r="BS59" s="273">
        <v>44980</v>
      </c>
      <c r="BT59" s="133">
        <v>100</v>
      </c>
      <c r="BU59" s="132">
        <v>44980</v>
      </c>
      <c r="BV59" s="132"/>
      <c r="BW59" s="132"/>
      <c r="BX59" s="134"/>
      <c r="BY59" s="134"/>
      <c r="BZ59" s="134"/>
      <c r="CA59" s="132"/>
      <c r="CB59" s="135"/>
      <c r="CC59" s="132" t="s">
        <v>1248</v>
      </c>
      <c r="CD59" s="270" t="s">
        <v>1287</v>
      </c>
      <c r="CE59" s="270"/>
      <c r="CF59" s="270"/>
      <c r="CG59" s="258"/>
      <c r="CH59" s="129"/>
      <c r="CI59" s="132">
        <v>45005</v>
      </c>
      <c r="CJ59" s="132">
        <v>45005</v>
      </c>
      <c r="CK59" s="132"/>
      <c r="CL59" s="132">
        <v>45005</v>
      </c>
      <c r="CM59" s="133">
        <v>100</v>
      </c>
      <c r="CN59" s="132">
        <v>45005</v>
      </c>
      <c r="CO59" s="132"/>
      <c r="CP59" s="132">
        <v>45005</v>
      </c>
      <c r="CQ59" s="132">
        <v>45005</v>
      </c>
      <c r="CR59" s="240"/>
      <c r="CS59" s="132">
        <v>45005</v>
      </c>
      <c r="CT59" s="133">
        <v>100</v>
      </c>
      <c r="CU59" s="132">
        <v>45005</v>
      </c>
      <c r="CV59" s="116"/>
      <c r="CW59" s="149"/>
      <c r="CX59" s="149"/>
      <c r="CY59" s="117">
        <v>45012</v>
      </c>
      <c r="CZ59" s="117">
        <v>45012</v>
      </c>
      <c r="DA59" s="117"/>
      <c r="DB59" s="117">
        <v>45012</v>
      </c>
      <c r="DC59" s="133">
        <v>100</v>
      </c>
      <c r="DD59" s="117">
        <v>45012</v>
      </c>
      <c r="DE59" s="138"/>
      <c r="DF59" s="138">
        <v>45007</v>
      </c>
      <c r="DG59" s="139" t="s">
        <v>4446</v>
      </c>
      <c r="DH59" s="117">
        <v>45037</v>
      </c>
      <c r="DI59" s="117">
        <v>45037</v>
      </c>
      <c r="DJ59" s="117">
        <v>45037</v>
      </c>
      <c r="DK59" s="117">
        <v>45037</v>
      </c>
      <c r="DL59" s="240"/>
      <c r="DM59" s="240"/>
      <c r="DN59" s="240"/>
      <c r="DO59" s="240"/>
      <c r="DP59" s="271"/>
      <c r="DQ59" s="240"/>
      <c r="DR59" s="240"/>
      <c r="DS59" s="117">
        <v>45059</v>
      </c>
      <c r="DT59" s="117">
        <v>45064</v>
      </c>
      <c r="DU59" s="117"/>
      <c r="DV59" s="117">
        <v>45064</v>
      </c>
      <c r="DW59" s="133">
        <v>100</v>
      </c>
      <c r="DX59" s="117">
        <v>45064</v>
      </c>
      <c r="DY59" s="240"/>
      <c r="DZ59" s="117"/>
      <c r="EA59" s="117"/>
      <c r="EB59" s="240"/>
      <c r="EC59" s="117"/>
      <c r="ED59" s="240"/>
      <c r="EE59" s="117"/>
      <c r="EF59" s="240"/>
      <c r="EG59" s="117">
        <v>45052</v>
      </c>
      <c r="EH59" s="117">
        <v>45052</v>
      </c>
      <c r="EI59" s="117"/>
      <c r="EJ59" s="117">
        <v>45053</v>
      </c>
      <c r="EK59" s="116">
        <v>100</v>
      </c>
      <c r="EL59" s="117">
        <v>45062</v>
      </c>
      <c r="EM59" s="122" t="s">
        <v>4769</v>
      </c>
      <c r="EN59" s="141"/>
      <c r="EO59" s="141"/>
      <c r="EP59" s="141"/>
      <c r="EQ59" s="141"/>
      <c r="ER59" s="141"/>
      <c r="ES59" s="141"/>
      <c r="ET59" s="141"/>
      <c r="EU59" s="240"/>
      <c r="EV59" s="240"/>
      <c r="EW59" s="240"/>
      <c r="EX59" s="240"/>
      <c r="EY59" s="240"/>
      <c r="EZ59" s="240"/>
      <c r="FA59" s="240"/>
      <c r="FB59" s="117">
        <v>45058</v>
      </c>
      <c r="FC59" s="117">
        <v>45064</v>
      </c>
      <c r="FD59" s="117">
        <v>45064</v>
      </c>
      <c r="FE59" s="117">
        <v>45064</v>
      </c>
      <c r="FF59" s="116">
        <v>70</v>
      </c>
      <c r="FG59" s="117"/>
      <c r="FH59" s="138"/>
      <c r="FI59" s="142"/>
      <c r="FJ59" s="142"/>
      <c r="FK59" s="143">
        <v>243349</v>
      </c>
      <c r="FL59" s="143">
        <v>243349</v>
      </c>
      <c r="FM59" s="139" t="s">
        <v>708</v>
      </c>
      <c r="FN59" s="142"/>
      <c r="FO59" s="142"/>
      <c r="FP59" s="143">
        <v>243349</v>
      </c>
      <c r="FQ59" s="143">
        <v>243349</v>
      </c>
      <c r="FR59" s="157" t="s">
        <v>729</v>
      </c>
      <c r="FS59" s="460" t="s">
        <v>4723</v>
      </c>
      <c r="FT59" s="461">
        <v>45175</v>
      </c>
      <c r="FU59" s="462" t="s">
        <v>4778</v>
      </c>
      <c r="FW59" s="451" t="s">
        <v>4723</v>
      </c>
      <c r="FX59" s="463">
        <v>45138</v>
      </c>
      <c r="FY59" s="451" t="s">
        <v>4715</v>
      </c>
    </row>
    <row r="60" spans="1:181" ht="20.100000000000001" customHeight="1" x14ac:dyDescent="0.5">
      <c r="A60" s="109">
        <v>59</v>
      </c>
      <c r="B60" s="109" t="s">
        <v>674</v>
      </c>
      <c r="C60" s="109">
        <v>59</v>
      </c>
      <c r="D60" s="110" t="s">
        <v>675</v>
      </c>
      <c r="E60" s="110" t="s">
        <v>676</v>
      </c>
      <c r="F60" s="110" t="s">
        <v>1202</v>
      </c>
      <c r="G60" s="111" t="s">
        <v>74</v>
      </c>
      <c r="H60" s="110" t="s">
        <v>1276</v>
      </c>
      <c r="I60" s="110" t="s">
        <v>1288</v>
      </c>
      <c r="J60" s="110"/>
      <c r="K60" s="111" t="s">
        <v>1289</v>
      </c>
      <c r="L60" s="111" t="s">
        <v>1270</v>
      </c>
      <c r="M60" s="111"/>
      <c r="N60" s="111" t="s">
        <v>1207</v>
      </c>
      <c r="O60" s="111" t="s">
        <v>1290</v>
      </c>
      <c r="P60" s="113">
        <v>12.7255832216182</v>
      </c>
      <c r="Q60" s="113">
        <v>101.96166129645501</v>
      </c>
      <c r="R60" s="114" t="s">
        <v>1291</v>
      </c>
      <c r="S60" s="114" t="s">
        <v>1292</v>
      </c>
      <c r="T60" s="115"/>
      <c r="U60" s="115"/>
      <c r="V60" s="115"/>
      <c r="W60" s="115" t="s">
        <v>1293</v>
      </c>
      <c r="X60" s="115"/>
      <c r="Y60" s="115"/>
      <c r="Z60" s="181"/>
      <c r="AA60" s="181"/>
      <c r="AB60" s="115"/>
      <c r="AC60" s="211"/>
      <c r="AD60" s="166" t="s">
        <v>1211</v>
      </c>
      <c r="AE60" s="266" t="s">
        <v>1212</v>
      </c>
      <c r="AF60" s="267">
        <v>44981</v>
      </c>
      <c r="AG60" s="267">
        <v>44981</v>
      </c>
      <c r="AH60" s="118" t="s">
        <v>691</v>
      </c>
      <c r="AI60" s="118" t="s">
        <v>692</v>
      </c>
      <c r="AJ60" s="145">
        <v>7.6</v>
      </c>
      <c r="AK60" s="146">
        <v>10</v>
      </c>
      <c r="AL60" s="146">
        <v>2.5</v>
      </c>
      <c r="AM60" s="146">
        <v>76</v>
      </c>
      <c r="AN60" s="147">
        <v>1</v>
      </c>
      <c r="AO60" s="147">
        <v>1</v>
      </c>
      <c r="AP60" s="116" t="s">
        <v>1294</v>
      </c>
      <c r="AQ60" s="147">
        <v>5</v>
      </c>
      <c r="AR60" s="147">
        <v>3</v>
      </c>
      <c r="AS60" s="149"/>
      <c r="AT60" s="122"/>
      <c r="AU60" s="142"/>
      <c r="AV60" s="149"/>
      <c r="AW60" s="150"/>
      <c r="AX60" s="149"/>
      <c r="AY60" s="149"/>
      <c r="AZ60" s="149"/>
      <c r="BA60" s="149"/>
      <c r="BB60" s="149"/>
      <c r="BC60" s="149"/>
      <c r="BD60" s="150" t="s">
        <v>698</v>
      </c>
      <c r="BE60" s="150"/>
      <c r="BF60" s="150"/>
      <c r="BG60" s="151" t="s">
        <v>699</v>
      </c>
      <c r="BH60" s="151" t="s">
        <v>700</v>
      </c>
      <c r="BI60" s="151" t="s">
        <v>701</v>
      </c>
      <c r="BJ60" s="152"/>
      <c r="BK60" s="152"/>
      <c r="BL60" s="153"/>
      <c r="BM60" s="154"/>
      <c r="BN60" s="155" t="s">
        <v>1290</v>
      </c>
      <c r="BO60" s="155" t="s">
        <v>1290</v>
      </c>
      <c r="BP60" s="257"/>
      <c r="BQ60" s="269" t="s">
        <v>1215</v>
      </c>
      <c r="BR60" s="269" t="s">
        <v>1143</v>
      </c>
      <c r="BS60" s="267">
        <v>44981</v>
      </c>
      <c r="BT60" s="133">
        <v>100</v>
      </c>
      <c r="BU60" s="132">
        <v>44981</v>
      </c>
      <c r="BV60" s="132"/>
      <c r="BW60" s="132"/>
      <c r="BX60" s="134"/>
      <c r="BY60" s="134"/>
      <c r="BZ60" s="134"/>
      <c r="CA60" s="132"/>
      <c r="CB60" s="135"/>
      <c r="CC60" s="132"/>
      <c r="CD60" s="136"/>
      <c r="CE60" s="136"/>
      <c r="CF60" s="136"/>
      <c r="CG60" s="135"/>
      <c r="CH60" s="129"/>
      <c r="CI60" s="132">
        <v>45007</v>
      </c>
      <c r="CJ60" s="132">
        <v>45007</v>
      </c>
      <c r="CK60" s="132"/>
      <c r="CL60" s="132">
        <v>45007</v>
      </c>
      <c r="CM60" s="133">
        <v>100</v>
      </c>
      <c r="CN60" s="132">
        <v>45007</v>
      </c>
      <c r="CO60" s="132"/>
      <c r="CP60" s="132">
        <v>45007</v>
      </c>
      <c r="CQ60" s="132">
        <v>45007</v>
      </c>
      <c r="CR60" s="240"/>
      <c r="CS60" s="132">
        <v>45007</v>
      </c>
      <c r="CT60" s="133">
        <v>100</v>
      </c>
      <c r="CU60" s="132">
        <v>45007</v>
      </c>
      <c r="CV60" s="116"/>
      <c r="CW60" s="149"/>
      <c r="CX60" s="149"/>
      <c r="CY60" s="117">
        <v>45015</v>
      </c>
      <c r="CZ60" s="117">
        <v>45016</v>
      </c>
      <c r="DA60" s="117"/>
      <c r="DB60" s="117">
        <v>45016</v>
      </c>
      <c r="DC60" s="133">
        <v>100</v>
      </c>
      <c r="DD60" s="117">
        <v>45016</v>
      </c>
      <c r="DE60" s="138"/>
      <c r="DF60" s="138">
        <v>45007</v>
      </c>
      <c r="DG60" s="139" t="s">
        <v>4446</v>
      </c>
      <c r="DH60" s="117">
        <v>45034</v>
      </c>
      <c r="DI60" s="117">
        <v>45034</v>
      </c>
      <c r="DJ60" s="117">
        <v>45034</v>
      </c>
      <c r="DK60" s="117">
        <v>45034</v>
      </c>
      <c r="DL60" s="240"/>
      <c r="DM60" s="240"/>
      <c r="DN60" s="240"/>
      <c r="DO60" s="240"/>
      <c r="DP60" s="271"/>
      <c r="DQ60" s="240"/>
      <c r="DR60" s="240"/>
      <c r="DS60" s="117">
        <v>45057</v>
      </c>
      <c r="DT60" s="117"/>
      <c r="DU60" s="117"/>
      <c r="DV60" s="117"/>
      <c r="DW60" s="133"/>
      <c r="DX60" s="117"/>
      <c r="DY60" s="240"/>
      <c r="DZ60" s="117"/>
      <c r="EA60" s="117"/>
      <c r="EB60" s="240"/>
      <c r="EC60" s="117"/>
      <c r="ED60" s="240"/>
      <c r="EE60" s="117"/>
      <c r="EF60" s="240"/>
      <c r="EG60" s="117">
        <v>45056</v>
      </c>
      <c r="EH60" s="117">
        <v>45056</v>
      </c>
      <c r="EI60" s="117"/>
      <c r="EJ60" s="117">
        <v>45056</v>
      </c>
      <c r="EK60" s="133">
        <v>100</v>
      </c>
      <c r="EL60" s="117">
        <v>45062</v>
      </c>
      <c r="EM60" s="122" t="s">
        <v>4786</v>
      </c>
      <c r="EN60" s="141"/>
      <c r="EO60" s="141"/>
      <c r="EP60" s="141"/>
      <c r="EQ60" s="141"/>
      <c r="ER60" s="141"/>
      <c r="ES60" s="141"/>
      <c r="ET60" s="141"/>
      <c r="EU60" s="240"/>
      <c r="EV60" s="240"/>
      <c r="EW60" s="240"/>
      <c r="EX60" s="240"/>
      <c r="EY60" s="240"/>
      <c r="EZ60" s="240"/>
      <c r="FA60" s="240"/>
      <c r="FB60" s="117">
        <v>45060</v>
      </c>
      <c r="FC60" s="117">
        <v>45056</v>
      </c>
      <c r="FD60" s="117">
        <v>45056</v>
      </c>
      <c r="FE60" s="117">
        <v>45056</v>
      </c>
      <c r="FF60" s="116">
        <v>70</v>
      </c>
      <c r="FG60" s="117"/>
      <c r="FH60" s="138"/>
      <c r="FI60" s="142"/>
      <c r="FJ60" s="142"/>
      <c r="FK60" s="143">
        <v>243341</v>
      </c>
      <c r="FL60" s="143">
        <v>243341</v>
      </c>
      <c r="FM60" s="272" t="s">
        <v>708</v>
      </c>
      <c r="FN60" s="142"/>
      <c r="FO60" s="142"/>
      <c r="FP60" s="143">
        <v>243341</v>
      </c>
      <c r="FQ60" s="143">
        <v>243341</v>
      </c>
      <c r="FR60" s="139" t="s">
        <v>708</v>
      </c>
      <c r="FS60" s="460" t="s">
        <v>4723</v>
      </c>
      <c r="FT60" s="461">
        <v>45176</v>
      </c>
      <c r="FU60" s="462" t="s">
        <v>4778</v>
      </c>
      <c r="FW60" s="451" t="s">
        <v>4723</v>
      </c>
      <c r="FX60" s="463">
        <v>45138</v>
      </c>
      <c r="FY60" s="451" t="s">
        <v>4715</v>
      </c>
    </row>
    <row r="61" spans="1:181" ht="20.100000000000001" customHeight="1" x14ac:dyDescent="0.5">
      <c r="A61" s="109">
        <v>60</v>
      </c>
      <c r="B61" s="109" t="s">
        <v>674</v>
      </c>
      <c r="C61" s="109">
        <v>60</v>
      </c>
      <c r="D61" s="110" t="s">
        <v>675</v>
      </c>
      <c r="E61" s="110" t="s">
        <v>676</v>
      </c>
      <c r="F61" s="110" t="s">
        <v>1202</v>
      </c>
      <c r="G61" s="111" t="s">
        <v>74</v>
      </c>
      <c r="H61" s="110" t="s">
        <v>1295</v>
      </c>
      <c r="I61" s="110" t="s">
        <v>1296</v>
      </c>
      <c r="J61" s="110"/>
      <c r="K61" s="111" t="s">
        <v>1297</v>
      </c>
      <c r="L61" s="111" t="s">
        <v>1240</v>
      </c>
      <c r="M61" s="111"/>
      <c r="N61" s="111" t="s">
        <v>1207</v>
      </c>
      <c r="O61" s="111" t="s">
        <v>1298</v>
      </c>
      <c r="P61" s="113">
        <v>12.498946062161201</v>
      </c>
      <c r="Q61" s="113">
        <v>102.266612735967</v>
      </c>
      <c r="R61" s="114" t="s">
        <v>1299</v>
      </c>
      <c r="S61" s="114" t="s">
        <v>490</v>
      </c>
      <c r="T61" s="115"/>
      <c r="U61" s="115"/>
      <c r="V61" s="115"/>
      <c r="W61" s="115" t="s">
        <v>1300</v>
      </c>
      <c r="X61" s="115"/>
      <c r="Y61" s="115"/>
      <c r="Z61" s="181"/>
      <c r="AA61" s="181"/>
      <c r="AB61" s="115"/>
      <c r="AC61" s="211"/>
      <c r="AD61" s="166" t="s">
        <v>1211</v>
      </c>
      <c r="AE61" s="266" t="s">
        <v>1212</v>
      </c>
      <c r="AF61" s="267">
        <v>44981</v>
      </c>
      <c r="AG61" s="132">
        <v>44980</v>
      </c>
      <c r="AH61" s="118" t="s">
        <v>691</v>
      </c>
      <c r="AI61" s="118" t="s">
        <v>692</v>
      </c>
      <c r="AJ61" s="145">
        <v>7.2</v>
      </c>
      <c r="AK61" s="146">
        <v>9</v>
      </c>
      <c r="AL61" s="146">
        <v>4.2</v>
      </c>
      <c r="AM61" s="146">
        <v>64.8</v>
      </c>
      <c r="AN61" s="147">
        <v>1</v>
      </c>
      <c r="AO61" s="147">
        <v>2</v>
      </c>
      <c r="AP61" s="116" t="s">
        <v>1301</v>
      </c>
      <c r="AQ61" s="147" t="s">
        <v>1226</v>
      </c>
      <c r="AR61" s="147">
        <v>1</v>
      </c>
      <c r="AS61" s="149"/>
      <c r="AT61" s="122"/>
      <c r="AU61" s="142"/>
      <c r="AV61" s="149"/>
      <c r="AW61" s="150"/>
      <c r="AX61" s="149"/>
      <c r="AY61" s="149"/>
      <c r="AZ61" s="149"/>
      <c r="BA61" s="149"/>
      <c r="BB61" s="149"/>
      <c r="BC61" s="149"/>
      <c r="BD61" s="150" t="s">
        <v>698</v>
      </c>
      <c r="BE61" s="150"/>
      <c r="BF61" s="150"/>
      <c r="BG61" s="151" t="s">
        <v>699</v>
      </c>
      <c r="BH61" s="151" t="s">
        <v>700</v>
      </c>
      <c r="BI61" s="151" t="s">
        <v>701</v>
      </c>
      <c r="BJ61" s="152"/>
      <c r="BK61" s="152"/>
      <c r="BL61" s="153"/>
      <c r="BM61" s="154"/>
      <c r="BN61" s="155" t="s">
        <v>1298</v>
      </c>
      <c r="BO61" s="196" t="s">
        <v>1298</v>
      </c>
      <c r="BP61" s="196"/>
      <c r="BQ61" s="269" t="s">
        <v>1215</v>
      </c>
      <c r="BR61" s="269" t="s">
        <v>1143</v>
      </c>
      <c r="BS61" s="267">
        <v>44981</v>
      </c>
      <c r="BT61" s="133">
        <v>100</v>
      </c>
      <c r="BU61" s="132">
        <v>44980</v>
      </c>
      <c r="BV61" s="132"/>
      <c r="BW61" s="132"/>
      <c r="BX61" s="134"/>
      <c r="BY61" s="134"/>
      <c r="BZ61" s="134"/>
      <c r="CA61" s="132"/>
      <c r="CB61" s="135"/>
      <c r="CC61" s="132"/>
      <c r="CD61" s="136"/>
      <c r="CE61" s="136"/>
      <c r="CF61" s="136"/>
      <c r="CG61" s="135"/>
      <c r="CH61" s="129"/>
      <c r="CI61" s="132">
        <v>45014</v>
      </c>
      <c r="CJ61" s="132">
        <v>45014</v>
      </c>
      <c r="CK61" s="132"/>
      <c r="CL61" s="132">
        <v>45014</v>
      </c>
      <c r="CM61" s="133">
        <v>100</v>
      </c>
      <c r="CN61" s="132">
        <v>45014</v>
      </c>
      <c r="CO61" s="132"/>
      <c r="CP61" s="132">
        <v>45014</v>
      </c>
      <c r="CQ61" s="132">
        <v>45014</v>
      </c>
      <c r="CR61" s="132"/>
      <c r="CS61" s="132">
        <v>45015</v>
      </c>
      <c r="CT61" s="133">
        <v>100</v>
      </c>
      <c r="CU61" s="117">
        <v>45016</v>
      </c>
      <c r="CV61" s="129"/>
      <c r="CW61" s="149"/>
      <c r="CX61" s="149"/>
      <c r="CY61" s="222">
        <v>45016</v>
      </c>
      <c r="CZ61" s="117">
        <v>45020</v>
      </c>
      <c r="DA61" s="117"/>
      <c r="DB61" s="117">
        <v>45020</v>
      </c>
      <c r="DC61" s="133">
        <v>100</v>
      </c>
      <c r="DD61" s="117">
        <v>45022</v>
      </c>
      <c r="DE61" s="138"/>
      <c r="DF61" s="138">
        <v>45007</v>
      </c>
      <c r="DG61" s="139" t="s">
        <v>4446</v>
      </c>
      <c r="DH61" s="117">
        <v>45020</v>
      </c>
      <c r="DI61" s="117">
        <v>45020</v>
      </c>
      <c r="DJ61" s="117">
        <v>45020</v>
      </c>
      <c r="DK61" s="117">
        <v>45020</v>
      </c>
      <c r="DL61" s="240"/>
      <c r="DM61" s="240"/>
      <c r="DN61" s="240"/>
      <c r="DO61" s="240"/>
      <c r="DP61" s="271"/>
      <c r="DQ61" s="240"/>
      <c r="DR61" s="240"/>
      <c r="DS61" s="117">
        <v>45059</v>
      </c>
      <c r="DT61" s="117">
        <v>45054</v>
      </c>
      <c r="DU61" s="117"/>
      <c r="DV61" s="117">
        <v>45054</v>
      </c>
      <c r="DW61" s="133">
        <v>100</v>
      </c>
      <c r="DX61" s="117">
        <v>45054</v>
      </c>
      <c r="DY61" s="240"/>
      <c r="DZ61" s="117">
        <v>45044</v>
      </c>
      <c r="EA61" s="117">
        <v>45044</v>
      </c>
      <c r="EB61" s="240"/>
      <c r="EC61" s="117">
        <v>45044</v>
      </c>
      <c r="ED61" s="116">
        <v>100</v>
      </c>
      <c r="EE61" s="117">
        <v>45044</v>
      </c>
      <c r="EF61" s="240" t="s">
        <v>4457</v>
      </c>
      <c r="EG61" s="117">
        <v>45053</v>
      </c>
      <c r="EH61" s="117">
        <v>45053</v>
      </c>
      <c r="EI61" s="117"/>
      <c r="EJ61" s="117">
        <v>45054</v>
      </c>
      <c r="EK61" s="116">
        <v>100</v>
      </c>
      <c r="EL61" s="117">
        <v>45062</v>
      </c>
      <c r="EM61" s="122" t="s">
        <v>4781</v>
      </c>
      <c r="EN61" s="141"/>
      <c r="EO61" s="141"/>
      <c r="EP61" s="141"/>
      <c r="EQ61" s="141"/>
      <c r="ER61" s="141"/>
      <c r="ES61" s="141"/>
      <c r="ET61" s="141"/>
      <c r="EU61" s="240"/>
      <c r="EV61" s="240"/>
      <c r="EW61" s="240"/>
      <c r="EX61" s="240"/>
      <c r="EY61" s="240"/>
      <c r="EZ61" s="240"/>
      <c r="FA61" s="240"/>
      <c r="FB61" s="117">
        <v>45057</v>
      </c>
      <c r="FC61" s="117">
        <v>45063</v>
      </c>
      <c r="FD61" s="117">
        <v>45063</v>
      </c>
      <c r="FE61" s="117">
        <v>45063</v>
      </c>
      <c r="FF61" s="116">
        <v>70</v>
      </c>
      <c r="FG61" s="117"/>
      <c r="FH61" s="138"/>
      <c r="FI61" s="142"/>
      <c r="FJ61" s="142"/>
      <c r="FK61" s="143">
        <v>243347</v>
      </c>
      <c r="FL61" s="143">
        <v>243347</v>
      </c>
      <c r="FM61" s="139" t="s">
        <v>708</v>
      </c>
      <c r="FN61" s="142"/>
      <c r="FO61" s="142"/>
      <c r="FP61" s="143">
        <v>243347</v>
      </c>
      <c r="FQ61" s="143">
        <v>243347</v>
      </c>
      <c r="FR61" s="139" t="s">
        <v>708</v>
      </c>
      <c r="FS61" s="460" t="s">
        <v>4723</v>
      </c>
      <c r="FT61" s="461">
        <v>45176</v>
      </c>
      <c r="FU61" s="462" t="s">
        <v>4778</v>
      </c>
      <c r="FW61" s="451" t="s">
        <v>4724</v>
      </c>
      <c r="FX61" s="463">
        <v>45138</v>
      </c>
      <c r="FY61" s="451" t="s">
        <v>4715</v>
      </c>
    </row>
    <row r="62" spans="1:181" ht="20.100000000000001" customHeight="1" x14ac:dyDescent="0.5">
      <c r="A62" s="109">
        <v>61</v>
      </c>
      <c r="B62" s="109" t="s">
        <v>674</v>
      </c>
      <c r="C62" s="109">
        <v>61</v>
      </c>
      <c r="D62" s="110" t="s">
        <v>675</v>
      </c>
      <c r="E62" s="110" t="s">
        <v>676</v>
      </c>
      <c r="F62" s="110" t="s">
        <v>1302</v>
      </c>
      <c r="G62" s="111" t="s">
        <v>59</v>
      </c>
      <c r="H62" s="110" t="s">
        <v>1303</v>
      </c>
      <c r="I62" s="110" t="s">
        <v>1303</v>
      </c>
      <c r="J62" s="110"/>
      <c r="K62" s="111" t="s">
        <v>1304</v>
      </c>
      <c r="L62" s="111" t="s">
        <v>1305</v>
      </c>
      <c r="M62" s="111"/>
      <c r="N62" s="111" t="s">
        <v>1306</v>
      </c>
      <c r="O62" s="111" t="s">
        <v>1307</v>
      </c>
      <c r="P62" s="113">
        <v>13.79129969033</v>
      </c>
      <c r="Q62" s="113">
        <v>101.157563025301</v>
      </c>
      <c r="R62" s="114" t="s">
        <v>1308</v>
      </c>
      <c r="S62" s="114" t="s">
        <v>1309</v>
      </c>
      <c r="T62" s="115" t="s">
        <v>1310</v>
      </c>
      <c r="U62" s="115" t="s">
        <v>1311</v>
      </c>
      <c r="V62" s="115"/>
      <c r="W62" s="115" t="s">
        <v>1312</v>
      </c>
      <c r="X62" s="115"/>
      <c r="Y62" s="115"/>
      <c r="Z62" s="181"/>
      <c r="AA62" s="181"/>
      <c r="AB62" s="115"/>
      <c r="AC62" s="211"/>
      <c r="AD62" s="166" t="s">
        <v>1313</v>
      </c>
      <c r="AE62" s="166" t="s">
        <v>1314</v>
      </c>
      <c r="AF62" s="117">
        <v>44984</v>
      </c>
      <c r="AG62" s="132">
        <v>44980</v>
      </c>
      <c r="AH62" s="118" t="s">
        <v>691</v>
      </c>
      <c r="AI62" s="118" t="s">
        <v>692</v>
      </c>
      <c r="AJ62" s="145">
        <v>6</v>
      </c>
      <c r="AK62" s="146">
        <v>9</v>
      </c>
      <c r="AL62" s="146">
        <v>3</v>
      </c>
      <c r="AM62" s="146">
        <v>54</v>
      </c>
      <c r="AN62" s="147">
        <v>2</v>
      </c>
      <c r="AO62" s="147">
        <v>2</v>
      </c>
      <c r="AP62" s="116" t="s">
        <v>1315</v>
      </c>
      <c r="AQ62" s="147"/>
      <c r="AR62" s="149"/>
      <c r="AS62" s="149"/>
      <c r="AT62" s="122">
        <v>44981</v>
      </c>
      <c r="AU62" s="148" t="s">
        <v>1316</v>
      </c>
      <c r="AV62" s="149" t="s">
        <v>696</v>
      </c>
      <c r="AW62" s="150"/>
      <c r="AX62" s="149"/>
      <c r="AY62" s="149"/>
      <c r="AZ62" s="149"/>
      <c r="BA62" s="147" t="s">
        <v>697</v>
      </c>
      <c r="BB62" s="147" t="s">
        <v>697</v>
      </c>
      <c r="BC62" s="149"/>
      <c r="BD62" s="150" t="s">
        <v>698</v>
      </c>
      <c r="BE62" s="150"/>
      <c r="BF62" s="150"/>
      <c r="BG62" s="151" t="s">
        <v>699</v>
      </c>
      <c r="BH62" s="151" t="s">
        <v>700</v>
      </c>
      <c r="BI62" s="151" t="s">
        <v>701</v>
      </c>
      <c r="BJ62" s="152"/>
      <c r="BK62" s="152"/>
      <c r="BL62" s="153"/>
      <c r="BM62" s="154"/>
      <c r="BN62" s="155" t="s">
        <v>1307</v>
      </c>
      <c r="BO62" s="130" t="s">
        <v>1307</v>
      </c>
      <c r="BP62" s="130"/>
      <c r="BQ62" s="116" t="s">
        <v>704</v>
      </c>
      <c r="BR62" s="116" t="s">
        <v>705</v>
      </c>
      <c r="BS62" s="132">
        <v>44980</v>
      </c>
      <c r="BT62" s="133">
        <v>100</v>
      </c>
      <c r="BU62" s="132">
        <v>44980</v>
      </c>
      <c r="BV62" s="132"/>
      <c r="BW62" s="132"/>
      <c r="BX62" s="134"/>
      <c r="BY62" s="134"/>
      <c r="BZ62" s="134"/>
      <c r="CA62" s="132"/>
      <c r="CB62" s="135"/>
      <c r="CC62" s="132"/>
      <c r="CD62" s="136"/>
      <c r="CE62" s="136"/>
      <c r="CF62" s="136"/>
      <c r="CG62" s="135"/>
      <c r="CH62" s="129" t="s">
        <v>701</v>
      </c>
      <c r="CI62" s="117">
        <v>44992</v>
      </c>
      <c r="CJ62" s="117">
        <v>44992</v>
      </c>
      <c r="CK62" s="117"/>
      <c r="CL62" s="117">
        <v>44992</v>
      </c>
      <c r="CM62" s="133">
        <v>100</v>
      </c>
      <c r="CN62" s="117">
        <v>44992</v>
      </c>
      <c r="CO62" s="117"/>
      <c r="CP62" s="137" t="s">
        <v>706</v>
      </c>
      <c r="CQ62" s="132"/>
      <c r="CR62" s="117"/>
      <c r="CS62" s="132"/>
      <c r="CT62" s="133"/>
      <c r="CU62" s="137" t="s">
        <v>4382</v>
      </c>
      <c r="CV62" s="117" t="s">
        <v>868</v>
      </c>
      <c r="CW62" s="147"/>
      <c r="CX62" s="149"/>
      <c r="CY62" s="117">
        <v>44992</v>
      </c>
      <c r="CZ62" s="117">
        <v>44992</v>
      </c>
      <c r="DA62" s="117"/>
      <c r="DB62" s="117">
        <v>44992</v>
      </c>
      <c r="DC62" s="133">
        <v>100</v>
      </c>
      <c r="DD62" s="117">
        <v>44992</v>
      </c>
      <c r="DE62" s="138"/>
      <c r="DF62" s="138">
        <v>45007</v>
      </c>
      <c r="DG62" s="139" t="s">
        <v>4446</v>
      </c>
      <c r="DH62" s="117">
        <v>45023</v>
      </c>
      <c r="DI62" s="117">
        <v>45023</v>
      </c>
      <c r="DJ62" s="117">
        <v>45023</v>
      </c>
      <c r="DK62" s="117">
        <v>45023</v>
      </c>
      <c r="DL62" s="117"/>
      <c r="DM62" s="117"/>
      <c r="DN62" s="117"/>
      <c r="DO62" s="117"/>
      <c r="DP62" s="140"/>
      <c r="DQ62" s="117"/>
      <c r="DR62" s="117"/>
      <c r="DS62" s="117">
        <v>45054</v>
      </c>
      <c r="DT62" s="117">
        <v>45054</v>
      </c>
      <c r="DU62" s="117"/>
      <c r="DV62" s="117">
        <v>45054</v>
      </c>
      <c r="DW62" s="133">
        <v>100</v>
      </c>
      <c r="DX62" s="117">
        <v>45054</v>
      </c>
      <c r="DY62" s="117"/>
      <c r="DZ62" s="117">
        <v>45038</v>
      </c>
      <c r="EA62" s="117">
        <v>45038</v>
      </c>
      <c r="EB62" s="117"/>
      <c r="EC62" s="117">
        <v>45038</v>
      </c>
      <c r="ED62" s="116">
        <v>100</v>
      </c>
      <c r="EE62" s="117">
        <v>45038</v>
      </c>
      <c r="EF62" s="117" t="s">
        <v>4458</v>
      </c>
      <c r="EG62" s="117">
        <v>45049</v>
      </c>
      <c r="EH62" s="117">
        <v>45049</v>
      </c>
      <c r="EI62" s="117"/>
      <c r="EJ62" s="117">
        <v>45050</v>
      </c>
      <c r="EK62" s="116">
        <v>100</v>
      </c>
      <c r="EL62" s="117">
        <v>45062</v>
      </c>
      <c r="EM62" s="122" t="s">
        <v>4787</v>
      </c>
      <c r="EN62" s="141"/>
      <c r="EO62" s="141"/>
      <c r="EP62" s="141"/>
      <c r="EQ62" s="141"/>
      <c r="ER62" s="141"/>
      <c r="ES62" s="141"/>
      <c r="ET62" s="141"/>
      <c r="EU62" s="117"/>
      <c r="EV62" s="117"/>
      <c r="EW62" s="117"/>
      <c r="EX62" s="117"/>
      <c r="EY62" s="117"/>
      <c r="EZ62" s="117"/>
      <c r="FA62" s="117"/>
      <c r="FB62" s="117">
        <v>45056</v>
      </c>
      <c r="FC62" s="117">
        <v>45056</v>
      </c>
      <c r="FD62" s="117"/>
      <c r="FE62" s="117">
        <v>45057</v>
      </c>
      <c r="FF62" s="116">
        <v>100</v>
      </c>
      <c r="FG62" s="117">
        <v>45066</v>
      </c>
      <c r="FH62" s="138"/>
      <c r="FI62" s="142"/>
      <c r="FJ62" s="142"/>
      <c r="FK62" s="143">
        <v>243350</v>
      </c>
      <c r="FL62" s="143">
        <v>243350</v>
      </c>
      <c r="FM62" s="139" t="s">
        <v>708</v>
      </c>
      <c r="FN62" s="142"/>
      <c r="FO62" s="142"/>
      <c r="FP62" s="143">
        <v>243350</v>
      </c>
      <c r="FQ62" s="143">
        <v>243350</v>
      </c>
      <c r="FR62" s="139" t="s">
        <v>708</v>
      </c>
      <c r="FS62" s="108" t="s">
        <v>4723</v>
      </c>
      <c r="FT62" s="464">
        <v>45131</v>
      </c>
      <c r="FU62" s="50" t="s">
        <v>4788</v>
      </c>
      <c r="FW62" s="465" t="s">
        <v>4718</v>
      </c>
      <c r="FX62" s="466">
        <v>45078</v>
      </c>
      <c r="FY62" s="467" t="s">
        <v>4789</v>
      </c>
    </row>
    <row r="63" spans="1:181" ht="20.100000000000001" customHeight="1" x14ac:dyDescent="0.5">
      <c r="A63" s="109">
        <v>62</v>
      </c>
      <c r="B63" s="109" t="s">
        <v>674</v>
      </c>
      <c r="C63" s="109">
        <v>62</v>
      </c>
      <c r="D63" s="110" t="s">
        <v>675</v>
      </c>
      <c r="E63" s="110" t="s">
        <v>676</v>
      </c>
      <c r="F63" s="110" t="s">
        <v>1302</v>
      </c>
      <c r="G63" s="111" t="s">
        <v>59</v>
      </c>
      <c r="H63" s="110" t="s">
        <v>1303</v>
      </c>
      <c r="I63" s="110" t="s">
        <v>1317</v>
      </c>
      <c r="J63" s="110"/>
      <c r="K63" s="111" t="s">
        <v>1318</v>
      </c>
      <c r="L63" s="111" t="s">
        <v>1305</v>
      </c>
      <c r="M63" s="111"/>
      <c r="N63" s="111" t="s">
        <v>1306</v>
      </c>
      <c r="O63" s="111" t="s">
        <v>1319</v>
      </c>
      <c r="P63" s="113">
        <v>13.770022613219099</v>
      </c>
      <c r="Q63" s="113">
        <v>101.13185901180699</v>
      </c>
      <c r="R63" s="114" t="s">
        <v>1320</v>
      </c>
      <c r="S63" s="114" t="s">
        <v>1321</v>
      </c>
      <c r="T63" s="115" t="s">
        <v>1322</v>
      </c>
      <c r="U63" s="115" t="s">
        <v>1323</v>
      </c>
      <c r="V63" s="115"/>
      <c r="W63" s="115" t="s">
        <v>1321</v>
      </c>
      <c r="X63" s="115"/>
      <c r="Y63" s="115"/>
      <c r="Z63" s="181"/>
      <c r="AA63" s="181"/>
      <c r="AB63" s="115"/>
      <c r="AC63" s="211"/>
      <c r="AD63" s="166" t="s">
        <v>1313</v>
      </c>
      <c r="AE63" s="166" t="s">
        <v>1314</v>
      </c>
      <c r="AF63" s="117">
        <v>44984</v>
      </c>
      <c r="AG63" s="132">
        <v>44980</v>
      </c>
      <c r="AH63" s="118" t="s">
        <v>691</v>
      </c>
      <c r="AI63" s="118" t="s">
        <v>692</v>
      </c>
      <c r="AJ63" s="145">
        <v>6</v>
      </c>
      <c r="AK63" s="146">
        <v>9</v>
      </c>
      <c r="AL63" s="146">
        <v>3.5</v>
      </c>
      <c r="AM63" s="146">
        <v>54</v>
      </c>
      <c r="AN63" s="147">
        <v>1</v>
      </c>
      <c r="AO63" s="147">
        <v>1</v>
      </c>
      <c r="AP63" s="116" t="s">
        <v>1324</v>
      </c>
      <c r="AQ63" s="147" t="s">
        <v>848</v>
      </c>
      <c r="AR63" s="147">
        <v>1</v>
      </c>
      <c r="AS63" s="149"/>
      <c r="AT63" s="122">
        <v>44981</v>
      </c>
      <c r="AU63" s="142"/>
      <c r="AV63" s="149" t="s">
        <v>696</v>
      </c>
      <c r="AW63" s="150" t="s">
        <v>1325</v>
      </c>
      <c r="AX63" s="149"/>
      <c r="AY63" s="147" t="s">
        <v>1326</v>
      </c>
      <c r="AZ63" s="149"/>
      <c r="BA63" s="149"/>
      <c r="BB63" s="149"/>
      <c r="BC63" s="149"/>
      <c r="BD63" s="150" t="s">
        <v>698</v>
      </c>
      <c r="BE63" s="150"/>
      <c r="BF63" s="150"/>
      <c r="BG63" s="151" t="s">
        <v>699</v>
      </c>
      <c r="BH63" s="151" t="s">
        <v>700</v>
      </c>
      <c r="BI63" s="151" t="s">
        <v>701</v>
      </c>
      <c r="BJ63" s="152"/>
      <c r="BK63" s="152"/>
      <c r="BL63" s="153"/>
      <c r="BM63" s="154"/>
      <c r="BN63" s="155" t="s">
        <v>1327</v>
      </c>
      <c r="BO63" s="130" t="s">
        <v>1319</v>
      </c>
      <c r="BP63" s="130"/>
      <c r="BQ63" s="116" t="s">
        <v>704</v>
      </c>
      <c r="BR63" s="116" t="s">
        <v>705</v>
      </c>
      <c r="BS63" s="132">
        <v>44980</v>
      </c>
      <c r="BT63" s="133">
        <v>100</v>
      </c>
      <c r="BU63" s="132">
        <v>44980</v>
      </c>
      <c r="BV63" s="132"/>
      <c r="BW63" s="132"/>
      <c r="BX63" s="134"/>
      <c r="BY63" s="134"/>
      <c r="BZ63" s="134"/>
      <c r="CA63" s="132"/>
      <c r="CB63" s="135"/>
      <c r="CC63" s="132"/>
      <c r="CD63" s="136"/>
      <c r="CE63" s="136"/>
      <c r="CF63" s="136"/>
      <c r="CG63" s="135"/>
      <c r="CH63" s="129" t="s">
        <v>701</v>
      </c>
      <c r="CI63" s="117">
        <v>44992</v>
      </c>
      <c r="CJ63" s="117">
        <v>44992</v>
      </c>
      <c r="CK63" s="117"/>
      <c r="CL63" s="117">
        <v>44992</v>
      </c>
      <c r="CM63" s="133">
        <v>100</v>
      </c>
      <c r="CN63" s="117">
        <v>44992</v>
      </c>
      <c r="CO63" s="117"/>
      <c r="CP63" s="435">
        <v>45054</v>
      </c>
      <c r="CQ63" s="435">
        <v>45054</v>
      </c>
      <c r="CR63" s="436"/>
      <c r="CS63" s="435">
        <v>45054</v>
      </c>
      <c r="CT63" s="437">
        <v>100</v>
      </c>
      <c r="CU63" s="435">
        <v>45054</v>
      </c>
      <c r="CV63" s="117"/>
      <c r="CW63" s="147"/>
      <c r="CX63" s="149" t="s">
        <v>1326</v>
      </c>
      <c r="CY63" s="117">
        <v>44992</v>
      </c>
      <c r="CZ63" s="117">
        <v>44993</v>
      </c>
      <c r="DA63" s="117"/>
      <c r="DB63" s="117">
        <v>44993</v>
      </c>
      <c r="DC63" s="133">
        <v>100</v>
      </c>
      <c r="DD63" s="117">
        <v>44993</v>
      </c>
      <c r="DE63" s="138"/>
      <c r="DF63" s="138">
        <v>45007</v>
      </c>
      <c r="DG63" s="139" t="s">
        <v>4446</v>
      </c>
      <c r="DH63" s="117">
        <v>45022</v>
      </c>
      <c r="DI63" s="117">
        <v>45022</v>
      </c>
      <c r="DJ63" s="117">
        <v>45022</v>
      </c>
      <c r="DK63" s="117">
        <v>45022</v>
      </c>
      <c r="DL63" s="117"/>
      <c r="DM63" s="117"/>
      <c r="DN63" s="117"/>
      <c r="DO63" s="117"/>
      <c r="DP63" s="140"/>
      <c r="DQ63" s="117"/>
      <c r="DR63" s="117"/>
      <c r="DS63" s="117">
        <v>45058</v>
      </c>
      <c r="DT63" s="117">
        <v>45058</v>
      </c>
      <c r="DU63" s="117"/>
      <c r="DV63" s="117">
        <v>45058</v>
      </c>
      <c r="DW63" s="133">
        <v>100</v>
      </c>
      <c r="DX63" s="117">
        <v>45058</v>
      </c>
      <c r="DY63" s="117"/>
      <c r="DZ63" s="117">
        <v>45035</v>
      </c>
      <c r="EA63" s="117">
        <v>45035</v>
      </c>
      <c r="EB63" s="117"/>
      <c r="EC63" s="117">
        <v>45035</v>
      </c>
      <c r="ED63" s="116">
        <v>100</v>
      </c>
      <c r="EE63" s="117">
        <v>45035</v>
      </c>
      <c r="EF63" s="117" t="s">
        <v>4459</v>
      </c>
      <c r="EG63" s="117">
        <v>45056</v>
      </c>
      <c r="EH63" s="117">
        <v>45056</v>
      </c>
      <c r="EI63" s="117"/>
      <c r="EJ63" s="117">
        <v>45056</v>
      </c>
      <c r="EK63" s="133">
        <v>100</v>
      </c>
      <c r="EL63" s="117">
        <v>45062</v>
      </c>
      <c r="EM63" s="122" t="s">
        <v>4790</v>
      </c>
      <c r="EN63" s="141"/>
      <c r="EO63" s="141"/>
      <c r="EP63" s="141"/>
      <c r="EQ63" s="141"/>
      <c r="ER63" s="141"/>
      <c r="ES63" s="141"/>
      <c r="ET63" s="141"/>
      <c r="EU63" s="117"/>
      <c r="EV63" s="117"/>
      <c r="EW63" s="117"/>
      <c r="EX63" s="117"/>
      <c r="EY63" s="117"/>
      <c r="EZ63" s="117"/>
      <c r="FA63" s="117"/>
      <c r="FB63" s="117">
        <v>45056</v>
      </c>
      <c r="FC63" s="117">
        <v>45056</v>
      </c>
      <c r="FD63" s="117"/>
      <c r="FE63" s="117">
        <v>45057</v>
      </c>
      <c r="FF63" s="116">
        <v>100</v>
      </c>
      <c r="FG63" s="117">
        <v>45066</v>
      </c>
      <c r="FH63" s="138"/>
      <c r="FI63" s="142"/>
      <c r="FJ63" s="142"/>
      <c r="FK63" s="143">
        <v>243354</v>
      </c>
      <c r="FL63" s="143">
        <v>243354</v>
      </c>
      <c r="FM63" s="139" t="s">
        <v>708</v>
      </c>
      <c r="FN63" s="142"/>
      <c r="FO63" s="142"/>
      <c r="FP63" s="143">
        <v>243354</v>
      </c>
      <c r="FQ63" s="143">
        <v>243354</v>
      </c>
      <c r="FR63" s="139" t="s">
        <v>708</v>
      </c>
      <c r="FS63" s="108" t="s">
        <v>4723</v>
      </c>
      <c r="FT63" s="464">
        <v>45131</v>
      </c>
      <c r="FU63" s="50" t="s">
        <v>4788</v>
      </c>
      <c r="FW63" s="465" t="s">
        <v>4718</v>
      </c>
      <c r="FX63" s="466">
        <v>45078</v>
      </c>
      <c r="FY63" s="467" t="s">
        <v>4789</v>
      </c>
    </row>
    <row r="64" spans="1:181" ht="20.100000000000001" customHeight="1" x14ac:dyDescent="0.5">
      <c r="A64" s="109">
        <v>63</v>
      </c>
      <c r="B64" s="109" t="s">
        <v>674</v>
      </c>
      <c r="C64" s="109">
        <v>63</v>
      </c>
      <c r="D64" s="110" t="s">
        <v>675</v>
      </c>
      <c r="E64" s="110" t="s">
        <v>676</v>
      </c>
      <c r="F64" s="110" t="s">
        <v>1302</v>
      </c>
      <c r="G64" s="111" t="s">
        <v>59</v>
      </c>
      <c r="H64" s="110" t="s">
        <v>1328</v>
      </c>
      <c r="I64" s="110" t="s">
        <v>1329</v>
      </c>
      <c r="J64" s="110"/>
      <c r="K64" s="111" t="s">
        <v>1330</v>
      </c>
      <c r="L64" s="111" t="s">
        <v>1331</v>
      </c>
      <c r="M64" s="111" t="s">
        <v>912</v>
      </c>
      <c r="N64" s="111" t="s">
        <v>1306</v>
      </c>
      <c r="O64" s="111" t="s">
        <v>1332</v>
      </c>
      <c r="P64" s="113">
        <v>13.9190531168195</v>
      </c>
      <c r="Q64" s="113">
        <v>100.932397788147</v>
      </c>
      <c r="R64" s="114" t="s">
        <v>1333</v>
      </c>
      <c r="S64" s="114" t="s">
        <v>1334</v>
      </c>
      <c r="T64" s="115" t="s">
        <v>1335</v>
      </c>
      <c r="U64" s="115" t="s">
        <v>1336</v>
      </c>
      <c r="V64" s="115"/>
      <c r="W64" s="115" t="s">
        <v>1337</v>
      </c>
      <c r="X64" s="115"/>
      <c r="Y64" s="115"/>
      <c r="Z64" s="181"/>
      <c r="AA64" s="181"/>
      <c r="AB64" s="115"/>
      <c r="AC64" s="211"/>
      <c r="AD64" s="276" t="s">
        <v>1338</v>
      </c>
      <c r="AE64" s="121" t="s">
        <v>1339</v>
      </c>
      <c r="AF64" s="117" t="s">
        <v>690</v>
      </c>
      <c r="AG64" s="117">
        <v>44967</v>
      </c>
      <c r="AH64" s="277" t="s">
        <v>691</v>
      </c>
      <c r="AI64" s="277" t="s">
        <v>692</v>
      </c>
      <c r="AJ64" s="145">
        <v>6.1</v>
      </c>
      <c r="AK64" s="146">
        <v>8.5</v>
      </c>
      <c r="AL64" s="146">
        <v>3.2</v>
      </c>
      <c r="AM64" s="146">
        <v>51.849999999999994</v>
      </c>
      <c r="AN64" s="147">
        <v>1</v>
      </c>
      <c r="AO64" s="147">
        <v>2</v>
      </c>
      <c r="AP64" s="116" t="s">
        <v>777</v>
      </c>
      <c r="AQ64" s="147" t="s">
        <v>848</v>
      </c>
      <c r="AR64" s="147">
        <v>1</v>
      </c>
      <c r="AS64" s="149"/>
      <c r="AT64" s="122">
        <v>44981</v>
      </c>
      <c r="AU64" s="142"/>
      <c r="AV64" s="149" t="s">
        <v>725</v>
      </c>
      <c r="AW64" s="150" t="s">
        <v>753</v>
      </c>
      <c r="AX64" s="147"/>
      <c r="AY64" s="147"/>
      <c r="AZ64" s="147"/>
      <c r="BA64" s="147"/>
      <c r="BB64" s="147"/>
      <c r="BC64" s="147"/>
      <c r="BD64" s="150"/>
      <c r="BE64" s="150" t="s">
        <v>1340</v>
      </c>
      <c r="BF64" s="158">
        <v>1</v>
      </c>
      <c r="BG64" s="151" t="s">
        <v>699</v>
      </c>
      <c r="BH64" s="151" t="s">
        <v>700</v>
      </c>
      <c r="BI64" s="151" t="s">
        <v>701</v>
      </c>
      <c r="BJ64" s="152"/>
      <c r="BK64" s="152"/>
      <c r="BL64" s="153"/>
      <c r="BM64" s="154"/>
      <c r="BN64" s="155" t="s">
        <v>1332</v>
      </c>
      <c r="BO64" s="130" t="s">
        <v>1332</v>
      </c>
      <c r="BP64" s="130"/>
      <c r="BQ64" s="116" t="s">
        <v>704</v>
      </c>
      <c r="BR64" s="116" t="s">
        <v>705</v>
      </c>
      <c r="BS64" s="132">
        <v>44967</v>
      </c>
      <c r="BT64" s="133">
        <v>100</v>
      </c>
      <c r="BU64" s="132">
        <v>44967</v>
      </c>
      <c r="BV64" s="132"/>
      <c r="BW64" s="132"/>
      <c r="BX64" s="134"/>
      <c r="BY64" s="134"/>
      <c r="BZ64" s="134"/>
      <c r="CA64" s="132"/>
      <c r="CB64" s="135"/>
      <c r="CC64" s="132"/>
      <c r="CD64" s="136"/>
      <c r="CE64" s="136"/>
      <c r="CF64" s="136"/>
      <c r="CG64" s="135"/>
      <c r="CH64" s="129" t="s">
        <v>701</v>
      </c>
      <c r="CI64" s="132">
        <v>45021</v>
      </c>
      <c r="CJ64" s="132">
        <v>45021</v>
      </c>
      <c r="CK64" s="132"/>
      <c r="CL64" s="132">
        <v>45021</v>
      </c>
      <c r="CM64" s="133">
        <v>100</v>
      </c>
      <c r="CN64" s="132">
        <v>45021</v>
      </c>
      <c r="CO64" s="132"/>
      <c r="CP64" s="132">
        <v>45027</v>
      </c>
      <c r="CQ64" s="132">
        <v>45027</v>
      </c>
      <c r="CR64" s="117"/>
      <c r="CS64" s="132">
        <v>45027</v>
      </c>
      <c r="CT64" s="133">
        <v>100</v>
      </c>
      <c r="CU64" s="132">
        <v>45027</v>
      </c>
      <c r="CV64" s="117"/>
      <c r="CW64" s="147"/>
      <c r="CX64" s="149"/>
      <c r="CY64" s="169">
        <v>45021</v>
      </c>
      <c r="CZ64" s="117">
        <v>45021</v>
      </c>
      <c r="DA64" s="117"/>
      <c r="DB64" s="117">
        <v>45021</v>
      </c>
      <c r="DC64" s="133">
        <v>100</v>
      </c>
      <c r="DD64" s="117">
        <v>45021</v>
      </c>
      <c r="DE64" s="138"/>
      <c r="DF64" s="138">
        <v>45019</v>
      </c>
      <c r="DG64" s="139" t="s">
        <v>4413</v>
      </c>
      <c r="DH64" s="117">
        <v>45040</v>
      </c>
      <c r="DI64" s="117">
        <v>45040</v>
      </c>
      <c r="DJ64" s="117">
        <v>45040</v>
      </c>
      <c r="DK64" s="117">
        <v>45040</v>
      </c>
      <c r="DL64" s="117">
        <v>45034</v>
      </c>
      <c r="DM64" s="117">
        <v>45034</v>
      </c>
      <c r="DN64" s="117"/>
      <c r="DO64" s="117">
        <v>45034</v>
      </c>
      <c r="DP64" s="133">
        <v>100</v>
      </c>
      <c r="DQ64" s="117">
        <v>45034</v>
      </c>
      <c r="DR64" s="117"/>
      <c r="DS64" s="117">
        <v>45034</v>
      </c>
      <c r="DT64" s="117">
        <v>45034</v>
      </c>
      <c r="DU64" s="117"/>
      <c r="DV64" s="117">
        <v>45034</v>
      </c>
      <c r="DW64" s="133">
        <v>100</v>
      </c>
      <c r="DX64" s="117">
        <v>45034</v>
      </c>
      <c r="DY64" s="117"/>
      <c r="DZ64" s="117">
        <v>45034</v>
      </c>
      <c r="EA64" s="117">
        <v>45034</v>
      </c>
      <c r="EB64" s="117"/>
      <c r="EC64" s="117">
        <v>45034</v>
      </c>
      <c r="ED64" s="116">
        <v>100</v>
      </c>
      <c r="EE64" s="117">
        <v>45034</v>
      </c>
      <c r="EF64" s="117" t="s">
        <v>780</v>
      </c>
      <c r="EG64" s="117">
        <v>45034</v>
      </c>
      <c r="EH64" s="117">
        <v>45034</v>
      </c>
      <c r="EI64" s="117"/>
      <c r="EJ64" s="117">
        <v>45035</v>
      </c>
      <c r="EK64" s="116">
        <v>100</v>
      </c>
      <c r="EL64" s="117">
        <v>45062</v>
      </c>
      <c r="EM64" s="122" t="s">
        <v>4780</v>
      </c>
      <c r="EN64" s="141"/>
      <c r="EO64" s="141"/>
      <c r="EP64" s="141"/>
      <c r="EQ64" s="141"/>
      <c r="ER64" s="141"/>
      <c r="ES64" s="141"/>
      <c r="ET64" s="141"/>
      <c r="EU64" s="117"/>
      <c r="EV64" s="117"/>
      <c r="EW64" s="117"/>
      <c r="EX64" s="117"/>
      <c r="EY64" s="117"/>
      <c r="EZ64" s="117"/>
      <c r="FA64" s="117"/>
      <c r="FB64" s="117">
        <v>45050</v>
      </c>
      <c r="FC64" s="117">
        <v>45050</v>
      </c>
      <c r="FD64" s="117"/>
      <c r="FE64" s="117">
        <v>45021</v>
      </c>
      <c r="FF64" s="116">
        <v>100</v>
      </c>
      <c r="FG64" s="117">
        <v>45065</v>
      </c>
      <c r="FH64" s="138"/>
      <c r="FI64" s="142"/>
      <c r="FJ64" s="142"/>
      <c r="FK64" s="143">
        <v>243347</v>
      </c>
      <c r="FL64" s="143">
        <v>243347</v>
      </c>
      <c r="FM64" s="139" t="s">
        <v>708</v>
      </c>
      <c r="FN64" s="142"/>
      <c r="FO64" s="142"/>
      <c r="FP64" s="143">
        <v>243347</v>
      </c>
      <c r="FQ64" s="143">
        <v>243347</v>
      </c>
      <c r="FR64" s="139" t="s">
        <v>708</v>
      </c>
      <c r="FS64" s="108" t="s">
        <v>4723</v>
      </c>
      <c r="FT64" s="464">
        <v>45131</v>
      </c>
      <c r="FU64" s="50" t="s">
        <v>4788</v>
      </c>
      <c r="FW64" s="465" t="s">
        <v>4718</v>
      </c>
      <c r="FX64" s="466">
        <v>45078</v>
      </c>
      <c r="FY64" s="467" t="s">
        <v>4789</v>
      </c>
    </row>
    <row r="65" spans="1:181" ht="20.100000000000001" customHeight="1" x14ac:dyDescent="0.5">
      <c r="A65" s="109">
        <v>64</v>
      </c>
      <c r="B65" s="109" t="s">
        <v>674</v>
      </c>
      <c r="C65" s="109">
        <v>64</v>
      </c>
      <c r="D65" s="110" t="s">
        <v>675</v>
      </c>
      <c r="E65" s="110" t="s">
        <v>676</v>
      </c>
      <c r="F65" s="110" t="s">
        <v>1302</v>
      </c>
      <c r="G65" s="111" t="s">
        <v>59</v>
      </c>
      <c r="H65" s="110" t="s">
        <v>1328</v>
      </c>
      <c r="I65" s="110" t="s">
        <v>1341</v>
      </c>
      <c r="J65" s="110"/>
      <c r="K65" s="111" t="s">
        <v>4460</v>
      </c>
      <c r="L65" s="111" t="s">
        <v>1331</v>
      </c>
      <c r="M65" s="111"/>
      <c r="N65" s="111" t="s">
        <v>1306</v>
      </c>
      <c r="O65" s="111" t="s">
        <v>1343</v>
      </c>
      <c r="P65" s="176">
        <v>13.917596037684399</v>
      </c>
      <c r="Q65" s="176">
        <v>101.02242921513</v>
      </c>
      <c r="R65" s="278" t="s">
        <v>1344</v>
      </c>
      <c r="S65" s="114" t="s">
        <v>1345</v>
      </c>
      <c r="T65" s="115" t="s">
        <v>1346</v>
      </c>
      <c r="U65" s="115" t="s">
        <v>1347</v>
      </c>
      <c r="V65" s="115"/>
      <c r="W65" s="265" t="s">
        <v>1345</v>
      </c>
      <c r="X65" s="265"/>
      <c r="Y65" s="115"/>
      <c r="Z65" s="181"/>
      <c r="AA65" s="181"/>
      <c r="AB65" s="265"/>
      <c r="AC65" s="211"/>
      <c r="AD65" s="166" t="s">
        <v>1313</v>
      </c>
      <c r="AE65" s="166" t="s">
        <v>1314</v>
      </c>
      <c r="AF65" s="117">
        <v>44985</v>
      </c>
      <c r="AG65" s="132">
        <v>44980</v>
      </c>
      <c r="AH65" s="118" t="s">
        <v>691</v>
      </c>
      <c r="AI65" s="118" t="s">
        <v>692</v>
      </c>
      <c r="AJ65" s="145">
        <v>4.8</v>
      </c>
      <c r="AK65" s="146">
        <v>10</v>
      </c>
      <c r="AL65" s="146">
        <v>2.5</v>
      </c>
      <c r="AM65" s="146">
        <v>48</v>
      </c>
      <c r="AN65" s="147">
        <v>1</v>
      </c>
      <c r="AO65" s="147">
        <v>1</v>
      </c>
      <c r="AP65" s="116"/>
      <c r="AQ65" s="147" t="s">
        <v>1226</v>
      </c>
      <c r="AR65" s="147">
        <v>3</v>
      </c>
      <c r="AS65" s="149"/>
      <c r="AT65" s="122">
        <v>44981</v>
      </c>
      <c r="AU65" s="142"/>
      <c r="AV65" s="149" t="s">
        <v>696</v>
      </c>
      <c r="AW65" s="150"/>
      <c r="AX65" s="149"/>
      <c r="AY65" s="149"/>
      <c r="AZ65" s="149"/>
      <c r="BA65" s="149"/>
      <c r="BB65" s="149"/>
      <c r="BC65" s="149"/>
      <c r="BD65" s="150" t="s">
        <v>698</v>
      </c>
      <c r="BE65" s="150"/>
      <c r="BF65" s="150"/>
      <c r="BG65" s="151" t="s">
        <v>699</v>
      </c>
      <c r="BH65" s="151" t="s">
        <v>700</v>
      </c>
      <c r="BI65" s="151" t="s">
        <v>701</v>
      </c>
      <c r="BJ65" s="152"/>
      <c r="BK65" s="152"/>
      <c r="BL65" s="153"/>
      <c r="BM65" s="154"/>
      <c r="BN65" s="155" t="s">
        <v>1343</v>
      </c>
      <c r="BO65" s="131" t="s">
        <v>1342</v>
      </c>
      <c r="BP65" s="131" t="s">
        <v>703</v>
      </c>
      <c r="BQ65" s="116" t="s">
        <v>704</v>
      </c>
      <c r="BR65" s="116" t="s">
        <v>705</v>
      </c>
      <c r="BS65" s="132">
        <v>44980</v>
      </c>
      <c r="BT65" s="133">
        <v>100</v>
      </c>
      <c r="BU65" s="132">
        <v>44980</v>
      </c>
      <c r="BV65" s="132"/>
      <c r="BW65" s="132"/>
      <c r="BX65" s="134"/>
      <c r="BY65" s="134"/>
      <c r="BZ65" s="134"/>
      <c r="CA65" s="132"/>
      <c r="CB65" s="135"/>
      <c r="CC65" s="132"/>
      <c r="CD65" s="136"/>
      <c r="CE65" s="136"/>
      <c r="CF65" s="136"/>
      <c r="CG65" s="135"/>
      <c r="CH65" s="129" t="s">
        <v>701</v>
      </c>
      <c r="CI65" s="132">
        <v>44990</v>
      </c>
      <c r="CJ65" s="132">
        <v>44990</v>
      </c>
      <c r="CK65" s="132"/>
      <c r="CL65" s="132">
        <v>44990</v>
      </c>
      <c r="CM65" s="133">
        <v>100</v>
      </c>
      <c r="CN65" s="132">
        <v>44990</v>
      </c>
      <c r="CO65" s="117"/>
      <c r="CP65" s="137" t="s">
        <v>706</v>
      </c>
      <c r="CQ65" s="132"/>
      <c r="CR65" s="117"/>
      <c r="CS65" s="132"/>
      <c r="CT65" s="133"/>
      <c r="CU65" s="137" t="s">
        <v>4382</v>
      </c>
      <c r="CV65" s="117"/>
      <c r="CW65" s="147"/>
      <c r="CX65" s="149"/>
      <c r="CY65" s="117">
        <v>44990</v>
      </c>
      <c r="CZ65" s="117">
        <v>44990</v>
      </c>
      <c r="DA65" s="117"/>
      <c r="DB65" s="117">
        <v>44990</v>
      </c>
      <c r="DC65" s="133">
        <v>100</v>
      </c>
      <c r="DD65" s="117">
        <v>44990</v>
      </c>
      <c r="DE65" s="138"/>
      <c r="DF65" s="138">
        <v>45019</v>
      </c>
      <c r="DG65" s="139" t="s">
        <v>4413</v>
      </c>
      <c r="DH65" s="117">
        <v>45040</v>
      </c>
      <c r="DI65" s="117">
        <v>45040</v>
      </c>
      <c r="DJ65" s="117">
        <v>45040</v>
      </c>
      <c r="DK65" s="117">
        <v>45040</v>
      </c>
      <c r="DL65" s="117">
        <v>45036</v>
      </c>
      <c r="DM65" s="117">
        <v>45036</v>
      </c>
      <c r="DN65" s="117"/>
      <c r="DO65" s="117">
        <v>45036</v>
      </c>
      <c r="DP65" s="133">
        <v>100</v>
      </c>
      <c r="DQ65" s="117">
        <v>45036</v>
      </c>
      <c r="DR65" s="117"/>
      <c r="DS65" s="117">
        <v>45036</v>
      </c>
      <c r="DT65" s="117">
        <v>45036</v>
      </c>
      <c r="DU65" s="117"/>
      <c r="DV65" s="117">
        <v>45036</v>
      </c>
      <c r="DW65" s="133">
        <v>100</v>
      </c>
      <c r="DX65" s="117">
        <v>45036</v>
      </c>
      <c r="DY65" s="117"/>
      <c r="DZ65" s="117">
        <v>45034</v>
      </c>
      <c r="EA65" s="117">
        <v>45034</v>
      </c>
      <c r="EB65" s="117"/>
      <c r="EC65" s="117">
        <v>45034</v>
      </c>
      <c r="ED65" s="116">
        <v>100</v>
      </c>
      <c r="EE65" s="117">
        <v>45034</v>
      </c>
      <c r="EF65" s="117" t="s">
        <v>780</v>
      </c>
      <c r="EG65" s="117">
        <v>45034</v>
      </c>
      <c r="EH65" s="117">
        <v>45034</v>
      </c>
      <c r="EI65" s="117"/>
      <c r="EJ65" s="117">
        <v>45035</v>
      </c>
      <c r="EK65" s="116">
        <v>100</v>
      </c>
      <c r="EL65" s="117">
        <v>45062</v>
      </c>
      <c r="EM65" s="122" t="s">
        <v>4780</v>
      </c>
      <c r="EN65" s="141"/>
      <c r="EO65" s="141"/>
      <c r="EP65" s="141"/>
      <c r="EQ65" s="141"/>
      <c r="ER65" s="141"/>
      <c r="ES65" s="141"/>
      <c r="ET65" s="141"/>
      <c r="EU65" s="117"/>
      <c r="EV65" s="117"/>
      <c r="EW65" s="117"/>
      <c r="EX65" s="117"/>
      <c r="EY65" s="117"/>
      <c r="EZ65" s="117"/>
      <c r="FA65" s="117"/>
      <c r="FB65" s="117">
        <v>45049</v>
      </c>
      <c r="FC65" s="117">
        <v>45049</v>
      </c>
      <c r="FD65" s="117"/>
      <c r="FE65" s="117">
        <v>45050</v>
      </c>
      <c r="FF65" s="116">
        <v>100</v>
      </c>
      <c r="FG65" s="117">
        <v>45065</v>
      </c>
      <c r="FH65" s="138"/>
      <c r="FI65" s="142"/>
      <c r="FJ65" s="142"/>
      <c r="FK65" s="143"/>
      <c r="FL65" s="143"/>
      <c r="FM65" s="139"/>
      <c r="FN65" s="142"/>
      <c r="FO65" s="142"/>
      <c r="FP65" s="143"/>
      <c r="FQ65" s="143"/>
      <c r="FR65" s="139"/>
      <c r="FS65" s="108" t="s">
        <v>4723</v>
      </c>
      <c r="FT65" s="464">
        <v>45132</v>
      </c>
      <c r="FU65" s="50" t="s">
        <v>4788</v>
      </c>
      <c r="FW65" s="465" t="s">
        <v>4723</v>
      </c>
      <c r="FX65" s="466">
        <v>45078</v>
      </c>
      <c r="FY65" s="467" t="s">
        <v>4789</v>
      </c>
    </row>
    <row r="66" spans="1:181" ht="20.100000000000001" customHeight="1" x14ac:dyDescent="0.5">
      <c r="A66" s="109">
        <v>65</v>
      </c>
      <c r="B66" s="109" t="s">
        <v>674</v>
      </c>
      <c r="C66" s="109">
        <v>65</v>
      </c>
      <c r="D66" s="110" t="s">
        <v>675</v>
      </c>
      <c r="E66" s="110" t="s">
        <v>676</v>
      </c>
      <c r="F66" s="110" t="s">
        <v>1302</v>
      </c>
      <c r="G66" s="111" t="s">
        <v>59</v>
      </c>
      <c r="H66" s="110" t="s">
        <v>1348</v>
      </c>
      <c r="I66" s="110" t="s">
        <v>1349</v>
      </c>
      <c r="J66" s="110"/>
      <c r="K66" s="111" t="s">
        <v>4461</v>
      </c>
      <c r="L66" s="111" t="s">
        <v>1305</v>
      </c>
      <c r="M66" s="111"/>
      <c r="N66" s="111" t="s">
        <v>1306</v>
      </c>
      <c r="O66" s="111" t="s">
        <v>1351</v>
      </c>
      <c r="P66" s="113">
        <v>13.723236680616401</v>
      </c>
      <c r="Q66" s="113">
        <v>101.380237996465</v>
      </c>
      <c r="R66" s="114" t="s">
        <v>1352</v>
      </c>
      <c r="S66" s="114" t="s">
        <v>1353</v>
      </c>
      <c r="T66" s="115" t="s">
        <v>1354</v>
      </c>
      <c r="U66" s="115" t="s">
        <v>1355</v>
      </c>
      <c r="V66" s="115"/>
      <c r="W66" s="115" t="s">
        <v>1356</v>
      </c>
      <c r="X66" s="115"/>
      <c r="Y66" s="115"/>
      <c r="Z66" s="181"/>
      <c r="AA66" s="181"/>
      <c r="AB66" s="115"/>
      <c r="AC66" s="211"/>
      <c r="AD66" s="166" t="s">
        <v>1313</v>
      </c>
      <c r="AE66" s="166" t="s">
        <v>1314</v>
      </c>
      <c r="AF66" s="117">
        <v>44984</v>
      </c>
      <c r="AG66" s="132">
        <v>44980</v>
      </c>
      <c r="AH66" s="118" t="s">
        <v>691</v>
      </c>
      <c r="AI66" s="118" t="s">
        <v>692</v>
      </c>
      <c r="AJ66" s="145">
        <v>6</v>
      </c>
      <c r="AK66" s="146">
        <v>8.5</v>
      </c>
      <c r="AL66" s="146">
        <v>2</v>
      </c>
      <c r="AM66" s="146">
        <v>51</v>
      </c>
      <c r="AN66" s="147">
        <v>1</v>
      </c>
      <c r="AO66" s="147">
        <v>2</v>
      </c>
      <c r="AP66" s="116" t="s">
        <v>1357</v>
      </c>
      <c r="AQ66" s="147"/>
      <c r="AR66" s="149"/>
      <c r="AS66" s="149"/>
      <c r="AT66" s="122">
        <v>44981</v>
      </c>
      <c r="AU66" s="148" t="s">
        <v>1358</v>
      </c>
      <c r="AV66" s="149" t="s">
        <v>696</v>
      </c>
      <c r="AW66" s="150"/>
      <c r="AX66" s="147"/>
      <c r="AY66" s="147"/>
      <c r="AZ66" s="147"/>
      <c r="BA66" s="147"/>
      <c r="BB66" s="147"/>
      <c r="BC66" s="147"/>
      <c r="BD66" s="150"/>
      <c r="BE66" s="150" t="s">
        <v>1359</v>
      </c>
      <c r="BF66" s="158">
        <v>2</v>
      </c>
      <c r="BG66" s="151" t="s">
        <v>699</v>
      </c>
      <c r="BH66" s="151"/>
      <c r="BI66" s="151" t="s">
        <v>701</v>
      </c>
      <c r="BJ66" s="152"/>
      <c r="BK66" s="152"/>
      <c r="BL66" s="153"/>
      <c r="BM66" s="154"/>
      <c r="BN66" s="155" t="s">
        <v>1351</v>
      </c>
      <c r="BO66" s="131" t="s">
        <v>1350</v>
      </c>
      <c r="BP66" s="131" t="s">
        <v>703</v>
      </c>
      <c r="BQ66" s="116" t="s">
        <v>704</v>
      </c>
      <c r="BR66" s="116" t="s">
        <v>705</v>
      </c>
      <c r="BS66" s="132">
        <v>44980</v>
      </c>
      <c r="BT66" s="133">
        <v>100</v>
      </c>
      <c r="BU66" s="132">
        <v>44980</v>
      </c>
      <c r="BV66" s="132"/>
      <c r="BW66" s="132"/>
      <c r="BX66" s="134"/>
      <c r="BY66" s="134"/>
      <c r="BZ66" s="134"/>
      <c r="CA66" s="132"/>
      <c r="CB66" s="135"/>
      <c r="CC66" s="132"/>
      <c r="CD66" s="136"/>
      <c r="CE66" s="136"/>
      <c r="CF66" s="136"/>
      <c r="CG66" s="135"/>
      <c r="CH66" s="129" t="s">
        <v>701</v>
      </c>
      <c r="CI66" s="117">
        <v>45006</v>
      </c>
      <c r="CJ66" s="117">
        <v>45006</v>
      </c>
      <c r="CK66" s="117"/>
      <c r="CL66" s="117">
        <v>45006</v>
      </c>
      <c r="CM66" s="133">
        <v>100</v>
      </c>
      <c r="CN66" s="117">
        <v>45006</v>
      </c>
      <c r="CO66" s="117"/>
      <c r="CP66" s="132">
        <v>45017</v>
      </c>
      <c r="CQ66" s="132">
        <v>45017</v>
      </c>
      <c r="CR66" s="132"/>
      <c r="CS66" s="132">
        <v>45019</v>
      </c>
      <c r="CT66" s="133">
        <v>100</v>
      </c>
      <c r="CU66" s="117">
        <v>45020</v>
      </c>
      <c r="CV66" s="117"/>
      <c r="CW66" s="147"/>
      <c r="CX66" s="149"/>
      <c r="CY66" s="117">
        <v>45006</v>
      </c>
      <c r="CZ66" s="117">
        <v>45006</v>
      </c>
      <c r="DA66" s="117"/>
      <c r="DB66" s="117">
        <v>45006</v>
      </c>
      <c r="DC66" s="133">
        <v>100</v>
      </c>
      <c r="DD66" s="117">
        <v>45006</v>
      </c>
      <c r="DE66" s="138"/>
      <c r="DF66" s="138">
        <v>45012</v>
      </c>
      <c r="DG66" s="139" t="s">
        <v>4383</v>
      </c>
      <c r="DH66" s="117">
        <v>45034</v>
      </c>
      <c r="DI66" s="117">
        <v>45034</v>
      </c>
      <c r="DJ66" s="117">
        <v>45034</v>
      </c>
      <c r="DK66" s="117">
        <v>45034</v>
      </c>
      <c r="DL66" s="117"/>
      <c r="DM66" s="117"/>
      <c r="DN66" s="117"/>
      <c r="DO66" s="117"/>
      <c r="DP66" s="140"/>
      <c r="DQ66" s="117"/>
      <c r="DR66" s="117"/>
      <c r="DS66" s="117">
        <v>45054</v>
      </c>
      <c r="DT66" s="117">
        <v>45054</v>
      </c>
      <c r="DU66" s="117"/>
      <c r="DV66" s="117">
        <v>45054</v>
      </c>
      <c r="DW66" s="133">
        <v>100</v>
      </c>
      <c r="DX66" s="117">
        <v>45054</v>
      </c>
      <c r="DY66" s="117"/>
      <c r="DZ66" s="117">
        <v>45034</v>
      </c>
      <c r="EA66" s="117">
        <v>45034</v>
      </c>
      <c r="EB66" s="117"/>
      <c r="EC66" s="117">
        <v>45034</v>
      </c>
      <c r="ED66" s="116">
        <v>100</v>
      </c>
      <c r="EE66" s="117">
        <v>45034</v>
      </c>
      <c r="EF66" s="117" t="s">
        <v>780</v>
      </c>
      <c r="EG66" s="117">
        <v>45034</v>
      </c>
      <c r="EH66" s="117">
        <v>45034</v>
      </c>
      <c r="EI66" s="117"/>
      <c r="EJ66" s="117">
        <v>45035</v>
      </c>
      <c r="EK66" s="116">
        <v>100</v>
      </c>
      <c r="EL66" s="117">
        <v>45062</v>
      </c>
      <c r="EM66" s="122" t="s">
        <v>4780</v>
      </c>
      <c r="EN66" s="141"/>
      <c r="EO66" s="141"/>
      <c r="EP66" s="141"/>
      <c r="EQ66" s="141"/>
      <c r="ER66" s="141"/>
      <c r="ES66" s="141"/>
      <c r="ET66" s="141"/>
      <c r="EU66" s="117"/>
      <c r="EV66" s="117"/>
      <c r="EW66" s="117"/>
      <c r="EX66" s="117"/>
      <c r="EY66" s="117"/>
      <c r="EZ66" s="117"/>
      <c r="FA66" s="117"/>
      <c r="FB66" s="117">
        <v>45058</v>
      </c>
      <c r="FC66" s="117">
        <v>45058</v>
      </c>
      <c r="FD66" s="117"/>
      <c r="FE66" s="117">
        <v>45059</v>
      </c>
      <c r="FF66" s="116">
        <v>100</v>
      </c>
      <c r="FG66" s="117">
        <v>45066</v>
      </c>
      <c r="FH66" s="138"/>
      <c r="FI66" s="142"/>
      <c r="FJ66" s="142"/>
      <c r="FK66" s="143">
        <v>243350</v>
      </c>
      <c r="FL66" s="143">
        <v>243350</v>
      </c>
      <c r="FM66" s="139" t="s">
        <v>708</v>
      </c>
      <c r="FN66" s="142"/>
      <c r="FO66" s="142"/>
      <c r="FP66" s="143">
        <v>243350</v>
      </c>
      <c r="FQ66" s="143">
        <v>243350</v>
      </c>
      <c r="FR66" s="157" t="s">
        <v>729</v>
      </c>
      <c r="FS66" s="108" t="s">
        <v>4723</v>
      </c>
      <c r="FT66" s="464">
        <v>45132</v>
      </c>
      <c r="FU66" s="50" t="s">
        <v>4788</v>
      </c>
      <c r="FW66" s="465" t="s">
        <v>4723</v>
      </c>
      <c r="FX66" s="466">
        <v>45078</v>
      </c>
      <c r="FY66" s="467" t="s">
        <v>4789</v>
      </c>
    </row>
    <row r="67" spans="1:181" ht="20.100000000000001" customHeight="1" x14ac:dyDescent="0.5">
      <c r="A67" s="109">
        <v>66</v>
      </c>
      <c r="B67" s="109" t="s">
        <v>674</v>
      </c>
      <c r="C67" s="109">
        <v>66</v>
      </c>
      <c r="D67" s="110" t="s">
        <v>675</v>
      </c>
      <c r="E67" s="110" t="s">
        <v>676</v>
      </c>
      <c r="F67" s="110" t="s">
        <v>1302</v>
      </c>
      <c r="G67" s="111" t="s">
        <v>59</v>
      </c>
      <c r="H67" s="110" t="s">
        <v>1348</v>
      </c>
      <c r="I67" s="110" t="s">
        <v>1360</v>
      </c>
      <c r="J67" s="110"/>
      <c r="K67" s="111" t="s">
        <v>1361</v>
      </c>
      <c r="L67" s="111" t="s">
        <v>1305</v>
      </c>
      <c r="M67" s="111"/>
      <c r="N67" s="111" t="s">
        <v>1306</v>
      </c>
      <c r="O67" s="111" t="s">
        <v>1362</v>
      </c>
      <c r="P67" s="113">
        <v>13.7564814903524</v>
      </c>
      <c r="Q67" s="113">
        <v>101.50617776763001</v>
      </c>
      <c r="R67" s="114" t="s">
        <v>1363</v>
      </c>
      <c r="S67" s="114" t="s">
        <v>1364</v>
      </c>
      <c r="T67" s="115" t="s">
        <v>1365</v>
      </c>
      <c r="U67" s="115" t="s">
        <v>1366</v>
      </c>
      <c r="V67" s="115"/>
      <c r="W67" s="115" t="s">
        <v>1367</v>
      </c>
      <c r="X67" s="115"/>
      <c r="Y67" s="115"/>
      <c r="Z67" s="181"/>
      <c r="AA67" s="181"/>
      <c r="AB67" s="115"/>
      <c r="AC67" s="211"/>
      <c r="AD67" s="166" t="s">
        <v>1313</v>
      </c>
      <c r="AE67" s="166" t="s">
        <v>1314</v>
      </c>
      <c r="AF67" s="117">
        <v>44984</v>
      </c>
      <c r="AG67" s="132">
        <v>44980</v>
      </c>
      <c r="AH67" s="118" t="s">
        <v>691</v>
      </c>
      <c r="AI67" s="118" t="s">
        <v>692</v>
      </c>
      <c r="AJ67" s="145">
        <v>8</v>
      </c>
      <c r="AK67" s="146">
        <v>8</v>
      </c>
      <c r="AL67" s="146">
        <v>4.5</v>
      </c>
      <c r="AM67" s="146">
        <v>64</v>
      </c>
      <c r="AN67" s="147">
        <v>1</v>
      </c>
      <c r="AO67" s="147">
        <v>1</v>
      </c>
      <c r="AP67" s="116" t="s">
        <v>1142</v>
      </c>
      <c r="AQ67" s="147" t="s">
        <v>1368</v>
      </c>
      <c r="AR67" s="147">
        <v>3</v>
      </c>
      <c r="AS67" s="149"/>
      <c r="AT67" s="122">
        <v>44981</v>
      </c>
      <c r="AU67" s="142"/>
      <c r="AV67" s="149" t="s">
        <v>696</v>
      </c>
      <c r="AW67" s="150" t="s">
        <v>975</v>
      </c>
      <c r="AX67" s="147"/>
      <c r="AY67" s="147"/>
      <c r="AZ67" s="147"/>
      <c r="BA67" s="147"/>
      <c r="BB67" s="147"/>
      <c r="BC67" s="147"/>
      <c r="BD67" s="150"/>
      <c r="BE67" s="150" t="s">
        <v>1369</v>
      </c>
      <c r="BF67" s="158">
        <v>2</v>
      </c>
      <c r="BG67" s="151" t="s">
        <v>699</v>
      </c>
      <c r="BH67" s="151" t="s">
        <v>700</v>
      </c>
      <c r="BI67" s="151" t="s">
        <v>701</v>
      </c>
      <c r="BJ67" s="152"/>
      <c r="BK67" s="152"/>
      <c r="BL67" s="153"/>
      <c r="BM67" s="154"/>
      <c r="BN67" s="155" t="s">
        <v>1362</v>
      </c>
      <c r="BO67" s="130" t="s">
        <v>1362</v>
      </c>
      <c r="BP67" s="130"/>
      <c r="BQ67" s="116" t="s">
        <v>704</v>
      </c>
      <c r="BR67" s="116" t="s">
        <v>705</v>
      </c>
      <c r="BS67" s="132">
        <v>44980</v>
      </c>
      <c r="BT67" s="133">
        <v>100</v>
      </c>
      <c r="BU67" s="132">
        <v>44980</v>
      </c>
      <c r="BV67" s="132"/>
      <c r="BW67" s="132"/>
      <c r="BX67" s="134"/>
      <c r="BY67" s="134"/>
      <c r="BZ67" s="134"/>
      <c r="CA67" s="132"/>
      <c r="CB67" s="135"/>
      <c r="CC67" s="132"/>
      <c r="CD67" s="136"/>
      <c r="CE67" s="136"/>
      <c r="CF67" s="136"/>
      <c r="CG67" s="135"/>
      <c r="CH67" s="129" t="s">
        <v>701</v>
      </c>
      <c r="CI67" s="132">
        <v>45023</v>
      </c>
      <c r="CJ67" s="132">
        <v>45023</v>
      </c>
      <c r="CK67" s="132"/>
      <c r="CL67" s="132">
        <v>45023</v>
      </c>
      <c r="CM67" s="133">
        <v>100</v>
      </c>
      <c r="CN67" s="132">
        <v>45023</v>
      </c>
      <c r="CO67" s="117"/>
      <c r="CP67" s="132">
        <v>45021</v>
      </c>
      <c r="CQ67" s="132">
        <v>45021</v>
      </c>
      <c r="CR67" s="132"/>
      <c r="CS67" s="132">
        <v>45022</v>
      </c>
      <c r="CT67" s="133">
        <v>100</v>
      </c>
      <c r="CU67" s="117">
        <v>45023</v>
      </c>
      <c r="CV67" s="117"/>
      <c r="CW67" s="147"/>
      <c r="CX67" s="149"/>
      <c r="CY67" s="169">
        <v>44989</v>
      </c>
      <c r="CZ67" s="117">
        <v>45023</v>
      </c>
      <c r="DA67" s="117"/>
      <c r="DB67" s="117">
        <v>45023</v>
      </c>
      <c r="DC67" s="133">
        <v>100</v>
      </c>
      <c r="DD67" s="117">
        <v>45023</v>
      </c>
      <c r="DE67" s="138"/>
      <c r="DF67" s="138">
        <v>45019</v>
      </c>
      <c r="DG67" s="139" t="s">
        <v>4413</v>
      </c>
      <c r="DH67" s="117">
        <v>45037</v>
      </c>
      <c r="DI67" s="117">
        <v>45037</v>
      </c>
      <c r="DJ67" s="117">
        <v>45037</v>
      </c>
      <c r="DK67" s="117">
        <v>45037</v>
      </c>
      <c r="DL67" s="117"/>
      <c r="DM67" s="117"/>
      <c r="DN67" s="117"/>
      <c r="DO67" s="117"/>
      <c r="DP67" s="140"/>
      <c r="DQ67" s="117"/>
      <c r="DR67" s="117"/>
      <c r="DS67" s="117">
        <v>45043</v>
      </c>
      <c r="DT67" s="117">
        <v>45043</v>
      </c>
      <c r="DU67" s="117"/>
      <c r="DV67" s="117">
        <v>45043</v>
      </c>
      <c r="DW67" s="133">
        <v>100</v>
      </c>
      <c r="DX67" s="117">
        <v>45043</v>
      </c>
      <c r="DY67" s="117"/>
      <c r="DZ67" s="117">
        <v>45038</v>
      </c>
      <c r="EA67" s="117">
        <v>45038</v>
      </c>
      <c r="EB67" s="117"/>
      <c r="EC67" s="117">
        <v>45038</v>
      </c>
      <c r="ED67" s="116">
        <v>100</v>
      </c>
      <c r="EE67" s="117">
        <v>45038</v>
      </c>
      <c r="EF67" s="117" t="s">
        <v>1044</v>
      </c>
      <c r="EG67" s="117">
        <v>45038</v>
      </c>
      <c r="EH67" s="117">
        <v>45038</v>
      </c>
      <c r="EI67" s="117"/>
      <c r="EJ67" s="117">
        <v>45038</v>
      </c>
      <c r="EK67" s="116">
        <v>100</v>
      </c>
      <c r="EL67" s="117">
        <v>45062</v>
      </c>
      <c r="EM67" s="122" t="s">
        <v>1044</v>
      </c>
      <c r="EN67" s="141"/>
      <c r="EO67" s="141"/>
      <c r="EP67" s="141"/>
      <c r="EQ67" s="141"/>
      <c r="ER67" s="141"/>
      <c r="ES67" s="141"/>
      <c r="ET67" s="141"/>
      <c r="EU67" s="117"/>
      <c r="EV67" s="117"/>
      <c r="EW67" s="117"/>
      <c r="EX67" s="117"/>
      <c r="EY67" s="117"/>
      <c r="EZ67" s="117"/>
      <c r="FA67" s="117"/>
      <c r="FB67" s="117">
        <v>45054</v>
      </c>
      <c r="FC67" s="117">
        <v>45054</v>
      </c>
      <c r="FD67" s="117"/>
      <c r="FE67" s="117">
        <v>45055</v>
      </c>
      <c r="FF67" s="116">
        <v>100</v>
      </c>
      <c r="FG67" s="117">
        <v>45066</v>
      </c>
      <c r="FH67" s="138"/>
      <c r="FI67" s="142"/>
      <c r="FJ67" s="142"/>
      <c r="FK67" s="143">
        <v>243354</v>
      </c>
      <c r="FL67" s="143">
        <v>243354</v>
      </c>
      <c r="FM67" s="139" t="s">
        <v>834</v>
      </c>
      <c r="FN67" s="142"/>
      <c r="FO67" s="142"/>
      <c r="FP67" s="143">
        <v>243354</v>
      </c>
      <c r="FQ67" s="143">
        <v>243354</v>
      </c>
      <c r="FR67" s="139" t="s">
        <v>708</v>
      </c>
      <c r="FS67" s="108" t="s">
        <v>4723</v>
      </c>
      <c r="FT67" s="464">
        <v>45132</v>
      </c>
      <c r="FU67" s="50" t="s">
        <v>4788</v>
      </c>
      <c r="FW67" s="465" t="s">
        <v>4723</v>
      </c>
      <c r="FX67" s="466">
        <v>45078</v>
      </c>
      <c r="FY67" s="467" t="s">
        <v>4789</v>
      </c>
    </row>
    <row r="68" spans="1:181" ht="20.100000000000001" customHeight="1" x14ac:dyDescent="0.5">
      <c r="A68" s="109">
        <v>67</v>
      </c>
      <c r="B68" s="109" t="s">
        <v>674</v>
      </c>
      <c r="C68" s="109">
        <v>67</v>
      </c>
      <c r="D68" s="110" t="s">
        <v>675</v>
      </c>
      <c r="E68" s="110" t="s">
        <v>676</v>
      </c>
      <c r="F68" s="110" t="s">
        <v>1302</v>
      </c>
      <c r="G68" s="111" t="s">
        <v>59</v>
      </c>
      <c r="H68" s="110" t="s">
        <v>1370</v>
      </c>
      <c r="I68" s="110" t="s">
        <v>1371</v>
      </c>
      <c r="J68" s="110"/>
      <c r="K68" s="111" t="s">
        <v>1372</v>
      </c>
      <c r="L68" s="111" t="s">
        <v>1305</v>
      </c>
      <c r="M68" s="111"/>
      <c r="N68" s="111" t="s">
        <v>1306</v>
      </c>
      <c r="O68" s="111" t="s">
        <v>1373</v>
      </c>
      <c r="P68" s="113">
        <v>13.6952882855957</v>
      </c>
      <c r="Q68" s="113">
        <v>101.16552416763</v>
      </c>
      <c r="R68" s="114" t="s">
        <v>1374</v>
      </c>
      <c r="S68" s="114" t="s">
        <v>1375</v>
      </c>
      <c r="T68" s="115"/>
      <c r="U68" s="115"/>
      <c r="V68" s="115"/>
      <c r="W68" s="115" t="s">
        <v>1376</v>
      </c>
      <c r="X68" s="115"/>
      <c r="Y68" s="115"/>
      <c r="Z68" s="181"/>
      <c r="AA68" s="181"/>
      <c r="AB68" s="115"/>
      <c r="AC68" s="211"/>
      <c r="AD68" s="166" t="s">
        <v>1313</v>
      </c>
      <c r="AE68" s="166" t="s">
        <v>1314</v>
      </c>
      <c r="AF68" s="117">
        <v>44985</v>
      </c>
      <c r="AG68" s="132">
        <v>44981</v>
      </c>
      <c r="AH68" s="118" t="s">
        <v>691</v>
      </c>
      <c r="AI68" s="118" t="s">
        <v>692</v>
      </c>
      <c r="AJ68" s="145">
        <v>6</v>
      </c>
      <c r="AK68" s="146">
        <v>18</v>
      </c>
      <c r="AL68" s="146">
        <v>3</v>
      </c>
      <c r="AM68" s="146">
        <v>108</v>
      </c>
      <c r="AN68" s="147">
        <v>1</v>
      </c>
      <c r="AO68" s="147">
        <v>2</v>
      </c>
      <c r="AP68" s="116"/>
      <c r="AQ68" s="147" t="s">
        <v>1226</v>
      </c>
      <c r="AR68" s="147">
        <v>3</v>
      </c>
      <c r="AS68" s="149"/>
      <c r="AT68" s="122"/>
      <c r="AU68" s="148" t="s">
        <v>1377</v>
      </c>
      <c r="AV68" s="149" t="s">
        <v>696</v>
      </c>
      <c r="AW68" s="150"/>
      <c r="AX68" s="149"/>
      <c r="AY68" s="149"/>
      <c r="AZ68" s="149"/>
      <c r="BA68" s="149"/>
      <c r="BB68" s="149"/>
      <c r="BC68" s="149"/>
      <c r="BD68" s="150"/>
      <c r="BE68" s="150"/>
      <c r="BF68" s="150"/>
      <c r="BG68" s="151" t="s">
        <v>699</v>
      </c>
      <c r="BH68" s="151" t="s">
        <v>700</v>
      </c>
      <c r="BI68" s="151" t="s">
        <v>701</v>
      </c>
      <c r="BJ68" s="279" t="s">
        <v>1377</v>
      </c>
      <c r="BK68" s="152"/>
      <c r="BL68" s="153"/>
      <c r="BM68" s="154"/>
      <c r="BN68" s="155" t="s">
        <v>1373</v>
      </c>
      <c r="BO68" s="130" t="s">
        <v>1373</v>
      </c>
      <c r="BP68" s="130"/>
      <c r="BQ68" s="116" t="s">
        <v>704</v>
      </c>
      <c r="BR68" s="116" t="s">
        <v>705</v>
      </c>
      <c r="BS68" s="132">
        <v>44981</v>
      </c>
      <c r="BT68" s="133">
        <v>100</v>
      </c>
      <c r="BU68" s="132">
        <v>44981</v>
      </c>
      <c r="BV68" s="132"/>
      <c r="BW68" s="132"/>
      <c r="BX68" s="134"/>
      <c r="BY68" s="134"/>
      <c r="BZ68" s="134"/>
      <c r="CA68" s="280"/>
      <c r="CB68" s="171"/>
      <c r="CC68" s="172"/>
      <c r="CD68" s="173"/>
      <c r="CE68" s="173"/>
      <c r="CF68" s="173"/>
      <c r="CG68" s="171"/>
      <c r="CH68" s="129" t="s">
        <v>701</v>
      </c>
      <c r="CI68" s="117">
        <v>45006</v>
      </c>
      <c r="CJ68" s="117">
        <v>45006</v>
      </c>
      <c r="CK68" s="117"/>
      <c r="CL68" s="117">
        <v>45006</v>
      </c>
      <c r="CM68" s="133">
        <v>100</v>
      </c>
      <c r="CN68" s="117">
        <v>45006</v>
      </c>
      <c r="CO68" s="117"/>
      <c r="CP68" s="137" t="s">
        <v>706</v>
      </c>
      <c r="CQ68" s="132"/>
      <c r="CR68" s="117"/>
      <c r="CS68" s="132"/>
      <c r="CT68" s="133"/>
      <c r="CU68" s="137" t="s">
        <v>4382</v>
      </c>
      <c r="CV68" s="117"/>
      <c r="CW68" s="147"/>
      <c r="CX68" s="149"/>
      <c r="CY68" s="117">
        <v>45006</v>
      </c>
      <c r="CZ68" s="117">
        <v>45006</v>
      </c>
      <c r="DA68" s="117"/>
      <c r="DB68" s="117">
        <v>45006</v>
      </c>
      <c r="DC68" s="133">
        <v>100</v>
      </c>
      <c r="DD68" s="117">
        <v>45006</v>
      </c>
      <c r="DE68" s="138"/>
      <c r="DF68" s="138">
        <v>45012</v>
      </c>
      <c r="DG68" s="139" t="s">
        <v>4383</v>
      </c>
      <c r="DH68" s="117">
        <v>45042</v>
      </c>
      <c r="DI68" s="117">
        <v>45042</v>
      </c>
      <c r="DJ68" s="117">
        <v>45042</v>
      </c>
      <c r="DK68" s="117">
        <v>45042</v>
      </c>
      <c r="DL68" s="117">
        <v>45040</v>
      </c>
      <c r="DM68" s="117">
        <v>45040</v>
      </c>
      <c r="DN68" s="117"/>
      <c r="DO68" s="117">
        <v>45040</v>
      </c>
      <c r="DP68" s="133">
        <v>100</v>
      </c>
      <c r="DQ68" s="117">
        <v>45040</v>
      </c>
      <c r="DR68" s="117"/>
      <c r="DS68" s="117">
        <v>45040</v>
      </c>
      <c r="DT68" s="117">
        <v>45040</v>
      </c>
      <c r="DU68" s="117"/>
      <c r="DV68" s="117">
        <v>45040</v>
      </c>
      <c r="DW68" s="133">
        <v>100</v>
      </c>
      <c r="DX68" s="117">
        <v>45040</v>
      </c>
      <c r="DY68" s="117"/>
      <c r="DZ68" s="117">
        <v>45038</v>
      </c>
      <c r="EA68" s="117">
        <v>45038</v>
      </c>
      <c r="EB68" s="117"/>
      <c r="EC68" s="117">
        <v>45038</v>
      </c>
      <c r="ED68" s="116">
        <v>100</v>
      </c>
      <c r="EE68" s="117">
        <v>45038</v>
      </c>
      <c r="EF68" s="117" t="s">
        <v>4462</v>
      </c>
      <c r="EG68" s="117">
        <v>45049</v>
      </c>
      <c r="EH68" s="117">
        <v>45049</v>
      </c>
      <c r="EI68" s="117"/>
      <c r="EJ68" s="117">
        <v>45049</v>
      </c>
      <c r="EK68" s="133">
        <v>100</v>
      </c>
      <c r="EL68" s="117">
        <v>45062</v>
      </c>
      <c r="EM68" s="122" t="s">
        <v>1044</v>
      </c>
      <c r="EN68" s="141"/>
      <c r="EO68" s="141"/>
      <c r="EP68" s="141"/>
      <c r="EQ68" s="141"/>
      <c r="ER68" s="141"/>
      <c r="ES68" s="141"/>
      <c r="ET68" s="141"/>
      <c r="EU68" s="117"/>
      <c r="EV68" s="117"/>
      <c r="EW68" s="117"/>
      <c r="EX68" s="117"/>
      <c r="EY68" s="117"/>
      <c r="EZ68" s="117"/>
      <c r="FA68" s="117"/>
      <c r="FB68" s="117">
        <v>45066</v>
      </c>
      <c r="FC68" s="117">
        <v>45068</v>
      </c>
      <c r="FD68" s="117"/>
      <c r="FE68" s="117">
        <v>45068</v>
      </c>
      <c r="FF68" s="116">
        <v>100</v>
      </c>
      <c r="FG68" s="117">
        <v>45068</v>
      </c>
      <c r="FH68" s="138"/>
      <c r="FI68" s="142"/>
      <c r="FJ68" s="142"/>
      <c r="FK68" s="143">
        <v>243347</v>
      </c>
      <c r="FL68" s="143">
        <v>243347</v>
      </c>
      <c r="FM68" s="139" t="s">
        <v>708</v>
      </c>
      <c r="FN68" s="142"/>
      <c r="FO68" s="142"/>
      <c r="FP68" s="143">
        <v>243347</v>
      </c>
      <c r="FQ68" s="143">
        <v>243347</v>
      </c>
      <c r="FR68" s="139" t="s">
        <v>708</v>
      </c>
      <c r="FS68" s="108" t="s">
        <v>4723</v>
      </c>
      <c r="FT68" s="464">
        <v>45132</v>
      </c>
      <c r="FU68" s="50" t="s">
        <v>4788</v>
      </c>
      <c r="FW68" s="465" t="s">
        <v>4724</v>
      </c>
      <c r="FX68" s="466">
        <v>45078</v>
      </c>
      <c r="FY68" s="467" t="s">
        <v>4789</v>
      </c>
    </row>
    <row r="69" spans="1:181" ht="20.100000000000001" customHeight="1" x14ac:dyDescent="0.5">
      <c r="A69" s="109">
        <v>68</v>
      </c>
      <c r="B69" s="109" t="s">
        <v>674</v>
      </c>
      <c r="C69" s="109">
        <v>68</v>
      </c>
      <c r="D69" s="110" t="s">
        <v>675</v>
      </c>
      <c r="E69" s="110" t="s">
        <v>676</v>
      </c>
      <c r="F69" s="110" t="s">
        <v>1302</v>
      </c>
      <c r="G69" s="111" t="s">
        <v>59</v>
      </c>
      <c r="H69" s="110" t="s">
        <v>1203</v>
      </c>
      <c r="I69" s="110" t="s">
        <v>1378</v>
      </c>
      <c r="J69" s="110"/>
      <c r="K69" s="111" t="s">
        <v>1379</v>
      </c>
      <c r="L69" s="111" t="s">
        <v>1331</v>
      </c>
      <c r="M69" s="111"/>
      <c r="N69" s="111" t="s">
        <v>1306</v>
      </c>
      <c r="O69" s="111" t="s">
        <v>1380</v>
      </c>
      <c r="P69" s="113">
        <v>13.6836212335926</v>
      </c>
      <c r="Q69" s="113">
        <v>100.8997709253</v>
      </c>
      <c r="R69" s="114" t="s">
        <v>1381</v>
      </c>
      <c r="S69" s="114" t="s">
        <v>1382</v>
      </c>
      <c r="T69" s="115"/>
      <c r="U69" s="115"/>
      <c r="V69" s="115"/>
      <c r="W69" s="115" t="s">
        <v>1383</v>
      </c>
      <c r="X69" s="115"/>
      <c r="Y69" s="115"/>
      <c r="Z69" s="181"/>
      <c r="AA69" s="181"/>
      <c r="AB69" s="115"/>
      <c r="AC69" s="211"/>
      <c r="AD69" s="166" t="s">
        <v>1384</v>
      </c>
      <c r="AE69" s="166" t="s">
        <v>1385</v>
      </c>
      <c r="AF69" s="117">
        <v>44985</v>
      </c>
      <c r="AG69" s="117">
        <v>44985</v>
      </c>
      <c r="AH69" s="118" t="s">
        <v>691</v>
      </c>
      <c r="AI69" s="118" t="s">
        <v>692</v>
      </c>
      <c r="AJ69" s="146">
        <v>6</v>
      </c>
      <c r="AK69" s="146">
        <v>9</v>
      </c>
      <c r="AL69" s="146">
        <v>3.4</v>
      </c>
      <c r="AM69" s="146">
        <v>54</v>
      </c>
      <c r="AN69" s="147">
        <v>2</v>
      </c>
      <c r="AO69" s="147">
        <v>2</v>
      </c>
      <c r="AP69" s="116"/>
      <c r="AQ69" s="147" t="s">
        <v>752</v>
      </c>
      <c r="AR69" s="149">
        <v>1</v>
      </c>
      <c r="AS69" s="149"/>
      <c r="AT69" s="122"/>
      <c r="AU69" s="142"/>
      <c r="AV69" s="149" t="s">
        <v>725</v>
      </c>
      <c r="AW69" s="150" t="s">
        <v>1386</v>
      </c>
      <c r="AX69" s="149"/>
      <c r="AY69" s="149"/>
      <c r="AZ69" s="149"/>
      <c r="BA69" s="149"/>
      <c r="BB69" s="149"/>
      <c r="BC69" s="149"/>
      <c r="BD69" s="150" t="s">
        <v>698</v>
      </c>
      <c r="BE69" s="150"/>
      <c r="BF69" s="150"/>
      <c r="BG69" s="151" t="s">
        <v>699</v>
      </c>
      <c r="BH69" s="151" t="s">
        <v>754</v>
      </c>
      <c r="BI69" s="151" t="s">
        <v>701</v>
      </c>
      <c r="BJ69" s="152"/>
      <c r="BK69" s="152"/>
      <c r="BL69" s="153"/>
      <c r="BM69" s="154"/>
      <c r="BN69" s="155" t="s">
        <v>1380</v>
      </c>
      <c r="BO69" s="130" t="s">
        <v>1380</v>
      </c>
      <c r="BP69" s="130"/>
      <c r="BQ69" s="116" t="s">
        <v>704</v>
      </c>
      <c r="BR69" s="116" t="s">
        <v>1143</v>
      </c>
      <c r="BS69" s="132">
        <v>44985</v>
      </c>
      <c r="BT69" s="133">
        <v>100</v>
      </c>
      <c r="BU69" s="117">
        <v>44985</v>
      </c>
      <c r="BV69" s="132"/>
      <c r="BW69" s="132"/>
      <c r="BX69" s="134"/>
      <c r="BY69" s="134"/>
      <c r="BZ69" s="134"/>
      <c r="CA69" s="132"/>
      <c r="CB69" s="138"/>
      <c r="CC69" s="117"/>
      <c r="CD69" s="223"/>
      <c r="CE69" s="223"/>
      <c r="CF69" s="223"/>
      <c r="CG69" s="138"/>
      <c r="CH69" s="129" t="s">
        <v>701</v>
      </c>
      <c r="CI69" s="117">
        <v>44994</v>
      </c>
      <c r="CJ69" s="117">
        <v>44994</v>
      </c>
      <c r="CK69" s="132"/>
      <c r="CL69" s="117">
        <v>44994</v>
      </c>
      <c r="CM69" s="133">
        <v>100</v>
      </c>
      <c r="CN69" s="117">
        <v>44994</v>
      </c>
      <c r="CO69" s="117"/>
      <c r="CP69" s="117">
        <v>45037</v>
      </c>
      <c r="CQ69" s="117">
        <v>45037</v>
      </c>
      <c r="CR69" s="117"/>
      <c r="CS69" s="117">
        <v>45037</v>
      </c>
      <c r="CT69" s="133">
        <v>100</v>
      </c>
      <c r="CU69" s="117">
        <v>45037</v>
      </c>
      <c r="CV69" s="117" t="s">
        <v>727</v>
      </c>
      <c r="CW69" s="147"/>
      <c r="CX69" s="149"/>
      <c r="CY69" s="117">
        <v>44994</v>
      </c>
      <c r="CZ69" s="117">
        <v>44994</v>
      </c>
      <c r="DA69" s="117"/>
      <c r="DB69" s="117">
        <v>44994</v>
      </c>
      <c r="DC69" s="133">
        <v>100</v>
      </c>
      <c r="DD69" s="117">
        <v>44994</v>
      </c>
      <c r="DE69" s="138"/>
      <c r="DF69" s="138">
        <v>45007</v>
      </c>
      <c r="DG69" s="139" t="s">
        <v>4446</v>
      </c>
      <c r="DH69" s="117">
        <v>45019</v>
      </c>
      <c r="DI69" s="117">
        <v>45019</v>
      </c>
      <c r="DJ69" s="117">
        <v>45019</v>
      </c>
      <c r="DK69" s="117">
        <v>45019</v>
      </c>
      <c r="DL69" s="117"/>
      <c r="DM69" s="117"/>
      <c r="DN69" s="117"/>
      <c r="DO69" s="117"/>
      <c r="DP69" s="140"/>
      <c r="DQ69" s="117"/>
      <c r="DR69" s="117"/>
      <c r="DS69" s="117">
        <v>45037</v>
      </c>
      <c r="DT69" s="117">
        <v>45037</v>
      </c>
      <c r="DU69" s="117"/>
      <c r="DV69" s="117">
        <v>45037</v>
      </c>
      <c r="DW69" s="133">
        <v>100</v>
      </c>
      <c r="DX69" s="117">
        <v>45037</v>
      </c>
      <c r="DY69" s="117"/>
      <c r="DZ69" s="117">
        <v>45035</v>
      </c>
      <c r="EA69" s="117">
        <v>45035</v>
      </c>
      <c r="EB69" s="117"/>
      <c r="EC69" s="117">
        <v>45035</v>
      </c>
      <c r="ED69" s="116">
        <v>100</v>
      </c>
      <c r="EE69" s="117">
        <v>45035</v>
      </c>
      <c r="EF69" s="117" t="s">
        <v>4463</v>
      </c>
      <c r="EG69" s="117">
        <v>45035</v>
      </c>
      <c r="EH69" s="117">
        <v>45035</v>
      </c>
      <c r="EI69" s="117"/>
      <c r="EJ69" s="117">
        <v>45036</v>
      </c>
      <c r="EK69" s="116">
        <v>100</v>
      </c>
      <c r="EL69" s="117">
        <v>45062</v>
      </c>
      <c r="EM69" s="122" t="s">
        <v>4780</v>
      </c>
      <c r="EN69" s="141"/>
      <c r="EO69" s="141"/>
      <c r="EP69" s="141"/>
      <c r="EQ69" s="141"/>
      <c r="ER69" s="141"/>
      <c r="ES69" s="141"/>
      <c r="ET69" s="141"/>
      <c r="EU69" s="117"/>
      <c r="EV69" s="117"/>
      <c r="EW69" s="117"/>
      <c r="EX69" s="117"/>
      <c r="EY69" s="117"/>
      <c r="EZ69" s="117"/>
      <c r="FA69" s="117"/>
      <c r="FB69" s="117">
        <v>45048</v>
      </c>
      <c r="FC69" s="117">
        <v>45048</v>
      </c>
      <c r="FD69" s="117"/>
      <c r="FE69" s="117">
        <v>45049</v>
      </c>
      <c r="FF69" s="116">
        <v>100</v>
      </c>
      <c r="FG69" s="117">
        <v>45068</v>
      </c>
      <c r="FH69" s="138"/>
      <c r="FI69" s="142"/>
      <c r="FJ69" s="142"/>
      <c r="FK69" s="143">
        <v>243347</v>
      </c>
      <c r="FL69" s="143">
        <v>243347</v>
      </c>
      <c r="FM69" s="139" t="s">
        <v>708</v>
      </c>
      <c r="FN69" s="142"/>
      <c r="FO69" s="142"/>
      <c r="FP69" s="143">
        <v>243347</v>
      </c>
      <c r="FQ69" s="143">
        <v>243347</v>
      </c>
      <c r="FR69" s="139" t="s">
        <v>708</v>
      </c>
      <c r="FS69" s="108" t="s">
        <v>4723</v>
      </c>
      <c r="FT69" s="464">
        <v>45132</v>
      </c>
      <c r="FU69" s="50" t="s">
        <v>4788</v>
      </c>
      <c r="FW69" s="465" t="s">
        <v>4724</v>
      </c>
      <c r="FX69" s="466">
        <v>45078</v>
      </c>
      <c r="FY69" s="467" t="s">
        <v>4789</v>
      </c>
    </row>
    <row r="70" spans="1:181" ht="20.100000000000001" customHeight="1" x14ac:dyDescent="0.5">
      <c r="A70" s="110">
        <v>69</v>
      </c>
      <c r="B70" s="109" t="s">
        <v>674</v>
      </c>
      <c r="C70" s="110">
        <v>69</v>
      </c>
      <c r="D70" s="110" t="s">
        <v>675</v>
      </c>
      <c r="E70" s="110" t="s">
        <v>676</v>
      </c>
      <c r="F70" s="110" t="s">
        <v>1302</v>
      </c>
      <c r="G70" s="111" t="s">
        <v>59</v>
      </c>
      <c r="H70" s="110" t="s">
        <v>1387</v>
      </c>
      <c r="I70" s="110" t="s">
        <v>1388</v>
      </c>
      <c r="J70" s="110"/>
      <c r="K70" s="111" t="s">
        <v>1389</v>
      </c>
      <c r="L70" s="111" t="s">
        <v>490</v>
      </c>
      <c r="M70" s="111"/>
      <c r="N70" s="111" t="s">
        <v>1306</v>
      </c>
      <c r="O70" s="111" t="s">
        <v>1391</v>
      </c>
      <c r="P70" s="176">
        <v>13.445172526278901</v>
      </c>
      <c r="Q70" s="176">
        <v>101.612205298932</v>
      </c>
      <c r="R70" s="278" t="s">
        <v>1392</v>
      </c>
      <c r="S70" s="114" t="s">
        <v>490</v>
      </c>
      <c r="T70" s="115"/>
      <c r="U70" s="115"/>
      <c r="V70" s="115"/>
      <c r="W70" s="265" t="s">
        <v>1393</v>
      </c>
      <c r="X70" s="265"/>
      <c r="Y70" s="115"/>
      <c r="Z70" s="181"/>
      <c r="AA70" s="181"/>
      <c r="AB70" s="265"/>
      <c r="AC70" s="211"/>
      <c r="AD70" s="166" t="s">
        <v>1313</v>
      </c>
      <c r="AE70" s="166" t="s">
        <v>1314</v>
      </c>
      <c r="AF70" s="117">
        <v>44985</v>
      </c>
      <c r="AG70" s="132">
        <v>44981</v>
      </c>
      <c r="AH70" s="118" t="s">
        <v>691</v>
      </c>
      <c r="AI70" s="118" t="s">
        <v>692</v>
      </c>
      <c r="AJ70" s="145">
        <v>10</v>
      </c>
      <c r="AK70" s="146">
        <v>16</v>
      </c>
      <c r="AL70" s="146">
        <v>3</v>
      </c>
      <c r="AM70" s="146">
        <v>160</v>
      </c>
      <c r="AN70" s="147">
        <v>1</v>
      </c>
      <c r="AO70" s="147">
        <v>1</v>
      </c>
      <c r="AP70" s="116"/>
      <c r="AQ70" s="147"/>
      <c r="AR70" s="149"/>
      <c r="AS70" s="149"/>
      <c r="AT70" s="122"/>
      <c r="AU70" s="148" t="s">
        <v>1394</v>
      </c>
      <c r="AV70" s="149" t="s">
        <v>696</v>
      </c>
      <c r="AW70" s="150"/>
      <c r="AX70" s="149"/>
      <c r="AY70" s="149"/>
      <c r="AZ70" s="149"/>
      <c r="BA70" s="149"/>
      <c r="BB70" s="149"/>
      <c r="BC70" s="149"/>
      <c r="BD70" s="150" t="s">
        <v>698</v>
      </c>
      <c r="BE70" s="150"/>
      <c r="BF70" s="150"/>
      <c r="BG70" s="151" t="s">
        <v>699</v>
      </c>
      <c r="BH70" s="151" t="s">
        <v>700</v>
      </c>
      <c r="BI70" s="151" t="s">
        <v>701</v>
      </c>
      <c r="BJ70" s="152"/>
      <c r="BK70" s="152"/>
      <c r="BL70" s="153"/>
      <c r="BM70" s="154"/>
      <c r="BN70" s="155" t="s">
        <v>1391</v>
      </c>
      <c r="BO70" s="131" t="s">
        <v>1390</v>
      </c>
      <c r="BP70" s="131" t="s">
        <v>703</v>
      </c>
      <c r="BQ70" s="116" t="s">
        <v>704</v>
      </c>
      <c r="BR70" s="116" t="s">
        <v>1143</v>
      </c>
      <c r="BS70" s="132">
        <v>44981</v>
      </c>
      <c r="BT70" s="133">
        <v>100</v>
      </c>
      <c r="BU70" s="132">
        <v>44981</v>
      </c>
      <c r="BV70" s="132"/>
      <c r="BW70" s="132"/>
      <c r="BX70" s="134"/>
      <c r="BY70" s="134"/>
      <c r="BZ70" s="134"/>
      <c r="CA70" s="132"/>
      <c r="CB70" s="135"/>
      <c r="CC70" s="132"/>
      <c r="CD70" s="136"/>
      <c r="CE70" s="136"/>
      <c r="CF70" s="136"/>
      <c r="CG70" s="135"/>
      <c r="CH70" s="129" t="s">
        <v>701</v>
      </c>
      <c r="CI70" s="117">
        <v>45010</v>
      </c>
      <c r="CJ70" s="117">
        <v>45010</v>
      </c>
      <c r="CK70" s="117"/>
      <c r="CL70" s="117">
        <v>45010</v>
      </c>
      <c r="CM70" s="133">
        <v>100</v>
      </c>
      <c r="CN70" s="117">
        <v>45010</v>
      </c>
      <c r="CO70" s="117"/>
      <c r="CP70" s="137" t="s">
        <v>706</v>
      </c>
      <c r="CQ70" s="132"/>
      <c r="CR70" s="117"/>
      <c r="CS70" s="132"/>
      <c r="CT70" s="133"/>
      <c r="CU70" s="137" t="s">
        <v>4382</v>
      </c>
      <c r="CV70" s="117"/>
      <c r="CW70" s="147"/>
      <c r="CX70" s="149"/>
      <c r="CY70" s="117">
        <v>45010</v>
      </c>
      <c r="CZ70" s="117">
        <v>45010</v>
      </c>
      <c r="DA70" s="117"/>
      <c r="DB70" s="117">
        <v>45010</v>
      </c>
      <c r="DC70" s="133">
        <v>100</v>
      </c>
      <c r="DD70" s="117">
        <v>45010</v>
      </c>
      <c r="DE70" s="138"/>
      <c r="DF70" s="138">
        <v>45019</v>
      </c>
      <c r="DG70" s="139" t="s">
        <v>4413</v>
      </c>
      <c r="DH70" s="117">
        <v>45035</v>
      </c>
      <c r="DI70" s="117">
        <v>45035</v>
      </c>
      <c r="DJ70" s="117">
        <v>45035</v>
      </c>
      <c r="DK70" s="117">
        <v>45035</v>
      </c>
      <c r="DL70" s="117"/>
      <c r="DM70" s="117"/>
      <c r="DN70" s="117"/>
      <c r="DO70" s="117"/>
      <c r="DP70" s="140"/>
      <c r="DQ70" s="117"/>
      <c r="DR70" s="117"/>
      <c r="DS70" s="117">
        <v>45043</v>
      </c>
      <c r="DT70" s="117">
        <v>45043</v>
      </c>
      <c r="DU70" s="117"/>
      <c r="DV70" s="117">
        <v>45043</v>
      </c>
      <c r="DW70" s="133">
        <v>100</v>
      </c>
      <c r="DX70" s="117">
        <v>45043</v>
      </c>
      <c r="DY70" s="117"/>
      <c r="DZ70" s="117">
        <v>45035</v>
      </c>
      <c r="EA70" s="117">
        <v>45035</v>
      </c>
      <c r="EB70" s="117"/>
      <c r="EC70" s="117">
        <v>45035</v>
      </c>
      <c r="ED70" s="116">
        <v>100</v>
      </c>
      <c r="EE70" s="117">
        <v>45035</v>
      </c>
      <c r="EF70" s="117" t="s">
        <v>1044</v>
      </c>
      <c r="EG70" s="117">
        <v>45035</v>
      </c>
      <c r="EH70" s="117">
        <v>45035</v>
      </c>
      <c r="EI70" s="117"/>
      <c r="EJ70" s="117">
        <v>45035</v>
      </c>
      <c r="EK70" s="116">
        <v>100</v>
      </c>
      <c r="EL70" s="117">
        <v>45062</v>
      </c>
      <c r="EM70" s="122" t="s">
        <v>1044</v>
      </c>
      <c r="EN70" s="141"/>
      <c r="EO70" s="141"/>
      <c r="EP70" s="141"/>
      <c r="EQ70" s="141"/>
      <c r="ER70" s="141"/>
      <c r="ES70" s="141"/>
      <c r="ET70" s="141"/>
      <c r="EU70" s="117"/>
      <c r="EV70" s="117"/>
      <c r="EW70" s="117"/>
      <c r="EX70" s="117"/>
      <c r="EY70" s="117"/>
      <c r="EZ70" s="117"/>
      <c r="FA70" s="117"/>
      <c r="FB70" s="117">
        <v>45067</v>
      </c>
      <c r="FC70" s="117">
        <v>45069</v>
      </c>
      <c r="FD70" s="117"/>
      <c r="FE70" s="117">
        <v>45069</v>
      </c>
      <c r="FF70" s="116">
        <v>100</v>
      </c>
      <c r="FG70" s="117">
        <v>45069</v>
      </c>
      <c r="FH70" s="138"/>
      <c r="FI70" s="142"/>
      <c r="FJ70" s="142"/>
      <c r="FK70" s="143">
        <v>243347</v>
      </c>
      <c r="FL70" s="143">
        <v>243347</v>
      </c>
      <c r="FM70" s="139" t="s">
        <v>708</v>
      </c>
      <c r="FN70" s="142"/>
      <c r="FO70" s="142"/>
      <c r="FP70" s="143">
        <v>243347</v>
      </c>
      <c r="FQ70" s="143">
        <v>243347</v>
      </c>
      <c r="FR70" s="139" t="s">
        <v>708</v>
      </c>
      <c r="FS70" s="108" t="s">
        <v>4723</v>
      </c>
      <c r="FT70" s="464">
        <v>45133</v>
      </c>
      <c r="FU70" s="50" t="s">
        <v>4788</v>
      </c>
      <c r="FW70" s="465" t="s">
        <v>4724</v>
      </c>
      <c r="FX70" s="466">
        <v>45078</v>
      </c>
      <c r="FY70" s="467" t="s">
        <v>4789</v>
      </c>
    </row>
    <row r="71" spans="1:181" ht="20.100000000000001" customHeight="1" x14ac:dyDescent="0.5">
      <c r="A71" s="109">
        <v>70</v>
      </c>
      <c r="B71" s="109" t="s">
        <v>674</v>
      </c>
      <c r="C71" s="109">
        <v>70</v>
      </c>
      <c r="D71" s="110" t="s">
        <v>675</v>
      </c>
      <c r="E71" s="110" t="s">
        <v>676</v>
      </c>
      <c r="F71" s="110" t="s">
        <v>1302</v>
      </c>
      <c r="G71" s="111" t="s">
        <v>59</v>
      </c>
      <c r="H71" s="110" t="s">
        <v>1395</v>
      </c>
      <c r="I71" s="110" t="s">
        <v>1396</v>
      </c>
      <c r="J71" s="110"/>
      <c r="K71" s="281" t="s">
        <v>1397</v>
      </c>
      <c r="L71" s="111" t="s">
        <v>1331</v>
      </c>
      <c r="M71" s="111"/>
      <c r="N71" s="111" t="s">
        <v>1306</v>
      </c>
      <c r="O71" s="111" t="s">
        <v>1399</v>
      </c>
      <c r="P71" s="113">
        <v>13.6226516984902</v>
      </c>
      <c r="Q71" s="113">
        <v>101.16131110995801</v>
      </c>
      <c r="R71" s="114" t="s">
        <v>1400</v>
      </c>
      <c r="S71" s="114" t="s">
        <v>490</v>
      </c>
      <c r="T71" s="115"/>
      <c r="U71" s="115"/>
      <c r="V71" s="115"/>
      <c r="W71" s="115" t="s">
        <v>1401</v>
      </c>
      <c r="X71" s="115"/>
      <c r="Y71" s="115"/>
      <c r="Z71" s="181"/>
      <c r="AA71" s="181"/>
      <c r="AB71" s="115"/>
      <c r="AC71" s="211"/>
      <c r="AD71" s="166" t="s">
        <v>1384</v>
      </c>
      <c r="AE71" s="166" t="s">
        <v>1385</v>
      </c>
      <c r="AF71" s="117">
        <v>44985</v>
      </c>
      <c r="AG71" s="132">
        <v>44985</v>
      </c>
      <c r="AH71" s="118" t="s">
        <v>691</v>
      </c>
      <c r="AI71" s="118" t="s">
        <v>692</v>
      </c>
      <c r="AJ71" s="146">
        <v>6</v>
      </c>
      <c r="AK71" s="146">
        <v>9</v>
      </c>
      <c r="AL71" s="146">
        <v>3.1</v>
      </c>
      <c r="AM71" s="146">
        <v>54</v>
      </c>
      <c r="AN71" s="147">
        <v>1</v>
      </c>
      <c r="AO71" s="147">
        <v>2</v>
      </c>
      <c r="AP71" s="116"/>
      <c r="AQ71" s="147" t="s">
        <v>752</v>
      </c>
      <c r="AR71" s="149">
        <v>1</v>
      </c>
      <c r="AS71" s="149"/>
      <c r="AT71" s="122"/>
      <c r="AU71" s="142"/>
      <c r="AV71" s="149" t="s">
        <v>696</v>
      </c>
      <c r="AW71" s="150"/>
      <c r="AX71" s="149"/>
      <c r="AY71" s="149" t="s">
        <v>1326</v>
      </c>
      <c r="AZ71" s="149"/>
      <c r="BA71" s="149"/>
      <c r="BB71" s="149"/>
      <c r="BC71" s="149"/>
      <c r="BD71" s="150" t="s">
        <v>698</v>
      </c>
      <c r="BE71" s="150"/>
      <c r="BF71" s="150"/>
      <c r="BG71" s="151" t="s">
        <v>699</v>
      </c>
      <c r="BH71" s="151" t="s">
        <v>754</v>
      </c>
      <c r="BI71" s="151" t="s">
        <v>701</v>
      </c>
      <c r="BJ71" s="152"/>
      <c r="BK71" s="152"/>
      <c r="BL71" s="153"/>
      <c r="BM71" s="154"/>
      <c r="BN71" s="155" t="s">
        <v>1399</v>
      </c>
      <c r="BO71" s="131" t="s">
        <v>1398</v>
      </c>
      <c r="BP71" s="131" t="s">
        <v>703</v>
      </c>
      <c r="BQ71" s="116" t="s">
        <v>704</v>
      </c>
      <c r="BR71" s="116" t="s">
        <v>1143</v>
      </c>
      <c r="BS71" s="132">
        <v>44985</v>
      </c>
      <c r="BT71" s="133">
        <v>100</v>
      </c>
      <c r="BU71" s="117">
        <v>44985</v>
      </c>
      <c r="BV71" s="132"/>
      <c r="BW71" s="132"/>
      <c r="BX71" s="134"/>
      <c r="BY71" s="134"/>
      <c r="BZ71" s="134"/>
      <c r="CA71" s="132"/>
      <c r="CB71" s="138"/>
      <c r="CC71" s="117"/>
      <c r="CD71" s="223"/>
      <c r="CE71" s="223"/>
      <c r="CF71" s="223"/>
      <c r="CG71" s="138"/>
      <c r="CH71" s="129" t="s">
        <v>701</v>
      </c>
      <c r="CI71" s="117">
        <v>44997</v>
      </c>
      <c r="CJ71" s="117">
        <v>44997</v>
      </c>
      <c r="CK71" s="132"/>
      <c r="CL71" s="117">
        <v>44997</v>
      </c>
      <c r="CM71" s="133">
        <v>100</v>
      </c>
      <c r="CN71" s="117">
        <v>44997</v>
      </c>
      <c r="CO71" s="117"/>
      <c r="CP71" s="117">
        <v>45035</v>
      </c>
      <c r="CQ71" s="117">
        <v>45035</v>
      </c>
      <c r="CR71" s="117"/>
      <c r="CS71" s="117">
        <v>45035</v>
      </c>
      <c r="CT71" s="133">
        <v>100</v>
      </c>
      <c r="CU71" s="117">
        <v>45035</v>
      </c>
      <c r="CV71" s="147" t="s">
        <v>1326</v>
      </c>
      <c r="CW71" s="147"/>
      <c r="CX71" s="149" t="s">
        <v>1326</v>
      </c>
      <c r="CY71" s="117">
        <v>44997</v>
      </c>
      <c r="CZ71" s="117">
        <v>44997</v>
      </c>
      <c r="DA71" s="117"/>
      <c r="DB71" s="117">
        <v>44997</v>
      </c>
      <c r="DC71" s="133">
        <v>100</v>
      </c>
      <c r="DD71" s="117">
        <v>44997</v>
      </c>
      <c r="DE71" s="138"/>
      <c r="DF71" s="138">
        <v>45007</v>
      </c>
      <c r="DG71" s="139" t="s">
        <v>4446</v>
      </c>
      <c r="DH71" s="117">
        <v>45023</v>
      </c>
      <c r="DI71" s="117">
        <v>45023</v>
      </c>
      <c r="DJ71" s="117">
        <v>45023</v>
      </c>
      <c r="DK71" s="117">
        <v>45023</v>
      </c>
      <c r="DL71" s="117">
        <v>45040</v>
      </c>
      <c r="DM71" s="117">
        <v>45040</v>
      </c>
      <c r="DN71" s="117"/>
      <c r="DO71" s="117">
        <v>45040</v>
      </c>
      <c r="DP71" s="133">
        <v>100</v>
      </c>
      <c r="DQ71" s="117">
        <v>45040</v>
      </c>
      <c r="DR71" s="117"/>
      <c r="DS71" s="117">
        <v>45040</v>
      </c>
      <c r="DT71" s="117">
        <v>45040</v>
      </c>
      <c r="DU71" s="117"/>
      <c r="DV71" s="117">
        <v>45040</v>
      </c>
      <c r="DW71" s="133">
        <v>100</v>
      </c>
      <c r="DX71" s="117">
        <v>45040</v>
      </c>
      <c r="DY71" s="117"/>
      <c r="DZ71" s="117">
        <v>45035</v>
      </c>
      <c r="EA71" s="117">
        <v>45035</v>
      </c>
      <c r="EB71" s="117"/>
      <c r="EC71" s="117">
        <v>45035</v>
      </c>
      <c r="ED71" s="116">
        <v>100</v>
      </c>
      <c r="EE71" s="117">
        <v>45035</v>
      </c>
      <c r="EF71" s="117" t="s">
        <v>1044</v>
      </c>
      <c r="EG71" s="117">
        <v>45035</v>
      </c>
      <c r="EH71" s="117">
        <v>45035</v>
      </c>
      <c r="EI71" s="117"/>
      <c r="EJ71" s="117">
        <v>45035</v>
      </c>
      <c r="EK71" s="116">
        <v>100</v>
      </c>
      <c r="EL71" s="117">
        <v>45062</v>
      </c>
      <c r="EM71" s="122" t="s">
        <v>1044</v>
      </c>
      <c r="EN71" s="141"/>
      <c r="EO71" s="141"/>
      <c r="EP71" s="141"/>
      <c r="EQ71" s="141"/>
      <c r="ER71" s="141"/>
      <c r="ES71" s="141"/>
      <c r="ET71" s="141"/>
      <c r="EU71" s="117"/>
      <c r="EV71" s="117"/>
      <c r="EW71" s="117"/>
      <c r="EX71" s="117"/>
      <c r="EY71" s="117"/>
      <c r="EZ71" s="117"/>
      <c r="FA71" s="117"/>
      <c r="FB71" s="117">
        <v>45050</v>
      </c>
      <c r="FC71" s="117">
        <v>45050</v>
      </c>
      <c r="FD71" s="117"/>
      <c r="FE71" s="117">
        <v>45051</v>
      </c>
      <c r="FF71" s="116">
        <v>100</v>
      </c>
      <c r="FG71" s="117">
        <v>45065</v>
      </c>
      <c r="FH71" s="138"/>
      <c r="FI71" s="142"/>
      <c r="FJ71" s="142"/>
      <c r="FK71" s="143">
        <v>243346</v>
      </c>
      <c r="FL71" s="143">
        <v>243346</v>
      </c>
      <c r="FM71" s="139" t="s">
        <v>834</v>
      </c>
      <c r="FN71" s="142"/>
      <c r="FO71" s="142"/>
      <c r="FP71" s="143">
        <v>243346</v>
      </c>
      <c r="FQ71" s="143">
        <v>243346</v>
      </c>
      <c r="FR71" s="157" t="s">
        <v>729</v>
      </c>
      <c r="FS71" s="108" t="s">
        <v>4723</v>
      </c>
      <c r="FT71" s="464">
        <v>45133</v>
      </c>
      <c r="FU71" s="50" t="s">
        <v>4788</v>
      </c>
      <c r="FW71" s="465" t="s">
        <v>4718</v>
      </c>
      <c r="FX71" s="466">
        <v>45079</v>
      </c>
      <c r="FY71" s="467" t="s">
        <v>4789</v>
      </c>
    </row>
    <row r="72" spans="1:181" ht="20.100000000000001" customHeight="1" x14ac:dyDescent="0.5">
      <c r="A72" s="109">
        <v>71</v>
      </c>
      <c r="B72" s="109" t="s">
        <v>674</v>
      </c>
      <c r="C72" s="109">
        <v>71</v>
      </c>
      <c r="D72" s="110" t="s">
        <v>675</v>
      </c>
      <c r="E72" s="110" t="s">
        <v>676</v>
      </c>
      <c r="F72" s="110" t="s">
        <v>1302</v>
      </c>
      <c r="G72" s="111" t="s">
        <v>59</v>
      </c>
      <c r="H72" s="110" t="s">
        <v>1402</v>
      </c>
      <c r="I72" s="110" t="s">
        <v>1403</v>
      </c>
      <c r="J72" s="110"/>
      <c r="K72" s="111" t="s">
        <v>4464</v>
      </c>
      <c r="L72" s="111" t="s">
        <v>1305</v>
      </c>
      <c r="M72" s="111"/>
      <c r="N72" s="111" t="s">
        <v>1306</v>
      </c>
      <c r="O72" s="111" t="s">
        <v>1404</v>
      </c>
      <c r="P72" s="113">
        <v>13.599489502588</v>
      </c>
      <c r="Q72" s="113">
        <v>101.38756139646399</v>
      </c>
      <c r="R72" s="278" t="s">
        <v>1405</v>
      </c>
      <c r="S72" s="114" t="s">
        <v>490</v>
      </c>
      <c r="T72" s="115"/>
      <c r="U72" s="115"/>
      <c r="V72" s="115"/>
      <c r="W72" s="115" t="s">
        <v>1406</v>
      </c>
      <c r="X72" s="115"/>
      <c r="Y72" s="115"/>
      <c r="Z72" s="181"/>
      <c r="AA72" s="181"/>
      <c r="AB72" s="115"/>
      <c r="AC72" s="211"/>
      <c r="AD72" s="166" t="s">
        <v>1313</v>
      </c>
      <c r="AE72" s="166" t="s">
        <v>1314</v>
      </c>
      <c r="AF72" s="117">
        <v>44984</v>
      </c>
      <c r="AG72" s="132">
        <v>44981</v>
      </c>
      <c r="AH72" s="118" t="s">
        <v>691</v>
      </c>
      <c r="AI72" s="118" t="s">
        <v>692</v>
      </c>
      <c r="AJ72" s="145">
        <v>6</v>
      </c>
      <c r="AK72" s="146">
        <v>9</v>
      </c>
      <c r="AL72" s="146">
        <v>3</v>
      </c>
      <c r="AM72" s="146">
        <v>54</v>
      </c>
      <c r="AN72" s="147">
        <v>1</v>
      </c>
      <c r="AO72" s="147">
        <v>2</v>
      </c>
      <c r="AP72" s="116"/>
      <c r="AQ72" s="147" t="s">
        <v>752</v>
      </c>
      <c r="AR72" s="147">
        <v>1</v>
      </c>
      <c r="AS72" s="149"/>
      <c r="AT72" s="122"/>
      <c r="AU72" s="148" t="s">
        <v>1377</v>
      </c>
      <c r="AV72" s="149" t="s">
        <v>696</v>
      </c>
      <c r="AW72" s="150"/>
      <c r="AX72" s="149"/>
      <c r="AY72" s="149"/>
      <c r="AZ72" s="149"/>
      <c r="BA72" s="149"/>
      <c r="BB72" s="147" t="s">
        <v>697</v>
      </c>
      <c r="BC72" s="149"/>
      <c r="BD72" s="150"/>
      <c r="BE72" s="150"/>
      <c r="BF72" s="150"/>
      <c r="BG72" s="151" t="s">
        <v>699</v>
      </c>
      <c r="BH72" s="163" t="s">
        <v>754</v>
      </c>
      <c r="BI72" s="151" t="s">
        <v>701</v>
      </c>
      <c r="BJ72" s="279" t="s">
        <v>1377</v>
      </c>
      <c r="BK72" s="152"/>
      <c r="BL72" s="153"/>
      <c r="BM72" s="154"/>
      <c r="BN72" s="155" t="s">
        <v>1404</v>
      </c>
      <c r="BO72" s="130" t="s">
        <v>1404</v>
      </c>
      <c r="BP72" s="130"/>
      <c r="BQ72" s="116" t="s">
        <v>704</v>
      </c>
      <c r="BR72" s="116" t="s">
        <v>1143</v>
      </c>
      <c r="BS72" s="132">
        <v>44981</v>
      </c>
      <c r="BT72" s="133">
        <v>100</v>
      </c>
      <c r="BU72" s="132">
        <v>44981</v>
      </c>
      <c r="BV72" s="132"/>
      <c r="BW72" s="132"/>
      <c r="BX72" s="134"/>
      <c r="BY72" s="134"/>
      <c r="BZ72" s="134"/>
      <c r="CA72" s="280"/>
      <c r="CB72" s="171"/>
      <c r="CC72" s="172"/>
      <c r="CD72" s="173"/>
      <c r="CE72" s="173"/>
      <c r="CF72" s="173"/>
      <c r="CG72" s="171"/>
      <c r="CH72" s="129" t="s">
        <v>701</v>
      </c>
      <c r="CI72" s="117">
        <v>44996</v>
      </c>
      <c r="CJ72" s="117">
        <v>44996</v>
      </c>
      <c r="CK72" s="132"/>
      <c r="CL72" s="117">
        <v>44996</v>
      </c>
      <c r="CM72" s="133">
        <v>100</v>
      </c>
      <c r="CN72" s="117">
        <v>44996</v>
      </c>
      <c r="CO72" s="117"/>
      <c r="CP72" s="137" t="s">
        <v>706</v>
      </c>
      <c r="CQ72" s="132"/>
      <c r="CR72" s="117"/>
      <c r="CS72" s="132"/>
      <c r="CT72" s="133"/>
      <c r="CU72" s="137" t="s">
        <v>4382</v>
      </c>
      <c r="CV72" s="117" t="s">
        <v>868</v>
      </c>
      <c r="CW72" s="147"/>
      <c r="CX72" s="149"/>
      <c r="CY72" s="117">
        <v>44996</v>
      </c>
      <c r="CZ72" s="117">
        <v>44996</v>
      </c>
      <c r="DA72" s="117"/>
      <c r="DB72" s="117">
        <v>44996</v>
      </c>
      <c r="DC72" s="133">
        <v>100</v>
      </c>
      <c r="DD72" s="117">
        <v>44996</v>
      </c>
      <c r="DE72" s="138"/>
      <c r="DF72" s="138">
        <v>45007</v>
      </c>
      <c r="DG72" s="139" t="s">
        <v>4446</v>
      </c>
      <c r="DH72" s="117">
        <v>45023</v>
      </c>
      <c r="DI72" s="117">
        <v>45023</v>
      </c>
      <c r="DJ72" s="117">
        <v>45023</v>
      </c>
      <c r="DK72" s="117">
        <v>45023</v>
      </c>
      <c r="DL72" s="117"/>
      <c r="DM72" s="117"/>
      <c r="DN72" s="117"/>
      <c r="DO72" s="117"/>
      <c r="DP72" s="140"/>
      <c r="DQ72" s="117"/>
      <c r="DR72" s="117"/>
      <c r="DS72" s="117">
        <v>45043</v>
      </c>
      <c r="DT72" s="117">
        <v>45043</v>
      </c>
      <c r="DU72" s="117"/>
      <c r="DV72" s="117">
        <v>45043</v>
      </c>
      <c r="DW72" s="133">
        <v>100</v>
      </c>
      <c r="DX72" s="117">
        <v>45043</v>
      </c>
      <c r="DY72" s="117"/>
      <c r="DZ72" s="117">
        <v>45034</v>
      </c>
      <c r="EA72" s="117">
        <v>45034</v>
      </c>
      <c r="EB72" s="117"/>
      <c r="EC72" s="117">
        <v>45034</v>
      </c>
      <c r="ED72" s="116">
        <v>100</v>
      </c>
      <c r="EE72" s="117">
        <v>45034</v>
      </c>
      <c r="EF72" s="117" t="s">
        <v>780</v>
      </c>
      <c r="EG72" s="117">
        <v>45034</v>
      </c>
      <c r="EH72" s="117">
        <v>45034</v>
      </c>
      <c r="EI72" s="117"/>
      <c r="EJ72" s="117">
        <v>45035</v>
      </c>
      <c r="EK72" s="116">
        <v>100</v>
      </c>
      <c r="EL72" s="117">
        <v>45062</v>
      </c>
      <c r="EM72" s="122" t="s">
        <v>4780</v>
      </c>
      <c r="EN72" s="141"/>
      <c r="EO72" s="141"/>
      <c r="EP72" s="141"/>
      <c r="EQ72" s="141"/>
      <c r="ER72" s="141"/>
      <c r="ES72" s="141"/>
      <c r="ET72" s="141"/>
      <c r="EU72" s="117"/>
      <c r="EV72" s="117"/>
      <c r="EW72" s="117"/>
      <c r="EX72" s="117"/>
      <c r="EY72" s="117"/>
      <c r="EZ72" s="117"/>
      <c r="FA72" s="117"/>
      <c r="FB72" s="117">
        <v>45056</v>
      </c>
      <c r="FC72" s="117">
        <v>45056</v>
      </c>
      <c r="FD72" s="117"/>
      <c r="FE72" s="117">
        <v>45057</v>
      </c>
      <c r="FF72" s="116">
        <v>100</v>
      </c>
      <c r="FG72" s="117">
        <v>45066</v>
      </c>
      <c r="FH72" s="138"/>
      <c r="FI72" s="142"/>
      <c r="FJ72" s="142"/>
      <c r="FK72" s="143">
        <v>243347</v>
      </c>
      <c r="FL72" s="143">
        <v>243347</v>
      </c>
      <c r="FM72" s="139" t="s">
        <v>708</v>
      </c>
      <c r="FN72" s="142"/>
      <c r="FO72" s="142"/>
      <c r="FP72" s="143">
        <v>243347</v>
      </c>
      <c r="FQ72" s="143">
        <v>243347</v>
      </c>
      <c r="FR72" s="157" t="s">
        <v>729</v>
      </c>
      <c r="FS72" s="108" t="s">
        <v>4723</v>
      </c>
      <c r="FT72" s="464">
        <v>45133</v>
      </c>
      <c r="FU72" s="50" t="s">
        <v>4788</v>
      </c>
      <c r="FW72" s="465" t="s">
        <v>4718</v>
      </c>
      <c r="FX72" s="466">
        <v>45079</v>
      </c>
      <c r="FY72" s="467" t="s">
        <v>4789</v>
      </c>
    </row>
    <row r="73" spans="1:181" ht="20.100000000000001" customHeight="1" x14ac:dyDescent="0.5">
      <c r="A73" s="110">
        <v>72</v>
      </c>
      <c r="B73" s="109" t="s">
        <v>674</v>
      </c>
      <c r="C73" s="110">
        <v>72</v>
      </c>
      <c r="D73" s="110" t="s">
        <v>675</v>
      </c>
      <c r="E73" s="110" t="s">
        <v>676</v>
      </c>
      <c r="F73" s="110" t="s">
        <v>1302</v>
      </c>
      <c r="G73" s="111" t="s">
        <v>59</v>
      </c>
      <c r="H73" s="110" t="s">
        <v>1407</v>
      </c>
      <c r="I73" s="110" t="s">
        <v>1408</v>
      </c>
      <c r="J73" s="110"/>
      <c r="K73" s="111" t="s">
        <v>1409</v>
      </c>
      <c r="L73" s="111" t="s">
        <v>1410</v>
      </c>
      <c r="M73" s="111"/>
      <c r="N73" s="111" t="s">
        <v>1306</v>
      </c>
      <c r="O73" s="111" t="s">
        <v>1411</v>
      </c>
      <c r="P73" s="176">
        <v>13.781360734149199</v>
      </c>
      <c r="Q73" s="176">
        <v>101.288258934049</v>
      </c>
      <c r="R73" s="278" t="s">
        <v>1412</v>
      </c>
      <c r="S73" s="114" t="s">
        <v>1413</v>
      </c>
      <c r="T73" s="115" t="s">
        <v>1414</v>
      </c>
      <c r="U73" s="115" t="s">
        <v>1415</v>
      </c>
      <c r="V73" s="115"/>
      <c r="W73" s="265" t="s">
        <v>1416</v>
      </c>
      <c r="X73" s="265"/>
      <c r="Y73" s="115"/>
      <c r="Z73" s="181"/>
      <c r="AA73" s="181"/>
      <c r="AB73" s="265"/>
      <c r="AC73" s="211"/>
      <c r="AD73" s="166" t="s">
        <v>1313</v>
      </c>
      <c r="AE73" s="166" t="s">
        <v>1314</v>
      </c>
      <c r="AF73" s="117">
        <v>44985</v>
      </c>
      <c r="AG73" s="132">
        <v>44980</v>
      </c>
      <c r="AH73" s="118" t="s">
        <v>691</v>
      </c>
      <c r="AI73" s="118" t="s">
        <v>692</v>
      </c>
      <c r="AJ73" s="145">
        <v>8</v>
      </c>
      <c r="AK73" s="146">
        <v>8</v>
      </c>
      <c r="AL73" s="146">
        <v>3</v>
      </c>
      <c r="AM73" s="146">
        <v>64</v>
      </c>
      <c r="AN73" s="147">
        <v>2</v>
      </c>
      <c r="AO73" s="147">
        <v>2</v>
      </c>
      <c r="AP73" s="116" t="s">
        <v>816</v>
      </c>
      <c r="AQ73" s="147">
        <v>5</v>
      </c>
      <c r="AR73" s="147">
        <v>3</v>
      </c>
      <c r="AS73" s="149"/>
      <c r="AT73" s="122">
        <v>44981</v>
      </c>
      <c r="AU73" s="142"/>
      <c r="AV73" s="149" t="s">
        <v>696</v>
      </c>
      <c r="AW73" s="150"/>
      <c r="AX73" s="149"/>
      <c r="AY73" s="149"/>
      <c r="AZ73" s="149"/>
      <c r="BA73" s="149"/>
      <c r="BB73" s="149"/>
      <c r="BC73" s="149"/>
      <c r="BD73" s="150" t="s">
        <v>698</v>
      </c>
      <c r="BE73" s="150"/>
      <c r="BF73" s="150"/>
      <c r="BG73" s="151" t="s">
        <v>699</v>
      </c>
      <c r="BH73" s="151" t="s">
        <v>700</v>
      </c>
      <c r="BI73" s="151" t="s">
        <v>701</v>
      </c>
      <c r="BJ73" s="152"/>
      <c r="BK73" s="152"/>
      <c r="BL73" s="153"/>
      <c r="BM73" s="154"/>
      <c r="BN73" s="155" t="s">
        <v>1411</v>
      </c>
      <c r="BO73" s="130" t="s">
        <v>1411</v>
      </c>
      <c r="BP73" s="130"/>
      <c r="BQ73" s="116" t="s">
        <v>704</v>
      </c>
      <c r="BR73" s="116" t="s">
        <v>1143</v>
      </c>
      <c r="BS73" s="132">
        <v>44980</v>
      </c>
      <c r="BT73" s="133">
        <v>100</v>
      </c>
      <c r="BU73" s="132">
        <v>44980</v>
      </c>
      <c r="BV73" s="132"/>
      <c r="BW73" s="132"/>
      <c r="BX73" s="134"/>
      <c r="BY73" s="134"/>
      <c r="BZ73" s="134"/>
      <c r="CA73" s="132"/>
      <c r="CB73" s="135"/>
      <c r="CC73" s="132"/>
      <c r="CD73" s="136"/>
      <c r="CE73" s="136"/>
      <c r="CF73" s="136"/>
      <c r="CG73" s="135"/>
      <c r="CH73" s="129" t="s">
        <v>701</v>
      </c>
      <c r="CI73" s="117">
        <v>44999</v>
      </c>
      <c r="CJ73" s="117">
        <v>44999</v>
      </c>
      <c r="CK73" s="132"/>
      <c r="CL73" s="117">
        <v>44999</v>
      </c>
      <c r="CM73" s="133">
        <v>100</v>
      </c>
      <c r="CN73" s="117">
        <v>44999</v>
      </c>
      <c r="CO73" s="117"/>
      <c r="CP73" s="137" t="s">
        <v>706</v>
      </c>
      <c r="CQ73" s="132"/>
      <c r="CR73" s="117"/>
      <c r="CS73" s="132"/>
      <c r="CT73" s="133"/>
      <c r="CU73" s="137" t="s">
        <v>4382</v>
      </c>
      <c r="CV73" s="117" t="s">
        <v>868</v>
      </c>
      <c r="CW73" s="147"/>
      <c r="CX73" s="149"/>
      <c r="CY73" s="117">
        <v>44999</v>
      </c>
      <c r="CZ73" s="117">
        <v>44999</v>
      </c>
      <c r="DA73" s="117"/>
      <c r="DB73" s="117">
        <v>44999</v>
      </c>
      <c r="DC73" s="133">
        <v>100</v>
      </c>
      <c r="DD73" s="117">
        <v>44999</v>
      </c>
      <c r="DE73" s="138"/>
      <c r="DF73" s="138">
        <v>45019</v>
      </c>
      <c r="DG73" s="139" t="s">
        <v>4413</v>
      </c>
      <c r="DH73" s="117">
        <v>45037</v>
      </c>
      <c r="DI73" s="117">
        <v>45037</v>
      </c>
      <c r="DJ73" s="117">
        <v>45037</v>
      </c>
      <c r="DK73" s="117">
        <v>45037</v>
      </c>
      <c r="DL73" s="117">
        <v>45040</v>
      </c>
      <c r="DM73" s="117">
        <v>45040</v>
      </c>
      <c r="DN73" s="117"/>
      <c r="DO73" s="117">
        <v>45040</v>
      </c>
      <c r="DP73" s="133">
        <v>100</v>
      </c>
      <c r="DQ73" s="117">
        <v>45040</v>
      </c>
      <c r="DR73" s="117"/>
      <c r="DS73" s="117">
        <v>45040</v>
      </c>
      <c r="DT73" s="117">
        <v>45040</v>
      </c>
      <c r="DU73" s="117"/>
      <c r="DV73" s="117">
        <v>45040</v>
      </c>
      <c r="DW73" s="133">
        <v>100</v>
      </c>
      <c r="DX73" s="117">
        <v>45040</v>
      </c>
      <c r="DY73" s="117"/>
      <c r="DZ73" s="117">
        <v>45034</v>
      </c>
      <c r="EA73" s="117">
        <v>45034</v>
      </c>
      <c r="EB73" s="117"/>
      <c r="EC73" s="117">
        <v>45034</v>
      </c>
      <c r="ED73" s="116">
        <v>100</v>
      </c>
      <c r="EE73" s="117">
        <v>45034</v>
      </c>
      <c r="EF73" s="117" t="s">
        <v>780</v>
      </c>
      <c r="EG73" s="117">
        <v>45034</v>
      </c>
      <c r="EH73" s="117">
        <v>45034</v>
      </c>
      <c r="EI73" s="117"/>
      <c r="EJ73" s="117">
        <v>45035</v>
      </c>
      <c r="EK73" s="116">
        <v>100</v>
      </c>
      <c r="EL73" s="117">
        <v>45062</v>
      </c>
      <c r="EM73" s="122" t="s">
        <v>4780</v>
      </c>
      <c r="EN73" s="141"/>
      <c r="EO73" s="141"/>
      <c r="EP73" s="141"/>
      <c r="EQ73" s="141"/>
      <c r="ER73" s="141"/>
      <c r="ES73" s="141"/>
      <c r="ET73" s="141"/>
      <c r="EU73" s="117"/>
      <c r="EV73" s="117"/>
      <c r="EW73" s="117"/>
      <c r="EX73" s="117"/>
      <c r="EY73" s="117"/>
      <c r="EZ73" s="117"/>
      <c r="FA73" s="117"/>
      <c r="FB73" s="117">
        <v>45058</v>
      </c>
      <c r="FC73" s="117">
        <v>45058</v>
      </c>
      <c r="FD73" s="117"/>
      <c r="FE73" s="117">
        <v>45059</v>
      </c>
      <c r="FF73" s="116">
        <v>100</v>
      </c>
      <c r="FG73" s="117">
        <v>45068</v>
      </c>
      <c r="FH73" s="138"/>
      <c r="FI73" s="142"/>
      <c r="FJ73" s="142"/>
      <c r="FK73" s="282">
        <v>243350</v>
      </c>
      <c r="FL73" s="282">
        <v>243350</v>
      </c>
      <c r="FM73" s="139" t="s">
        <v>708</v>
      </c>
      <c r="FN73" s="142"/>
      <c r="FO73" s="142"/>
      <c r="FP73" s="282">
        <v>243350</v>
      </c>
      <c r="FQ73" s="282">
        <v>243350</v>
      </c>
      <c r="FR73" s="157" t="s">
        <v>729</v>
      </c>
      <c r="FS73" s="108" t="s">
        <v>4723</v>
      </c>
      <c r="FT73" s="464">
        <v>45133</v>
      </c>
      <c r="FU73" s="50" t="s">
        <v>4788</v>
      </c>
      <c r="FW73" s="465" t="s">
        <v>4718</v>
      </c>
      <c r="FX73" s="466">
        <v>45079</v>
      </c>
      <c r="FY73" s="467" t="s">
        <v>4789</v>
      </c>
    </row>
    <row r="74" spans="1:181" ht="20.100000000000001" customHeight="1" x14ac:dyDescent="0.5">
      <c r="A74" s="109">
        <v>73</v>
      </c>
      <c r="B74" s="109" t="s">
        <v>674</v>
      </c>
      <c r="C74" s="109">
        <v>73</v>
      </c>
      <c r="D74" s="110" t="s">
        <v>675</v>
      </c>
      <c r="E74" s="110" t="s">
        <v>676</v>
      </c>
      <c r="F74" s="110" t="s">
        <v>1202</v>
      </c>
      <c r="G74" s="111" t="s">
        <v>89</v>
      </c>
      <c r="H74" s="110" t="s">
        <v>1203</v>
      </c>
      <c r="I74" s="110" t="s">
        <v>1417</v>
      </c>
      <c r="J74" s="110"/>
      <c r="K74" s="111" t="s">
        <v>1418</v>
      </c>
      <c r="L74" s="111"/>
      <c r="M74" s="111"/>
      <c r="N74" s="111" t="s">
        <v>1207</v>
      </c>
      <c r="O74" s="111" t="s">
        <v>1420</v>
      </c>
      <c r="P74" s="113">
        <v>13.437290544077999</v>
      </c>
      <c r="Q74" s="113">
        <v>100.991453485364</v>
      </c>
      <c r="R74" s="48" t="s">
        <v>1421</v>
      </c>
      <c r="S74" s="114" t="s">
        <v>1422</v>
      </c>
      <c r="T74" s="115"/>
      <c r="U74" s="115"/>
      <c r="V74" s="115"/>
      <c r="W74" s="115"/>
      <c r="X74" s="115"/>
      <c r="Y74" s="115"/>
      <c r="Z74" s="181"/>
      <c r="AA74" s="181"/>
      <c r="AB74" s="115"/>
      <c r="AC74" s="211"/>
      <c r="AD74" s="166" t="s">
        <v>1423</v>
      </c>
      <c r="AE74" s="166" t="s">
        <v>1424</v>
      </c>
      <c r="AF74" s="273">
        <v>44980</v>
      </c>
      <c r="AG74" s="273">
        <v>44985</v>
      </c>
      <c r="AH74" s="118" t="s">
        <v>691</v>
      </c>
      <c r="AI74" s="118" t="s">
        <v>692</v>
      </c>
      <c r="AJ74" s="145"/>
      <c r="AK74" s="146"/>
      <c r="AL74" s="146"/>
      <c r="AM74" s="146"/>
      <c r="AN74" s="147"/>
      <c r="AO74" s="147"/>
      <c r="AP74" s="116"/>
      <c r="AQ74" s="147"/>
      <c r="AR74" s="147"/>
      <c r="AS74" s="149"/>
      <c r="AT74" s="122"/>
      <c r="AU74" s="142"/>
      <c r="AV74" s="149"/>
      <c r="AW74" s="150"/>
      <c r="AX74" s="149"/>
      <c r="AY74" s="149"/>
      <c r="AZ74" s="149"/>
      <c r="BA74" s="149"/>
      <c r="BB74" s="149"/>
      <c r="BC74" s="149"/>
      <c r="BD74" s="150" t="s">
        <v>698</v>
      </c>
      <c r="BE74" s="150"/>
      <c r="BF74" s="150"/>
      <c r="BG74" s="151" t="s">
        <v>699</v>
      </c>
      <c r="BH74" s="151" t="s">
        <v>700</v>
      </c>
      <c r="BI74" s="151" t="s">
        <v>701</v>
      </c>
      <c r="BJ74" s="152"/>
      <c r="BK74" s="152"/>
      <c r="BL74" s="153"/>
      <c r="BM74" s="154"/>
      <c r="BN74" s="155" t="s">
        <v>1420</v>
      </c>
      <c r="BO74" s="257" t="s">
        <v>1419</v>
      </c>
      <c r="BP74" s="257" t="s">
        <v>703</v>
      </c>
      <c r="BQ74" s="269" t="s">
        <v>1215</v>
      </c>
      <c r="BR74" s="269" t="s">
        <v>705</v>
      </c>
      <c r="BS74" s="273">
        <v>44980</v>
      </c>
      <c r="BT74" s="133">
        <v>100</v>
      </c>
      <c r="BU74" s="132">
        <v>44985</v>
      </c>
      <c r="BV74" s="132"/>
      <c r="BW74" s="132"/>
      <c r="BX74" s="134"/>
      <c r="BY74" s="134"/>
      <c r="BZ74" s="134"/>
      <c r="CA74" s="132"/>
      <c r="CB74" s="135"/>
      <c r="CC74" s="132"/>
      <c r="CD74" s="136"/>
      <c r="CE74" s="136"/>
      <c r="CF74" s="136"/>
      <c r="CG74" s="135"/>
      <c r="CH74" s="129"/>
      <c r="CI74" s="132">
        <v>44992</v>
      </c>
      <c r="CJ74" s="132">
        <v>45000</v>
      </c>
      <c r="CK74" s="132"/>
      <c r="CL74" s="132">
        <v>45001</v>
      </c>
      <c r="CM74" s="133">
        <v>100</v>
      </c>
      <c r="CN74" s="132">
        <v>45007</v>
      </c>
      <c r="CO74" s="172"/>
      <c r="CP74" s="132">
        <v>45007</v>
      </c>
      <c r="CQ74" s="132">
        <v>45007</v>
      </c>
      <c r="CR74" s="240"/>
      <c r="CS74" s="132">
        <v>45007</v>
      </c>
      <c r="CT74" s="133">
        <v>100</v>
      </c>
      <c r="CU74" s="132">
        <v>45007</v>
      </c>
      <c r="CV74" s="116"/>
      <c r="CW74" s="149"/>
      <c r="CX74" s="149"/>
      <c r="CY74" s="117">
        <v>45010</v>
      </c>
      <c r="CZ74" s="117">
        <v>45010</v>
      </c>
      <c r="DA74" s="117"/>
      <c r="DB74" s="117">
        <v>45010</v>
      </c>
      <c r="DC74" s="133">
        <v>100</v>
      </c>
      <c r="DD74" s="117">
        <v>45010</v>
      </c>
      <c r="DE74" s="138"/>
      <c r="DF74" s="138">
        <v>45012</v>
      </c>
      <c r="DG74" s="139" t="s">
        <v>4383</v>
      </c>
      <c r="DH74" s="117">
        <v>45027</v>
      </c>
      <c r="DI74" s="117">
        <v>45027</v>
      </c>
      <c r="DJ74" s="117">
        <v>45027</v>
      </c>
      <c r="DK74" s="117">
        <v>45027</v>
      </c>
      <c r="DL74" s="240"/>
      <c r="DM74" s="240"/>
      <c r="DN74" s="240"/>
      <c r="DO74" s="240"/>
      <c r="DP74" s="271"/>
      <c r="DQ74" s="240"/>
      <c r="DR74" s="240"/>
      <c r="DS74" s="117">
        <v>45046</v>
      </c>
      <c r="DT74" s="117">
        <v>45046</v>
      </c>
      <c r="DU74" s="117"/>
      <c r="DV74" s="117">
        <v>45046</v>
      </c>
      <c r="DW74" s="133">
        <v>100</v>
      </c>
      <c r="DX74" s="117">
        <v>45046</v>
      </c>
      <c r="DY74" s="240"/>
      <c r="DZ74" s="117">
        <v>45042</v>
      </c>
      <c r="EA74" s="117">
        <v>45042</v>
      </c>
      <c r="EB74" s="240"/>
      <c r="EC74" s="117">
        <v>45042</v>
      </c>
      <c r="ED74" s="116">
        <v>100</v>
      </c>
      <c r="EE74" s="117">
        <v>45042</v>
      </c>
      <c r="EF74" s="240" t="s">
        <v>4465</v>
      </c>
      <c r="EG74" s="117">
        <v>45051</v>
      </c>
      <c r="EH74" s="117">
        <v>45051</v>
      </c>
      <c r="EI74" s="117"/>
      <c r="EJ74" s="117">
        <v>45051</v>
      </c>
      <c r="EK74" s="133">
        <v>100</v>
      </c>
      <c r="EL74" s="117">
        <v>45062</v>
      </c>
      <c r="EM74" s="122" t="s">
        <v>4466</v>
      </c>
      <c r="EN74" s="141"/>
      <c r="EO74" s="141"/>
      <c r="EP74" s="141"/>
      <c r="EQ74" s="141"/>
      <c r="ER74" s="141"/>
      <c r="ES74" s="141"/>
      <c r="ET74" s="141"/>
      <c r="EU74" s="240"/>
      <c r="EV74" s="240"/>
      <c r="EW74" s="240"/>
      <c r="EX74" s="240"/>
      <c r="EY74" s="240"/>
      <c r="EZ74" s="240"/>
      <c r="FA74" s="240"/>
      <c r="FB74" s="117">
        <v>45056</v>
      </c>
      <c r="FC74" s="117">
        <v>45062</v>
      </c>
      <c r="FD74" s="117">
        <v>45062</v>
      </c>
      <c r="FE74" s="117">
        <v>45062</v>
      </c>
      <c r="FF74" s="116">
        <v>70</v>
      </c>
      <c r="FG74" s="117"/>
      <c r="FH74" s="138"/>
      <c r="FI74" s="142"/>
      <c r="FJ74" s="142"/>
      <c r="FK74" s="283">
        <v>243350</v>
      </c>
      <c r="FL74" s="283">
        <v>243350</v>
      </c>
      <c r="FM74" s="139" t="s">
        <v>708</v>
      </c>
      <c r="FN74" s="142"/>
      <c r="FO74" s="142"/>
      <c r="FP74" s="283">
        <v>243350</v>
      </c>
      <c r="FQ74" s="283">
        <v>243350</v>
      </c>
      <c r="FR74" s="157" t="s">
        <v>729</v>
      </c>
      <c r="FS74" s="468" t="s">
        <v>4718</v>
      </c>
      <c r="FT74" s="469">
        <v>45166</v>
      </c>
      <c r="FU74" s="444" t="s">
        <v>4791</v>
      </c>
      <c r="FW74" s="443" t="s">
        <v>4718</v>
      </c>
      <c r="FX74" s="459">
        <v>45132</v>
      </c>
      <c r="FY74" s="443" t="s">
        <v>4779</v>
      </c>
    </row>
    <row r="75" spans="1:181" ht="20.100000000000001" customHeight="1" x14ac:dyDescent="0.5">
      <c r="A75" s="109">
        <v>74</v>
      </c>
      <c r="B75" s="109" t="s">
        <v>674</v>
      </c>
      <c r="C75" s="109">
        <v>74</v>
      </c>
      <c r="D75" s="110" t="s">
        <v>675</v>
      </c>
      <c r="E75" s="110" t="s">
        <v>676</v>
      </c>
      <c r="F75" s="110" t="s">
        <v>1202</v>
      </c>
      <c r="G75" s="111" t="s">
        <v>89</v>
      </c>
      <c r="H75" s="110" t="s">
        <v>1203</v>
      </c>
      <c r="I75" s="110" t="s">
        <v>1425</v>
      </c>
      <c r="J75" s="110"/>
      <c r="K75" s="111" t="s">
        <v>1426</v>
      </c>
      <c r="L75" s="111"/>
      <c r="M75" s="111"/>
      <c r="N75" s="111" t="s">
        <v>1207</v>
      </c>
      <c r="O75" s="111" t="s">
        <v>1427</v>
      </c>
      <c r="P75" s="113">
        <v>13.417427121946</v>
      </c>
      <c r="Q75" s="113">
        <v>101.041344341883</v>
      </c>
      <c r="R75" s="114"/>
      <c r="S75" s="114"/>
      <c r="T75" s="115"/>
      <c r="U75" s="115"/>
      <c r="V75" s="115"/>
      <c r="W75" s="115"/>
      <c r="X75" s="115"/>
      <c r="Y75" s="115"/>
      <c r="Z75" s="181"/>
      <c r="AA75" s="181"/>
      <c r="AB75" s="115"/>
      <c r="AC75" s="211"/>
      <c r="AD75" s="166" t="s">
        <v>1423</v>
      </c>
      <c r="AE75" s="166" t="s">
        <v>1424</v>
      </c>
      <c r="AF75" s="273">
        <v>44980</v>
      </c>
      <c r="AG75" s="267">
        <v>44981</v>
      </c>
      <c r="AH75" s="118" t="s">
        <v>691</v>
      </c>
      <c r="AI75" s="118" t="s">
        <v>692</v>
      </c>
      <c r="AJ75" s="145"/>
      <c r="AK75" s="146"/>
      <c r="AL75" s="146"/>
      <c r="AM75" s="146"/>
      <c r="AN75" s="147"/>
      <c r="AO75" s="147"/>
      <c r="AP75" s="116"/>
      <c r="AQ75" s="147"/>
      <c r="AR75" s="147"/>
      <c r="AS75" s="149"/>
      <c r="AT75" s="122"/>
      <c r="AU75" s="142"/>
      <c r="AV75" s="149"/>
      <c r="AW75" s="150"/>
      <c r="AX75" s="149"/>
      <c r="AY75" s="149"/>
      <c r="AZ75" s="149"/>
      <c r="BA75" s="149"/>
      <c r="BB75" s="149"/>
      <c r="BC75" s="149"/>
      <c r="BD75" s="150" t="s">
        <v>698</v>
      </c>
      <c r="BE75" s="150"/>
      <c r="BF75" s="150"/>
      <c r="BG75" s="151" t="s">
        <v>699</v>
      </c>
      <c r="BH75" s="151" t="s">
        <v>700</v>
      </c>
      <c r="BI75" s="151" t="s">
        <v>701</v>
      </c>
      <c r="BJ75" s="152"/>
      <c r="BK75" s="152"/>
      <c r="BL75" s="153"/>
      <c r="BM75" s="154"/>
      <c r="BN75" s="155" t="s">
        <v>1427</v>
      </c>
      <c r="BO75" s="196" t="s">
        <v>1427</v>
      </c>
      <c r="BP75" s="196"/>
      <c r="BQ75" s="269" t="s">
        <v>1215</v>
      </c>
      <c r="BR75" s="269" t="s">
        <v>705</v>
      </c>
      <c r="BS75" s="273">
        <v>44980</v>
      </c>
      <c r="BT75" s="133">
        <v>100</v>
      </c>
      <c r="BU75" s="132">
        <v>44981</v>
      </c>
      <c r="BV75" s="132" t="s">
        <v>614</v>
      </c>
      <c r="BW75" s="132" t="s">
        <v>1155</v>
      </c>
      <c r="BX75" s="134"/>
      <c r="BY75" s="134"/>
      <c r="BZ75" s="134"/>
      <c r="CA75" s="132"/>
      <c r="CB75" s="171"/>
      <c r="CC75" s="172"/>
      <c r="CD75" s="173"/>
      <c r="CE75" s="173"/>
      <c r="CF75" s="173"/>
      <c r="CG75" s="171" t="s">
        <v>1428</v>
      </c>
      <c r="CH75" s="129"/>
      <c r="CI75" s="117">
        <v>45014</v>
      </c>
      <c r="CJ75" s="117">
        <v>45014</v>
      </c>
      <c r="CK75" s="132"/>
      <c r="CL75" s="117">
        <v>45014</v>
      </c>
      <c r="CM75" s="133">
        <v>100</v>
      </c>
      <c r="CN75" s="117">
        <v>45014</v>
      </c>
      <c r="CO75" s="132"/>
      <c r="CP75" s="117">
        <v>45014</v>
      </c>
      <c r="CQ75" s="117">
        <v>45014</v>
      </c>
      <c r="CR75" s="240"/>
      <c r="CS75" s="117">
        <v>45014</v>
      </c>
      <c r="CT75" s="133">
        <v>100</v>
      </c>
      <c r="CU75" s="117">
        <v>45014</v>
      </c>
      <c r="CV75" s="129"/>
      <c r="CW75" s="149"/>
      <c r="CX75" s="149"/>
      <c r="CY75" s="117">
        <v>45014</v>
      </c>
      <c r="CZ75" s="117">
        <v>45014</v>
      </c>
      <c r="DA75" s="117"/>
      <c r="DB75" s="117">
        <v>45014</v>
      </c>
      <c r="DC75" s="133">
        <v>100</v>
      </c>
      <c r="DD75" s="117">
        <v>45014</v>
      </c>
      <c r="DE75" s="138"/>
      <c r="DF75" s="138">
        <v>45012</v>
      </c>
      <c r="DG75" s="139" t="s">
        <v>4383</v>
      </c>
      <c r="DH75" s="117">
        <v>45037</v>
      </c>
      <c r="DI75" s="117">
        <v>45037</v>
      </c>
      <c r="DJ75" s="117">
        <v>45037</v>
      </c>
      <c r="DK75" s="117">
        <v>45037</v>
      </c>
      <c r="DL75" s="240"/>
      <c r="DM75" s="240"/>
      <c r="DN75" s="240"/>
      <c r="DO75" s="240"/>
      <c r="DP75" s="271"/>
      <c r="DQ75" s="240"/>
      <c r="DR75" s="240"/>
      <c r="DS75" s="117">
        <v>45045</v>
      </c>
      <c r="DT75" s="117">
        <v>45045</v>
      </c>
      <c r="DU75" s="117"/>
      <c r="DV75" s="117">
        <v>45045</v>
      </c>
      <c r="DW75" s="133">
        <v>100</v>
      </c>
      <c r="DX75" s="117">
        <v>45045</v>
      </c>
      <c r="DY75" s="240"/>
      <c r="DZ75" s="117">
        <v>45039</v>
      </c>
      <c r="EA75" s="117">
        <v>45039</v>
      </c>
      <c r="EB75" s="240"/>
      <c r="EC75" s="117">
        <v>45039</v>
      </c>
      <c r="ED75" s="116">
        <v>100</v>
      </c>
      <c r="EE75" s="117">
        <v>45039</v>
      </c>
      <c r="EF75" s="117" t="s">
        <v>1044</v>
      </c>
      <c r="EG75" s="117">
        <v>45039</v>
      </c>
      <c r="EH75" s="117">
        <v>45039</v>
      </c>
      <c r="EI75" s="117"/>
      <c r="EJ75" s="117">
        <v>45039</v>
      </c>
      <c r="EK75" s="116">
        <v>100</v>
      </c>
      <c r="EL75" s="117">
        <v>45062</v>
      </c>
      <c r="EM75" s="122" t="s">
        <v>1044</v>
      </c>
      <c r="EN75" s="141"/>
      <c r="EO75" s="141"/>
      <c r="EP75" s="141"/>
      <c r="EQ75" s="141"/>
      <c r="ER75" s="141"/>
      <c r="ES75" s="141"/>
      <c r="ET75" s="141"/>
      <c r="EU75" s="240"/>
      <c r="EV75" s="240"/>
      <c r="EW75" s="240"/>
      <c r="EX75" s="240"/>
      <c r="EY75" s="240"/>
      <c r="EZ75" s="240"/>
      <c r="FA75" s="240"/>
      <c r="FB75" s="117">
        <v>45045</v>
      </c>
      <c r="FC75" s="117">
        <v>45045</v>
      </c>
      <c r="FD75" s="117">
        <v>45045</v>
      </c>
      <c r="FE75" s="117">
        <v>45046</v>
      </c>
      <c r="FF75" s="116">
        <v>70</v>
      </c>
      <c r="FG75" s="117"/>
      <c r="FH75" s="138"/>
      <c r="FI75" s="142"/>
      <c r="FJ75" s="142"/>
      <c r="FK75" s="283">
        <v>243350</v>
      </c>
      <c r="FL75" s="283">
        <v>243350</v>
      </c>
      <c r="FM75" s="139" t="s">
        <v>708</v>
      </c>
      <c r="FN75" s="142"/>
      <c r="FO75" s="142"/>
      <c r="FP75" s="283">
        <v>243350</v>
      </c>
      <c r="FQ75" s="283">
        <v>243350</v>
      </c>
      <c r="FR75" s="157" t="s">
        <v>729</v>
      </c>
      <c r="FS75" s="468" t="s">
        <v>4718</v>
      </c>
      <c r="FT75" s="469">
        <v>45166</v>
      </c>
      <c r="FU75" s="444" t="s">
        <v>4791</v>
      </c>
      <c r="FW75" s="443" t="s">
        <v>4718</v>
      </c>
      <c r="FX75" s="459">
        <v>45132</v>
      </c>
      <c r="FY75" s="443" t="s">
        <v>4779</v>
      </c>
    </row>
    <row r="76" spans="1:181" ht="20.100000000000001" customHeight="1" x14ac:dyDescent="0.5">
      <c r="A76" s="109">
        <v>75</v>
      </c>
      <c r="B76" s="109" t="s">
        <v>674</v>
      </c>
      <c r="C76" s="109">
        <v>75</v>
      </c>
      <c r="D76" s="110" t="s">
        <v>675</v>
      </c>
      <c r="E76" s="110" t="s">
        <v>676</v>
      </c>
      <c r="F76" s="110" t="s">
        <v>1202</v>
      </c>
      <c r="G76" s="111" t="s">
        <v>89</v>
      </c>
      <c r="H76" s="110" t="s">
        <v>1203</v>
      </c>
      <c r="I76" s="110" t="s">
        <v>1429</v>
      </c>
      <c r="J76" s="110"/>
      <c r="K76" s="111" t="s">
        <v>1430</v>
      </c>
      <c r="L76" s="111"/>
      <c r="M76" s="111"/>
      <c r="N76" s="111" t="s">
        <v>1207</v>
      </c>
      <c r="O76" s="111" t="s">
        <v>1431</v>
      </c>
      <c r="P76" s="113">
        <v>13.360474085164601</v>
      </c>
      <c r="Q76" s="113">
        <v>101.005614038232</v>
      </c>
      <c r="R76" s="114"/>
      <c r="S76" s="114"/>
      <c r="T76" s="115"/>
      <c r="U76" s="115"/>
      <c r="V76" s="115"/>
      <c r="W76" s="115"/>
      <c r="X76" s="115"/>
      <c r="Y76" s="115"/>
      <c r="Z76" s="181"/>
      <c r="AA76" s="181"/>
      <c r="AB76" s="115"/>
      <c r="AC76" s="211"/>
      <c r="AD76" s="166" t="s">
        <v>1423</v>
      </c>
      <c r="AE76" s="166" t="s">
        <v>1424</v>
      </c>
      <c r="AF76" s="273">
        <v>44980</v>
      </c>
      <c r="AG76" s="273">
        <v>44985</v>
      </c>
      <c r="AH76" s="118" t="s">
        <v>691</v>
      </c>
      <c r="AI76" s="118" t="s">
        <v>692</v>
      </c>
      <c r="AJ76" s="145"/>
      <c r="AK76" s="146"/>
      <c r="AL76" s="146"/>
      <c r="AM76" s="146"/>
      <c r="AN76" s="147"/>
      <c r="AO76" s="147"/>
      <c r="AP76" s="116"/>
      <c r="AQ76" s="147"/>
      <c r="AR76" s="147"/>
      <c r="AS76" s="149"/>
      <c r="AT76" s="122"/>
      <c r="AU76" s="142"/>
      <c r="AV76" s="149"/>
      <c r="AW76" s="150"/>
      <c r="AX76" s="149"/>
      <c r="AY76" s="149"/>
      <c r="AZ76" s="149"/>
      <c r="BA76" s="149"/>
      <c r="BB76" s="149"/>
      <c r="BC76" s="149"/>
      <c r="BD76" s="150" t="s">
        <v>698</v>
      </c>
      <c r="BE76" s="150"/>
      <c r="BF76" s="150"/>
      <c r="BG76" s="151" t="s">
        <v>699</v>
      </c>
      <c r="BH76" s="151" t="s">
        <v>700</v>
      </c>
      <c r="BI76" s="151" t="s">
        <v>701</v>
      </c>
      <c r="BJ76" s="152"/>
      <c r="BK76" s="152"/>
      <c r="BL76" s="153"/>
      <c r="BM76" s="154"/>
      <c r="BN76" s="155" t="s">
        <v>1431</v>
      </c>
      <c r="BO76" s="196" t="s">
        <v>1431</v>
      </c>
      <c r="BP76" s="196"/>
      <c r="BQ76" s="269" t="s">
        <v>1215</v>
      </c>
      <c r="BR76" s="269" t="s">
        <v>705</v>
      </c>
      <c r="BS76" s="273">
        <v>44980</v>
      </c>
      <c r="BT76" s="133">
        <v>100</v>
      </c>
      <c r="BU76" s="132">
        <v>44985</v>
      </c>
      <c r="BV76" s="132"/>
      <c r="BW76" s="132"/>
      <c r="BX76" s="134"/>
      <c r="BY76" s="134"/>
      <c r="BZ76" s="134"/>
      <c r="CA76" s="132"/>
      <c r="CB76" s="135"/>
      <c r="CC76" s="132"/>
      <c r="CD76" s="136"/>
      <c r="CE76" s="136"/>
      <c r="CF76" s="136"/>
      <c r="CG76" s="135"/>
      <c r="CH76" s="129"/>
      <c r="CI76" s="132">
        <v>45014</v>
      </c>
      <c r="CJ76" s="132">
        <v>45014</v>
      </c>
      <c r="CK76" s="132"/>
      <c r="CL76" s="132">
        <v>45014</v>
      </c>
      <c r="CM76" s="133">
        <v>100</v>
      </c>
      <c r="CN76" s="132">
        <v>45014</v>
      </c>
      <c r="CO76" s="172"/>
      <c r="CP76" s="132">
        <v>45014</v>
      </c>
      <c r="CQ76" s="132">
        <v>45014</v>
      </c>
      <c r="CR76" s="240"/>
      <c r="CS76" s="132">
        <v>45014</v>
      </c>
      <c r="CT76" s="133">
        <v>100</v>
      </c>
      <c r="CU76" s="132">
        <v>45014</v>
      </c>
      <c r="CV76" s="129"/>
      <c r="CW76" s="149"/>
      <c r="CX76" s="149"/>
      <c r="CY76" s="117">
        <v>45019</v>
      </c>
      <c r="CZ76" s="117">
        <v>45016</v>
      </c>
      <c r="DA76" s="117"/>
      <c r="DB76" s="117">
        <v>45016</v>
      </c>
      <c r="DC76" s="133">
        <v>100</v>
      </c>
      <c r="DD76" s="117">
        <v>45016</v>
      </c>
      <c r="DE76" s="138"/>
      <c r="DF76" s="138">
        <v>45019</v>
      </c>
      <c r="DG76" s="139" t="s">
        <v>4413</v>
      </c>
      <c r="DH76" s="117">
        <v>45044</v>
      </c>
      <c r="DI76" s="117">
        <v>45044</v>
      </c>
      <c r="DJ76" s="117">
        <v>45044</v>
      </c>
      <c r="DK76" s="117">
        <v>45044</v>
      </c>
      <c r="DL76" s="240"/>
      <c r="DM76" s="240"/>
      <c r="DN76" s="240"/>
      <c r="DO76" s="240"/>
      <c r="DP76" s="271"/>
      <c r="DQ76" s="240"/>
      <c r="DR76" s="240"/>
      <c r="DS76" s="117">
        <v>45046</v>
      </c>
      <c r="DT76" s="117">
        <v>45046</v>
      </c>
      <c r="DU76" s="117"/>
      <c r="DV76" s="117">
        <v>45047</v>
      </c>
      <c r="DW76" s="133">
        <v>100</v>
      </c>
      <c r="DX76" s="117">
        <v>45047</v>
      </c>
      <c r="DY76" s="240"/>
      <c r="DZ76" s="117">
        <v>45040</v>
      </c>
      <c r="EA76" s="117">
        <v>45040</v>
      </c>
      <c r="EB76" s="240"/>
      <c r="EC76" s="117">
        <v>45040</v>
      </c>
      <c r="ED76" s="116">
        <v>100</v>
      </c>
      <c r="EE76" s="117">
        <v>45040</v>
      </c>
      <c r="EF76" s="117" t="s">
        <v>1044</v>
      </c>
      <c r="EG76" s="117">
        <v>45040</v>
      </c>
      <c r="EH76" s="117">
        <v>45040</v>
      </c>
      <c r="EI76" s="117"/>
      <c r="EJ76" s="117">
        <v>45040</v>
      </c>
      <c r="EK76" s="116">
        <v>100</v>
      </c>
      <c r="EL76" s="117">
        <v>45062</v>
      </c>
      <c r="EM76" s="122" t="s">
        <v>1044</v>
      </c>
      <c r="EN76" s="141"/>
      <c r="EO76" s="141"/>
      <c r="EP76" s="141"/>
      <c r="EQ76" s="141"/>
      <c r="ER76" s="141"/>
      <c r="ES76" s="141"/>
      <c r="ET76" s="141"/>
      <c r="EU76" s="240"/>
      <c r="EV76" s="240"/>
      <c r="EW76" s="240"/>
      <c r="EX76" s="240"/>
      <c r="EY76" s="240"/>
      <c r="EZ76" s="240"/>
      <c r="FA76" s="240"/>
      <c r="FB76" s="117">
        <v>45048</v>
      </c>
      <c r="FC76" s="117">
        <v>45048</v>
      </c>
      <c r="FD76" s="117">
        <v>45048</v>
      </c>
      <c r="FE76" s="117">
        <v>45049</v>
      </c>
      <c r="FF76" s="116">
        <v>70</v>
      </c>
      <c r="FG76" s="117"/>
      <c r="FH76" s="138"/>
      <c r="FI76" s="142"/>
      <c r="FJ76" s="142"/>
      <c r="FK76" s="283">
        <v>243350</v>
      </c>
      <c r="FL76" s="283">
        <v>243350</v>
      </c>
      <c r="FM76" s="139" t="s">
        <v>708</v>
      </c>
      <c r="FN76" s="142"/>
      <c r="FO76" s="142"/>
      <c r="FP76" s="283">
        <v>243350</v>
      </c>
      <c r="FQ76" s="283">
        <v>243350</v>
      </c>
      <c r="FR76" s="157" t="s">
        <v>729</v>
      </c>
      <c r="FS76" s="468" t="s">
        <v>4718</v>
      </c>
      <c r="FT76" s="469">
        <v>45166</v>
      </c>
      <c r="FU76" s="444" t="s">
        <v>4791</v>
      </c>
      <c r="FW76" s="443" t="s">
        <v>4718</v>
      </c>
      <c r="FX76" s="459">
        <v>45132</v>
      </c>
      <c r="FY76" s="443" t="s">
        <v>4779</v>
      </c>
    </row>
    <row r="77" spans="1:181" ht="20.100000000000001" customHeight="1" x14ac:dyDescent="0.5">
      <c r="A77" s="109">
        <v>76</v>
      </c>
      <c r="B77" s="109" t="s">
        <v>674</v>
      </c>
      <c r="C77" s="109">
        <v>76</v>
      </c>
      <c r="D77" s="110" t="s">
        <v>675</v>
      </c>
      <c r="E77" s="110" t="s">
        <v>676</v>
      </c>
      <c r="F77" s="110" t="s">
        <v>1202</v>
      </c>
      <c r="G77" s="111" t="s">
        <v>89</v>
      </c>
      <c r="H77" s="110" t="s">
        <v>1203</v>
      </c>
      <c r="I77" s="110" t="s">
        <v>1432</v>
      </c>
      <c r="J77" s="110"/>
      <c r="K77" s="111" t="s">
        <v>1433</v>
      </c>
      <c r="L77" s="111"/>
      <c r="M77" s="111"/>
      <c r="N77" s="111" t="s">
        <v>1207</v>
      </c>
      <c r="O77" s="111" t="s">
        <v>1434</v>
      </c>
      <c r="P77" s="113">
        <v>13.4095365269167</v>
      </c>
      <c r="Q77" s="113">
        <v>101.001289513651</v>
      </c>
      <c r="R77" s="114"/>
      <c r="S77" s="114"/>
      <c r="T77" s="115"/>
      <c r="U77" s="115"/>
      <c r="V77" s="115"/>
      <c r="W77" s="115"/>
      <c r="X77" s="115"/>
      <c r="Y77" s="115"/>
      <c r="Z77" s="181"/>
      <c r="AA77" s="181"/>
      <c r="AB77" s="115"/>
      <c r="AC77" s="211"/>
      <c r="AD77" s="166" t="s">
        <v>1423</v>
      </c>
      <c r="AE77" s="166" t="s">
        <v>1424</v>
      </c>
      <c r="AF77" s="267">
        <v>44981</v>
      </c>
      <c r="AG77" s="132">
        <v>44984</v>
      </c>
      <c r="AH77" s="118" t="s">
        <v>691</v>
      </c>
      <c r="AI77" s="118" t="s">
        <v>692</v>
      </c>
      <c r="AJ77" s="145"/>
      <c r="AK77" s="146"/>
      <c r="AL77" s="146"/>
      <c r="AM77" s="146"/>
      <c r="AN77" s="147"/>
      <c r="AO77" s="147"/>
      <c r="AP77" s="116"/>
      <c r="AQ77" s="147"/>
      <c r="AR77" s="147"/>
      <c r="AS77" s="149"/>
      <c r="AT77" s="122"/>
      <c r="AU77" s="142"/>
      <c r="AV77" s="149"/>
      <c r="AW77" s="150"/>
      <c r="AX77" s="149"/>
      <c r="AY77" s="149"/>
      <c r="AZ77" s="149"/>
      <c r="BA77" s="149"/>
      <c r="BB77" s="149"/>
      <c r="BC77" s="149"/>
      <c r="BD77" s="150" t="s">
        <v>698</v>
      </c>
      <c r="BE77" s="150"/>
      <c r="BF77" s="150"/>
      <c r="BG77" s="151" t="s">
        <v>699</v>
      </c>
      <c r="BH77" s="151" t="s">
        <v>700</v>
      </c>
      <c r="BI77" s="151" t="s">
        <v>701</v>
      </c>
      <c r="BJ77" s="152"/>
      <c r="BK77" s="152"/>
      <c r="BL77" s="153"/>
      <c r="BM77" s="154"/>
      <c r="BN77" s="155" t="s">
        <v>1434</v>
      </c>
      <c r="BO77" s="155" t="s">
        <v>1434</v>
      </c>
      <c r="BP77" s="130" t="s">
        <v>866</v>
      </c>
      <c r="BQ77" s="269" t="s">
        <v>1215</v>
      </c>
      <c r="BR77" s="269" t="s">
        <v>705</v>
      </c>
      <c r="BS77" s="267">
        <v>44981</v>
      </c>
      <c r="BT77" s="133">
        <v>100</v>
      </c>
      <c r="BU77" s="132">
        <v>44984</v>
      </c>
      <c r="BV77" s="132" t="s">
        <v>614</v>
      </c>
      <c r="BW77" s="132" t="s">
        <v>1155</v>
      </c>
      <c r="BX77" s="134"/>
      <c r="BY77" s="134"/>
      <c r="BZ77" s="134"/>
      <c r="CA77" s="132"/>
      <c r="CB77" s="171"/>
      <c r="CC77" s="172"/>
      <c r="CD77" s="173"/>
      <c r="CE77" s="173"/>
      <c r="CF77" s="173"/>
      <c r="CG77" s="171" t="s">
        <v>1428</v>
      </c>
      <c r="CH77" s="129"/>
      <c r="CI77" s="132">
        <v>45008</v>
      </c>
      <c r="CJ77" s="132">
        <v>45008</v>
      </c>
      <c r="CK77" s="132"/>
      <c r="CL77" s="132">
        <v>45008</v>
      </c>
      <c r="CM77" s="133">
        <v>100</v>
      </c>
      <c r="CN77" s="132">
        <v>45008</v>
      </c>
      <c r="CO77" s="132"/>
      <c r="CP77" s="132">
        <v>45008</v>
      </c>
      <c r="CQ77" s="132">
        <v>45008</v>
      </c>
      <c r="CR77" s="240"/>
      <c r="CS77" s="132">
        <v>45008</v>
      </c>
      <c r="CT77" s="133">
        <v>100</v>
      </c>
      <c r="CU77" s="132">
        <v>45008</v>
      </c>
      <c r="CV77" s="116"/>
      <c r="CW77" s="149"/>
      <c r="CX77" s="149"/>
      <c r="CY77" s="117">
        <v>45011</v>
      </c>
      <c r="CZ77" s="117">
        <v>45011</v>
      </c>
      <c r="DA77" s="117"/>
      <c r="DB77" s="117">
        <v>45011</v>
      </c>
      <c r="DC77" s="133">
        <v>100</v>
      </c>
      <c r="DD77" s="117">
        <v>45011</v>
      </c>
      <c r="DE77" s="138"/>
      <c r="DF77" s="138">
        <v>45012</v>
      </c>
      <c r="DG77" s="139" t="s">
        <v>4383</v>
      </c>
      <c r="DH77" s="117">
        <v>45028</v>
      </c>
      <c r="DI77" s="117">
        <v>45028</v>
      </c>
      <c r="DJ77" s="117">
        <v>45028</v>
      </c>
      <c r="DK77" s="117">
        <v>45028</v>
      </c>
      <c r="DL77" s="240"/>
      <c r="DM77" s="240"/>
      <c r="DN77" s="240"/>
      <c r="DO77" s="240"/>
      <c r="DP77" s="271"/>
      <c r="DQ77" s="240"/>
      <c r="DR77" s="240"/>
      <c r="DS77" s="117">
        <v>45045</v>
      </c>
      <c r="DT77" s="117">
        <v>45045</v>
      </c>
      <c r="DU77" s="117"/>
      <c r="DV77" s="117">
        <v>45046</v>
      </c>
      <c r="DW77" s="133">
        <v>100</v>
      </c>
      <c r="DX77" s="117">
        <v>45046</v>
      </c>
      <c r="DY77" s="240"/>
      <c r="DZ77" s="117">
        <v>45042</v>
      </c>
      <c r="EA77" s="117">
        <v>45042</v>
      </c>
      <c r="EB77" s="240"/>
      <c r="EC77" s="117">
        <v>45042</v>
      </c>
      <c r="ED77" s="116">
        <v>100</v>
      </c>
      <c r="EE77" s="117">
        <v>45042</v>
      </c>
      <c r="EF77" s="240" t="s">
        <v>4465</v>
      </c>
      <c r="EG77" s="117">
        <v>45050</v>
      </c>
      <c r="EH77" s="117">
        <v>45050</v>
      </c>
      <c r="EI77" s="117"/>
      <c r="EJ77" s="117">
        <v>45050</v>
      </c>
      <c r="EK77" s="204">
        <v>100</v>
      </c>
      <c r="EL77" s="117">
        <v>45062</v>
      </c>
      <c r="EM77" s="122" t="s">
        <v>1044</v>
      </c>
      <c r="EN77" s="141"/>
      <c r="EO77" s="141"/>
      <c r="EP77" s="141"/>
      <c r="EQ77" s="141"/>
      <c r="ER77" s="141"/>
      <c r="ES77" s="141"/>
      <c r="ET77" s="141"/>
      <c r="EU77" s="240"/>
      <c r="EV77" s="240"/>
      <c r="EW77" s="240"/>
      <c r="EX77" s="240"/>
      <c r="EY77" s="240"/>
      <c r="EZ77" s="240"/>
      <c r="FA77" s="240"/>
      <c r="FB77" s="117">
        <v>45056</v>
      </c>
      <c r="FC77" s="117"/>
      <c r="FD77" s="117"/>
      <c r="FE77" s="117"/>
      <c r="FF77" s="116"/>
      <c r="FG77" s="117"/>
      <c r="FH77" s="138"/>
      <c r="FI77" s="142"/>
      <c r="FJ77" s="142"/>
      <c r="FK77" s="283">
        <v>243350</v>
      </c>
      <c r="FL77" s="283">
        <v>243350</v>
      </c>
      <c r="FM77" s="139" t="s">
        <v>708</v>
      </c>
      <c r="FN77" s="142"/>
      <c r="FO77" s="142"/>
      <c r="FP77" s="283">
        <v>243350</v>
      </c>
      <c r="FQ77" s="283">
        <v>243350</v>
      </c>
      <c r="FR77" s="157" t="s">
        <v>729</v>
      </c>
      <c r="FS77" s="468" t="s">
        <v>4718</v>
      </c>
      <c r="FT77" s="469">
        <v>45167</v>
      </c>
      <c r="FU77" s="444" t="s">
        <v>4791</v>
      </c>
      <c r="FW77" s="443" t="s">
        <v>4723</v>
      </c>
      <c r="FX77" s="459">
        <v>45132</v>
      </c>
      <c r="FY77" s="443" t="s">
        <v>4779</v>
      </c>
    </row>
    <row r="78" spans="1:181" ht="20.100000000000001" customHeight="1" x14ac:dyDescent="0.5">
      <c r="A78" s="109">
        <v>77</v>
      </c>
      <c r="B78" s="109" t="s">
        <v>674</v>
      </c>
      <c r="C78" s="109">
        <v>77</v>
      </c>
      <c r="D78" s="110" t="s">
        <v>675</v>
      </c>
      <c r="E78" s="110" t="s">
        <v>676</v>
      </c>
      <c r="F78" s="110" t="s">
        <v>1202</v>
      </c>
      <c r="G78" s="111" t="s">
        <v>89</v>
      </c>
      <c r="H78" s="110" t="s">
        <v>1203</v>
      </c>
      <c r="I78" s="110" t="s">
        <v>1435</v>
      </c>
      <c r="J78" s="110"/>
      <c r="K78" s="281" t="s">
        <v>1436</v>
      </c>
      <c r="L78" s="284" t="s">
        <v>1437</v>
      </c>
      <c r="M78" s="111"/>
      <c r="N78" s="111" t="s">
        <v>1207</v>
      </c>
      <c r="O78" s="111" t="s">
        <v>4660</v>
      </c>
      <c r="P78" s="113">
        <v>13.2844452632838</v>
      </c>
      <c r="Q78" s="113">
        <v>100.936207519473</v>
      </c>
      <c r="R78" s="285" t="s">
        <v>1440</v>
      </c>
      <c r="S78" s="286" t="s">
        <v>1441</v>
      </c>
      <c r="T78" s="115"/>
      <c r="U78" s="115"/>
      <c r="V78" s="115"/>
      <c r="W78" s="115"/>
      <c r="X78" s="115"/>
      <c r="Y78" s="115"/>
      <c r="Z78" s="181"/>
      <c r="AA78" s="181"/>
      <c r="AB78" s="115"/>
      <c r="AC78" s="211"/>
      <c r="AD78" s="166" t="s">
        <v>1423</v>
      </c>
      <c r="AE78" s="166" t="s">
        <v>1424</v>
      </c>
      <c r="AF78" s="267">
        <v>44981</v>
      </c>
      <c r="AG78" s="132">
        <v>44984</v>
      </c>
      <c r="AH78" s="118" t="s">
        <v>691</v>
      </c>
      <c r="AI78" s="118" t="s">
        <v>692</v>
      </c>
      <c r="AJ78" s="145"/>
      <c r="AK78" s="146"/>
      <c r="AL78" s="146"/>
      <c r="AM78" s="146"/>
      <c r="AN78" s="147"/>
      <c r="AO78" s="147"/>
      <c r="AP78" s="116"/>
      <c r="AQ78" s="147"/>
      <c r="AR78" s="147"/>
      <c r="AS78" s="149"/>
      <c r="AT78" s="122"/>
      <c r="AU78" s="142"/>
      <c r="AV78" s="149"/>
      <c r="AW78" s="150"/>
      <c r="AX78" s="149"/>
      <c r="AY78" s="149"/>
      <c r="AZ78" s="149"/>
      <c r="BA78" s="149"/>
      <c r="BB78" s="149"/>
      <c r="BC78" s="149"/>
      <c r="BD78" s="150" t="s">
        <v>698</v>
      </c>
      <c r="BE78" s="150"/>
      <c r="BF78" s="150"/>
      <c r="BG78" s="151" t="s">
        <v>699</v>
      </c>
      <c r="BH78" s="151" t="s">
        <v>700</v>
      </c>
      <c r="BI78" s="151" t="s">
        <v>701</v>
      </c>
      <c r="BJ78" s="152"/>
      <c r="BK78" s="152"/>
      <c r="BL78" s="153"/>
      <c r="BM78" s="154"/>
      <c r="BN78" s="155" t="s">
        <v>1439</v>
      </c>
      <c r="BO78" s="257" t="s">
        <v>1438</v>
      </c>
      <c r="BP78" s="257" t="s">
        <v>703</v>
      </c>
      <c r="BQ78" s="269" t="s">
        <v>1215</v>
      </c>
      <c r="BR78" s="269" t="s">
        <v>705</v>
      </c>
      <c r="BS78" s="267">
        <v>44981</v>
      </c>
      <c r="BT78" s="133">
        <v>100</v>
      </c>
      <c r="BU78" s="132">
        <v>44984</v>
      </c>
      <c r="BV78" s="132"/>
      <c r="BW78" s="132"/>
      <c r="BX78" s="134"/>
      <c r="BY78" s="134"/>
      <c r="BZ78" s="134"/>
      <c r="CA78" s="132"/>
      <c r="CB78" s="135"/>
      <c r="CC78" s="132"/>
      <c r="CD78" s="136"/>
      <c r="CE78" s="136"/>
      <c r="CF78" s="136"/>
      <c r="CG78" s="135"/>
      <c r="CH78" s="129"/>
      <c r="CI78" s="132">
        <v>44992</v>
      </c>
      <c r="CJ78" s="132">
        <v>44992</v>
      </c>
      <c r="CK78" s="132"/>
      <c r="CL78" s="132">
        <v>44992</v>
      </c>
      <c r="CM78" s="133">
        <v>100</v>
      </c>
      <c r="CN78" s="132">
        <v>44992</v>
      </c>
      <c r="CO78" s="132"/>
      <c r="CP78" s="132">
        <v>44992</v>
      </c>
      <c r="CQ78" s="132">
        <v>44992</v>
      </c>
      <c r="CR78" s="132"/>
      <c r="CS78" s="132">
        <v>44992</v>
      </c>
      <c r="CT78" s="133">
        <v>100</v>
      </c>
      <c r="CU78" s="117">
        <v>44992</v>
      </c>
      <c r="CV78" s="132"/>
      <c r="CW78" s="149"/>
      <c r="CX78" s="149"/>
      <c r="CY78" s="117">
        <v>45005</v>
      </c>
      <c r="CZ78" s="117">
        <v>45005</v>
      </c>
      <c r="DA78" s="117"/>
      <c r="DB78" s="117">
        <v>45005</v>
      </c>
      <c r="DC78" s="133">
        <v>100</v>
      </c>
      <c r="DD78" s="117">
        <v>45005</v>
      </c>
      <c r="DE78" s="138"/>
      <c r="DF78" s="138">
        <v>45007</v>
      </c>
      <c r="DG78" s="139" t="s">
        <v>4446</v>
      </c>
      <c r="DH78" s="117">
        <v>45035</v>
      </c>
      <c r="DI78" s="117">
        <v>45035</v>
      </c>
      <c r="DJ78" s="117">
        <v>45035</v>
      </c>
      <c r="DK78" s="117">
        <v>45035</v>
      </c>
      <c r="DL78" s="240"/>
      <c r="DM78" s="240"/>
      <c r="DN78" s="240"/>
      <c r="DO78" s="240"/>
      <c r="DP78" s="271"/>
      <c r="DQ78" s="240"/>
      <c r="DR78" s="240"/>
      <c r="DS78" s="117">
        <v>45048</v>
      </c>
      <c r="DT78" s="117">
        <v>45048</v>
      </c>
      <c r="DU78" s="117"/>
      <c r="DV78" s="117">
        <v>45048</v>
      </c>
      <c r="DW78" s="133">
        <v>100</v>
      </c>
      <c r="DX78" s="117">
        <v>45048</v>
      </c>
      <c r="DY78" s="240"/>
      <c r="DZ78" s="117">
        <v>45038</v>
      </c>
      <c r="EA78" s="117">
        <v>45038</v>
      </c>
      <c r="EB78" s="240"/>
      <c r="EC78" s="117">
        <v>45038</v>
      </c>
      <c r="ED78" s="116">
        <v>100</v>
      </c>
      <c r="EE78" s="117">
        <v>45038</v>
      </c>
      <c r="EF78" s="117" t="s">
        <v>718</v>
      </c>
      <c r="EG78" s="117">
        <v>45038</v>
      </c>
      <c r="EH78" s="117">
        <v>45038</v>
      </c>
      <c r="EI78" s="117"/>
      <c r="EJ78" s="117">
        <v>45039</v>
      </c>
      <c r="EK78" s="116">
        <v>100</v>
      </c>
      <c r="EL78" s="117">
        <v>45063</v>
      </c>
      <c r="EM78" s="122" t="s">
        <v>4731</v>
      </c>
      <c r="EN78" s="141"/>
      <c r="EO78" s="141"/>
      <c r="EP78" s="141"/>
      <c r="EQ78" s="141"/>
      <c r="ER78" s="141"/>
      <c r="ES78" s="141"/>
      <c r="ET78" s="141"/>
      <c r="EU78" s="240"/>
      <c r="EV78" s="240"/>
      <c r="EW78" s="240"/>
      <c r="EX78" s="240"/>
      <c r="EY78" s="240"/>
      <c r="EZ78" s="240"/>
      <c r="FA78" s="240"/>
      <c r="FB78" s="117">
        <v>45049</v>
      </c>
      <c r="FC78" s="117">
        <v>45049</v>
      </c>
      <c r="FD78" s="117">
        <v>45049</v>
      </c>
      <c r="FE78" s="117">
        <v>45050</v>
      </c>
      <c r="FF78" s="116">
        <v>70</v>
      </c>
      <c r="FG78" s="117"/>
      <c r="FH78" s="138"/>
      <c r="FI78" s="142"/>
      <c r="FJ78" s="142"/>
      <c r="FK78" s="143">
        <v>243341</v>
      </c>
      <c r="FL78" s="143">
        <v>243341</v>
      </c>
      <c r="FM78" s="139" t="s">
        <v>708</v>
      </c>
      <c r="FN78" s="142"/>
      <c r="FO78" s="142"/>
      <c r="FP78" s="143">
        <v>243341</v>
      </c>
      <c r="FQ78" s="143">
        <v>243341</v>
      </c>
      <c r="FR78" s="157" t="s">
        <v>729</v>
      </c>
      <c r="FS78" s="468" t="s">
        <v>4718</v>
      </c>
      <c r="FT78" s="469">
        <v>45167</v>
      </c>
      <c r="FU78" s="444" t="s">
        <v>4791</v>
      </c>
      <c r="FW78" s="443" t="s">
        <v>4723</v>
      </c>
      <c r="FX78" s="459">
        <v>45132</v>
      </c>
      <c r="FY78" s="443" t="s">
        <v>4779</v>
      </c>
    </row>
    <row r="79" spans="1:181" ht="20.100000000000001" customHeight="1" x14ac:dyDescent="0.5">
      <c r="A79" s="109">
        <v>78</v>
      </c>
      <c r="B79" s="109" t="s">
        <v>674</v>
      </c>
      <c r="C79" s="109">
        <v>78</v>
      </c>
      <c r="D79" s="110" t="s">
        <v>675</v>
      </c>
      <c r="E79" s="110" t="s">
        <v>676</v>
      </c>
      <c r="F79" s="110" t="s">
        <v>1202</v>
      </c>
      <c r="G79" s="111" t="s">
        <v>89</v>
      </c>
      <c r="H79" s="110" t="s">
        <v>1203</v>
      </c>
      <c r="I79" s="110" t="s">
        <v>1442</v>
      </c>
      <c r="J79" s="110"/>
      <c r="K79" s="111" t="s">
        <v>1443</v>
      </c>
      <c r="L79" s="111" t="s">
        <v>1437</v>
      </c>
      <c r="M79" s="111"/>
      <c r="N79" s="111" t="s">
        <v>1207</v>
      </c>
      <c r="O79" s="111" t="s">
        <v>1445</v>
      </c>
      <c r="P79" s="113">
        <v>13.292420490161801</v>
      </c>
      <c r="Q79" s="113">
        <v>100.93684778296701</v>
      </c>
      <c r="R79" s="114" t="s">
        <v>1446</v>
      </c>
      <c r="S79" s="114" t="s">
        <v>1447</v>
      </c>
      <c r="T79" s="115"/>
      <c r="U79" s="115"/>
      <c r="V79" s="115"/>
      <c r="W79" s="115"/>
      <c r="X79" s="115"/>
      <c r="Y79" s="115"/>
      <c r="Z79" s="181"/>
      <c r="AA79" s="181"/>
      <c r="AB79" s="115"/>
      <c r="AC79" s="211"/>
      <c r="AD79" s="166" t="s">
        <v>1423</v>
      </c>
      <c r="AE79" s="166" t="s">
        <v>1424</v>
      </c>
      <c r="AF79" s="273">
        <v>44980</v>
      </c>
      <c r="AG79" s="132">
        <v>44980</v>
      </c>
      <c r="AH79" s="118" t="s">
        <v>691</v>
      </c>
      <c r="AI79" s="118" t="s">
        <v>692</v>
      </c>
      <c r="AJ79" s="145"/>
      <c r="AK79" s="146"/>
      <c r="AL79" s="146"/>
      <c r="AM79" s="146"/>
      <c r="AN79" s="147"/>
      <c r="AO79" s="147"/>
      <c r="AP79" s="116"/>
      <c r="AQ79" s="147"/>
      <c r="AR79" s="147"/>
      <c r="AS79" s="149"/>
      <c r="AT79" s="122"/>
      <c r="AU79" s="142"/>
      <c r="AV79" s="149"/>
      <c r="AW79" s="150"/>
      <c r="AX79" s="149"/>
      <c r="AY79" s="149"/>
      <c r="AZ79" s="149"/>
      <c r="BA79" s="149"/>
      <c r="BB79" s="149"/>
      <c r="BC79" s="149"/>
      <c r="BD79" s="150" t="s">
        <v>698</v>
      </c>
      <c r="BE79" s="150"/>
      <c r="BF79" s="150"/>
      <c r="BG79" s="151" t="s">
        <v>699</v>
      </c>
      <c r="BH79" s="151" t="s">
        <v>700</v>
      </c>
      <c r="BI79" s="151" t="s">
        <v>701</v>
      </c>
      <c r="BJ79" s="152"/>
      <c r="BK79" s="152"/>
      <c r="BL79" s="153"/>
      <c r="BM79" s="154"/>
      <c r="BN79" s="155" t="s">
        <v>1445</v>
      </c>
      <c r="BO79" s="257" t="s">
        <v>1444</v>
      </c>
      <c r="BP79" s="257" t="s">
        <v>703</v>
      </c>
      <c r="BQ79" s="269" t="s">
        <v>1215</v>
      </c>
      <c r="BR79" s="269" t="s">
        <v>705</v>
      </c>
      <c r="BS79" s="273">
        <v>44980</v>
      </c>
      <c r="BT79" s="133">
        <v>100</v>
      </c>
      <c r="BU79" s="132">
        <v>44980</v>
      </c>
      <c r="BV79" s="132"/>
      <c r="BW79" s="132"/>
      <c r="BX79" s="134"/>
      <c r="BY79" s="134"/>
      <c r="BZ79" s="134"/>
      <c r="CA79" s="132"/>
      <c r="CB79" s="135"/>
      <c r="CC79" s="132"/>
      <c r="CD79" s="136"/>
      <c r="CE79" s="136"/>
      <c r="CF79" s="136"/>
      <c r="CG79" s="135"/>
      <c r="CH79" s="129"/>
      <c r="CI79" s="132">
        <v>44996</v>
      </c>
      <c r="CJ79" s="132">
        <v>44996</v>
      </c>
      <c r="CK79" s="132"/>
      <c r="CL79" s="132">
        <v>44996</v>
      </c>
      <c r="CM79" s="133">
        <v>100</v>
      </c>
      <c r="CN79" s="132">
        <v>44996</v>
      </c>
      <c r="CO79" s="132"/>
      <c r="CP79" s="132">
        <v>44996</v>
      </c>
      <c r="CQ79" s="132">
        <v>44996</v>
      </c>
      <c r="CR79" s="116"/>
      <c r="CS79" s="132">
        <v>44996</v>
      </c>
      <c r="CT79" s="133">
        <v>100</v>
      </c>
      <c r="CU79" s="117">
        <v>44996</v>
      </c>
      <c r="CV79" s="116" t="s">
        <v>1448</v>
      </c>
      <c r="CW79" s="149"/>
      <c r="CX79" s="149"/>
      <c r="CY79" s="117">
        <v>45004</v>
      </c>
      <c r="CZ79" s="117">
        <v>45004</v>
      </c>
      <c r="DA79" s="117"/>
      <c r="DB79" s="117">
        <v>45004</v>
      </c>
      <c r="DC79" s="133">
        <v>100</v>
      </c>
      <c r="DD79" s="117">
        <v>45004</v>
      </c>
      <c r="DE79" s="138"/>
      <c r="DF79" s="138">
        <v>45007</v>
      </c>
      <c r="DG79" s="139" t="s">
        <v>4446</v>
      </c>
      <c r="DH79" s="117">
        <v>45035</v>
      </c>
      <c r="DI79" s="117">
        <v>45035</v>
      </c>
      <c r="DJ79" s="117">
        <v>45035</v>
      </c>
      <c r="DK79" s="117">
        <v>45035</v>
      </c>
      <c r="DL79" s="240"/>
      <c r="DM79" s="240"/>
      <c r="DN79" s="240"/>
      <c r="DO79" s="240"/>
      <c r="DP79" s="271"/>
      <c r="DQ79" s="240"/>
      <c r="DR79" s="240"/>
      <c r="DS79" s="117">
        <v>45047</v>
      </c>
      <c r="DT79" s="117">
        <v>45047</v>
      </c>
      <c r="DU79" s="117"/>
      <c r="DV79" s="117">
        <v>45048</v>
      </c>
      <c r="DW79" s="133">
        <v>100</v>
      </c>
      <c r="DX79" s="117">
        <v>45048</v>
      </c>
      <c r="DY79" s="240"/>
      <c r="DZ79" s="117">
        <v>45038</v>
      </c>
      <c r="EA79" s="117">
        <v>45038</v>
      </c>
      <c r="EB79" s="240"/>
      <c r="EC79" s="117">
        <v>45038</v>
      </c>
      <c r="ED79" s="116">
        <v>100</v>
      </c>
      <c r="EE79" s="117">
        <v>45038</v>
      </c>
      <c r="EF79" s="117" t="s">
        <v>4467</v>
      </c>
      <c r="EG79" s="117">
        <v>45038</v>
      </c>
      <c r="EH79" s="117">
        <v>45038</v>
      </c>
      <c r="EI79" s="117"/>
      <c r="EJ79" s="117">
        <v>45039</v>
      </c>
      <c r="EK79" s="116">
        <v>100</v>
      </c>
      <c r="EL79" s="117">
        <v>45062</v>
      </c>
      <c r="EM79" s="122" t="s">
        <v>4726</v>
      </c>
      <c r="EN79" s="141"/>
      <c r="EO79" s="141"/>
      <c r="EP79" s="141"/>
      <c r="EQ79" s="141"/>
      <c r="ER79" s="141"/>
      <c r="ES79" s="141"/>
      <c r="ET79" s="141"/>
      <c r="EU79" s="240"/>
      <c r="EV79" s="240"/>
      <c r="EW79" s="240"/>
      <c r="EX79" s="240"/>
      <c r="EY79" s="240"/>
      <c r="EZ79" s="240"/>
      <c r="FA79" s="240"/>
      <c r="FB79" s="117">
        <v>45048</v>
      </c>
      <c r="FC79" s="117">
        <v>45048</v>
      </c>
      <c r="FD79" s="117">
        <v>45048</v>
      </c>
      <c r="FE79" s="117">
        <v>45049</v>
      </c>
      <c r="FF79" s="116">
        <v>70</v>
      </c>
      <c r="FG79" s="117"/>
      <c r="FH79" s="138"/>
      <c r="FI79" s="142"/>
      <c r="FJ79" s="142"/>
      <c r="FK79" s="143"/>
      <c r="FL79" s="143"/>
      <c r="FM79" s="139"/>
      <c r="FN79" s="142"/>
      <c r="FO79" s="142"/>
      <c r="FP79" s="143"/>
      <c r="FQ79" s="143"/>
      <c r="FR79" s="157"/>
      <c r="FS79" s="468" t="s">
        <v>4718</v>
      </c>
      <c r="FT79" s="469">
        <v>45167</v>
      </c>
      <c r="FU79" s="444" t="s">
        <v>4791</v>
      </c>
      <c r="FW79" s="443" t="s">
        <v>4723</v>
      </c>
      <c r="FX79" s="459">
        <v>45132</v>
      </c>
      <c r="FY79" s="443" t="s">
        <v>4779</v>
      </c>
    </row>
    <row r="80" spans="1:181" ht="20.100000000000001" customHeight="1" x14ac:dyDescent="0.5">
      <c r="A80" s="109">
        <v>79</v>
      </c>
      <c r="B80" s="109" t="s">
        <v>674</v>
      </c>
      <c r="C80" s="109">
        <v>79</v>
      </c>
      <c r="D80" s="110" t="s">
        <v>675</v>
      </c>
      <c r="E80" s="110" t="s">
        <v>676</v>
      </c>
      <c r="F80" s="110" t="s">
        <v>1202</v>
      </c>
      <c r="G80" s="111" t="s">
        <v>89</v>
      </c>
      <c r="H80" s="110" t="s">
        <v>1449</v>
      </c>
      <c r="I80" s="110" t="s">
        <v>1450</v>
      </c>
      <c r="J80" s="110"/>
      <c r="K80" s="111" t="s">
        <v>1451</v>
      </c>
      <c r="L80" s="111" t="s">
        <v>1437</v>
      </c>
      <c r="M80" s="111"/>
      <c r="N80" s="111" t="s">
        <v>1207</v>
      </c>
      <c r="O80" s="111" t="s">
        <v>1452</v>
      </c>
      <c r="P80" s="113">
        <v>13.080006656202301</v>
      </c>
      <c r="Q80" s="113">
        <v>101.016046407633</v>
      </c>
      <c r="R80" s="114" t="s">
        <v>1453</v>
      </c>
      <c r="S80" s="114" t="s">
        <v>1454</v>
      </c>
      <c r="T80" s="115"/>
      <c r="U80" s="115"/>
      <c r="V80" s="115"/>
      <c r="W80" s="115"/>
      <c r="X80" s="115"/>
      <c r="Y80" s="115"/>
      <c r="Z80" s="181"/>
      <c r="AA80" s="181"/>
      <c r="AB80" s="115"/>
      <c r="AC80" s="211"/>
      <c r="AD80" s="166" t="s">
        <v>1423</v>
      </c>
      <c r="AE80" s="166" t="s">
        <v>1424</v>
      </c>
      <c r="AF80" s="273">
        <v>44985</v>
      </c>
      <c r="AG80" s="273">
        <v>44985</v>
      </c>
      <c r="AH80" s="118" t="s">
        <v>691</v>
      </c>
      <c r="AI80" s="118" t="s">
        <v>692</v>
      </c>
      <c r="AJ80" s="145"/>
      <c r="AK80" s="146"/>
      <c r="AL80" s="146"/>
      <c r="AM80" s="146"/>
      <c r="AN80" s="147"/>
      <c r="AO80" s="147"/>
      <c r="AP80" s="116"/>
      <c r="AQ80" s="147"/>
      <c r="AR80" s="147"/>
      <c r="AS80" s="149"/>
      <c r="AT80" s="122"/>
      <c r="AU80" s="142"/>
      <c r="AV80" s="149"/>
      <c r="AW80" s="150"/>
      <c r="AX80" s="149"/>
      <c r="AY80" s="149"/>
      <c r="AZ80" s="149"/>
      <c r="BA80" s="149"/>
      <c r="BB80" s="149"/>
      <c r="BC80" s="149"/>
      <c r="BD80" s="150" t="s">
        <v>698</v>
      </c>
      <c r="BE80" s="150"/>
      <c r="BF80" s="150"/>
      <c r="BG80" s="151" t="s">
        <v>699</v>
      </c>
      <c r="BH80" s="151" t="s">
        <v>700</v>
      </c>
      <c r="BI80" s="151" t="s">
        <v>701</v>
      </c>
      <c r="BJ80" s="152"/>
      <c r="BK80" s="152"/>
      <c r="BL80" s="153"/>
      <c r="BM80" s="154"/>
      <c r="BN80" s="155" t="s">
        <v>1452</v>
      </c>
      <c r="BO80" s="196" t="s">
        <v>1452</v>
      </c>
      <c r="BP80" s="196"/>
      <c r="BQ80" s="269" t="s">
        <v>1215</v>
      </c>
      <c r="BR80" s="269" t="s">
        <v>705</v>
      </c>
      <c r="BS80" s="273">
        <v>44985</v>
      </c>
      <c r="BT80" s="133">
        <v>100</v>
      </c>
      <c r="BU80" s="132">
        <v>44985</v>
      </c>
      <c r="BV80" s="132"/>
      <c r="BW80" s="132"/>
      <c r="BX80" s="134"/>
      <c r="BY80" s="134"/>
      <c r="BZ80" s="134"/>
      <c r="CA80" s="132"/>
      <c r="CB80" s="135"/>
      <c r="CC80" s="132"/>
      <c r="CD80" s="136"/>
      <c r="CE80" s="136"/>
      <c r="CF80" s="136"/>
      <c r="CG80" s="135"/>
      <c r="CH80" s="129"/>
      <c r="CI80" s="132">
        <v>44993</v>
      </c>
      <c r="CJ80" s="132">
        <v>44993</v>
      </c>
      <c r="CK80" s="132"/>
      <c r="CL80" s="132">
        <v>44993</v>
      </c>
      <c r="CM80" s="133">
        <v>100</v>
      </c>
      <c r="CN80" s="132">
        <v>44993</v>
      </c>
      <c r="CO80" s="132"/>
      <c r="CP80" s="132">
        <v>44994</v>
      </c>
      <c r="CQ80" s="132">
        <v>44994</v>
      </c>
      <c r="CR80" s="132"/>
      <c r="CS80" s="132">
        <v>44994</v>
      </c>
      <c r="CT80" s="133">
        <v>100</v>
      </c>
      <c r="CU80" s="117">
        <v>44994</v>
      </c>
      <c r="CV80" s="132"/>
      <c r="CW80" s="149"/>
      <c r="CX80" s="149"/>
      <c r="CY80" s="117">
        <v>45004</v>
      </c>
      <c r="CZ80" s="117">
        <v>45004</v>
      </c>
      <c r="DA80" s="117"/>
      <c r="DB80" s="117">
        <v>45004</v>
      </c>
      <c r="DC80" s="133">
        <v>100</v>
      </c>
      <c r="DD80" s="117">
        <v>45004</v>
      </c>
      <c r="DE80" s="138"/>
      <c r="DF80" s="138">
        <v>45007</v>
      </c>
      <c r="DG80" s="139" t="s">
        <v>4446</v>
      </c>
      <c r="DH80" s="117">
        <v>45044</v>
      </c>
      <c r="DI80" s="117">
        <v>45044</v>
      </c>
      <c r="DJ80" s="117">
        <v>45044</v>
      </c>
      <c r="DK80" s="117">
        <v>45044</v>
      </c>
      <c r="DL80" s="240"/>
      <c r="DM80" s="240"/>
      <c r="DN80" s="240"/>
      <c r="DO80" s="240"/>
      <c r="DP80" s="271"/>
      <c r="DQ80" s="240"/>
      <c r="DR80" s="240"/>
      <c r="DS80" s="117">
        <v>45048</v>
      </c>
      <c r="DT80" s="117">
        <v>45048</v>
      </c>
      <c r="DU80" s="117"/>
      <c r="DV80" s="117">
        <v>45049</v>
      </c>
      <c r="DW80" s="133">
        <v>100</v>
      </c>
      <c r="DX80" s="117">
        <v>45049</v>
      </c>
      <c r="DY80" s="240"/>
      <c r="DZ80" s="117">
        <v>45039</v>
      </c>
      <c r="EA80" s="117">
        <v>45039</v>
      </c>
      <c r="EB80" s="240"/>
      <c r="EC80" s="117">
        <v>45039</v>
      </c>
      <c r="ED80" s="116">
        <v>100</v>
      </c>
      <c r="EE80" s="117">
        <v>45039</v>
      </c>
      <c r="EF80" s="117" t="s">
        <v>4468</v>
      </c>
      <c r="EG80" s="117">
        <v>45039</v>
      </c>
      <c r="EH80" s="117">
        <v>45039</v>
      </c>
      <c r="EI80" s="117"/>
      <c r="EJ80" s="117">
        <v>45039</v>
      </c>
      <c r="EK80" s="116">
        <v>100</v>
      </c>
      <c r="EL80" s="117">
        <v>45062</v>
      </c>
      <c r="EM80" s="122" t="s">
        <v>4468</v>
      </c>
      <c r="EN80" s="141"/>
      <c r="EO80" s="141"/>
      <c r="EP80" s="141"/>
      <c r="EQ80" s="141"/>
      <c r="ER80" s="141"/>
      <c r="ES80" s="141"/>
      <c r="ET80" s="141"/>
      <c r="EU80" s="240"/>
      <c r="EV80" s="240"/>
      <c r="EW80" s="240"/>
      <c r="EX80" s="240"/>
      <c r="EY80" s="240"/>
      <c r="EZ80" s="240"/>
      <c r="FA80" s="240"/>
      <c r="FB80" s="117">
        <v>45051</v>
      </c>
      <c r="FC80" s="117">
        <v>45051</v>
      </c>
      <c r="FD80" s="117">
        <v>45051</v>
      </c>
      <c r="FE80" s="117">
        <v>45052</v>
      </c>
      <c r="FF80" s="116">
        <v>70</v>
      </c>
      <c r="FG80" s="117"/>
      <c r="FH80" s="138"/>
      <c r="FI80" s="142"/>
      <c r="FJ80" s="142"/>
      <c r="FK80" s="143"/>
      <c r="FL80" s="143"/>
      <c r="FM80" s="139"/>
      <c r="FN80" s="142"/>
      <c r="FO80" s="142"/>
      <c r="FP80" s="143"/>
      <c r="FQ80" s="143"/>
      <c r="FR80" s="157"/>
      <c r="FS80" s="468" t="s">
        <v>4718</v>
      </c>
      <c r="FT80" s="469">
        <v>45076</v>
      </c>
      <c r="FU80" s="444" t="s">
        <v>4791</v>
      </c>
      <c r="FW80" s="443" t="s">
        <v>4724</v>
      </c>
      <c r="FX80" s="459">
        <v>45132</v>
      </c>
      <c r="FY80" s="443" t="s">
        <v>4779</v>
      </c>
    </row>
    <row r="81" spans="1:181" ht="20.100000000000001" customHeight="1" x14ac:dyDescent="0.5">
      <c r="A81" s="109">
        <v>80</v>
      </c>
      <c r="B81" s="109" t="s">
        <v>674</v>
      </c>
      <c r="C81" s="109">
        <v>80</v>
      </c>
      <c r="D81" s="110" t="s">
        <v>675</v>
      </c>
      <c r="E81" s="110" t="s">
        <v>676</v>
      </c>
      <c r="F81" s="110" t="s">
        <v>1202</v>
      </c>
      <c r="G81" s="111" t="s">
        <v>89</v>
      </c>
      <c r="H81" s="110" t="s">
        <v>1455</v>
      </c>
      <c r="I81" s="110" t="s">
        <v>1455</v>
      </c>
      <c r="J81" s="110"/>
      <c r="K81" s="111" t="s">
        <v>1456</v>
      </c>
      <c r="L81" s="111" t="s">
        <v>1457</v>
      </c>
      <c r="M81" s="111"/>
      <c r="N81" s="111" t="s">
        <v>1207</v>
      </c>
      <c r="O81" s="111" t="s">
        <v>1458</v>
      </c>
      <c r="P81" s="113">
        <v>13.463846558494501</v>
      </c>
      <c r="Q81" s="113">
        <v>101.091962167627</v>
      </c>
      <c r="R81" s="114" t="s">
        <v>1459</v>
      </c>
      <c r="S81" s="114" t="s">
        <v>1460</v>
      </c>
      <c r="T81" s="115"/>
      <c r="U81" s="115"/>
      <c r="V81" s="115"/>
      <c r="W81" s="115"/>
      <c r="X81" s="115"/>
      <c r="Y81" s="115"/>
      <c r="Z81" s="181"/>
      <c r="AA81" s="181"/>
      <c r="AB81" s="115"/>
      <c r="AC81" s="211"/>
      <c r="AD81" s="166" t="s">
        <v>1423</v>
      </c>
      <c r="AE81" s="166" t="s">
        <v>1424</v>
      </c>
      <c r="AF81" s="273">
        <v>44984</v>
      </c>
      <c r="AG81" s="132">
        <v>44984</v>
      </c>
      <c r="AH81" s="118" t="s">
        <v>691</v>
      </c>
      <c r="AI81" s="118" t="s">
        <v>692</v>
      </c>
      <c r="AJ81" s="145"/>
      <c r="AK81" s="146"/>
      <c r="AL81" s="146"/>
      <c r="AM81" s="146"/>
      <c r="AN81" s="147"/>
      <c r="AO81" s="147"/>
      <c r="AP81" s="116"/>
      <c r="AQ81" s="147"/>
      <c r="AR81" s="147"/>
      <c r="AS81" s="149"/>
      <c r="AT81" s="122"/>
      <c r="AU81" s="142"/>
      <c r="AV81" s="149"/>
      <c r="AW81" s="150"/>
      <c r="AX81" s="149"/>
      <c r="AY81" s="149"/>
      <c r="AZ81" s="149"/>
      <c r="BA81" s="149"/>
      <c r="BB81" s="149"/>
      <c r="BC81" s="149"/>
      <c r="BD81" s="150" t="s">
        <v>698</v>
      </c>
      <c r="BE81" s="150"/>
      <c r="BF81" s="150"/>
      <c r="BG81" s="151" t="s">
        <v>699</v>
      </c>
      <c r="BH81" s="151" t="s">
        <v>700</v>
      </c>
      <c r="BI81" s="151" t="s">
        <v>701</v>
      </c>
      <c r="BJ81" s="152"/>
      <c r="BK81" s="152"/>
      <c r="BL81" s="153"/>
      <c r="BM81" s="154"/>
      <c r="BN81" s="155" t="s">
        <v>1458</v>
      </c>
      <c r="BO81" s="196" t="s">
        <v>1458</v>
      </c>
      <c r="BP81" s="196"/>
      <c r="BQ81" s="269" t="s">
        <v>1215</v>
      </c>
      <c r="BR81" s="269" t="s">
        <v>705</v>
      </c>
      <c r="BS81" s="273">
        <v>44984</v>
      </c>
      <c r="BT81" s="133">
        <v>100</v>
      </c>
      <c r="BU81" s="132">
        <v>44984</v>
      </c>
      <c r="BV81" s="132"/>
      <c r="BW81" s="132"/>
      <c r="BX81" s="134"/>
      <c r="BY81" s="134"/>
      <c r="BZ81" s="134"/>
      <c r="CA81" s="132"/>
      <c r="CB81" s="135"/>
      <c r="CC81" s="132"/>
      <c r="CD81" s="136"/>
      <c r="CE81" s="136"/>
      <c r="CF81" s="136"/>
      <c r="CG81" s="135"/>
      <c r="CH81" s="129"/>
      <c r="CI81" s="132">
        <v>44995</v>
      </c>
      <c r="CJ81" s="132">
        <v>44995</v>
      </c>
      <c r="CK81" s="132"/>
      <c r="CL81" s="132">
        <v>44995</v>
      </c>
      <c r="CM81" s="133">
        <v>100</v>
      </c>
      <c r="CN81" s="132">
        <v>44995</v>
      </c>
      <c r="CO81" s="132"/>
      <c r="CP81" s="132">
        <v>44995</v>
      </c>
      <c r="CQ81" s="132">
        <v>44995</v>
      </c>
      <c r="CR81" s="240"/>
      <c r="CS81" s="132">
        <v>44995</v>
      </c>
      <c r="CT81" s="133">
        <v>100</v>
      </c>
      <c r="CU81" s="117">
        <v>44995</v>
      </c>
      <c r="CV81" s="116"/>
      <c r="CW81" s="149"/>
      <c r="CX81" s="149"/>
      <c r="CY81" s="117">
        <v>45003</v>
      </c>
      <c r="CZ81" s="117">
        <v>45003</v>
      </c>
      <c r="DA81" s="117"/>
      <c r="DB81" s="117">
        <v>45003</v>
      </c>
      <c r="DC81" s="133">
        <v>100</v>
      </c>
      <c r="DD81" s="117">
        <v>45003</v>
      </c>
      <c r="DE81" s="138"/>
      <c r="DF81" s="138">
        <v>45007</v>
      </c>
      <c r="DG81" s="139" t="s">
        <v>4446</v>
      </c>
      <c r="DH81" s="117">
        <v>45036</v>
      </c>
      <c r="DI81" s="117">
        <v>45036</v>
      </c>
      <c r="DJ81" s="117">
        <v>45036</v>
      </c>
      <c r="DK81" s="117">
        <v>45036</v>
      </c>
      <c r="DL81" s="117">
        <v>45036</v>
      </c>
      <c r="DM81" s="117">
        <v>45036</v>
      </c>
      <c r="DN81" s="117"/>
      <c r="DO81" s="117">
        <v>45036</v>
      </c>
      <c r="DP81" s="133">
        <v>100</v>
      </c>
      <c r="DQ81" s="117">
        <v>45036</v>
      </c>
      <c r="DR81" s="117"/>
      <c r="DS81" s="117">
        <v>45036</v>
      </c>
      <c r="DT81" s="117">
        <v>45036</v>
      </c>
      <c r="DU81" s="117"/>
      <c r="DV81" s="117">
        <v>45036</v>
      </c>
      <c r="DW81" s="133">
        <v>100</v>
      </c>
      <c r="DX81" s="117">
        <v>45036</v>
      </c>
      <c r="DY81" s="240"/>
      <c r="DZ81" s="117">
        <v>45039</v>
      </c>
      <c r="EA81" s="117">
        <v>45039</v>
      </c>
      <c r="EB81" s="240"/>
      <c r="EC81" s="117">
        <v>45039</v>
      </c>
      <c r="ED81" s="116">
        <v>100</v>
      </c>
      <c r="EE81" s="117">
        <v>45039</v>
      </c>
      <c r="EF81" s="117" t="s">
        <v>4469</v>
      </c>
      <c r="EG81" s="117">
        <v>45039</v>
      </c>
      <c r="EH81" s="117">
        <v>45039</v>
      </c>
      <c r="EI81" s="117"/>
      <c r="EJ81" s="117">
        <v>45039</v>
      </c>
      <c r="EK81" s="133">
        <v>100</v>
      </c>
      <c r="EL81" s="117">
        <v>45062</v>
      </c>
      <c r="EM81" s="122" t="s">
        <v>4418</v>
      </c>
      <c r="EN81" s="141"/>
      <c r="EO81" s="141"/>
      <c r="EP81" s="141"/>
      <c r="EQ81" s="141"/>
      <c r="ER81" s="141"/>
      <c r="ES81" s="141"/>
      <c r="ET81" s="141"/>
      <c r="EU81" s="240"/>
      <c r="EV81" s="240"/>
      <c r="EW81" s="240"/>
      <c r="EX81" s="240"/>
      <c r="EY81" s="240"/>
      <c r="EZ81" s="240"/>
      <c r="FA81" s="240"/>
      <c r="FB81" s="117">
        <v>45049</v>
      </c>
      <c r="FC81" s="117">
        <v>45049</v>
      </c>
      <c r="FD81" s="117"/>
      <c r="FE81" s="117">
        <v>45050</v>
      </c>
      <c r="FF81" s="116">
        <v>100</v>
      </c>
      <c r="FG81" s="117">
        <v>45071</v>
      </c>
      <c r="FH81" s="138" t="s">
        <v>4792</v>
      </c>
      <c r="FI81" s="142"/>
      <c r="FJ81" s="142"/>
      <c r="FK81" s="143">
        <v>243349</v>
      </c>
      <c r="FL81" s="143">
        <v>243349</v>
      </c>
      <c r="FM81" s="139" t="s">
        <v>708</v>
      </c>
      <c r="FN81" s="142"/>
      <c r="FO81" s="142"/>
      <c r="FP81" s="143">
        <v>243349</v>
      </c>
      <c r="FQ81" s="143">
        <v>243349</v>
      </c>
      <c r="FR81" s="139" t="s">
        <v>708</v>
      </c>
      <c r="FS81" s="468" t="s">
        <v>4718</v>
      </c>
      <c r="FT81" s="469">
        <v>45076</v>
      </c>
      <c r="FU81" s="444" t="s">
        <v>4791</v>
      </c>
      <c r="FW81" s="443" t="s">
        <v>4724</v>
      </c>
      <c r="FX81" s="459">
        <v>45132</v>
      </c>
      <c r="FY81" s="443" t="s">
        <v>4779</v>
      </c>
    </row>
    <row r="82" spans="1:181" ht="20.100000000000001" customHeight="1" x14ac:dyDescent="0.5">
      <c r="A82" s="109">
        <v>81</v>
      </c>
      <c r="B82" s="109" t="s">
        <v>674</v>
      </c>
      <c r="C82" s="109">
        <v>81</v>
      </c>
      <c r="D82" s="110" t="s">
        <v>3362</v>
      </c>
      <c r="E82" s="110" t="s">
        <v>912</v>
      </c>
      <c r="F82" s="110" t="s">
        <v>1202</v>
      </c>
      <c r="G82" s="111" t="s">
        <v>89</v>
      </c>
      <c r="H82" s="110" t="s">
        <v>1455</v>
      </c>
      <c r="I82" s="110" t="s">
        <v>1461</v>
      </c>
      <c r="J82" s="110"/>
      <c r="K82" s="287" t="s">
        <v>4470</v>
      </c>
      <c r="L82" s="111" t="s">
        <v>1457</v>
      </c>
      <c r="M82" s="111"/>
      <c r="N82" s="111" t="s">
        <v>1207</v>
      </c>
      <c r="O82" s="111" t="s">
        <v>1462</v>
      </c>
      <c r="P82" s="113">
        <v>13.4170899340786</v>
      </c>
      <c r="Q82" s="113">
        <v>101.059843399733</v>
      </c>
      <c r="R82" s="114" t="s">
        <v>1463</v>
      </c>
      <c r="S82" s="114" t="s">
        <v>1464</v>
      </c>
      <c r="T82" s="115"/>
      <c r="U82" s="115"/>
      <c r="V82" s="115"/>
      <c r="W82" s="115"/>
      <c r="X82" s="115"/>
      <c r="Y82" s="115"/>
      <c r="Z82" s="181"/>
      <c r="AA82" s="181"/>
      <c r="AB82" s="115"/>
      <c r="AC82" s="211"/>
      <c r="AD82" s="166" t="s">
        <v>1423</v>
      </c>
      <c r="AE82" s="166" t="s">
        <v>1424</v>
      </c>
      <c r="AF82" s="273">
        <v>44984</v>
      </c>
      <c r="AG82" s="267">
        <v>44981</v>
      </c>
      <c r="AH82" s="118" t="s">
        <v>691</v>
      </c>
      <c r="AI82" s="118" t="s">
        <v>692</v>
      </c>
      <c r="AJ82" s="116"/>
      <c r="AK82" s="146"/>
      <c r="AL82" s="146"/>
      <c r="AM82" s="146"/>
      <c r="AN82" s="147"/>
      <c r="AO82" s="147"/>
      <c r="AP82" s="116"/>
      <c r="AQ82" s="147"/>
      <c r="AR82" s="147"/>
      <c r="AS82" s="149"/>
      <c r="AT82" s="122"/>
      <c r="AU82" s="142"/>
      <c r="AV82" s="149"/>
      <c r="AW82" s="150"/>
      <c r="AX82" s="149"/>
      <c r="AY82" s="149"/>
      <c r="AZ82" s="149"/>
      <c r="BA82" s="149"/>
      <c r="BB82" s="149"/>
      <c r="BC82" s="149"/>
      <c r="BD82" s="150" t="s">
        <v>698</v>
      </c>
      <c r="BE82" s="150"/>
      <c r="BF82" s="150"/>
      <c r="BG82" s="151" t="s">
        <v>699</v>
      </c>
      <c r="BH82" s="151" t="s">
        <v>700</v>
      </c>
      <c r="BI82" s="151" t="s">
        <v>701</v>
      </c>
      <c r="BJ82" s="152"/>
      <c r="BK82" s="152"/>
      <c r="BL82" s="153"/>
      <c r="BM82" s="154"/>
      <c r="BN82" s="155" t="s">
        <v>1462</v>
      </c>
      <c r="BO82" s="196" t="s">
        <v>1462</v>
      </c>
      <c r="BP82" s="196"/>
      <c r="BQ82" s="269" t="s">
        <v>1215</v>
      </c>
      <c r="BR82" s="269" t="s">
        <v>705</v>
      </c>
      <c r="BS82" s="273">
        <v>44984</v>
      </c>
      <c r="BT82" s="133">
        <v>100</v>
      </c>
      <c r="BU82" s="132">
        <v>44981</v>
      </c>
      <c r="BV82" s="132"/>
      <c r="BW82" s="132"/>
      <c r="BX82" s="134"/>
      <c r="BY82" s="134"/>
      <c r="BZ82" s="134"/>
      <c r="CA82" s="132"/>
      <c r="CB82" s="135"/>
      <c r="CC82" s="132"/>
      <c r="CD82" s="136"/>
      <c r="CE82" s="289" t="s">
        <v>1465</v>
      </c>
      <c r="CF82" s="289"/>
      <c r="CG82" s="258" t="s">
        <v>1465</v>
      </c>
      <c r="CH82" s="129"/>
      <c r="CI82" s="132">
        <v>45052</v>
      </c>
      <c r="CJ82" s="132">
        <v>45052</v>
      </c>
      <c r="CK82" s="132"/>
      <c r="CL82" s="132">
        <v>45052</v>
      </c>
      <c r="CM82" s="133">
        <v>100</v>
      </c>
      <c r="CN82" s="132">
        <v>45052</v>
      </c>
      <c r="CO82" s="171"/>
      <c r="CP82" s="132">
        <v>45052</v>
      </c>
      <c r="CQ82" s="132">
        <v>45052</v>
      </c>
      <c r="CR82" s="240"/>
      <c r="CS82" s="132">
        <v>45052</v>
      </c>
      <c r="CT82" s="133">
        <v>100</v>
      </c>
      <c r="CU82" s="132">
        <v>45052</v>
      </c>
      <c r="CV82" s="129"/>
      <c r="CW82" s="149"/>
      <c r="CX82" s="149"/>
      <c r="CY82" s="117">
        <v>45057</v>
      </c>
      <c r="CZ82" s="117">
        <v>45063</v>
      </c>
      <c r="DA82" s="117"/>
      <c r="DB82" s="117">
        <v>45063</v>
      </c>
      <c r="DC82" s="133">
        <v>100</v>
      </c>
      <c r="DD82" s="117">
        <v>45063</v>
      </c>
      <c r="DE82" s="289" t="s">
        <v>1466</v>
      </c>
      <c r="DF82" s="138">
        <v>45023</v>
      </c>
      <c r="DG82" s="139" t="s">
        <v>4387</v>
      </c>
      <c r="DH82" s="117">
        <v>45037</v>
      </c>
      <c r="DI82" s="117">
        <v>45037</v>
      </c>
      <c r="DJ82" s="117">
        <v>45037</v>
      </c>
      <c r="DK82" s="117">
        <v>45037</v>
      </c>
      <c r="DL82" s="240"/>
      <c r="DM82" s="240"/>
      <c r="DN82" s="240"/>
      <c r="DO82" s="240"/>
      <c r="DP82" s="271"/>
      <c r="DQ82" s="240"/>
      <c r="DR82" s="240"/>
      <c r="DS82" s="117">
        <v>45056</v>
      </c>
      <c r="DT82" s="117">
        <v>45063</v>
      </c>
      <c r="DU82" s="117"/>
      <c r="DV82" s="117">
        <v>45063</v>
      </c>
      <c r="DW82" s="133">
        <v>100</v>
      </c>
      <c r="DX82" s="117">
        <v>45063</v>
      </c>
      <c r="DY82" s="240"/>
      <c r="DZ82" s="117"/>
      <c r="EA82" s="117"/>
      <c r="EB82" s="240"/>
      <c r="EC82" s="117"/>
      <c r="ED82" s="240"/>
      <c r="EE82" s="117"/>
      <c r="EF82" s="240"/>
      <c r="EG82" s="117">
        <v>45050</v>
      </c>
      <c r="EH82" s="117">
        <v>45050</v>
      </c>
      <c r="EI82" s="117"/>
      <c r="EJ82" s="117">
        <v>45051</v>
      </c>
      <c r="EK82" s="116">
        <v>100</v>
      </c>
      <c r="EL82" s="117">
        <v>45062</v>
      </c>
      <c r="EM82" s="122" t="s">
        <v>4726</v>
      </c>
      <c r="EN82" s="141"/>
      <c r="EO82" s="141"/>
      <c r="EP82" s="141"/>
      <c r="EQ82" s="141"/>
      <c r="ER82" s="141"/>
      <c r="ES82" s="141"/>
      <c r="ET82" s="141"/>
      <c r="EU82" s="240"/>
      <c r="EV82" s="240"/>
      <c r="EW82" s="240"/>
      <c r="EX82" s="240"/>
      <c r="EY82" s="240"/>
      <c r="EZ82" s="240"/>
      <c r="FA82" s="240"/>
      <c r="FB82" s="117">
        <v>45058</v>
      </c>
      <c r="FC82" s="117"/>
      <c r="FD82" s="117"/>
      <c r="FE82" s="117"/>
      <c r="FF82" s="116"/>
      <c r="FG82" s="117"/>
      <c r="FH82" s="138"/>
      <c r="FI82" s="142"/>
      <c r="FJ82" s="142"/>
      <c r="FK82" s="143">
        <v>243341</v>
      </c>
      <c r="FL82" s="143">
        <v>243341</v>
      </c>
      <c r="FM82" s="139" t="s">
        <v>708</v>
      </c>
      <c r="FN82" s="142"/>
      <c r="FO82" s="142"/>
      <c r="FP82" s="143">
        <v>243341</v>
      </c>
      <c r="FQ82" s="143">
        <v>243341</v>
      </c>
      <c r="FR82" s="157" t="s">
        <v>729</v>
      </c>
      <c r="FS82" s="468" t="s">
        <v>4718</v>
      </c>
      <c r="FT82" s="469">
        <v>45076</v>
      </c>
      <c r="FU82" s="444" t="s">
        <v>4791</v>
      </c>
      <c r="FW82" s="443" t="s">
        <v>4724</v>
      </c>
      <c r="FX82" s="459">
        <v>45132</v>
      </c>
      <c r="FY82" s="443" t="s">
        <v>4779</v>
      </c>
    </row>
    <row r="83" spans="1:181" ht="20.100000000000001" customHeight="1" x14ac:dyDescent="0.5">
      <c r="A83" s="109">
        <v>82</v>
      </c>
      <c r="B83" s="109" t="s">
        <v>674</v>
      </c>
      <c r="C83" s="109">
        <v>82</v>
      </c>
      <c r="D83" s="110" t="s">
        <v>675</v>
      </c>
      <c r="E83" s="110" t="s">
        <v>676</v>
      </c>
      <c r="F83" s="110" t="s">
        <v>1202</v>
      </c>
      <c r="G83" s="111" t="s">
        <v>89</v>
      </c>
      <c r="H83" s="110" t="s">
        <v>1467</v>
      </c>
      <c r="I83" s="110" t="s">
        <v>1468</v>
      </c>
      <c r="J83" s="110"/>
      <c r="K83" s="111" t="s">
        <v>1469</v>
      </c>
      <c r="L83" s="111" t="s">
        <v>1457</v>
      </c>
      <c r="M83" s="111"/>
      <c r="N83" s="111" t="s">
        <v>1207</v>
      </c>
      <c r="O83" s="111" t="s">
        <v>1470</v>
      </c>
      <c r="P83" s="113">
        <v>13.4505358287772</v>
      </c>
      <c r="Q83" s="113">
        <v>101.170862438792</v>
      </c>
      <c r="R83" s="114" t="s">
        <v>1471</v>
      </c>
      <c r="S83" s="114"/>
      <c r="T83" s="115"/>
      <c r="U83" s="115"/>
      <c r="V83" s="115"/>
      <c r="W83" s="115" t="s">
        <v>1472</v>
      </c>
      <c r="X83" s="115"/>
      <c r="Y83" s="115"/>
      <c r="Z83" s="181"/>
      <c r="AA83" s="181"/>
      <c r="AB83" s="115"/>
      <c r="AC83" s="211"/>
      <c r="AD83" s="166" t="s">
        <v>1423</v>
      </c>
      <c r="AE83" s="166" t="s">
        <v>1424</v>
      </c>
      <c r="AF83" s="273">
        <v>44980</v>
      </c>
      <c r="AG83" s="132">
        <v>44980</v>
      </c>
      <c r="AH83" s="118" t="s">
        <v>691</v>
      </c>
      <c r="AI83" s="118" t="s">
        <v>692</v>
      </c>
      <c r="AJ83" s="145">
        <v>8</v>
      </c>
      <c r="AK83" s="146">
        <v>10</v>
      </c>
      <c r="AL83" s="146">
        <v>4</v>
      </c>
      <c r="AM83" s="146">
        <v>80</v>
      </c>
      <c r="AN83" s="147">
        <v>1</v>
      </c>
      <c r="AO83" s="147">
        <v>1</v>
      </c>
      <c r="AP83" s="116" t="s">
        <v>1473</v>
      </c>
      <c r="AQ83" s="147"/>
      <c r="AR83" s="147"/>
      <c r="AS83" s="149"/>
      <c r="AT83" s="122"/>
      <c r="AU83" s="142"/>
      <c r="AV83" s="149"/>
      <c r="AW83" s="150"/>
      <c r="AX83" s="149"/>
      <c r="AY83" s="149"/>
      <c r="AZ83" s="149"/>
      <c r="BA83" s="149"/>
      <c r="BB83" s="149"/>
      <c r="BC83" s="149"/>
      <c r="BD83" s="150" t="s">
        <v>698</v>
      </c>
      <c r="BE83" s="150"/>
      <c r="BF83" s="150"/>
      <c r="BG83" s="151" t="s">
        <v>699</v>
      </c>
      <c r="BH83" s="151" t="s">
        <v>700</v>
      </c>
      <c r="BI83" s="151" t="s">
        <v>701</v>
      </c>
      <c r="BJ83" s="152"/>
      <c r="BK83" s="152"/>
      <c r="BL83" s="153"/>
      <c r="BM83" s="154"/>
      <c r="BN83" s="155" t="s">
        <v>1470</v>
      </c>
      <c r="BO83" s="196" t="s">
        <v>1470</v>
      </c>
      <c r="BP83" s="196"/>
      <c r="BQ83" s="269" t="s">
        <v>1215</v>
      </c>
      <c r="BR83" s="269" t="s">
        <v>705</v>
      </c>
      <c r="BS83" s="273">
        <v>44980</v>
      </c>
      <c r="BT83" s="133">
        <v>100</v>
      </c>
      <c r="BU83" s="132">
        <v>44980</v>
      </c>
      <c r="BV83" s="132"/>
      <c r="BW83" s="132"/>
      <c r="BX83" s="134"/>
      <c r="BY83" s="134"/>
      <c r="BZ83" s="134"/>
      <c r="CA83" s="132"/>
      <c r="CB83" s="135"/>
      <c r="CC83" s="132"/>
      <c r="CD83" s="136"/>
      <c r="CE83" s="136"/>
      <c r="CF83" s="136"/>
      <c r="CG83" s="135"/>
      <c r="CH83" s="129"/>
      <c r="CI83" s="132">
        <v>44992</v>
      </c>
      <c r="CJ83" s="132">
        <v>44992</v>
      </c>
      <c r="CK83" s="132"/>
      <c r="CL83" s="132">
        <v>44992</v>
      </c>
      <c r="CM83" s="133">
        <v>100</v>
      </c>
      <c r="CN83" s="132">
        <v>44992</v>
      </c>
      <c r="CO83" s="132"/>
      <c r="CP83" s="132">
        <v>44992</v>
      </c>
      <c r="CQ83" s="132">
        <v>44992</v>
      </c>
      <c r="CR83" s="132"/>
      <c r="CS83" s="132">
        <v>44992</v>
      </c>
      <c r="CT83" s="133">
        <v>100</v>
      </c>
      <c r="CU83" s="117">
        <v>44992</v>
      </c>
      <c r="CV83" s="132"/>
      <c r="CW83" s="149"/>
      <c r="CX83" s="149"/>
      <c r="CY83" s="117">
        <v>45003</v>
      </c>
      <c r="CZ83" s="117">
        <v>45003</v>
      </c>
      <c r="DA83" s="117"/>
      <c r="DB83" s="117">
        <v>45003</v>
      </c>
      <c r="DC83" s="133">
        <v>100</v>
      </c>
      <c r="DD83" s="117">
        <v>45003</v>
      </c>
      <c r="DE83" s="138"/>
      <c r="DF83" s="138">
        <v>45007</v>
      </c>
      <c r="DG83" s="139" t="s">
        <v>4446</v>
      </c>
      <c r="DH83" s="117">
        <v>45041</v>
      </c>
      <c r="DI83" s="117">
        <v>45041</v>
      </c>
      <c r="DJ83" s="117">
        <v>45041</v>
      </c>
      <c r="DK83" s="117">
        <v>45041</v>
      </c>
      <c r="DL83" s="240"/>
      <c r="DM83" s="240"/>
      <c r="DN83" s="240"/>
      <c r="DO83" s="240"/>
      <c r="DP83" s="271"/>
      <c r="DQ83" s="240"/>
      <c r="DR83" s="240"/>
      <c r="DS83" s="117">
        <v>45040</v>
      </c>
      <c r="DT83" s="117">
        <v>45040</v>
      </c>
      <c r="DU83" s="117"/>
      <c r="DV83" s="117">
        <v>45040</v>
      </c>
      <c r="DW83" s="133">
        <v>100</v>
      </c>
      <c r="DX83" s="117">
        <v>45040</v>
      </c>
      <c r="DY83" s="240"/>
      <c r="DZ83" s="117">
        <v>45039</v>
      </c>
      <c r="EA83" s="117">
        <v>45039</v>
      </c>
      <c r="EB83" s="240"/>
      <c r="EC83" s="117">
        <v>45039</v>
      </c>
      <c r="ED83" s="116">
        <v>100</v>
      </c>
      <c r="EE83" s="117">
        <v>45039</v>
      </c>
      <c r="EF83" s="117" t="s">
        <v>4469</v>
      </c>
      <c r="EG83" s="117">
        <v>45039</v>
      </c>
      <c r="EH83" s="117">
        <v>45039</v>
      </c>
      <c r="EI83" s="117"/>
      <c r="EJ83" s="117">
        <v>45039</v>
      </c>
      <c r="EK83" s="133">
        <v>100</v>
      </c>
      <c r="EL83" s="117">
        <v>45062</v>
      </c>
      <c r="EM83" s="122" t="s">
        <v>4418</v>
      </c>
      <c r="EN83" s="141"/>
      <c r="EO83" s="141"/>
      <c r="EP83" s="141"/>
      <c r="EQ83" s="141"/>
      <c r="ER83" s="141"/>
      <c r="ES83" s="141"/>
      <c r="ET83" s="141"/>
      <c r="EU83" s="240"/>
      <c r="EV83" s="240"/>
      <c r="EW83" s="240"/>
      <c r="EX83" s="240"/>
      <c r="EY83" s="240"/>
      <c r="EZ83" s="240"/>
      <c r="FA83" s="240"/>
      <c r="FB83" s="117">
        <v>45048</v>
      </c>
      <c r="FC83" s="117">
        <v>45048</v>
      </c>
      <c r="FD83" s="117"/>
      <c r="FE83" s="117">
        <v>45049</v>
      </c>
      <c r="FF83" s="116">
        <v>100</v>
      </c>
      <c r="FG83" s="117">
        <v>45070</v>
      </c>
      <c r="FH83" s="138"/>
      <c r="FI83" s="142"/>
      <c r="FJ83" s="142"/>
      <c r="FK83" s="143">
        <v>243341</v>
      </c>
      <c r="FL83" s="143">
        <v>243341</v>
      </c>
      <c r="FM83" s="139" t="s">
        <v>708</v>
      </c>
      <c r="FN83" s="142"/>
      <c r="FO83" s="142"/>
      <c r="FP83" s="143">
        <v>243341</v>
      </c>
      <c r="FQ83" s="143">
        <v>243341</v>
      </c>
      <c r="FR83" s="139" t="s">
        <v>708</v>
      </c>
      <c r="FS83" s="468" t="s">
        <v>4718</v>
      </c>
      <c r="FT83" s="469">
        <v>45169</v>
      </c>
      <c r="FU83" s="444" t="s">
        <v>4791</v>
      </c>
      <c r="FW83" s="443" t="s">
        <v>4718</v>
      </c>
      <c r="FX83" s="459">
        <v>45133</v>
      </c>
      <c r="FY83" s="443" t="s">
        <v>4779</v>
      </c>
    </row>
    <row r="84" spans="1:181" ht="20.100000000000001" customHeight="1" x14ac:dyDescent="0.5">
      <c r="A84" s="109">
        <v>83</v>
      </c>
      <c r="B84" s="109" t="s">
        <v>674</v>
      </c>
      <c r="C84" s="109">
        <v>83</v>
      </c>
      <c r="D84" s="110" t="s">
        <v>675</v>
      </c>
      <c r="E84" s="110" t="s">
        <v>676</v>
      </c>
      <c r="F84" s="110" t="s">
        <v>1202</v>
      </c>
      <c r="G84" s="111" t="s">
        <v>89</v>
      </c>
      <c r="H84" s="110" t="s">
        <v>1467</v>
      </c>
      <c r="I84" s="110" t="s">
        <v>1474</v>
      </c>
      <c r="J84" s="110"/>
      <c r="K84" s="111" t="s">
        <v>1475</v>
      </c>
      <c r="L84" s="111"/>
      <c r="M84" s="111"/>
      <c r="N84" s="111" t="s">
        <v>1207</v>
      </c>
      <c r="O84" s="111" t="s">
        <v>1476</v>
      </c>
      <c r="P84" s="113">
        <v>13.526531689436499</v>
      </c>
      <c r="Q84" s="113">
        <v>101.21303890461201</v>
      </c>
      <c r="R84" s="114" t="s">
        <v>1477</v>
      </c>
      <c r="S84" s="114"/>
      <c r="T84" s="115"/>
      <c r="U84" s="115"/>
      <c r="V84" s="115"/>
      <c r="W84" s="115" t="s">
        <v>1478</v>
      </c>
      <c r="X84" s="115"/>
      <c r="Y84" s="115"/>
      <c r="Z84" s="181"/>
      <c r="AA84" s="181"/>
      <c r="AB84" s="115"/>
      <c r="AC84" s="211"/>
      <c r="AD84" s="166" t="s">
        <v>1423</v>
      </c>
      <c r="AE84" s="166" t="s">
        <v>1424</v>
      </c>
      <c r="AF84" s="267">
        <v>44981</v>
      </c>
      <c r="AG84" s="132">
        <v>44980</v>
      </c>
      <c r="AH84" s="118" t="s">
        <v>691</v>
      </c>
      <c r="AI84" s="118" t="s">
        <v>692</v>
      </c>
      <c r="AJ84" s="145"/>
      <c r="AK84" s="146"/>
      <c r="AL84" s="146"/>
      <c r="AM84" s="146"/>
      <c r="AN84" s="147"/>
      <c r="AO84" s="147"/>
      <c r="AP84" s="116"/>
      <c r="AQ84" s="147"/>
      <c r="AR84" s="147"/>
      <c r="AS84" s="149"/>
      <c r="AT84" s="122"/>
      <c r="AU84" s="142"/>
      <c r="AV84" s="149"/>
      <c r="AW84" s="150"/>
      <c r="AX84" s="149"/>
      <c r="AY84" s="149"/>
      <c r="AZ84" s="149"/>
      <c r="BA84" s="149"/>
      <c r="BB84" s="149"/>
      <c r="BC84" s="149"/>
      <c r="BD84" s="150" t="s">
        <v>698</v>
      </c>
      <c r="BE84" s="150"/>
      <c r="BF84" s="150"/>
      <c r="BG84" s="151" t="s">
        <v>699</v>
      </c>
      <c r="BH84" s="151" t="s">
        <v>700</v>
      </c>
      <c r="BI84" s="151" t="s">
        <v>701</v>
      </c>
      <c r="BJ84" s="152"/>
      <c r="BK84" s="152"/>
      <c r="BL84" s="153"/>
      <c r="BM84" s="154"/>
      <c r="BN84" s="155" t="s">
        <v>1476</v>
      </c>
      <c r="BO84" s="196" t="s">
        <v>1476</v>
      </c>
      <c r="BP84" s="196"/>
      <c r="BQ84" s="269" t="s">
        <v>1215</v>
      </c>
      <c r="BR84" s="269" t="s">
        <v>705</v>
      </c>
      <c r="BS84" s="267">
        <v>44981</v>
      </c>
      <c r="BT84" s="133">
        <v>100</v>
      </c>
      <c r="BU84" s="132">
        <v>44980</v>
      </c>
      <c r="BV84" s="132"/>
      <c r="BW84" s="132"/>
      <c r="BX84" s="134"/>
      <c r="BY84" s="134"/>
      <c r="BZ84" s="134"/>
      <c r="CA84" s="132"/>
      <c r="CB84" s="135"/>
      <c r="CC84" s="132"/>
      <c r="CD84" s="136"/>
      <c r="CE84" s="136"/>
      <c r="CF84" s="136"/>
      <c r="CG84" s="135"/>
      <c r="CH84" s="129"/>
      <c r="CI84" s="132">
        <v>45001</v>
      </c>
      <c r="CJ84" s="132">
        <v>45001</v>
      </c>
      <c r="CK84" s="132"/>
      <c r="CL84" s="132">
        <v>45001</v>
      </c>
      <c r="CM84" s="133">
        <v>100</v>
      </c>
      <c r="CN84" s="132">
        <v>45001</v>
      </c>
      <c r="CO84" s="132"/>
      <c r="CP84" s="132">
        <v>45001</v>
      </c>
      <c r="CQ84" s="132">
        <v>45001</v>
      </c>
      <c r="CR84" s="240"/>
      <c r="CS84" s="132">
        <v>45001</v>
      </c>
      <c r="CT84" s="133">
        <v>100</v>
      </c>
      <c r="CU84" s="132">
        <v>45001</v>
      </c>
      <c r="CV84" s="116"/>
      <c r="CW84" s="149"/>
      <c r="CX84" s="149"/>
      <c r="CY84" s="117">
        <v>45005</v>
      </c>
      <c r="CZ84" s="117">
        <v>45007</v>
      </c>
      <c r="DA84" s="117"/>
      <c r="DB84" s="117">
        <v>45007</v>
      </c>
      <c r="DC84" s="133">
        <v>100</v>
      </c>
      <c r="DD84" s="117">
        <v>45007</v>
      </c>
      <c r="DE84" s="138"/>
      <c r="DF84" s="138">
        <v>45007</v>
      </c>
      <c r="DG84" s="139" t="s">
        <v>4446</v>
      </c>
      <c r="DH84" s="117">
        <v>45042</v>
      </c>
      <c r="DI84" s="117">
        <v>45042</v>
      </c>
      <c r="DJ84" s="117">
        <v>45042</v>
      </c>
      <c r="DK84" s="117">
        <v>45042</v>
      </c>
      <c r="DL84" s="240"/>
      <c r="DM84" s="240"/>
      <c r="DN84" s="240"/>
      <c r="DO84" s="240"/>
      <c r="DP84" s="271"/>
      <c r="DQ84" s="240"/>
      <c r="DR84" s="240"/>
      <c r="DS84" s="117">
        <v>45040</v>
      </c>
      <c r="DT84" s="117">
        <v>45040</v>
      </c>
      <c r="DU84" s="117"/>
      <c r="DV84" s="117">
        <v>45041</v>
      </c>
      <c r="DW84" s="133">
        <v>100</v>
      </c>
      <c r="DX84" s="117">
        <v>45042</v>
      </c>
      <c r="DY84" s="240"/>
      <c r="DZ84" s="117">
        <v>45039</v>
      </c>
      <c r="EA84" s="117">
        <v>45039</v>
      </c>
      <c r="EB84" s="240"/>
      <c r="EC84" s="117">
        <v>45039</v>
      </c>
      <c r="ED84" s="116">
        <v>100</v>
      </c>
      <c r="EE84" s="117">
        <v>45039</v>
      </c>
      <c r="EF84" s="117" t="s">
        <v>4472</v>
      </c>
      <c r="EG84" s="117">
        <v>45039</v>
      </c>
      <c r="EH84" s="117">
        <v>45039</v>
      </c>
      <c r="EI84" s="117"/>
      <c r="EJ84" s="117">
        <v>45040</v>
      </c>
      <c r="EK84" s="116">
        <v>100</v>
      </c>
      <c r="EL84" s="117">
        <v>45063</v>
      </c>
      <c r="EM84" s="122" t="s">
        <v>4731</v>
      </c>
      <c r="EN84" s="141"/>
      <c r="EO84" s="141"/>
      <c r="EP84" s="141"/>
      <c r="EQ84" s="141"/>
      <c r="ER84" s="141"/>
      <c r="ES84" s="141"/>
      <c r="ET84" s="141"/>
      <c r="EU84" s="240"/>
      <c r="EV84" s="240"/>
      <c r="EW84" s="240"/>
      <c r="EX84" s="240"/>
      <c r="EY84" s="240"/>
      <c r="EZ84" s="240"/>
      <c r="FA84" s="240"/>
      <c r="FB84" s="117">
        <v>45046</v>
      </c>
      <c r="FC84" s="117">
        <v>45046</v>
      </c>
      <c r="FD84" s="117"/>
      <c r="FE84" s="117">
        <v>45047</v>
      </c>
      <c r="FF84" s="116">
        <v>100</v>
      </c>
      <c r="FG84" s="117">
        <v>45069</v>
      </c>
      <c r="FH84" s="138"/>
      <c r="FI84" s="142"/>
      <c r="FJ84" s="142"/>
      <c r="FK84" s="143"/>
      <c r="FL84" s="143"/>
      <c r="FM84" s="290"/>
      <c r="FN84" s="142"/>
      <c r="FO84" s="142"/>
      <c r="FP84" s="143"/>
      <c r="FQ84" s="143"/>
      <c r="FR84" s="139"/>
      <c r="FS84" s="468" t="s">
        <v>4718</v>
      </c>
      <c r="FT84" s="469">
        <v>45169</v>
      </c>
      <c r="FU84" s="444" t="s">
        <v>4791</v>
      </c>
      <c r="FW84" s="443" t="s">
        <v>4718</v>
      </c>
      <c r="FX84" s="459">
        <v>45133</v>
      </c>
      <c r="FY84" s="443" t="s">
        <v>4779</v>
      </c>
    </row>
    <row r="85" spans="1:181" ht="20.100000000000001" customHeight="1" x14ac:dyDescent="0.5">
      <c r="A85" s="109">
        <v>84</v>
      </c>
      <c r="B85" s="109" t="s">
        <v>674</v>
      </c>
      <c r="C85" s="109">
        <v>84</v>
      </c>
      <c r="D85" s="110" t="s">
        <v>675</v>
      </c>
      <c r="E85" s="110" t="s">
        <v>676</v>
      </c>
      <c r="F85" s="110" t="s">
        <v>1202</v>
      </c>
      <c r="G85" s="111" t="s">
        <v>89</v>
      </c>
      <c r="H85" s="110" t="s">
        <v>1467</v>
      </c>
      <c r="I85" s="110" t="s">
        <v>1479</v>
      </c>
      <c r="J85" s="110"/>
      <c r="K85" s="291" t="s">
        <v>1480</v>
      </c>
      <c r="L85" s="111"/>
      <c r="M85" s="111"/>
      <c r="N85" s="111" t="s">
        <v>1207</v>
      </c>
      <c r="O85" s="111" t="s">
        <v>1481</v>
      </c>
      <c r="P85" s="113">
        <v>13.5822403071999</v>
      </c>
      <c r="Q85" s="113">
        <v>101.165010196464</v>
      </c>
      <c r="R85" s="114"/>
      <c r="S85" s="114"/>
      <c r="T85" s="115"/>
      <c r="U85" s="115"/>
      <c r="V85" s="115"/>
      <c r="W85" s="115"/>
      <c r="X85" s="115"/>
      <c r="Y85" s="115"/>
      <c r="Z85" s="181"/>
      <c r="AA85" s="181"/>
      <c r="AB85" s="115"/>
      <c r="AC85" s="211"/>
      <c r="AD85" s="166" t="s">
        <v>1423</v>
      </c>
      <c r="AE85" s="166" t="s">
        <v>1424</v>
      </c>
      <c r="AF85" s="273">
        <v>44986</v>
      </c>
      <c r="AG85" s="273">
        <v>44986</v>
      </c>
      <c r="AH85" s="118" t="s">
        <v>691</v>
      </c>
      <c r="AI85" s="118" t="s">
        <v>692</v>
      </c>
      <c r="AJ85" s="145"/>
      <c r="AK85" s="146"/>
      <c r="AL85" s="146"/>
      <c r="AM85" s="146"/>
      <c r="AN85" s="147"/>
      <c r="AO85" s="147"/>
      <c r="AP85" s="116"/>
      <c r="AQ85" s="147"/>
      <c r="AR85" s="147"/>
      <c r="AS85" s="149"/>
      <c r="AT85" s="122"/>
      <c r="AU85" s="142"/>
      <c r="AV85" s="149"/>
      <c r="AW85" s="150"/>
      <c r="AX85" s="149"/>
      <c r="AY85" s="149"/>
      <c r="AZ85" s="149"/>
      <c r="BA85" s="149"/>
      <c r="BB85" s="149"/>
      <c r="BC85" s="149"/>
      <c r="BD85" s="150" t="s">
        <v>698</v>
      </c>
      <c r="BE85" s="150"/>
      <c r="BF85" s="150"/>
      <c r="BG85" s="151" t="s">
        <v>699</v>
      </c>
      <c r="BH85" s="151" t="s">
        <v>700</v>
      </c>
      <c r="BI85" s="151" t="s">
        <v>701</v>
      </c>
      <c r="BJ85" s="152"/>
      <c r="BK85" s="152"/>
      <c r="BL85" s="153"/>
      <c r="BM85" s="154"/>
      <c r="BN85" s="155" t="s">
        <v>1481</v>
      </c>
      <c r="BO85" s="196" t="s">
        <v>1481</v>
      </c>
      <c r="BP85" s="196"/>
      <c r="BQ85" s="269" t="s">
        <v>1215</v>
      </c>
      <c r="BR85" s="269" t="s">
        <v>705</v>
      </c>
      <c r="BS85" s="273">
        <v>44986</v>
      </c>
      <c r="BT85" s="133">
        <v>100</v>
      </c>
      <c r="BU85" s="132">
        <v>44986</v>
      </c>
      <c r="BV85" s="132"/>
      <c r="BW85" s="132"/>
      <c r="BX85" s="134"/>
      <c r="BY85" s="134"/>
      <c r="BZ85" s="134"/>
      <c r="CA85" s="132"/>
      <c r="CB85" s="135"/>
      <c r="CC85" s="132"/>
      <c r="CD85" s="136"/>
      <c r="CE85" s="136"/>
      <c r="CF85" s="136"/>
      <c r="CG85" s="135"/>
      <c r="CH85" s="129"/>
      <c r="CI85" s="132">
        <v>45011</v>
      </c>
      <c r="CJ85" s="132">
        <v>45011</v>
      </c>
      <c r="CK85" s="132"/>
      <c r="CL85" s="132">
        <v>45012</v>
      </c>
      <c r="CM85" s="133">
        <v>100</v>
      </c>
      <c r="CN85" s="132">
        <v>45012</v>
      </c>
      <c r="CO85" s="132"/>
      <c r="CP85" s="132">
        <v>45011</v>
      </c>
      <c r="CQ85" s="132">
        <v>45011</v>
      </c>
      <c r="CR85" s="132"/>
      <c r="CS85" s="132">
        <v>45012</v>
      </c>
      <c r="CT85" s="133">
        <v>100</v>
      </c>
      <c r="CU85" s="132">
        <v>45012</v>
      </c>
      <c r="CV85" s="116"/>
      <c r="CW85" s="149"/>
      <c r="CX85" s="149"/>
      <c r="CY85" s="117">
        <v>45013</v>
      </c>
      <c r="CZ85" s="117">
        <v>45013</v>
      </c>
      <c r="DA85" s="117"/>
      <c r="DB85" s="117">
        <v>45013</v>
      </c>
      <c r="DC85" s="133">
        <v>100</v>
      </c>
      <c r="DD85" s="117">
        <v>45013</v>
      </c>
      <c r="DE85" s="138"/>
      <c r="DF85" s="138">
        <v>45012</v>
      </c>
      <c r="DG85" s="139" t="s">
        <v>4383</v>
      </c>
      <c r="DH85" s="117">
        <v>45042</v>
      </c>
      <c r="DI85" s="117">
        <v>45042</v>
      </c>
      <c r="DJ85" s="117">
        <v>45042</v>
      </c>
      <c r="DK85" s="117">
        <v>45042</v>
      </c>
      <c r="DL85" s="240"/>
      <c r="DM85" s="240"/>
      <c r="DN85" s="240"/>
      <c r="DO85" s="240"/>
      <c r="DP85" s="271"/>
      <c r="DQ85" s="240"/>
      <c r="DR85" s="240"/>
      <c r="DS85" s="117">
        <v>45058</v>
      </c>
      <c r="DT85" s="117">
        <v>45057</v>
      </c>
      <c r="DU85" s="117"/>
      <c r="DV85" s="117">
        <v>45057</v>
      </c>
      <c r="DW85" s="133">
        <v>100</v>
      </c>
      <c r="DX85" s="117">
        <v>45057</v>
      </c>
      <c r="DY85" s="240"/>
      <c r="DZ85" s="117">
        <v>45035</v>
      </c>
      <c r="EA85" s="117">
        <v>45035</v>
      </c>
      <c r="EB85" s="240"/>
      <c r="EC85" s="117">
        <v>45035</v>
      </c>
      <c r="ED85" s="116">
        <v>100</v>
      </c>
      <c r="EE85" s="117">
        <v>45035</v>
      </c>
      <c r="EF85" s="117" t="s">
        <v>1044</v>
      </c>
      <c r="EG85" s="117">
        <v>45035</v>
      </c>
      <c r="EH85" s="117">
        <v>45035</v>
      </c>
      <c r="EI85" s="117"/>
      <c r="EJ85" s="117">
        <v>45035</v>
      </c>
      <c r="EK85" s="116">
        <v>100</v>
      </c>
      <c r="EL85" s="117">
        <v>45062</v>
      </c>
      <c r="EM85" s="122" t="s">
        <v>1044</v>
      </c>
      <c r="EN85" s="141"/>
      <c r="EO85" s="141"/>
      <c r="EP85" s="141"/>
      <c r="EQ85" s="141"/>
      <c r="ER85" s="141"/>
      <c r="ES85" s="141"/>
      <c r="ET85" s="141"/>
      <c r="EU85" s="240"/>
      <c r="EV85" s="240"/>
      <c r="EW85" s="240"/>
      <c r="EX85" s="240"/>
      <c r="EY85" s="240"/>
      <c r="EZ85" s="240"/>
      <c r="FA85" s="240"/>
      <c r="FB85" s="117">
        <v>45050</v>
      </c>
      <c r="FC85" s="117">
        <v>45050</v>
      </c>
      <c r="FD85" s="117"/>
      <c r="FE85" s="117">
        <v>45051</v>
      </c>
      <c r="FF85" s="116">
        <v>100</v>
      </c>
      <c r="FG85" s="117">
        <v>45071</v>
      </c>
      <c r="FH85" s="138" t="s">
        <v>4793</v>
      </c>
      <c r="FI85" s="142"/>
      <c r="FJ85" s="142"/>
      <c r="FK85" s="143">
        <v>243349</v>
      </c>
      <c r="FL85" s="143">
        <v>243349</v>
      </c>
      <c r="FM85" s="139" t="s">
        <v>708</v>
      </c>
      <c r="FN85" s="142"/>
      <c r="FO85" s="142"/>
      <c r="FP85" s="143">
        <v>243349</v>
      </c>
      <c r="FQ85" s="143">
        <v>243349</v>
      </c>
      <c r="FR85" s="139" t="s">
        <v>708</v>
      </c>
      <c r="FS85" s="468" t="s">
        <v>4718</v>
      </c>
      <c r="FT85" s="469">
        <v>45169</v>
      </c>
      <c r="FU85" s="444" t="s">
        <v>4791</v>
      </c>
      <c r="FW85" s="443" t="s">
        <v>4718</v>
      </c>
      <c r="FX85" s="459">
        <v>45133</v>
      </c>
      <c r="FY85" s="443" t="s">
        <v>4779</v>
      </c>
    </row>
    <row r="86" spans="1:181" ht="20.100000000000001" customHeight="1" x14ac:dyDescent="0.5">
      <c r="A86" s="109">
        <v>85</v>
      </c>
      <c r="B86" s="109" t="s">
        <v>674</v>
      </c>
      <c r="C86" s="109">
        <v>85</v>
      </c>
      <c r="D86" s="110" t="s">
        <v>675</v>
      </c>
      <c r="E86" s="110" t="s">
        <v>676</v>
      </c>
      <c r="F86" s="110" t="s">
        <v>1202</v>
      </c>
      <c r="G86" s="111" t="s">
        <v>89</v>
      </c>
      <c r="H86" s="110" t="s">
        <v>1467</v>
      </c>
      <c r="I86" s="110" t="s">
        <v>1482</v>
      </c>
      <c r="J86" s="110"/>
      <c r="K86" s="111" t="s">
        <v>1483</v>
      </c>
      <c r="L86" s="111"/>
      <c r="M86" s="111"/>
      <c r="N86" s="111" t="s">
        <v>1207</v>
      </c>
      <c r="O86" s="111" t="s">
        <v>1484</v>
      </c>
      <c r="P86" s="113">
        <v>13.4648813262672</v>
      </c>
      <c r="Q86" s="113">
        <v>101.184227554133</v>
      </c>
      <c r="R86" s="114"/>
      <c r="S86" s="114"/>
      <c r="T86" s="115"/>
      <c r="U86" s="115"/>
      <c r="V86" s="115"/>
      <c r="W86" s="115"/>
      <c r="X86" s="115"/>
      <c r="Y86" s="115"/>
      <c r="Z86" s="181"/>
      <c r="AA86" s="181"/>
      <c r="AB86" s="115"/>
      <c r="AC86" s="211"/>
      <c r="AD86" s="166" t="s">
        <v>1423</v>
      </c>
      <c r="AE86" s="166" t="s">
        <v>1424</v>
      </c>
      <c r="AF86" s="267">
        <v>44981</v>
      </c>
      <c r="AG86" s="267">
        <v>44981</v>
      </c>
      <c r="AH86" s="118" t="s">
        <v>691</v>
      </c>
      <c r="AI86" s="118" t="s">
        <v>692</v>
      </c>
      <c r="AJ86" s="145"/>
      <c r="AK86" s="146"/>
      <c r="AL86" s="146"/>
      <c r="AM86" s="146"/>
      <c r="AN86" s="147"/>
      <c r="AO86" s="147"/>
      <c r="AP86" s="116"/>
      <c r="AQ86" s="147"/>
      <c r="AR86" s="147"/>
      <c r="AS86" s="149"/>
      <c r="AT86" s="122"/>
      <c r="AU86" s="142"/>
      <c r="AV86" s="149"/>
      <c r="AW86" s="150"/>
      <c r="AX86" s="149"/>
      <c r="AY86" s="149"/>
      <c r="AZ86" s="149"/>
      <c r="BA86" s="149"/>
      <c r="BB86" s="149"/>
      <c r="BC86" s="149"/>
      <c r="BD86" s="150" t="s">
        <v>698</v>
      </c>
      <c r="BE86" s="150"/>
      <c r="BF86" s="150"/>
      <c r="BG86" s="151" t="s">
        <v>699</v>
      </c>
      <c r="BH86" s="151" t="s">
        <v>700</v>
      </c>
      <c r="BI86" s="151" t="s">
        <v>701</v>
      </c>
      <c r="BJ86" s="152"/>
      <c r="BK86" s="152"/>
      <c r="BL86" s="153"/>
      <c r="BM86" s="154"/>
      <c r="BN86" s="155" t="s">
        <v>1484</v>
      </c>
      <c r="BO86" s="155" t="s">
        <v>1484</v>
      </c>
      <c r="BP86" s="130" t="s">
        <v>866</v>
      </c>
      <c r="BQ86" s="269" t="s">
        <v>1215</v>
      </c>
      <c r="BR86" s="269" t="s">
        <v>705</v>
      </c>
      <c r="BS86" s="267">
        <v>44981</v>
      </c>
      <c r="BT86" s="133">
        <v>100</v>
      </c>
      <c r="BU86" s="132">
        <v>44981</v>
      </c>
      <c r="BV86" s="132"/>
      <c r="BW86" s="132"/>
      <c r="BX86" s="134"/>
      <c r="BY86" s="134"/>
      <c r="BZ86" s="134"/>
      <c r="CA86" s="132"/>
      <c r="CB86" s="135"/>
      <c r="CC86" s="132"/>
      <c r="CD86" s="136"/>
      <c r="CE86" s="136"/>
      <c r="CF86" s="136"/>
      <c r="CG86" s="258" t="s">
        <v>1485</v>
      </c>
      <c r="CH86" s="129"/>
      <c r="CI86" s="132">
        <v>45010</v>
      </c>
      <c r="CJ86" s="132">
        <v>45010</v>
      </c>
      <c r="CK86" s="132"/>
      <c r="CL86" s="132">
        <v>45010</v>
      </c>
      <c r="CM86" s="133">
        <v>100</v>
      </c>
      <c r="CN86" s="132">
        <v>45010</v>
      </c>
      <c r="CO86" s="132"/>
      <c r="CP86" s="132">
        <v>45011</v>
      </c>
      <c r="CQ86" s="132">
        <v>45011</v>
      </c>
      <c r="CR86" s="240"/>
      <c r="CS86" s="132">
        <v>45011</v>
      </c>
      <c r="CT86" s="133">
        <v>100</v>
      </c>
      <c r="CU86" s="132">
        <v>45011</v>
      </c>
      <c r="CV86" s="116"/>
      <c r="CW86" s="149"/>
      <c r="CX86" s="149"/>
      <c r="CY86" s="117">
        <v>45012</v>
      </c>
      <c r="CZ86" s="117">
        <v>45012</v>
      </c>
      <c r="DA86" s="117"/>
      <c r="DB86" s="117">
        <v>45012</v>
      </c>
      <c r="DC86" s="133">
        <v>100</v>
      </c>
      <c r="DD86" s="117">
        <v>45012</v>
      </c>
      <c r="DE86" s="138"/>
      <c r="DF86" s="138">
        <v>45012</v>
      </c>
      <c r="DG86" s="139" t="s">
        <v>4383</v>
      </c>
      <c r="DH86" s="117">
        <v>45042</v>
      </c>
      <c r="DI86" s="117">
        <v>45042</v>
      </c>
      <c r="DJ86" s="117">
        <v>45042</v>
      </c>
      <c r="DK86" s="117">
        <v>45042</v>
      </c>
      <c r="DL86" s="240"/>
      <c r="DM86" s="240"/>
      <c r="DN86" s="240"/>
      <c r="DO86" s="240"/>
      <c r="DP86" s="271"/>
      <c r="DQ86" s="240"/>
      <c r="DR86" s="240"/>
      <c r="DS86" s="117">
        <v>45056</v>
      </c>
      <c r="DT86" s="117">
        <v>45057</v>
      </c>
      <c r="DU86" s="117"/>
      <c r="DV86" s="117">
        <v>45057</v>
      </c>
      <c r="DW86" s="133">
        <v>100</v>
      </c>
      <c r="DX86" s="117">
        <v>45057</v>
      </c>
      <c r="DY86" s="240"/>
      <c r="DZ86" s="117">
        <v>45039</v>
      </c>
      <c r="EA86" s="117">
        <v>45039</v>
      </c>
      <c r="EB86" s="240"/>
      <c r="EC86" s="117">
        <v>45039</v>
      </c>
      <c r="ED86" s="116">
        <v>100</v>
      </c>
      <c r="EE86" s="117">
        <v>45039</v>
      </c>
      <c r="EF86" s="117" t="s">
        <v>4469</v>
      </c>
      <c r="EG86" s="117">
        <v>45039</v>
      </c>
      <c r="EH86" s="117">
        <v>45039</v>
      </c>
      <c r="EI86" s="117"/>
      <c r="EJ86" s="117">
        <v>45039</v>
      </c>
      <c r="EK86" s="133">
        <v>100</v>
      </c>
      <c r="EL86" s="117">
        <v>45062</v>
      </c>
      <c r="EM86" s="122" t="s">
        <v>4418</v>
      </c>
      <c r="EN86" s="141"/>
      <c r="EO86" s="141"/>
      <c r="EP86" s="141"/>
      <c r="EQ86" s="141"/>
      <c r="ER86" s="141"/>
      <c r="ES86" s="141"/>
      <c r="ET86" s="141"/>
      <c r="EU86" s="240"/>
      <c r="EV86" s="240"/>
      <c r="EW86" s="240"/>
      <c r="EX86" s="240"/>
      <c r="EY86" s="240"/>
      <c r="EZ86" s="240"/>
      <c r="FA86" s="240"/>
      <c r="FB86" s="117">
        <v>45050</v>
      </c>
      <c r="FC86" s="117">
        <v>45050</v>
      </c>
      <c r="FD86" s="117"/>
      <c r="FE86" s="117">
        <v>45051</v>
      </c>
      <c r="FF86" s="116">
        <v>100</v>
      </c>
      <c r="FG86" s="117">
        <v>45071</v>
      </c>
      <c r="FH86" s="358" t="s">
        <v>4794</v>
      </c>
      <c r="FI86" s="142"/>
      <c r="FJ86" s="142"/>
      <c r="FK86" s="143">
        <v>243349</v>
      </c>
      <c r="FL86" s="143">
        <v>243349</v>
      </c>
      <c r="FM86" s="139" t="s">
        <v>708</v>
      </c>
      <c r="FN86" s="142"/>
      <c r="FO86" s="142"/>
      <c r="FP86" s="143">
        <v>243349</v>
      </c>
      <c r="FQ86" s="143">
        <v>243349</v>
      </c>
      <c r="FR86" s="139" t="s">
        <v>708</v>
      </c>
      <c r="FS86" s="468" t="s">
        <v>4718</v>
      </c>
      <c r="FT86" s="469">
        <v>45170</v>
      </c>
      <c r="FU86" s="444" t="s">
        <v>4791</v>
      </c>
      <c r="FW86" s="443" t="s">
        <v>4723</v>
      </c>
      <c r="FX86" s="459">
        <v>45133</v>
      </c>
      <c r="FY86" s="443" t="s">
        <v>4779</v>
      </c>
    </row>
    <row r="87" spans="1:181" ht="20.100000000000001" customHeight="1" x14ac:dyDescent="0.5">
      <c r="A87" s="109">
        <v>86</v>
      </c>
      <c r="B87" s="109" t="s">
        <v>674</v>
      </c>
      <c r="C87" s="109">
        <v>86</v>
      </c>
      <c r="D87" s="110" t="s">
        <v>675</v>
      </c>
      <c r="E87" s="110" t="s">
        <v>676</v>
      </c>
      <c r="F87" s="110" t="s">
        <v>1202</v>
      </c>
      <c r="G87" s="111" t="s">
        <v>89</v>
      </c>
      <c r="H87" s="110" t="s">
        <v>1486</v>
      </c>
      <c r="I87" s="110" t="s">
        <v>1487</v>
      </c>
      <c r="J87" s="110"/>
      <c r="K87" s="111"/>
      <c r="L87" s="111" t="s">
        <v>1488</v>
      </c>
      <c r="M87" s="111"/>
      <c r="N87" s="111" t="s">
        <v>1207</v>
      </c>
      <c r="O87" s="111" t="s">
        <v>1489</v>
      </c>
      <c r="P87" s="113">
        <v>12.758232866547599</v>
      </c>
      <c r="Q87" s="113">
        <v>100.90236859645501</v>
      </c>
      <c r="R87" s="114" t="s">
        <v>1490</v>
      </c>
      <c r="S87" s="114" t="s">
        <v>1491</v>
      </c>
      <c r="T87" s="115"/>
      <c r="U87" s="115"/>
      <c r="V87" s="115"/>
      <c r="W87" s="115"/>
      <c r="X87" s="115"/>
      <c r="Y87" s="115"/>
      <c r="Z87" s="181"/>
      <c r="AA87" s="181"/>
      <c r="AB87" s="115"/>
      <c r="AC87" s="211"/>
      <c r="AD87" s="166" t="s">
        <v>1423</v>
      </c>
      <c r="AE87" s="166" t="s">
        <v>1424</v>
      </c>
      <c r="AF87" s="273">
        <v>44986</v>
      </c>
      <c r="AG87" s="273">
        <v>44986</v>
      </c>
      <c r="AH87" s="118" t="s">
        <v>691</v>
      </c>
      <c r="AI87" s="118" t="s">
        <v>692</v>
      </c>
      <c r="AJ87" s="145"/>
      <c r="AK87" s="146"/>
      <c r="AL87" s="146"/>
      <c r="AM87" s="146"/>
      <c r="AN87" s="147"/>
      <c r="AO87" s="147"/>
      <c r="AP87" s="116"/>
      <c r="AQ87" s="147"/>
      <c r="AR87" s="147"/>
      <c r="AS87" s="149"/>
      <c r="AT87" s="122"/>
      <c r="AU87" s="142"/>
      <c r="AV87" s="149"/>
      <c r="AW87" s="150"/>
      <c r="AX87" s="149"/>
      <c r="AY87" s="149"/>
      <c r="AZ87" s="149"/>
      <c r="BA87" s="149"/>
      <c r="BB87" s="149"/>
      <c r="BC87" s="149"/>
      <c r="BD87" s="150" t="s">
        <v>698</v>
      </c>
      <c r="BE87" s="150"/>
      <c r="BF87" s="150"/>
      <c r="BG87" s="151" t="s">
        <v>699</v>
      </c>
      <c r="BH87" s="151" t="s">
        <v>700</v>
      </c>
      <c r="BI87" s="151" t="s">
        <v>701</v>
      </c>
      <c r="BJ87" s="152"/>
      <c r="BK87" s="152"/>
      <c r="BL87" s="153"/>
      <c r="BM87" s="154"/>
      <c r="BN87" s="155" t="s">
        <v>1489</v>
      </c>
      <c r="BO87" s="196" t="s">
        <v>1489</v>
      </c>
      <c r="BP87" s="196"/>
      <c r="BQ87" s="269" t="s">
        <v>1215</v>
      </c>
      <c r="BR87" s="269" t="s">
        <v>705</v>
      </c>
      <c r="BS87" s="273">
        <v>44986</v>
      </c>
      <c r="BT87" s="133">
        <v>100</v>
      </c>
      <c r="BU87" s="132">
        <v>44986</v>
      </c>
      <c r="BV87" s="132"/>
      <c r="BW87" s="132"/>
      <c r="BX87" s="134"/>
      <c r="BY87" s="134"/>
      <c r="BZ87" s="134"/>
      <c r="CA87" s="132"/>
      <c r="CB87" s="135"/>
      <c r="CC87" s="132"/>
      <c r="CD87" s="136"/>
      <c r="CE87" s="136"/>
      <c r="CF87" s="136"/>
      <c r="CG87" s="135"/>
      <c r="CH87" s="129"/>
      <c r="CI87" s="132">
        <v>45006</v>
      </c>
      <c r="CJ87" s="132">
        <v>45006</v>
      </c>
      <c r="CK87" s="132"/>
      <c r="CL87" s="132">
        <v>45006</v>
      </c>
      <c r="CM87" s="133">
        <v>100</v>
      </c>
      <c r="CN87" s="132">
        <v>45006</v>
      </c>
      <c r="CO87" s="132"/>
      <c r="CP87" s="132">
        <v>45006</v>
      </c>
      <c r="CQ87" s="132">
        <v>45006</v>
      </c>
      <c r="CR87" s="132"/>
      <c r="CS87" s="132">
        <v>45006</v>
      </c>
      <c r="CT87" s="133">
        <v>100</v>
      </c>
      <c r="CU87" s="132">
        <v>45006</v>
      </c>
      <c r="CV87" s="116"/>
      <c r="CW87" s="149"/>
      <c r="CX87" s="149"/>
      <c r="CY87" s="117">
        <v>45018</v>
      </c>
      <c r="CZ87" s="117">
        <v>44986</v>
      </c>
      <c r="DA87" s="117"/>
      <c r="DB87" s="117">
        <v>44986</v>
      </c>
      <c r="DC87" s="133">
        <v>100</v>
      </c>
      <c r="DD87" s="117">
        <v>44986</v>
      </c>
      <c r="DE87" s="138"/>
      <c r="DF87" s="138">
        <v>45012</v>
      </c>
      <c r="DG87" s="139" t="s">
        <v>4383</v>
      </c>
      <c r="DH87" s="117">
        <v>45040</v>
      </c>
      <c r="DI87" s="117">
        <v>45040</v>
      </c>
      <c r="DJ87" s="117">
        <v>45040</v>
      </c>
      <c r="DK87" s="117">
        <v>45040</v>
      </c>
      <c r="DL87" s="240"/>
      <c r="DM87" s="240"/>
      <c r="DN87" s="240"/>
      <c r="DO87" s="240"/>
      <c r="DP87" s="271"/>
      <c r="DQ87" s="240"/>
      <c r="DR87" s="240"/>
      <c r="DS87" s="117">
        <v>45053</v>
      </c>
      <c r="DT87" s="117">
        <v>45053</v>
      </c>
      <c r="DU87" s="117"/>
      <c r="DV87" s="117">
        <v>45052</v>
      </c>
      <c r="DW87" s="133">
        <v>100</v>
      </c>
      <c r="DX87" s="117">
        <v>45052</v>
      </c>
      <c r="DY87" s="240"/>
      <c r="DZ87" s="117">
        <v>45039</v>
      </c>
      <c r="EA87" s="117">
        <v>45039</v>
      </c>
      <c r="EB87" s="240"/>
      <c r="EC87" s="117">
        <v>45039</v>
      </c>
      <c r="ED87" s="116">
        <v>100</v>
      </c>
      <c r="EE87" s="117">
        <v>45039</v>
      </c>
      <c r="EF87" s="117" t="s">
        <v>4462</v>
      </c>
      <c r="EG87" s="117">
        <v>45049</v>
      </c>
      <c r="EH87" s="117">
        <v>45049</v>
      </c>
      <c r="EI87" s="117"/>
      <c r="EJ87" s="117">
        <v>45049</v>
      </c>
      <c r="EK87" s="133">
        <v>100</v>
      </c>
      <c r="EL87" s="117">
        <v>45062</v>
      </c>
      <c r="EM87" s="122" t="s">
        <v>4473</v>
      </c>
      <c r="EN87" s="141"/>
      <c r="EO87" s="141"/>
      <c r="EP87" s="141"/>
      <c r="EQ87" s="141"/>
      <c r="ER87" s="141"/>
      <c r="ES87" s="141"/>
      <c r="ET87" s="141"/>
      <c r="EU87" s="240"/>
      <c r="EV87" s="240"/>
      <c r="EW87" s="240"/>
      <c r="EX87" s="240"/>
      <c r="EY87" s="240"/>
      <c r="EZ87" s="240"/>
      <c r="FA87" s="240"/>
      <c r="FB87" s="117">
        <v>45051</v>
      </c>
      <c r="FC87" s="117">
        <v>45051</v>
      </c>
      <c r="FD87" s="117">
        <v>45051</v>
      </c>
      <c r="FE87" s="117">
        <v>45052</v>
      </c>
      <c r="FF87" s="116">
        <v>70</v>
      </c>
      <c r="FG87" s="117"/>
      <c r="FH87" s="138"/>
      <c r="FI87" s="142"/>
      <c r="FJ87" s="142"/>
      <c r="FK87" s="143"/>
      <c r="FL87" s="143"/>
      <c r="FM87" s="139"/>
      <c r="FN87" s="142"/>
      <c r="FO87" s="142"/>
      <c r="FP87" s="143"/>
      <c r="FQ87" s="143"/>
      <c r="FR87" s="139"/>
      <c r="FS87" s="468" t="s">
        <v>4718</v>
      </c>
      <c r="FT87" s="469">
        <v>45170</v>
      </c>
      <c r="FU87" s="444" t="s">
        <v>4791</v>
      </c>
      <c r="FW87" s="443" t="s">
        <v>4723</v>
      </c>
      <c r="FX87" s="459">
        <v>45133</v>
      </c>
      <c r="FY87" s="443" t="s">
        <v>4779</v>
      </c>
    </row>
    <row r="88" spans="1:181" ht="20.100000000000001" customHeight="1" x14ac:dyDescent="0.5">
      <c r="A88" s="109">
        <v>87</v>
      </c>
      <c r="B88" s="109" t="s">
        <v>674</v>
      </c>
      <c r="C88" s="109">
        <v>87</v>
      </c>
      <c r="D88" s="110" t="s">
        <v>675</v>
      </c>
      <c r="E88" s="110" t="s">
        <v>676</v>
      </c>
      <c r="F88" s="110" t="s">
        <v>1202</v>
      </c>
      <c r="G88" s="111" t="s">
        <v>89</v>
      </c>
      <c r="H88" s="110" t="s">
        <v>1486</v>
      </c>
      <c r="I88" s="110" t="s">
        <v>1492</v>
      </c>
      <c r="J88" s="110"/>
      <c r="K88" s="111"/>
      <c r="L88" s="111"/>
      <c r="M88" s="111"/>
      <c r="N88" s="111" t="s">
        <v>1207</v>
      </c>
      <c r="O88" s="111" t="s">
        <v>1493</v>
      </c>
      <c r="P88" s="113">
        <v>12.7906279909829</v>
      </c>
      <c r="Q88" s="113">
        <v>100.929024696456</v>
      </c>
      <c r="R88" s="114" t="s">
        <v>1494</v>
      </c>
      <c r="S88" s="114" t="s">
        <v>1495</v>
      </c>
      <c r="T88" s="115"/>
      <c r="U88" s="115"/>
      <c r="V88" s="115"/>
      <c r="W88" s="115"/>
      <c r="X88" s="115"/>
      <c r="Y88" s="115"/>
      <c r="Z88" s="181"/>
      <c r="AA88" s="181"/>
      <c r="AB88" s="115"/>
      <c r="AC88" s="211"/>
      <c r="AD88" s="166" t="s">
        <v>1423</v>
      </c>
      <c r="AE88" s="166" t="s">
        <v>1424</v>
      </c>
      <c r="AF88" s="273">
        <v>44986</v>
      </c>
      <c r="AG88" s="273">
        <v>44986</v>
      </c>
      <c r="AH88" s="118" t="s">
        <v>691</v>
      </c>
      <c r="AI88" s="118" t="s">
        <v>692</v>
      </c>
      <c r="AJ88" s="145"/>
      <c r="AK88" s="146"/>
      <c r="AL88" s="146"/>
      <c r="AM88" s="146"/>
      <c r="AN88" s="147"/>
      <c r="AO88" s="147"/>
      <c r="AP88" s="116"/>
      <c r="AQ88" s="147"/>
      <c r="AR88" s="147"/>
      <c r="AS88" s="149"/>
      <c r="AT88" s="122"/>
      <c r="AU88" s="142"/>
      <c r="AV88" s="149"/>
      <c r="AW88" s="150"/>
      <c r="AX88" s="149"/>
      <c r="AY88" s="149"/>
      <c r="AZ88" s="149"/>
      <c r="BA88" s="149"/>
      <c r="BB88" s="149"/>
      <c r="BC88" s="149"/>
      <c r="BD88" s="150" t="s">
        <v>698</v>
      </c>
      <c r="BE88" s="150"/>
      <c r="BF88" s="150"/>
      <c r="BG88" s="151" t="s">
        <v>699</v>
      </c>
      <c r="BH88" s="151" t="s">
        <v>700</v>
      </c>
      <c r="BI88" s="151" t="s">
        <v>701</v>
      </c>
      <c r="BJ88" s="152"/>
      <c r="BK88" s="152"/>
      <c r="BL88" s="153"/>
      <c r="BM88" s="154"/>
      <c r="BN88" s="155" t="s">
        <v>1493</v>
      </c>
      <c r="BO88" s="196" t="s">
        <v>1493</v>
      </c>
      <c r="BP88" s="196"/>
      <c r="BQ88" s="269" t="s">
        <v>1215</v>
      </c>
      <c r="BR88" s="269" t="s">
        <v>705</v>
      </c>
      <c r="BS88" s="273">
        <v>44986</v>
      </c>
      <c r="BT88" s="133">
        <v>100</v>
      </c>
      <c r="BU88" s="132">
        <v>44986</v>
      </c>
      <c r="BV88" s="132"/>
      <c r="BW88" s="132"/>
      <c r="BX88" s="134"/>
      <c r="BY88" s="134"/>
      <c r="BZ88" s="134"/>
      <c r="CA88" s="132"/>
      <c r="CB88" s="135"/>
      <c r="CC88" s="132"/>
      <c r="CD88" s="136"/>
      <c r="CE88" s="136"/>
      <c r="CF88" s="136"/>
      <c r="CG88" s="135"/>
      <c r="CH88" s="129"/>
      <c r="CI88" s="132">
        <v>45013</v>
      </c>
      <c r="CJ88" s="132">
        <v>45013</v>
      </c>
      <c r="CK88" s="132"/>
      <c r="CL88" s="132">
        <v>45013</v>
      </c>
      <c r="CM88" s="133">
        <v>100</v>
      </c>
      <c r="CN88" s="132">
        <v>45013</v>
      </c>
      <c r="CO88" s="132"/>
      <c r="CP88" s="132">
        <v>45013</v>
      </c>
      <c r="CQ88" s="132">
        <v>45013</v>
      </c>
      <c r="CR88" s="240"/>
      <c r="CS88" s="132">
        <v>45013</v>
      </c>
      <c r="CT88" s="133">
        <v>100</v>
      </c>
      <c r="CU88" s="132">
        <v>45013</v>
      </c>
      <c r="CV88" s="129"/>
      <c r="CW88" s="149"/>
      <c r="CX88" s="149"/>
      <c r="CY88" s="117">
        <v>45018</v>
      </c>
      <c r="CZ88" s="117">
        <v>45018</v>
      </c>
      <c r="DA88" s="117"/>
      <c r="DB88" s="117">
        <v>45018</v>
      </c>
      <c r="DC88" s="133">
        <v>100</v>
      </c>
      <c r="DD88" s="117">
        <v>45018</v>
      </c>
      <c r="DE88" s="138"/>
      <c r="DF88" s="138">
        <v>45012</v>
      </c>
      <c r="DG88" s="139" t="s">
        <v>4383</v>
      </c>
      <c r="DH88" s="117">
        <v>45041</v>
      </c>
      <c r="DI88" s="117">
        <v>45041</v>
      </c>
      <c r="DJ88" s="117">
        <v>45041</v>
      </c>
      <c r="DK88" s="117">
        <v>45041</v>
      </c>
      <c r="DL88" s="240"/>
      <c r="DM88" s="240"/>
      <c r="DN88" s="240"/>
      <c r="DO88" s="240"/>
      <c r="DP88" s="271"/>
      <c r="DQ88" s="240"/>
      <c r="DR88" s="240"/>
      <c r="DS88" s="117">
        <v>45053</v>
      </c>
      <c r="DT88" s="117">
        <v>45053</v>
      </c>
      <c r="DU88" s="117"/>
      <c r="DV88" s="117">
        <v>45052</v>
      </c>
      <c r="DW88" s="133">
        <v>100</v>
      </c>
      <c r="DX88" s="117">
        <v>45052</v>
      </c>
      <c r="DY88" s="240"/>
      <c r="DZ88" s="117">
        <v>45039</v>
      </c>
      <c r="EA88" s="117">
        <v>45039</v>
      </c>
      <c r="EB88" s="240"/>
      <c r="EC88" s="117">
        <v>45039</v>
      </c>
      <c r="ED88" s="116">
        <v>100</v>
      </c>
      <c r="EE88" s="117">
        <v>45039</v>
      </c>
      <c r="EF88" s="117" t="s">
        <v>4462</v>
      </c>
      <c r="EG88" s="117">
        <v>45049</v>
      </c>
      <c r="EH88" s="117">
        <v>45049</v>
      </c>
      <c r="EI88" s="117"/>
      <c r="EJ88" s="117">
        <v>45050</v>
      </c>
      <c r="EK88" s="116">
        <v>100</v>
      </c>
      <c r="EL88" s="117">
        <v>45063</v>
      </c>
      <c r="EM88" s="122" t="s">
        <v>4731</v>
      </c>
      <c r="EN88" s="141"/>
      <c r="EO88" s="141"/>
      <c r="EP88" s="141"/>
      <c r="EQ88" s="141"/>
      <c r="ER88" s="141"/>
      <c r="ES88" s="141"/>
      <c r="ET88" s="141"/>
      <c r="EU88" s="240"/>
      <c r="EV88" s="240"/>
      <c r="EW88" s="240"/>
      <c r="EX88" s="240"/>
      <c r="EY88" s="240"/>
      <c r="EZ88" s="240"/>
      <c r="FA88" s="240"/>
      <c r="FB88" s="117">
        <v>45050</v>
      </c>
      <c r="FC88" s="117">
        <v>45050</v>
      </c>
      <c r="FD88" s="117">
        <v>45050</v>
      </c>
      <c r="FE88" s="117">
        <v>45051</v>
      </c>
      <c r="FF88" s="116">
        <v>70</v>
      </c>
      <c r="FG88" s="117"/>
      <c r="FH88" s="358" t="s">
        <v>4794</v>
      </c>
      <c r="FI88" s="142"/>
      <c r="FJ88" s="142"/>
      <c r="FK88" s="143"/>
      <c r="FL88" s="143"/>
      <c r="FM88" s="290"/>
      <c r="FN88" s="142"/>
      <c r="FO88" s="142"/>
      <c r="FP88" s="143"/>
      <c r="FQ88" s="143"/>
      <c r="FR88" s="139"/>
      <c r="FS88" s="468" t="s">
        <v>4718</v>
      </c>
      <c r="FT88" s="469">
        <v>45170</v>
      </c>
      <c r="FU88" s="444" t="s">
        <v>4791</v>
      </c>
      <c r="FW88" s="443" t="s">
        <v>4723</v>
      </c>
      <c r="FX88" s="459">
        <v>45133</v>
      </c>
      <c r="FY88" s="443" t="s">
        <v>4779</v>
      </c>
    </row>
    <row r="89" spans="1:181" ht="20.100000000000001" customHeight="1" x14ac:dyDescent="0.5">
      <c r="A89" s="109">
        <v>88</v>
      </c>
      <c r="B89" s="109" t="s">
        <v>674</v>
      </c>
      <c r="C89" s="109">
        <v>88</v>
      </c>
      <c r="D89" s="110" t="s">
        <v>675</v>
      </c>
      <c r="E89" s="110" t="s">
        <v>676</v>
      </c>
      <c r="F89" s="110" t="s">
        <v>1202</v>
      </c>
      <c r="G89" s="111" t="s">
        <v>89</v>
      </c>
      <c r="H89" s="110" t="s">
        <v>1496</v>
      </c>
      <c r="I89" s="110" t="s">
        <v>1497</v>
      </c>
      <c r="J89" s="110"/>
      <c r="K89" s="111" t="s">
        <v>1498</v>
      </c>
      <c r="L89" s="111" t="s">
        <v>1457</v>
      </c>
      <c r="M89" s="111"/>
      <c r="N89" s="111" t="s">
        <v>1207</v>
      </c>
      <c r="O89" s="111" t="s">
        <v>1499</v>
      </c>
      <c r="P89" s="113">
        <v>13.1629528846399</v>
      </c>
      <c r="Q89" s="113">
        <v>100.805055996459</v>
      </c>
      <c r="R89" s="114" t="s">
        <v>1500</v>
      </c>
      <c r="S89" s="114" t="s">
        <v>1501</v>
      </c>
      <c r="T89" s="115"/>
      <c r="U89" s="115"/>
      <c r="V89" s="115"/>
      <c r="W89" s="115"/>
      <c r="X89" s="115"/>
      <c r="Y89" s="115"/>
      <c r="Z89" s="181"/>
      <c r="AA89" s="181"/>
      <c r="AB89" s="115"/>
      <c r="AC89" s="211"/>
      <c r="AD89" s="166" t="s">
        <v>1423</v>
      </c>
      <c r="AE89" s="166" t="s">
        <v>1424</v>
      </c>
      <c r="AF89" s="273">
        <v>44986</v>
      </c>
      <c r="AG89" s="273">
        <v>44986</v>
      </c>
      <c r="AH89" s="118" t="s">
        <v>691</v>
      </c>
      <c r="AI89" s="118" t="s">
        <v>692</v>
      </c>
      <c r="AJ89" s="145"/>
      <c r="AK89" s="146"/>
      <c r="AL89" s="146"/>
      <c r="AM89" s="146"/>
      <c r="AN89" s="147"/>
      <c r="AO89" s="147"/>
      <c r="AP89" s="116"/>
      <c r="AQ89" s="147"/>
      <c r="AR89" s="147"/>
      <c r="AS89" s="149"/>
      <c r="AT89" s="122"/>
      <c r="AU89" s="142"/>
      <c r="AV89" s="149"/>
      <c r="AW89" s="150"/>
      <c r="AX89" s="149"/>
      <c r="AY89" s="149"/>
      <c r="AZ89" s="149"/>
      <c r="BA89" s="149"/>
      <c r="BB89" s="149"/>
      <c r="BC89" s="149"/>
      <c r="BD89" s="150" t="s">
        <v>698</v>
      </c>
      <c r="BE89" s="150"/>
      <c r="BF89" s="150"/>
      <c r="BG89" s="151" t="s">
        <v>699</v>
      </c>
      <c r="BH89" s="151" t="s">
        <v>700</v>
      </c>
      <c r="BI89" s="151" t="s">
        <v>701</v>
      </c>
      <c r="BJ89" s="152"/>
      <c r="BK89" s="152"/>
      <c r="BL89" s="153"/>
      <c r="BM89" s="154"/>
      <c r="BN89" s="155" t="s">
        <v>1499</v>
      </c>
      <c r="BO89" s="196" t="s">
        <v>1499</v>
      </c>
      <c r="BP89" s="196"/>
      <c r="BQ89" s="269" t="s">
        <v>1215</v>
      </c>
      <c r="BR89" s="269" t="s">
        <v>1143</v>
      </c>
      <c r="BS89" s="273">
        <v>44986</v>
      </c>
      <c r="BT89" s="133">
        <v>100</v>
      </c>
      <c r="BU89" s="132">
        <v>44986</v>
      </c>
      <c r="BV89" s="132"/>
      <c r="BW89" s="132"/>
      <c r="BX89" s="134"/>
      <c r="BY89" s="134"/>
      <c r="BZ89" s="134"/>
      <c r="CA89" s="132"/>
      <c r="CB89" s="135"/>
      <c r="CC89" s="132"/>
      <c r="CD89" s="136"/>
      <c r="CE89" s="136"/>
      <c r="CF89" s="136"/>
      <c r="CG89" s="135"/>
      <c r="CH89" s="129"/>
      <c r="CI89" s="132">
        <v>45005</v>
      </c>
      <c r="CJ89" s="132">
        <v>45005</v>
      </c>
      <c r="CK89" s="132"/>
      <c r="CL89" s="132">
        <v>45005</v>
      </c>
      <c r="CM89" s="133">
        <v>100</v>
      </c>
      <c r="CN89" s="132">
        <v>45005</v>
      </c>
      <c r="CO89" s="132"/>
      <c r="CP89" s="132">
        <v>45005</v>
      </c>
      <c r="CQ89" s="132">
        <v>45005</v>
      </c>
      <c r="CR89" s="240"/>
      <c r="CS89" s="132">
        <v>45005</v>
      </c>
      <c r="CT89" s="133">
        <v>100</v>
      </c>
      <c r="CU89" s="132">
        <v>45005</v>
      </c>
      <c r="CV89" s="116"/>
      <c r="CW89" s="149"/>
      <c r="CX89" s="149"/>
      <c r="CY89" s="117">
        <v>45028</v>
      </c>
      <c r="CZ89" s="117">
        <v>45028</v>
      </c>
      <c r="DA89" s="117"/>
      <c r="DB89" s="117">
        <v>45033</v>
      </c>
      <c r="DC89" s="133">
        <v>100</v>
      </c>
      <c r="DD89" s="117">
        <v>45033</v>
      </c>
      <c r="DE89" s="138"/>
      <c r="DF89" s="138">
        <v>45012</v>
      </c>
      <c r="DG89" s="139" t="s">
        <v>4383</v>
      </c>
      <c r="DH89" s="117">
        <v>45044</v>
      </c>
      <c r="DI89" s="117">
        <v>45044</v>
      </c>
      <c r="DJ89" s="117">
        <v>45044</v>
      </c>
      <c r="DK89" s="117">
        <v>45044</v>
      </c>
      <c r="DL89" s="240"/>
      <c r="DM89" s="240"/>
      <c r="DN89" s="240"/>
      <c r="DO89" s="240"/>
      <c r="DP89" s="271"/>
      <c r="DQ89" s="240"/>
      <c r="DR89" s="240"/>
      <c r="DS89" s="117">
        <v>45059</v>
      </c>
      <c r="DT89" s="117"/>
      <c r="DU89" s="117"/>
      <c r="DV89" s="117"/>
      <c r="DW89" s="133"/>
      <c r="DX89" s="117"/>
      <c r="DY89" s="240"/>
      <c r="DZ89" s="117">
        <v>45044</v>
      </c>
      <c r="EA89" s="117">
        <v>45044</v>
      </c>
      <c r="EB89" s="240"/>
      <c r="EC89" s="117">
        <v>45044</v>
      </c>
      <c r="ED89" s="116">
        <v>100</v>
      </c>
      <c r="EE89" s="117">
        <v>45044</v>
      </c>
      <c r="EF89" s="240" t="s">
        <v>4444</v>
      </c>
      <c r="EG89" s="117">
        <v>45049</v>
      </c>
      <c r="EH89" s="117">
        <v>45049</v>
      </c>
      <c r="EI89" s="117"/>
      <c r="EJ89" s="117">
        <v>45049</v>
      </c>
      <c r="EK89" s="133">
        <v>100</v>
      </c>
      <c r="EL89" s="117">
        <v>45062</v>
      </c>
      <c r="EM89" s="122" t="s">
        <v>4444</v>
      </c>
      <c r="EN89" s="141"/>
      <c r="EO89" s="141"/>
      <c r="EP89" s="141"/>
      <c r="EQ89" s="141"/>
      <c r="ER89" s="141"/>
      <c r="ES89" s="141"/>
      <c r="ET89" s="141"/>
      <c r="EU89" s="240"/>
      <c r="EV89" s="240"/>
      <c r="EW89" s="240"/>
      <c r="EX89" s="240"/>
      <c r="EY89" s="240"/>
      <c r="EZ89" s="240"/>
      <c r="FA89" s="240"/>
      <c r="FB89" s="117">
        <v>45059</v>
      </c>
      <c r="FC89" s="117"/>
      <c r="FD89" s="117"/>
      <c r="FE89" s="117"/>
      <c r="FF89" s="116"/>
      <c r="FG89" s="117"/>
      <c r="FH89" s="138"/>
      <c r="FI89" s="142"/>
      <c r="FJ89" s="142"/>
      <c r="FK89" s="143"/>
      <c r="FL89" s="143"/>
      <c r="FM89" s="167"/>
      <c r="FN89" s="142"/>
      <c r="FO89" s="142"/>
      <c r="FP89" s="143"/>
      <c r="FQ89" s="143"/>
      <c r="FR89" s="139"/>
      <c r="FS89" s="468" t="s">
        <v>4723</v>
      </c>
      <c r="FT89" s="469">
        <v>45166</v>
      </c>
      <c r="FU89" s="444" t="s">
        <v>4791</v>
      </c>
      <c r="FW89" s="443" t="s">
        <v>4724</v>
      </c>
      <c r="FX89" s="459">
        <v>45133</v>
      </c>
      <c r="FY89" s="443" t="s">
        <v>4779</v>
      </c>
    </row>
    <row r="90" spans="1:181" ht="20.100000000000001" customHeight="1" x14ac:dyDescent="0.5">
      <c r="A90" s="109">
        <v>89</v>
      </c>
      <c r="B90" s="109" t="s">
        <v>674</v>
      </c>
      <c r="C90" s="109">
        <v>89</v>
      </c>
      <c r="D90" s="110" t="s">
        <v>675</v>
      </c>
      <c r="E90" s="110" t="s">
        <v>676</v>
      </c>
      <c r="F90" s="110" t="s">
        <v>1202</v>
      </c>
      <c r="G90" s="111" t="s">
        <v>89</v>
      </c>
      <c r="H90" s="110" t="s">
        <v>1502</v>
      </c>
      <c r="I90" s="110" t="s">
        <v>1503</v>
      </c>
      <c r="J90" s="110"/>
      <c r="K90" s="292" t="s">
        <v>1504</v>
      </c>
      <c r="L90" s="111" t="s">
        <v>1437</v>
      </c>
      <c r="M90" s="111"/>
      <c r="N90" s="111" t="s">
        <v>1207</v>
      </c>
      <c r="O90" s="111" t="s">
        <v>1505</v>
      </c>
      <c r="P90" s="113">
        <v>13.110476584418301</v>
      </c>
      <c r="Q90" s="113">
        <v>101.415501673416</v>
      </c>
      <c r="R90" s="114" t="s">
        <v>1506</v>
      </c>
      <c r="S90" s="114" t="s">
        <v>1507</v>
      </c>
      <c r="T90" s="115"/>
      <c r="U90" s="115"/>
      <c r="V90" s="115"/>
      <c r="W90" s="115"/>
      <c r="X90" s="115"/>
      <c r="Y90" s="115"/>
      <c r="Z90" s="181"/>
      <c r="AA90" s="181"/>
      <c r="AB90" s="115"/>
      <c r="AC90" s="211"/>
      <c r="AD90" s="166" t="s">
        <v>1256</v>
      </c>
      <c r="AE90" s="166" t="s">
        <v>1257</v>
      </c>
      <c r="AF90" s="273">
        <v>44979</v>
      </c>
      <c r="AG90" s="132">
        <v>44979</v>
      </c>
      <c r="AH90" s="118" t="s">
        <v>691</v>
      </c>
      <c r="AI90" s="118" t="s">
        <v>692</v>
      </c>
      <c r="AJ90" s="145">
        <v>6</v>
      </c>
      <c r="AK90" s="146">
        <v>8.8000000000000007</v>
      </c>
      <c r="AL90" s="146">
        <v>3</v>
      </c>
      <c r="AM90" s="146">
        <v>52.8</v>
      </c>
      <c r="AN90" s="147">
        <v>1</v>
      </c>
      <c r="AO90" s="147">
        <v>2</v>
      </c>
      <c r="AP90" s="116" t="s">
        <v>1508</v>
      </c>
      <c r="AQ90" s="147" t="s">
        <v>1509</v>
      </c>
      <c r="AR90" s="147">
        <v>3</v>
      </c>
      <c r="AS90" s="149"/>
      <c r="AT90" s="122"/>
      <c r="AU90" s="142"/>
      <c r="AV90" s="149"/>
      <c r="AW90" s="150"/>
      <c r="AX90" s="149"/>
      <c r="AY90" s="149"/>
      <c r="AZ90" s="149"/>
      <c r="BA90" s="149"/>
      <c r="BB90" s="149"/>
      <c r="BC90" s="149"/>
      <c r="BD90" s="150" t="s">
        <v>698</v>
      </c>
      <c r="BE90" s="150"/>
      <c r="BF90" s="150"/>
      <c r="BG90" s="151" t="s">
        <v>699</v>
      </c>
      <c r="BH90" s="151" t="s">
        <v>700</v>
      </c>
      <c r="BI90" s="151" t="s">
        <v>701</v>
      </c>
      <c r="BJ90" s="152"/>
      <c r="BK90" s="152"/>
      <c r="BL90" s="153"/>
      <c r="BM90" s="154"/>
      <c r="BN90" s="155" t="s">
        <v>1505</v>
      </c>
      <c r="BO90" s="196" t="s">
        <v>1505</v>
      </c>
      <c r="BP90" s="196"/>
      <c r="BQ90" s="269" t="s">
        <v>1215</v>
      </c>
      <c r="BR90" s="269" t="s">
        <v>1143</v>
      </c>
      <c r="BS90" s="273">
        <v>44979</v>
      </c>
      <c r="BT90" s="133">
        <v>100</v>
      </c>
      <c r="BU90" s="132">
        <v>44979</v>
      </c>
      <c r="BV90" s="132"/>
      <c r="BW90" s="132"/>
      <c r="BX90" s="134"/>
      <c r="BY90" s="134"/>
      <c r="BZ90" s="134"/>
      <c r="CA90" s="132"/>
      <c r="CB90" s="135"/>
      <c r="CC90" s="132"/>
      <c r="CD90" s="136"/>
      <c r="CE90" s="136"/>
      <c r="CF90" s="136"/>
      <c r="CG90" s="135"/>
      <c r="CH90" s="129"/>
      <c r="CI90" s="132">
        <v>45000</v>
      </c>
      <c r="CJ90" s="132">
        <v>45000</v>
      </c>
      <c r="CK90" s="132"/>
      <c r="CL90" s="132">
        <v>45000</v>
      </c>
      <c r="CM90" s="133">
        <v>100</v>
      </c>
      <c r="CN90" s="132">
        <v>45000</v>
      </c>
      <c r="CO90" s="132"/>
      <c r="CP90" s="132">
        <v>45000</v>
      </c>
      <c r="CQ90" s="132">
        <v>45000</v>
      </c>
      <c r="CR90" s="240"/>
      <c r="CS90" s="132">
        <v>45000</v>
      </c>
      <c r="CT90" s="133">
        <v>100</v>
      </c>
      <c r="CU90" s="132">
        <v>45000</v>
      </c>
      <c r="CV90" s="116"/>
      <c r="CW90" s="149"/>
      <c r="CX90" s="149"/>
      <c r="CY90" s="117">
        <v>45004</v>
      </c>
      <c r="CZ90" s="117">
        <v>45004</v>
      </c>
      <c r="DA90" s="117"/>
      <c r="DB90" s="117">
        <v>45004</v>
      </c>
      <c r="DC90" s="133">
        <v>100</v>
      </c>
      <c r="DD90" s="117">
        <v>45004</v>
      </c>
      <c r="DE90" s="138"/>
      <c r="DF90" s="138">
        <v>45007</v>
      </c>
      <c r="DG90" s="139" t="s">
        <v>4446</v>
      </c>
      <c r="DH90" s="117">
        <v>45023</v>
      </c>
      <c r="DI90" s="117">
        <v>45023</v>
      </c>
      <c r="DJ90" s="117">
        <v>45023</v>
      </c>
      <c r="DK90" s="117">
        <v>45023</v>
      </c>
      <c r="DL90" s="240"/>
      <c r="DM90" s="240"/>
      <c r="DN90" s="240"/>
      <c r="DO90" s="240"/>
      <c r="DP90" s="271"/>
      <c r="DQ90" s="240"/>
      <c r="DR90" s="240"/>
      <c r="DS90" s="117">
        <v>45049</v>
      </c>
      <c r="DT90" s="117">
        <v>45049</v>
      </c>
      <c r="DU90" s="117"/>
      <c r="DV90" s="117">
        <v>45050</v>
      </c>
      <c r="DW90" s="133">
        <v>100</v>
      </c>
      <c r="DX90" s="117">
        <v>45050</v>
      </c>
      <c r="DY90" s="240"/>
      <c r="DZ90" s="117">
        <v>45039</v>
      </c>
      <c r="EA90" s="117">
        <v>45039</v>
      </c>
      <c r="EB90" s="240"/>
      <c r="EC90" s="117">
        <v>45039</v>
      </c>
      <c r="ED90" s="116">
        <v>100</v>
      </c>
      <c r="EE90" s="117">
        <v>45039</v>
      </c>
      <c r="EF90" s="117" t="s">
        <v>4469</v>
      </c>
      <c r="EG90" s="117">
        <v>45039</v>
      </c>
      <c r="EH90" s="117">
        <v>45039</v>
      </c>
      <c r="EI90" s="117"/>
      <c r="EJ90" s="117">
        <v>45039</v>
      </c>
      <c r="EK90" s="133">
        <v>100</v>
      </c>
      <c r="EL90" s="117">
        <v>45062</v>
      </c>
      <c r="EM90" s="122" t="s">
        <v>4418</v>
      </c>
      <c r="EN90" s="141"/>
      <c r="EO90" s="141"/>
      <c r="EP90" s="141"/>
      <c r="EQ90" s="141"/>
      <c r="ER90" s="141"/>
      <c r="ES90" s="141"/>
      <c r="ET90" s="141"/>
      <c r="EU90" s="240"/>
      <c r="EV90" s="240"/>
      <c r="EW90" s="240"/>
      <c r="EX90" s="240"/>
      <c r="EY90" s="240"/>
      <c r="EZ90" s="240"/>
      <c r="FA90" s="240"/>
      <c r="FB90" s="117">
        <v>45051</v>
      </c>
      <c r="FC90" s="117">
        <v>45051</v>
      </c>
      <c r="FD90" s="117">
        <v>45051</v>
      </c>
      <c r="FE90" s="117">
        <v>45052</v>
      </c>
      <c r="FF90" s="116">
        <v>70</v>
      </c>
      <c r="FG90" s="117"/>
      <c r="FH90" s="138"/>
      <c r="FI90" s="142"/>
      <c r="FJ90" s="142"/>
      <c r="FK90" s="143"/>
      <c r="FL90" s="143"/>
      <c r="FM90" s="139"/>
      <c r="FN90" s="142"/>
      <c r="FO90" s="142"/>
      <c r="FP90" s="143"/>
      <c r="FQ90" s="143"/>
      <c r="FR90" s="139"/>
      <c r="FS90" s="468" t="s">
        <v>4723</v>
      </c>
      <c r="FT90" s="469">
        <v>45166</v>
      </c>
      <c r="FU90" s="444" t="s">
        <v>4791</v>
      </c>
      <c r="FW90" s="443" t="s">
        <v>4724</v>
      </c>
      <c r="FX90" s="459">
        <v>45133</v>
      </c>
      <c r="FY90" s="443" t="s">
        <v>4779</v>
      </c>
    </row>
    <row r="91" spans="1:181" ht="20.100000000000001" customHeight="1" x14ac:dyDescent="0.5">
      <c r="A91" s="109">
        <v>90</v>
      </c>
      <c r="B91" s="109" t="s">
        <v>674</v>
      </c>
      <c r="C91" s="109">
        <v>90</v>
      </c>
      <c r="D91" s="110" t="s">
        <v>675</v>
      </c>
      <c r="E91" s="110" t="s">
        <v>676</v>
      </c>
      <c r="F91" s="110" t="s">
        <v>1202</v>
      </c>
      <c r="G91" s="111" t="s">
        <v>89</v>
      </c>
      <c r="H91" s="110" t="s">
        <v>1510</v>
      </c>
      <c r="I91" s="110" t="s">
        <v>1511</v>
      </c>
      <c r="J91" s="110"/>
      <c r="K91" s="240" t="s">
        <v>1512</v>
      </c>
      <c r="L91" s="111"/>
      <c r="M91" s="111"/>
      <c r="N91" s="111" t="s">
        <v>1207</v>
      </c>
      <c r="O91" s="111" t="s">
        <v>1513</v>
      </c>
      <c r="P91" s="113">
        <v>12.92247706471</v>
      </c>
      <c r="Q91" s="113">
        <v>100.78597882315201</v>
      </c>
      <c r="R91" s="114"/>
      <c r="S91" s="114" t="s">
        <v>1514</v>
      </c>
      <c r="T91" s="115"/>
      <c r="U91" s="115"/>
      <c r="V91" s="115"/>
      <c r="W91" s="115"/>
      <c r="X91" s="115"/>
      <c r="Y91" s="115"/>
      <c r="Z91" s="181"/>
      <c r="AA91" s="181"/>
      <c r="AB91" s="115"/>
      <c r="AC91" s="211"/>
      <c r="AD91" s="166" t="s">
        <v>1423</v>
      </c>
      <c r="AE91" s="166" t="s">
        <v>1424</v>
      </c>
      <c r="AF91" s="273">
        <v>44986</v>
      </c>
      <c r="AG91" s="273">
        <v>44986</v>
      </c>
      <c r="AH91" s="118" t="s">
        <v>691</v>
      </c>
      <c r="AI91" s="118" t="s">
        <v>692</v>
      </c>
      <c r="AJ91" s="145"/>
      <c r="AK91" s="146"/>
      <c r="AL91" s="146"/>
      <c r="AM91" s="146"/>
      <c r="AN91" s="147"/>
      <c r="AO91" s="147"/>
      <c r="AP91" s="116"/>
      <c r="AQ91" s="147"/>
      <c r="AR91" s="147"/>
      <c r="AS91" s="149"/>
      <c r="AT91" s="122"/>
      <c r="AU91" s="142"/>
      <c r="AV91" s="149"/>
      <c r="AW91" s="150"/>
      <c r="AX91" s="149"/>
      <c r="AY91" s="149"/>
      <c r="AZ91" s="149"/>
      <c r="BA91" s="149"/>
      <c r="BB91" s="149"/>
      <c r="BC91" s="149"/>
      <c r="BD91" s="150" t="s">
        <v>698</v>
      </c>
      <c r="BE91" s="150"/>
      <c r="BF91" s="150"/>
      <c r="BG91" s="151" t="s">
        <v>699</v>
      </c>
      <c r="BH91" s="151" t="s">
        <v>700</v>
      </c>
      <c r="BI91" s="151" t="s">
        <v>701</v>
      </c>
      <c r="BJ91" s="152"/>
      <c r="BK91" s="152"/>
      <c r="BL91" s="153"/>
      <c r="BM91" s="154"/>
      <c r="BN91" s="155" t="s">
        <v>1513</v>
      </c>
      <c r="BO91" s="196" t="s">
        <v>1513</v>
      </c>
      <c r="BP91" s="196"/>
      <c r="BQ91" s="269" t="s">
        <v>1215</v>
      </c>
      <c r="BR91" s="269" t="s">
        <v>1143</v>
      </c>
      <c r="BS91" s="273">
        <v>44986</v>
      </c>
      <c r="BT91" s="133">
        <v>100</v>
      </c>
      <c r="BU91" s="132">
        <v>44986</v>
      </c>
      <c r="BV91" s="132"/>
      <c r="BW91" s="132"/>
      <c r="BX91" s="134"/>
      <c r="BY91" s="134"/>
      <c r="BZ91" s="134"/>
      <c r="CA91" s="132"/>
      <c r="CB91" s="135"/>
      <c r="CC91" s="132"/>
      <c r="CD91" s="136"/>
      <c r="CE91" s="136"/>
      <c r="CF91" s="136"/>
      <c r="CG91" s="135"/>
      <c r="CH91" s="129"/>
      <c r="CI91" s="132">
        <v>45023</v>
      </c>
      <c r="CJ91" s="132">
        <v>45023</v>
      </c>
      <c r="CK91" s="132"/>
      <c r="CL91" s="132">
        <v>45023</v>
      </c>
      <c r="CM91" s="133">
        <v>100</v>
      </c>
      <c r="CN91" s="132">
        <v>45023</v>
      </c>
      <c r="CO91" s="132"/>
      <c r="CP91" s="132">
        <v>45023</v>
      </c>
      <c r="CQ91" s="132">
        <v>45020</v>
      </c>
      <c r="CR91" s="132"/>
      <c r="CS91" s="132">
        <v>45021</v>
      </c>
      <c r="CT91" s="133">
        <v>100</v>
      </c>
      <c r="CU91" s="132">
        <v>45021</v>
      </c>
      <c r="CV91" s="129"/>
      <c r="CW91" s="149"/>
      <c r="CX91" s="149"/>
      <c r="CY91" s="117">
        <v>45028</v>
      </c>
      <c r="CZ91" s="117">
        <v>45028</v>
      </c>
      <c r="DA91" s="117"/>
      <c r="DB91" s="117">
        <v>45033</v>
      </c>
      <c r="DC91" s="133">
        <v>100</v>
      </c>
      <c r="DD91" s="117">
        <v>45033</v>
      </c>
      <c r="DE91" s="138"/>
      <c r="DF91" s="138">
        <v>45019</v>
      </c>
      <c r="DG91" s="139" t="s">
        <v>4413</v>
      </c>
      <c r="DH91" s="117">
        <v>45047</v>
      </c>
      <c r="DI91" s="117">
        <v>45047</v>
      </c>
      <c r="DJ91" s="117">
        <v>45047</v>
      </c>
      <c r="DK91" s="117">
        <v>45047</v>
      </c>
      <c r="DL91" s="240"/>
      <c r="DM91" s="240"/>
      <c r="DN91" s="240"/>
      <c r="DO91" s="240"/>
      <c r="DP91" s="271"/>
      <c r="DQ91" s="240"/>
      <c r="DR91" s="240"/>
      <c r="DS91" s="117">
        <v>45059</v>
      </c>
      <c r="DT91" s="117"/>
      <c r="DU91" s="117"/>
      <c r="DV91" s="117"/>
      <c r="DW91" s="133"/>
      <c r="DX91" s="117"/>
      <c r="DY91" s="240"/>
      <c r="DZ91" s="117"/>
      <c r="EA91" s="117"/>
      <c r="EB91" s="240"/>
      <c r="EC91" s="117"/>
      <c r="ED91" s="240"/>
      <c r="EE91" s="117"/>
      <c r="EF91" s="240"/>
      <c r="EG91" s="117">
        <v>45050</v>
      </c>
      <c r="EH91" s="117">
        <v>45050</v>
      </c>
      <c r="EI91" s="117"/>
      <c r="EJ91" s="117">
        <v>45050</v>
      </c>
      <c r="EK91" s="204">
        <v>100</v>
      </c>
      <c r="EL91" s="117">
        <v>45062</v>
      </c>
      <c r="EM91" s="122" t="s">
        <v>4475</v>
      </c>
      <c r="EN91" s="141"/>
      <c r="EO91" s="141"/>
      <c r="EP91" s="141"/>
      <c r="EQ91" s="141"/>
      <c r="ER91" s="141"/>
      <c r="ES91" s="141"/>
      <c r="ET91" s="141"/>
      <c r="EU91" s="240"/>
      <c r="EV91" s="240"/>
      <c r="EW91" s="240"/>
      <c r="EX91" s="240"/>
      <c r="EY91" s="240"/>
      <c r="EZ91" s="240"/>
      <c r="FA91" s="240"/>
      <c r="FB91" s="117">
        <v>45059</v>
      </c>
      <c r="FC91" s="117"/>
      <c r="FD91" s="117"/>
      <c r="FE91" s="117"/>
      <c r="FF91" s="116"/>
      <c r="FG91" s="117"/>
      <c r="FH91" s="138"/>
      <c r="FI91" s="142"/>
      <c r="FJ91" s="142"/>
      <c r="FK91" s="143">
        <v>243347</v>
      </c>
      <c r="FL91" s="143">
        <v>243347</v>
      </c>
      <c r="FM91" s="139" t="s">
        <v>708</v>
      </c>
      <c r="FN91" s="142"/>
      <c r="FO91" s="142"/>
      <c r="FP91" s="143">
        <v>243347</v>
      </c>
      <c r="FQ91" s="143">
        <v>243347</v>
      </c>
      <c r="FR91" s="139" t="s">
        <v>708</v>
      </c>
      <c r="FS91" s="468" t="s">
        <v>4723</v>
      </c>
      <c r="FT91" s="469">
        <v>45166</v>
      </c>
      <c r="FU91" s="444" t="s">
        <v>4791</v>
      </c>
      <c r="FW91" s="443" t="s">
        <v>4724</v>
      </c>
      <c r="FX91" s="459">
        <v>45133</v>
      </c>
      <c r="FY91" s="443" t="s">
        <v>4779</v>
      </c>
    </row>
    <row r="92" spans="1:181" ht="20.100000000000001" customHeight="1" x14ac:dyDescent="0.5">
      <c r="A92" s="109">
        <v>91</v>
      </c>
      <c r="B92" s="109" t="s">
        <v>674</v>
      </c>
      <c r="C92" s="109">
        <v>91</v>
      </c>
      <c r="D92" s="110" t="s">
        <v>675</v>
      </c>
      <c r="E92" s="110" t="s">
        <v>676</v>
      </c>
      <c r="F92" s="110" t="s">
        <v>1202</v>
      </c>
      <c r="G92" s="111" t="s">
        <v>89</v>
      </c>
      <c r="H92" s="110" t="s">
        <v>1455</v>
      </c>
      <c r="I92" s="110" t="s">
        <v>1515</v>
      </c>
      <c r="J92" s="110"/>
      <c r="K92" s="293" t="s">
        <v>1516</v>
      </c>
      <c r="L92" s="111" t="s">
        <v>1517</v>
      </c>
      <c r="M92" s="111"/>
      <c r="N92" s="111" t="s">
        <v>1207</v>
      </c>
      <c r="O92" s="111" t="s">
        <v>1518</v>
      </c>
      <c r="P92" s="113">
        <v>13.4884023879588</v>
      </c>
      <c r="Q92" s="113">
        <v>101.04563323879201</v>
      </c>
      <c r="R92" s="114" t="s">
        <v>1519</v>
      </c>
      <c r="S92" s="114" t="s">
        <v>1520</v>
      </c>
      <c r="T92" s="115"/>
      <c r="U92" s="115"/>
      <c r="V92" s="115"/>
      <c r="W92" s="115"/>
      <c r="X92" s="115"/>
      <c r="Y92" s="115"/>
      <c r="Z92" s="181"/>
      <c r="AA92" s="181"/>
      <c r="AB92" s="115"/>
      <c r="AC92" s="211"/>
      <c r="AD92" s="166" t="s">
        <v>1423</v>
      </c>
      <c r="AE92" s="166" t="s">
        <v>1424</v>
      </c>
      <c r="AF92" s="273">
        <v>44984</v>
      </c>
      <c r="AG92" s="267">
        <v>44981</v>
      </c>
      <c r="AH92" s="118" t="s">
        <v>691</v>
      </c>
      <c r="AI92" s="118" t="s">
        <v>692</v>
      </c>
      <c r="AJ92" s="145">
        <v>5.5</v>
      </c>
      <c r="AK92" s="146">
        <v>9.5</v>
      </c>
      <c r="AL92" s="146">
        <v>2.35</v>
      </c>
      <c r="AM92" s="146">
        <v>52.25</v>
      </c>
      <c r="AN92" s="147">
        <v>1</v>
      </c>
      <c r="AO92" s="147">
        <v>1</v>
      </c>
      <c r="AP92" s="116" t="s">
        <v>1521</v>
      </c>
      <c r="AQ92" s="147" t="s">
        <v>863</v>
      </c>
      <c r="AR92" s="147">
        <v>1</v>
      </c>
      <c r="AS92" s="149"/>
      <c r="AT92" s="122"/>
      <c r="AU92" s="142"/>
      <c r="AV92" s="149"/>
      <c r="AW92" s="150"/>
      <c r="AX92" s="149"/>
      <c r="AY92" s="149"/>
      <c r="AZ92" s="149"/>
      <c r="BA92" s="149"/>
      <c r="BB92" s="149"/>
      <c r="BC92" s="149"/>
      <c r="BD92" s="150" t="s">
        <v>698</v>
      </c>
      <c r="BE92" s="150"/>
      <c r="BF92" s="150"/>
      <c r="BG92" s="151" t="s">
        <v>699</v>
      </c>
      <c r="BH92" s="151" t="s">
        <v>700</v>
      </c>
      <c r="BI92" s="151" t="s">
        <v>701</v>
      </c>
      <c r="BJ92" s="152"/>
      <c r="BK92" s="152"/>
      <c r="BL92" s="153"/>
      <c r="BM92" s="154"/>
      <c r="BN92" s="155" t="s">
        <v>1518</v>
      </c>
      <c r="BO92" s="196" t="s">
        <v>1518</v>
      </c>
      <c r="BP92" s="196"/>
      <c r="BQ92" s="269" t="s">
        <v>1215</v>
      </c>
      <c r="BR92" s="269" t="s">
        <v>1143</v>
      </c>
      <c r="BS92" s="273">
        <v>44984</v>
      </c>
      <c r="BT92" s="133">
        <v>100</v>
      </c>
      <c r="BU92" s="132">
        <v>44981</v>
      </c>
      <c r="BV92" s="132"/>
      <c r="BW92" s="132"/>
      <c r="BX92" s="134"/>
      <c r="BY92" s="134"/>
      <c r="BZ92" s="134"/>
      <c r="CA92" s="132"/>
      <c r="CB92" s="135"/>
      <c r="CC92" s="132"/>
      <c r="CD92" s="136"/>
      <c r="CE92" s="136"/>
      <c r="CF92" s="136"/>
      <c r="CG92" s="135"/>
      <c r="CH92" s="129"/>
      <c r="CI92" s="132">
        <v>44993</v>
      </c>
      <c r="CJ92" s="132">
        <v>44993</v>
      </c>
      <c r="CK92" s="132"/>
      <c r="CL92" s="132">
        <v>44993</v>
      </c>
      <c r="CM92" s="133">
        <v>100</v>
      </c>
      <c r="CN92" s="132">
        <v>44993</v>
      </c>
      <c r="CO92" s="132"/>
      <c r="CP92" s="132">
        <v>44993</v>
      </c>
      <c r="CQ92" s="132">
        <v>44993</v>
      </c>
      <c r="CR92" s="132"/>
      <c r="CS92" s="132">
        <v>44993</v>
      </c>
      <c r="CT92" s="133">
        <v>100</v>
      </c>
      <c r="CU92" s="117">
        <v>44993</v>
      </c>
      <c r="CV92" s="132"/>
      <c r="CW92" s="149"/>
      <c r="CX92" s="149"/>
      <c r="CY92" s="117">
        <v>45003</v>
      </c>
      <c r="CZ92" s="117">
        <v>45003</v>
      </c>
      <c r="DA92" s="117"/>
      <c r="DB92" s="117">
        <v>45003</v>
      </c>
      <c r="DC92" s="133">
        <v>100</v>
      </c>
      <c r="DD92" s="117">
        <v>45003</v>
      </c>
      <c r="DE92" s="138"/>
      <c r="DF92" s="138">
        <v>45007</v>
      </c>
      <c r="DG92" s="139" t="s">
        <v>4446</v>
      </c>
      <c r="DH92" s="117">
        <v>45036</v>
      </c>
      <c r="DI92" s="117">
        <v>45036</v>
      </c>
      <c r="DJ92" s="117">
        <v>45036</v>
      </c>
      <c r="DK92" s="117">
        <v>45036</v>
      </c>
      <c r="DL92" s="240"/>
      <c r="DM92" s="240"/>
      <c r="DN92" s="240"/>
      <c r="DO92" s="240"/>
      <c r="DP92" s="271"/>
      <c r="DQ92" s="240"/>
      <c r="DR92" s="240"/>
      <c r="DS92" s="117">
        <v>45042</v>
      </c>
      <c r="DT92" s="117">
        <v>45042</v>
      </c>
      <c r="DU92" s="117"/>
      <c r="DV92" s="117">
        <v>45043</v>
      </c>
      <c r="DW92" s="133">
        <v>100</v>
      </c>
      <c r="DX92" s="117">
        <v>45045</v>
      </c>
      <c r="DY92" s="240"/>
      <c r="DZ92" s="117">
        <v>45039</v>
      </c>
      <c r="EA92" s="117">
        <v>45039</v>
      </c>
      <c r="EB92" s="240"/>
      <c r="EC92" s="117">
        <v>45039</v>
      </c>
      <c r="ED92" s="116">
        <v>100</v>
      </c>
      <c r="EE92" s="117">
        <v>45039</v>
      </c>
      <c r="EF92" s="117" t="s">
        <v>1044</v>
      </c>
      <c r="EG92" s="117">
        <v>45039</v>
      </c>
      <c r="EH92" s="117">
        <v>45039</v>
      </c>
      <c r="EI92" s="117"/>
      <c r="EJ92" s="117">
        <v>45039</v>
      </c>
      <c r="EK92" s="116">
        <v>100</v>
      </c>
      <c r="EL92" s="117">
        <v>45062</v>
      </c>
      <c r="EM92" s="122" t="s">
        <v>1044</v>
      </c>
      <c r="EN92" s="141"/>
      <c r="EO92" s="141"/>
      <c r="EP92" s="141"/>
      <c r="EQ92" s="141"/>
      <c r="ER92" s="141"/>
      <c r="ES92" s="141"/>
      <c r="ET92" s="141"/>
      <c r="EU92" s="240"/>
      <c r="EV92" s="240"/>
      <c r="EW92" s="240"/>
      <c r="EX92" s="240"/>
      <c r="EY92" s="240"/>
      <c r="EZ92" s="240"/>
      <c r="FA92" s="240"/>
      <c r="FB92" s="117">
        <v>45045</v>
      </c>
      <c r="FC92" s="117">
        <v>45045</v>
      </c>
      <c r="FD92" s="117">
        <v>45045</v>
      </c>
      <c r="FE92" s="117">
        <v>45046</v>
      </c>
      <c r="FF92" s="116">
        <v>70</v>
      </c>
      <c r="FG92" s="117"/>
      <c r="FH92" s="138"/>
      <c r="FI92" s="142"/>
      <c r="FJ92" s="142"/>
      <c r="FK92" s="143">
        <v>243341</v>
      </c>
      <c r="FL92" s="143">
        <v>243341</v>
      </c>
      <c r="FM92" s="139" t="s">
        <v>708</v>
      </c>
      <c r="FN92" s="142"/>
      <c r="FO92" s="142"/>
      <c r="FP92" s="143">
        <v>243341</v>
      </c>
      <c r="FQ92" s="143">
        <v>243341</v>
      </c>
      <c r="FR92" s="139" t="s">
        <v>708</v>
      </c>
      <c r="FS92" s="468" t="s">
        <v>4723</v>
      </c>
      <c r="FT92" s="469">
        <v>45167</v>
      </c>
      <c r="FU92" s="444" t="s">
        <v>4791</v>
      </c>
      <c r="FW92" s="443" t="s">
        <v>4723</v>
      </c>
      <c r="FX92" s="459">
        <v>45134</v>
      </c>
      <c r="FY92" s="443" t="s">
        <v>4779</v>
      </c>
    </row>
    <row r="93" spans="1:181" ht="20.100000000000001" customHeight="1" x14ac:dyDescent="0.5">
      <c r="A93" s="109">
        <v>92</v>
      </c>
      <c r="B93" s="109" t="s">
        <v>674</v>
      </c>
      <c r="C93" s="109">
        <v>92</v>
      </c>
      <c r="D93" s="110" t="s">
        <v>675</v>
      </c>
      <c r="E93" s="110" t="s">
        <v>676</v>
      </c>
      <c r="F93" s="110" t="s">
        <v>1202</v>
      </c>
      <c r="G93" s="111" t="s">
        <v>89</v>
      </c>
      <c r="H93" s="110" t="s">
        <v>1522</v>
      </c>
      <c r="I93" s="110" t="s">
        <v>1523</v>
      </c>
      <c r="J93" s="110"/>
      <c r="K93" s="111" t="s">
        <v>1524</v>
      </c>
      <c r="L93" s="111" t="s">
        <v>1437</v>
      </c>
      <c r="M93" s="111"/>
      <c r="N93" s="111" t="s">
        <v>1207</v>
      </c>
      <c r="O93" s="111" t="s">
        <v>1526</v>
      </c>
      <c r="P93" s="113">
        <v>13.324899750647599</v>
      </c>
      <c r="Q93" s="113">
        <v>101.18227999646101</v>
      </c>
      <c r="R93" s="114" t="s">
        <v>1527</v>
      </c>
      <c r="S93" s="114" t="s">
        <v>1528</v>
      </c>
      <c r="T93" s="115"/>
      <c r="U93" s="115"/>
      <c r="V93" s="115"/>
      <c r="W93" s="115"/>
      <c r="X93" s="115"/>
      <c r="Y93" s="115"/>
      <c r="Z93" s="181"/>
      <c r="AA93" s="181"/>
      <c r="AB93" s="115"/>
      <c r="AC93" s="211"/>
      <c r="AD93" s="166" t="s">
        <v>1423</v>
      </c>
      <c r="AE93" s="166" t="s">
        <v>1424</v>
      </c>
      <c r="AF93" s="273">
        <v>44979</v>
      </c>
      <c r="AG93" s="267">
        <v>44981</v>
      </c>
      <c r="AH93" s="118" t="s">
        <v>691</v>
      </c>
      <c r="AI93" s="118" t="s">
        <v>692</v>
      </c>
      <c r="AJ93" s="145">
        <v>7</v>
      </c>
      <c r="AK93" s="146">
        <v>10</v>
      </c>
      <c r="AL93" s="146">
        <v>4</v>
      </c>
      <c r="AM93" s="146">
        <v>70</v>
      </c>
      <c r="AN93" s="147">
        <v>1</v>
      </c>
      <c r="AO93" s="147">
        <v>1</v>
      </c>
      <c r="AP93" s="116" t="s">
        <v>1529</v>
      </c>
      <c r="AQ93" s="147">
        <v>5</v>
      </c>
      <c r="AR93" s="147">
        <v>3</v>
      </c>
      <c r="AS93" s="149"/>
      <c r="AT93" s="122"/>
      <c r="AU93" s="142"/>
      <c r="AV93" s="149"/>
      <c r="AW93" s="150"/>
      <c r="AX93" s="149"/>
      <c r="AY93" s="149"/>
      <c r="AZ93" s="149"/>
      <c r="BA93" s="149"/>
      <c r="BB93" s="149"/>
      <c r="BC93" s="149"/>
      <c r="BD93" s="150" t="s">
        <v>698</v>
      </c>
      <c r="BE93" s="150"/>
      <c r="BF93" s="150"/>
      <c r="BG93" s="151" t="s">
        <v>699</v>
      </c>
      <c r="BH93" s="151" t="s">
        <v>700</v>
      </c>
      <c r="BI93" s="151" t="s">
        <v>701</v>
      </c>
      <c r="BJ93" s="152"/>
      <c r="BK93" s="152"/>
      <c r="BL93" s="153"/>
      <c r="BM93" s="154"/>
      <c r="BN93" s="155" t="s">
        <v>1526</v>
      </c>
      <c r="BO93" s="257" t="s">
        <v>1525</v>
      </c>
      <c r="BP93" s="257" t="s">
        <v>703</v>
      </c>
      <c r="BQ93" s="269" t="s">
        <v>1215</v>
      </c>
      <c r="BR93" s="269" t="s">
        <v>1143</v>
      </c>
      <c r="BS93" s="273">
        <v>44979</v>
      </c>
      <c r="BT93" s="133">
        <v>100</v>
      </c>
      <c r="BU93" s="132">
        <v>44981</v>
      </c>
      <c r="BV93" s="132"/>
      <c r="BW93" s="132"/>
      <c r="BX93" s="134"/>
      <c r="BY93" s="134"/>
      <c r="BZ93" s="134"/>
      <c r="CA93" s="132"/>
      <c r="CB93" s="135"/>
      <c r="CC93" s="132"/>
      <c r="CD93" s="136"/>
      <c r="CE93" s="136"/>
      <c r="CF93" s="136"/>
      <c r="CG93" s="135"/>
      <c r="CH93" s="129"/>
      <c r="CI93" s="117">
        <v>45009</v>
      </c>
      <c r="CJ93" s="117">
        <v>45009</v>
      </c>
      <c r="CK93" s="117"/>
      <c r="CL93" s="117">
        <v>45009</v>
      </c>
      <c r="CM93" s="133">
        <v>100</v>
      </c>
      <c r="CN93" s="117">
        <v>45009</v>
      </c>
      <c r="CO93" s="132"/>
      <c r="CP93" s="132">
        <v>45009</v>
      </c>
      <c r="CQ93" s="132">
        <v>45009</v>
      </c>
      <c r="CR93" s="240"/>
      <c r="CS93" s="132">
        <v>45009</v>
      </c>
      <c r="CT93" s="133">
        <v>100</v>
      </c>
      <c r="CU93" s="132">
        <v>45009</v>
      </c>
      <c r="CV93" s="116"/>
      <c r="CW93" s="149"/>
      <c r="CX93" s="149"/>
      <c r="CY93" s="117">
        <v>45009</v>
      </c>
      <c r="CZ93" s="117">
        <v>45009</v>
      </c>
      <c r="DA93" s="117"/>
      <c r="DB93" s="117">
        <v>45009</v>
      </c>
      <c r="DC93" s="133">
        <v>100</v>
      </c>
      <c r="DD93" s="117">
        <v>45009</v>
      </c>
      <c r="DE93" s="138"/>
      <c r="DF93" s="138">
        <v>45019</v>
      </c>
      <c r="DG93" s="139" t="s">
        <v>4413</v>
      </c>
      <c r="DH93" s="117">
        <v>45022</v>
      </c>
      <c r="DI93" s="117">
        <v>45022</v>
      </c>
      <c r="DJ93" s="117">
        <v>45022</v>
      </c>
      <c r="DK93" s="117">
        <v>45022</v>
      </c>
      <c r="DL93" s="240"/>
      <c r="DM93" s="240"/>
      <c r="DN93" s="240"/>
      <c r="DO93" s="240"/>
      <c r="DP93" s="271"/>
      <c r="DQ93" s="240"/>
      <c r="DR93" s="240"/>
      <c r="DS93" s="117">
        <v>45057</v>
      </c>
      <c r="DT93" s="117">
        <v>45057</v>
      </c>
      <c r="DU93" s="117"/>
      <c r="DV93" s="117">
        <v>45057</v>
      </c>
      <c r="DW93" s="133">
        <v>100</v>
      </c>
      <c r="DX93" s="117">
        <v>45057</v>
      </c>
      <c r="DY93" s="240"/>
      <c r="DZ93" s="117">
        <v>45040</v>
      </c>
      <c r="EA93" s="117">
        <v>45040</v>
      </c>
      <c r="EB93" s="240"/>
      <c r="EC93" s="117">
        <v>45040</v>
      </c>
      <c r="ED93" s="116">
        <v>100</v>
      </c>
      <c r="EE93" s="117">
        <v>45040</v>
      </c>
      <c r="EF93" s="117" t="s">
        <v>4476</v>
      </c>
      <c r="EG93" s="117">
        <v>45040</v>
      </c>
      <c r="EH93" s="117">
        <v>45040</v>
      </c>
      <c r="EI93" s="117"/>
      <c r="EJ93" s="117">
        <v>45040</v>
      </c>
      <c r="EK93" s="116">
        <v>100</v>
      </c>
      <c r="EL93" s="117">
        <v>45062</v>
      </c>
      <c r="EM93" s="122" t="s">
        <v>4795</v>
      </c>
      <c r="EN93" s="141"/>
      <c r="EO93" s="141"/>
      <c r="EP93" s="141"/>
      <c r="EQ93" s="141"/>
      <c r="ER93" s="141"/>
      <c r="ES93" s="141"/>
      <c r="ET93" s="141"/>
      <c r="EU93" s="240"/>
      <c r="EV93" s="240"/>
      <c r="EW93" s="240"/>
      <c r="EX93" s="240"/>
      <c r="EY93" s="240"/>
      <c r="EZ93" s="240"/>
      <c r="FA93" s="240"/>
      <c r="FB93" s="117">
        <v>45047</v>
      </c>
      <c r="FC93" s="117">
        <v>45047</v>
      </c>
      <c r="FD93" s="117">
        <v>45047</v>
      </c>
      <c r="FE93" s="117">
        <v>45048</v>
      </c>
      <c r="FF93" s="116">
        <v>20</v>
      </c>
      <c r="FG93" s="117"/>
      <c r="FH93" s="138" t="s">
        <v>4792</v>
      </c>
      <c r="FI93" s="142"/>
      <c r="FJ93" s="142"/>
      <c r="FK93" s="143">
        <v>243347</v>
      </c>
      <c r="FL93" s="143">
        <v>243347</v>
      </c>
      <c r="FM93" s="139" t="s">
        <v>708</v>
      </c>
      <c r="FN93" s="142"/>
      <c r="FO93" s="142"/>
      <c r="FP93" s="143">
        <v>243347</v>
      </c>
      <c r="FQ93" s="143">
        <v>243347</v>
      </c>
      <c r="FR93" s="157" t="s">
        <v>729</v>
      </c>
      <c r="FS93" s="468" t="s">
        <v>4723</v>
      </c>
      <c r="FT93" s="469">
        <v>45167</v>
      </c>
      <c r="FU93" s="444" t="s">
        <v>4791</v>
      </c>
      <c r="FW93" s="443" t="s">
        <v>4723</v>
      </c>
      <c r="FX93" s="459">
        <v>45134</v>
      </c>
      <c r="FY93" s="443" t="s">
        <v>4779</v>
      </c>
    </row>
    <row r="94" spans="1:181" ht="20.100000000000001" customHeight="1" x14ac:dyDescent="0.5">
      <c r="A94" s="109">
        <v>93</v>
      </c>
      <c r="B94" s="109" t="s">
        <v>674</v>
      </c>
      <c r="C94" s="109">
        <v>93</v>
      </c>
      <c r="D94" s="110" t="s">
        <v>675</v>
      </c>
      <c r="E94" s="110" t="s">
        <v>676</v>
      </c>
      <c r="F94" s="110" t="s">
        <v>1202</v>
      </c>
      <c r="G94" s="111" t="s">
        <v>89</v>
      </c>
      <c r="H94" s="110" t="s">
        <v>1502</v>
      </c>
      <c r="I94" s="110" t="s">
        <v>1530</v>
      </c>
      <c r="J94" s="110"/>
      <c r="K94" s="111" t="s">
        <v>1531</v>
      </c>
      <c r="L94" s="111" t="s">
        <v>1437</v>
      </c>
      <c r="M94" s="111"/>
      <c r="N94" s="111" t="s">
        <v>1207</v>
      </c>
      <c r="O94" s="111" t="s">
        <v>1533</v>
      </c>
      <c r="P94" s="113">
        <v>13.0765011401707</v>
      </c>
      <c r="Q94" s="113">
        <v>101.460764167623</v>
      </c>
      <c r="R94" s="114" t="s">
        <v>1534</v>
      </c>
      <c r="S94" s="114" t="s">
        <v>1535</v>
      </c>
      <c r="T94" s="115"/>
      <c r="U94" s="115"/>
      <c r="V94" s="115"/>
      <c r="W94" s="115"/>
      <c r="X94" s="115"/>
      <c r="Y94" s="115"/>
      <c r="Z94" s="181"/>
      <c r="AA94" s="181"/>
      <c r="AB94" s="115"/>
      <c r="AC94" s="211"/>
      <c r="AD94" s="166" t="s">
        <v>1256</v>
      </c>
      <c r="AE94" s="166" t="s">
        <v>1257</v>
      </c>
      <c r="AF94" s="273">
        <v>44979</v>
      </c>
      <c r="AG94" s="132">
        <v>44979</v>
      </c>
      <c r="AH94" s="118" t="s">
        <v>691</v>
      </c>
      <c r="AI94" s="118" t="s">
        <v>692</v>
      </c>
      <c r="AJ94" s="145">
        <v>6</v>
      </c>
      <c r="AK94" s="146">
        <v>9</v>
      </c>
      <c r="AL94" s="146">
        <v>2.9</v>
      </c>
      <c r="AM94" s="146">
        <v>54</v>
      </c>
      <c r="AN94" s="147">
        <v>1</v>
      </c>
      <c r="AO94" s="147">
        <v>1</v>
      </c>
      <c r="AP94" s="116" t="s">
        <v>1536</v>
      </c>
      <c r="AQ94" s="147" t="s">
        <v>1537</v>
      </c>
      <c r="AR94" s="147">
        <v>3</v>
      </c>
      <c r="AS94" s="149"/>
      <c r="AT94" s="122"/>
      <c r="AU94" s="142"/>
      <c r="AV94" s="149"/>
      <c r="AW94" s="150"/>
      <c r="AX94" s="149"/>
      <c r="AY94" s="149"/>
      <c r="AZ94" s="149"/>
      <c r="BA94" s="149"/>
      <c r="BB94" s="149"/>
      <c r="BC94" s="149"/>
      <c r="BD94" s="150"/>
      <c r="BE94" s="150" t="s">
        <v>1247</v>
      </c>
      <c r="BF94" s="150">
        <v>1</v>
      </c>
      <c r="BG94" s="151"/>
      <c r="BH94" s="151"/>
      <c r="BI94" s="151"/>
      <c r="BJ94" s="152"/>
      <c r="BK94" s="152"/>
      <c r="BL94" s="153"/>
      <c r="BM94" s="154"/>
      <c r="BN94" s="155" t="s">
        <v>1533</v>
      </c>
      <c r="BO94" s="257" t="s">
        <v>1532</v>
      </c>
      <c r="BP94" s="257" t="s">
        <v>703</v>
      </c>
      <c r="BQ94" s="269" t="s">
        <v>1215</v>
      </c>
      <c r="BR94" s="269" t="s">
        <v>1143</v>
      </c>
      <c r="BS94" s="273">
        <v>44979</v>
      </c>
      <c r="BT94" s="133">
        <v>100</v>
      </c>
      <c r="BU94" s="132">
        <v>44979</v>
      </c>
      <c r="BV94" s="132"/>
      <c r="BW94" s="132"/>
      <c r="BX94" s="134"/>
      <c r="BY94" s="134"/>
      <c r="BZ94" s="134"/>
      <c r="CA94" s="132"/>
      <c r="CB94" s="135"/>
      <c r="CC94" s="132" t="s">
        <v>1248</v>
      </c>
      <c r="CD94" s="270" t="s">
        <v>1287</v>
      </c>
      <c r="CE94" s="270"/>
      <c r="CF94" s="270"/>
      <c r="CG94" s="135"/>
      <c r="CH94" s="129"/>
      <c r="CI94" s="132">
        <v>45013</v>
      </c>
      <c r="CJ94" s="132">
        <v>45013</v>
      </c>
      <c r="CK94" s="132"/>
      <c r="CL94" s="132">
        <v>45013</v>
      </c>
      <c r="CM94" s="133">
        <v>100</v>
      </c>
      <c r="CN94" s="132">
        <v>45013</v>
      </c>
      <c r="CO94" s="240"/>
      <c r="CP94" s="132">
        <v>45013</v>
      </c>
      <c r="CQ94" s="132">
        <v>45013</v>
      </c>
      <c r="CR94" s="240"/>
      <c r="CS94" s="132">
        <v>45013</v>
      </c>
      <c r="CT94" s="133">
        <v>100</v>
      </c>
      <c r="CU94" s="132">
        <v>45013</v>
      </c>
      <c r="CV94" s="129"/>
      <c r="CW94" s="149"/>
      <c r="CX94" s="149"/>
      <c r="CY94" s="117">
        <v>45015</v>
      </c>
      <c r="CZ94" s="117">
        <v>45015</v>
      </c>
      <c r="DA94" s="117"/>
      <c r="DB94" s="117">
        <v>45015</v>
      </c>
      <c r="DC94" s="133">
        <v>100</v>
      </c>
      <c r="DD94" s="117">
        <v>45015</v>
      </c>
      <c r="DE94" s="138"/>
      <c r="DF94" s="138">
        <v>45019</v>
      </c>
      <c r="DG94" s="139" t="s">
        <v>4413</v>
      </c>
      <c r="DH94" s="117">
        <v>45023</v>
      </c>
      <c r="DI94" s="117">
        <v>45023</v>
      </c>
      <c r="DJ94" s="117">
        <v>45023</v>
      </c>
      <c r="DK94" s="117">
        <v>45023</v>
      </c>
      <c r="DL94" s="240"/>
      <c r="DM94" s="240"/>
      <c r="DN94" s="240"/>
      <c r="DO94" s="240"/>
      <c r="DP94" s="271"/>
      <c r="DQ94" s="240"/>
      <c r="DR94" s="240"/>
      <c r="DS94" s="117">
        <v>45049</v>
      </c>
      <c r="DT94" s="117">
        <v>45049</v>
      </c>
      <c r="DU94" s="117"/>
      <c r="DV94" s="117">
        <v>45050</v>
      </c>
      <c r="DW94" s="133">
        <v>100</v>
      </c>
      <c r="DX94" s="117">
        <v>45050</v>
      </c>
      <c r="DY94" s="240"/>
      <c r="DZ94" s="117">
        <v>45040</v>
      </c>
      <c r="EA94" s="117">
        <v>45040</v>
      </c>
      <c r="EB94" s="240"/>
      <c r="EC94" s="117">
        <v>45040</v>
      </c>
      <c r="ED94" s="116">
        <v>100</v>
      </c>
      <c r="EE94" s="117">
        <v>45040</v>
      </c>
      <c r="EF94" s="117" t="s">
        <v>4462</v>
      </c>
      <c r="EG94" s="117">
        <v>45052</v>
      </c>
      <c r="EH94" s="117">
        <v>45052</v>
      </c>
      <c r="EI94" s="117"/>
      <c r="EJ94" s="117">
        <v>45053</v>
      </c>
      <c r="EK94" s="116">
        <v>100</v>
      </c>
      <c r="EL94" s="117">
        <v>45062</v>
      </c>
      <c r="EM94" s="122" t="s">
        <v>4796</v>
      </c>
      <c r="EN94" s="141"/>
      <c r="EO94" s="141"/>
      <c r="EP94" s="141"/>
      <c r="EQ94" s="141"/>
      <c r="ER94" s="141"/>
      <c r="ES94" s="141"/>
      <c r="ET94" s="141"/>
      <c r="EU94" s="240"/>
      <c r="EV94" s="240"/>
      <c r="EW94" s="240"/>
      <c r="EX94" s="240"/>
      <c r="EY94" s="240"/>
      <c r="EZ94" s="240"/>
      <c r="FA94" s="240"/>
      <c r="FB94" s="117">
        <v>45058</v>
      </c>
      <c r="FC94" s="117">
        <v>45062</v>
      </c>
      <c r="FD94" s="117">
        <v>45062</v>
      </c>
      <c r="FE94" s="117">
        <v>45062</v>
      </c>
      <c r="FF94" s="116">
        <v>70</v>
      </c>
      <c r="FG94" s="117"/>
      <c r="FH94" s="138" t="s">
        <v>4792</v>
      </c>
      <c r="FI94" s="142"/>
      <c r="FJ94" s="142"/>
      <c r="FK94" s="143">
        <v>243347</v>
      </c>
      <c r="FL94" s="143">
        <v>243347</v>
      </c>
      <c r="FM94" s="139" t="s">
        <v>708</v>
      </c>
      <c r="FN94" s="142"/>
      <c r="FO94" s="142"/>
      <c r="FP94" s="143">
        <v>243347</v>
      </c>
      <c r="FQ94" s="143">
        <v>243347</v>
      </c>
      <c r="FR94" s="139" t="s">
        <v>708</v>
      </c>
      <c r="FS94" s="468" t="s">
        <v>4723</v>
      </c>
      <c r="FT94" s="469">
        <v>45167</v>
      </c>
      <c r="FU94" s="444" t="s">
        <v>4791</v>
      </c>
      <c r="FW94" s="443" t="s">
        <v>4724</v>
      </c>
      <c r="FX94" s="459">
        <v>45134</v>
      </c>
      <c r="FY94" s="443" t="s">
        <v>4779</v>
      </c>
    </row>
    <row r="95" spans="1:181" ht="20.100000000000001" customHeight="1" x14ac:dyDescent="0.5">
      <c r="A95" s="109">
        <v>94</v>
      </c>
      <c r="B95" s="109" t="s">
        <v>674</v>
      </c>
      <c r="C95" s="109">
        <v>94</v>
      </c>
      <c r="D95" s="110" t="s">
        <v>675</v>
      </c>
      <c r="E95" s="110" t="s">
        <v>676</v>
      </c>
      <c r="F95" s="110" t="s">
        <v>1202</v>
      </c>
      <c r="G95" s="111" t="s">
        <v>89</v>
      </c>
      <c r="H95" s="110" t="s">
        <v>1449</v>
      </c>
      <c r="I95" s="110" t="s">
        <v>1538</v>
      </c>
      <c r="J95" s="110"/>
      <c r="K95" s="111" t="s">
        <v>1539</v>
      </c>
      <c r="L95" s="111" t="s">
        <v>1488</v>
      </c>
      <c r="M95" s="111"/>
      <c r="N95" s="111" t="s">
        <v>1207</v>
      </c>
      <c r="O95" s="111" t="s">
        <v>1540</v>
      </c>
      <c r="P95" s="113">
        <v>13.1112498890746</v>
      </c>
      <c r="Q95" s="113">
        <v>100.931221738788</v>
      </c>
      <c r="R95" s="114" t="s">
        <v>1541</v>
      </c>
      <c r="S95" s="114" t="s">
        <v>1542</v>
      </c>
      <c r="T95" s="115"/>
      <c r="U95" s="115"/>
      <c r="V95" s="115"/>
      <c r="W95" s="115"/>
      <c r="X95" s="115"/>
      <c r="Y95" s="115"/>
      <c r="Z95" s="181"/>
      <c r="AA95" s="181"/>
      <c r="AB95" s="115"/>
      <c r="AC95" s="211"/>
      <c r="AD95" s="166" t="s">
        <v>1423</v>
      </c>
      <c r="AE95" s="166" t="s">
        <v>1424</v>
      </c>
      <c r="AF95" s="273">
        <v>44986</v>
      </c>
      <c r="AG95" s="273">
        <v>44986</v>
      </c>
      <c r="AH95" s="118" t="s">
        <v>691</v>
      </c>
      <c r="AI95" s="118" t="s">
        <v>692</v>
      </c>
      <c r="AJ95" s="145"/>
      <c r="AK95" s="146"/>
      <c r="AL95" s="146"/>
      <c r="AM95" s="146"/>
      <c r="AN95" s="147"/>
      <c r="AO95" s="147"/>
      <c r="AP95" s="116"/>
      <c r="AQ95" s="147"/>
      <c r="AR95" s="147"/>
      <c r="AS95" s="149"/>
      <c r="AT95" s="122"/>
      <c r="AU95" s="142"/>
      <c r="AV95" s="149"/>
      <c r="AW95" s="150"/>
      <c r="AX95" s="149"/>
      <c r="AY95" s="149"/>
      <c r="AZ95" s="149"/>
      <c r="BA95" s="149"/>
      <c r="BB95" s="149"/>
      <c r="BC95" s="149"/>
      <c r="BD95" s="150" t="s">
        <v>698</v>
      </c>
      <c r="BE95" s="150"/>
      <c r="BF95" s="150"/>
      <c r="BG95" s="151" t="s">
        <v>699</v>
      </c>
      <c r="BH95" s="151" t="s">
        <v>700</v>
      </c>
      <c r="BI95" s="151" t="s">
        <v>701</v>
      </c>
      <c r="BJ95" s="152"/>
      <c r="BK95" s="152"/>
      <c r="BL95" s="153"/>
      <c r="BM95" s="154"/>
      <c r="BN95" s="155" t="s">
        <v>1540</v>
      </c>
      <c r="BO95" s="196" t="s">
        <v>1540</v>
      </c>
      <c r="BP95" s="196"/>
      <c r="BQ95" s="269" t="s">
        <v>1215</v>
      </c>
      <c r="BR95" s="269" t="s">
        <v>1143</v>
      </c>
      <c r="BS95" s="273">
        <v>44986</v>
      </c>
      <c r="BT95" s="133">
        <v>100</v>
      </c>
      <c r="BU95" s="132">
        <v>44986</v>
      </c>
      <c r="BV95" s="132"/>
      <c r="BW95" s="132"/>
      <c r="BX95" s="134"/>
      <c r="BY95" s="134"/>
      <c r="BZ95" s="134"/>
      <c r="CA95" s="132"/>
      <c r="CB95" s="135"/>
      <c r="CC95" s="132"/>
      <c r="CD95" s="136"/>
      <c r="CE95" s="136"/>
      <c r="CF95" s="136"/>
      <c r="CG95" s="135"/>
      <c r="CH95" s="129"/>
      <c r="CI95" s="132">
        <v>44993</v>
      </c>
      <c r="CJ95" s="132">
        <v>44993</v>
      </c>
      <c r="CK95" s="132"/>
      <c r="CL95" s="132">
        <v>44993</v>
      </c>
      <c r="CM95" s="133">
        <v>100</v>
      </c>
      <c r="CN95" s="132">
        <v>44993</v>
      </c>
      <c r="CO95" s="132"/>
      <c r="CP95" s="132">
        <v>44993</v>
      </c>
      <c r="CQ95" s="132">
        <v>44993</v>
      </c>
      <c r="CR95" s="132"/>
      <c r="CS95" s="132">
        <v>44993</v>
      </c>
      <c r="CT95" s="133">
        <v>100</v>
      </c>
      <c r="CU95" s="117">
        <v>44993</v>
      </c>
      <c r="CV95" s="132"/>
      <c r="CW95" s="149"/>
      <c r="CX95" s="149"/>
      <c r="CY95" s="117">
        <v>45005</v>
      </c>
      <c r="CZ95" s="117">
        <v>45005</v>
      </c>
      <c r="DA95" s="117"/>
      <c r="DB95" s="117">
        <v>45005</v>
      </c>
      <c r="DC95" s="133">
        <v>100</v>
      </c>
      <c r="DD95" s="117">
        <v>45005</v>
      </c>
      <c r="DE95" s="138"/>
      <c r="DF95" s="138">
        <v>45007</v>
      </c>
      <c r="DG95" s="139" t="s">
        <v>4446</v>
      </c>
      <c r="DH95" s="117">
        <v>45019</v>
      </c>
      <c r="DI95" s="117">
        <v>45019</v>
      </c>
      <c r="DJ95" s="117">
        <v>45019</v>
      </c>
      <c r="DK95" s="117">
        <v>45019</v>
      </c>
      <c r="DL95" s="240"/>
      <c r="DM95" s="240"/>
      <c r="DN95" s="240"/>
      <c r="DO95" s="240"/>
      <c r="DP95" s="271"/>
      <c r="DQ95" s="240"/>
      <c r="DR95" s="240"/>
      <c r="DS95" s="117">
        <v>45045</v>
      </c>
      <c r="DT95" s="117">
        <v>45045</v>
      </c>
      <c r="DU95" s="117"/>
      <c r="DV95" s="117">
        <v>45045</v>
      </c>
      <c r="DW95" s="133">
        <v>100</v>
      </c>
      <c r="DX95" s="117">
        <v>45045</v>
      </c>
      <c r="DY95" s="240"/>
      <c r="DZ95" s="117">
        <v>45039</v>
      </c>
      <c r="EA95" s="117">
        <v>45039</v>
      </c>
      <c r="EB95" s="240"/>
      <c r="EC95" s="117">
        <v>45039</v>
      </c>
      <c r="ED95" s="116">
        <v>100</v>
      </c>
      <c r="EE95" s="117">
        <v>45039</v>
      </c>
      <c r="EF95" s="117" t="s">
        <v>1044</v>
      </c>
      <c r="EG95" s="117">
        <v>45039</v>
      </c>
      <c r="EH95" s="117">
        <v>45039</v>
      </c>
      <c r="EI95" s="117"/>
      <c r="EJ95" s="117">
        <v>45039</v>
      </c>
      <c r="EK95" s="116">
        <v>100</v>
      </c>
      <c r="EL95" s="117">
        <v>45062</v>
      </c>
      <c r="EM95" s="122" t="s">
        <v>1044</v>
      </c>
      <c r="EN95" s="141"/>
      <c r="EO95" s="141"/>
      <c r="EP95" s="141"/>
      <c r="EQ95" s="141"/>
      <c r="ER95" s="141"/>
      <c r="ES95" s="141"/>
      <c r="ET95" s="141"/>
      <c r="EU95" s="240"/>
      <c r="EV95" s="240"/>
      <c r="EW95" s="240"/>
      <c r="EX95" s="240"/>
      <c r="EY95" s="240"/>
      <c r="EZ95" s="240"/>
      <c r="FA95" s="240"/>
      <c r="FB95" s="117">
        <v>45045</v>
      </c>
      <c r="FC95" s="117">
        <v>45045</v>
      </c>
      <c r="FD95" s="117">
        <v>45045</v>
      </c>
      <c r="FE95" s="117">
        <v>45046</v>
      </c>
      <c r="FF95" s="116">
        <v>70</v>
      </c>
      <c r="FG95" s="117"/>
      <c r="FH95" s="138"/>
      <c r="FI95" s="142"/>
      <c r="FJ95" s="142"/>
      <c r="FK95" s="143"/>
      <c r="FL95" s="143"/>
      <c r="FM95" s="139"/>
      <c r="FN95" s="142"/>
      <c r="FO95" s="142"/>
      <c r="FP95" s="143"/>
      <c r="FQ95" s="143"/>
      <c r="FR95" s="139"/>
      <c r="FS95" s="468" t="s">
        <v>4723</v>
      </c>
      <c r="FT95" s="469">
        <v>45168</v>
      </c>
      <c r="FU95" s="444" t="s">
        <v>4791</v>
      </c>
      <c r="FW95" s="443" t="s">
        <v>4724</v>
      </c>
      <c r="FX95" s="459">
        <v>45134</v>
      </c>
      <c r="FY95" s="443" t="s">
        <v>4779</v>
      </c>
    </row>
    <row r="96" spans="1:181" ht="20.100000000000001" customHeight="1" x14ac:dyDescent="0.5">
      <c r="A96" s="109">
        <v>95</v>
      </c>
      <c r="B96" s="109" t="s">
        <v>674</v>
      </c>
      <c r="C96" s="109">
        <v>95</v>
      </c>
      <c r="D96" s="110" t="s">
        <v>675</v>
      </c>
      <c r="E96" s="110" t="s">
        <v>676</v>
      </c>
      <c r="F96" s="110" t="s">
        <v>1202</v>
      </c>
      <c r="G96" s="111" t="s">
        <v>89</v>
      </c>
      <c r="H96" s="110" t="s">
        <v>1543</v>
      </c>
      <c r="I96" s="110" t="s">
        <v>1543</v>
      </c>
      <c r="J96" s="110"/>
      <c r="K96" s="111" t="s">
        <v>1544</v>
      </c>
      <c r="L96" s="111" t="s">
        <v>1457</v>
      </c>
      <c r="M96" s="111"/>
      <c r="N96" s="111" t="s">
        <v>1207</v>
      </c>
      <c r="O96" s="111" t="s">
        <v>1545</v>
      </c>
      <c r="P96" s="113">
        <v>13.4196162341782</v>
      </c>
      <c r="Q96" s="113">
        <v>101.334243196462</v>
      </c>
      <c r="R96" s="114" t="s">
        <v>1546</v>
      </c>
      <c r="S96" s="114" t="s">
        <v>1547</v>
      </c>
      <c r="T96" s="115"/>
      <c r="U96" s="115"/>
      <c r="V96" s="115"/>
      <c r="W96" s="115"/>
      <c r="X96" s="115"/>
      <c r="Y96" s="115"/>
      <c r="Z96" s="181"/>
      <c r="AA96" s="181"/>
      <c r="AB96" s="115"/>
      <c r="AC96" s="211"/>
      <c r="AD96" s="166" t="s">
        <v>1423</v>
      </c>
      <c r="AE96" s="166" t="s">
        <v>1424</v>
      </c>
      <c r="AF96" s="203">
        <v>44979</v>
      </c>
      <c r="AG96" s="132">
        <v>44980</v>
      </c>
      <c r="AH96" s="118" t="s">
        <v>691</v>
      </c>
      <c r="AI96" s="118" t="s">
        <v>692</v>
      </c>
      <c r="AJ96" s="145">
        <v>4</v>
      </c>
      <c r="AK96" s="146">
        <v>12</v>
      </c>
      <c r="AL96" s="146">
        <v>4</v>
      </c>
      <c r="AM96" s="146">
        <v>48</v>
      </c>
      <c r="AN96" s="147">
        <v>1</v>
      </c>
      <c r="AO96" s="147">
        <v>4</v>
      </c>
      <c r="AP96" s="116" t="s">
        <v>974</v>
      </c>
      <c r="AQ96" s="147">
        <v>5</v>
      </c>
      <c r="AR96" s="147">
        <v>3</v>
      </c>
      <c r="AS96" s="149"/>
      <c r="AT96" s="122"/>
      <c r="AU96" s="142"/>
      <c r="AV96" s="149"/>
      <c r="AW96" s="150"/>
      <c r="AX96" s="149"/>
      <c r="AY96" s="149"/>
      <c r="AZ96" s="149"/>
      <c r="BA96" s="149"/>
      <c r="BB96" s="149"/>
      <c r="BC96" s="149"/>
      <c r="BD96" s="150" t="s">
        <v>698</v>
      </c>
      <c r="BE96" s="150"/>
      <c r="BF96" s="150"/>
      <c r="BG96" s="151" t="s">
        <v>699</v>
      </c>
      <c r="BH96" s="151" t="s">
        <v>700</v>
      </c>
      <c r="BI96" s="151" t="s">
        <v>701</v>
      </c>
      <c r="BJ96" s="152"/>
      <c r="BK96" s="152"/>
      <c r="BL96" s="153"/>
      <c r="BM96" s="154"/>
      <c r="BN96" s="155" t="s">
        <v>1545</v>
      </c>
      <c r="BO96" s="196" t="s">
        <v>1545</v>
      </c>
      <c r="BP96" s="196"/>
      <c r="BQ96" s="269" t="s">
        <v>1215</v>
      </c>
      <c r="BR96" s="269" t="s">
        <v>1143</v>
      </c>
      <c r="BS96" s="203">
        <v>44979</v>
      </c>
      <c r="BT96" s="133">
        <v>100</v>
      </c>
      <c r="BU96" s="132">
        <v>44980</v>
      </c>
      <c r="BV96" s="132"/>
      <c r="BW96" s="132"/>
      <c r="BX96" s="134"/>
      <c r="BY96" s="134"/>
      <c r="BZ96" s="134"/>
      <c r="CA96" s="132"/>
      <c r="CB96" s="135"/>
      <c r="CC96" s="132"/>
      <c r="CD96" s="136"/>
      <c r="CE96" s="136"/>
      <c r="CF96" s="136"/>
      <c r="CG96" s="135"/>
      <c r="CH96" s="129"/>
      <c r="CI96" s="132">
        <v>44995</v>
      </c>
      <c r="CJ96" s="132">
        <v>44995</v>
      </c>
      <c r="CK96" s="132"/>
      <c r="CL96" s="132">
        <v>44995</v>
      </c>
      <c r="CM96" s="133">
        <v>100</v>
      </c>
      <c r="CN96" s="132">
        <v>44995</v>
      </c>
      <c r="CO96" s="240"/>
      <c r="CP96" s="132">
        <v>44995</v>
      </c>
      <c r="CQ96" s="132">
        <v>44995</v>
      </c>
      <c r="CR96" s="132"/>
      <c r="CS96" s="132">
        <v>44996</v>
      </c>
      <c r="CT96" s="133">
        <v>100</v>
      </c>
      <c r="CU96" s="132">
        <v>44996</v>
      </c>
      <c r="CV96" s="116"/>
      <c r="CW96" s="149"/>
      <c r="CX96" s="149"/>
      <c r="CY96" s="117">
        <v>45006</v>
      </c>
      <c r="CZ96" s="117">
        <v>45008</v>
      </c>
      <c r="DA96" s="117"/>
      <c r="DB96" s="117">
        <v>45008</v>
      </c>
      <c r="DC96" s="133">
        <v>100</v>
      </c>
      <c r="DD96" s="117">
        <v>45008</v>
      </c>
      <c r="DE96" s="138"/>
      <c r="DF96" s="138">
        <v>45007</v>
      </c>
      <c r="DG96" s="139" t="s">
        <v>4446</v>
      </c>
      <c r="DH96" s="117">
        <v>45040</v>
      </c>
      <c r="DI96" s="117">
        <v>45040</v>
      </c>
      <c r="DJ96" s="117">
        <v>45040</v>
      </c>
      <c r="DK96" s="117">
        <v>45040</v>
      </c>
      <c r="DL96" s="240"/>
      <c r="DM96" s="240"/>
      <c r="DN96" s="240"/>
      <c r="DO96" s="240"/>
      <c r="DP96" s="271"/>
      <c r="DQ96" s="240"/>
      <c r="DR96" s="240"/>
      <c r="DS96" s="117">
        <v>45058</v>
      </c>
      <c r="DT96" s="117">
        <v>45065</v>
      </c>
      <c r="DU96" s="117"/>
      <c r="DV96" s="117">
        <v>45065</v>
      </c>
      <c r="DW96" s="133">
        <v>100</v>
      </c>
      <c r="DX96" s="117">
        <v>45065</v>
      </c>
      <c r="DY96" s="240"/>
      <c r="DZ96" s="117">
        <v>45040</v>
      </c>
      <c r="EA96" s="117">
        <v>45040</v>
      </c>
      <c r="EB96" s="240"/>
      <c r="EC96" s="117">
        <v>45040</v>
      </c>
      <c r="ED96" s="116">
        <v>100</v>
      </c>
      <c r="EE96" s="117">
        <v>45040</v>
      </c>
      <c r="EF96" s="117" t="s">
        <v>4462</v>
      </c>
      <c r="EG96" s="117">
        <v>45063</v>
      </c>
      <c r="EH96" s="117">
        <v>45063</v>
      </c>
      <c r="EI96" s="117"/>
      <c r="EJ96" s="117">
        <v>45063</v>
      </c>
      <c r="EK96" s="116">
        <v>100</v>
      </c>
      <c r="EL96" s="117">
        <v>45063</v>
      </c>
      <c r="EM96" s="122" t="s">
        <v>4731</v>
      </c>
      <c r="EN96" s="141"/>
      <c r="EO96" s="141"/>
      <c r="EP96" s="141"/>
      <c r="EQ96" s="141"/>
      <c r="ER96" s="141"/>
      <c r="ES96" s="141"/>
      <c r="ET96" s="141"/>
      <c r="EU96" s="240"/>
      <c r="EV96" s="240"/>
      <c r="EW96" s="240"/>
      <c r="EX96" s="240"/>
      <c r="EY96" s="240"/>
      <c r="EZ96" s="240"/>
      <c r="FA96" s="240"/>
      <c r="FB96" s="117">
        <v>45058</v>
      </c>
      <c r="FC96" s="117">
        <v>45062</v>
      </c>
      <c r="FD96" s="117">
        <v>45062</v>
      </c>
      <c r="FE96" s="117">
        <v>45062</v>
      </c>
      <c r="FF96" s="116">
        <v>70</v>
      </c>
      <c r="FG96" s="117"/>
      <c r="FH96" s="138"/>
      <c r="FI96" s="142"/>
      <c r="FJ96" s="142"/>
      <c r="FK96" s="143">
        <v>243349</v>
      </c>
      <c r="FL96" s="143">
        <v>243349</v>
      </c>
      <c r="FM96" s="139" t="s">
        <v>708</v>
      </c>
      <c r="FN96" s="142"/>
      <c r="FO96" s="142"/>
      <c r="FP96" s="143">
        <v>243349</v>
      </c>
      <c r="FQ96" s="143">
        <v>243349</v>
      </c>
      <c r="FR96" s="157" t="s">
        <v>729</v>
      </c>
      <c r="FS96" s="468" t="s">
        <v>4723</v>
      </c>
      <c r="FT96" s="469">
        <v>45168</v>
      </c>
      <c r="FU96" s="444" t="s">
        <v>4791</v>
      </c>
      <c r="FW96" s="443" t="s">
        <v>4724</v>
      </c>
      <c r="FX96" s="459">
        <v>45134</v>
      </c>
      <c r="FY96" s="443" t="s">
        <v>4779</v>
      </c>
    </row>
    <row r="97" spans="1:181" ht="20.100000000000001" customHeight="1" x14ac:dyDescent="0.5">
      <c r="A97" s="109">
        <v>96</v>
      </c>
      <c r="B97" s="109" t="s">
        <v>674</v>
      </c>
      <c r="C97" s="109">
        <v>96</v>
      </c>
      <c r="D97" s="110" t="s">
        <v>675</v>
      </c>
      <c r="E97" s="110" t="s">
        <v>676</v>
      </c>
      <c r="F97" s="110" t="s">
        <v>1202</v>
      </c>
      <c r="G97" s="111" t="s">
        <v>89</v>
      </c>
      <c r="H97" s="110" t="s">
        <v>1203</v>
      </c>
      <c r="I97" s="110" t="s">
        <v>1548</v>
      </c>
      <c r="J97" s="110"/>
      <c r="K97" s="111" t="s">
        <v>1549</v>
      </c>
      <c r="L97" s="111" t="s">
        <v>1550</v>
      </c>
      <c r="M97" s="111"/>
      <c r="N97" s="111" t="s">
        <v>1207</v>
      </c>
      <c r="O97" s="175" t="s">
        <v>1552</v>
      </c>
      <c r="P97" s="113">
        <v>13.316334579110601</v>
      </c>
      <c r="Q97" s="113">
        <v>100.939636047679</v>
      </c>
      <c r="R97" s="114" t="s">
        <v>1553</v>
      </c>
      <c r="S97" s="114" t="s">
        <v>1554</v>
      </c>
      <c r="T97" s="115"/>
      <c r="U97" s="115"/>
      <c r="V97" s="115"/>
      <c r="W97" s="115"/>
      <c r="X97" s="115" t="s">
        <v>1551</v>
      </c>
      <c r="Y97" s="115" t="s">
        <v>4478</v>
      </c>
      <c r="Z97" s="181">
        <v>13.370061312217199</v>
      </c>
      <c r="AA97" s="181">
        <v>100.989400304624</v>
      </c>
      <c r="AB97" s="115" t="s">
        <v>4479</v>
      </c>
      <c r="AC97" s="211" t="s">
        <v>4480</v>
      </c>
      <c r="AD97" s="166" t="s">
        <v>1423</v>
      </c>
      <c r="AE97" s="166" t="s">
        <v>1424</v>
      </c>
      <c r="AF97" s="267">
        <v>44981</v>
      </c>
      <c r="AG97" s="273">
        <v>44985</v>
      </c>
      <c r="AH97" s="199" t="s">
        <v>616</v>
      </c>
      <c r="AI97" s="199" t="s">
        <v>616</v>
      </c>
      <c r="AJ97" s="145"/>
      <c r="AK97" s="146"/>
      <c r="AL97" s="146"/>
      <c r="AM97" s="146"/>
      <c r="AN97" s="147"/>
      <c r="AO97" s="147"/>
      <c r="AP97" s="116"/>
      <c r="AQ97" s="147"/>
      <c r="AR97" s="147"/>
      <c r="AS97" s="149"/>
      <c r="AT97" s="122"/>
      <c r="AU97" s="142"/>
      <c r="AV97" s="149"/>
      <c r="AW97" s="150"/>
      <c r="AX97" s="149"/>
      <c r="AY97" s="149"/>
      <c r="AZ97" s="149"/>
      <c r="BA97" s="149"/>
      <c r="BB97" s="149"/>
      <c r="BC97" s="149"/>
      <c r="BD97" s="150"/>
      <c r="BE97" s="150"/>
      <c r="BF97" s="150"/>
      <c r="BG97" s="151"/>
      <c r="BH97" s="151"/>
      <c r="BI97" s="151" t="s">
        <v>805</v>
      </c>
      <c r="BJ97" s="152"/>
      <c r="BK97" s="152"/>
      <c r="BL97" s="153"/>
      <c r="BM97" s="154"/>
      <c r="BN97" s="155" t="s">
        <v>1555</v>
      </c>
      <c r="BO97" s="196" t="s">
        <v>1551</v>
      </c>
      <c r="BP97" s="196" t="s">
        <v>795</v>
      </c>
      <c r="BQ97" s="269" t="s">
        <v>1215</v>
      </c>
      <c r="BR97" s="269"/>
      <c r="BS97" s="202" t="s">
        <v>796</v>
      </c>
      <c r="BT97" s="133">
        <v>100</v>
      </c>
      <c r="BU97" s="202" t="s">
        <v>796</v>
      </c>
      <c r="BV97" s="132"/>
      <c r="BW97" s="132"/>
      <c r="BX97" s="134" t="s">
        <v>616</v>
      </c>
      <c r="BY97" s="134" t="s">
        <v>616</v>
      </c>
      <c r="BZ97" s="134"/>
      <c r="CA97" s="132"/>
      <c r="CB97" s="243" t="s">
        <v>1551</v>
      </c>
      <c r="CC97" s="172"/>
      <c r="CD97" s="173"/>
      <c r="CE97" s="173"/>
      <c r="CF97" s="173"/>
      <c r="CG97" s="171"/>
      <c r="CH97" s="129"/>
      <c r="CI97" s="244" t="s">
        <v>1551</v>
      </c>
      <c r="CJ97" s="132">
        <v>45019</v>
      </c>
      <c r="CK97" s="132"/>
      <c r="CL97" s="132">
        <v>45019</v>
      </c>
      <c r="CM97" s="133">
        <v>100</v>
      </c>
      <c r="CN97" s="132">
        <v>45019</v>
      </c>
      <c r="CO97" s="240"/>
      <c r="CP97" s="132">
        <v>45019</v>
      </c>
      <c r="CQ97" s="132">
        <v>45019</v>
      </c>
      <c r="CR97" s="240"/>
      <c r="CS97" s="132">
        <v>45019</v>
      </c>
      <c r="CT97" s="133">
        <v>100</v>
      </c>
      <c r="CU97" s="132">
        <v>45019</v>
      </c>
      <c r="CV97" s="129"/>
      <c r="CW97" s="149"/>
      <c r="CX97" s="149"/>
      <c r="CY97" s="117">
        <v>45027</v>
      </c>
      <c r="CZ97" s="117">
        <v>45027</v>
      </c>
      <c r="DA97" s="117"/>
      <c r="DB97" s="117">
        <v>45028</v>
      </c>
      <c r="DC97" s="133">
        <v>100</v>
      </c>
      <c r="DD97" s="117">
        <v>45033</v>
      </c>
      <c r="DE97" s="138"/>
      <c r="DF97" s="138">
        <v>45023</v>
      </c>
      <c r="DG97" s="139" t="s">
        <v>4387</v>
      </c>
      <c r="DH97" s="117">
        <v>45042</v>
      </c>
      <c r="DI97" s="117">
        <v>45042</v>
      </c>
      <c r="DJ97" s="117">
        <v>45042</v>
      </c>
      <c r="DK97" s="117">
        <v>45042</v>
      </c>
      <c r="DL97" s="240"/>
      <c r="DM97" s="240"/>
      <c r="DN97" s="240"/>
      <c r="DO97" s="240"/>
      <c r="DP97" s="271"/>
      <c r="DQ97" s="240"/>
      <c r="DR97" s="240"/>
      <c r="DS97" s="117">
        <v>45047</v>
      </c>
      <c r="DT97" s="117">
        <v>45047</v>
      </c>
      <c r="DU97" s="117"/>
      <c r="DV97" s="117">
        <v>45047</v>
      </c>
      <c r="DW97" s="133">
        <v>100</v>
      </c>
      <c r="DX97" s="117">
        <v>45047</v>
      </c>
      <c r="DY97" s="240"/>
      <c r="DZ97" s="117"/>
      <c r="EA97" s="117"/>
      <c r="EB97" s="240"/>
      <c r="EC97" s="117"/>
      <c r="ED97" s="240"/>
      <c r="EE97" s="117"/>
      <c r="EF97" s="240"/>
      <c r="EG97" s="117">
        <v>45050</v>
      </c>
      <c r="EH97" s="117">
        <v>45050</v>
      </c>
      <c r="EI97" s="117"/>
      <c r="EJ97" s="117">
        <v>45051</v>
      </c>
      <c r="EK97" s="116">
        <v>100</v>
      </c>
      <c r="EL97" s="117">
        <v>45062</v>
      </c>
      <c r="EM97" s="122" t="s">
        <v>4776</v>
      </c>
      <c r="EN97" s="141"/>
      <c r="EO97" s="141"/>
      <c r="EP97" s="141"/>
      <c r="EQ97" s="141"/>
      <c r="ER97" s="141"/>
      <c r="ES97" s="141"/>
      <c r="ET97" s="141"/>
      <c r="EU97" s="240"/>
      <c r="EV97" s="240"/>
      <c r="EW97" s="240"/>
      <c r="EX97" s="240"/>
      <c r="EY97" s="240"/>
      <c r="EZ97" s="240"/>
      <c r="FA97" s="240"/>
      <c r="FB97" s="117">
        <v>45057</v>
      </c>
      <c r="FC97" s="117"/>
      <c r="FD97" s="117"/>
      <c r="FE97" s="117"/>
      <c r="FF97" s="116"/>
      <c r="FG97" s="117"/>
      <c r="FH97" s="138"/>
      <c r="FI97" s="142"/>
      <c r="FJ97" s="142"/>
      <c r="FK97" s="283">
        <v>243350</v>
      </c>
      <c r="FL97" s="283">
        <v>243350</v>
      </c>
      <c r="FM97" s="139" t="s">
        <v>708</v>
      </c>
      <c r="FN97" s="142"/>
      <c r="FO97" s="142"/>
      <c r="FP97" s="283">
        <v>243350</v>
      </c>
      <c r="FQ97" s="283">
        <v>243350</v>
      </c>
      <c r="FR97" s="157" t="s">
        <v>729</v>
      </c>
      <c r="FS97" s="468" t="s">
        <v>4723</v>
      </c>
      <c r="FT97" s="469">
        <v>45168</v>
      </c>
      <c r="FU97" s="444" t="s">
        <v>4791</v>
      </c>
      <c r="FW97" s="443" t="s">
        <v>4718</v>
      </c>
      <c r="FX97" s="459">
        <v>45134</v>
      </c>
      <c r="FY97" s="443" t="s">
        <v>4779</v>
      </c>
    </row>
    <row r="98" spans="1:181" ht="20.100000000000001" customHeight="1" x14ac:dyDescent="0.5">
      <c r="A98" s="109">
        <v>97</v>
      </c>
      <c r="B98" s="109" t="s">
        <v>674</v>
      </c>
      <c r="C98" s="109">
        <v>97</v>
      </c>
      <c r="D98" s="110" t="s">
        <v>675</v>
      </c>
      <c r="E98" s="110" t="s">
        <v>676</v>
      </c>
      <c r="F98" s="110" t="s">
        <v>1202</v>
      </c>
      <c r="G98" s="111" t="s">
        <v>89</v>
      </c>
      <c r="H98" s="110" t="s">
        <v>1467</v>
      </c>
      <c r="I98" s="110" t="s">
        <v>1556</v>
      </c>
      <c r="J98" s="110"/>
      <c r="K98" s="111" t="s">
        <v>1557</v>
      </c>
      <c r="L98" s="111" t="s">
        <v>1517</v>
      </c>
      <c r="M98" s="111"/>
      <c r="N98" s="111" t="s">
        <v>1207</v>
      </c>
      <c r="O98" s="111" t="s">
        <v>1558</v>
      </c>
      <c r="P98" s="113">
        <v>13.5179919149185</v>
      </c>
      <c r="Q98" s="113">
        <v>101.25426567359</v>
      </c>
      <c r="R98" s="114" t="s">
        <v>1559</v>
      </c>
      <c r="S98" s="114" t="s">
        <v>1560</v>
      </c>
      <c r="T98" s="115"/>
      <c r="U98" s="115"/>
      <c r="V98" s="115"/>
      <c r="W98" s="115"/>
      <c r="X98" s="115"/>
      <c r="Y98" s="115"/>
      <c r="Z98" s="181"/>
      <c r="AA98" s="181"/>
      <c r="AB98" s="115"/>
      <c r="AC98" s="211"/>
      <c r="AD98" s="166" t="s">
        <v>1423</v>
      </c>
      <c r="AE98" s="166" t="s">
        <v>1424</v>
      </c>
      <c r="AF98" s="267">
        <v>44981</v>
      </c>
      <c r="AG98" s="132">
        <v>44980</v>
      </c>
      <c r="AH98" s="118" t="s">
        <v>691</v>
      </c>
      <c r="AI98" s="118" t="s">
        <v>692</v>
      </c>
      <c r="AJ98" s="145"/>
      <c r="AK98" s="146"/>
      <c r="AL98" s="146"/>
      <c r="AM98" s="146"/>
      <c r="AN98" s="147"/>
      <c r="AO98" s="147"/>
      <c r="AP98" s="116"/>
      <c r="AQ98" s="147"/>
      <c r="AR98" s="147"/>
      <c r="AS98" s="149"/>
      <c r="AT98" s="122"/>
      <c r="AU98" s="142"/>
      <c r="AV98" s="149"/>
      <c r="AW98" s="150"/>
      <c r="AX98" s="149"/>
      <c r="AY98" s="149"/>
      <c r="AZ98" s="149"/>
      <c r="BA98" s="149"/>
      <c r="BB98" s="149"/>
      <c r="BC98" s="149"/>
      <c r="BD98" s="150" t="s">
        <v>698</v>
      </c>
      <c r="BE98" s="150"/>
      <c r="BF98" s="150"/>
      <c r="BG98" s="151" t="s">
        <v>699</v>
      </c>
      <c r="BH98" s="151" t="s">
        <v>700</v>
      </c>
      <c r="BI98" s="151" t="s">
        <v>701</v>
      </c>
      <c r="BJ98" s="152"/>
      <c r="BK98" s="152"/>
      <c r="BL98" s="153"/>
      <c r="BM98" s="154"/>
      <c r="BN98" s="155" t="s">
        <v>1558</v>
      </c>
      <c r="BO98" s="196" t="s">
        <v>1558</v>
      </c>
      <c r="BP98" s="196"/>
      <c r="BQ98" s="269" t="s">
        <v>1215</v>
      </c>
      <c r="BR98" s="269" t="s">
        <v>1143</v>
      </c>
      <c r="BS98" s="267">
        <v>44981</v>
      </c>
      <c r="BT98" s="133">
        <v>100</v>
      </c>
      <c r="BU98" s="132">
        <v>44980</v>
      </c>
      <c r="BV98" s="132"/>
      <c r="BW98" s="132"/>
      <c r="BX98" s="134"/>
      <c r="BY98" s="134"/>
      <c r="BZ98" s="134"/>
      <c r="CA98" s="132"/>
      <c r="CB98" s="135"/>
      <c r="CC98" s="132"/>
      <c r="CD98" s="136"/>
      <c r="CE98" s="136"/>
      <c r="CF98" s="136"/>
      <c r="CG98" s="135"/>
      <c r="CH98" s="129"/>
      <c r="CI98" s="117">
        <v>45014</v>
      </c>
      <c r="CJ98" s="117">
        <v>45014</v>
      </c>
      <c r="CK98" s="132"/>
      <c r="CL98" s="117">
        <v>45019</v>
      </c>
      <c r="CM98" s="133">
        <v>100</v>
      </c>
      <c r="CN98" s="117">
        <v>45014</v>
      </c>
      <c r="CO98" s="240"/>
      <c r="CP98" s="117">
        <v>45014</v>
      </c>
      <c r="CQ98" s="117">
        <v>45014</v>
      </c>
      <c r="CR98" s="240"/>
      <c r="CS98" s="117">
        <v>45014</v>
      </c>
      <c r="CT98" s="133">
        <v>100</v>
      </c>
      <c r="CU98" s="117">
        <v>45014</v>
      </c>
      <c r="CV98" s="129"/>
      <c r="CW98" s="149"/>
      <c r="CX98" s="149"/>
      <c r="CY98" s="117">
        <v>45014</v>
      </c>
      <c r="CZ98" s="117">
        <v>45014</v>
      </c>
      <c r="DA98" s="117"/>
      <c r="DB98" s="117">
        <v>45014</v>
      </c>
      <c r="DC98" s="133">
        <v>100</v>
      </c>
      <c r="DD98" s="117">
        <v>45014</v>
      </c>
      <c r="DE98" s="138"/>
      <c r="DF98" s="138">
        <v>45012</v>
      </c>
      <c r="DG98" s="139" t="s">
        <v>4383</v>
      </c>
      <c r="DH98" s="117">
        <v>45040</v>
      </c>
      <c r="DI98" s="117">
        <v>45040</v>
      </c>
      <c r="DJ98" s="117">
        <v>45040</v>
      </c>
      <c r="DK98" s="117">
        <v>45040</v>
      </c>
      <c r="DL98" s="240"/>
      <c r="DM98" s="240"/>
      <c r="DN98" s="240"/>
      <c r="DO98" s="240"/>
      <c r="DP98" s="271"/>
      <c r="DQ98" s="240"/>
      <c r="DR98" s="240"/>
      <c r="DS98" s="117">
        <v>45040</v>
      </c>
      <c r="DT98" s="117">
        <v>45040</v>
      </c>
      <c r="DU98" s="117"/>
      <c r="DV98" s="117">
        <v>45041</v>
      </c>
      <c r="DW98" s="133">
        <v>100</v>
      </c>
      <c r="DX98" s="117">
        <v>45041</v>
      </c>
      <c r="DY98" s="240"/>
      <c r="DZ98" s="117">
        <v>45039</v>
      </c>
      <c r="EA98" s="117">
        <v>45039</v>
      </c>
      <c r="EB98" s="240"/>
      <c r="EC98" s="117">
        <v>45039</v>
      </c>
      <c r="ED98" s="116">
        <v>100</v>
      </c>
      <c r="EE98" s="117">
        <v>45039</v>
      </c>
      <c r="EF98" s="117" t="s">
        <v>4481</v>
      </c>
      <c r="EG98" s="117">
        <v>45049</v>
      </c>
      <c r="EH98" s="117">
        <v>45049</v>
      </c>
      <c r="EI98" s="117"/>
      <c r="EJ98" s="117">
        <v>45049</v>
      </c>
      <c r="EK98" s="133">
        <v>100</v>
      </c>
      <c r="EL98" s="117">
        <v>45062</v>
      </c>
      <c r="EM98" s="122" t="s">
        <v>4473</v>
      </c>
      <c r="EN98" s="141"/>
      <c r="EO98" s="141"/>
      <c r="EP98" s="141"/>
      <c r="EQ98" s="141"/>
      <c r="ER98" s="141"/>
      <c r="ES98" s="141"/>
      <c r="ET98" s="141"/>
      <c r="EU98" s="240"/>
      <c r="EV98" s="240"/>
      <c r="EW98" s="240"/>
      <c r="EX98" s="240"/>
      <c r="EY98" s="240"/>
      <c r="EZ98" s="240"/>
      <c r="FA98" s="240"/>
      <c r="FB98" s="117">
        <v>45046</v>
      </c>
      <c r="FC98" s="117">
        <v>45046</v>
      </c>
      <c r="FD98" s="117"/>
      <c r="FE98" s="117">
        <v>45046</v>
      </c>
      <c r="FF98" s="116">
        <v>100</v>
      </c>
      <c r="FG98" s="117">
        <v>45070</v>
      </c>
      <c r="FH98" s="138"/>
      <c r="FI98" s="142"/>
      <c r="FJ98" s="142"/>
      <c r="FK98" s="143">
        <v>243350</v>
      </c>
      <c r="FL98" s="143">
        <v>243350</v>
      </c>
      <c r="FM98" s="139" t="s">
        <v>708</v>
      </c>
      <c r="FN98" s="142"/>
      <c r="FO98" s="142"/>
      <c r="FP98" s="143">
        <v>243350</v>
      </c>
      <c r="FQ98" s="143">
        <v>243350</v>
      </c>
      <c r="FR98" s="157" t="s">
        <v>729</v>
      </c>
      <c r="FS98" s="468" t="s">
        <v>4723</v>
      </c>
      <c r="FT98" s="469">
        <v>45169</v>
      </c>
      <c r="FU98" s="444" t="s">
        <v>4791</v>
      </c>
      <c r="FW98" s="443" t="s">
        <v>4718</v>
      </c>
      <c r="FX98" s="459">
        <v>45134</v>
      </c>
      <c r="FY98" s="443" t="s">
        <v>4779</v>
      </c>
    </row>
    <row r="99" spans="1:181" ht="20.100000000000001" customHeight="1" x14ac:dyDescent="0.5">
      <c r="A99" s="109">
        <v>98</v>
      </c>
      <c r="B99" s="109" t="s">
        <v>674</v>
      </c>
      <c r="C99" s="109">
        <v>98</v>
      </c>
      <c r="D99" s="110" t="s">
        <v>675</v>
      </c>
      <c r="E99" s="110" t="s">
        <v>676</v>
      </c>
      <c r="F99" s="110" t="s">
        <v>1561</v>
      </c>
      <c r="G99" s="111" t="s">
        <v>64</v>
      </c>
      <c r="H99" s="110" t="s">
        <v>1562</v>
      </c>
      <c r="I99" s="110" t="s">
        <v>1563</v>
      </c>
      <c r="J99" s="110"/>
      <c r="K99" s="111" t="s">
        <v>4482</v>
      </c>
      <c r="L99" s="111" t="s">
        <v>1564</v>
      </c>
      <c r="M99" s="111"/>
      <c r="N99" s="111" t="s">
        <v>1565</v>
      </c>
      <c r="O99" s="111" t="s">
        <v>1566</v>
      </c>
      <c r="P99" s="113">
        <v>14.994940576523099</v>
      </c>
      <c r="Q99" s="113">
        <v>99.984862652431502</v>
      </c>
      <c r="R99" s="111" t="s">
        <v>1567</v>
      </c>
      <c r="S99" s="114" t="s">
        <v>1568</v>
      </c>
      <c r="T99" s="115" t="s">
        <v>1569</v>
      </c>
      <c r="U99" s="115" t="s">
        <v>1570</v>
      </c>
      <c r="V99" s="115"/>
      <c r="W99" s="115"/>
      <c r="X99" s="115"/>
      <c r="Y99" s="115"/>
      <c r="Z99" s="181"/>
      <c r="AA99" s="181"/>
      <c r="AB99" s="115"/>
      <c r="AC99" s="211"/>
      <c r="AD99" s="166" t="s">
        <v>1313</v>
      </c>
      <c r="AE99" s="166" t="s">
        <v>1314</v>
      </c>
      <c r="AF99" s="117" t="s">
        <v>690</v>
      </c>
      <c r="AG99" s="132">
        <v>44963</v>
      </c>
      <c r="AH99" s="168" t="s">
        <v>691</v>
      </c>
      <c r="AI99" s="118" t="s">
        <v>692</v>
      </c>
      <c r="AJ99" s="145">
        <v>6</v>
      </c>
      <c r="AK99" s="146">
        <v>9</v>
      </c>
      <c r="AL99" s="146">
        <v>3.4</v>
      </c>
      <c r="AM99" s="146">
        <f>AJ99*AK99</f>
        <v>54</v>
      </c>
      <c r="AN99" s="147">
        <v>2</v>
      </c>
      <c r="AO99" s="147">
        <v>2</v>
      </c>
      <c r="AP99" s="240" t="s">
        <v>1571</v>
      </c>
      <c r="AQ99" s="147" t="s">
        <v>752</v>
      </c>
      <c r="AR99" s="147">
        <v>1</v>
      </c>
      <c r="AS99" s="147"/>
      <c r="AT99" s="138">
        <v>44964</v>
      </c>
      <c r="AU99" s="294" t="s">
        <v>1572</v>
      </c>
      <c r="AV99" s="295" t="s">
        <v>696</v>
      </c>
      <c r="AW99" s="296" t="s">
        <v>1386</v>
      </c>
      <c r="AX99" s="236"/>
      <c r="AY99" s="236"/>
      <c r="AZ99" s="236"/>
      <c r="BA99" s="297"/>
      <c r="BB99" s="297"/>
      <c r="BC99" s="297"/>
      <c r="BD99" s="296" t="s">
        <v>698</v>
      </c>
      <c r="BE99" s="235"/>
      <c r="BF99" s="235"/>
      <c r="BG99" s="237" t="s">
        <v>699</v>
      </c>
      <c r="BH99" s="262" t="s">
        <v>754</v>
      </c>
      <c r="BI99" s="237" t="s">
        <v>701</v>
      </c>
      <c r="BJ99" s="238"/>
      <c r="BK99" s="298"/>
      <c r="BL99" s="153"/>
      <c r="BM99" s="154"/>
      <c r="BN99" s="111" t="s">
        <v>1566</v>
      </c>
      <c r="BO99" s="130" t="s">
        <v>1566</v>
      </c>
      <c r="BP99" s="130"/>
      <c r="BQ99" s="116" t="s">
        <v>704</v>
      </c>
      <c r="BR99" s="116" t="s">
        <v>705</v>
      </c>
      <c r="BS99" s="132">
        <v>44963</v>
      </c>
      <c r="BT99" s="133">
        <v>100</v>
      </c>
      <c r="BU99" s="132">
        <v>44963</v>
      </c>
      <c r="BV99" s="132"/>
      <c r="BW99" s="132"/>
      <c r="BX99" s="134"/>
      <c r="BY99" s="134"/>
      <c r="BZ99" s="134"/>
      <c r="CA99" s="132"/>
      <c r="CB99" s="135"/>
      <c r="CC99" s="132"/>
      <c r="CD99" s="136"/>
      <c r="CE99" s="136"/>
      <c r="CF99" s="136"/>
      <c r="CG99" s="135"/>
      <c r="CH99" s="129" t="s">
        <v>701</v>
      </c>
      <c r="CI99" s="132">
        <v>44993</v>
      </c>
      <c r="CJ99" s="132">
        <v>44993</v>
      </c>
      <c r="CK99" s="132"/>
      <c r="CL99" s="132">
        <v>45019</v>
      </c>
      <c r="CM99" s="133">
        <v>100</v>
      </c>
      <c r="CN99" s="132">
        <v>44993</v>
      </c>
      <c r="CO99" s="132"/>
      <c r="CP99" s="137" t="s">
        <v>706</v>
      </c>
      <c r="CQ99" s="132"/>
      <c r="CR99" s="117"/>
      <c r="CS99" s="132"/>
      <c r="CT99" s="133"/>
      <c r="CU99" s="137" t="s">
        <v>4382</v>
      </c>
      <c r="CV99" s="117"/>
      <c r="CW99" s="236"/>
      <c r="CX99" s="236"/>
      <c r="CY99" s="117">
        <v>45023</v>
      </c>
      <c r="CZ99" s="117">
        <v>45023</v>
      </c>
      <c r="DA99" s="117"/>
      <c r="DB99" s="117">
        <v>45024</v>
      </c>
      <c r="DC99" s="133">
        <v>100</v>
      </c>
      <c r="DD99" s="117">
        <v>45024</v>
      </c>
      <c r="DE99" s="138"/>
      <c r="DF99" s="138">
        <v>45007</v>
      </c>
      <c r="DG99" s="139" t="s">
        <v>4446</v>
      </c>
      <c r="DH99" s="117">
        <v>45035</v>
      </c>
      <c r="DI99" s="117">
        <v>45035</v>
      </c>
      <c r="DJ99" s="117">
        <v>45035</v>
      </c>
      <c r="DK99" s="117">
        <v>45035</v>
      </c>
      <c r="DL99" s="117"/>
      <c r="DM99" s="117"/>
      <c r="DN99" s="117"/>
      <c r="DO99" s="117"/>
      <c r="DP99" s="140"/>
      <c r="DQ99" s="117"/>
      <c r="DR99" s="117"/>
      <c r="DS99" s="117">
        <v>45069</v>
      </c>
      <c r="DT99" s="117">
        <v>45069</v>
      </c>
      <c r="DU99" s="117"/>
      <c r="DV99" s="117">
        <v>45069</v>
      </c>
      <c r="DW99" s="133">
        <v>100</v>
      </c>
      <c r="DX99" s="117">
        <v>45069</v>
      </c>
      <c r="DY99" s="117"/>
      <c r="DZ99" s="117">
        <v>45042</v>
      </c>
      <c r="EA99" s="117">
        <v>45042</v>
      </c>
      <c r="EB99" s="117"/>
      <c r="EC99" s="117">
        <v>45042</v>
      </c>
      <c r="ED99" s="116">
        <v>100</v>
      </c>
      <c r="EE99" s="117">
        <v>45042</v>
      </c>
      <c r="EF99" s="117" t="s">
        <v>4465</v>
      </c>
      <c r="EG99" s="117">
        <v>45052</v>
      </c>
      <c r="EH99" s="117">
        <v>45052</v>
      </c>
      <c r="EI99" s="117"/>
      <c r="EJ99" s="117">
        <v>45053</v>
      </c>
      <c r="EK99" s="133">
        <v>100</v>
      </c>
      <c r="EL99" s="117">
        <v>45064</v>
      </c>
      <c r="EM99" s="122" t="s">
        <v>4797</v>
      </c>
      <c r="EN99" s="141"/>
      <c r="EO99" s="141"/>
      <c r="EP99" s="141"/>
      <c r="EQ99" s="141"/>
      <c r="ER99" s="141"/>
      <c r="ES99" s="141"/>
      <c r="ET99" s="141"/>
      <c r="EU99" s="117"/>
      <c r="EV99" s="117"/>
      <c r="EW99" s="117"/>
      <c r="EX99" s="117"/>
      <c r="EY99" s="117"/>
      <c r="EZ99" s="117"/>
      <c r="FA99" s="117"/>
      <c r="FB99" s="117">
        <v>45069</v>
      </c>
      <c r="FC99" s="117">
        <v>45069</v>
      </c>
      <c r="FD99" s="117">
        <v>45069</v>
      </c>
      <c r="FE99" s="117">
        <v>45069</v>
      </c>
      <c r="FF99" s="116">
        <v>70</v>
      </c>
      <c r="FG99" s="117"/>
      <c r="FH99" s="138" t="s">
        <v>4798</v>
      </c>
      <c r="FI99" s="142"/>
      <c r="FJ99" s="142"/>
      <c r="FK99" s="143">
        <v>243347</v>
      </c>
      <c r="FL99" s="143">
        <v>243347</v>
      </c>
      <c r="FM99" s="139" t="s">
        <v>708</v>
      </c>
      <c r="FN99" s="142"/>
      <c r="FO99" s="142"/>
      <c r="FP99" s="143">
        <v>243347</v>
      </c>
      <c r="FQ99" s="143">
        <v>243347</v>
      </c>
      <c r="FR99" s="139" t="s">
        <v>708</v>
      </c>
      <c r="FS99" s="465" t="s">
        <v>4718</v>
      </c>
      <c r="FT99" s="466">
        <v>45152</v>
      </c>
      <c r="FU99" s="467" t="s">
        <v>4799</v>
      </c>
      <c r="FW99" s="470" t="s">
        <v>4718</v>
      </c>
      <c r="FX99" s="471">
        <v>45107</v>
      </c>
      <c r="FY99" s="470" t="s">
        <v>4800</v>
      </c>
    </row>
    <row r="100" spans="1:181" ht="20.100000000000001" customHeight="1" x14ac:dyDescent="0.5">
      <c r="A100" s="109">
        <v>99</v>
      </c>
      <c r="B100" s="109" t="s">
        <v>674</v>
      </c>
      <c r="C100" s="109">
        <v>99</v>
      </c>
      <c r="D100" s="110" t="s">
        <v>675</v>
      </c>
      <c r="E100" s="110" t="s">
        <v>676</v>
      </c>
      <c r="F100" s="110" t="s">
        <v>1561</v>
      </c>
      <c r="G100" s="111" t="s">
        <v>64</v>
      </c>
      <c r="H100" s="110" t="s">
        <v>1573</v>
      </c>
      <c r="I100" s="110" t="s">
        <v>1574</v>
      </c>
      <c r="J100" s="110"/>
      <c r="K100" s="111" t="s">
        <v>1575</v>
      </c>
      <c r="L100" s="111" t="s">
        <v>1576</v>
      </c>
      <c r="M100" s="111"/>
      <c r="N100" s="111" t="s">
        <v>1565</v>
      </c>
      <c r="O100" s="111" t="s">
        <v>1577</v>
      </c>
      <c r="P100" s="113">
        <v>15.051896725092</v>
      </c>
      <c r="Q100" s="113">
        <v>100.15640555415099</v>
      </c>
      <c r="R100" s="111" t="s">
        <v>1578</v>
      </c>
      <c r="S100" s="114" t="s">
        <v>1579</v>
      </c>
      <c r="T100" s="115" t="s">
        <v>1580</v>
      </c>
      <c r="U100" s="115" t="s">
        <v>1581</v>
      </c>
      <c r="V100" s="115"/>
      <c r="W100" s="115" t="s">
        <v>1582</v>
      </c>
      <c r="X100" s="115"/>
      <c r="Y100" s="115"/>
      <c r="Z100" s="181"/>
      <c r="AA100" s="181"/>
      <c r="AB100" s="115"/>
      <c r="AC100" s="211"/>
      <c r="AD100" s="166" t="s">
        <v>1313</v>
      </c>
      <c r="AE100" s="166" t="s">
        <v>1314</v>
      </c>
      <c r="AF100" s="117" t="s">
        <v>690</v>
      </c>
      <c r="AG100" s="132">
        <v>44963</v>
      </c>
      <c r="AH100" s="168" t="s">
        <v>691</v>
      </c>
      <c r="AI100" s="118" t="s">
        <v>692</v>
      </c>
      <c r="AJ100" s="145">
        <v>8</v>
      </c>
      <c r="AK100" s="146">
        <v>10</v>
      </c>
      <c r="AL100" s="146">
        <v>3</v>
      </c>
      <c r="AM100" s="146">
        <v>80</v>
      </c>
      <c r="AN100" s="147">
        <v>1</v>
      </c>
      <c r="AO100" s="147">
        <v>3</v>
      </c>
      <c r="AP100" s="240" t="s">
        <v>1583</v>
      </c>
      <c r="AQ100" s="147" t="s">
        <v>1368</v>
      </c>
      <c r="AR100" s="147">
        <v>3</v>
      </c>
      <c r="AS100" s="147"/>
      <c r="AT100" s="138">
        <v>44964</v>
      </c>
      <c r="AU100" s="294"/>
      <c r="AV100" s="295" t="s">
        <v>696</v>
      </c>
      <c r="AW100" s="296" t="s">
        <v>1584</v>
      </c>
      <c r="AX100" s="236"/>
      <c r="AY100" s="236"/>
      <c r="AZ100" s="236"/>
      <c r="BA100" s="297"/>
      <c r="BB100" s="297"/>
      <c r="BC100" s="297"/>
      <c r="BD100" s="296"/>
      <c r="BE100" s="235" t="s">
        <v>1585</v>
      </c>
      <c r="BF100" s="158">
        <v>1</v>
      </c>
      <c r="BG100" s="237" t="s">
        <v>699</v>
      </c>
      <c r="BH100" s="237" t="s">
        <v>700</v>
      </c>
      <c r="BI100" s="237" t="s">
        <v>701</v>
      </c>
      <c r="BJ100" s="238"/>
      <c r="BK100" s="298"/>
      <c r="BL100" s="153"/>
      <c r="BM100" s="154"/>
      <c r="BN100" s="111" t="s">
        <v>1577</v>
      </c>
      <c r="BO100" s="130" t="s">
        <v>1577</v>
      </c>
      <c r="BP100" s="130"/>
      <c r="BQ100" s="116" t="s">
        <v>704</v>
      </c>
      <c r="BR100" s="116" t="s">
        <v>705</v>
      </c>
      <c r="BS100" s="132">
        <v>44963</v>
      </c>
      <c r="BT100" s="133">
        <v>100</v>
      </c>
      <c r="BU100" s="132">
        <v>44963</v>
      </c>
      <c r="BV100" s="132"/>
      <c r="BW100" s="132"/>
      <c r="BX100" s="134"/>
      <c r="BY100" s="134"/>
      <c r="BZ100" s="134"/>
      <c r="CA100" s="132"/>
      <c r="CB100" s="135"/>
      <c r="CC100" s="132"/>
      <c r="CD100" s="136"/>
      <c r="CE100" s="136"/>
      <c r="CF100" s="136"/>
      <c r="CG100" s="135"/>
      <c r="CH100" s="129" t="s">
        <v>701</v>
      </c>
      <c r="CI100" s="117">
        <v>45033</v>
      </c>
      <c r="CJ100" s="117">
        <v>45033</v>
      </c>
      <c r="CK100" s="132"/>
      <c r="CL100" s="117">
        <v>45033</v>
      </c>
      <c r="CM100" s="133">
        <v>100</v>
      </c>
      <c r="CN100" s="117">
        <v>45033</v>
      </c>
      <c r="CO100" s="117"/>
      <c r="CP100" s="132">
        <v>45037</v>
      </c>
      <c r="CQ100" s="132">
        <v>45037</v>
      </c>
      <c r="CR100" s="117"/>
      <c r="CS100" s="132">
        <v>45037</v>
      </c>
      <c r="CT100" s="133">
        <v>100</v>
      </c>
      <c r="CU100" s="132">
        <v>45037</v>
      </c>
      <c r="CV100" s="117"/>
      <c r="CW100" s="236"/>
      <c r="CX100" s="236"/>
      <c r="CY100" s="117">
        <v>45033</v>
      </c>
      <c r="CZ100" s="117">
        <v>45033</v>
      </c>
      <c r="DA100" s="117"/>
      <c r="DB100" s="117">
        <v>45034</v>
      </c>
      <c r="DC100" s="133">
        <v>100</v>
      </c>
      <c r="DD100" s="117">
        <v>45034</v>
      </c>
      <c r="DE100" s="138"/>
      <c r="DF100" s="138">
        <v>45023</v>
      </c>
      <c r="DG100" s="139" t="s">
        <v>4387</v>
      </c>
      <c r="DH100" s="117">
        <v>45042</v>
      </c>
      <c r="DI100" s="117">
        <v>45042</v>
      </c>
      <c r="DJ100" s="117">
        <v>45042</v>
      </c>
      <c r="DK100" s="117">
        <v>45042</v>
      </c>
      <c r="DL100" s="117"/>
      <c r="DM100" s="117"/>
      <c r="DN100" s="117"/>
      <c r="DO100" s="117"/>
      <c r="DP100" s="140"/>
      <c r="DQ100" s="117"/>
      <c r="DR100" s="117"/>
      <c r="DS100" s="117">
        <v>45062</v>
      </c>
      <c r="DT100" s="117">
        <v>45062</v>
      </c>
      <c r="DU100" s="117"/>
      <c r="DV100" s="117">
        <v>45062</v>
      </c>
      <c r="DW100" s="133">
        <v>100</v>
      </c>
      <c r="DX100" s="117">
        <v>45062</v>
      </c>
      <c r="DY100" s="117"/>
      <c r="DZ100" s="117"/>
      <c r="EA100" s="117"/>
      <c r="EB100" s="117"/>
      <c r="EC100" s="117"/>
      <c r="ED100" s="116"/>
      <c r="EE100" s="117"/>
      <c r="EF100" s="117"/>
      <c r="EG100" s="117">
        <v>45050</v>
      </c>
      <c r="EH100" s="117">
        <v>45050</v>
      </c>
      <c r="EI100" s="117"/>
      <c r="EJ100" s="117">
        <v>45051</v>
      </c>
      <c r="EK100" s="116">
        <v>100</v>
      </c>
      <c r="EL100" s="117">
        <v>45062</v>
      </c>
      <c r="EM100" s="122" t="s">
        <v>4777</v>
      </c>
      <c r="EN100" s="141"/>
      <c r="EO100" s="141"/>
      <c r="EP100" s="141"/>
      <c r="EQ100" s="141"/>
      <c r="ER100" s="141"/>
      <c r="ES100" s="141"/>
      <c r="ET100" s="141"/>
      <c r="EU100" s="117"/>
      <c r="EV100" s="117"/>
      <c r="EW100" s="117"/>
      <c r="EX100" s="117"/>
      <c r="EY100" s="117"/>
      <c r="EZ100" s="117"/>
      <c r="FA100" s="117"/>
      <c r="FB100" s="117">
        <v>45070</v>
      </c>
      <c r="FC100" s="117">
        <v>45070</v>
      </c>
      <c r="FD100" s="117">
        <v>45070</v>
      </c>
      <c r="FE100" s="117">
        <v>45070</v>
      </c>
      <c r="FF100" s="116">
        <v>70</v>
      </c>
      <c r="FG100" s="117"/>
      <c r="FH100" s="138"/>
      <c r="FI100" s="142"/>
      <c r="FJ100" s="142"/>
      <c r="FK100" s="143">
        <v>243347</v>
      </c>
      <c r="FL100" s="143">
        <v>243347</v>
      </c>
      <c r="FM100" s="139" t="s">
        <v>708</v>
      </c>
      <c r="FN100" s="142"/>
      <c r="FO100" s="142"/>
      <c r="FP100" s="143">
        <v>243347</v>
      </c>
      <c r="FQ100" s="143">
        <v>243347</v>
      </c>
      <c r="FR100" s="157" t="s">
        <v>729</v>
      </c>
      <c r="FS100" s="465" t="s">
        <v>4718</v>
      </c>
      <c r="FT100" s="466">
        <v>45152</v>
      </c>
      <c r="FU100" s="467" t="s">
        <v>4799</v>
      </c>
      <c r="FW100" s="470" t="s">
        <v>4718</v>
      </c>
      <c r="FX100" s="471">
        <v>45107</v>
      </c>
      <c r="FY100" s="470" t="s">
        <v>4800</v>
      </c>
    </row>
    <row r="101" spans="1:181" ht="20.100000000000001" customHeight="1" x14ac:dyDescent="0.5">
      <c r="A101" s="109">
        <v>100</v>
      </c>
      <c r="B101" s="109" t="s">
        <v>674</v>
      </c>
      <c r="C101" s="109">
        <v>100</v>
      </c>
      <c r="D101" s="110" t="s">
        <v>675</v>
      </c>
      <c r="E101" s="110" t="s">
        <v>676</v>
      </c>
      <c r="F101" s="110" t="s">
        <v>1561</v>
      </c>
      <c r="G101" s="111" t="s">
        <v>64</v>
      </c>
      <c r="H101" s="110" t="s">
        <v>1562</v>
      </c>
      <c r="I101" s="110" t="s">
        <v>1586</v>
      </c>
      <c r="J101" s="110"/>
      <c r="K101" s="111" t="s">
        <v>1587</v>
      </c>
      <c r="L101" s="111" t="s">
        <v>1564</v>
      </c>
      <c r="M101" s="111"/>
      <c r="N101" s="111" t="s">
        <v>1565</v>
      </c>
      <c r="O101" s="111" t="s">
        <v>1589</v>
      </c>
      <c r="P101" s="113">
        <v>14.930080781465501</v>
      </c>
      <c r="Q101" s="113">
        <v>99.997105631166505</v>
      </c>
      <c r="R101" s="111" t="s">
        <v>1590</v>
      </c>
      <c r="S101" s="114" t="s">
        <v>1591</v>
      </c>
      <c r="T101" s="115" t="s">
        <v>1592</v>
      </c>
      <c r="U101" s="115" t="s">
        <v>1593</v>
      </c>
      <c r="V101" s="115"/>
      <c r="W101" s="115"/>
      <c r="X101" s="115"/>
      <c r="Y101" s="115"/>
      <c r="Z101" s="181"/>
      <c r="AA101" s="181"/>
      <c r="AB101" s="115"/>
      <c r="AC101" s="211"/>
      <c r="AD101" s="166" t="s">
        <v>1313</v>
      </c>
      <c r="AE101" s="166" t="s">
        <v>1314</v>
      </c>
      <c r="AF101" s="117" t="s">
        <v>690</v>
      </c>
      <c r="AG101" s="132">
        <v>44963</v>
      </c>
      <c r="AH101" s="168" t="s">
        <v>691</v>
      </c>
      <c r="AI101" s="118" t="s">
        <v>692</v>
      </c>
      <c r="AJ101" s="145">
        <v>6</v>
      </c>
      <c r="AK101" s="146">
        <v>9</v>
      </c>
      <c r="AL101" s="146">
        <v>3.4</v>
      </c>
      <c r="AM101" s="146">
        <f>AJ101*AK101</f>
        <v>54</v>
      </c>
      <c r="AN101" s="147">
        <v>1</v>
      </c>
      <c r="AO101" s="147">
        <v>2</v>
      </c>
      <c r="AP101" s="240" t="s">
        <v>716</v>
      </c>
      <c r="AQ101" s="147" t="s">
        <v>848</v>
      </c>
      <c r="AR101" s="147">
        <v>3</v>
      </c>
      <c r="AS101" s="147"/>
      <c r="AT101" s="138">
        <v>44964</v>
      </c>
      <c r="AU101" s="294" t="s">
        <v>1572</v>
      </c>
      <c r="AV101" s="295" t="s">
        <v>696</v>
      </c>
      <c r="AW101" s="235"/>
      <c r="AX101" s="236"/>
      <c r="AY101" s="236"/>
      <c r="AZ101" s="236"/>
      <c r="BA101" s="297"/>
      <c r="BB101" s="236" t="s">
        <v>697</v>
      </c>
      <c r="BC101" s="236"/>
      <c r="BD101" s="235"/>
      <c r="BE101" s="235" t="s">
        <v>1594</v>
      </c>
      <c r="BF101" s="158">
        <v>1</v>
      </c>
      <c r="BG101" s="237" t="s">
        <v>699</v>
      </c>
      <c r="BH101" s="237" t="s">
        <v>700</v>
      </c>
      <c r="BI101" s="237" t="s">
        <v>701</v>
      </c>
      <c r="BJ101" s="238"/>
      <c r="BK101" s="238"/>
      <c r="BL101" s="153"/>
      <c r="BM101" s="154"/>
      <c r="BN101" s="111" t="s">
        <v>1589</v>
      </c>
      <c r="BO101" s="131" t="s">
        <v>1588</v>
      </c>
      <c r="BP101" s="131" t="s">
        <v>703</v>
      </c>
      <c r="BQ101" s="116" t="s">
        <v>704</v>
      </c>
      <c r="BR101" s="116" t="s">
        <v>705</v>
      </c>
      <c r="BS101" s="132">
        <v>44963</v>
      </c>
      <c r="BT101" s="133">
        <v>100</v>
      </c>
      <c r="BU101" s="132">
        <v>44963</v>
      </c>
      <c r="BV101" s="132"/>
      <c r="BW101" s="132"/>
      <c r="BX101" s="134"/>
      <c r="BY101" s="134"/>
      <c r="BZ101" s="134"/>
      <c r="CA101" s="132"/>
      <c r="CB101" s="135"/>
      <c r="CC101" s="132"/>
      <c r="CD101" s="136"/>
      <c r="CE101" s="136"/>
      <c r="CF101" s="136"/>
      <c r="CG101" s="135"/>
      <c r="CH101" s="129" t="s">
        <v>701</v>
      </c>
      <c r="CI101" s="132">
        <v>44998</v>
      </c>
      <c r="CJ101" s="132">
        <v>44998</v>
      </c>
      <c r="CK101" s="132"/>
      <c r="CL101" s="132">
        <v>45019</v>
      </c>
      <c r="CM101" s="133">
        <v>100</v>
      </c>
      <c r="CN101" s="132">
        <v>44998</v>
      </c>
      <c r="CO101" s="117"/>
      <c r="CP101" s="137">
        <v>45041</v>
      </c>
      <c r="CQ101" s="137">
        <v>45041</v>
      </c>
      <c r="CR101" s="117"/>
      <c r="CS101" s="137">
        <v>45041</v>
      </c>
      <c r="CT101" s="133">
        <v>100</v>
      </c>
      <c r="CU101" s="137">
        <v>45041</v>
      </c>
      <c r="CV101" s="117"/>
      <c r="CW101" s="236"/>
      <c r="CX101" s="236"/>
      <c r="CY101" s="117">
        <v>45022</v>
      </c>
      <c r="CZ101" s="117">
        <v>45022</v>
      </c>
      <c r="DB101" s="117">
        <v>45022</v>
      </c>
      <c r="DC101" s="133">
        <v>100</v>
      </c>
      <c r="DD101" s="117">
        <v>45022</v>
      </c>
      <c r="DE101" s="138"/>
      <c r="DF101" s="138">
        <v>45007</v>
      </c>
      <c r="DG101" s="139" t="s">
        <v>4446</v>
      </c>
      <c r="DH101" s="117">
        <v>45035</v>
      </c>
      <c r="DI101" s="117">
        <v>45035</v>
      </c>
      <c r="DJ101" s="117">
        <v>45035</v>
      </c>
      <c r="DK101" s="117">
        <v>45035</v>
      </c>
      <c r="DL101" s="117"/>
      <c r="DM101" s="117"/>
      <c r="DN101" s="117"/>
      <c r="DO101" s="117"/>
      <c r="DP101" s="140"/>
      <c r="DQ101" s="117"/>
      <c r="DR101" s="117"/>
      <c r="DS101" s="117">
        <v>45066</v>
      </c>
      <c r="DT101" s="117">
        <v>45066</v>
      </c>
      <c r="DU101" s="117"/>
      <c r="DV101" s="117">
        <v>45066</v>
      </c>
      <c r="DW101" s="133">
        <v>100</v>
      </c>
      <c r="DX101" s="117">
        <v>45066</v>
      </c>
      <c r="DY101" s="117"/>
      <c r="DZ101" s="117">
        <v>45042</v>
      </c>
      <c r="EA101" s="117">
        <v>45042</v>
      </c>
      <c r="EB101" s="117"/>
      <c r="EC101" s="117">
        <v>45042</v>
      </c>
      <c r="ED101" s="116">
        <v>100</v>
      </c>
      <c r="EE101" s="117">
        <v>45042</v>
      </c>
      <c r="EF101" s="117" t="s">
        <v>4465</v>
      </c>
      <c r="EG101" s="117">
        <v>45052</v>
      </c>
      <c r="EH101" s="117">
        <v>45052</v>
      </c>
      <c r="EI101" s="117"/>
      <c r="EJ101" s="117">
        <v>45053</v>
      </c>
      <c r="EK101" s="133">
        <v>100</v>
      </c>
      <c r="EL101" s="117">
        <v>45064</v>
      </c>
      <c r="EM101" s="122" t="s">
        <v>4801</v>
      </c>
      <c r="EN101" s="141"/>
      <c r="EO101" s="141"/>
      <c r="EP101" s="141"/>
      <c r="EQ101" s="141"/>
      <c r="ER101" s="141"/>
      <c r="ES101" s="141"/>
      <c r="ET101" s="141"/>
      <c r="EU101" s="117"/>
      <c r="EV101" s="117"/>
      <c r="EW101" s="117"/>
      <c r="EX101" s="117"/>
      <c r="EY101" s="117"/>
      <c r="EZ101" s="117"/>
      <c r="FA101" s="117"/>
      <c r="FB101" s="117">
        <v>45068</v>
      </c>
      <c r="FC101" s="117">
        <v>45068</v>
      </c>
      <c r="FD101" s="117">
        <v>45068</v>
      </c>
      <c r="FE101" s="117">
        <v>45068</v>
      </c>
      <c r="FF101" s="116">
        <v>70</v>
      </c>
      <c r="FG101" s="117"/>
      <c r="FH101" s="138" t="s">
        <v>4802</v>
      </c>
      <c r="FI101" s="142"/>
      <c r="FJ101" s="142"/>
      <c r="FK101" s="143">
        <v>243350</v>
      </c>
      <c r="FL101" s="143">
        <v>243350</v>
      </c>
      <c r="FM101" s="139" t="s">
        <v>708</v>
      </c>
      <c r="FN101" s="142"/>
      <c r="FO101" s="142"/>
      <c r="FP101" s="143">
        <v>243350</v>
      </c>
      <c r="FQ101" s="143">
        <v>243350</v>
      </c>
      <c r="FR101" s="139" t="s">
        <v>708</v>
      </c>
      <c r="FS101" s="465" t="s">
        <v>4718</v>
      </c>
      <c r="FT101" s="466">
        <v>45152</v>
      </c>
      <c r="FU101" s="467" t="s">
        <v>4799</v>
      </c>
      <c r="FW101" s="472" t="s">
        <v>4718</v>
      </c>
      <c r="FX101" s="471">
        <v>45107</v>
      </c>
      <c r="FY101" s="470" t="s">
        <v>4800</v>
      </c>
    </row>
    <row r="102" spans="1:181" ht="20.100000000000001" customHeight="1" x14ac:dyDescent="0.5">
      <c r="A102" s="109">
        <v>101</v>
      </c>
      <c r="B102" s="109" t="s">
        <v>674</v>
      </c>
      <c r="C102" s="109">
        <v>101</v>
      </c>
      <c r="D102" s="110" t="s">
        <v>675</v>
      </c>
      <c r="E102" s="110" t="s">
        <v>676</v>
      </c>
      <c r="F102" s="110" t="s">
        <v>1561</v>
      </c>
      <c r="G102" s="111" t="s">
        <v>64</v>
      </c>
      <c r="H102" s="110" t="s">
        <v>1562</v>
      </c>
      <c r="I102" s="110" t="s">
        <v>1595</v>
      </c>
      <c r="J102" s="110"/>
      <c r="K102" s="111" t="s">
        <v>1596</v>
      </c>
      <c r="L102" s="111" t="s">
        <v>1576</v>
      </c>
      <c r="M102" s="111"/>
      <c r="N102" s="111" t="s">
        <v>1565</v>
      </c>
      <c r="O102" s="111" t="s">
        <v>1598</v>
      </c>
      <c r="P102" s="113">
        <v>15.049388647779899</v>
      </c>
      <c r="Q102" s="113">
        <v>100.012168799466</v>
      </c>
      <c r="R102" s="111" t="s">
        <v>1599</v>
      </c>
      <c r="S102" s="114" t="s">
        <v>1600</v>
      </c>
      <c r="T102" s="115" t="s">
        <v>1601</v>
      </c>
      <c r="U102" s="115" t="s">
        <v>1602</v>
      </c>
      <c r="V102" s="115"/>
      <c r="W102" s="115"/>
      <c r="X102" s="115"/>
      <c r="Y102" s="115"/>
      <c r="Z102" s="181"/>
      <c r="AA102" s="181"/>
      <c r="AB102" s="115"/>
      <c r="AC102" s="211"/>
      <c r="AD102" s="166" t="s">
        <v>1313</v>
      </c>
      <c r="AE102" s="166" t="s">
        <v>1314</v>
      </c>
      <c r="AF102" s="117" t="s">
        <v>690</v>
      </c>
      <c r="AG102" s="132">
        <v>44963</v>
      </c>
      <c r="AH102" s="168" t="s">
        <v>691</v>
      </c>
      <c r="AI102" s="118" t="s">
        <v>692</v>
      </c>
      <c r="AJ102" s="145">
        <v>8</v>
      </c>
      <c r="AK102" s="146">
        <v>8</v>
      </c>
      <c r="AL102" s="146">
        <v>3.4</v>
      </c>
      <c r="AM102" s="146">
        <v>64</v>
      </c>
      <c r="AN102" s="147">
        <v>2</v>
      </c>
      <c r="AO102" s="147">
        <v>2</v>
      </c>
      <c r="AP102" s="240"/>
      <c r="AQ102" s="147" t="s">
        <v>1368</v>
      </c>
      <c r="AR102" s="147">
        <v>3</v>
      </c>
      <c r="AS102" s="147"/>
      <c r="AT102" s="138">
        <v>44964</v>
      </c>
      <c r="AU102" s="294" t="s">
        <v>1603</v>
      </c>
      <c r="AV102" s="234"/>
      <c r="AW102" s="235"/>
      <c r="AX102" s="236"/>
      <c r="AY102" s="236"/>
      <c r="AZ102" s="236"/>
      <c r="BA102" s="236"/>
      <c r="BB102" s="236"/>
      <c r="BC102" s="236"/>
      <c r="BD102" s="235" t="s">
        <v>698</v>
      </c>
      <c r="BE102" s="235"/>
      <c r="BF102" s="235"/>
      <c r="BG102" s="237" t="s">
        <v>699</v>
      </c>
      <c r="BH102" s="237" t="s">
        <v>700</v>
      </c>
      <c r="BI102" s="237" t="s">
        <v>701</v>
      </c>
      <c r="BJ102" s="238"/>
      <c r="BK102" s="238"/>
      <c r="BL102" s="153"/>
      <c r="BM102" s="154"/>
      <c r="BN102" s="111" t="s">
        <v>1598</v>
      </c>
      <c r="BO102" s="131" t="s">
        <v>1597</v>
      </c>
      <c r="BP102" s="131" t="s">
        <v>703</v>
      </c>
      <c r="BQ102" s="116" t="s">
        <v>704</v>
      </c>
      <c r="BR102" s="116" t="s">
        <v>705</v>
      </c>
      <c r="BS102" s="132">
        <v>44963</v>
      </c>
      <c r="BT102" s="133">
        <v>100</v>
      </c>
      <c r="BU102" s="132">
        <v>44963</v>
      </c>
      <c r="BV102" s="132"/>
      <c r="BW102" s="132"/>
      <c r="BX102" s="134"/>
      <c r="BY102" s="134"/>
      <c r="BZ102" s="134"/>
      <c r="CA102" s="132"/>
      <c r="CB102" s="135"/>
      <c r="CC102" s="132"/>
      <c r="CD102" s="136"/>
      <c r="CE102" s="136"/>
      <c r="CF102" s="136"/>
      <c r="CG102" s="135"/>
      <c r="CH102" s="129" t="s">
        <v>701</v>
      </c>
      <c r="CI102" s="117">
        <v>45025</v>
      </c>
      <c r="CJ102" s="117">
        <v>45025</v>
      </c>
      <c r="CK102" s="117"/>
      <c r="CL102" s="117">
        <v>45025</v>
      </c>
      <c r="CM102" s="133">
        <v>100</v>
      </c>
      <c r="CN102" s="117">
        <v>45025</v>
      </c>
      <c r="CO102" s="117"/>
      <c r="CP102" s="132">
        <v>45036</v>
      </c>
      <c r="CQ102" s="132">
        <v>45036</v>
      </c>
      <c r="CR102" s="117"/>
      <c r="CS102" s="132">
        <v>45036</v>
      </c>
      <c r="CT102" s="133">
        <v>100</v>
      </c>
      <c r="CU102" s="132">
        <v>45036</v>
      </c>
      <c r="CV102" s="117"/>
      <c r="CW102" s="236"/>
      <c r="CX102" s="236"/>
      <c r="CY102" s="117">
        <v>45025</v>
      </c>
      <c r="CZ102" s="117">
        <v>45025</v>
      </c>
      <c r="DA102" s="117"/>
      <c r="DB102" s="117">
        <v>45025</v>
      </c>
      <c r="DC102" s="133">
        <v>100</v>
      </c>
      <c r="DD102" s="117">
        <v>45025</v>
      </c>
      <c r="DE102" s="138"/>
      <c r="DF102" s="138">
        <v>45023</v>
      </c>
      <c r="DG102" s="139" t="s">
        <v>4387</v>
      </c>
      <c r="DH102" s="117">
        <v>45041</v>
      </c>
      <c r="DI102" s="117">
        <v>45041</v>
      </c>
      <c r="DJ102" s="117">
        <v>45041</v>
      </c>
      <c r="DK102" s="117">
        <v>45041</v>
      </c>
      <c r="DL102" s="117"/>
      <c r="DM102" s="117"/>
      <c r="DN102" s="117"/>
      <c r="DO102" s="117"/>
      <c r="DP102" s="140"/>
      <c r="DQ102" s="117"/>
      <c r="DR102" s="117"/>
      <c r="DS102" s="117">
        <v>45067</v>
      </c>
      <c r="DT102" s="117">
        <v>45067</v>
      </c>
      <c r="DU102" s="117"/>
      <c r="DV102" s="117">
        <v>45067</v>
      </c>
      <c r="DW102" s="133">
        <v>100</v>
      </c>
      <c r="DX102" s="117">
        <v>45067</v>
      </c>
      <c r="DY102" s="117"/>
      <c r="DZ102" s="117"/>
      <c r="EA102" s="117"/>
      <c r="EB102" s="117"/>
      <c r="EC102" s="117"/>
      <c r="ED102" s="116"/>
      <c r="EE102" s="117"/>
      <c r="EF102" s="117"/>
      <c r="EG102" s="117">
        <v>45051</v>
      </c>
      <c r="EH102" s="117">
        <v>45051</v>
      </c>
      <c r="EI102" s="117"/>
      <c r="EJ102" s="117">
        <v>45052</v>
      </c>
      <c r="EK102" s="116">
        <v>100</v>
      </c>
      <c r="EL102" s="117">
        <v>45063</v>
      </c>
      <c r="EM102" s="122" t="s">
        <v>4803</v>
      </c>
      <c r="EN102" s="141"/>
      <c r="EO102" s="141"/>
      <c r="EP102" s="141"/>
      <c r="EQ102" s="141"/>
      <c r="ER102" s="141"/>
      <c r="ES102" s="141"/>
      <c r="ET102" s="141"/>
      <c r="EU102" s="117"/>
      <c r="EV102" s="117"/>
      <c r="EW102" s="117"/>
      <c r="EX102" s="117"/>
      <c r="EY102" s="117"/>
      <c r="EZ102" s="117"/>
      <c r="FA102" s="117"/>
      <c r="FB102" s="117">
        <v>45068</v>
      </c>
      <c r="FC102" s="117">
        <v>45068</v>
      </c>
      <c r="FD102" s="117">
        <v>45068</v>
      </c>
      <c r="FE102" s="117">
        <v>45068</v>
      </c>
      <c r="FF102" s="116">
        <v>70</v>
      </c>
      <c r="FG102" s="117"/>
      <c r="FH102" s="138"/>
      <c r="FI102" s="142"/>
      <c r="FJ102" s="142"/>
      <c r="FK102" s="143">
        <v>243347</v>
      </c>
      <c r="FL102" s="143">
        <v>243347</v>
      </c>
      <c r="FM102" s="139" t="s">
        <v>708</v>
      </c>
      <c r="FN102" s="142"/>
      <c r="FO102" s="142"/>
      <c r="FP102" s="143">
        <v>243347</v>
      </c>
      <c r="FQ102" s="143">
        <v>243347</v>
      </c>
      <c r="FR102" s="139" t="s">
        <v>708</v>
      </c>
      <c r="FS102" s="465" t="s">
        <v>4718</v>
      </c>
      <c r="FT102" s="466">
        <v>45152</v>
      </c>
      <c r="FU102" s="467" t="s">
        <v>4799</v>
      </c>
      <c r="FW102" s="470" t="s">
        <v>4723</v>
      </c>
      <c r="FX102" s="471">
        <v>45107</v>
      </c>
      <c r="FY102" s="470" t="s">
        <v>4800</v>
      </c>
    </row>
    <row r="103" spans="1:181" ht="20.100000000000001" customHeight="1" x14ac:dyDescent="0.5">
      <c r="A103" s="109">
        <v>102</v>
      </c>
      <c r="B103" s="109" t="s">
        <v>674</v>
      </c>
      <c r="C103" s="109">
        <v>102</v>
      </c>
      <c r="D103" s="110" t="s">
        <v>675</v>
      </c>
      <c r="E103" s="110" t="s">
        <v>676</v>
      </c>
      <c r="F103" s="110" t="s">
        <v>1561</v>
      </c>
      <c r="G103" s="111" t="s">
        <v>64</v>
      </c>
      <c r="H103" s="110" t="s">
        <v>1604</v>
      </c>
      <c r="I103" s="110" t="s">
        <v>1605</v>
      </c>
      <c r="J103" s="110"/>
      <c r="K103" s="111" t="s">
        <v>1606</v>
      </c>
      <c r="L103" s="111" t="s">
        <v>1564</v>
      </c>
      <c r="M103" s="111"/>
      <c r="N103" s="111" t="s">
        <v>1565</v>
      </c>
      <c r="O103" s="111" t="s">
        <v>1607</v>
      </c>
      <c r="P103" s="113">
        <v>14.977935617875399</v>
      </c>
      <c r="Q103" s="113">
        <v>99.806414561595304</v>
      </c>
      <c r="R103" s="114" t="s">
        <v>1608</v>
      </c>
      <c r="S103" s="114" t="s">
        <v>1609</v>
      </c>
      <c r="T103" s="115"/>
      <c r="U103" s="115"/>
      <c r="V103" s="115"/>
      <c r="W103" s="115"/>
      <c r="X103" s="115"/>
      <c r="Y103" s="115"/>
      <c r="Z103" s="181"/>
      <c r="AA103" s="181"/>
      <c r="AB103" s="115"/>
      <c r="AC103" s="211"/>
      <c r="AD103" s="166" t="s">
        <v>1313</v>
      </c>
      <c r="AE103" s="166" t="s">
        <v>1314</v>
      </c>
      <c r="AF103" s="117" t="s">
        <v>690</v>
      </c>
      <c r="AG103" s="132">
        <v>44964</v>
      </c>
      <c r="AH103" s="168" t="s">
        <v>691</v>
      </c>
      <c r="AI103" s="118" t="s">
        <v>692</v>
      </c>
      <c r="AJ103" s="145">
        <v>6</v>
      </c>
      <c r="AK103" s="146">
        <v>9</v>
      </c>
      <c r="AL103" s="146">
        <v>3.4</v>
      </c>
      <c r="AM103" s="146">
        <f>AJ103*AK103</f>
        <v>54</v>
      </c>
      <c r="AN103" s="147">
        <v>2</v>
      </c>
      <c r="AO103" s="147">
        <v>2</v>
      </c>
      <c r="AP103" s="240"/>
      <c r="AQ103" s="147" t="s">
        <v>848</v>
      </c>
      <c r="AR103" s="147">
        <v>3</v>
      </c>
      <c r="AS103" s="147"/>
      <c r="AT103" s="138">
        <v>44964</v>
      </c>
      <c r="AU103" s="294" t="s">
        <v>1572</v>
      </c>
      <c r="AV103" s="295" t="s">
        <v>696</v>
      </c>
      <c r="AW103" s="235"/>
      <c r="AX103" s="236"/>
      <c r="AY103" s="236" t="s">
        <v>1326</v>
      </c>
      <c r="AZ103" s="236"/>
      <c r="BA103" s="297"/>
      <c r="BB103" s="297"/>
      <c r="BC103" s="297"/>
      <c r="BD103" s="235" t="s">
        <v>698</v>
      </c>
      <c r="BE103" s="235"/>
      <c r="BF103" s="235"/>
      <c r="BG103" s="237" t="s">
        <v>699</v>
      </c>
      <c r="BH103" s="237" t="s">
        <v>700</v>
      </c>
      <c r="BI103" s="237" t="s">
        <v>701</v>
      </c>
      <c r="BJ103" s="238"/>
      <c r="BK103" s="298"/>
      <c r="BL103" s="153"/>
      <c r="BM103" s="154"/>
      <c r="BN103" s="111" t="s">
        <v>1607</v>
      </c>
      <c r="BO103" s="130" t="s">
        <v>1607</v>
      </c>
      <c r="BP103" s="130"/>
      <c r="BQ103" s="116" t="s">
        <v>704</v>
      </c>
      <c r="BR103" s="116" t="s">
        <v>705</v>
      </c>
      <c r="BS103" s="132">
        <v>44964</v>
      </c>
      <c r="BT103" s="133">
        <v>100</v>
      </c>
      <c r="BU103" s="132">
        <v>44964</v>
      </c>
      <c r="BV103" s="132"/>
      <c r="BW103" s="132"/>
      <c r="BX103" s="134"/>
      <c r="BY103" s="134"/>
      <c r="BZ103" s="134"/>
      <c r="CA103" s="132"/>
      <c r="CB103" s="135"/>
      <c r="CC103" s="132"/>
      <c r="CD103" s="136"/>
      <c r="CE103" s="136"/>
      <c r="CF103" s="136"/>
      <c r="CG103" s="135"/>
      <c r="CH103" s="129" t="s">
        <v>701</v>
      </c>
      <c r="CI103" s="132">
        <v>44993</v>
      </c>
      <c r="CJ103" s="132">
        <v>44993</v>
      </c>
      <c r="CK103" s="132"/>
      <c r="CL103" s="132">
        <v>45019</v>
      </c>
      <c r="CM103" s="133">
        <v>100</v>
      </c>
      <c r="CN103" s="132">
        <v>44993</v>
      </c>
      <c r="CO103" s="132" t="s">
        <v>1610</v>
      </c>
      <c r="CP103" s="137" t="s">
        <v>706</v>
      </c>
      <c r="CQ103" s="132">
        <v>45041</v>
      </c>
      <c r="CR103" s="117"/>
      <c r="CS103" s="132">
        <v>45041</v>
      </c>
      <c r="CT103" s="133">
        <v>100</v>
      </c>
      <c r="CU103" s="132">
        <v>45041</v>
      </c>
      <c r="CV103" s="117"/>
      <c r="CW103" s="236"/>
      <c r="CX103" s="236" t="s">
        <v>1326</v>
      </c>
      <c r="CY103" s="117">
        <v>45024</v>
      </c>
      <c r="CZ103" s="117">
        <v>45024</v>
      </c>
      <c r="DA103" s="117"/>
      <c r="DB103" s="117">
        <v>45024</v>
      </c>
      <c r="DC103" s="133">
        <v>100</v>
      </c>
      <c r="DD103" s="117">
        <v>45024</v>
      </c>
      <c r="DE103" s="138"/>
      <c r="DF103" s="138">
        <v>45007</v>
      </c>
      <c r="DG103" s="139" t="s">
        <v>4446</v>
      </c>
      <c r="DH103" s="117">
        <v>45028</v>
      </c>
      <c r="DI103" s="117">
        <v>45028</v>
      </c>
      <c r="DJ103" s="117">
        <v>45028</v>
      </c>
      <c r="DK103" s="117">
        <v>45028</v>
      </c>
      <c r="DL103" s="117"/>
      <c r="DM103" s="117"/>
      <c r="DN103" s="117"/>
      <c r="DO103" s="117"/>
      <c r="DP103" s="140"/>
      <c r="DQ103" s="117"/>
      <c r="DR103" s="117"/>
      <c r="DS103" s="117">
        <v>45070</v>
      </c>
      <c r="DT103" s="117">
        <v>45070</v>
      </c>
      <c r="DU103" s="117"/>
      <c r="DV103" s="117">
        <v>45070</v>
      </c>
      <c r="DW103" s="133">
        <v>100</v>
      </c>
      <c r="DX103" s="117">
        <v>45070</v>
      </c>
      <c r="DY103" s="117"/>
      <c r="DZ103" s="117">
        <v>45042</v>
      </c>
      <c r="EA103" s="117">
        <v>45042</v>
      </c>
      <c r="EB103" s="117"/>
      <c r="EC103" s="117">
        <v>45042</v>
      </c>
      <c r="ED103" s="116">
        <v>100</v>
      </c>
      <c r="EE103" s="117">
        <v>45042</v>
      </c>
      <c r="EF103" s="117" t="s">
        <v>1044</v>
      </c>
      <c r="EG103" s="117">
        <v>45042</v>
      </c>
      <c r="EH103" s="117">
        <v>45042</v>
      </c>
      <c r="EI103" s="117"/>
      <c r="EJ103" s="117">
        <v>45042</v>
      </c>
      <c r="EK103" s="116">
        <v>100</v>
      </c>
      <c r="EL103" s="117">
        <v>45062</v>
      </c>
      <c r="EM103" s="122" t="s">
        <v>1044</v>
      </c>
      <c r="EN103" s="141"/>
      <c r="EO103" s="141"/>
      <c r="EP103" s="141"/>
      <c r="EQ103" s="141"/>
      <c r="ER103" s="141"/>
      <c r="ES103" s="141"/>
      <c r="ET103" s="141"/>
      <c r="EU103" s="117"/>
      <c r="EV103" s="117"/>
      <c r="EW103" s="117"/>
      <c r="EX103" s="117"/>
      <c r="EY103" s="117"/>
      <c r="EZ103" s="117"/>
      <c r="FA103" s="117"/>
      <c r="FB103" s="117"/>
      <c r="FC103" s="117"/>
      <c r="FD103" s="117"/>
      <c r="FE103" s="117"/>
      <c r="FF103" s="116"/>
      <c r="FG103" s="117"/>
      <c r="FH103" s="138"/>
      <c r="FI103" s="142"/>
      <c r="FJ103" s="142"/>
      <c r="FK103" s="143">
        <v>243341</v>
      </c>
      <c r="FL103" s="143">
        <v>243341</v>
      </c>
      <c r="FM103" s="139" t="s">
        <v>708</v>
      </c>
      <c r="FN103" s="142"/>
      <c r="FO103" s="142"/>
      <c r="FP103" s="143">
        <v>243341</v>
      </c>
      <c r="FQ103" s="143">
        <v>243341</v>
      </c>
      <c r="FR103" s="139" t="s">
        <v>708</v>
      </c>
      <c r="FS103" s="465" t="s">
        <v>4718</v>
      </c>
      <c r="FT103" s="466">
        <v>45153</v>
      </c>
      <c r="FU103" s="467" t="s">
        <v>4799</v>
      </c>
      <c r="FW103" s="473" t="s">
        <v>4718</v>
      </c>
      <c r="FX103" s="474">
        <v>45110</v>
      </c>
      <c r="FY103" s="475" t="s">
        <v>4804</v>
      </c>
    </row>
    <row r="104" spans="1:181" ht="20.100000000000001" customHeight="1" x14ac:dyDescent="0.5">
      <c r="A104" s="109">
        <v>103</v>
      </c>
      <c r="B104" s="109" t="s">
        <v>674</v>
      </c>
      <c r="C104" s="109">
        <v>103</v>
      </c>
      <c r="D104" s="110" t="s">
        <v>675</v>
      </c>
      <c r="E104" s="110" t="s">
        <v>676</v>
      </c>
      <c r="F104" s="110" t="s">
        <v>1561</v>
      </c>
      <c r="G104" s="111" t="s">
        <v>64</v>
      </c>
      <c r="H104" s="110" t="s">
        <v>1562</v>
      </c>
      <c r="I104" s="110" t="s">
        <v>1611</v>
      </c>
      <c r="J104" s="110"/>
      <c r="K104" s="111" t="s">
        <v>1612</v>
      </c>
      <c r="L104" s="111" t="s">
        <v>1564</v>
      </c>
      <c r="M104" s="111"/>
      <c r="N104" s="111" t="s">
        <v>1565</v>
      </c>
      <c r="O104" s="111" t="s">
        <v>1614</v>
      </c>
      <c r="P104" s="113">
        <v>15.1144328769553</v>
      </c>
      <c r="Q104" s="113">
        <v>99.980358060298599</v>
      </c>
      <c r="R104" s="114" t="s">
        <v>1615</v>
      </c>
      <c r="S104" s="114" t="s">
        <v>1616</v>
      </c>
      <c r="T104" s="115" t="s">
        <v>1617</v>
      </c>
      <c r="U104" s="115" t="s">
        <v>1618</v>
      </c>
      <c r="V104" s="115"/>
      <c r="W104" s="115"/>
      <c r="X104" s="115"/>
      <c r="Y104" s="115"/>
      <c r="Z104" s="181"/>
      <c r="AA104" s="181"/>
      <c r="AB104" s="115"/>
      <c r="AC104" s="211"/>
      <c r="AD104" s="166" t="s">
        <v>1313</v>
      </c>
      <c r="AE104" s="166" t="s">
        <v>1314</v>
      </c>
      <c r="AF104" s="117" t="s">
        <v>690</v>
      </c>
      <c r="AG104" s="132">
        <v>44963</v>
      </c>
      <c r="AH104" s="168" t="s">
        <v>691</v>
      </c>
      <c r="AI104" s="118" t="s">
        <v>692</v>
      </c>
      <c r="AJ104" s="145">
        <v>6</v>
      </c>
      <c r="AK104" s="146">
        <v>9</v>
      </c>
      <c r="AL104" s="146">
        <v>3.4</v>
      </c>
      <c r="AM104" s="146">
        <f>AJ104*AK104</f>
        <v>54</v>
      </c>
      <c r="AN104" s="147">
        <v>2</v>
      </c>
      <c r="AO104" s="147">
        <v>2</v>
      </c>
      <c r="AP104" s="240" t="s">
        <v>1619</v>
      </c>
      <c r="AQ104" s="147" t="s">
        <v>752</v>
      </c>
      <c r="AR104" s="147">
        <v>1</v>
      </c>
      <c r="AS104" s="147"/>
      <c r="AT104" s="138">
        <v>44964</v>
      </c>
      <c r="AU104" s="294" t="s">
        <v>1620</v>
      </c>
      <c r="AV104" s="295" t="s">
        <v>1621</v>
      </c>
      <c r="AW104" s="296" t="s">
        <v>1584</v>
      </c>
      <c r="AX104" s="236"/>
      <c r="AY104" s="236" t="s">
        <v>1326</v>
      </c>
      <c r="AZ104" s="236"/>
      <c r="BA104" s="297"/>
      <c r="BB104" s="297"/>
      <c r="BC104" s="297"/>
      <c r="BD104" s="296" t="s">
        <v>698</v>
      </c>
      <c r="BE104" s="235"/>
      <c r="BF104" s="235"/>
      <c r="BG104" s="237" t="s">
        <v>699</v>
      </c>
      <c r="BH104" s="262" t="s">
        <v>754</v>
      </c>
      <c r="BI104" s="237" t="s">
        <v>701</v>
      </c>
      <c r="BJ104" s="238"/>
      <c r="BK104" s="298"/>
      <c r="BL104" s="153"/>
      <c r="BM104" s="154"/>
      <c r="BN104" s="111" t="s">
        <v>1614</v>
      </c>
      <c r="BO104" s="131" t="s">
        <v>1613</v>
      </c>
      <c r="BP104" s="131" t="s">
        <v>703</v>
      </c>
      <c r="BQ104" s="116" t="s">
        <v>704</v>
      </c>
      <c r="BR104" s="116" t="s">
        <v>705</v>
      </c>
      <c r="BS104" s="132">
        <v>44963</v>
      </c>
      <c r="BT104" s="133">
        <v>100</v>
      </c>
      <c r="BU104" s="132">
        <v>44963</v>
      </c>
      <c r="BV104" s="132"/>
      <c r="BW104" s="132"/>
      <c r="BX104" s="134"/>
      <c r="BY104" s="134"/>
      <c r="BZ104" s="134"/>
      <c r="CA104" s="132"/>
      <c r="CB104" s="135"/>
      <c r="CC104" s="132"/>
      <c r="CD104" s="136"/>
      <c r="CE104" s="136"/>
      <c r="CF104" s="136"/>
      <c r="CG104" s="135"/>
      <c r="CH104" s="129" t="s">
        <v>701</v>
      </c>
      <c r="CI104" s="132">
        <v>44998</v>
      </c>
      <c r="CJ104" s="132">
        <v>44998</v>
      </c>
      <c r="CK104" s="132"/>
      <c r="CL104" s="132">
        <v>45019</v>
      </c>
      <c r="CM104" s="133">
        <v>100</v>
      </c>
      <c r="CN104" s="132">
        <v>44998</v>
      </c>
      <c r="CO104" s="117"/>
      <c r="CP104" s="164">
        <v>45038</v>
      </c>
      <c r="CQ104" s="164">
        <v>45038</v>
      </c>
      <c r="CR104" s="164"/>
      <c r="CS104" s="164">
        <v>45038</v>
      </c>
      <c r="CT104" s="165">
        <v>100</v>
      </c>
      <c r="CU104" s="164">
        <v>45038</v>
      </c>
      <c r="CV104" s="117"/>
      <c r="CW104" s="236"/>
      <c r="CX104" s="236" t="s">
        <v>1326</v>
      </c>
      <c r="CY104" s="117">
        <v>45016</v>
      </c>
      <c r="CZ104" s="117">
        <v>45016</v>
      </c>
      <c r="DA104" s="117"/>
      <c r="DB104" s="117">
        <v>45016</v>
      </c>
      <c r="DC104" s="133">
        <v>100</v>
      </c>
      <c r="DD104" s="117">
        <v>45016</v>
      </c>
      <c r="DE104" s="138"/>
      <c r="DF104" s="138">
        <v>45007</v>
      </c>
      <c r="DG104" s="139" t="s">
        <v>4446</v>
      </c>
      <c r="DH104" s="117">
        <v>45036</v>
      </c>
      <c r="DI104" s="117">
        <v>45036</v>
      </c>
      <c r="DJ104" s="117">
        <v>45036</v>
      </c>
      <c r="DK104" s="117">
        <v>45036</v>
      </c>
      <c r="DL104" s="117"/>
      <c r="DM104" s="117"/>
      <c r="DN104" s="117"/>
      <c r="DO104" s="117"/>
      <c r="DP104" s="140"/>
      <c r="DQ104" s="117"/>
      <c r="DR104" s="117"/>
      <c r="DS104" s="117">
        <v>45065</v>
      </c>
      <c r="DT104" s="117">
        <v>45065</v>
      </c>
      <c r="DU104" s="117"/>
      <c r="DV104" s="117">
        <v>45065</v>
      </c>
      <c r="DW104" s="133">
        <v>100</v>
      </c>
      <c r="DX104" s="117">
        <v>45065</v>
      </c>
      <c r="DY104" s="117"/>
      <c r="DZ104" s="117">
        <v>45041</v>
      </c>
      <c r="EA104" s="117">
        <v>45041</v>
      </c>
      <c r="EB104" s="117"/>
      <c r="EC104" s="117">
        <v>45041</v>
      </c>
      <c r="ED104" s="116">
        <v>100</v>
      </c>
      <c r="EE104" s="117">
        <v>45041</v>
      </c>
      <c r="EF104" s="117" t="s">
        <v>4485</v>
      </c>
      <c r="EG104" s="117">
        <v>45049</v>
      </c>
      <c r="EH104" s="117">
        <v>45049</v>
      </c>
      <c r="EI104" s="117"/>
      <c r="EJ104" s="117">
        <v>45050</v>
      </c>
      <c r="EK104" s="116">
        <v>100</v>
      </c>
      <c r="EL104" s="117">
        <v>45063</v>
      </c>
      <c r="EM104" s="122" t="s">
        <v>4803</v>
      </c>
      <c r="EN104" s="141"/>
      <c r="EO104" s="141"/>
      <c r="EP104" s="141"/>
      <c r="EQ104" s="141"/>
      <c r="ER104" s="141"/>
      <c r="ES104" s="141"/>
      <c r="ET104" s="141"/>
      <c r="EU104" s="117"/>
      <c r="EV104" s="117"/>
      <c r="EW104" s="117"/>
      <c r="EX104" s="117"/>
      <c r="EY104" s="117"/>
      <c r="EZ104" s="117"/>
      <c r="FA104" s="117"/>
      <c r="FB104" s="117">
        <v>45069</v>
      </c>
      <c r="FC104" s="117">
        <v>45069</v>
      </c>
      <c r="FD104" s="117">
        <v>45069</v>
      </c>
      <c r="FE104" s="117">
        <v>45069</v>
      </c>
      <c r="FF104" s="116">
        <v>70</v>
      </c>
      <c r="FG104" s="117"/>
      <c r="FH104" s="138"/>
      <c r="FI104" s="142"/>
      <c r="FJ104" s="142"/>
      <c r="FK104" s="143">
        <v>243347</v>
      </c>
      <c r="FL104" s="143">
        <v>243347</v>
      </c>
      <c r="FM104" s="139" t="s">
        <v>708</v>
      </c>
      <c r="FN104" s="142"/>
      <c r="FO104" s="142"/>
      <c r="FP104" s="143">
        <v>243347</v>
      </c>
      <c r="FQ104" s="143">
        <v>243347</v>
      </c>
      <c r="FR104" s="139" t="s">
        <v>708</v>
      </c>
      <c r="FS104" s="465" t="s">
        <v>4718</v>
      </c>
      <c r="FT104" s="466">
        <v>45153</v>
      </c>
      <c r="FU104" s="467" t="s">
        <v>4799</v>
      </c>
      <c r="FW104" s="473" t="s">
        <v>4718</v>
      </c>
      <c r="FX104" s="474">
        <v>45110</v>
      </c>
      <c r="FY104" s="475" t="s">
        <v>4804</v>
      </c>
    </row>
    <row r="105" spans="1:181" s="208" customFormat="1" ht="20.100000000000001" customHeight="1" x14ac:dyDescent="0.5">
      <c r="A105" s="110">
        <v>104</v>
      </c>
      <c r="B105" s="110" t="s">
        <v>674</v>
      </c>
      <c r="C105" s="110">
        <v>104</v>
      </c>
      <c r="D105" s="110" t="s">
        <v>675</v>
      </c>
      <c r="E105" s="110" t="s">
        <v>676</v>
      </c>
      <c r="F105" s="110" t="s">
        <v>1561</v>
      </c>
      <c r="G105" s="111" t="s">
        <v>64</v>
      </c>
      <c r="H105" s="110" t="s">
        <v>1562</v>
      </c>
      <c r="I105" s="110" t="s">
        <v>1562</v>
      </c>
      <c r="J105" s="110"/>
      <c r="K105" s="111" t="s">
        <v>1622</v>
      </c>
      <c r="L105" s="111" t="s">
        <v>1576</v>
      </c>
      <c r="M105" s="111"/>
      <c r="N105" s="111" t="s">
        <v>1565</v>
      </c>
      <c r="O105" s="111" t="s">
        <v>1623</v>
      </c>
      <c r="P105" s="113">
        <v>14.981636853717999</v>
      </c>
      <c r="Q105" s="113">
        <v>100.00556179647999</v>
      </c>
      <c r="R105" s="114" t="s">
        <v>1624</v>
      </c>
      <c r="S105" s="114" t="s">
        <v>1625</v>
      </c>
      <c r="T105" s="115" t="s">
        <v>1626</v>
      </c>
      <c r="U105" s="115" t="s">
        <v>1627</v>
      </c>
      <c r="V105" s="115"/>
      <c r="W105" s="239" t="s">
        <v>1628</v>
      </c>
      <c r="X105" s="239"/>
      <c r="Y105" s="115"/>
      <c r="Z105" s="181"/>
      <c r="AA105" s="181"/>
      <c r="AB105" s="239"/>
      <c r="AC105" s="211"/>
      <c r="AD105" s="167" t="s">
        <v>1313</v>
      </c>
      <c r="AE105" s="167" t="s">
        <v>1314</v>
      </c>
      <c r="AF105" s="299" t="s">
        <v>1629</v>
      </c>
      <c r="AG105" s="200">
        <v>44988</v>
      </c>
      <c r="AH105" s="300" t="s">
        <v>691</v>
      </c>
      <c r="AI105" s="300" t="s">
        <v>692</v>
      </c>
      <c r="AJ105" s="145"/>
      <c r="AK105" s="146"/>
      <c r="AL105" s="146"/>
      <c r="AM105" s="146"/>
      <c r="AN105" s="147"/>
      <c r="AO105" s="147"/>
      <c r="AP105" s="240"/>
      <c r="AQ105" s="301"/>
      <c r="AR105" s="301"/>
      <c r="AS105" s="147"/>
      <c r="AT105" s="138">
        <v>44964</v>
      </c>
      <c r="AU105" s="294" t="s">
        <v>1630</v>
      </c>
      <c r="AV105" s="295"/>
      <c r="AW105" s="235"/>
      <c r="AX105" s="236"/>
      <c r="AY105" s="236"/>
      <c r="AZ105" s="236"/>
      <c r="BA105" s="236"/>
      <c r="BB105" s="236"/>
      <c r="BC105" s="236"/>
      <c r="BD105" s="235"/>
      <c r="BE105" s="235"/>
      <c r="BF105" s="235"/>
      <c r="BG105" s="302"/>
      <c r="BH105" s="302"/>
      <c r="BI105" s="237"/>
      <c r="BJ105" s="238"/>
      <c r="BK105" s="238"/>
      <c r="BL105" s="153"/>
      <c r="BM105" s="154"/>
      <c r="BN105" s="111" t="s">
        <v>1623</v>
      </c>
      <c r="BO105" s="130" t="s">
        <v>1623</v>
      </c>
      <c r="BP105" s="130"/>
      <c r="BQ105" s="116" t="s">
        <v>704</v>
      </c>
      <c r="BR105" s="116" t="s">
        <v>705</v>
      </c>
      <c r="BS105" s="132">
        <v>44988</v>
      </c>
      <c r="BT105" s="133">
        <v>100</v>
      </c>
      <c r="BU105" s="132">
        <v>44988</v>
      </c>
      <c r="BV105" s="132"/>
      <c r="BW105" s="132"/>
      <c r="BX105" s="134"/>
      <c r="BY105" s="134"/>
      <c r="BZ105" s="134"/>
      <c r="CA105" s="132"/>
      <c r="CB105" s="135"/>
      <c r="CC105" s="132"/>
      <c r="CD105" s="136"/>
      <c r="CE105" s="136"/>
      <c r="CF105" s="136"/>
      <c r="CG105" s="135"/>
      <c r="CH105" s="129" t="s">
        <v>701</v>
      </c>
      <c r="CI105" s="132">
        <v>45023</v>
      </c>
      <c r="CJ105" s="132">
        <v>45023</v>
      </c>
      <c r="CK105" s="132"/>
      <c r="CL105" s="132">
        <v>45023</v>
      </c>
      <c r="CM105" s="133">
        <v>100</v>
      </c>
      <c r="CN105" s="132">
        <v>45023</v>
      </c>
      <c r="CO105" s="117"/>
      <c r="CP105" s="137" t="s">
        <v>4382</v>
      </c>
      <c r="CQ105" s="132"/>
      <c r="CR105" s="117"/>
      <c r="CS105" s="132"/>
      <c r="CT105" s="133"/>
      <c r="CU105" s="137" t="s">
        <v>4382</v>
      </c>
      <c r="CV105" s="117"/>
      <c r="CW105" s="236"/>
      <c r="CX105" s="236"/>
      <c r="CY105" s="117">
        <v>45023</v>
      </c>
      <c r="CZ105" s="117">
        <v>45023</v>
      </c>
      <c r="DA105" s="117"/>
      <c r="DB105" s="117">
        <v>45024</v>
      </c>
      <c r="DC105" s="133">
        <v>100</v>
      </c>
      <c r="DD105" s="117">
        <v>45024</v>
      </c>
      <c r="DE105" s="138"/>
      <c r="DF105" s="138">
        <v>45023</v>
      </c>
      <c r="DG105" s="139" t="s">
        <v>4387</v>
      </c>
      <c r="DH105" s="117">
        <v>45041</v>
      </c>
      <c r="DI105" s="117">
        <v>45041</v>
      </c>
      <c r="DJ105" s="117">
        <v>45041</v>
      </c>
      <c r="DK105" s="117">
        <v>45041</v>
      </c>
      <c r="DL105" s="117"/>
      <c r="DM105" s="117"/>
      <c r="DN105" s="117"/>
      <c r="DO105" s="117"/>
      <c r="DP105" s="140"/>
      <c r="DQ105" s="117"/>
      <c r="DR105" s="117"/>
      <c r="DS105" s="117">
        <v>45061</v>
      </c>
      <c r="DT105" s="117">
        <v>45061</v>
      </c>
      <c r="DU105" s="117"/>
      <c r="DV105" s="117">
        <v>45061</v>
      </c>
      <c r="DW105" s="133">
        <v>100</v>
      </c>
      <c r="DX105" s="117">
        <v>45061</v>
      </c>
      <c r="DY105" s="117"/>
      <c r="DZ105" s="117"/>
      <c r="EA105" s="117"/>
      <c r="EB105" s="117"/>
      <c r="EC105" s="117"/>
      <c r="ED105" s="116"/>
      <c r="EE105" s="117"/>
      <c r="EF105" s="117"/>
      <c r="EG105" s="117">
        <v>45052</v>
      </c>
      <c r="EH105" s="117">
        <v>45052</v>
      </c>
      <c r="EI105" s="117"/>
      <c r="EJ105" s="117">
        <v>45053</v>
      </c>
      <c r="EK105" s="116">
        <v>100</v>
      </c>
      <c r="EL105" s="117">
        <v>45063</v>
      </c>
      <c r="EM105" s="122" t="s">
        <v>4805</v>
      </c>
      <c r="EN105" s="141"/>
      <c r="EO105" s="141"/>
      <c r="EP105" s="141"/>
      <c r="EQ105" s="141"/>
      <c r="ER105" s="141"/>
      <c r="ES105" s="141"/>
      <c r="ET105" s="141"/>
      <c r="EU105" s="117"/>
      <c r="EV105" s="117"/>
      <c r="EW105" s="117"/>
      <c r="EX105" s="117"/>
      <c r="EY105" s="117"/>
      <c r="EZ105" s="117"/>
      <c r="FA105" s="117"/>
      <c r="FB105" s="117">
        <v>45068</v>
      </c>
      <c r="FC105" s="117">
        <v>45068</v>
      </c>
      <c r="FD105" s="117">
        <v>45068</v>
      </c>
      <c r="FE105" s="117">
        <v>45068</v>
      </c>
      <c r="FF105" s="116">
        <v>70</v>
      </c>
      <c r="FG105" s="117"/>
      <c r="FH105" s="138"/>
      <c r="FI105" s="189"/>
      <c r="FJ105" s="189"/>
      <c r="FK105" s="143"/>
      <c r="FL105" s="143"/>
      <c r="FM105" s="139"/>
      <c r="FN105" s="189"/>
      <c r="FO105" s="189"/>
      <c r="FP105" s="143"/>
      <c r="FQ105" s="143"/>
      <c r="FR105" s="139"/>
      <c r="FS105" s="465" t="s">
        <v>4718</v>
      </c>
      <c r="FT105" s="466">
        <v>45153</v>
      </c>
      <c r="FU105" s="467" t="s">
        <v>4799</v>
      </c>
      <c r="FW105" s="475" t="s">
        <v>4723</v>
      </c>
      <c r="FX105" s="474">
        <v>45110</v>
      </c>
      <c r="FY105" s="475" t="s">
        <v>4804</v>
      </c>
    </row>
    <row r="106" spans="1:181" ht="20.100000000000001" customHeight="1" x14ac:dyDescent="0.5">
      <c r="A106" s="109">
        <v>105</v>
      </c>
      <c r="B106" s="109" t="s">
        <v>674</v>
      </c>
      <c r="C106" s="109">
        <v>105</v>
      </c>
      <c r="D106" s="110" t="s">
        <v>675</v>
      </c>
      <c r="E106" s="110" t="s">
        <v>676</v>
      </c>
      <c r="F106" s="110" t="s">
        <v>1561</v>
      </c>
      <c r="G106" s="111" t="s">
        <v>64</v>
      </c>
      <c r="H106" s="110" t="s">
        <v>1631</v>
      </c>
      <c r="I106" s="110" t="s">
        <v>1632</v>
      </c>
      <c r="J106" s="110"/>
      <c r="K106" s="111" t="s">
        <v>1633</v>
      </c>
      <c r="L106" s="111" t="s">
        <v>1564</v>
      </c>
      <c r="M106" s="111"/>
      <c r="N106" s="111" t="s">
        <v>1565</v>
      </c>
      <c r="O106" s="111" t="s">
        <v>1634</v>
      </c>
      <c r="P106" s="113">
        <v>15.2744395890654</v>
      </c>
      <c r="Q106" s="113">
        <v>99.778763438812902</v>
      </c>
      <c r="R106" s="278" t="s">
        <v>1635</v>
      </c>
      <c r="S106" s="128" t="s">
        <v>1636</v>
      </c>
      <c r="T106" s="115"/>
      <c r="U106" s="115"/>
      <c r="V106" s="115"/>
      <c r="W106" s="303" t="s">
        <v>1637</v>
      </c>
      <c r="X106" s="303"/>
      <c r="Y106" s="115"/>
      <c r="Z106" s="181"/>
      <c r="AA106" s="181"/>
      <c r="AB106" s="303"/>
      <c r="AC106" s="211"/>
      <c r="AD106" s="166" t="s">
        <v>1313</v>
      </c>
      <c r="AE106" s="166" t="s">
        <v>1314</v>
      </c>
      <c r="AF106" s="117" t="s">
        <v>690</v>
      </c>
      <c r="AG106" s="132">
        <v>44964</v>
      </c>
      <c r="AH106" s="118" t="s">
        <v>691</v>
      </c>
      <c r="AI106" s="118" t="s">
        <v>692</v>
      </c>
      <c r="AJ106" s="145">
        <v>6</v>
      </c>
      <c r="AK106" s="146">
        <v>9</v>
      </c>
      <c r="AL106" s="146">
        <v>3.2</v>
      </c>
      <c r="AM106" s="146">
        <f>AJ106*AK106</f>
        <v>54</v>
      </c>
      <c r="AN106" s="147">
        <v>1</v>
      </c>
      <c r="AO106" s="147">
        <v>1</v>
      </c>
      <c r="AP106" s="240"/>
      <c r="AQ106" s="301"/>
      <c r="AR106" s="147">
        <v>1</v>
      </c>
      <c r="AS106" s="147"/>
      <c r="AT106" s="138">
        <v>44964</v>
      </c>
      <c r="AU106" s="294" t="s">
        <v>1638</v>
      </c>
      <c r="AV106" s="295" t="s">
        <v>696</v>
      </c>
      <c r="AW106" s="235"/>
      <c r="AX106" s="236"/>
      <c r="AY106" s="236"/>
      <c r="AZ106" s="236"/>
      <c r="BA106" s="297"/>
      <c r="BB106" s="297"/>
      <c r="BC106" s="297"/>
      <c r="BD106" s="296" t="s">
        <v>698</v>
      </c>
      <c r="BE106" s="235"/>
      <c r="BF106" s="235"/>
      <c r="BG106" s="237" t="s">
        <v>699</v>
      </c>
      <c r="BH106" s="302"/>
      <c r="BI106" s="237" t="s">
        <v>701</v>
      </c>
      <c r="BJ106" s="238"/>
      <c r="BK106" s="298"/>
      <c r="BL106" s="153"/>
      <c r="BM106" s="154"/>
      <c r="BN106" s="111" t="s">
        <v>1634</v>
      </c>
      <c r="BO106" s="130" t="s">
        <v>1634</v>
      </c>
      <c r="BP106" s="130"/>
      <c r="BQ106" s="116" t="s">
        <v>704</v>
      </c>
      <c r="BR106" s="116" t="s">
        <v>1143</v>
      </c>
      <c r="BS106" s="132">
        <v>44964</v>
      </c>
      <c r="BT106" s="133">
        <v>100</v>
      </c>
      <c r="BU106" s="132">
        <v>44964</v>
      </c>
      <c r="BV106" s="132"/>
      <c r="BW106" s="132"/>
      <c r="BX106" s="134"/>
      <c r="BY106" s="134"/>
      <c r="BZ106" s="134"/>
      <c r="CA106" s="132"/>
      <c r="CB106" s="135"/>
      <c r="CC106" s="132"/>
      <c r="CD106" s="136"/>
      <c r="CE106" s="136"/>
      <c r="CF106" s="136"/>
      <c r="CG106" s="135"/>
      <c r="CH106" s="129" t="s">
        <v>701</v>
      </c>
      <c r="CI106" s="117">
        <v>45030</v>
      </c>
      <c r="CJ106" s="117">
        <v>45030</v>
      </c>
      <c r="CK106" s="132"/>
      <c r="CL106" s="117">
        <v>45030</v>
      </c>
      <c r="CM106" s="133">
        <v>100</v>
      </c>
      <c r="CN106" s="117">
        <v>45030</v>
      </c>
      <c r="CO106" s="117"/>
      <c r="CP106" s="137" t="s">
        <v>4382</v>
      </c>
      <c r="CQ106" s="132"/>
      <c r="CR106" s="117"/>
      <c r="CS106" s="132"/>
      <c r="CT106" s="133"/>
      <c r="CU106" s="137" t="s">
        <v>4382</v>
      </c>
      <c r="CV106" s="117"/>
      <c r="CW106" s="236"/>
      <c r="CX106" s="236"/>
      <c r="CY106" s="117">
        <v>45030</v>
      </c>
      <c r="CZ106" s="117">
        <v>45030</v>
      </c>
      <c r="DA106" s="117"/>
      <c r="DB106" s="117">
        <v>45030</v>
      </c>
      <c r="DC106" s="133">
        <v>100</v>
      </c>
      <c r="DD106" s="117">
        <v>45030</v>
      </c>
      <c r="DE106" s="138"/>
      <c r="DF106" s="138">
        <v>45007</v>
      </c>
      <c r="DG106" s="139" t="s">
        <v>4446</v>
      </c>
      <c r="DH106" s="117">
        <v>45035</v>
      </c>
      <c r="DI106" s="117">
        <v>45035</v>
      </c>
      <c r="DJ106" s="117">
        <v>45035</v>
      </c>
      <c r="DK106" s="117">
        <v>45035</v>
      </c>
      <c r="DL106" s="117"/>
      <c r="DM106" s="117"/>
      <c r="DN106" s="117"/>
      <c r="DO106" s="117"/>
      <c r="DP106" s="140"/>
      <c r="DQ106" s="117"/>
      <c r="DR106" s="117"/>
      <c r="DS106" s="117">
        <v>45069</v>
      </c>
      <c r="DT106" s="117">
        <v>45069</v>
      </c>
      <c r="DU106" s="117"/>
      <c r="DV106" s="117">
        <v>45069</v>
      </c>
      <c r="DW106" s="133">
        <v>100</v>
      </c>
      <c r="DX106" s="117">
        <v>45069</v>
      </c>
      <c r="DY106" s="117"/>
      <c r="DZ106" s="117">
        <v>45041</v>
      </c>
      <c r="EA106" s="117">
        <v>45041</v>
      </c>
      <c r="EB106" s="117"/>
      <c r="EC106" s="117">
        <v>45041</v>
      </c>
      <c r="ED106" s="116">
        <v>100</v>
      </c>
      <c r="EE106" s="117">
        <v>45041</v>
      </c>
      <c r="EF106" s="117" t="s">
        <v>4485</v>
      </c>
      <c r="EG106" s="117">
        <v>45051</v>
      </c>
      <c r="EH106" s="117">
        <v>45051</v>
      </c>
      <c r="EI106" s="117"/>
      <c r="EJ106" s="117">
        <v>45052</v>
      </c>
      <c r="EK106" s="133">
        <v>100</v>
      </c>
      <c r="EL106" s="117">
        <v>45065</v>
      </c>
      <c r="EM106" s="122" t="s">
        <v>4806</v>
      </c>
      <c r="EN106" s="141"/>
      <c r="EO106" s="141"/>
      <c r="EP106" s="141"/>
      <c r="EQ106" s="141"/>
      <c r="ER106" s="141"/>
      <c r="ES106" s="141"/>
      <c r="ET106" s="141"/>
      <c r="EU106" s="117"/>
      <c r="EV106" s="117"/>
      <c r="EW106" s="117"/>
      <c r="EX106" s="117"/>
      <c r="EY106" s="117"/>
      <c r="EZ106" s="117"/>
      <c r="FA106" s="117"/>
      <c r="FB106" s="117">
        <v>45071</v>
      </c>
      <c r="FC106" s="117">
        <v>45071</v>
      </c>
      <c r="FD106" s="117"/>
      <c r="FE106" s="117">
        <v>45071</v>
      </c>
      <c r="FF106" s="116">
        <v>100</v>
      </c>
      <c r="FG106" s="117">
        <v>45071</v>
      </c>
      <c r="FH106" s="138" t="s">
        <v>4802</v>
      </c>
      <c r="FI106" s="142"/>
      <c r="FJ106" s="142"/>
      <c r="FK106" s="143"/>
      <c r="FL106" s="143"/>
      <c r="FM106" s="139"/>
      <c r="FN106" s="142"/>
      <c r="FO106" s="142"/>
      <c r="FP106" s="143"/>
      <c r="FQ106" s="143"/>
      <c r="FR106" s="139"/>
      <c r="FS106" s="465" t="s">
        <v>4718</v>
      </c>
      <c r="FT106" s="466">
        <v>45153</v>
      </c>
      <c r="FU106" s="467" t="s">
        <v>4799</v>
      </c>
      <c r="FW106" s="475" t="s">
        <v>4723</v>
      </c>
      <c r="FX106" s="474">
        <v>45110</v>
      </c>
      <c r="FY106" s="475" t="s">
        <v>4804</v>
      </c>
    </row>
    <row r="107" spans="1:181" ht="20.100000000000001" customHeight="1" x14ac:dyDescent="0.5">
      <c r="A107" s="109">
        <v>106</v>
      </c>
      <c r="B107" s="109" t="s">
        <v>674</v>
      </c>
      <c r="C107" s="109">
        <v>106</v>
      </c>
      <c r="D107" s="110" t="s">
        <v>675</v>
      </c>
      <c r="E107" s="110" t="s">
        <v>676</v>
      </c>
      <c r="F107" s="110" t="s">
        <v>1561</v>
      </c>
      <c r="G107" s="111" t="s">
        <v>64</v>
      </c>
      <c r="H107" s="110" t="s">
        <v>1203</v>
      </c>
      <c r="I107" s="110" t="s">
        <v>1639</v>
      </c>
      <c r="J107" s="110"/>
      <c r="K107" s="111" t="s">
        <v>1640</v>
      </c>
      <c r="L107" s="111" t="s">
        <v>1564</v>
      </c>
      <c r="M107" s="111"/>
      <c r="N107" s="111" t="s">
        <v>1565</v>
      </c>
      <c r="O107" s="111" t="s">
        <v>1641</v>
      </c>
      <c r="P107" s="113">
        <v>15.116270889483699</v>
      </c>
      <c r="Q107" s="113">
        <v>100.05692942531699</v>
      </c>
      <c r="R107" s="304" t="s">
        <v>1642</v>
      </c>
      <c r="S107" s="293" t="s">
        <v>1643</v>
      </c>
      <c r="T107" s="115" t="s">
        <v>1644</v>
      </c>
      <c r="U107" s="115" t="s">
        <v>1645</v>
      </c>
      <c r="V107" s="115"/>
      <c r="W107" s="115"/>
      <c r="X107" s="115"/>
      <c r="Y107" s="115"/>
      <c r="Z107" s="181"/>
      <c r="AA107" s="181"/>
      <c r="AB107" s="115"/>
      <c r="AC107" s="211"/>
      <c r="AD107" s="166" t="s">
        <v>1313</v>
      </c>
      <c r="AE107" s="166" t="s">
        <v>1314</v>
      </c>
      <c r="AF107" s="117" t="s">
        <v>690</v>
      </c>
      <c r="AG107" s="132">
        <v>44963</v>
      </c>
      <c r="AH107" s="168" t="s">
        <v>691</v>
      </c>
      <c r="AI107" s="118" t="s">
        <v>692</v>
      </c>
      <c r="AJ107" s="145">
        <v>6</v>
      </c>
      <c r="AK107" s="146">
        <v>9</v>
      </c>
      <c r="AL107" s="146">
        <v>3.4</v>
      </c>
      <c r="AM107" s="146">
        <f>AJ107*AK107</f>
        <v>54</v>
      </c>
      <c r="AN107" s="147">
        <v>1</v>
      </c>
      <c r="AO107" s="147">
        <v>2</v>
      </c>
      <c r="AP107" s="240">
        <v>1</v>
      </c>
      <c r="AQ107" s="147" t="s">
        <v>752</v>
      </c>
      <c r="AR107" s="147">
        <v>1</v>
      </c>
      <c r="AS107" s="147"/>
      <c r="AT107" s="138">
        <v>44964</v>
      </c>
      <c r="AU107" s="294" t="s">
        <v>1572</v>
      </c>
      <c r="AV107" s="295" t="s">
        <v>696</v>
      </c>
      <c r="AW107" s="296" t="s">
        <v>1584</v>
      </c>
      <c r="AX107" s="236"/>
      <c r="AY107" s="236"/>
      <c r="AZ107" s="236"/>
      <c r="BA107" s="297"/>
      <c r="BB107" s="297"/>
      <c r="BC107" s="297"/>
      <c r="BD107" s="296"/>
      <c r="BE107" s="235" t="s">
        <v>1594</v>
      </c>
      <c r="BF107" s="158">
        <v>1</v>
      </c>
      <c r="BG107" s="237" t="s">
        <v>699</v>
      </c>
      <c r="BH107" s="262" t="s">
        <v>754</v>
      </c>
      <c r="BI107" s="237" t="s">
        <v>701</v>
      </c>
      <c r="BJ107" s="238"/>
      <c r="BK107" s="298"/>
      <c r="BL107" s="153"/>
      <c r="BM107" s="154"/>
      <c r="BN107" s="111" t="s">
        <v>1641</v>
      </c>
      <c r="BO107" s="130" t="s">
        <v>1641</v>
      </c>
      <c r="BP107" s="130"/>
      <c r="BQ107" s="116" t="s">
        <v>704</v>
      </c>
      <c r="BR107" s="116" t="s">
        <v>1143</v>
      </c>
      <c r="BS107" s="132">
        <v>44963</v>
      </c>
      <c r="BT107" s="133">
        <v>100</v>
      </c>
      <c r="BU107" s="132">
        <v>44963</v>
      </c>
      <c r="BV107" s="132"/>
      <c r="BW107" s="132"/>
      <c r="BX107" s="134"/>
      <c r="BY107" s="134"/>
      <c r="BZ107" s="134"/>
      <c r="CA107" s="132"/>
      <c r="CB107" s="135"/>
      <c r="CC107" s="132"/>
      <c r="CD107" s="136"/>
      <c r="CE107" s="136"/>
      <c r="CF107" s="136"/>
      <c r="CG107" s="135"/>
      <c r="CH107" s="129" t="s">
        <v>701</v>
      </c>
      <c r="CI107" s="132">
        <v>44993</v>
      </c>
      <c r="CJ107" s="132">
        <v>44993</v>
      </c>
      <c r="CK107" s="132"/>
      <c r="CL107" s="132">
        <v>45019</v>
      </c>
      <c r="CM107" s="133">
        <v>100</v>
      </c>
      <c r="CN107" s="132">
        <v>44993</v>
      </c>
      <c r="CO107" s="132"/>
      <c r="CP107" s="137" t="s">
        <v>706</v>
      </c>
      <c r="CQ107" s="132"/>
      <c r="CR107" s="117"/>
      <c r="CS107" s="132"/>
      <c r="CT107" s="133"/>
      <c r="CU107" s="137" t="s">
        <v>4382</v>
      </c>
      <c r="CV107" s="117"/>
      <c r="CW107" s="236"/>
      <c r="CX107" s="236"/>
      <c r="CY107" s="117">
        <v>45002</v>
      </c>
      <c r="CZ107" s="117">
        <v>45002</v>
      </c>
      <c r="DA107" s="117"/>
      <c r="DB107" s="117">
        <v>45003</v>
      </c>
      <c r="DC107" s="133">
        <v>100</v>
      </c>
      <c r="DD107" s="117">
        <v>45005</v>
      </c>
      <c r="DE107" s="138"/>
      <c r="DF107" s="138">
        <v>45007</v>
      </c>
      <c r="DG107" s="139" t="s">
        <v>4446</v>
      </c>
      <c r="DH107" s="117">
        <v>45020</v>
      </c>
      <c r="DI107" s="117">
        <v>45020</v>
      </c>
      <c r="DJ107" s="117">
        <v>45020</v>
      </c>
      <c r="DK107" s="117">
        <v>45020</v>
      </c>
      <c r="DL107" s="117"/>
      <c r="DM107" s="117"/>
      <c r="DN107" s="117"/>
      <c r="DO107" s="117"/>
      <c r="DP107" s="140"/>
      <c r="DQ107" s="117"/>
      <c r="DR107" s="117"/>
      <c r="DS107" s="117">
        <v>45056</v>
      </c>
      <c r="DT107" s="117">
        <v>45056</v>
      </c>
      <c r="DU107" s="117"/>
      <c r="DV107" s="117">
        <v>45056</v>
      </c>
      <c r="DW107" s="133">
        <v>100</v>
      </c>
      <c r="DX107" s="117">
        <v>45056</v>
      </c>
      <c r="DY107" s="117"/>
      <c r="DZ107" s="117">
        <v>45041</v>
      </c>
      <c r="EA107" s="117">
        <v>45041</v>
      </c>
      <c r="EB107" s="117"/>
      <c r="EC107" s="117">
        <v>45041</v>
      </c>
      <c r="ED107" s="116">
        <v>100</v>
      </c>
      <c r="EE107" s="117">
        <v>45041</v>
      </c>
      <c r="EF107" s="117" t="s">
        <v>4485</v>
      </c>
      <c r="EG107" s="117">
        <v>45049</v>
      </c>
      <c r="EH107" s="117">
        <v>45049</v>
      </c>
      <c r="EI107" s="117"/>
      <c r="EJ107" s="117">
        <v>45050</v>
      </c>
      <c r="EK107" s="116">
        <v>100</v>
      </c>
      <c r="EL107" s="117">
        <v>45062</v>
      </c>
      <c r="EM107" s="122" t="s">
        <v>4807</v>
      </c>
      <c r="EN107" s="141"/>
      <c r="EO107" s="141"/>
      <c r="EP107" s="141"/>
      <c r="EQ107" s="141"/>
      <c r="ER107" s="141"/>
      <c r="ES107" s="141"/>
      <c r="ET107" s="141"/>
      <c r="EU107" s="117"/>
      <c r="EV107" s="117"/>
      <c r="EW107" s="117"/>
      <c r="EX107" s="117"/>
      <c r="EY107" s="117"/>
      <c r="EZ107" s="117"/>
      <c r="FA107" s="117"/>
      <c r="FB107" s="117">
        <v>45071</v>
      </c>
      <c r="FC107" s="117">
        <v>45071</v>
      </c>
      <c r="FD107" s="117">
        <v>45071</v>
      </c>
      <c r="FE107" s="117">
        <v>45071</v>
      </c>
      <c r="FF107" s="116">
        <v>70</v>
      </c>
      <c r="FG107" s="117"/>
      <c r="FH107" s="138"/>
      <c r="FI107" s="142"/>
      <c r="FJ107" s="142"/>
      <c r="FK107" s="143">
        <v>243347</v>
      </c>
      <c r="FL107" s="143">
        <v>243347</v>
      </c>
      <c r="FM107" s="139" t="s">
        <v>708</v>
      </c>
      <c r="FN107" s="142"/>
      <c r="FO107" s="142"/>
      <c r="FP107" s="143">
        <v>243347</v>
      </c>
      <c r="FQ107" s="143">
        <v>243347</v>
      </c>
      <c r="FR107" s="139" t="s">
        <v>708</v>
      </c>
      <c r="FS107" s="465" t="s">
        <v>4718</v>
      </c>
      <c r="FT107" s="466">
        <v>45154</v>
      </c>
      <c r="FU107" s="467" t="s">
        <v>4799</v>
      </c>
      <c r="FW107" s="475" t="s">
        <v>4723</v>
      </c>
      <c r="FX107" s="474">
        <v>45110</v>
      </c>
      <c r="FY107" s="475" t="s">
        <v>4804</v>
      </c>
    </row>
    <row r="108" spans="1:181" ht="20.100000000000001" customHeight="1" x14ac:dyDescent="0.5">
      <c r="A108" s="109">
        <v>107</v>
      </c>
      <c r="B108" s="109" t="s">
        <v>674</v>
      </c>
      <c r="C108" s="109">
        <v>107</v>
      </c>
      <c r="D108" s="110" t="s">
        <v>675</v>
      </c>
      <c r="E108" s="110" t="s">
        <v>676</v>
      </c>
      <c r="F108" s="110" t="s">
        <v>1202</v>
      </c>
      <c r="G108" s="111" t="s">
        <v>384</v>
      </c>
      <c r="H108" s="110" t="s">
        <v>1646</v>
      </c>
      <c r="I108" s="110" t="s">
        <v>1646</v>
      </c>
      <c r="J108" s="110"/>
      <c r="K108" s="111" t="s">
        <v>1647</v>
      </c>
      <c r="L108" s="111"/>
      <c r="M108" s="111"/>
      <c r="N108" s="111" t="s">
        <v>1207</v>
      </c>
      <c r="O108" s="209" t="s">
        <v>1648</v>
      </c>
      <c r="P108" s="113">
        <v>12.357697451779</v>
      </c>
      <c r="Q108" s="113">
        <v>102.428657496451</v>
      </c>
      <c r="R108" s="114" t="s">
        <v>1649</v>
      </c>
      <c r="S108" s="114"/>
      <c r="T108" s="115"/>
      <c r="U108" s="115"/>
      <c r="V108" s="115"/>
      <c r="W108" s="305" t="s">
        <v>1650</v>
      </c>
      <c r="X108" s="305"/>
      <c r="Y108" s="115"/>
      <c r="Z108" s="181"/>
      <c r="AA108" s="181"/>
      <c r="AB108" s="305"/>
      <c r="AC108" s="211"/>
      <c r="AD108" s="166" t="s">
        <v>1224</v>
      </c>
      <c r="AE108" s="266" t="s">
        <v>1225</v>
      </c>
      <c r="AF108" s="273">
        <v>44984</v>
      </c>
      <c r="AG108" s="273">
        <v>44981</v>
      </c>
      <c r="AH108" s="118" t="s">
        <v>691</v>
      </c>
      <c r="AI108" s="118" t="s">
        <v>692</v>
      </c>
      <c r="AJ108" s="145">
        <v>10</v>
      </c>
      <c r="AK108" s="146">
        <v>28</v>
      </c>
      <c r="AL108" s="146">
        <v>3.4</v>
      </c>
      <c r="AM108" s="146">
        <v>280</v>
      </c>
      <c r="AN108" s="147">
        <v>1</v>
      </c>
      <c r="AO108" s="147">
        <v>3</v>
      </c>
      <c r="AP108" s="116" t="s">
        <v>716</v>
      </c>
      <c r="AQ108" s="147" t="s">
        <v>1236</v>
      </c>
      <c r="AR108" s="147">
        <v>3</v>
      </c>
      <c r="AS108" s="149"/>
      <c r="AT108" s="122"/>
      <c r="AU108" s="142"/>
      <c r="AV108" s="149"/>
      <c r="AW108" s="150"/>
      <c r="AX108" s="149"/>
      <c r="AY108" s="149"/>
      <c r="AZ108" s="149"/>
      <c r="BA108" s="149"/>
      <c r="BB108" s="149"/>
      <c r="BC108" s="149"/>
      <c r="BD108" s="150"/>
      <c r="BE108" s="150" t="s">
        <v>1247</v>
      </c>
      <c r="BF108" s="150">
        <v>1</v>
      </c>
      <c r="BG108" s="151"/>
      <c r="BH108" s="151"/>
      <c r="BI108" s="151"/>
      <c r="BJ108" s="152"/>
      <c r="BK108" s="152"/>
      <c r="BL108" s="153"/>
      <c r="BM108" s="154"/>
      <c r="BN108" s="155" t="s">
        <v>1648</v>
      </c>
      <c r="BO108" s="196" t="s">
        <v>1648</v>
      </c>
      <c r="BP108" s="196"/>
      <c r="BQ108" s="269" t="s">
        <v>1215</v>
      </c>
      <c r="BR108" s="269"/>
      <c r="BS108" s="273">
        <v>44981</v>
      </c>
      <c r="BT108" s="133">
        <v>100</v>
      </c>
      <c r="BU108" s="132">
        <v>44981</v>
      </c>
      <c r="BV108" s="132"/>
      <c r="BW108" s="132"/>
      <c r="BX108" s="134"/>
      <c r="BY108" s="134"/>
      <c r="BZ108" s="134"/>
      <c r="CA108" s="132"/>
      <c r="CB108" s="135"/>
      <c r="CC108" s="132" t="s">
        <v>1248</v>
      </c>
      <c r="CD108" s="306" t="s">
        <v>1651</v>
      </c>
      <c r="CE108" s="306"/>
      <c r="CF108" s="306"/>
      <c r="CG108" s="135"/>
      <c r="CH108" s="129"/>
      <c r="CI108" s="132">
        <v>45016</v>
      </c>
      <c r="CJ108" s="132">
        <v>45016</v>
      </c>
      <c r="CK108" s="132"/>
      <c r="CL108" s="132">
        <v>45019</v>
      </c>
      <c r="CM108" s="133">
        <v>100</v>
      </c>
      <c r="CN108" s="132">
        <v>45016</v>
      </c>
      <c r="CO108" s="240"/>
      <c r="CP108" s="117">
        <v>45027</v>
      </c>
      <c r="CQ108" s="117">
        <v>45027</v>
      </c>
      <c r="CR108" s="240"/>
      <c r="CS108" s="117">
        <v>45027</v>
      </c>
      <c r="CT108" s="133">
        <v>100</v>
      </c>
      <c r="CU108" s="117">
        <v>45027</v>
      </c>
      <c r="CV108" s="307" t="s">
        <v>1248</v>
      </c>
      <c r="CW108" s="149"/>
      <c r="CX108" s="149"/>
      <c r="CY108" s="117">
        <v>45026</v>
      </c>
      <c r="CZ108" s="117">
        <v>45026</v>
      </c>
      <c r="DA108" s="117"/>
      <c r="DB108" s="117">
        <v>45027</v>
      </c>
      <c r="DC108" s="133">
        <v>100</v>
      </c>
      <c r="DD108" s="117">
        <v>45027</v>
      </c>
      <c r="DE108" s="138"/>
      <c r="DF108" s="138">
        <v>45012</v>
      </c>
      <c r="DG108" s="139" t="s">
        <v>4383</v>
      </c>
      <c r="DH108" s="117">
        <v>45026</v>
      </c>
      <c r="DI108" s="117">
        <v>45026</v>
      </c>
      <c r="DJ108" s="117">
        <v>45026</v>
      </c>
      <c r="DK108" s="117">
        <v>45026</v>
      </c>
      <c r="DL108" s="240"/>
      <c r="DM108" s="240"/>
      <c r="DN108" s="240"/>
      <c r="DO108" s="240"/>
      <c r="DP108" s="271"/>
      <c r="DQ108" s="240"/>
      <c r="DR108" s="240"/>
      <c r="DS108" s="117">
        <v>45052</v>
      </c>
      <c r="DT108" s="117">
        <v>45052</v>
      </c>
      <c r="DU108" s="117"/>
      <c r="DV108" s="117">
        <v>45052</v>
      </c>
      <c r="DW108" s="133">
        <v>100</v>
      </c>
      <c r="DX108" s="117">
        <v>45052</v>
      </c>
      <c r="DY108" s="240"/>
      <c r="DZ108" s="117"/>
      <c r="EA108" s="117"/>
      <c r="EB108" s="240"/>
      <c r="EC108" s="117"/>
      <c r="ED108" s="240"/>
      <c r="EE108" s="117"/>
      <c r="EF108" s="240"/>
      <c r="EG108" s="117">
        <v>45053</v>
      </c>
      <c r="EH108" s="117">
        <v>45053</v>
      </c>
      <c r="EI108" s="117"/>
      <c r="EJ108" s="117">
        <v>45054</v>
      </c>
      <c r="EK108" s="116">
        <v>100</v>
      </c>
      <c r="EL108" s="117">
        <v>45062</v>
      </c>
      <c r="EM108" s="122" t="s">
        <v>4776</v>
      </c>
      <c r="EN108" s="141"/>
      <c r="EO108" s="141"/>
      <c r="EP108" s="141"/>
      <c r="EQ108" s="141"/>
      <c r="ER108" s="141"/>
      <c r="ES108" s="141"/>
      <c r="ET108" s="141"/>
      <c r="EU108" s="240"/>
      <c r="EV108" s="240"/>
      <c r="EW108" s="240"/>
      <c r="EX108" s="240"/>
      <c r="EY108" s="240"/>
      <c r="EZ108" s="240"/>
      <c r="FA108" s="240"/>
      <c r="FB108" s="117">
        <v>45056</v>
      </c>
      <c r="FC108" s="117"/>
      <c r="FD108" s="117"/>
      <c r="FE108" s="117"/>
      <c r="FF108" s="116"/>
      <c r="FG108" s="117"/>
      <c r="FH108" s="138"/>
      <c r="FI108" s="142"/>
      <c r="FJ108" s="142"/>
      <c r="FK108" s="143"/>
      <c r="FL108" s="143"/>
      <c r="FM108" s="139"/>
      <c r="FN108" s="142"/>
      <c r="FO108" s="142"/>
      <c r="FP108" s="143"/>
      <c r="FQ108" s="143"/>
      <c r="FR108" s="139"/>
      <c r="FS108" s="452" t="s">
        <v>4718</v>
      </c>
      <c r="FT108" s="453">
        <v>45183</v>
      </c>
      <c r="FU108" s="454" t="s">
        <v>4808</v>
      </c>
      <c r="FW108" s="451" t="s">
        <v>4718</v>
      </c>
      <c r="FX108" s="463">
        <v>45140</v>
      </c>
      <c r="FY108" s="451" t="s">
        <v>4715</v>
      </c>
    </row>
    <row r="109" spans="1:181" ht="20.100000000000001" customHeight="1" x14ac:dyDescent="0.5">
      <c r="A109" s="109">
        <v>108</v>
      </c>
      <c r="B109" s="109" t="s">
        <v>674</v>
      </c>
      <c r="C109" s="109">
        <v>108</v>
      </c>
      <c r="D109" s="110" t="s">
        <v>675</v>
      </c>
      <c r="E109" s="110" t="s">
        <v>676</v>
      </c>
      <c r="F109" s="110" t="s">
        <v>1202</v>
      </c>
      <c r="G109" s="111" t="s">
        <v>384</v>
      </c>
      <c r="H109" s="110" t="s">
        <v>1203</v>
      </c>
      <c r="I109" s="110" t="s">
        <v>1652</v>
      </c>
      <c r="J109" s="110"/>
      <c r="K109" s="111" t="s">
        <v>1653</v>
      </c>
      <c r="L109" s="111" t="s">
        <v>1654</v>
      </c>
      <c r="M109" s="111"/>
      <c r="N109" s="111" t="s">
        <v>1207</v>
      </c>
      <c r="O109" s="111" t="s">
        <v>1655</v>
      </c>
      <c r="P109" s="113">
        <v>12.2032524504788</v>
      </c>
      <c r="Q109" s="113">
        <v>102.480016622007</v>
      </c>
      <c r="R109" s="114" t="s">
        <v>1656</v>
      </c>
      <c r="S109" s="114" t="s">
        <v>1657</v>
      </c>
      <c r="T109" s="115" t="s">
        <v>1658</v>
      </c>
      <c r="U109" s="115"/>
      <c r="V109" s="115"/>
      <c r="W109" s="115" t="s">
        <v>1659</v>
      </c>
      <c r="X109" s="115"/>
      <c r="Y109" s="115"/>
      <c r="Z109" s="181"/>
      <c r="AA109" s="181"/>
      <c r="AB109" s="115"/>
      <c r="AC109" s="211"/>
      <c r="AD109" s="166" t="s">
        <v>1224</v>
      </c>
      <c r="AE109" s="166" t="s">
        <v>1225</v>
      </c>
      <c r="AF109" s="273">
        <v>44984</v>
      </c>
      <c r="AG109" s="132">
        <v>44984</v>
      </c>
      <c r="AH109" s="118" t="s">
        <v>691</v>
      </c>
      <c r="AI109" s="118" t="s">
        <v>692</v>
      </c>
      <c r="AJ109" s="145"/>
      <c r="AK109" s="146"/>
      <c r="AL109" s="146"/>
      <c r="AM109" s="146"/>
      <c r="AN109" s="147"/>
      <c r="AO109" s="147"/>
      <c r="AP109" s="116"/>
      <c r="AQ109" s="147"/>
      <c r="AR109" s="147"/>
      <c r="AS109" s="149"/>
      <c r="AT109" s="122"/>
      <c r="AU109" s="142"/>
      <c r="AV109" s="149"/>
      <c r="AW109" s="150"/>
      <c r="AX109" s="149"/>
      <c r="AY109" s="149"/>
      <c r="AZ109" s="149"/>
      <c r="BA109" s="149"/>
      <c r="BB109" s="149"/>
      <c r="BC109" s="149"/>
      <c r="BD109" s="150" t="s">
        <v>698</v>
      </c>
      <c r="BE109" s="150"/>
      <c r="BF109" s="150"/>
      <c r="BG109" s="151" t="s">
        <v>699</v>
      </c>
      <c r="BH109" s="151" t="s">
        <v>700</v>
      </c>
      <c r="BI109" s="151" t="s">
        <v>701</v>
      </c>
      <c r="BJ109" s="152"/>
      <c r="BK109" s="152"/>
      <c r="BL109" s="153"/>
      <c r="BM109" s="154"/>
      <c r="BN109" s="155" t="s">
        <v>1655</v>
      </c>
      <c r="BO109" s="196" t="s">
        <v>1655</v>
      </c>
      <c r="BP109" s="196"/>
      <c r="BQ109" s="269" t="s">
        <v>1215</v>
      </c>
      <c r="BR109" s="116" t="s">
        <v>705</v>
      </c>
      <c r="BS109" s="132">
        <v>44984</v>
      </c>
      <c r="BT109" s="133">
        <v>100</v>
      </c>
      <c r="BU109" s="132">
        <v>44984</v>
      </c>
      <c r="BV109" s="132"/>
      <c r="BW109" s="132"/>
      <c r="BX109" s="134"/>
      <c r="BY109" s="134"/>
      <c r="BZ109" s="134"/>
      <c r="CA109" s="132"/>
      <c r="CB109" s="135"/>
      <c r="CC109" s="132"/>
      <c r="CD109" s="136"/>
      <c r="CE109" s="136"/>
      <c r="CF109" s="136"/>
      <c r="CG109" s="135"/>
      <c r="CH109" s="129"/>
      <c r="CI109" s="132">
        <v>45019</v>
      </c>
      <c r="CJ109" s="132">
        <v>45019</v>
      </c>
      <c r="CK109" s="132"/>
      <c r="CL109" s="132">
        <v>45019</v>
      </c>
      <c r="CM109" s="133">
        <v>100</v>
      </c>
      <c r="CN109" s="132">
        <v>45019</v>
      </c>
      <c r="CO109" s="240"/>
      <c r="CP109" s="132">
        <v>45019</v>
      </c>
      <c r="CQ109" s="132">
        <v>45019</v>
      </c>
      <c r="CR109" s="240"/>
      <c r="CS109" s="132">
        <v>45019</v>
      </c>
      <c r="CT109" s="133">
        <v>100</v>
      </c>
      <c r="CU109" s="132">
        <v>45019</v>
      </c>
      <c r="CV109" s="129" t="s">
        <v>1660</v>
      </c>
      <c r="CW109" s="149"/>
      <c r="CX109" s="149"/>
      <c r="CY109" s="117">
        <v>45021</v>
      </c>
      <c r="CZ109" s="117">
        <v>45025</v>
      </c>
      <c r="DA109" s="117"/>
      <c r="DB109" s="117">
        <v>45025</v>
      </c>
      <c r="DC109" s="133">
        <v>100</v>
      </c>
      <c r="DD109" s="117">
        <v>45025</v>
      </c>
      <c r="DE109" s="138"/>
      <c r="DF109" s="138">
        <v>45019</v>
      </c>
      <c r="DG109" s="139" t="s">
        <v>4413</v>
      </c>
      <c r="DH109" s="117">
        <v>45037</v>
      </c>
      <c r="DI109" s="117">
        <v>45037</v>
      </c>
      <c r="DJ109" s="117">
        <v>45037</v>
      </c>
      <c r="DK109" s="117">
        <v>45037</v>
      </c>
      <c r="DL109" s="240"/>
      <c r="DM109" s="240"/>
      <c r="DN109" s="240"/>
      <c r="DO109" s="240"/>
      <c r="DP109" s="271"/>
      <c r="DQ109" s="240"/>
      <c r="DR109" s="240"/>
      <c r="DS109" s="117">
        <v>45054</v>
      </c>
      <c r="DT109" s="117">
        <v>45055</v>
      </c>
      <c r="DU109" s="117"/>
      <c r="DV109" s="117">
        <v>45055</v>
      </c>
      <c r="DW109" s="133">
        <v>100</v>
      </c>
      <c r="DX109" s="117">
        <v>45055</v>
      </c>
      <c r="DY109" s="240"/>
      <c r="DZ109" s="117"/>
      <c r="EA109" s="117"/>
      <c r="EB109" s="240"/>
      <c r="EC109" s="117"/>
      <c r="ED109" s="240"/>
      <c r="EE109" s="117"/>
      <c r="EF109" s="240"/>
      <c r="EG109" s="117">
        <v>45053</v>
      </c>
      <c r="EH109" s="117">
        <v>45053</v>
      </c>
      <c r="EI109" s="117"/>
      <c r="EJ109" s="117">
        <v>45054</v>
      </c>
      <c r="EK109" s="116">
        <v>100</v>
      </c>
      <c r="EL109" s="117">
        <v>45062</v>
      </c>
      <c r="EM109" s="122" t="s">
        <v>4781</v>
      </c>
      <c r="EN109" s="141"/>
      <c r="EO109" s="141"/>
      <c r="EP109" s="141"/>
      <c r="EQ109" s="141"/>
      <c r="ER109" s="141"/>
      <c r="ES109" s="141"/>
      <c r="ET109" s="141"/>
      <c r="EU109" s="240"/>
      <c r="EV109" s="240"/>
      <c r="EW109" s="240"/>
      <c r="EX109" s="240"/>
      <c r="EY109" s="240"/>
      <c r="EZ109" s="240"/>
      <c r="FA109" s="240"/>
      <c r="FB109" s="117">
        <v>45058</v>
      </c>
      <c r="FC109" s="117">
        <v>45071</v>
      </c>
      <c r="FD109" s="117"/>
      <c r="FE109" s="117">
        <v>45071</v>
      </c>
      <c r="FF109" s="116">
        <v>100</v>
      </c>
      <c r="FG109" s="117">
        <v>45071</v>
      </c>
      <c r="FH109" s="138"/>
      <c r="FI109" s="142"/>
      <c r="FJ109" s="142"/>
      <c r="FK109" s="143"/>
      <c r="FL109" s="143"/>
      <c r="FM109" s="139"/>
      <c r="FN109" s="142"/>
      <c r="FO109" s="142"/>
      <c r="FP109" s="143"/>
      <c r="FQ109" s="143"/>
      <c r="FR109" s="139"/>
      <c r="FS109" s="452" t="s">
        <v>4718</v>
      </c>
      <c r="FT109" s="453">
        <v>45184</v>
      </c>
      <c r="FU109" s="454" t="s">
        <v>4808</v>
      </c>
      <c r="FW109" s="451" t="s">
        <v>4718</v>
      </c>
      <c r="FX109" s="463">
        <v>45140</v>
      </c>
      <c r="FY109" s="451" t="s">
        <v>4715</v>
      </c>
    </row>
    <row r="110" spans="1:181" ht="20.100000000000001" customHeight="1" x14ac:dyDescent="0.5">
      <c r="A110" s="109">
        <v>109</v>
      </c>
      <c r="B110" s="109" t="s">
        <v>674</v>
      </c>
      <c r="C110" s="109">
        <v>109</v>
      </c>
      <c r="D110" s="110" t="s">
        <v>675</v>
      </c>
      <c r="E110" s="110" t="s">
        <v>676</v>
      </c>
      <c r="F110" s="110" t="s">
        <v>1202</v>
      </c>
      <c r="G110" s="111" t="s">
        <v>384</v>
      </c>
      <c r="H110" s="110" t="s">
        <v>1203</v>
      </c>
      <c r="I110" s="110" t="s">
        <v>1661</v>
      </c>
      <c r="J110" s="110"/>
      <c r="K110" s="281" t="s">
        <v>1662</v>
      </c>
      <c r="L110" s="111" t="s">
        <v>1270</v>
      </c>
      <c r="M110" s="111"/>
      <c r="N110" s="111" t="s">
        <v>1207</v>
      </c>
      <c r="O110" s="111" t="s">
        <v>1663</v>
      </c>
      <c r="P110" s="113">
        <v>12.088137037509</v>
      </c>
      <c r="Q110" s="113">
        <v>102.556589538778</v>
      </c>
      <c r="R110" s="240" t="s">
        <v>1664</v>
      </c>
      <c r="S110" s="114" t="s">
        <v>1665</v>
      </c>
      <c r="T110" s="115"/>
      <c r="U110" s="115"/>
      <c r="V110" s="115"/>
      <c r="W110" s="115"/>
      <c r="X110" s="115"/>
      <c r="Y110" s="115"/>
      <c r="Z110" s="181"/>
      <c r="AA110" s="181"/>
      <c r="AB110" s="115"/>
      <c r="AC110" s="211"/>
      <c r="AD110" s="166" t="s">
        <v>1224</v>
      </c>
      <c r="AE110" s="166" t="s">
        <v>1225</v>
      </c>
      <c r="AF110" s="273">
        <v>44984</v>
      </c>
      <c r="AG110" s="273">
        <v>44985</v>
      </c>
      <c r="AH110" s="118" t="s">
        <v>691</v>
      </c>
      <c r="AI110" s="118" t="s">
        <v>692</v>
      </c>
      <c r="AJ110" s="145"/>
      <c r="AK110" s="146"/>
      <c r="AL110" s="146"/>
      <c r="AM110" s="146"/>
      <c r="AN110" s="147"/>
      <c r="AO110" s="147"/>
      <c r="AP110" s="116"/>
      <c r="AQ110" s="147"/>
      <c r="AR110" s="147"/>
      <c r="AS110" s="149"/>
      <c r="AT110" s="122"/>
      <c r="AU110" s="142"/>
      <c r="AV110" s="149"/>
      <c r="AW110" s="150"/>
      <c r="AX110" s="149"/>
      <c r="AY110" s="149"/>
      <c r="AZ110" s="149"/>
      <c r="BA110" s="149"/>
      <c r="BB110" s="149"/>
      <c r="BC110" s="149"/>
      <c r="BD110" s="150"/>
      <c r="BE110" s="150" t="s">
        <v>1247</v>
      </c>
      <c r="BF110" s="150">
        <v>1</v>
      </c>
      <c r="BG110" s="151"/>
      <c r="BH110" s="151"/>
      <c r="BI110" s="151"/>
      <c r="BJ110" s="152"/>
      <c r="BK110" s="152"/>
      <c r="BL110" s="153"/>
      <c r="BM110" s="154"/>
      <c r="BN110" s="155" t="s">
        <v>1663</v>
      </c>
      <c r="BO110" s="196" t="s">
        <v>1663</v>
      </c>
      <c r="BP110" s="196"/>
      <c r="BQ110" s="269" t="s">
        <v>1215</v>
      </c>
      <c r="BR110" s="269" t="s">
        <v>1143</v>
      </c>
      <c r="BS110" s="273">
        <v>44985</v>
      </c>
      <c r="BT110" s="133">
        <v>100</v>
      </c>
      <c r="BU110" s="132">
        <v>44985</v>
      </c>
      <c r="BV110" s="132"/>
      <c r="BW110" s="132"/>
      <c r="BX110" s="134"/>
      <c r="BY110" s="134"/>
      <c r="BZ110" s="134"/>
      <c r="CA110" s="132"/>
      <c r="CB110" s="135"/>
      <c r="CC110" s="132" t="s">
        <v>1248</v>
      </c>
      <c r="CD110" s="270" t="s">
        <v>1287</v>
      </c>
      <c r="CE110" s="270"/>
      <c r="CF110" s="270"/>
      <c r="CG110" s="135"/>
      <c r="CH110" s="129"/>
      <c r="CI110" s="132">
        <v>45019</v>
      </c>
      <c r="CJ110" s="132">
        <v>45019</v>
      </c>
      <c r="CK110" s="132"/>
      <c r="CL110" s="132">
        <v>45019</v>
      </c>
      <c r="CM110" s="133">
        <v>100</v>
      </c>
      <c r="CN110" s="132">
        <v>45019</v>
      </c>
      <c r="CO110" s="240"/>
      <c r="CP110" s="132">
        <v>45019</v>
      </c>
      <c r="CQ110" s="132">
        <v>45019</v>
      </c>
      <c r="CR110" s="240"/>
      <c r="CS110" s="132">
        <v>45019</v>
      </c>
      <c r="CT110" s="133">
        <v>100</v>
      </c>
      <c r="CU110" s="132">
        <v>45019</v>
      </c>
      <c r="CV110" s="129"/>
      <c r="CW110" s="149"/>
      <c r="CX110" s="149"/>
      <c r="CY110" s="117">
        <v>45022</v>
      </c>
      <c r="CZ110" s="117">
        <v>45025</v>
      </c>
      <c r="DA110" s="117"/>
      <c r="DB110" s="117">
        <v>45025</v>
      </c>
      <c r="DC110" s="133">
        <v>100</v>
      </c>
      <c r="DD110" s="117">
        <v>45025</v>
      </c>
      <c r="DE110" s="138"/>
      <c r="DF110" s="138">
        <v>45012</v>
      </c>
      <c r="DG110" s="139" t="s">
        <v>4383</v>
      </c>
      <c r="DH110" s="117">
        <v>45040</v>
      </c>
      <c r="DI110" s="117">
        <v>45040</v>
      </c>
      <c r="DJ110" s="117">
        <v>45040</v>
      </c>
      <c r="DK110" s="117">
        <v>45040</v>
      </c>
      <c r="DL110" s="240"/>
      <c r="DM110" s="240"/>
      <c r="DN110" s="240"/>
      <c r="DO110" s="240"/>
      <c r="DP110" s="271"/>
      <c r="DQ110" s="240"/>
      <c r="DR110" s="240"/>
      <c r="DS110" s="117">
        <v>45055</v>
      </c>
      <c r="DT110" s="117">
        <v>45055</v>
      </c>
      <c r="DU110" s="117"/>
      <c r="DV110" s="117">
        <v>45055</v>
      </c>
      <c r="DW110" s="133">
        <v>100</v>
      </c>
      <c r="DX110" s="117">
        <v>45055</v>
      </c>
      <c r="DY110" s="240"/>
      <c r="DZ110" s="117">
        <v>45044</v>
      </c>
      <c r="EA110" s="117">
        <v>45044</v>
      </c>
      <c r="EB110" s="240"/>
      <c r="EC110" s="117">
        <v>45044</v>
      </c>
      <c r="ED110" s="116">
        <v>100</v>
      </c>
      <c r="EE110" s="117">
        <v>45044</v>
      </c>
      <c r="EF110" s="240" t="s">
        <v>4457</v>
      </c>
      <c r="EG110" s="117">
        <v>45053</v>
      </c>
      <c r="EH110" s="117">
        <v>45053</v>
      </c>
      <c r="EI110" s="117"/>
      <c r="EJ110" s="117">
        <v>45054</v>
      </c>
      <c r="EK110" s="116">
        <v>100</v>
      </c>
      <c r="EL110" s="117">
        <v>45062</v>
      </c>
      <c r="EM110" s="122" t="s">
        <v>4809</v>
      </c>
      <c r="EN110" s="141"/>
      <c r="EO110" s="141"/>
      <c r="EP110" s="141"/>
      <c r="EQ110" s="141"/>
      <c r="ER110" s="141"/>
      <c r="ES110" s="141"/>
      <c r="ET110" s="141"/>
      <c r="EU110" s="240"/>
      <c r="EV110" s="240"/>
      <c r="EW110" s="240"/>
      <c r="EX110" s="240"/>
      <c r="EY110" s="240"/>
      <c r="EZ110" s="240"/>
      <c r="FA110" s="240"/>
      <c r="FB110" s="117">
        <v>45059</v>
      </c>
      <c r="FC110" s="117"/>
      <c r="FD110" s="117"/>
      <c r="FE110" s="117"/>
      <c r="FF110" s="116"/>
      <c r="FG110" s="117"/>
      <c r="FH110" s="138"/>
      <c r="FI110" s="142"/>
      <c r="FJ110" s="142"/>
      <c r="FK110" s="143"/>
      <c r="FL110" s="143"/>
      <c r="FM110" s="139"/>
      <c r="FN110" s="142"/>
      <c r="FO110" s="142"/>
      <c r="FP110" s="143"/>
      <c r="FQ110" s="143"/>
      <c r="FR110" s="139"/>
      <c r="FS110" s="452" t="s">
        <v>4718</v>
      </c>
      <c r="FT110" s="453">
        <v>45184</v>
      </c>
      <c r="FU110" s="454" t="s">
        <v>4808</v>
      </c>
      <c r="FW110" s="451" t="s">
        <v>4718</v>
      </c>
      <c r="FX110" s="463">
        <v>45140</v>
      </c>
      <c r="FY110" s="451" t="s">
        <v>4715</v>
      </c>
    </row>
    <row r="111" spans="1:181" ht="20.100000000000001" customHeight="1" x14ac:dyDescent="0.5">
      <c r="A111" s="109">
        <v>110</v>
      </c>
      <c r="B111" s="109" t="s">
        <v>674</v>
      </c>
      <c r="C111" s="109">
        <v>110</v>
      </c>
      <c r="D111" s="110" t="s">
        <v>675</v>
      </c>
      <c r="E111" s="110" t="s">
        <v>676</v>
      </c>
      <c r="F111" s="110" t="s">
        <v>1202</v>
      </c>
      <c r="G111" s="111" t="s">
        <v>384</v>
      </c>
      <c r="H111" s="110" t="s">
        <v>1666</v>
      </c>
      <c r="I111" s="110" t="s">
        <v>1667</v>
      </c>
      <c r="J111" s="110"/>
      <c r="K111" s="111" t="s">
        <v>1668</v>
      </c>
      <c r="L111" s="111" t="s">
        <v>1654</v>
      </c>
      <c r="M111" s="111"/>
      <c r="N111" s="111" t="s">
        <v>1207</v>
      </c>
      <c r="O111" s="111" t="s">
        <v>1669</v>
      </c>
      <c r="P111" s="113">
        <v>12.188877465331</v>
      </c>
      <c r="Q111" s="113">
        <v>102.455185438779</v>
      </c>
      <c r="R111" s="240" t="s">
        <v>1670</v>
      </c>
      <c r="S111" s="114" t="s">
        <v>1671</v>
      </c>
      <c r="T111" s="115"/>
      <c r="U111" s="115"/>
      <c r="V111" s="115"/>
      <c r="W111" s="115"/>
      <c r="X111" s="115"/>
      <c r="Y111" s="115"/>
      <c r="Z111" s="181"/>
      <c r="AA111" s="181"/>
      <c r="AB111" s="115"/>
      <c r="AC111" s="211"/>
      <c r="AD111" s="166" t="s">
        <v>1224</v>
      </c>
      <c r="AE111" s="166" t="s">
        <v>1225</v>
      </c>
      <c r="AF111" s="273">
        <v>44984</v>
      </c>
      <c r="AG111" s="132">
        <v>44984</v>
      </c>
      <c r="AH111" s="118" t="s">
        <v>691</v>
      </c>
      <c r="AI111" s="118" t="s">
        <v>692</v>
      </c>
      <c r="AJ111" s="145"/>
      <c r="AK111" s="146"/>
      <c r="AL111" s="146"/>
      <c r="AM111" s="146"/>
      <c r="AN111" s="147"/>
      <c r="AO111" s="147"/>
      <c r="AP111" s="116"/>
      <c r="AQ111" s="147"/>
      <c r="AR111" s="147"/>
      <c r="AS111" s="149"/>
      <c r="AT111" s="122"/>
      <c r="AU111" s="142"/>
      <c r="AV111" s="149"/>
      <c r="AW111" s="150"/>
      <c r="AX111" s="149"/>
      <c r="AY111" s="149"/>
      <c r="AZ111" s="149"/>
      <c r="BA111" s="149"/>
      <c r="BB111" s="149"/>
      <c r="BC111" s="149"/>
      <c r="BD111" s="150" t="s">
        <v>698</v>
      </c>
      <c r="BE111" s="150"/>
      <c r="BF111" s="150"/>
      <c r="BG111" s="151" t="s">
        <v>699</v>
      </c>
      <c r="BH111" s="151" t="s">
        <v>700</v>
      </c>
      <c r="BI111" s="151" t="s">
        <v>701</v>
      </c>
      <c r="BJ111" s="152"/>
      <c r="BK111" s="152"/>
      <c r="BL111" s="153"/>
      <c r="BM111" s="154"/>
      <c r="BN111" s="155" t="s">
        <v>1669</v>
      </c>
      <c r="BO111" s="196" t="s">
        <v>1669</v>
      </c>
      <c r="BP111" s="196"/>
      <c r="BQ111" s="269" t="s">
        <v>1215</v>
      </c>
      <c r="BR111" s="116" t="s">
        <v>705</v>
      </c>
      <c r="BS111" s="132">
        <v>44984</v>
      </c>
      <c r="BT111" s="133">
        <v>100</v>
      </c>
      <c r="BU111" s="132">
        <v>44984</v>
      </c>
      <c r="BV111" s="132"/>
      <c r="BW111" s="132"/>
      <c r="BX111" s="134"/>
      <c r="BY111" s="134"/>
      <c r="BZ111" s="134"/>
      <c r="CA111" s="132"/>
      <c r="CB111" s="135"/>
      <c r="CC111" s="132"/>
      <c r="CD111" s="136"/>
      <c r="CE111" s="136"/>
      <c r="CF111" s="136"/>
      <c r="CG111" s="135"/>
      <c r="CH111" s="129"/>
      <c r="CI111" s="132">
        <v>44997</v>
      </c>
      <c r="CJ111" s="132">
        <v>44997</v>
      </c>
      <c r="CK111" s="132"/>
      <c r="CL111" s="132">
        <v>44997</v>
      </c>
      <c r="CM111" s="133">
        <v>100</v>
      </c>
      <c r="CN111" s="132">
        <v>44997</v>
      </c>
      <c r="CO111" s="240"/>
      <c r="CP111" s="132">
        <v>44997</v>
      </c>
      <c r="CQ111" s="132">
        <v>44997</v>
      </c>
      <c r="CR111" s="132"/>
      <c r="CS111" s="132">
        <v>44998</v>
      </c>
      <c r="CT111" s="133">
        <v>100</v>
      </c>
      <c r="CU111" s="117">
        <v>44999</v>
      </c>
      <c r="CV111" s="116"/>
      <c r="CW111" s="149"/>
      <c r="CX111" s="149"/>
      <c r="CY111" s="117">
        <v>45021</v>
      </c>
      <c r="CZ111" s="117">
        <v>45024</v>
      </c>
      <c r="DA111" s="117"/>
      <c r="DB111" s="117">
        <v>45024</v>
      </c>
      <c r="DC111" s="133">
        <v>100</v>
      </c>
      <c r="DD111" s="117">
        <v>45024</v>
      </c>
      <c r="DE111" s="138"/>
      <c r="DF111" s="138">
        <v>45007</v>
      </c>
      <c r="DG111" s="139" t="s">
        <v>4446</v>
      </c>
      <c r="DH111" s="117">
        <v>45043</v>
      </c>
      <c r="DI111" s="117">
        <v>45043</v>
      </c>
      <c r="DJ111" s="117">
        <v>45043</v>
      </c>
      <c r="DK111" s="117">
        <v>45043</v>
      </c>
      <c r="DL111" s="240"/>
      <c r="DM111" s="240"/>
      <c r="DN111" s="240"/>
      <c r="DO111" s="240"/>
      <c r="DP111" s="271"/>
      <c r="DQ111" s="240"/>
      <c r="DR111" s="240"/>
      <c r="DS111" s="117">
        <v>45055</v>
      </c>
      <c r="DT111" s="117">
        <v>45055</v>
      </c>
      <c r="DU111" s="117"/>
      <c r="DV111" s="117">
        <v>45055</v>
      </c>
      <c r="DW111" s="133">
        <v>100</v>
      </c>
      <c r="DX111" s="117">
        <v>45055</v>
      </c>
      <c r="DY111" s="240"/>
      <c r="DZ111" s="117"/>
      <c r="EA111" s="117"/>
      <c r="EB111" s="240"/>
      <c r="EC111" s="117"/>
      <c r="ED111" s="240"/>
      <c r="EE111" s="117"/>
      <c r="EF111" s="240"/>
      <c r="EG111" s="117">
        <v>45053</v>
      </c>
      <c r="EH111" s="117">
        <v>45053</v>
      </c>
      <c r="EI111" s="117"/>
      <c r="EJ111" s="117">
        <v>45054</v>
      </c>
      <c r="EK111" s="116">
        <v>100</v>
      </c>
      <c r="EL111" s="117">
        <v>45062</v>
      </c>
      <c r="EM111" s="122" t="s">
        <v>4810</v>
      </c>
      <c r="EN111" s="141"/>
      <c r="EO111" s="141"/>
      <c r="EP111" s="141"/>
      <c r="EQ111" s="141"/>
      <c r="ER111" s="141"/>
      <c r="ES111" s="141"/>
      <c r="ET111" s="141"/>
      <c r="EU111" s="240"/>
      <c r="EV111" s="240"/>
      <c r="EW111" s="240"/>
      <c r="EX111" s="240"/>
      <c r="EY111" s="240"/>
      <c r="EZ111" s="240"/>
      <c r="FA111" s="240"/>
      <c r="FB111" s="117">
        <v>45058</v>
      </c>
      <c r="FC111" s="117"/>
      <c r="FD111" s="117"/>
      <c r="FE111" s="117"/>
      <c r="FF111" s="116"/>
      <c r="FG111" s="117"/>
      <c r="FH111" s="138"/>
      <c r="FI111" s="142"/>
      <c r="FJ111" s="142"/>
      <c r="FK111" s="143">
        <v>243341</v>
      </c>
      <c r="FL111" s="143">
        <v>243341</v>
      </c>
      <c r="FM111" s="139" t="s">
        <v>708</v>
      </c>
      <c r="FN111" s="142"/>
      <c r="FO111" s="142"/>
      <c r="FP111" s="143">
        <v>243341</v>
      </c>
      <c r="FQ111" s="143">
        <v>243341</v>
      </c>
      <c r="FR111" s="139" t="s">
        <v>708</v>
      </c>
      <c r="FS111" s="452" t="s">
        <v>4723</v>
      </c>
      <c r="FT111" s="453">
        <v>45180</v>
      </c>
      <c r="FU111" s="454" t="s">
        <v>4808</v>
      </c>
      <c r="FW111" s="451" t="s">
        <v>4723</v>
      </c>
      <c r="FX111" s="463">
        <v>45140</v>
      </c>
      <c r="FY111" s="451" t="s">
        <v>4715</v>
      </c>
    </row>
    <row r="112" spans="1:181" ht="20.100000000000001" customHeight="1" x14ac:dyDescent="0.5">
      <c r="A112" s="109">
        <v>111</v>
      </c>
      <c r="B112" s="109" t="s">
        <v>674</v>
      </c>
      <c r="C112" s="109">
        <v>111</v>
      </c>
      <c r="D112" s="110" t="s">
        <v>675</v>
      </c>
      <c r="E112" s="110" t="s">
        <v>676</v>
      </c>
      <c r="F112" s="110" t="s">
        <v>1202</v>
      </c>
      <c r="G112" s="111" t="s">
        <v>384</v>
      </c>
      <c r="H112" s="110" t="s">
        <v>1672</v>
      </c>
      <c r="I112" s="110" t="s">
        <v>1673</v>
      </c>
      <c r="J112" s="110"/>
      <c r="K112" s="281" t="s">
        <v>1674</v>
      </c>
      <c r="L112" s="111" t="s">
        <v>1654</v>
      </c>
      <c r="M112" s="111"/>
      <c r="N112" s="111" t="s">
        <v>1207</v>
      </c>
      <c r="O112" s="111" t="s">
        <v>1675</v>
      </c>
      <c r="P112" s="113">
        <v>12.600528013690999</v>
      </c>
      <c r="Q112" s="113">
        <v>102.47575232528899</v>
      </c>
      <c r="R112" s="308" t="s">
        <v>1676</v>
      </c>
      <c r="S112" s="114"/>
      <c r="T112" s="115"/>
      <c r="U112" s="115"/>
      <c r="V112" s="115"/>
      <c r="W112" s="115"/>
      <c r="X112" s="115"/>
      <c r="Y112" s="115"/>
      <c r="Z112" s="181"/>
      <c r="AA112" s="181"/>
      <c r="AB112" s="115"/>
      <c r="AC112" s="211"/>
      <c r="AD112" s="166" t="s">
        <v>1224</v>
      </c>
      <c r="AE112" s="266" t="s">
        <v>1225</v>
      </c>
      <c r="AF112" s="273">
        <v>44984</v>
      </c>
      <c r="AG112" s="273">
        <v>44981</v>
      </c>
      <c r="AH112" s="118" t="s">
        <v>691</v>
      </c>
      <c r="AI112" s="118" t="s">
        <v>692</v>
      </c>
      <c r="AJ112" s="145">
        <v>6</v>
      </c>
      <c r="AK112" s="146">
        <v>12</v>
      </c>
      <c r="AL112" s="146">
        <v>2.4</v>
      </c>
      <c r="AM112" s="146">
        <v>72</v>
      </c>
      <c r="AN112" s="147">
        <v>1</v>
      </c>
      <c r="AO112" s="147">
        <v>1</v>
      </c>
      <c r="AP112" s="116" t="s">
        <v>1677</v>
      </c>
      <c r="AQ112" s="147" t="s">
        <v>1226</v>
      </c>
      <c r="AR112" s="147">
        <v>3</v>
      </c>
      <c r="AS112" s="149"/>
      <c r="AT112" s="122"/>
      <c r="AU112" s="142"/>
      <c r="AV112" s="149"/>
      <c r="AW112" s="150"/>
      <c r="AX112" s="149"/>
      <c r="AY112" s="149"/>
      <c r="AZ112" s="149"/>
      <c r="BA112" s="149"/>
      <c r="BB112" s="149"/>
      <c r="BC112" s="149"/>
      <c r="BD112" s="150" t="s">
        <v>698</v>
      </c>
      <c r="BE112" s="150"/>
      <c r="BF112" s="150"/>
      <c r="BG112" s="151" t="s">
        <v>699</v>
      </c>
      <c r="BH112" s="151" t="s">
        <v>700</v>
      </c>
      <c r="BI112" s="151" t="s">
        <v>701</v>
      </c>
      <c r="BJ112" s="152"/>
      <c r="BK112" s="152"/>
      <c r="BL112" s="153"/>
      <c r="BM112" s="154"/>
      <c r="BN112" s="155" t="s">
        <v>1675</v>
      </c>
      <c r="BO112" s="196" t="s">
        <v>1675</v>
      </c>
      <c r="BP112" s="196"/>
      <c r="BQ112" s="269" t="s">
        <v>1215</v>
      </c>
      <c r="BR112" s="269" t="s">
        <v>705</v>
      </c>
      <c r="BS112" s="273">
        <v>44981</v>
      </c>
      <c r="BT112" s="133">
        <v>100</v>
      </c>
      <c r="BU112" s="132">
        <v>44981</v>
      </c>
      <c r="BV112" s="132"/>
      <c r="BW112" s="132"/>
      <c r="BX112" s="134"/>
      <c r="BY112" s="134"/>
      <c r="BZ112" s="134"/>
      <c r="CA112" s="132"/>
      <c r="CB112" s="135"/>
      <c r="CC112" s="132"/>
      <c r="CD112" s="136"/>
      <c r="CE112" s="136"/>
      <c r="CF112" s="136"/>
      <c r="CG112" s="135"/>
      <c r="CH112" s="129"/>
      <c r="CI112" s="132">
        <v>45014</v>
      </c>
      <c r="CJ112" s="132">
        <v>45014</v>
      </c>
      <c r="CK112" s="132"/>
      <c r="CL112" s="132">
        <v>45014</v>
      </c>
      <c r="CM112" s="133">
        <v>100</v>
      </c>
      <c r="CN112" s="132">
        <v>45014</v>
      </c>
      <c r="CO112" s="240"/>
      <c r="CP112" s="132">
        <v>45014</v>
      </c>
      <c r="CQ112" s="132">
        <v>45014</v>
      </c>
      <c r="CR112" s="240"/>
      <c r="CS112" s="132">
        <v>45014</v>
      </c>
      <c r="CT112" s="133">
        <v>100</v>
      </c>
      <c r="CU112" s="132">
        <v>45014</v>
      </c>
      <c r="CV112" s="129"/>
      <c r="CW112" s="149"/>
      <c r="CX112" s="149"/>
      <c r="CY112" s="222">
        <v>45019</v>
      </c>
      <c r="CZ112" s="117">
        <v>45022</v>
      </c>
      <c r="DA112" s="117"/>
      <c r="DB112" s="117">
        <v>45023</v>
      </c>
      <c r="DC112" s="133">
        <v>100</v>
      </c>
      <c r="DD112" s="117">
        <v>45023</v>
      </c>
      <c r="DE112" s="138"/>
      <c r="DF112" s="138">
        <v>45019</v>
      </c>
      <c r="DG112" s="139" t="s">
        <v>4413</v>
      </c>
      <c r="DH112" s="117">
        <v>45042</v>
      </c>
      <c r="DI112" s="117">
        <v>45042</v>
      </c>
      <c r="DJ112" s="117">
        <v>45042</v>
      </c>
      <c r="DK112" s="117">
        <v>45042</v>
      </c>
      <c r="DL112" s="240"/>
      <c r="DM112" s="240"/>
      <c r="DN112" s="240"/>
      <c r="DO112" s="240"/>
      <c r="DP112" s="271"/>
      <c r="DQ112" s="240"/>
      <c r="DR112" s="240"/>
      <c r="DS112" s="117">
        <v>45051</v>
      </c>
      <c r="DT112" s="117">
        <v>45051</v>
      </c>
      <c r="DU112" s="117"/>
      <c r="DV112" s="117">
        <v>45051</v>
      </c>
      <c r="DW112" s="133">
        <v>100</v>
      </c>
      <c r="DX112" s="117">
        <v>45051</v>
      </c>
      <c r="DY112" s="240"/>
      <c r="DZ112" s="117">
        <v>45044</v>
      </c>
      <c r="EA112" s="117">
        <v>45044</v>
      </c>
      <c r="EB112" s="240"/>
      <c r="EC112" s="117">
        <v>45044</v>
      </c>
      <c r="ED112" s="116">
        <v>100</v>
      </c>
      <c r="EE112" s="117">
        <v>45044</v>
      </c>
      <c r="EF112" s="240" t="s">
        <v>4444</v>
      </c>
      <c r="EG112" s="117">
        <v>45052</v>
      </c>
      <c r="EH112" s="117">
        <v>45052</v>
      </c>
      <c r="EI112" s="117"/>
      <c r="EJ112" s="117">
        <v>45053</v>
      </c>
      <c r="EK112" s="116">
        <v>100</v>
      </c>
      <c r="EL112" s="117">
        <v>45062</v>
      </c>
      <c r="EM112" s="122" t="s">
        <v>4811</v>
      </c>
      <c r="EN112" s="141"/>
      <c r="EO112" s="141"/>
      <c r="EP112" s="141"/>
      <c r="EQ112" s="141"/>
      <c r="ER112" s="141"/>
      <c r="ES112" s="141"/>
      <c r="ET112" s="141"/>
      <c r="EU112" s="240"/>
      <c r="EV112" s="240"/>
      <c r="EW112" s="240"/>
      <c r="EX112" s="240"/>
      <c r="EY112" s="240"/>
      <c r="EZ112" s="240"/>
      <c r="FA112" s="240"/>
      <c r="FB112" s="117">
        <v>45057</v>
      </c>
      <c r="FC112" s="117">
        <v>45071</v>
      </c>
      <c r="FD112" s="117"/>
      <c r="FE112" s="117">
        <v>45071</v>
      </c>
      <c r="FF112" s="116">
        <v>100</v>
      </c>
      <c r="FG112" s="117">
        <v>45071</v>
      </c>
      <c r="FH112" s="138"/>
      <c r="FI112" s="142"/>
      <c r="FJ112" s="142"/>
      <c r="FK112" s="143">
        <v>243347</v>
      </c>
      <c r="FL112" s="143">
        <v>243347</v>
      </c>
      <c r="FM112" s="139" t="s">
        <v>708</v>
      </c>
      <c r="FN112" s="142"/>
      <c r="FO112" s="142"/>
      <c r="FP112" s="143">
        <v>243347</v>
      </c>
      <c r="FQ112" s="143">
        <v>243347</v>
      </c>
      <c r="FR112" s="139" t="s">
        <v>708</v>
      </c>
      <c r="FS112" s="452" t="s">
        <v>4723</v>
      </c>
      <c r="FT112" s="453">
        <v>45180</v>
      </c>
      <c r="FU112" s="454" t="s">
        <v>4808</v>
      </c>
      <c r="FW112" s="451" t="s">
        <v>4723</v>
      </c>
      <c r="FX112" s="463">
        <v>45140</v>
      </c>
      <c r="FY112" s="451" t="s">
        <v>4715</v>
      </c>
    </row>
    <row r="113" spans="1:181" ht="20.100000000000001" customHeight="1" x14ac:dyDescent="0.5">
      <c r="A113" s="109">
        <v>112</v>
      </c>
      <c r="B113" s="109" t="s">
        <v>674</v>
      </c>
      <c r="C113" s="109">
        <v>112</v>
      </c>
      <c r="D113" s="110" t="s">
        <v>675</v>
      </c>
      <c r="E113" s="110" t="s">
        <v>676</v>
      </c>
      <c r="F113" s="110" t="s">
        <v>1202</v>
      </c>
      <c r="G113" s="111" t="s">
        <v>384</v>
      </c>
      <c r="H113" s="110" t="s">
        <v>1203</v>
      </c>
      <c r="I113" s="110" t="s">
        <v>1678</v>
      </c>
      <c r="J113" s="110"/>
      <c r="K113" s="293" t="s">
        <v>1679</v>
      </c>
      <c r="L113" s="111" t="s">
        <v>1654</v>
      </c>
      <c r="M113" s="111"/>
      <c r="N113" s="111" t="s">
        <v>1207</v>
      </c>
      <c r="O113" s="111" t="s">
        <v>1680</v>
      </c>
      <c r="P113" s="113">
        <v>12.1217029604662</v>
      </c>
      <c r="Q113" s="113">
        <v>102.676047958122</v>
      </c>
      <c r="R113" s="281" t="s">
        <v>1681</v>
      </c>
      <c r="S113" s="114" t="s">
        <v>1682</v>
      </c>
      <c r="T113" s="115"/>
      <c r="U113" s="115"/>
      <c r="V113" s="115"/>
      <c r="W113" s="115"/>
      <c r="X113" s="115"/>
      <c r="Y113" s="115"/>
      <c r="Z113" s="181"/>
      <c r="AA113" s="181"/>
      <c r="AB113" s="115"/>
      <c r="AC113" s="211"/>
      <c r="AD113" s="166" t="s">
        <v>1224</v>
      </c>
      <c r="AE113" s="166" t="s">
        <v>1225</v>
      </c>
      <c r="AF113" s="273">
        <v>44985</v>
      </c>
      <c r="AG113" s="132">
        <v>44984</v>
      </c>
      <c r="AH113" s="118" t="s">
        <v>691</v>
      </c>
      <c r="AI113" s="118" t="s">
        <v>692</v>
      </c>
      <c r="AJ113" s="145"/>
      <c r="AK113" s="146"/>
      <c r="AL113" s="146"/>
      <c r="AM113" s="146"/>
      <c r="AN113" s="147"/>
      <c r="AO113" s="147"/>
      <c r="AP113" s="116"/>
      <c r="AQ113" s="147"/>
      <c r="AR113" s="147"/>
      <c r="AS113" s="149"/>
      <c r="AT113" s="122"/>
      <c r="AU113" s="142"/>
      <c r="AV113" s="149"/>
      <c r="AW113" s="150"/>
      <c r="AX113" s="149"/>
      <c r="AY113" s="149"/>
      <c r="AZ113" s="149"/>
      <c r="BA113" s="149"/>
      <c r="BB113" s="149"/>
      <c r="BC113" s="149"/>
      <c r="BD113" s="150" t="s">
        <v>698</v>
      </c>
      <c r="BE113" s="150"/>
      <c r="BF113" s="150"/>
      <c r="BG113" s="151" t="s">
        <v>699</v>
      </c>
      <c r="BH113" s="151" t="s">
        <v>700</v>
      </c>
      <c r="BI113" s="151" t="s">
        <v>701</v>
      </c>
      <c r="BJ113" s="152"/>
      <c r="BK113" s="152"/>
      <c r="BL113" s="153"/>
      <c r="BM113" s="154"/>
      <c r="BN113" s="155" t="s">
        <v>1680</v>
      </c>
      <c r="BO113" s="196" t="s">
        <v>1680</v>
      </c>
      <c r="BP113" s="196"/>
      <c r="BQ113" s="269" t="s">
        <v>1215</v>
      </c>
      <c r="BR113" s="116" t="s">
        <v>705</v>
      </c>
      <c r="BS113" s="132">
        <v>44984</v>
      </c>
      <c r="BT113" s="133">
        <v>100</v>
      </c>
      <c r="BU113" s="132">
        <v>44984</v>
      </c>
      <c r="BV113" s="132"/>
      <c r="BW113" s="132"/>
      <c r="BX113" s="134"/>
      <c r="BY113" s="134"/>
      <c r="BZ113" s="134"/>
      <c r="CA113" s="132"/>
      <c r="CB113" s="135"/>
      <c r="CC113" s="132"/>
      <c r="CD113" s="136"/>
      <c r="CE113" s="136"/>
      <c r="CF113" s="136"/>
      <c r="CG113" s="135"/>
      <c r="CH113" s="129"/>
      <c r="CI113" s="244">
        <v>45016</v>
      </c>
      <c r="CJ113" s="244">
        <v>45016</v>
      </c>
      <c r="CK113" s="309"/>
      <c r="CL113" s="244">
        <v>45016</v>
      </c>
      <c r="CM113" s="165">
        <v>100</v>
      </c>
      <c r="CN113" s="244">
        <v>45016</v>
      </c>
      <c r="CO113" s="240"/>
      <c r="CP113" s="132">
        <v>45016</v>
      </c>
      <c r="CQ113" s="132">
        <v>45016</v>
      </c>
      <c r="CR113" s="132"/>
      <c r="CS113" s="132">
        <v>45017</v>
      </c>
      <c r="CT113" s="133">
        <v>100</v>
      </c>
      <c r="CU113" s="132">
        <v>45017</v>
      </c>
      <c r="CV113" s="129"/>
      <c r="CW113" s="149"/>
      <c r="CX113" s="149"/>
      <c r="CY113" s="117">
        <v>45022</v>
      </c>
      <c r="CZ113" s="117">
        <v>45025</v>
      </c>
      <c r="DA113" s="117"/>
      <c r="DB113" s="117">
        <v>45025</v>
      </c>
      <c r="DC113" s="133">
        <v>100</v>
      </c>
      <c r="DD113" s="117">
        <v>45025</v>
      </c>
      <c r="DE113" s="138"/>
      <c r="DF113" s="138">
        <v>45007</v>
      </c>
      <c r="DG113" s="139" t="s">
        <v>4446</v>
      </c>
      <c r="DH113" s="117">
        <v>45043</v>
      </c>
      <c r="DI113" s="117">
        <v>45043</v>
      </c>
      <c r="DJ113" s="117">
        <v>45043</v>
      </c>
      <c r="DK113" s="117">
        <v>45043</v>
      </c>
      <c r="DL113" s="240"/>
      <c r="DM113" s="240"/>
      <c r="DN113" s="240"/>
      <c r="DO113" s="240"/>
      <c r="DP113" s="271"/>
      <c r="DQ113" s="240"/>
      <c r="DR113" s="240"/>
      <c r="DS113" s="117">
        <v>45056</v>
      </c>
      <c r="DT113" s="117">
        <v>45057</v>
      </c>
      <c r="DU113" s="117"/>
      <c r="DV113" s="117">
        <v>45057</v>
      </c>
      <c r="DW113" s="133">
        <v>100</v>
      </c>
      <c r="DX113" s="117">
        <v>45057</v>
      </c>
      <c r="DY113" s="240"/>
      <c r="DZ113" s="117">
        <v>45044</v>
      </c>
      <c r="EA113" s="117">
        <v>45044</v>
      </c>
      <c r="EB113" s="240"/>
      <c r="EC113" s="117">
        <v>45044</v>
      </c>
      <c r="ED113" s="116">
        <v>100</v>
      </c>
      <c r="EE113" s="117">
        <v>45044</v>
      </c>
      <c r="EF113" s="240" t="s">
        <v>4457</v>
      </c>
      <c r="EG113" s="117">
        <v>45058</v>
      </c>
      <c r="EH113" s="117">
        <v>45058</v>
      </c>
      <c r="EI113" s="117"/>
      <c r="EJ113" s="117">
        <v>45058</v>
      </c>
      <c r="EK113" s="133">
        <v>100</v>
      </c>
      <c r="EL113" s="117">
        <v>45062</v>
      </c>
      <c r="EM113" s="122" t="s">
        <v>4726</v>
      </c>
      <c r="EN113" s="141"/>
      <c r="EO113" s="141"/>
      <c r="EP113" s="141"/>
      <c r="EQ113" s="141"/>
      <c r="ER113" s="141"/>
      <c r="ES113" s="141"/>
      <c r="ET113" s="141"/>
      <c r="EU113" s="240"/>
      <c r="EV113" s="240"/>
      <c r="EW113" s="240"/>
      <c r="EX113" s="240"/>
      <c r="EY113" s="240"/>
      <c r="EZ113" s="240"/>
      <c r="FA113" s="240"/>
      <c r="FB113" s="117">
        <v>45059</v>
      </c>
      <c r="FC113" s="117"/>
      <c r="FD113" s="117"/>
      <c r="FE113" s="117"/>
      <c r="FF113" s="116"/>
      <c r="FG113" s="117"/>
      <c r="FH113" s="138"/>
      <c r="FI113" s="142"/>
      <c r="FJ113" s="142"/>
      <c r="FK113" s="143">
        <v>243347</v>
      </c>
      <c r="FL113" s="143">
        <v>243347</v>
      </c>
      <c r="FM113" s="139" t="s">
        <v>708</v>
      </c>
      <c r="FN113" s="142"/>
      <c r="FO113" s="142"/>
      <c r="FP113" s="143">
        <v>243347</v>
      </c>
      <c r="FQ113" s="143">
        <v>243347</v>
      </c>
      <c r="FR113" s="139" t="s">
        <v>708</v>
      </c>
      <c r="FS113" s="452" t="s">
        <v>4723</v>
      </c>
      <c r="FT113" s="453">
        <v>45181</v>
      </c>
      <c r="FU113" s="454" t="s">
        <v>4808</v>
      </c>
      <c r="FW113" s="451" t="s">
        <v>4723</v>
      </c>
      <c r="FX113" s="463">
        <v>45140</v>
      </c>
      <c r="FY113" s="451" t="s">
        <v>4715</v>
      </c>
    </row>
    <row r="114" spans="1:181" ht="20.100000000000001" customHeight="1" x14ac:dyDescent="0.5">
      <c r="A114" s="109">
        <v>113</v>
      </c>
      <c r="B114" s="109" t="s">
        <v>674</v>
      </c>
      <c r="C114" s="109">
        <v>113</v>
      </c>
      <c r="D114" s="110" t="s">
        <v>675</v>
      </c>
      <c r="E114" s="110" t="s">
        <v>676</v>
      </c>
      <c r="F114" s="110" t="s">
        <v>1202</v>
      </c>
      <c r="G114" s="111" t="s">
        <v>384</v>
      </c>
      <c r="H114" s="110" t="s">
        <v>1203</v>
      </c>
      <c r="I114" s="110" t="s">
        <v>1683</v>
      </c>
      <c r="J114" s="110"/>
      <c r="K114" s="240" t="s">
        <v>1684</v>
      </c>
      <c r="L114" s="111" t="s">
        <v>1270</v>
      </c>
      <c r="M114" s="111"/>
      <c r="N114" s="111" t="s">
        <v>1207</v>
      </c>
      <c r="O114" s="111" t="s">
        <v>1685</v>
      </c>
      <c r="P114" s="113">
        <v>12.3600583114382</v>
      </c>
      <c r="Q114" s="113">
        <v>102.518893667616</v>
      </c>
      <c r="R114" s="48" t="s">
        <v>1686</v>
      </c>
      <c r="S114" s="114" t="s">
        <v>1687</v>
      </c>
      <c r="T114" s="115"/>
      <c r="U114" s="115"/>
      <c r="V114" s="115"/>
      <c r="W114" s="115"/>
      <c r="X114" s="115"/>
      <c r="Y114" s="115"/>
      <c r="Z114" s="181"/>
      <c r="AA114" s="181"/>
      <c r="AB114" s="115"/>
      <c r="AC114" s="211"/>
      <c r="AD114" s="166" t="s">
        <v>1224</v>
      </c>
      <c r="AE114" s="266" t="s">
        <v>1225</v>
      </c>
      <c r="AF114" s="273">
        <v>44984</v>
      </c>
      <c r="AG114" s="273">
        <v>44981</v>
      </c>
      <c r="AH114" s="118" t="s">
        <v>691</v>
      </c>
      <c r="AI114" s="118" t="s">
        <v>692</v>
      </c>
      <c r="AJ114" s="145">
        <v>3.8</v>
      </c>
      <c r="AK114" s="146">
        <v>15</v>
      </c>
      <c r="AL114" s="146">
        <v>2.5</v>
      </c>
      <c r="AM114" s="146">
        <v>57</v>
      </c>
      <c r="AN114" s="147">
        <v>1</v>
      </c>
      <c r="AO114" s="147">
        <v>2</v>
      </c>
      <c r="AP114" s="116" t="s">
        <v>1688</v>
      </c>
      <c r="AQ114" s="147" t="s">
        <v>1236</v>
      </c>
      <c r="AR114" s="147">
        <v>3</v>
      </c>
      <c r="AS114" s="149"/>
      <c r="AT114" s="122"/>
      <c r="AU114" s="142"/>
      <c r="AV114" s="149"/>
      <c r="AW114" s="150"/>
      <c r="AX114" s="149"/>
      <c r="AY114" s="149"/>
      <c r="AZ114" s="149"/>
      <c r="BA114" s="149"/>
      <c r="BB114" s="149"/>
      <c r="BC114" s="149"/>
      <c r="BD114" s="150" t="s">
        <v>698</v>
      </c>
      <c r="BE114" s="150"/>
      <c r="BF114" s="150"/>
      <c r="BG114" s="151" t="s">
        <v>699</v>
      </c>
      <c r="BH114" s="151" t="s">
        <v>700</v>
      </c>
      <c r="BI114" s="151" t="s">
        <v>701</v>
      </c>
      <c r="BJ114" s="152"/>
      <c r="BK114" s="152"/>
      <c r="BL114" s="153"/>
      <c r="BM114" s="154"/>
      <c r="BN114" s="155" t="s">
        <v>1685</v>
      </c>
      <c r="BO114" s="196" t="s">
        <v>1685</v>
      </c>
      <c r="BP114" s="196"/>
      <c r="BQ114" s="269" t="s">
        <v>1215</v>
      </c>
      <c r="BR114" s="269" t="s">
        <v>1143</v>
      </c>
      <c r="BS114" s="273">
        <v>44981</v>
      </c>
      <c r="BT114" s="133">
        <v>100</v>
      </c>
      <c r="BU114" s="132">
        <v>44981</v>
      </c>
      <c r="BV114" s="132"/>
      <c r="BW114" s="132"/>
      <c r="BX114" s="134"/>
      <c r="BY114" s="134"/>
      <c r="BZ114" s="134"/>
      <c r="CA114" s="132"/>
      <c r="CB114" s="135"/>
      <c r="CC114" s="132"/>
      <c r="CD114" s="136"/>
      <c r="CE114" s="136"/>
      <c r="CF114" s="136"/>
      <c r="CG114" s="135"/>
      <c r="CH114" s="129"/>
      <c r="CI114" s="132">
        <v>44992</v>
      </c>
      <c r="CJ114" s="132">
        <v>44992</v>
      </c>
      <c r="CK114" s="132"/>
      <c r="CL114" s="132">
        <v>44992</v>
      </c>
      <c r="CM114" s="133">
        <v>100</v>
      </c>
      <c r="CN114" s="132">
        <v>44992</v>
      </c>
      <c r="CO114" s="132"/>
      <c r="CP114" s="132">
        <v>44992</v>
      </c>
      <c r="CQ114" s="132">
        <v>44992</v>
      </c>
      <c r="CR114" s="132"/>
      <c r="CS114" s="132">
        <v>44992</v>
      </c>
      <c r="CT114" s="133">
        <v>100</v>
      </c>
      <c r="CU114" s="117">
        <v>44992</v>
      </c>
      <c r="CV114" s="132"/>
      <c r="CW114" s="149"/>
      <c r="CX114" s="149"/>
      <c r="CY114" s="117">
        <v>45020</v>
      </c>
      <c r="CZ114" s="117">
        <v>45023</v>
      </c>
      <c r="DA114" s="117"/>
      <c r="DB114" s="117">
        <v>45024</v>
      </c>
      <c r="DC114" s="133">
        <v>100</v>
      </c>
      <c r="DD114" s="117">
        <v>45024</v>
      </c>
      <c r="DE114" s="138"/>
      <c r="DF114" s="138">
        <v>45007</v>
      </c>
      <c r="DG114" s="139" t="s">
        <v>4446</v>
      </c>
      <c r="DH114" s="117">
        <v>45042</v>
      </c>
      <c r="DI114" s="117">
        <v>45042</v>
      </c>
      <c r="DJ114" s="117">
        <v>45042</v>
      </c>
      <c r="DK114" s="117">
        <v>45042</v>
      </c>
      <c r="DL114" s="240"/>
      <c r="DM114" s="240"/>
      <c r="DN114" s="240"/>
      <c r="DO114" s="240"/>
      <c r="DP114" s="271"/>
      <c r="DQ114" s="240"/>
      <c r="DR114" s="240"/>
      <c r="DS114" s="117">
        <v>45052</v>
      </c>
      <c r="DT114" s="117">
        <v>45057</v>
      </c>
      <c r="DU114" s="117"/>
      <c r="DV114" s="117">
        <v>45057</v>
      </c>
      <c r="DW114" s="133">
        <v>100</v>
      </c>
      <c r="DX114" s="117">
        <v>45057</v>
      </c>
      <c r="DY114" s="240"/>
      <c r="DZ114" s="117"/>
      <c r="EA114" s="117"/>
      <c r="EB114" s="240"/>
      <c r="EC114" s="117"/>
      <c r="ED114" s="240"/>
      <c r="EE114" s="117"/>
      <c r="EF114" s="240"/>
      <c r="EG114" s="117">
        <v>45052</v>
      </c>
      <c r="EH114" s="117">
        <v>45052</v>
      </c>
      <c r="EI114" s="117"/>
      <c r="EJ114" s="117">
        <v>45053</v>
      </c>
      <c r="EK114" s="116">
        <v>100</v>
      </c>
      <c r="EL114" s="117">
        <v>45062</v>
      </c>
      <c r="EM114" s="122" t="s">
        <v>4776</v>
      </c>
      <c r="EN114" s="141"/>
      <c r="EO114" s="141"/>
      <c r="EP114" s="141"/>
      <c r="EQ114" s="141"/>
      <c r="ER114" s="141"/>
      <c r="ES114" s="141"/>
      <c r="ET114" s="141"/>
      <c r="EU114" s="240"/>
      <c r="EV114" s="240"/>
      <c r="EW114" s="240"/>
      <c r="EX114" s="240"/>
      <c r="EY114" s="240"/>
      <c r="EZ114" s="240"/>
      <c r="FA114" s="240"/>
      <c r="FB114" s="117">
        <v>45056</v>
      </c>
      <c r="FC114" s="117"/>
      <c r="FD114" s="117"/>
      <c r="FE114" s="117"/>
      <c r="FF114" s="116"/>
      <c r="FG114" s="117"/>
      <c r="FH114" s="138"/>
      <c r="FI114" s="142"/>
      <c r="FJ114" s="142"/>
      <c r="FK114" s="143"/>
      <c r="FL114" s="143"/>
      <c r="FM114" s="139"/>
      <c r="FN114" s="142"/>
      <c r="FO114" s="142"/>
      <c r="FP114" s="143"/>
      <c r="FQ114" s="143"/>
      <c r="FR114" s="139"/>
      <c r="FS114" s="452" t="s">
        <v>4723</v>
      </c>
      <c r="FT114" s="453">
        <v>45181</v>
      </c>
      <c r="FU114" s="454" t="s">
        <v>4808</v>
      </c>
      <c r="FW114" s="451" t="s">
        <v>4724</v>
      </c>
      <c r="FX114" s="463">
        <v>45140</v>
      </c>
      <c r="FY114" s="451" t="s">
        <v>4715</v>
      </c>
    </row>
    <row r="115" spans="1:181" ht="20.100000000000001" customHeight="1" x14ac:dyDescent="0.5">
      <c r="A115" s="109">
        <v>114</v>
      </c>
      <c r="B115" s="109" t="s">
        <v>674</v>
      </c>
      <c r="C115" s="109">
        <v>114</v>
      </c>
      <c r="D115" s="110" t="s">
        <v>675</v>
      </c>
      <c r="E115" s="110" t="s">
        <v>676</v>
      </c>
      <c r="F115" s="110" t="s">
        <v>1202</v>
      </c>
      <c r="G115" s="111" t="s">
        <v>384</v>
      </c>
      <c r="H115" s="110" t="s">
        <v>1689</v>
      </c>
      <c r="I115" s="110" t="s">
        <v>1690</v>
      </c>
      <c r="J115" s="110"/>
      <c r="K115" s="310" t="s">
        <v>1691</v>
      </c>
      <c r="L115" s="111" t="s">
        <v>1654</v>
      </c>
      <c r="M115" s="111"/>
      <c r="N115" s="111" t="s">
        <v>1207</v>
      </c>
      <c r="O115" s="111" t="s">
        <v>1692</v>
      </c>
      <c r="P115" s="113">
        <v>12.2668843268558</v>
      </c>
      <c r="Q115" s="113">
        <v>102.49706489645099</v>
      </c>
      <c r="R115" s="114" t="s">
        <v>1693</v>
      </c>
      <c r="S115" s="114" t="s">
        <v>1694</v>
      </c>
      <c r="T115" s="115"/>
      <c r="U115" s="115"/>
      <c r="V115" s="115"/>
      <c r="W115" s="115"/>
      <c r="X115" s="115"/>
      <c r="Y115" s="115"/>
      <c r="Z115" s="181"/>
      <c r="AA115" s="181"/>
      <c r="AB115" s="115"/>
      <c r="AC115" s="211"/>
      <c r="AD115" s="166" t="s">
        <v>1224</v>
      </c>
      <c r="AE115" s="166" t="s">
        <v>1225</v>
      </c>
      <c r="AF115" s="273">
        <v>44984</v>
      </c>
      <c r="AG115" s="132">
        <v>44984</v>
      </c>
      <c r="AH115" s="118" t="s">
        <v>691</v>
      </c>
      <c r="AI115" s="118" t="s">
        <v>692</v>
      </c>
      <c r="AJ115" s="145"/>
      <c r="AK115" s="146"/>
      <c r="AL115" s="146"/>
      <c r="AM115" s="146"/>
      <c r="AN115" s="147"/>
      <c r="AO115" s="147"/>
      <c r="AP115" s="116"/>
      <c r="AQ115" s="147"/>
      <c r="AR115" s="147"/>
      <c r="AS115" s="149"/>
      <c r="AT115" s="122"/>
      <c r="AU115" s="142"/>
      <c r="AV115" s="149"/>
      <c r="AW115" s="150"/>
      <c r="AX115" s="149"/>
      <c r="AY115" s="149"/>
      <c r="AZ115" s="149"/>
      <c r="BA115" s="149"/>
      <c r="BB115" s="149"/>
      <c r="BC115" s="149"/>
      <c r="BD115" s="150" t="s">
        <v>698</v>
      </c>
      <c r="BE115" s="150"/>
      <c r="BF115" s="150"/>
      <c r="BG115" s="151" t="s">
        <v>699</v>
      </c>
      <c r="BH115" s="151" t="s">
        <v>700</v>
      </c>
      <c r="BI115" s="151" t="s">
        <v>701</v>
      </c>
      <c r="BJ115" s="152"/>
      <c r="BK115" s="152"/>
      <c r="BL115" s="153"/>
      <c r="BM115" s="154"/>
      <c r="BN115" s="155" t="s">
        <v>1692</v>
      </c>
      <c r="BO115" s="196" t="s">
        <v>1692</v>
      </c>
      <c r="BP115" s="196"/>
      <c r="BQ115" s="269" t="s">
        <v>1215</v>
      </c>
      <c r="BR115" s="116" t="s">
        <v>1143</v>
      </c>
      <c r="BS115" s="132">
        <v>44984</v>
      </c>
      <c r="BT115" s="133">
        <v>100</v>
      </c>
      <c r="BU115" s="132">
        <v>44984</v>
      </c>
      <c r="BV115" s="132"/>
      <c r="BW115" s="132"/>
      <c r="BX115" s="134"/>
      <c r="BY115" s="134"/>
      <c r="BZ115" s="134"/>
      <c r="CA115" s="132"/>
      <c r="CB115" s="135"/>
      <c r="CC115" s="132"/>
      <c r="CD115" s="136"/>
      <c r="CE115" s="136"/>
      <c r="CF115" s="136"/>
      <c r="CG115" s="135"/>
      <c r="CH115" s="129"/>
      <c r="CI115" s="244">
        <v>45016</v>
      </c>
      <c r="CJ115" s="244">
        <v>45016</v>
      </c>
      <c r="CK115" s="309"/>
      <c r="CL115" s="244">
        <v>45016</v>
      </c>
      <c r="CM115" s="165">
        <v>100</v>
      </c>
      <c r="CN115" s="244">
        <v>45016</v>
      </c>
      <c r="CO115" s="240"/>
      <c r="CP115" s="132">
        <v>45016</v>
      </c>
      <c r="CQ115" s="132">
        <v>45016</v>
      </c>
      <c r="CR115" s="240"/>
      <c r="CS115" s="132">
        <v>45016</v>
      </c>
      <c r="CT115" s="133">
        <v>100</v>
      </c>
      <c r="CU115" s="132">
        <v>45016</v>
      </c>
      <c r="CV115" s="129"/>
      <c r="CW115" s="149"/>
      <c r="CX115" s="149"/>
      <c r="CY115" s="117">
        <v>45020</v>
      </c>
      <c r="CZ115" s="117">
        <v>45024</v>
      </c>
      <c r="DA115" s="117"/>
      <c r="DB115" s="117">
        <v>45024</v>
      </c>
      <c r="DC115" s="133">
        <v>100</v>
      </c>
      <c r="DD115" s="117">
        <v>45024</v>
      </c>
      <c r="DE115" s="138"/>
      <c r="DF115" s="138">
        <v>45019</v>
      </c>
      <c r="DG115" s="139" t="s">
        <v>4413</v>
      </c>
      <c r="DH115" s="117">
        <v>45036</v>
      </c>
      <c r="DI115" s="117">
        <v>45036</v>
      </c>
      <c r="DJ115" s="117">
        <v>45036</v>
      </c>
      <c r="DK115" s="117">
        <v>45036</v>
      </c>
      <c r="DL115" s="240"/>
      <c r="DM115" s="240"/>
      <c r="DN115" s="240"/>
      <c r="DO115" s="240"/>
      <c r="DP115" s="271"/>
      <c r="DQ115" s="240"/>
      <c r="DR115" s="240"/>
      <c r="DS115" s="117">
        <v>45054</v>
      </c>
      <c r="DT115" s="117">
        <v>45057</v>
      </c>
      <c r="DU115" s="117"/>
      <c r="DV115" s="117">
        <v>45057</v>
      </c>
      <c r="DW115" s="133">
        <v>100</v>
      </c>
      <c r="DX115" s="117">
        <v>45057</v>
      </c>
      <c r="DY115" s="240"/>
      <c r="DZ115" s="117"/>
      <c r="EA115" s="117"/>
      <c r="EB115" s="240"/>
      <c r="EC115" s="117"/>
      <c r="ED115" s="240"/>
      <c r="EE115" s="117"/>
      <c r="EF115" s="240"/>
      <c r="EG115" s="117">
        <v>45053</v>
      </c>
      <c r="EH115" s="117">
        <v>45053</v>
      </c>
      <c r="EI115" s="117"/>
      <c r="EJ115" s="117">
        <v>45054</v>
      </c>
      <c r="EK115" s="116">
        <v>100</v>
      </c>
      <c r="EL115" s="117">
        <v>45062</v>
      </c>
      <c r="EM115" s="122" t="s">
        <v>4726</v>
      </c>
      <c r="EN115" s="141"/>
      <c r="EO115" s="141"/>
      <c r="EP115" s="141"/>
      <c r="EQ115" s="141"/>
      <c r="ER115" s="141"/>
      <c r="ES115" s="141"/>
      <c r="ET115" s="141"/>
      <c r="EU115" s="240"/>
      <c r="EV115" s="240"/>
      <c r="EW115" s="240"/>
      <c r="EX115" s="240"/>
      <c r="EY115" s="240"/>
      <c r="EZ115" s="240"/>
      <c r="FA115" s="240"/>
      <c r="FB115" s="117">
        <v>45058</v>
      </c>
      <c r="FC115" s="117"/>
      <c r="FD115" s="117"/>
      <c r="FE115" s="117"/>
      <c r="FF115" s="116"/>
      <c r="FG115" s="117"/>
      <c r="FH115" s="138"/>
      <c r="FI115" s="142"/>
      <c r="FJ115" s="142"/>
      <c r="FK115" s="143">
        <v>243347</v>
      </c>
      <c r="FL115" s="143">
        <v>243347</v>
      </c>
      <c r="FM115" s="139" t="s">
        <v>708</v>
      </c>
      <c r="FN115" s="142"/>
      <c r="FO115" s="142"/>
      <c r="FP115" s="143">
        <v>243347</v>
      </c>
      <c r="FQ115" s="143">
        <v>243347</v>
      </c>
      <c r="FR115" s="139" t="s">
        <v>708</v>
      </c>
      <c r="FS115" s="452" t="s">
        <v>4723</v>
      </c>
      <c r="FT115" s="453">
        <v>45182</v>
      </c>
      <c r="FU115" s="454" t="s">
        <v>4808</v>
      </c>
      <c r="FW115" s="451" t="s">
        <v>4724</v>
      </c>
      <c r="FX115" s="463">
        <v>45140</v>
      </c>
      <c r="FY115" s="451" t="s">
        <v>4715</v>
      </c>
    </row>
    <row r="116" spans="1:181" ht="20.100000000000001" customHeight="1" x14ac:dyDescent="0.5">
      <c r="A116" s="109">
        <v>115</v>
      </c>
      <c r="B116" s="109" t="s">
        <v>674</v>
      </c>
      <c r="C116" s="109">
        <v>115</v>
      </c>
      <c r="D116" s="110" t="s">
        <v>675</v>
      </c>
      <c r="E116" s="110" t="s">
        <v>676</v>
      </c>
      <c r="F116" s="110" t="s">
        <v>1202</v>
      </c>
      <c r="G116" s="111" t="s">
        <v>384</v>
      </c>
      <c r="H116" s="110" t="s">
        <v>1695</v>
      </c>
      <c r="I116" s="110" t="s">
        <v>1695</v>
      </c>
      <c r="J116" s="110"/>
      <c r="K116" s="293" t="s">
        <v>1696</v>
      </c>
      <c r="L116" s="111" t="s">
        <v>1270</v>
      </c>
      <c r="M116" s="111"/>
      <c r="N116" s="111" t="s">
        <v>1207</v>
      </c>
      <c r="O116" s="111" t="s">
        <v>1697</v>
      </c>
      <c r="P116" s="113">
        <v>12.131127726941701</v>
      </c>
      <c r="Q116" s="113">
        <v>102.275941225285</v>
      </c>
      <c r="R116" s="114" t="s">
        <v>1698</v>
      </c>
      <c r="S116" s="114"/>
      <c r="T116" s="115"/>
      <c r="U116" s="115"/>
      <c r="V116" s="115"/>
      <c r="W116" s="115" t="s">
        <v>1699</v>
      </c>
      <c r="X116" s="115"/>
      <c r="Y116" s="115"/>
      <c r="Z116" s="181"/>
      <c r="AA116" s="181"/>
      <c r="AB116" s="115"/>
      <c r="AC116" s="211"/>
      <c r="AD116" s="166" t="s">
        <v>1224</v>
      </c>
      <c r="AE116" s="266" t="s">
        <v>1225</v>
      </c>
      <c r="AF116" s="273">
        <v>44985</v>
      </c>
      <c r="AG116" s="132">
        <v>44984</v>
      </c>
      <c r="AH116" s="118" t="s">
        <v>691</v>
      </c>
      <c r="AI116" s="118" t="s">
        <v>692</v>
      </c>
      <c r="AJ116" s="145"/>
      <c r="AK116" s="146"/>
      <c r="AL116" s="146"/>
      <c r="AM116" s="146"/>
      <c r="AN116" s="147"/>
      <c r="AO116" s="147"/>
      <c r="AP116" s="116"/>
      <c r="AQ116" s="147"/>
      <c r="AR116" s="147"/>
      <c r="AS116" s="149"/>
      <c r="AT116" s="122"/>
      <c r="AU116" s="142"/>
      <c r="AV116" s="149"/>
      <c r="AW116" s="150"/>
      <c r="AX116" s="149"/>
      <c r="AY116" s="149"/>
      <c r="AZ116" s="149"/>
      <c r="BA116" s="149"/>
      <c r="BB116" s="149"/>
      <c r="BC116" s="149"/>
      <c r="BD116" s="150" t="s">
        <v>698</v>
      </c>
      <c r="BE116" s="150"/>
      <c r="BF116" s="150"/>
      <c r="BG116" s="151" t="s">
        <v>699</v>
      </c>
      <c r="BH116" s="151" t="s">
        <v>700</v>
      </c>
      <c r="BI116" s="151" t="s">
        <v>701</v>
      </c>
      <c r="BJ116" s="152"/>
      <c r="BK116" s="152"/>
      <c r="BL116" s="153"/>
      <c r="BM116" s="154"/>
      <c r="BN116" s="155" t="s">
        <v>1697</v>
      </c>
      <c r="BO116" s="311" t="s">
        <v>1697</v>
      </c>
      <c r="BP116" s="196"/>
      <c r="BQ116" s="269" t="s">
        <v>1215</v>
      </c>
      <c r="BR116" s="116" t="s">
        <v>1143</v>
      </c>
      <c r="BS116" s="132">
        <v>44984</v>
      </c>
      <c r="BT116" s="133">
        <v>100</v>
      </c>
      <c r="BU116" s="132">
        <v>44984</v>
      </c>
      <c r="BV116" s="132"/>
      <c r="BW116" s="132"/>
      <c r="BX116" s="134"/>
      <c r="BY116" s="134"/>
      <c r="BZ116" s="134"/>
      <c r="CA116" s="132"/>
      <c r="CB116" s="135"/>
      <c r="CC116" s="132"/>
      <c r="CD116" s="136"/>
      <c r="CE116" s="136"/>
      <c r="CF116" s="136"/>
      <c r="CG116" s="135"/>
      <c r="CH116" s="129"/>
      <c r="CI116" s="132">
        <v>45023</v>
      </c>
      <c r="CJ116" s="132">
        <v>45023</v>
      </c>
      <c r="CK116" s="132"/>
      <c r="CL116" s="132">
        <v>45023</v>
      </c>
      <c r="CM116" s="133">
        <v>100</v>
      </c>
      <c r="CN116" s="132">
        <v>45023</v>
      </c>
      <c r="CO116" s="240"/>
      <c r="CP116" s="132">
        <v>45023</v>
      </c>
      <c r="CQ116" s="132">
        <v>45019</v>
      </c>
      <c r="CR116" s="132"/>
      <c r="CS116" s="132">
        <v>45020</v>
      </c>
      <c r="CT116" s="133">
        <v>100</v>
      </c>
      <c r="CU116" s="117">
        <v>45021</v>
      </c>
      <c r="CV116" s="129" t="s">
        <v>1700</v>
      </c>
      <c r="CW116" s="149"/>
      <c r="CX116" s="149"/>
      <c r="CY116" s="117">
        <v>45026</v>
      </c>
      <c r="CZ116" s="117">
        <v>45026</v>
      </c>
      <c r="DA116" s="117"/>
      <c r="DB116" s="117">
        <v>45027</v>
      </c>
      <c r="DC116" s="133">
        <v>100</v>
      </c>
      <c r="DD116" s="117">
        <v>45027</v>
      </c>
      <c r="DE116" s="138"/>
      <c r="DF116" s="138">
        <v>45007</v>
      </c>
      <c r="DG116" s="139" t="s">
        <v>4446</v>
      </c>
      <c r="DH116" s="117">
        <v>45041</v>
      </c>
      <c r="DI116" s="117">
        <v>45041</v>
      </c>
      <c r="DJ116" s="117">
        <v>45041</v>
      </c>
      <c r="DK116" s="117">
        <v>45041</v>
      </c>
      <c r="DL116" s="240"/>
      <c r="DM116" s="240"/>
      <c r="DN116" s="240"/>
      <c r="DO116" s="240"/>
      <c r="DP116" s="271"/>
      <c r="DQ116" s="240"/>
      <c r="DR116" s="240"/>
      <c r="DS116" s="117">
        <v>45056</v>
      </c>
      <c r="DT116" s="117">
        <v>45059</v>
      </c>
      <c r="DU116" s="117"/>
      <c r="DV116" s="117">
        <v>45059</v>
      </c>
      <c r="DW116" s="133">
        <v>100</v>
      </c>
      <c r="DX116" s="117">
        <v>45059</v>
      </c>
      <c r="DY116" s="240"/>
      <c r="DZ116" s="117"/>
      <c r="EA116" s="117"/>
      <c r="EB116" s="240"/>
      <c r="EC116" s="117"/>
      <c r="ED116" s="240"/>
      <c r="EE116" s="117"/>
      <c r="EF116" s="240"/>
      <c r="EG116" s="117">
        <v>45053</v>
      </c>
      <c r="EH116" s="117">
        <v>45053</v>
      </c>
      <c r="EI116" s="117"/>
      <c r="EJ116" s="117">
        <v>45054</v>
      </c>
      <c r="EK116" s="116">
        <v>100</v>
      </c>
      <c r="EL116" s="117">
        <v>45062</v>
      </c>
      <c r="EM116" s="122" t="s">
        <v>4812</v>
      </c>
      <c r="EN116" s="141"/>
      <c r="EO116" s="141"/>
      <c r="EP116" s="141"/>
      <c r="EQ116" s="141"/>
      <c r="ER116" s="141"/>
      <c r="ES116" s="141"/>
      <c r="ET116" s="141"/>
      <c r="EU116" s="240"/>
      <c r="EV116" s="240"/>
      <c r="EW116" s="240"/>
      <c r="EX116" s="240"/>
      <c r="EY116" s="240"/>
      <c r="EZ116" s="240"/>
      <c r="FA116" s="240"/>
      <c r="FB116" s="117">
        <v>45059</v>
      </c>
      <c r="FC116" s="117"/>
      <c r="FD116" s="117"/>
      <c r="FE116" s="117"/>
      <c r="FF116" s="116"/>
      <c r="FG116" s="117"/>
      <c r="FH116" s="138"/>
      <c r="FI116" s="142"/>
      <c r="FJ116" s="142"/>
      <c r="FK116" s="143">
        <v>243347</v>
      </c>
      <c r="FL116" s="143">
        <v>243347</v>
      </c>
      <c r="FM116" s="139" t="s">
        <v>708</v>
      </c>
      <c r="FN116" s="142"/>
      <c r="FO116" s="142"/>
      <c r="FP116" s="143">
        <v>243347</v>
      </c>
      <c r="FQ116" s="143">
        <v>243347</v>
      </c>
      <c r="FR116" s="139" t="s">
        <v>708</v>
      </c>
      <c r="FS116" s="452" t="s">
        <v>4723</v>
      </c>
      <c r="FT116" s="453">
        <v>45182</v>
      </c>
      <c r="FU116" s="454" t="s">
        <v>4808</v>
      </c>
      <c r="FW116" s="451" t="s">
        <v>4724</v>
      </c>
      <c r="FX116" s="463">
        <v>45140</v>
      </c>
      <c r="FY116" s="451" t="s">
        <v>4715</v>
      </c>
    </row>
    <row r="117" spans="1:181" ht="20.100000000000001" customHeight="1" x14ac:dyDescent="0.5">
      <c r="A117" s="109">
        <v>116</v>
      </c>
      <c r="B117" s="109" t="s">
        <v>674</v>
      </c>
      <c r="C117" s="109">
        <v>116</v>
      </c>
      <c r="D117" s="110" t="s">
        <v>675</v>
      </c>
      <c r="E117" s="110" t="s">
        <v>676</v>
      </c>
      <c r="F117" s="110" t="s">
        <v>1202</v>
      </c>
      <c r="G117" s="111" t="s">
        <v>384</v>
      </c>
      <c r="H117" s="110" t="s">
        <v>1666</v>
      </c>
      <c r="I117" s="110" t="s">
        <v>1701</v>
      </c>
      <c r="J117" s="110"/>
      <c r="K117" s="293" t="s">
        <v>1702</v>
      </c>
      <c r="L117" s="111"/>
      <c r="M117" s="111"/>
      <c r="N117" s="111" t="s">
        <v>1207</v>
      </c>
      <c r="O117" s="111" t="s">
        <v>1704</v>
      </c>
      <c r="P117" s="113">
        <v>12.2160669349602</v>
      </c>
      <c r="Q117" s="113">
        <v>102.30642599645</v>
      </c>
      <c r="R117" s="114" t="s">
        <v>1705</v>
      </c>
      <c r="S117" s="114" t="s">
        <v>1706</v>
      </c>
      <c r="T117" s="115"/>
      <c r="U117" s="115"/>
      <c r="V117" s="115"/>
      <c r="W117" s="115"/>
      <c r="X117" s="115"/>
      <c r="Y117" s="115"/>
      <c r="Z117" s="181"/>
      <c r="AA117" s="181"/>
      <c r="AB117" s="115"/>
      <c r="AC117" s="211"/>
      <c r="AD117" s="166" t="s">
        <v>1224</v>
      </c>
      <c r="AE117" s="166" t="s">
        <v>1225</v>
      </c>
      <c r="AF117" s="273">
        <v>44985</v>
      </c>
      <c r="AG117" s="273">
        <v>44985</v>
      </c>
      <c r="AH117" s="118" t="s">
        <v>691</v>
      </c>
      <c r="AI117" s="118" t="s">
        <v>692</v>
      </c>
      <c r="AJ117" s="145"/>
      <c r="AK117" s="146"/>
      <c r="AL117" s="146"/>
      <c r="AM117" s="146"/>
      <c r="AN117" s="147"/>
      <c r="AO117" s="147"/>
      <c r="AP117" s="116"/>
      <c r="AQ117" s="147"/>
      <c r="AR117" s="147"/>
      <c r="AS117" s="149"/>
      <c r="AT117" s="122"/>
      <c r="AU117" s="142"/>
      <c r="AV117" s="149"/>
      <c r="AW117" s="150"/>
      <c r="AX117" s="149"/>
      <c r="AY117" s="149"/>
      <c r="AZ117" s="149"/>
      <c r="BA117" s="149"/>
      <c r="BB117" s="149"/>
      <c r="BC117" s="149"/>
      <c r="BD117" s="150" t="s">
        <v>698</v>
      </c>
      <c r="BE117" s="150"/>
      <c r="BF117" s="150"/>
      <c r="BG117" s="151" t="s">
        <v>699</v>
      </c>
      <c r="BH117" s="151" t="s">
        <v>700</v>
      </c>
      <c r="BI117" s="151" t="s">
        <v>701</v>
      </c>
      <c r="BJ117" s="152"/>
      <c r="BK117" s="152"/>
      <c r="BL117" s="153"/>
      <c r="BM117" s="154"/>
      <c r="BN117" s="155" t="s">
        <v>1704</v>
      </c>
      <c r="BO117" s="257" t="s">
        <v>1703</v>
      </c>
      <c r="BP117" s="257" t="s">
        <v>703</v>
      </c>
      <c r="BQ117" s="269" t="s">
        <v>1215</v>
      </c>
      <c r="BR117" s="269" t="s">
        <v>1143</v>
      </c>
      <c r="BS117" s="273">
        <v>44985</v>
      </c>
      <c r="BT117" s="133">
        <v>100</v>
      </c>
      <c r="BU117" s="132">
        <v>44985</v>
      </c>
      <c r="BV117" s="132"/>
      <c r="BW117" s="132"/>
      <c r="BX117" s="134"/>
      <c r="BY117" s="134"/>
      <c r="BZ117" s="134"/>
      <c r="CA117" s="132"/>
      <c r="CB117" s="135"/>
      <c r="CC117" s="132"/>
      <c r="CD117" s="136"/>
      <c r="CE117" s="136"/>
      <c r="CF117" s="136"/>
      <c r="CG117" s="135"/>
      <c r="CH117" s="129"/>
      <c r="CI117" s="132">
        <v>44998</v>
      </c>
      <c r="CJ117" s="132">
        <v>44998</v>
      </c>
      <c r="CK117" s="132"/>
      <c r="CL117" s="132">
        <v>44998</v>
      </c>
      <c r="CM117" s="133">
        <v>100</v>
      </c>
      <c r="CN117" s="132">
        <v>44998</v>
      </c>
      <c r="CO117" s="240"/>
      <c r="CP117" s="132">
        <v>44998</v>
      </c>
      <c r="CQ117" s="132">
        <v>44998</v>
      </c>
      <c r="CR117" s="240"/>
      <c r="CS117" s="132">
        <v>44998</v>
      </c>
      <c r="CT117" s="133">
        <v>100</v>
      </c>
      <c r="CU117" s="132">
        <v>44998</v>
      </c>
      <c r="CV117" s="116"/>
      <c r="CW117" s="149"/>
      <c r="CX117" s="149"/>
      <c r="CY117" s="117">
        <v>45021</v>
      </c>
      <c r="CZ117" s="117">
        <v>45025</v>
      </c>
      <c r="DA117" s="117"/>
      <c r="DB117" s="117">
        <v>45026</v>
      </c>
      <c r="DC117" s="133">
        <v>100</v>
      </c>
      <c r="DD117" s="117">
        <v>45026</v>
      </c>
      <c r="DE117" s="138"/>
      <c r="DF117" s="138">
        <v>45007</v>
      </c>
      <c r="DG117" s="139" t="s">
        <v>4446</v>
      </c>
      <c r="DH117" s="117">
        <v>45043</v>
      </c>
      <c r="DI117" s="117">
        <v>45043</v>
      </c>
      <c r="DJ117" s="117">
        <v>45043</v>
      </c>
      <c r="DK117" s="117">
        <v>45043</v>
      </c>
      <c r="DL117" s="240"/>
      <c r="DM117" s="240"/>
      <c r="DN117" s="240"/>
      <c r="DO117" s="240"/>
      <c r="DP117" s="271"/>
      <c r="DQ117" s="240"/>
      <c r="DR117" s="240"/>
      <c r="DS117" s="117">
        <v>45053</v>
      </c>
      <c r="DT117" s="117">
        <v>45054</v>
      </c>
      <c r="DU117" s="117"/>
      <c r="DV117" s="117">
        <v>45054</v>
      </c>
      <c r="DW117" s="133">
        <v>100</v>
      </c>
      <c r="DX117" s="117">
        <v>45054</v>
      </c>
      <c r="DY117" s="240"/>
      <c r="DZ117" s="117">
        <v>45044</v>
      </c>
      <c r="EA117" s="117">
        <v>45044</v>
      </c>
      <c r="EB117" s="240"/>
      <c r="EC117" s="117">
        <v>45044</v>
      </c>
      <c r="ED117" s="116">
        <v>100</v>
      </c>
      <c r="EE117" s="117">
        <v>45044</v>
      </c>
      <c r="EF117" s="240" t="s">
        <v>4457</v>
      </c>
      <c r="EG117" s="117">
        <v>45053</v>
      </c>
      <c r="EH117" s="117">
        <v>45053</v>
      </c>
      <c r="EI117" s="117"/>
      <c r="EJ117" s="117">
        <v>45054</v>
      </c>
      <c r="EK117" s="116">
        <v>100</v>
      </c>
      <c r="EL117" s="117">
        <v>45062</v>
      </c>
      <c r="EM117" s="122" t="s">
        <v>4811</v>
      </c>
      <c r="EN117" s="141"/>
      <c r="EO117" s="141"/>
      <c r="EP117" s="141"/>
      <c r="EQ117" s="141"/>
      <c r="ER117" s="141"/>
      <c r="ES117" s="141"/>
      <c r="ET117" s="141"/>
      <c r="EU117" s="240"/>
      <c r="EV117" s="240"/>
      <c r="EW117" s="240"/>
      <c r="EX117" s="240"/>
      <c r="EY117" s="240"/>
      <c r="EZ117" s="240"/>
      <c r="FA117" s="240"/>
      <c r="FB117" s="117">
        <v>45057</v>
      </c>
      <c r="FC117" s="117"/>
      <c r="FD117" s="117"/>
      <c r="FE117" s="117"/>
      <c r="FF117" s="116"/>
      <c r="FG117" s="117"/>
      <c r="FH117" s="138"/>
      <c r="FI117" s="142"/>
      <c r="FJ117" s="142"/>
      <c r="FK117" s="143">
        <v>243341</v>
      </c>
      <c r="FL117" s="143">
        <v>243341</v>
      </c>
      <c r="FM117" s="139" t="s">
        <v>708</v>
      </c>
      <c r="FN117" s="142"/>
      <c r="FO117" s="142"/>
      <c r="FP117" s="143">
        <v>243341</v>
      </c>
      <c r="FQ117" s="143">
        <v>243341</v>
      </c>
      <c r="FR117" s="157" t="s">
        <v>729</v>
      </c>
      <c r="FS117" s="452" t="s">
        <v>4723</v>
      </c>
      <c r="FT117" s="453">
        <v>45183</v>
      </c>
      <c r="FU117" s="454" t="s">
        <v>4808</v>
      </c>
      <c r="FW117" s="451" t="s">
        <v>4718</v>
      </c>
      <c r="FX117" s="463">
        <v>45141</v>
      </c>
      <c r="FY117" s="451" t="s">
        <v>4715</v>
      </c>
    </row>
    <row r="118" spans="1:181" ht="20.100000000000001" customHeight="1" x14ac:dyDescent="0.5">
      <c r="A118" s="109">
        <v>117</v>
      </c>
      <c r="B118" s="109" t="s">
        <v>674</v>
      </c>
      <c r="C118" s="109">
        <v>117</v>
      </c>
      <c r="D118" s="110" t="s">
        <v>675</v>
      </c>
      <c r="E118" s="110" t="s">
        <v>676</v>
      </c>
      <c r="F118" s="110" t="s">
        <v>1302</v>
      </c>
      <c r="G118" s="111" t="s">
        <v>159</v>
      </c>
      <c r="H118" s="110" t="s">
        <v>1707</v>
      </c>
      <c r="I118" s="110" t="s">
        <v>1708</v>
      </c>
      <c r="J118" s="110"/>
      <c r="K118" s="240" t="s">
        <v>1709</v>
      </c>
      <c r="L118" s="111" t="s">
        <v>1710</v>
      </c>
      <c r="M118" s="111"/>
      <c r="N118" s="111" t="s">
        <v>1306</v>
      </c>
      <c r="O118" s="111" t="s">
        <v>1711</v>
      </c>
      <c r="P118" s="113">
        <v>14.366893476580101</v>
      </c>
      <c r="Q118" s="113">
        <v>101.089550667637</v>
      </c>
      <c r="R118" s="114" t="s">
        <v>1712</v>
      </c>
      <c r="S118" s="114" t="s">
        <v>1713</v>
      </c>
      <c r="T118" s="115" t="s">
        <v>1714</v>
      </c>
      <c r="U118" s="115" t="s">
        <v>1715</v>
      </c>
      <c r="V118" s="115"/>
      <c r="W118" s="210" t="s">
        <v>1716</v>
      </c>
      <c r="X118" s="210"/>
      <c r="Y118" s="115"/>
      <c r="Z118" s="181"/>
      <c r="AA118" s="181"/>
      <c r="AB118" s="210"/>
      <c r="AC118" s="211"/>
      <c r="AD118" s="312" t="s">
        <v>1717</v>
      </c>
      <c r="AE118" s="312" t="s">
        <v>1718</v>
      </c>
      <c r="AF118" s="117" t="s">
        <v>690</v>
      </c>
      <c r="AG118" s="132">
        <v>44979</v>
      </c>
      <c r="AH118" s="313" t="s">
        <v>691</v>
      </c>
      <c r="AI118" s="277" t="s">
        <v>692</v>
      </c>
      <c r="AJ118" s="145">
        <v>8</v>
      </c>
      <c r="AK118" s="146">
        <v>8</v>
      </c>
      <c r="AL118" s="146">
        <v>3</v>
      </c>
      <c r="AM118" s="146">
        <v>64</v>
      </c>
      <c r="AN118" s="147">
        <v>1</v>
      </c>
      <c r="AO118" s="147">
        <v>3</v>
      </c>
      <c r="AP118" s="116" t="s">
        <v>1719</v>
      </c>
      <c r="AQ118" s="147" t="s">
        <v>1720</v>
      </c>
      <c r="AR118" s="147">
        <v>3</v>
      </c>
      <c r="AS118" s="149"/>
      <c r="AT118" s="122">
        <v>44980</v>
      </c>
      <c r="AU118" s="142"/>
      <c r="AV118" s="149" t="s">
        <v>696</v>
      </c>
      <c r="AW118" s="150"/>
      <c r="AX118" s="147"/>
      <c r="AY118" s="147"/>
      <c r="AZ118" s="147"/>
      <c r="BA118" s="147"/>
      <c r="BB118" s="147"/>
      <c r="BC118" s="147"/>
      <c r="BD118" s="150"/>
      <c r="BE118" s="150" t="s">
        <v>1721</v>
      </c>
      <c r="BF118" s="158">
        <v>1</v>
      </c>
      <c r="BG118" s="151" t="s">
        <v>699</v>
      </c>
      <c r="BH118" s="151" t="s">
        <v>700</v>
      </c>
      <c r="BI118" s="151" t="s">
        <v>701</v>
      </c>
      <c r="BJ118" s="152"/>
      <c r="BK118" s="152"/>
      <c r="BL118" s="153"/>
      <c r="BM118" s="154"/>
      <c r="BN118" s="155" t="s">
        <v>1711</v>
      </c>
      <c r="BO118" s="226" t="s">
        <v>1711</v>
      </c>
      <c r="BP118" s="130"/>
      <c r="BQ118" s="116" t="s">
        <v>704</v>
      </c>
      <c r="BR118" s="116" t="s">
        <v>1143</v>
      </c>
      <c r="BS118" s="132">
        <v>44979</v>
      </c>
      <c r="BT118" s="133">
        <v>100</v>
      </c>
      <c r="BU118" s="132">
        <v>44979</v>
      </c>
      <c r="BV118" s="132"/>
      <c r="BW118" s="132"/>
      <c r="BX118" s="134"/>
      <c r="BY118" s="134"/>
      <c r="BZ118" s="134"/>
      <c r="CA118" s="132"/>
      <c r="CB118" s="135"/>
      <c r="CC118" s="132"/>
      <c r="CD118" s="136"/>
      <c r="CE118" s="136"/>
      <c r="CF118" s="136"/>
      <c r="CG118" s="135"/>
      <c r="CH118" s="129" t="s">
        <v>701</v>
      </c>
      <c r="CI118" s="117">
        <v>45011</v>
      </c>
      <c r="CJ118" s="117">
        <v>45011</v>
      </c>
      <c r="CK118" s="117"/>
      <c r="CL118" s="117">
        <v>45011</v>
      </c>
      <c r="CM118" s="133">
        <v>100</v>
      </c>
      <c r="CN118" s="117">
        <v>45011</v>
      </c>
      <c r="CO118" s="117"/>
      <c r="CP118" s="132">
        <v>45020</v>
      </c>
      <c r="CQ118" s="132">
        <v>45020</v>
      </c>
      <c r="CR118" s="117"/>
      <c r="CS118" s="132">
        <v>45020</v>
      </c>
      <c r="CT118" s="133">
        <v>100</v>
      </c>
      <c r="CU118" s="132">
        <v>45020</v>
      </c>
      <c r="CV118" s="117"/>
      <c r="CW118" s="147"/>
      <c r="CX118" s="149"/>
      <c r="CY118" s="117">
        <v>45011</v>
      </c>
      <c r="CZ118" s="117">
        <v>45011</v>
      </c>
      <c r="DA118" s="117"/>
      <c r="DB118" s="117">
        <v>45011</v>
      </c>
      <c r="DC118" s="133">
        <v>100</v>
      </c>
      <c r="DD118" s="117">
        <v>45011</v>
      </c>
      <c r="DE118" s="138"/>
      <c r="DF118" s="138">
        <v>45019</v>
      </c>
      <c r="DG118" s="139" t="s">
        <v>4413</v>
      </c>
      <c r="DH118" s="117">
        <v>45036</v>
      </c>
      <c r="DI118" s="117">
        <v>45036</v>
      </c>
      <c r="DJ118" s="117">
        <v>45036</v>
      </c>
      <c r="DK118" s="117">
        <v>45036</v>
      </c>
      <c r="DL118" s="117"/>
      <c r="DM118" s="117"/>
      <c r="DN118" s="117"/>
      <c r="DO118" s="117"/>
      <c r="DP118" s="140"/>
      <c r="DQ118" s="117"/>
      <c r="DR118" s="117"/>
      <c r="DS118" s="117">
        <v>45054</v>
      </c>
      <c r="DT118" s="117">
        <v>45054</v>
      </c>
      <c r="DU118" s="117"/>
      <c r="DV118" s="117">
        <v>45054</v>
      </c>
      <c r="DW118" s="133">
        <v>100</v>
      </c>
      <c r="DX118" s="117">
        <v>45054</v>
      </c>
      <c r="DY118" s="117"/>
      <c r="DZ118" s="117">
        <v>45038</v>
      </c>
      <c r="EA118" s="117">
        <v>45038</v>
      </c>
      <c r="EB118" s="117"/>
      <c r="EC118" s="117">
        <v>45038</v>
      </c>
      <c r="ED118" s="116">
        <v>100</v>
      </c>
      <c r="EE118" s="117">
        <v>45038</v>
      </c>
      <c r="EF118" s="117" t="s">
        <v>4469</v>
      </c>
      <c r="EG118" s="117">
        <v>45038</v>
      </c>
      <c r="EH118" s="117">
        <v>45038</v>
      </c>
      <c r="EI118" s="117"/>
      <c r="EJ118" s="117">
        <v>45039</v>
      </c>
      <c r="EK118" s="116">
        <v>100</v>
      </c>
      <c r="EL118" s="117">
        <v>45063</v>
      </c>
      <c r="EM118" s="122" t="s">
        <v>4731</v>
      </c>
      <c r="EN118" s="141"/>
      <c r="EO118" s="141"/>
      <c r="EP118" s="141"/>
      <c r="EQ118" s="141"/>
      <c r="ER118" s="141"/>
      <c r="ES118" s="141"/>
      <c r="ET118" s="141"/>
      <c r="EU118" s="117"/>
      <c r="EV118" s="117"/>
      <c r="EW118" s="117"/>
      <c r="EX118" s="117"/>
      <c r="EY118" s="117"/>
      <c r="EZ118" s="117"/>
      <c r="FA118" s="117"/>
      <c r="FB118" s="117">
        <v>45059</v>
      </c>
      <c r="FC118" s="117">
        <v>45059</v>
      </c>
      <c r="FD118" s="117">
        <v>45059</v>
      </c>
      <c r="FE118" s="117">
        <v>45060</v>
      </c>
      <c r="FF118" s="116">
        <v>70</v>
      </c>
      <c r="FG118" s="117"/>
      <c r="FH118" s="138"/>
      <c r="FI118" s="142"/>
      <c r="FJ118" s="142"/>
      <c r="FK118" s="143">
        <v>243347</v>
      </c>
      <c r="FL118" s="143">
        <v>243347</v>
      </c>
      <c r="FM118" s="139" t="s">
        <v>708</v>
      </c>
      <c r="FN118" s="142"/>
      <c r="FO118" s="142"/>
      <c r="FP118" s="143">
        <v>243347</v>
      </c>
      <c r="FQ118" s="143">
        <v>243347</v>
      </c>
      <c r="FR118" s="157" t="s">
        <v>729</v>
      </c>
      <c r="FS118" s="476" t="s">
        <v>4718</v>
      </c>
      <c r="FT118" s="477">
        <v>45138</v>
      </c>
      <c r="FU118" s="478" t="s">
        <v>4813</v>
      </c>
      <c r="FW118" s="479" t="s">
        <v>4718</v>
      </c>
      <c r="FX118" s="480">
        <v>45124</v>
      </c>
      <c r="FY118" s="479" t="s">
        <v>4814</v>
      </c>
    </row>
    <row r="119" spans="1:181" ht="20.100000000000001" customHeight="1" x14ac:dyDescent="0.5">
      <c r="A119" s="109">
        <v>118</v>
      </c>
      <c r="B119" s="109" t="s">
        <v>674</v>
      </c>
      <c r="C119" s="109">
        <v>118</v>
      </c>
      <c r="D119" s="110" t="s">
        <v>675</v>
      </c>
      <c r="E119" s="110" t="s">
        <v>676</v>
      </c>
      <c r="F119" s="110" t="s">
        <v>1302</v>
      </c>
      <c r="G119" s="111" t="s">
        <v>159</v>
      </c>
      <c r="H119" s="110" t="s">
        <v>1203</v>
      </c>
      <c r="I119" s="110" t="s">
        <v>1722</v>
      </c>
      <c r="J119" s="110"/>
      <c r="K119" s="111" t="s">
        <v>1723</v>
      </c>
      <c r="L119" s="111" t="s">
        <v>1724</v>
      </c>
      <c r="M119" s="111"/>
      <c r="N119" s="111" t="s">
        <v>1306</v>
      </c>
      <c r="O119" s="111" t="s">
        <v>1726</v>
      </c>
      <c r="P119" s="113">
        <v>14.299452624291501</v>
      </c>
      <c r="Q119" s="113">
        <v>101.21582188545899</v>
      </c>
      <c r="R119" s="114" t="s">
        <v>1727</v>
      </c>
      <c r="S119" s="114"/>
      <c r="T119" s="115" t="s">
        <v>1728</v>
      </c>
      <c r="U119" s="115" t="s">
        <v>1729</v>
      </c>
      <c r="V119" s="115"/>
      <c r="W119" s="115" t="s">
        <v>1730</v>
      </c>
      <c r="X119" s="115"/>
      <c r="Y119" s="115"/>
      <c r="Z119" s="181"/>
      <c r="AA119" s="181"/>
      <c r="AB119" s="115"/>
      <c r="AC119" s="211"/>
      <c r="AD119" s="312" t="s">
        <v>1717</v>
      </c>
      <c r="AE119" s="312" t="s">
        <v>1718</v>
      </c>
      <c r="AF119" s="117" t="s">
        <v>690</v>
      </c>
      <c r="AG119" s="132">
        <v>44979</v>
      </c>
      <c r="AH119" s="313" t="s">
        <v>691</v>
      </c>
      <c r="AI119" s="277" t="s">
        <v>692</v>
      </c>
      <c r="AJ119" s="145">
        <v>6</v>
      </c>
      <c r="AK119" s="146">
        <v>9</v>
      </c>
      <c r="AL119" s="146">
        <v>3</v>
      </c>
      <c r="AM119" s="146">
        <v>54</v>
      </c>
      <c r="AN119" s="147">
        <v>2</v>
      </c>
      <c r="AO119" s="147">
        <v>2</v>
      </c>
      <c r="AP119" s="116"/>
      <c r="AQ119" s="147" t="s">
        <v>1106</v>
      </c>
      <c r="AR119" s="147">
        <v>1</v>
      </c>
      <c r="AS119" s="149"/>
      <c r="AT119" s="122">
        <v>44980</v>
      </c>
      <c r="AU119" s="142"/>
      <c r="AV119" s="149" t="s">
        <v>725</v>
      </c>
      <c r="AW119" s="150" t="s">
        <v>753</v>
      </c>
      <c r="AX119" s="147"/>
      <c r="AY119" s="147"/>
      <c r="AZ119" s="147"/>
      <c r="BA119" s="147"/>
      <c r="BB119" s="147" t="s">
        <v>697</v>
      </c>
      <c r="BC119" s="147"/>
      <c r="BD119" s="150"/>
      <c r="BE119" s="150" t="s">
        <v>1721</v>
      </c>
      <c r="BF119" s="158">
        <v>1</v>
      </c>
      <c r="BG119" s="151" t="s">
        <v>699</v>
      </c>
      <c r="BH119" s="151" t="s">
        <v>700</v>
      </c>
      <c r="BI119" s="151" t="s">
        <v>701</v>
      </c>
      <c r="BJ119" s="152"/>
      <c r="BK119" s="152"/>
      <c r="BL119" s="153"/>
      <c r="BM119" s="154"/>
      <c r="BN119" s="155" t="s">
        <v>1725</v>
      </c>
      <c r="BO119" s="226" t="s">
        <v>1725</v>
      </c>
      <c r="BP119" s="130"/>
      <c r="BQ119" s="116" t="s">
        <v>704</v>
      </c>
      <c r="BR119" s="314" t="s">
        <v>1143</v>
      </c>
      <c r="BS119" s="132">
        <v>44979</v>
      </c>
      <c r="BT119" s="133">
        <v>100</v>
      </c>
      <c r="BU119" s="132">
        <v>44979</v>
      </c>
      <c r="BV119" s="132"/>
      <c r="BW119" s="132"/>
      <c r="BX119" s="134"/>
      <c r="BY119" s="134"/>
      <c r="BZ119" s="134"/>
      <c r="CA119" s="132"/>
      <c r="CB119" s="135"/>
      <c r="CC119" s="132"/>
      <c r="CD119" s="136"/>
      <c r="CE119" s="136"/>
      <c r="CF119" s="136"/>
      <c r="CG119" s="135"/>
      <c r="CH119" s="129" t="s">
        <v>701</v>
      </c>
      <c r="CI119" s="117">
        <v>44999</v>
      </c>
      <c r="CJ119" s="117">
        <v>44999</v>
      </c>
      <c r="CK119" s="132"/>
      <c r="CL119" s="117">
        <v>44999</v>
      </c>
      <c r="CM119" s="133">
        <v>100</v>
      </c>
      <c r="CN119" s="117">
        <v>44999</v>
      </c>
      <c r="CO119" s="132"/>
      <c r="CP119" s="137" t="s">
        <v>706</v>
      </c>
      <c r="CQ119" s="132"/>
      <c r="CR119" s="117"/>
      <c r="CS119" s="132"/>
      <c r="CT119" s="133"/>
      <c r="CU119" s="137" t="s">
        <v>4382</v>
      </c>
      <c r="CV119" s="117"/>
      <c r="CW119" s="147"/>
      <c r="CX119" s="149"/>
      <c r="CY119" s="117">
        <v>45011</v>
      </c>
      <c r="CZ119" s="117">
        <v>45011</v>
      </c>
      <c r="DA119" s="117"/>
      <c r="DB119" s="117">
        <v>45011</v>
      </c>
      <c r="DC119" s="133">
        <v>100</v>
      </c>
      <c r="DD119" s="117">
        <v>45011</v>
      </c>
      <c r="DE119" s="138"/>
      <c r="DF119" s="138">
        <v>45007</v>
      </c>
      <c r="DG119" s="139" t="s">
        <v>4446</v>
      </c>
      <c r="DH119" s="117">
        <v>45021</v>
      </c>
      <c r="DI119" s="117">
        <v>45021</v>
      </c>
      <c r="DJ119" s="117">
        <v>45021</v>
      </c>
      <c r="DK119" s="117">
        <v>45021</v>
      </c>
      <c r="DL119" s="117"/>
      <c r="DM119" s="117"/>
      <c r="DN119" s="117"/>
      <c r="DO119" s="117"/>
      <c r="DP119" s="140"/>
      <c r="DQ119" s="117"/>
      <c r="DR119" s="117"/>
      <c r="DS119" s="117">
        <v>45058</v>
      </c>
      <c r="DT119" s="117">
        <v>45058</v>
      </c>
      <c r="DU119" s="117"/>
      <c r="DV119" s="117">
        <v>45058</v>
      </c>
      <c r="DW119" s="133">
        <v>100</v>
      </c>
      <c r="DX119" s="117">
        <v>45058</v>
      </c>
      <c r="DY119" s="117"/>
      <c r="DZ119" s="117">
        <v>45038</v>
      </c>
      <c r="EA119" s="117">
        <v>45038</v>
      </c>
      <c r="EB119" s="117"/>
      <c r="EC119" s="117">
        <v>45038</v>
      </c>
      <c r="ED119" s="116">
        <v>100</v>
      </c>
      <c r="EE119" s="117">
        <v>45038</v>
      </c>
      <c r="EF119" s="117" t="s">
        <v>4469</v>
      </c>
      <c r="EG119" s="117">
        <v>45038</v>
      </c>
      <c r="EH119" s="117">
        <v>45038</v>
      </c>
      <c r="EI119" s="117"/>
      <c r="EJ119" s="117">
        <v>45038</v>
      </c>
      <c r="EK119" s="133">
        <v>100</v>
      </c>
      <c r="EL119" s="117">
        <v>45062</v>
      </c>
      <c r="EM119" s="122" t="s">
        <v>4489</v>
      </c>
      <c r="EN119" s="141"/>
      <c r="EO119" s="141"/>
      <c r="EP119" s="141"/>
      <c r="EQ119" s="141"/>
      <c r="ER119" s="141"/>
      <c r="ES119" s="141"/>
      <c r="ET119" s="141"/>
      <c r="EU119" s="117"/>
      <c r="EV119" s="117"/>
      <c r="EW119" s="117"/>
      <c r="EX119" s="117"/>
      <c r="EY119" s="117"/>
      <c r="EZ119" s="117"/>
      <c r="FA119" s="117"/>
      <c r="FB119" s="117">
        <v>45062</v>
      </c>
      <c r="FC119" s="117">
        <v>45063</v>
      </c>
      <c r="FD119" s="117">
        <v>45063</v>
      </c>
      <c r="FE119" s="117">
        <v>45063</v>
      </c>
      <c r="FF119" s="116">
        <v>70</v>
      </c>
      <c r="FG119" s="117"/>
      <c r="FH119" s="138"/>
      <c r="FI119" s="142"/>
      <c r="FJ119" s="142"/>
      <c r="FK119" s="143">
        <v>243354</v>
      </c>
      <c r="FL119" s="143">
        <v>243354</v>
      </c>
      <c r="FM119" s="139" t="s">
        <v>708</v>
      </c>
      <c r="FN119" s="142"/>
      <c r="FO119" s="142"/>
      <c r="FP119" s="143">
        <v>243354</v>
      </c>
      <c r="FQ119" s="143">
        <v>243354</v>
      </c>
      <c r="FR119" s="139" t="s">
        <v>708</v>
      </c>
      <c r="FS119" s="476" t="s">
        <v>4718</v>
      </c>
      <c r="FT119" s="477">
        <v>45138</v>
      </c>
      <c r="FU119" s="478" t="s">
        <v>4813</v>
      </c>
      <c r="FW119" s="479" t="s">
        <v>4723</v>
      </c>
      <c r="FX119" s="480">
        <v>45124</v>
      </c>
      <c r="FY119" s="479" t="s">
        <v>4814</v>
      </c>
    </row>
    <row r="120" spans="1:181" ht="20.100000000000001" customHeight="1" x14ac:dyDescent="0.5">
      <c r="A120" s="109">
        <v>119</v>
      </c>
      <c r="B120" s="109" t="s">
        <v>674</v>
      </c>
      <c r="C120" s="109">
        <v>119</v>
      </c>
      <c r="D120" s="110" t="s">
        <v>675</v>
      </c>
      <c r="E120" s="110" t="s">
        <v>676</v>
      </c>
      <c r="F120" s="110" t="s">
        <v>1302</v>
      </c>
      <c r="G120" s="111" t="s">
        <v>159</v>
      </c>
      <c r="H120" s="110" t="s">
        <v>1731</v>
      </c>
      <c r="I120" s="110" t="s">
        <v>1732</v>
      </c>
      <c r="J120" s="110"/>
      <c r="K120" s="111" t="s">
        <v>1733</v>
      </c>
      <c r="L120" s="111" t="s">
        <v>1724</v>
      </c>
      <c r="M120" s="111"/>
      <c r="N120" s="111" t="s">
        <v>1306</v>
      </c>
      <c r="O120" s="209" t="s">
        <v>4490</v>
      </c>
      <c r="P120" s="113">
        <v>14.212912592197499</v>
      </c>
      <c r="Q120" s="113">
        <v>100.943466496471</v>
      </c>
      <c r="R120" s="114" t="s">
        <v>1734</v>
      </c>
      <c r="S120" s="114" t="s">
        <v>1735</v>
      </c>
      <c r="T120" s="115"/>
      <c r="U120" s="115"/>
      <c r="V120" s="115"/>
      <c r="W120" s="239"/>
      <c r="X120" s="239" t="s">
        <v>4491</v>
      </c>
      <c r="Y120" s="115" t="s">
        <v>4492</v>
      </c>
      <c r="Z120" s="181">
        <v>14.1980150988545</v>
      </c>
      <c r="AA120" s="181">
        <v>100.952776741229</v>
      </c>
      <c r="AB120" s="239" t="s">
        <v>4493</v>
      </c>
      <c r="AC120" s="211" t="s">
        <v>3561</v>
      </c>
      <c r="AD120" s="166" t="s">
        <v>1717</v>
      </c>
      <c r="AE120" s="166" t="s">
        <v>1718</v>
      </c>
      <c r="AF120" s="252" t="s">
        <v>1736</v>
      </c>
      <c r="AG120" s="164"/>
      <c r="AH120" s="116"/>
      <c r="AI120" s="116"/>
      <c r="AJ120" s="145"/>
      <c r="AK120" s="146"/>
      <c r="AL120" s="212"/>
      <c r="AM120" s="146"/>
      <c r="AN120" s="147"/>
      <c r="AO120" s="147"/>
      <c r="AP120" s="116"/>
      <c r="AQ120" s="147"/>
      <c r="AR120" s="147"/>
      <c r="AS120" s="149"/>
      <c r="AT120" s="122"/>
      <c r="AU120" s="148" t="s">
        <v>1737</v>
      </c>
      <c r="AV120" s="149"/>
      <c r="AW120" s="150"/>
      <c r="AX120" s="149"/>
      <c r="AY120" s="149"/>
      <c r="AZ120" s="149"/>
      <c r="BA120" s="149"/>
      <c r="BB120" s="149"/>
      <c r="BC120" s="149"/>
      <c r="BD120" s="150"/>
      <c r="BE120" s="150"/>
      <c r="BF120" s="150"/>
      <c r="BG120" s="151"/>
      <c r="BH120" s="151"/>
      <c r="BI120" s="151"/>
      <c r="BJ120" s="152"/>
      <c r="BK120" s="253" t="s">
        <v>1738</v>
      </c>
      <c r="BL120" s="153"/>
      <c r="BM120" s="154"/>
      <c r="BN120" s="155" t="s">
        <v>1739</v>
      </c>
      <c r="BO120" s="226" t="s">
        <v>4491</v>
      </c>
      <c r="BP120" s="196" t="s">
        <v>795</v>
      </c>
      <c r="BQ120" s="116" t="s">
        <v>704</v>
      </c>
      <c r="BR120" s="116" t="s">
        <v>1143</v>
      </c>
      <c r="BS120" s="202" t="s">
        <v>796</v>
      </c>
      <c r="BT120" s="133">
        <v>100</v>
      </c>
      <c r="BU120" s="202" t="s">
        <v>796</v>
      </c>
      <c r="BV120" s="132"/>
      <c r="BW120" s="132"/>
      <c r="BX120" s="134" t="s">
        <v>616</v>
      </c>
      <c r="BY120" s="134" t="s">
        <v>616</v>
      </c>
      <c r="BZ120" s="134"/>
      <c r="CA120" s="132"/>
      <c r="CB120" s="243" t="s">
        <v>4491</v>
      </c>
      <c r="CC120" s="132"/>
      <c r="CD120" s="136"/>
      <c r="CE120" s="136"/>
      <c r="CF120" s="136"/>
      <c r="CG120" s="135"/>
      <c r="CH120" s="129" t="s">
        <v>701</v>
      </c>
      <c r="CI120" s="117">
        <v>45039</v>
      </c>
      <c r="CJ120" s="117">
        <v>45039</v>
      </c>
      <c r="CK120" s="132"/>
      <c r="CL120" s="117">
        <v>45039</v>
      </c>
      <c r="CM120" s="133">
        <v>100</v>
      </c>
      <c r="CN120" s="117">
        <v>45039</v>
      </c>
      <c r="CO120" s="117"/>
      <c r="CP120" s="434"/>
      <c r="CQ120" s="435"/>
      <c r="CR120" s="436"/>
      <c r="CS120" s="435"/>
      <c r="CT120" s="437"/>
      <c r="CU120" s="434"/>
      <c r="CV120" s="117"/>
      <c r="CW120" s="147"/>
      <c r="CX120" s="149"/>
      <c r="CY120" s="117">
        <v>45039</v>
      </c>
      <c r="CZ120" s="117">
        <v>45039</v>
      </c>
      <c r="DA120" s="117"/>
      <c r="DB120" s="117">
        <v>45039</v>
      </c>
      <c r="DC120" s="133">
        <v>100</v>
      </c>
      <c r="DD120" s="117">
        <v>45039</v>
      </c>
      <c r="DE120" s="138"/>
      <c r="DF120" s="138">
        <v>45051</v>
      </c>
      <c r="DG120" s="139" t="s">
        <v>4401</v>
      </c>
      <c r="DH120" s="117">
        <v>45071</v>
      </c>
      <c r="DI120" s="117">
        <v>45071</v>
      </c>
      <c r="DJ120" s="117">
        <v>45071</v>
      </c>
      <c r="DK120" s="117">
        <v>45071</v>
      </c>
      <c r="DL120" s="117"/>
      <c r="DM120" s="117"/>
      <c r="DN120" s="117"/>
      <c r="DO120" s="117"/>
      <c r="DP120" s="140"/>
      <c r="DQ120" s="117"/>
      <c r="DR120" s="117"/>
      <c r="DS120" s="117">
        <v>45054</v>
      </c>
      <c r="DT120" s="117">
        <v>45054</v>
      </c>
      <c r="DU120" s="117"/>
      <c r="DV120" s="117">
        <v>45054</v>
      </c>
      <c r="DW120" s="133">
        <v>100</v>
      </c>
      <c r="DX120" s="117">
        <v>45054</v>
      </c>
      <c r="DY120" s="117"/>
      <c r="DZ120" s="117"/>
      <c r="EA120" s="117"/>
      <c r="EB120" s="117"/>
      <c r="EC120" s="117"/>
      <c r="ED120" s="116"/>
      <c r="EE120" s="117"/>
      <c r="EF120" s="117"/>
      <c r="EG120" s="117">
        <v>45056</v>
      </c>
      <c r="EH120" s="117">
        <v>45056</v>
      </c>
      <c r="EI120" s="117"/>
      <c r="EJ120" s="117">
        <v>45056</v>
      </c>
      <c r="EK120" s="133">
        <v>100</v>
      </c>
      <c r="EL120" s="117">
        <v>45062</v>
      </c>
      <c r="EM120" s="122" t="s">
        <v>4728</v>
      </c>
      <c r="EN120" s="141"/>
      <c r="EO120" s="141"/>
      <c r="EP120" s="141"/>
      <c r="EQ120" s="141"/>
      <c r="ER120" s="141"/>
      <c r="ES120" s="141"/>
      <c r="ET120" s="141"/>
      <c r="EU120" s="117"/>
      <c r="EV120" s="117"/>
      <c r="EW120" s="117"/>
      <c r="EX120" s="117"/>
      <c r="EY120" s="117"/>
      <c r="EZ120" s="117"/>
      <c r="FA120" s="117"/>
      <c r="FB120" s="117">
        <v>45062</v>
      </c>
      <c r="FC120" s="117">
        <v>45062</v>
      </c>
      <c r="FD120" s="117">
        <v>45062</v>
      </c>
      <c r="FE120" s="117">
        <v>45063</v>
      </c>
      <c r="FF120" s="116">
        <v>70</v>
      </c>
      <c r="FG120" s="117"/>
      <c r="FH120" s="138" t="s">
        <v>4729</v>
      </c>
      <c r="FI120" s="142"/>
      <c r="FJ120" s="142"/>
      <c r="FK120" s="143"/>
      <c r="FL120" s="143"/>
      <c r="FM120" s="139"/>
      <c r="FN120" s="142"/>
      <c r="FO120" s="142"/>
      <c r="FP120" s="143"/>
      <c r="FQ120" s="143"/>
      <c r="FR120" s="139"/>
      <c r="FS120" s="476" t="s">
        <v>4718</v>
      </c>
      <c r="FT120" s="477">
        <v>45138</v>
      </c>
      <c r="FU120" s="478" t="s">
        <v>4813</v>
      </c>
      <c r="FW120" s="479" t="s">
        <v>4723</v>
      </c>
      <c r="FX120" s="480">
        <v>45124</v>
      </c>
      <c r="FY120" s="479" t="s">
        <v>4814</v>
      </c>
    </row>
    <row r="121" spans="1:181" ht="20.100000000000001" customHeight="1" x14ac:dyDescent="0.5">
      <c r="A121" s="109">
        <v>120</v>
      </c>
      <c r="B121" s="109" t="s">
        <v>674</v>
      </c>
      <c r="C121" s="109">
        <v>120</v>
      </c>
      <c r="D121" s="110" t="s">
        <v>675</v>
      </c>
      <c r="E121" s="110" t="s">
        <v>676</v>
      </c>
      <c r="F121" s="110" t="s">
        <v>1302</v>
      </c>
      <c r="G121" s="111" t="s">
        <v>159</v>
      </c>
      <c r="H121" s="110" t="s">
        <v>1731</v>
      </c>
      <c r="I121" s="110" t="s">
        <v>1740</v>
      </c>
      <c r="J121" s="110"/>
      <c r="K121" s="293" t="s">
        <v>1741</v>
      </c>
      <c r="L121" s="293" t="s">
        <v>1724</v>
      </c>
      <c r="M121" s="111"/>
      <c r="N121" s="111" t="s">
        <v>1306</v>
      </c>
      <c r="O121" s="111" t="s">
        <v>1743</v>
      </c>
      <c r="P121" s="113">
        <v>14.0228041266232</v>
      </c>
      <c r="Q121" s="113">
        <v>100.915265596468</v>
      </c>
      <c r="R121" s="114" t="s">
        <v>1744</v>
      </c>
      <c r="S121" s="114" t="s">
        <v>1745</v>
      </c>
      <c r="T121" s="115" t="s">
        <v>1746</v>
      </c>
      <c r="U121" s="115" t="s">
        <v>1747</v>
      </c>
      <c r="V121" s="115"/>
      <c r="W121" s="115" t="s">
        <v>1748</v>
      </c>
      <c r="X121" s="115"/>
      <c r="Y121" s="115"/>
      <c r="Z121" s="181"/>
      <c r="AA121" s="181"/>
      <c r="AB121" s="115"/>
      <c r="AC121" s="211"/>
      <c r="AD121" s="312" t="s">
        <v>1717</v>
      </c>
      <c r="AE121" s="312" t="s">
        <v>1718</v>
      </c>
      <c r="AF121" s="117" t="s">
        <v>690</v>
      </c>
      <c r="AG121" s="132">
        <v>44979</v>
      </c>
      <c r="AH121" s="313" t="s">
        <v>691</v>
      </c>
      <c r="AI121" s="277" t="s">
        <v>692</v>
      </c>
      <c r="AJ121" s="145">
        <v>6</v>
      </c>
      <c r="AK121" s="146">
        <v>9</v>
      </c>
      <c r="AL121" s="146">
        <v>3</v>
      </c>
      <c r="AM121" s="146">
        <v>54</v>
      </c>
      <c r="AN121" s="147">
        <v>1</v>
      </c>
      <c r="AO121" s="147">
        <v>2</v>
      </c>
      <c r="AP121" s="116" t="s">
        <v>1749</v>
      </c>
      <c r="AQ121" s="147" t="s">
        <v>752</v>
      </c>
      <c r="AR121" s="147">
        <v>1</v>
      </c>
      <c r="AS121" s="149"/>
      <c r="AT121" s="122">
        <v>44980</v>
      </c>
      <c r="AU121" s="142"/>
      <c r="AV121" s="149" t="s">
        <v>696</v>
      </c>
      <c r="AW121" s="150"/>
      <c r="AX121" s="149"/>
      <c r="AY121" s="149"/>
      <c r="AZ121" s="149"/>
      <c r="BA121" s="149"/>
      <c r="BB121" s="147" t="s">
        <v>697</v>
      </c>
      <c r="BC121" s="149"/>
      <c r="BD121" s="150" t="s">
        <v>698</v>
      </c>
      <c r="BE121" s="150"/>
      <c r="BF121" s="150"/>
      <c r="BG121" s="151" t="s">
        <v>699</v>
      </c>
      <c r="BH121" s="163" t="s">
        <v>754</v>
      </c>
      <c r="BI121" s="151" t="s">
        <v>701</v>
      </c>
      <c r="BJ121" s="152"/>
      <c r="BK121" s="152"/>
      <c r="BL121" s="153"/>
      <c r="BM121" s="154"/>
      <c r="BN121" s="155" t="s">
        <v>1743</v>
      </c>
      <c r="BO121" s="131" t="s">
        <v>1742</v>
      </c>
      <c r="BP121" s="131" t="s">
        <v>1750</v>
      </c>
      <c r="BQ121" s="116" t="s">
        <v>704</v>
      </c>
      <c r="BR121" s="116" t="s">
        <v>1143</v>
      </c>
      <c r="BS121" s="132">
        <v>44979</v>
      </c>
      <c r="BT121" s="133">
        <v>100</v>
      </c>
      <c r="BU121" s="132">
        <v>44979</v>
      </c>
      <c r="BV121" s="132"/>
      <c r="BW121" s="132"/>
      <c r="BX121" s="134"/>
      <c r="BY121" s="134"/>
      <c r="BZ121" s="134"/>
      <c r="CA121" s="132"/>
      <c r="CB121" s="135"/>
      <c r="CC121" s="132"/>
      <c r="CD121" s="136"/>
      <c r="CE121" s="136"/>
      <c r="CF121" s="136"/>
      <c r="CG121" s="135"/>
      <c r="CH121" s="129" t="s">
        <v>701</v>
      </c>
      <c r="CI121" s="117">
        <v>45013</v>
      </c>
      <c r="CJ121" s="117">
        <v>45013</v>
      </c>
      <c r="CK121" s="132"/>
      <c r="CL121" s="117">
        <v>45013</v>
      </c>
      <c r="CM121" s="133">
        <v>100</v>
      </c>
      <c r="CN121" s="117">
        <v>45013</v>
      </c>
      <c r="CO121" s="117"/>
      <c r="CP121" s="137" t="s">
        <v>706</v>
      </c>
      <c r="CQ121" s="132"/>
      <c r="CR121" s="117"/>
      <c r="CS121" s="132"/>
      <c r="CT121" s="133"/>
      <c r="CU121" s="137" t="s">
        <v>4382</v>
      </c>
      <c r="CV121" s="117"/>
      <c r="CW121" s="147"/>
      <c r="CX121" s="149"/>
      <c r="CY121" s="117">
        <v>45013</v>
      </c>
      <c r="CZ121" s="117">
        <v>45013</v>
      </c>
      <c r="DA121" s="117"/>
      <c r="DB121" s="117">
        <v>45013</v>
      </c>
      <c r="DC121" s="133">
        <v>100</v>
      </c>
      <c r="DD121" s="117">
        <v>45013</v>
      </c>
      <c r="DE121" s="138"/>
      <c r="DF121" s="138">
        <v>45019</v>
      </c>
      <c r="DG121" s="139" t="s">
        <v>4413</v>
      </c>
      <c r="DH121" s="117">
        <v>45036</v>
      </c>
      <c r="DI121" s="117">
        <v>45036</v>
      </c>
      <c r="DJ121" s="117">
        <v>45036</v>
      </c>
      <c r="DK121" s="117">
        <v>45036</v>
      </c>
      <c r="DL121" s="117"/>
      <c r="DM121" s="117"/>
      <c r="DN121" s="117"/>
      <c r="DO121" s="117"/>
      <c r="DP121" s="140"/>
      <c r="DQ121" s="117"/>
      <c r="DR121" s="117"/>
      <c r="DS121" s="117">
        <v>45054</v>
      </c>
      <c r="DT121" s="117">
        <v>45054</v>
      </c>
      <c r="DU121" s="117"/>
      <c r="DV121" s="117">
        <v>45054</v>
      </c>
      <c r="DW121" s="133">
        <v>100</v>
      </c>
      <c r="DX121" s="117">
        <v>45054</v>
      </c>
      <c r="DY121" s="117"/>
      <c r="DZ121" s="117">
        <v>45039</v>
      </c>
      <c r="EA121" s="117">
        <v>45039</v>
      </c>
      <c r="EB121" s="117"/>
      <c r="EC121" s="117">
        <v>45039</v>
      </c>
      <c r="ED121" s="116">
        <v>100</v>
      </c>
      <c r="EE121" s="117">
        <v>45039</v>
      </c>
      <c r="EF121" s="117" t="s">
        <v>4462</v>
      </c>
      <c r="EG121" s="117">
        <v>45049</v>
      </c>
      <c r="EH121" s="117">
        <v>45049</v>
      </c>
      <c r="EI121" s="117"/>
      <c r="EJ121" s="117">
        <v>45050</v>
      </c>
      <c r="EK121" s="116">
        <v>100</v>
      </c>
      <c r="EL121" s="117">
        <v>45063</v>
      </c>
      <c r="EM121" s="122" t="s">
        <v>4731</v>
      </c>
      <c r="EN121" s="141"/>
      <c r="EO121" s="141"/>
      <c r="EP121" s="141"/>
      <c r="EQ121" s="141"/>
      <c r="ER121" s="141"/>
      <c r="ES121" s="141"/>
      <c r="ET121" s="141"/>
      <c r="EU121" s="117"/>
      <c r="EV121" s="117"/>
      <c r="EW121" s="117"/>
      <c r="EX121" s="117"/>
      <c r="EY121" s="117"/>
      <c r="EZ121" s="117"/>
      <c r="FA121" s="117"/>
      <c r="FB121" s="117">
        <v>45061</v>
      </c>
      <c r="FC121" s="117">
        <v>45061</v>
      </c>
      <c r="FD121" s="117">
        <v>45061</v>
      </c>
      <c r="FE121" s="117">
        <v>45062</v>
      </c>
      <c r="FF121" s="116">
        <v>70</v>
      </c>
      <c r="FG121" s="117"/>
      <c r="FH121" s="138"/>
      <c r="FI121" s="142"/>
      <c r="FJ121" s="142"/>
      <c r="FK121" s="143">
        <v>243350</v>
      </c>
      <c r="FL121" s="143">
        <v>243350</v>
      </c>
      <c r="FM121" s="139" t="s">
        <v>708</v>
      </c>
      <c r="FN121" s="142"/>
      <c r="FO121" s="142"/>
      <c r="FP121" s="143">
        <v>243350</v>
      </c>
      <c r="FQ121" s="143">
        <v>243350</v>
      </c>
      <c r="FR121" s="139" t="s">
        <v>708</v>
      </c>
      <c r="FS121" s="476" t="s">
        <v>4718</v>
      </c>
      <c r="FT121" s="477">
        <v>45139</v>
      </c>
      <c r="FU121" s="478" t="s">
        <v>4813</v>
      </c>
      <c r="FW121" s="479" t="s">
        <v>4723</v>
      </c>
      <c r="FX121" s="480">
        <v>45124</v>
      </c>
      <c r="FY121" s="479" t="s">
        <v>4814</v>
      </c>
    </row>
    <row r="122" spans="1:181" ht="20.100000000000001" customHeight="1" x14ac:dyDescent="0.5">
      <c r="A122" s="109">
        <v>121</v>
      </c>
      <c r="B122" s="109" t="s">
        <v>674</v>
      </c>
      <c r="C122" s="109">
        <v>121</v>
      </c>
      <c r="D122" s="110" t="s">
        <v>675</v>
      </c>
      <c r="E122" s="110" t="s">
        <v>676</v>
      </c>
      <c r="F122" s="110" t="s">
        <v>1751</v>
      </c>
      <c r="G122" s="111" t="s">
        <v>164</v>
      </c>
      <c r="H122" s="110" t="s">
        <v>1752</v>
      </c>
      <c r="I122" s="110" t="s">
        <v>1753</v>
      </c>
      <c r="J122" s="110"/>
      <c r="K122" s="111" t="s">
        <v>1754</v>
      </c>
      <c r="L122" s="111" t="s">
        <v>1755</v>
      </c>
      <c r="M122" s="111"/>
      <c r="N122" s="111" t="s">
        <v>682</v>
      </c>
      <c r="O122" s="111" t="s">
        <v>1756</v>
      </c>
      <c r="P122" s="113">
        <v>13.793988824153301</v>
      </c>
      <c r="Q122" s="113">
        <v>100.132093229853</v>
      </c>
      <c r="R122" s="315" t="s">
        <v>1757</v>
      </c>
      <c r="S122" s="114" t="s">
        <v>1758</v>
      </c>
      <c r="T122" s="115" t="s">
        <v>1759</v>
      </c>
      <c r="U122" s="115" t="s">
        <v>1760</v>
      </c>
      <c r="V122" s="115"/>
      <c r="W122" s="115" t="s">
        <v>1761</v>
      </c>
      <c r="X122" s="115"/>
      <c r="Y122" s="115"/>
      <c r="Z122" s="181"/>
      <c r="AA122" s="181"/>
      <c r="AB122" s="115"/>
      <c r="AC122" s="211"/>
      <c r="AD122" s="166" t="s">
        <v>1762</v>
      </c>
      <c r="AE122" s="166" t="s">
        <v>1763</v>
      </c>
      <c r="AF122" s="117" t="s">
        <v>690</v>
      </c>
      <c r="AG122" s="132">
        <v>44960</v>
      </c>
      <c r="AH122" s="168" t="s">
        <v>691</v>
      </c>
      <c r="AI122" s="118" t="s">
        <v>692</v>
      </c>
      <c r="AJ122" s="145">
        <v>6</v>
      </c>
      <c r="AK122" s="146">
        <v>9</v>
      </c>
      <c r="AL122" s="146">
        <v>4</v>
      </c>
      <c r="AM122" s="146">
        <f t="shared" ref="AM122:AM131" si="0">AJ122*AK122</f>
        <v>54</v>
      </c>
      <c r="AN122" s="147">
        <v>1</v>
      </c>
      <c r="AO122" s="147">
        <v>1</v>
      </c>
      <c r="AP122" s="240"/>
      <c r="AQ122" s="301"/>
      <c r="AR122" s="301"/>
      <c r="AS122" s="147"/>
      <c r="AT122" s="138">
        <v>44964</v>
      </c>
      <c r="AU122" s="294" t="s">
        <v>1764</v>
      </c>
      <c r="AV122" s="295" t="s">
        <v>696</v>
      </c>
      <c r="AW122" s="296" t="s">
        <v>1386</v>
      </c>
      <c r="AX122" s="297"/>
      <c r="AY122" s="297" t="s">
        <v>1326</v>
      </c>
      <c r="AZ122" s="297"/>
      <c r="BA122" s="297"/>
      <c r="BB122" s="297"/>
      <c r="BC122" s="297"/>
      <c r="BD122" s="296" t="s">
        <v>698</v>
      </c>
      <c r="BE122" s="296"/>
      <c r="BF122" s="296"/>
      <c r="BG122" s="237" t="s">
        <v>699</v>
      </c>
      <c r="BH122" s="316"/>
      <c r="BI122" s="237" t="s">
        <v>701</v>
      </c>
      <c r="BJ122" s="298"/>
      <c r="BK122" s="298"/>
      <c r="BL122" s="153"/>
      <c r="BM122" s="154"/>
      <c r="BN122" s="111" t="s">
        <v>1765</v>
      </c>
      <c r="BO122" s="317" t="s">
        <v>1756</v>
      </c>
      <c r="BP122" s="317" t="s">
        <v>703</v>
      </c>
      <c r="BQ122" s="116" t="s">
        <v>704</v>
      </c>
      <c r="BR122" s="314" t="s">
        <v>705</v>
      </c>
      <c r="BS122" s="132">
        <v>44960</v>
      </c>
      <c r="BT122" s="133">
        <v>100</v>
      </c>
      <c r="BU122" s="132">
        <v>44960</v>
      </c>
      <c r="BV122" s="132"/>
      <c r="BW122" s="132"/>
      <c r="BX122" s="134"/>
      <c r="BY122" s="134"/>
      <c r="BZ122" s="134"/>
      <c r="CA122" s="132"/>
      <c r="CB122" s="135"/>
      <c r="CC122" s="132"/>
      <c r="CD122" s="136"/>
      <c r="CE122" s="136"/>
      <c r="CF122" s="136"/>
      <c r="CG122" s="135"/>
      <c r="CH122" s="129" t="s">
        <v>701</v>
      </c>
      <c r="CI122" s="132">
        <v>44992</v>
      </c>
      <c r="CJ122" s="117">
        <v>44998</v>
      </c>
      <c r="CK122" s="132"/>
      <c r="CL122" s="117">
        <v>44998</v>
      </c>
      <c r="CM122" s="133">
        <v>100</v>
      </c>
      <c r="CN122" s="117">
        <v>44998</v>
      </c>
      <c r="CO122" s="132"/>
      <c r="CP122" s="137" t="s">
        <v>706</v>
      </c>
      <c r="CQ122" s="132"/>
      <c r="CR122" s="117"/>
      <c r="CS122" s="132"/>
      <c r="CT122" s="133"/>
      <c r="CU122" s="137" t="s">
        <v>4382</v>
      </c>
      <c r="CV122" s="297" t="s">
        <v>1326</v>
      </c>
      <c r="CW122" s="297"/>
      <c r="CX122" s="297" t="s">
        <v>1326</v>
      </c>
      <c r="CY122" s="117">
        <v>44998</v>
      </c>
      <c r="CZ122" s="117">
        <v>44998</v>
      </c>
      <c r="DA122" s="117"/>
      <c r="DB122" s="117">
        <v>44998</v>
      </c>
      <c r="DC122" s="133">
        <v>100</v>
      </c>
      <c r="DD122" s="117">
        <v>44998</v>
      </c>
      <c r="DE122" s="138"/>
      <c r="DF122" s="138">
        <v>45007</v>
      </c>
      <c r="DG122" s="139" t="s">
        <v>4446</v>
      </c>
      <c r="DH122" s="117">
        <v>45028</v>
      </c>
      <c r="DI122" s="117">
        <v>45028</v>
      </c>
      <c r="DJ122" s="117">
        <v>45028</v>
      </c>
      <c r="DK122" s="117">
        <v>45028</v>
      </c>
      <c r="DL122" s="117"/>
      <c r="DM122" s="117"/>
      <c r="DN122" s="117"/>
      <c r="DO122" s="117"/>
      <c r="DP122" s="140"/>
      <c r="DQ122" s="117"/>
      <c r="DR122" s="117"/>
      <c r="DS122" s="117">
        <v>45044</v>
      </c>
      <c r="DT122" s="117">
        <v>45044</v>
      </c>
      <c r="DU122" s="117"/>
      <c r="DV122" s="117">
        <v>45044</v>
      </c>
      <c r="DW122" s="133">
        <v>100</v>
      </c>
      <c r="DX122" s="117">
        <v>45044</v>
      </c>
      <c r="DY122" s="117"/>
      <c r="DZ122" s="117">
        <v>45036</v>
      </c>
      <c r="EA122" s="117">
        <v>45036</v>
      </c>
      <c r="EB122" s="117"/>
      <c r="EC122" s="117">
        <v>45036</v>
      </c>
      <c r="ED122" s="116">
        <v>100</v>
      </c>
      <c r="EE122" s="117">
        <v>45036</v>
      </c>
      <c r="EF122" s="117" t="s">
        <v>1044</v>
      </c>
      <c r="EG122" s="117">
        <v>45036</v>
      </c>
      <c r="EH122" s="117">
        <v>45036</v>
      </c>
      <c r="EI122" s="117"/>
      <c r="EJ122" s="117">
        <v>45036</v>
      </c>
      <c r="EK122" s="116">
        <v>100</v>
      </c>
      <c r="EL122" s="117">
        <v>45062</v>
      </c>
      <c r="EM122" s="122" t="s">
        <v>1044</v>
      </c>
      <c r="EN122" s="141"/>
      <c r="EO122" s="141"/>
      <c r="EP122" s="141"/>
      <c r="EQ122" s="141"/>
      <c r="ER122" s="141"/>
      <c r="ES122" s="141"/>
      <c r="ET122" s="141"/>
      <c r="EU122" s="117"/>
      <c r="EV122" s="117"/>
      <c r="EW122" s="117"/>
      <c r="EX122" s="117"/>
      <c r="EY122" s="117"/>
      <c r="EZ122" s="117"/>
      <c r="FA122" s="117"/>
      <c r="FB122" s="117">
        <v>45051</v>
      </c>
      <c r="FC122" s="117">
        <v>45051</v>
      </c>
      <c r="FD122" s="117">
        <v>45051</v>
      </c>
      <c r="FE122" s="117">
        <v>45052</v>
      </c>
      <c r="FF122" s="116">
        <v>70</v>
      </c>
      <c r="FG122" s="117"/>
      <c r="FH122" s="138" t="s">
        <v>4815</v>
      </c>
      <c r="FI122" s="142"/>
      <c r="FJ122" s="142"/>
      <c r="FK122" s="143">
        <v>243347</v>
      </c>
      <c r="FL122" s="143">
        <v>243347</v>
      </c>
      <c r="FM122" s="139" t="s">
        <v>708</v>
      </c>
      <c r="FN122" s="142"/>
      <c r="FO122" s="142"/>
      <c r="FP122" s="143">
        <v>243347</v>
      </c>
      <c r="FQ122" s="143">
        <v>243347</v>
      </c>
      <c r="FR122" s="139" t="s">
        <v>708</v>
      </c>
      <c r="FS122" s="481" t="s">
        <v>4718</v>
      </c>
      <c r="FT122" s="482">
        <v>45117</v>
      </c>
      <c r="FU122" s="483" t="s">
        <v>4816</v>
      </c>
      <c r="FW122" s="478" t="s">
        <v>4718</v>
      </c>
      <c r="FX122" s="477">
        <v>45098</v>
      </c>
      <c r="FY122" s="478" t="s">
        <v>4817</v>
      </c>
    </row>
    <row r="123" spans="1:181" ht="20.100000000000001" customHeight="1" x14ac:dyDescent="0.5">
      <c r="A123" s="109">
        <v>122</v>
      </c>
      <c r="B123" s="109" t="s">
        <v>674</v>
      </c>
      <c r="C123" s="109">
        <v>122</v>
      </c>
      <c r="D123" s="110" t="s">
        <v>675</v>
      </c>
      <c r="E123" s="110" t="s">
        <v>676</v>
      </c>
      <c r="F123" s="110" t="s">
        <v>1751</v>
      </c>
      <c r="G123" s="111" t="s">
        <v>164</v>
      </c>
      <c r="H123" s="110" t="s">
        <v>1752</v>
      </c>
      <c r="I123" s="110" t="s">
        <v>1766</v>
      </c>
      <c r="J123" s="110"/>
      <c r="K123" s="111" t="s">
        <v>1767</v>
      </c>
      <c r="L123" s="111" t="s">
        <v>1768</v>
      </c>
      <c r="M123" s="111"/>
      <c r="N123" s="111" t="s">
        <v>682</v>
      </c>
      <c r="O123" s="111" t="s">
        <v>1769</v>
      </c>
      <c r="P123" s="113">
        <v>13.8661108226434</v>
      </c>
      <c r="Q123" s="113">
        <v>100.146933696467</v>
      </c>
      <c r="R123" s="318" t="s">
        <v>1770</v>
      </c>
      <c r="S123" s="114" t="s">
        <v>1771</v>
      </c>
      <c r="T123" s="115" t="s">
        <v>1772</v>
      </c>
      <c r="U123" s="115" t="s">
        <v>1773</v>
      </c>
      <c r="V123" s="115"/>
      <c r="W123" s="115" t="s">
        <v>1774</v>
      </c>
      <c r="X123" s="115"/>
      <c r="Y123" s="115"/>
      <c r="Z123" s="181"/>
      <c r="AA123" s="181"/>
      <c r="AB123" s="115"/>
      <c r="AC123" s="211"/>
      <c r="AD123" s="166" t="s">
        <v>1775</v>
      </c>
      <c r="AE123" s="166" t="s">
        <v>1776</v>
      </c>
      <c r="AF123" s="117" t="s">
        <v>690</v>
      </c>
      <c r="AG123" s="132">
        <v>44960</v>
      </c>
      <c r="AH123" s="168" t="s">
        <v>691</v>
      </c>
      <c r="AI123" s="118" t="s">
        <v>692</v>
      </c>
      <c r="AJ123" s="145">
        <v>10</v>
      </c>
      <c r="AK123" s="146">
        <v>20</v>
      </c>
      <c r="AL123" s="146">
        <v>3.6</v>
      </c>
      <c r="AM123" s="146">
        <f t="shared" si="0"/>
        <v>200</v>
      </c>
      <c r="AN123" s="147">
        <v>1</v>
      </c>
      <c r="AO123" s="147">
        <v>4</v>
      </c>
      <c r="AP123" s="240" t="s">
        <v>1777</v>
      </c>
      <c r="AQ123" s="301"/>
      <c r="AR123" s="147">
        <v>3</v>
      </c>
      <c r="AS123" s="147"/>
      <c r="AT123" s="138">
        <v>44964</v>
      </c>
      <c r="AU123" s="294" t="s">
        <v>1764</v>
      </c>
      <c r="AV123" s="295" t="s">
        <v>696</v>
      </c>
      <c r="AW123" s="296"/>
      <c r="AX123" s="297"/>
      <c r="AY123" s="297"/>
      <c r="AZ123" s="297"/>
      <c r="BA123" s="297"/>
      <c r="BB123" s="297" t="s">
        <v>697</v>
      </c>
      <c r="BC123" s="297"/>
      <c r="BD123" s="296"/>
      <c r="BE123" s="296" t="s">
        <v>598</v>
      </c>
      <c r="BF123" s="158">
        <v>1</v>
      </c>
      <c r="BG123" s="237" t="s">
        <v>699</v>
      </c>
      <c r="BH123" s="237" t="s">
        <v>700</v>
      </c>
      <c r="BI123" s="237" t="s">
        <v>701</v>
      </c>
      <c r="BJ123" s="298"/>
      <c r="BK123" s="298"/>
      <c r="BL123" s="170" t="s">
        <v>1778</v>
      </c>
      <c r="BM123" s="154"/>
      <c r="BN123" s="111" t="s">
        <v>1769</v>
      </c>
      <c r="BO123" s="319" t="s">
        <v>1769</v>
      </c>
      <c r="BP123" s="317"/>
      <c r="BQ123" s="116" t="s">
        <v>704</v>
      </c>
      <c r="BR123" s="116" t="s">
        <v>705</v>
      </c>
      <c r="BS123" s="132">
        <v>44960</v>
      </c>
      <c r="BT123" s="133">
        <v>100</v>
      </c>
      <c r="BU123" s="132">
        <v>44960</v>
      </c>
      <c r="BV123" s="132"/>
      <c r="BW123" s="132"/>
      <c r="BX123" s="134"/>
      <c r="BY123" s="134"/>
      <c r="BZ123" s="134"/>
      <c r="CA123" s="132"/>
      <c r="CB123" s="135"/>
      <c r="CC123" s="132"/>
      <c r="CD123" s="136"/>
      <c r="CE123" s="136"/>
      <c r="CF123" s="136"/>
      <c r="CG123" s="135"/>
      <c r="CH123" s="129" t="s">
        <v>701</v>
      </c>
      <c r="CI123" s="132">
        <v>45038</v>
      </c>
      <c r="CJ123" s="117">
        <v>45038</v>
      </c>
      <c r="CK123" s="132"/>
      <c r="CL123" s="117">
        <v>45038</v>
      </c>
      <c r="CM123" s="133">
        <v>100</v>
      </c>
      <c r="CN123" s="117">
        <v>45038</v>
      </c>
      <c r="CO123" s="117"/>
      <c r="CP123" s="132">
        <v>45033</v>
      </c>
      <c r="CQ123" s="132">
        <v>45033</v>
      </c>
      <c r="CR123" s="132"/>
      <c r="CS123" s="132">
        <v>45034</v>
      </c>
      <c r="CT123" s="133">
        <v>100</v>
      </c>
      <c r="CU123" s="132">
        <v>45034</v>
      </c>
      <c r="CV123" s="117" t="s">
        <v>1779</v>
      </c>
      <c r="CW123" s="297"/>
      <c r="CX123" s="297"/>
      <c r="CY123" s="117">
        <v>45038</v>
      </c>
      <c r="CZ123" s="117">
        <v>45038</v>
      </c>
      <c r="DA123" s="117"/>
      <c r="DB123" s="117">
        <v>45038</v>
      </c>
      <c r="DC123" s="133">
        <v>100</v>
      </c>
      <c r="DD123" s="117">
        <v>45038</v>
      </c>
      <c r="DE123" s="138"/>
      <c r="DF123" s="138">
        <v>45019</v>
      </c>
      <c r="DG123" s="139" t="s">
        <v>4413</v>
      </c>
      <c r="DH123" s="117">
        <v>45037</v>
      </c>
      <c r="DI123" s="117">
        <v>45037</v>
      </c>
      <c r="DJ123" s="117">
        <v>45037</v>
      </c>
      <c r="DK123" s="117">
        <v>45037</v>
      </c>
      <c r="DL123" s="117"/>
      <c r="DM123" s="117"/>
      <c r="DN123" s="117"/>
      <c r="DO123" s="117"/>
      <c r="DP123" s="140"/>
      <c r="DQ123" s="117"/>
      <c r="DR123" s="117"/>
      <c r="DS123" s="117"/>
      <c r="DT123" s="117"/>
      <c r="DU123" s="117"/>
      <c r="DV123" s="117"/>
      <c r="DW123" s="133"/>
      <c r="DX123" s="117"/>
      <c r="DY123" s="117"/>
      <c r="DZ123" s="117">
        <v>45036</v>
      </c>
      <c r="EA123" s="117">
        <v>45036</v>
      </c>
      <c r="EB123" s="117"/>
      <c r="EC123" s="117">
        <v>45036</v>
      </c>
      <c r="ED123" s="116">
        <v>100</v>
      </c>
      <c r="EE123" s="117">
        <v>45036</v>
      </c>
      <c r="EF123" s="117" t="s">
        <v>1044</v>
      </c>
      <c r="EG123" s="117">
        <v>45036</v>
      </c>
      <c r="EH123" s="117">
        <v>45036</v>
      </c>
      <c r="EI123" s="117"/>
      <c r="EJ123" s="117">
        <v>45036</v>
      </c>
      <c r="EK123" s="116">
        <v>100</v>
      </c>
      <c r="EL123" s="117">
        <v>45062</v>
      </c>
      <c r="EM123" s="122" t="s">
        <v>1044</v>
      </c>
      <c r="EN123" s="141"/>
      <c r="EO123" s="141"/>
      <c r="EP123" s="141"/>
      <c r="EQ123" s="141"/>
      <c r="ER123" s="141"/>
      <c r="ES123" s="141"/>
      <c r="ET123" s="141"/>
      <c r="EU123" s="117"/>
      <c r="EV123" s="117"/>
      <c r="EW123" s="117"/>
      <c r="EX123" s="117"/>
      <c r="EY123" s="117"/>
      <c r="EZ123" s="117"/>
      <c r="FA123" s="117"/>
      <c r="FB123" s="117">
        <v>45055</v>
      </c>
      <c r="FC123" s="117">
        <v>45055</v>
      </c>
      <c r="FD123" s="117">
        <v>45055</v>
      </c>
      <c r="FE123" s="117">
        <v>45056</v>
      </c>
      <c r="FF123" s="116">
        <v>70</v>
      </c>
      <c r="FG123" s="117"/>
      <c r="FH123" s="138"/>
      <c r="FI123" s="142"/>
      <c r="FJ123" s="142"/>
      <c r="FK123" s="143">
        <v>243347</v>
      </c>
      <c r="FL123" s="143">
        <v>243347</v>
      </c>
      <c r="FM123" s="139" t="s">
        <v>708</v>
      </c>
      <c r="FN123" s="142"/>
      <c r="FO123" s="142"/>
      <c r="FP123" s="143">
        <v>243347</v>
      </c>
      <c r="FQ123" s="143">
        <v>243347</v>
      </c>
      <c r="FR123" s="139" t="s">
        <v>708</v>
      </c>
      <c r="FS123" s="481" t="s">
        <v>4718</v>
      </c>
      <c r="FT123" s="482">
        <v>45117</v>
      </c>
      <c r="FU123" s="483" t="s">
        <v>4816</v>
      </c>
      <c r="FW123" s="478" t="s">
        <v>4718</v>
      </c>
      <c r="FX123" s="477">
        <v>45098</v>
      </c>
      <c r="FY123" s="478" t="s">
        <v>4817</v>
      </c>
    </row>
    <row r="124" spans="1:181" ht="20.100000000000001" customHeight="1" x14ac:dyDescent="0.5">
      <c r="A124" s="109">
        <v>123</v>
      </c>
      <c r="B124" s="109" t="s">
        <v>674</v>
      </c>
      <c r="C124" s="109">
        <v>123</v>
      </c>
      <c r="D124" s="110" t="s">
        <v>675</v>
      </c>
      <c r="E124" s="110" t="s">
        <v>676</v>
      </c>
      <c r="F124" s="110" t="s">
        <v>1751</v>
      </c>
      <c r="G124" s="111" t="s">
        <v>164</v>
      </c>
      <c r="H124" s="110" t="s">
        <v>1203</v>
      </c>
      <c r="I124" s="110" t="s">
        <v>1780</v>
      </c>
      <c r="J124" s="110"/>
      <c r="K124" s="111" t="s">
        <v>1781</v>
      </c>
      <c r="L124" s="111" t="s">
        <v>1782</v>
      </c>
      <c r="M124" s="111"/>
      <c r="N124" s="111" t="s">
        <v>682</v>
      </c>
      <c r="O124" s="111" t="s">
        <v>1783</v>
      </c>
      <c r="P124" s="113">
        <v>13.820774926735099</v>
      </c>
      <c r="Q124" s="113">
        <v>99.991837938795996</v>
      </c>
      <c r="R124" s="114" t="s">
        <v>1784</v>
      </c>
      <c r="S124" s="114" t="s">
        <v>1785</v>
      </c>
      <c r="T124" s="115" t="s">
        <v>1786</v>
      </c>
      <c r="U124" s="115" t="s">
        <v>1787</v>
      </c>
      <c r="V124" s="115"/>
      <c r="W124" s="115"/>
      <c r="X124" s="115"/>
      <c r="Y124" s="115"/>
      <c r="Z124" s="181"/>
      <c r="AA124" s="181"/>
      <c r="AB124" s="115"/>
      <c r="AC124" s="211"/>
      <c r="AD124" s="166" t="s">
        <v>1762</v>
      </c>
      <c r="AE124" s="166" t="s">
        <v>1763</v>
      </c>
      <c r="AF124" s="117" t="s">
        <v>690</v>
      </c>
      <c r="AG124" s="132">
        <v>44959</v>
      </c>
      <c r="AH124" s="168" t="s">
        <v>691</v>
      </c>
      <c r="AI124" s="118" t="s">
        <v>692</v>
      </c>
      <c r="AJ124" s="145">
        <v>6</v>
      </c>
      <c r="AK124" s="146">
        <v>9</v>
      </c>
      <c r="AL124" s="146">
        <v>3.6</v>
      </c>
      <c r="AM124" s="146">
        <f t="shared" si="0"/>
        <v>54</v>
      </c>
      <c r="AN124" s="147">
        <v>1</v>
      </c>
      <c r="AO124" s="147">
        <v>2</v>
      </c>
      <c r="AP124" s="240" t="s">
        <v>1788</v>
      </c>
      <c r="AQ124" s="301"/>
      <c r="AR124" s="301"/>
      <c r="AS124" s="147"/>
      <c r="AT124" s="138">
        <v>44964</v>
      </c>
      <c r="AU124" s="294" t="s">
        <v>1764</v>
      </c>
      <c r="AV124" s="295" t="s">
        <v>696</v>
      </c>
      <c r="AW124" s="296" t="s">
        <v>1584</v>
      </c>
      <c r="AX124" s="297"/>
      <c r="AY124" s="297"/>
      <c r="AZ124" s="297"/>
      <c r="BA124" s="297"/>
      <c r="BB124" s="297"/>
      <c r="BC124" s="297"/>
      <c r="BD124" s="296" t="s">
        <v>698</v>
      </c>
      <c r="BE124" s="296"/>
      <c r="BF124" s="296"/>
      <c r="BG124" s="237" t="s">
        <v>699</v>
      </c>
      <c r="BH124" s="316"/>
      <c r="BI124" s="237" t="s">
        <v>701</v>
      </c>
      <c r="BJ124" s="298"/>
      <c r="BK124" s="298"/>
      <c r="BL124" s="153"/>
      <c r="BM124" s="154"/>
      <c r="BN124" s="111" t="s">
        <v>1789</v>
      </c>
      <c r="BO124" s="317" t="s">
        <v>1783</v>
      </c>
      <c r="BP124" s="317" t="s">
        <v>703</v>
      </c>
      <c r="BQ124" s="116" t="s">
        <v>704</v>
      </c>
      <c r="BR124" s="314" t="s">
        <v>705</v>
      </c>
      <c r="BS124" s="132">
        <v>44959</v>
      </c>
      <c r="BT124" s="133">
        <v>100</v>
      </c>
      <c r="BU124" s="132">
        <v>44959</v>
      </c>
      <c r="BV124" s="132"/>
      <c r="BW124" s="132"/>
      <c r="BX124" s="134"/>
      <c r="BY124" s="134"/>
      <c r="BZ124" s="134"/>
      <c r="CA124" s="132"/>
      <c r="CB124" s="135"/>
      <c r="CC124" s="132"/>
      <c r="CD124" s="136"/>
      <c r="CE124" s="136"/>
      <c r="CF124" s="136"/>
      <c r="CG124" s="135"/>
      <c r="CH124" s="129" t="s">
        <v>701</v>
      </c>
      <c r="CI124" s="132">
        <v>44992</v>
      </c>
      <c r="CJ124" s="117">
        <v>44995</v>
      </c>
      <c r="CK124" s="132"/>
      <c r="CL124" s="117">
        <v>44995</v>
      </c>
      <c r="CM124" s="133">
        <v>100</v>
      </c>
      <c r="CN124" s="117">
        <v>44995</v>
      </c>
      <c r="CO124" s="132"/>
      <c r="CP124" s="132">
        <v>45017</v>
      </c>
      <c r="CQ124" s="132">
        <v>45017</v>
      </c>
      <c r="CR124" s="117"/>
      <c r="CS124" s="132">
        <v>45017</v>
      </c>
      <c r="CT124" s="133">
        <v>100</v>
      </c>
      <c r="CU124" s="132">
        <v>45017</v>
      </c>
      <c r="CV124" s="117" t="s">
        <v>727</v>
      </c>
      <c r="CW124" s="297"/>
      <c r="CX124" s="297"/>
      <c r="CY124" s="117">
        <v>44995</v>
      </c>
      <c r="CZ124" s="117">
        <v>44995</v>
      </c>
      <c r="DA124" s="117"/>
      <c r="DB124" s="117">
        <v>44995</v>
      </c>
      <c r="DC124" s="133">
        <v>100</v>
      </c>
      <c r="DD124" s="117">
        <v>44995</v>
      </c>
      <c r="DE124" s="138"/>
      <c r="DF124" s="138">
        <v>45007</v>
      </c>
      <c r="DG124" s="139" t="s">
        <v>4446</v>
      </c>
      <c r="DH124" s="117">
        <v>45037</v>
      </c>
      <c r="DI124" s="117">
        <v>45037</v>
      </c>
      <c r="DJ124" s="117">
        <v>45037</v>
      </c>
      <c r="DK124" s="117">
        <v>45037</v>
      </c>
      <c r="DL124" s="117">
        <v>45037</v>
      </c>
      <c r="DM124" s="117">
        <v>45037</v>
      </c>
      <c r="DN124" s="117"/>
      <c r="DO124" s="117">
        <v>45037</v>
      </c>
      <c r="DP124" s="133">
        <v>100</v>
      </c>
      <c r="DQ124" s="117">
        <v>45037</v>
      </c>
      <c r="DR124" s="117"/>
      <c r="DS124" s="117">
        <v>45037</v>
      </c>
      <c r="DT124" s="117">
        <v>45037</v>
      </c>
      <c r="DU124" s="117"/>
      <c r="DV124" s="117">
        <v>45037</v>
      </c>
      <c r="DW124" s="133">
        <v>100</v>
      </c>
      <c r="DX124" s="117">
        <v>45037</v>
      </c>
      <c r="DY124" s="117"/>
      <c r="DZ124" s="117">
        <v>45036</v>
      </c>
      <c r="EA124" s="117">
        <v>45036</v>
      </c>
      <c r="EB124" s="117"/>
      <c r="EC124" s="117">
        <v>45036</v>
      </c>
      <c r="ED124" s="116">
        <v>100</v>
      </c>
      <c r="EE124" s="117">
        <v>45036</v>
      </c>
      <c r="EF124" s="117" t="s">
        <v>1044</v>
      </c>
      <c r="EG124" s="117">
        <v>45036</v>
      </c>
      <c r="EH124" s="117">
        <v>45036</v>
      </c>
      <c r="EI124" s="117"/>
      <c r="EJ124" s="117">
        <v>45036</v>
      </c>
      <c r="EK124" s="116">
        <v>100</v>
      </c>
      <c r="EL124" s="117">
        <v>45062</v>
      </c>
      <c r="EM124" s="122" t="s">
        <v>1044</v>
      </c>
      <c r="EN124" s="141"/>
      <c r="EO124" s="141"/>
      <c r="EP124" s="141"/>
      <c r="EQ124" s="141"/>
      <c r="ER124" s="141"/>
      <c r="ES124" s="141"/>
      <c r="ET124" s="141"/>
      <c r="EU124" s="117"/>
      <c r="EV124" s="117"/>
      <c r="EW124" s="117"/>
      <c r="EX124" s="117"/>
      <c r="EY124" s="117"/>
      <c r="EZ124" s="117"/>
      <c r="FA124" s="117"/>
      <c r="FB124" s="117">
        <v>45055</v>
      </c>
      <c r="FC124" s="117">
        <v>45055</v>
      </c>
      <c r="FD124" s="117">
        <v>45055</v>
      </c>
      <c r="FE124" s="117">
        <v>45056</v>
      </c>
      <c r="FF124" s="116">
        <v>70</v>
      </c>
      <c r="FG124" s="117"/>
      <c r="FH124" s="138"/>
      <c r="FI124" s="142"/>
      <c r="FJ124" s="142"/>
      <c r="FK124" s="143">
        <v>243341</v>
      </c>
      <c r="FL124" s="143">
        <v>243341</v>
      </c>
      <c r="FM124" s="139" t="s">
        <v>708</v>
      </c>
      <c r="FN124" s="142"/>
      <c r="FO124" s="142"/>
      <c r="FP124" s="143">
        <v>243341</v>
      </c>
      <c r="FQ124" s="143">
        <v>243341</v>
      </c>
      <c r="FR124" s="139" t="s">
        <v>708</v>
      </c>
      <c r="FS124" s="481" t="s">
        <v>4718</v>
      </c>
      <c r="FT124" s="482">
        <v>45117</v>
      </c>
      <c r="FU124" s="483" t="s">
        <v>4816</v>
      </c>
      <c r="FW124" s="478" t="s">
        <v>4718</v>
      </c>
      <c r="FX124" s="477">
        <v>45098</v>
      </c>
      <c r="FY124" s="478" t="s">
        <v>4817</v>
      </c>
    </row>
    <row r="125" spans="1:181" ht="20.100000000000001" customHeight="1" x14ac:dyDescent="0.5">
      <c r="A125" s="109">
        <v>124</v>
      </c>
      <c r="B125" s="109" t="s">
        <v>674</v>
      </c>
      <c r="C125" s="109">
        <v>124</v>
      </c>
      <c r="D125" s="110" t="s">
        <v>675</v>
      </c>
      <c r="E125" s="110" t="s">
        <v>676</v>
      </c>
      <c r="F125" s="110" t="s">
        <v>1751</v>
      </c>
      <c r="G125" s="111" t="s">
        <v>164</v>
      </c>
      <c r="H125" s="110" t="s">
        <v>1203</v>
      </c>
      <c r="I125" s="110" t="s">
        <v>1790</v>
      </c>
      <c r="J125" s="110"/>
      <c r="K125" s="111" t="s">
        <v>1791</v>
      </c>
      <c r="L125" s="111" t="s">
        <v>1782</v>
      </c>
      <c r="M125" s="111"/>
      <c r="N125" s="111" t="s">
        <v>682</v>
      </c>
      <c r="O125" s="111" t="s">
        <v>1792</v>
      </c>
      <c r="P125" s="113">
        <v>13.737408127675501</v>
      </c>
      <c r="Q125" s="113">
        <v>100.080837665782</v>
      </c>
      <c r="R125" s="114" t="s">
        <v>1793</v>
      </c>
      <c r="S125" s="114" t="s">
        <v>1794</v>
      </c>
      <c r="T125" s="115" t="s">
        <v>1795</v>
      </c>
      <c r="U125" s="115" t="s">
        <v>1796</v>
      </c>
      <c r="V125" s="115"/>
      <c r="W125" s="115" t="s">
        <v>1797</v>
      </c>
      <c r="X125" s="115"/>
      <c r="Y125" s="115"/>
      <c r="Z125" s="181"/>
      <c r="AA125" s="181"/>
      <c r="AB125" s="115"/>
      <c r="AC125" s="211"/>
      <c r="AD125" s="166" t="s">
        <v>1762</v>
      </c>
      <c r="AE125" s="166" t="s">
        <v>1763</v>
      </c>
      <c r="AF125" s="117" t="s">
        <v>690</v>
      </c>
      <c r="AG125" s="132">
        <v>44960</v>
      </c>
      <c r="AH125" s="168" t="s">
        <v>691</v>
      </c>
      <c r="AI125" s="118" t="s">
        <v>692</v>
      </c>
      <c r="AJ125" s="145">
        <v>6</v>
      </c>
      <c r="AK125" s="146">
        <v>9</v>
      </c>
      <c r="AL125" s="146">
        <v>4</v>
      </c>
      <c r="AM125" s="146">
        <f t="shared" si="0"/>
        <v>54</v>
      </c>
      <c r="AN125" s="147">
        <v>1</v>
      </c>
      <c r="AO125" s="147">
        <v>2</v>
      </c>
      <c r="AP125" s="240"/>
      <c r="AQ125" s="301"/>
      <c r="AR125" s="147">
        <v>3</v>
      </c>
      <c r="AS125" s="147"/>
      <c r="AT125" s="138">
        <v>44964</v>
      </c>
      <c r="AU125" s="294" t="s">
        <v>1764</v>
      </c>
      <c r="AV125" s="295" t="s">
        <v>696</v>
      </c>
      <c r="AW125" s="296"/>
      <c r="AX125" s="297"/>
      <c r="AY125" s="297"/>
      <c r="AZ125" s="297"/>
      <c r="BA125" s="297"/>
      <c r="BB125" s="297"/>
      <c r="BC125" s="297"/>
      <c r="BD125" s="235" t="s">
        <v>698</v>
      </c>
      <c r="BE125" s="296"/>
      <c r="BF125" s="296"/>
      <c r="BG125" s="237" t="s">
        <v>699</v>
      </c>
      <c r="BH125" s="237" t="s">
        <v>700</v>
      </c>
      <c r="BI125" s="237" t="s">
        <v>701</v>
      </c>
      <c r="BJ125" s="298"/>
      <c r="BK125" s="298"/>
      <c r="BL125" s="153"/>
      <c r="BM125" s="154"/>
      <c r="BN125" s="111" t="s">
        <v>1798</v>
      </c>
      <c r="BO125" s="317" t="s">
        <v>1792</v>
      </c>
      <c r="BP125" s="317" t="s">
        <v>703</v>
      </c>
      <c r="BQ125" s="116" t="s">
        <v>704</v>
      </c>
      <c r="BR125" s="314" t="s">
        <v>705</v>
      </c>
      <c r="BS125" s="132">
        <v>44960</v>
      </c>
      <c r="BT125" s="133">
        <v>100</v>
      </c>
      <c r="BU125" s="132">
        <v>44960</v>
      </c>
      <c r="BV125" s="132"/>
      <c r="BW125" s="132"/>
      <c r="BX125" s="134"/>
      <c r="BY125" s="134"/>
      <c r="BZ125" s="134"/>
      <c r="CA125" s="132"/>
      <c r="CB125" s="135"/>
      <c r="CC125" s="132"/>
      <c r="CD125" s="136"/>
      <c r="CE125" s="136"/>
      <c r="CF125" s="136"/>
      <c r="CG125" s="135"/>
      <c r="CH125" s="129" t="s">
        <v>701</v>
      </c>
      <c r="CI125" s="132">
        <v>44992</v>
      </c>
      <c r="CJ125" s="132">
        <v>44992</v>
      </c>
      <c r="CK125" s="132"/>
      <c r="CL125" s="132">
        <v>44992</v>
      </c>
      <c r="CM125" s="133">
        <v>100</v>
      </c>
      <c r="CN125" s="132">
        <v>44992</v>
      </c>
      <c r="CO125" s="117"/>
      <c r="CP125" s="137" t="s">
        <v>706</v>
      </c>
      <c r="CQ125" s="132"/>
      <c r="CR125" s="117"/>
      <c r="CS125" s="132"/>
      <c r="CT125" s="133"/>
      <c r="CU125" s="137" t="s">
        <v>4382</v>
      </c>
      <c r="CV125" s="117"/>
      <c r="CW125" s="297"/>
      <c r="CX125" s="297"/>
      <c r="CY125" s="117">
        <v>45001</v>
      </c>
      <c r="CZ125" s="117">
        <v>45001</v>
      </c>
      <c r="DA125" s="117"/>
      <c r="DB125" s="117">
        <v>45004</v>
      </c>
      <c r="DC125" s="133">
        <v>100</v>
      </c>
      <c r="DD125" s="117">
        <v>45050</v>
      </c>
      <c r="DE125" s="138"/>
      <c r="DF125" s="138">
        <v>45007</v>
      </c>
      <c r="DG125" s="139" t="s">
        <v>4446</v>
      </c>
      <c r="DH125" s="117">
        <v>45040</v>
      </c>
      <c r="DI125" s="117">
        <v>45040</v>
      </c>
      <c r="DJ125" s="117">
        <v>45040</v>
      </c>
      <c r="DK125" s="117">
        <v>45040</v>
      </c>
      <c r="DL125" s="117"/>
      <c r="DM125" s="117"/>
      <c r="DN125" s="117"/>
      <c r="DO125" s="117"/>
      <c r="DP125" s="140"/>
      <c r="DQ125" s="117"/>
      <c r="DR125" s="117"/>
      <c r="DS125" s="117">
        <v>45044</v>
      </c>
      <c r="DT125" s="117">
        <v>45044</v>
      </c>
      <c r="DU125" s="117"/>
      <c r="DV125" s="117">
        <v>45044</v>
      </c>
      <c r="DW125" s="133">
        <v>100</v>
      </c>
      <c r="DX125" s="117">
        <v>45044</v>
      </c>
      <c r="DY125" s="117"/>
      <c r="DZ125" s="117">
        <v>45036</v>
      </c>
      <c r="EA125" s="117">
        <v>45036</v>
      </c>
      <c r="EB125" s="117"/>
      <c r="EC125" s="117">
        <v>45036</v>
      </c>
      <c r="ED125" s="116">
        <v>100</v>
      </c>
      <c r="EE125" s="117">
        <v>45036</v>
      </c>
      <c r="EF125" s="117" t="s">
        <v>1044</v>
      </c>
      <c r="EG125" s="117">
        <v>45036</v>
      </c>
      <c r="EH125" s="117">
        <v>45036</v>
      </c>
      <c r="EI125" s="117"/>
      <c r="EJ125" s="117">
        <v>45036</v>
      </c>
      <c r="EK125" s="116">
        <v>100</v>
      </c>
      <c r="EL125" s="117">
        <v>45062</v>
      </c>
      <c r="EM125" s="122" t="s">
        <v>1044</v>
      </c>
      <c r="EN125" s="141"/>
      <c r="EO125" s="141"/>
      <c r="EP125" s="141"/>
      <c r="EQ125" s="141"/>
      <c r="ER125" s="141"/>
      <c r="ES125" s="141"/>
      <c r="ET125" s="141"/>
      <c r="EU125" s="117"/>
      <c r="EV125" s="117"/>
      <c r="EW125" s="117"/>
      <c r="EX125" s="117"/>
      <c r="EY125" s="117"/>
      <c r="EZ125" s="117"/>
      <c r="FA125" s="117"/>
      <c r="FB125" s="117">
        <v>45052</v>
      </c>
      <c r="FC125" s="117">
        <v>45052</v>
      </c>
      <c r="FD125" s="117">
        <v>45052</v>
      </c>
      <c r="FE125" s="117">
        <v>45053</v>
      </c>
      <c r="FF125" s="116">
        <v>50</v>
      </c>
      <c r="FG125" s="117"/>
      <c r="FH125" s="138" t="s">
        <v>4818</v>
      </c>
      <c r="FI125" s="142"/>
      <c r="FJ125" s="142"/>
      <c r="FK125" s="143">
        <v>243347</v>
      </c>
      <c r="FL125" s="143">
        <v>243347</v>
      </c>
      <c r="FM125" s="139" t="s">
        <v>708</v>
      </c>
      <c r="FN125" s="142"/>
      <c r="FO125" s="142"/>
      <c r="FP125" s="143">
        <v>243347</v>
      </c>
      <c r="FQ125" s="143">
        <v>243347</v>
      </c>
      <c r="FR125" s="139" t="s">
        <v>708</v>
      </c>
      <c r="FS125" s="481" t="s">
        <v>4718</v>
      </c>
      <c r="FT125" s="482">
        <v>45118</v>
      </c>
      <c r="FU125" s="483" t="s">
        <v>4816</v>
      </c>
      <c r="FW125" s="478" t="s">
        <v>4723</v>
      </c>
      <c r="FX125" s="477">
        <v>45098</v>
      </c>
      <c r="FY125" s="478" t="s">
        <v>4817</v>
      </c>
    </row>
    <row r="126" spans="1:181" ht="20.100000000000001" customHeight="1" x14ac:dyDescent="0.5">
      <c r="A126" s="109">
        <v>125</v>
      </c>
      <c r="B126" s="109" t="s">
        <v>674</v>
      </c>
      <c r="C126" s="109">
        <v>125</v>
      </c>
      <c r="D126" s="110" t="s">
        <v>675</v>
      </c>
      <c r="E126" s="110" t="s">
        <v>676</v>
      </c>
      <c r="F126" s="110" t="s">
        <v>1751</v>
      </c>
      <c r="G126" s="111" t="s">
        <v>164</v>
      </c>
      <c r="H126" s="110" t="s">
        <v>1752</v>
      </c>
      <c r="I126" s="110" t="s">
        <v>1752</v>
      </c>
      <c r="J126" s="110"/>
      <c r="K126" s="111" t="s">
        <v>1799</v>
      </c>
      <c r="L126" s="111" t="s">
        <v>1755</v>
      </c>
      <c r="M126" s="111"/>
      <c r="N126" s="111" t="s">
        <v>682</v>
      </c>
      <c r="O126" s="111" t="s">
        <v>1800</v>
      </c>
      <c r="P126" s="113">
        <v>13.789844911959699</v>
      </c>
      <c r="Q126" s="113">
        <v>100.14484176763099</v>
      </c>
      <c r="R126" s="114" t="s">
        <v>1801</v>
      </c>
      <c r="S126" s="114" t="s">
        <v>1802</v>
      </c>
      <c r="T126" s="115" t="s">
        <v>1803</v>
      </c>
      <c r="U126" s="115" t="s">
        <v>1804</v>
      </c>
      <c r="V126" s="115"/>
      <c r="W126" s="115" t="s">
        <v>1805</v>
      </c>
      <c r="X126" s="115"/>
      <c r="Y126" s="115"/>
      <c r="Z126" s="181"/>
      <c r="AA126" s="181"/>
      <c r="AB126" s="115"/>
      <c r="AC126" s="211"/>
      <c r="AD126" s="166" t="s">
        <v>1762</v>
      </c>
      <c r="AE126" s="166" t="s">
        <v>1763</v>
      </c>
      <c r="AF126" s="117" t="s">
        <v>690</v>
      </c>
      <c r="AG126" s="132">
        <v>44960</v>
      </c>
      <c r="AH126" s="168" t="s">
        <v>691</v>
      </c>
      <c r="AI126" s="118" t="s">
        <v>692</v>
      </c>
      <c r="AJ126" s="145">
        <v>6</v>
      </c>
      <c r="AK126" s="146">
        <v>9</v>
      </c>
      <c r="AL126" s="146">
        <v>3.4</v>
      </c>
      <c r="AM126" s="146">
        <f t="shared" si="0"/>
        <v>54</v>
      </c>
      <c r="AN126" s="147">
        <v>1</v>
      </c>
      <c r="AO126" s="147">
        <v>2</v>
      </c>
      <c r="AP126" s="240" t="s">
        <v>1806</v>
      </c>
      <c r="AQ126" s="301"/>
      <c r="AR126" s="147">
        <v>1</v>
      </c>
      <c r="AS126" s="147"/>
      <c r="AT126" s="138">
        <v>44964</v>
      </c>
      <c r="AU126" s="294" t="s">
        <v>1764</v>
      </c>
      <c r="AV126" s="295" t="s">
        <v>696</v>
      </c>
      <c r="AW126" s="296"/>
      <c r="AX126" s="297"/>
      <c r="AY126" s="297"/>
      <c r="AZ126" s="297"/>
      <c r="BA126" s="297"/>
      <c r="BB126" s="297"/>
      <c r="BC126" s="297"/>
      <c r="BD126" s="296" t="s">
        <v>698</v>
      </c>
      <c r="BE126" s="296"/>
      <c r="BF126" s="296"/>
      <c r="BG126" s="237" t="s">
        <v>699</v>
      </c>
      <c r="BH126" s="302"/>
      <c r="BI126" s="237" t="s">
        <v>701</v>
      </c>
      <c r="BJ126" s="298"/>
      <c r="BK126" s="298"/>
      <c r="BL126" s="153"/>
      <c r="BM126" s="154"/>
      <c r="BN126" s="111" t="s">
        <v>1800</v>
      </c>
      <c r="BO126" s="319" t="s">
        <v>1800</v>
      </c>
      <c r="BP126" s="317"/>
      <c r="BQ126" s="116" t="s">
        <v>704</v>
      </c>
      <c r="BR126" s="116" t="s">
        <v>705</v>
      </c>
      <c r="BS126" s="132">
        <v>44960</v>
      </c>
      <c r="BT126" s="133">
        <v>100</v>
      </c>
      <c r="BU126" s="132">
        <v>44960</v>
      </c>
      <c r="BV126" s="132"/>
      <c r="BW126" s="132"/>
      <c r="BX126" s="134"/>
      <c r="BY126" s="134"/>
      <c r="BZ126" s="134"/>
      <c r="CA126" s="132"/>
      <c r="CB126" s="135"/>
      <c r="CC126" s="132"/>
      <c r="CD126" s="136"/>
      <c r="CE126" s="136"/>
      <c r="CF126" s="136"/>
      <c r="CG126" s="135"/>
      <c r="CH126" s="129" t="s">
        <v>701</v>
      </c>
      <c r="CI126" s="132">
        <v>44992</v>
      </c>
      <c r="CJ126" s="132">
        <v>44992</v>
      </c>
      <c r="CK126" s="132"/>
      <c r="CL126" s="132">
        <v>44992</v>
      </c>
      <c r="CM126" s="133">
        <v>100</v>
      </c>
      <c r="CN126" s="132">
        <v>44992</v>
      </c>
      <c r="CO126" s="117"/>
      <c r="CP126" s="434"/>
      <c r="CQ126" s="435"/>
      <c r="CR126" s="436"/>
      <c r="CS126" s="435"/>
      <c r="CT126" s="437"/>
      <c r="CU126" s="434"/>
      <c r="CV126" s="117"/>
      <c r="CW126" s="297"/>
      <c r="CX126" s="297"/>
      <c r="CY126" s="117">
        <v>45001</v>
      </c>
      <c r="CZ126" s="117">
        <v>45001</v>
      </c>
      <c r="DA126" s="117"/>
      <c r="DB126" s="117">
        <v>45003</v>
      </c>
      <c r="DC126" s="133">
        <v>100</v>
      </c>
      <c r="DD126" s="117">
        <v>45003</v>
      </c>
      <c r="DE126" s="138"/>
      <c r="DF126" s="138">
        <v>45007</v>
      </c>
      <c r="DG126" s="139" t="s">
        <v>4446</v>
      </c>
      <c r="DH126" s="117">
        <v>45026</v>
      </c>
      <c r="DI126" s="117">
        <v>45026</v>
      </c>
      <c r="DJ126" s="117">
        <v>45026</v>
      </c>
      <c r="DK126" s="117">
        <v>45026</v>
      </c>
      <c r="DL126" s="117"/>
      <c r="DM126" s="117"/>
      <c r="DN126" s="117"/>
      <c r="DO126" s="117"/>
      <c r="DP126" s="140"/>
      <c r="DQ126" s="117"/>
      <c r="DR126" s="117"/>
      <c r="DS126" s="117">
        <v>45056</v>
      </c>
      <c r="DT126" s="117">
        <v>45056</v>
      </c>
      <c r="DU126" s="117"/>
      <c r="DV126" s="117">
        <v>45056</v>
      </c>
      <c r="DW126" s="133">
        <v>100</v>
      </c>
      <c r="DX126" s="117">
        <v>45056</v>
      </c>
      <c r="DY126" s="117"/>
      <c r="DZ126" s="117">
        <v>45036</v>
      </c>
      <c r="EA126" s="117">
        <v>45036</v>
      </c>
      <c r="EB126" s="117"/>
      <c r="EC126" s="117">
        <v>45036</v>
      </c>
      <c r="ED126" s="116">
        <v>100</v>
      </c>
      <c r="EE126" s="117">
        <v>45036</v>
      </c>
      <c r="EF126" s="117" t="s">
        <v>1044</v>
      </c>
      <c r="EG126" s="117">
        <v>45036</v>
      </c>
      <c r="EH126" s="117">
        <v>45036</v>
      </c>
      <c r="EI126" s="117"/>
      <c r="EJ126" s="117">
        <v>45036</v>
      </c>
      <c r="EK126" s="116">
        <v>100</v>
      </c>
      <c r="EL126" s="117">
        <v>45062</v>
      </c>
      <c r="EM126" s="122" t="s">
        <v>1044</v>
      </c>
      <c r="EN126" s="141"/>
      <c r="EO126" s="141"/>
      <c r="EP126" s="141"/>
      <c r="EQ126" s="141"/>
      <c r="ER126" s="141"/>
      <c r="ES126" s="141"/>
      <c r="ET126" s="141"/>
      <c r="EU126" s="117"/>
      <c r="EV126" s="117"/>
      <c r="EW126" s="117"/>
      <c r="EX126" s="117"/>
      <c r="EY126" s="117"/>
      <c r="EZ126" s="117"/>
      <c r="FA126" s="117"/>
      <c r="FB126" s="117">
        <v>45052</v>
      </c>
      <c r="FC126" s="117">
        <v>45052</v>
      </c>
      <c r="FD126" s="117">
        <v>45052</v>
      </c>
      <c r="FE126" s="117">
        <v>45053</v>
      </c>
      <c r="FF126" s="116">
        <v>70</v>
      </c>
      <c r="FG126" s="117"/>
      <c r="FH126" s="138" t="s">
        <v>4819</v>
      </c>
      <c r="FI126" s="142"/>
      <c r="FJ126" s="142"/>
      <c r="FK126" s="143">
        <v>243347</v>
      </c>
      <c r="FL126" s="143">
        <v>243347</v>
      </c>
      <c r="FM126" s="139" t="s">
        <v>708</v>
      </c>
      <c r="FN126" s="142"/>
      <c r="FO126" s="142"/>
      <c r="FP126" s="143">
        <v>243347</v>
      </c>
      <c r="FQ126" s="143">
        <v>243347</v>
      </c>
      <c r="FR126" s="157" t="s">
        <v>729</v>
      </c>
      <c r="FS126" s="481" t="s">
        <v>4718</v>
      </c>
      <c r="FT126" s="482">
        <v>45118</v>
      </c>
      <c r="FU126" s="483" t="s">
        <v>4816</v>
      </c>
      <c r="FW126" s="478" t="s">
        <v>4723</v>
      </c>
      <c r="FX126" s="477">
        <v>45098</v>
      </c>
      <c r="FY126" s="478" t="s">
        <v>4817</v>
      </c>
    </row>
    <row r="127" spans="1:181" ht="20.100000000000001" customHeight="1" x14ac:dyDescent="0.5">
      <c r="A127" s="109">
        <v>126</v>
      </c>
      <c r="B127" s="109" t="s">
        <v>674</v>
      </c>
      <c r="C127" s="109">
        <v>126</v>
      </c>
      <c r="D127" s="110" t="s">
        <v>675</v>
      </c>
      <c r="E127" s="110" t="s">
        <v>676</v>
      </c>
      <c r="F127" s="110" t="s">
        <v>1751</v>
      </c>
      <c r="G127" s="111" t="s">
        <v>164</v>
      </c>
      <c r="H127" s="110" t="s">
        <v>1203</v>
      </c>
      <c r="I127" s="110" t="s">
        <v>1807</v>
      </c>
      <c r="J127" s="110"/>
      <c r="K127" s="111" t="s">
        <v>1808</v>
      </c>
      <c r="L127" s="111" t="s">
        <v>1782</v>
      </c>
      <c r="M127" s="111"/>
      <c r="N127" s="111" t="s">
        <v>682</v>
      </c>
      <c r="O127" s="111" t="s">
        <v>1074</v>
      </c>
      <c r="P127" s="113">
        <v>13.796191</v>
      </c>
      <c r="Q127" s="113">
        <v>100.036705</v>
      </c>
      <c r="R127" s="114" t="s">
        <v>1809</v>
      </c>
      <c r="S127" s="114" t="s">
        <v>1810</v>
      </c>
      <c r="T127" s="115" t="s">
        <v>1811</v>
      </c>
      <c r="U127" s="115" t="s">
        <v>1812</v>
      </c>
      <c r="V127" s="115"/>
      <c r="W127" s="115" t="s">
        <v>1813</v>
      </c>
      <c r="X127" s="115"/>
      <c r="Y127" s="115"/>
      <c r="Z127" s="181"/>
      <c r="AA127" s="181"/>
      <c r="AB127" s="115"/>
      <c r="AC127" s="211"/>
      <c r="AD127" s="166" t="s">
        <v>1762</v>
      </c>
      <c r="AE127" s="166" t="s">
        <v>1763</v>
      </c>
      <c r="AF127" s="117" t="s">
        <v>690</v>
      </c>
      <c r="AG127" s="132">
        <v>44959</v>
      </c>
      <c r="AH127" s="168" t="s">
        <v>691</v>
      </c>
      <c r="AI127" s="118" t="s">
        <v>692</v>
      </c>
      <c r="AJ127" s="145">
        <v>6</v>
      </c>
      <c r="AK127" s="146">
        <v>9</v>
      </c>
      <c r="AL127" s="146">
        <v>3.6</v>
      </c>
      <c r="AM127" s="146">
        <f t="shared" si="0"/>
        <v>54</v>
      </c>
      <c r="AN127" s="147">
        <v>1</v>
      </c>
      <c r="AO127" s="147">
        <v>2</v>
      </c>
      <c r="AP127" s="240" t="s">
        <v>1814</v>
      </c>
      <c r="AQ127" s="147" t="s">
        <v>848</v>
      </c>
      <c r="AR127" s="147">
        <v>1</v>
      </c>
      <c r="AS127" s="147"/>
      <c r="AT127" s="138">
        <v>44964</v>
      </c>
      <c r="AU127" s="294" t="s">
        <v>1815</v>
      </c>
      <c r="AV127" s="295" t="s">
        <v>696</v>
      </c>
      <c r="AW127" s="296" t="s">
        <v>1386</v>
      </c>
      <c r="AX127" s="297"/>
      <c r="AY127" s="297"/>
      <c r="AZ127" s="297" t="s">
        <v>1816</v>
      </c>
      <c r="BA127" s="297"/>
      <c r="BB127" s="297"/>
      <c r="BC127" s="297"/>
      <c r="BD127" s="235" t="s">
        <v>698</v>
      </c>
      <c r="BE127" s="296"/>
      <c r="BF127" s="296"/>
      <c r="BG127" s="237" t="s">
        <v>699</v>
      </c>
      <c r="BH127" s="321" t="s">
        <v>700</v>
      </c>
      <c r="BI127" s="237" t="s">
        <v>701</v>
      </c>
      <c r="BJ127" s="298"/>
      <c r="BK127" s="298"/>
      <c r="BL127" s="153"/>
      <c r="BM127" s="154"/>
      <c r="BN127" s="111" t="s">
        <v>1074</v>
      </c>
      <c r="BO127" s="319" t="s">
        <v>1074</v>
      </c>
      <c r="BP127" s="317"/>
      <c r="BQ127" s="116" t="s">
        <v>704</v>
      </c>
      <c r="BR127" s="116" t="s">
        <v>705</v>
      </c>
      <c r="BS127" s="132">
        <v>44959</v>
      </c>
      <c r="BT127" s="133">
        <v>100</v>
      </c>
      <c r="BU127" s="132">
        <v>44959</v>
      </c>
      <c r="BV127" s="132"/>
      <c r="BW127" s="132"/>
      <c r="BX127" s="134"/>
      <c r="BY127" s="134"/>
      <c r="BZ127" s="134"/>
      <c r="CA127" s="132"/>
      <c r="CB127" s="135"/>
      <c r="CC127" s="132"/>
      <c r="CD127" s="136"/>
      <c r="CE127" s="136"/>
      <c r="CF127" s="136"/>
      <c r="CG127" s="135"/>
      <c r="CH127" s="129" t="s">
        <v>701</v>
      </c>
      <c r="CI127" s="132">
        <v>44992</v>
      </c>
      <c r="CJ127" s="132">
        <v>44996</v>
      </c>
      <c r="CK127" s="132"/>
      <c r="CL127" s="132">
        <v>44992</v>
      </c>
      <c r="CM127" s="133">
        <v>100</v>
      </c>
      <c r="CN127" s="132">
        <v>44996</v>
      </c>
      <c r="CO127" s="117" t="s">
        <v>1448</v>
      </c>
      <c r="CP127" s="132">
        <v>45017</v>
      </c>
      <c r="CQ127" s="132">
        <v>45017</v>
      </c>
      <c r="CR127" s="117"/>
      <c r="CS127" s="132">
        <v>45017</v>
      </c>
      <c r="CT127" s="133">
        <v>100</v>
      </c>
      <c r="CU127" s="132">
        <v>45017</v>
      </c>
      <c r="CV127" s="117" t="s">
        <v>868</v>
      </c>
      <c r="CW127" s="297"/>
      <c r="CX127" s="297"/>
      <c r="CY127" s="117">
        <v>44996</v>
      </c>
      <c r="CZ127" s="117">
        <v>44996</v>
      </c>
      <c r="DA127" s="117"/>
      <c r="DB127" s="117">
        <v>44997</v>
      </c>
      <c r="DC127" s="133">
        <v>100</v>
      </c>
      <c r="DD127" s="117">
        <v>44998</v>
      </c>
      <c r="DE127" s="138"/>
      <c r="DF127" s="138">
        <v>45007</v>
      </c>
      <c r="DG127" s="139" t="s">
        <v>4446</v>
      </c>
      <c r="DH127" s="117">
        <v>45041</v>
      </c>
      <c r="DI127" s="117">
        <v>45041</v>
      </c>
      <c r="DJ127" s="117">
        <v>45041</v>
      </c>
      <c r="DK127" s="117">
        <v>45041</v>
      </c>
      <c r="DL127" s="117">
        <v>45038</v>
      </c>
      <c r="DM127" s="117">
        <v>45038</v>
      </c>
      <c r="DN127" s="117"/>
      <c r="DO127" s="117">
        <v>45038</v>
      </c>
      <c r="DP127" s="133">
        <v>100</v>
      </c>
      <c r="DQ127" s="117">
        <v>45038</v>
      </c>
      <c r="DR127" s="117"/>
      <c r="DS127" s="117">
        <v>45038</v>
      </c>
      <c r="DT127" s="117">
        <v>45038</v>
      </c>
      <c r="DU127" s="117"/>
      <c r="DV127" s="117">
        <v>45038</v>
      </c>
      <c r="DW127" s="133">
        <v>100</v>
      </c>
      <c r="DX127" s="117">
        <v>45038</v>
      </c>
      <c r="DY127" s="117"/>
      <c r="DZ127" s="117">
        <v>45036</v>
      </c>
      <c r="EA127" s="117">
        <v>45036</v>
      </c>
      <c r="EB127" s="117"/>
      <c r="EC127" s="117">
        <v>45036</v>
      </c>
      <c r="ED127" s="116">
        <v>100</v>
      </c>
      <c r="EE127" s="117">
        <v>45036</v>
      </c>
      <c r="EF127" s="117" t="s">
        <v>1044</v>
      </c>
      <c r="EG127" s="117">
        <v>45036</v>
      </c>
      <c r="EH127" s="117">
        <v>45036</v>
      </c>
      <c r="EI127" s="117"/>
      <c r="EJ127" s="117">
        <v>45036</v>
      </c>
      <c r="EK127" s="116">
        <v>100</v>
      </c>
      <c r="EL127" s="117">
        <v>45062</v>
      </c>
      <c r="EM127" s="122" t="s">
        <v>1044</v>
      </c>
      <c r="EN127" s="141"/>
      <c r="EO127" s="141"/>
      <c r="EP127" s="141"/>
      <c r="EQ127" s="141"/>
      <c r="ER127" s="141"/>
      <c r="ES127" s="141"/>
      <c r="ET127" s="141"/>
      <c r="EU127" s="117"/>
      <c r="EV127" s="117"/>
      <c r="EW127" s="117"/>
      <c r="EX127" s="117"/>
      <c r="EY127" s="117"/>
      <c r="EZ127" s="117"/>
      <c r="FA127" s="117"/>
      <c r="FB127" s="117">
        <v>45054</v>
      </c>
      <c r="FC127" s="117">
        <v>45054</v>
      </c>
      <c r="FD127" s="117">
        <v>45054</v>
      </c>
      <c r="FE127" s="117">
        <v>45054</v>
      </c>
      <c r="FF127" s="116">
        <v>70</v>
      </c>
      <c r="FG127" s="117"/>
      <c r="FH127" s="138"/>
      <c r="FI127" s="142"/>
      <c r="FJ127" s="142"/>
      <c r="FK127" s="143"/>
      <c r="FL127" s="143"/>
      <c r="FM127" s="139"/>
      <c r="FN127" s="142"/>
      <c r="FO127" s="142"/>
      <c r="FP127" s="143"/>
      <c r="FQ127" s="143"/>
      <c r="FR127" s="139"/>
      <c r="FS127" s="481" t="s">
        <v>4718</v>
      </c>
      <c r="FT127" s="482">
        <v>45118</v>
      </c>
      <c r="FU127" s="483" t="s">
        <v>4816</v>
      </c>
      <c r="FW127" s="478" t="s">
        <v>4723</v>
      </c>
      <c r="FX127" s="477">
        <v>45098</v>
      </c>
      <c r="FY127" s="478" t="s">
        <v>4817</v>
      </c>
    </row>
    <row r="128" spans="1:181" ht="20.100000000000001" customHeight="1" x14ac:dyDescent="0.5">
      <c r="A128" s="109">
        <v>127</v>
      </c>
      <c r="B128" s="109" t="s">
        <v>674</v>
      </c>
      <c r="C128" s="109">
        <v>127</v>
      </c>
      <c r="D128" s="110" t="s">
        <v>675</v>
      </c>
      <c r="E128" s="110" t="s">
        <v>676</v>
      </c>
      <c r="F128" s="110" t="s">
        <v>1751</v>
      </c>
      <c r="G128" s="111" t="s">
        <v>164</v>
      </c>
      <c r="H128" s="110" t="s">
        <v>1817</v>
      </c>
      <c r="I128" s="110" t="s">
        <v>1818</v>
      </c>
      <c r="J128" s="110"/>
      <c r="K128" s="111" t="s">
        <v>4495</v>
      </c>
      <c r="L128" s="111" t="s">
        <v>1755</v>
      </c>
      <c r="M128" s="111"/>
      <c r="N128" s="111" t="s">
        <v>682</v>
      </c>
      <c r="O128" s="361" t="s">
        <v>4931</v>
      </c>
      <c r="P128" s="113">
        <v>13.693201501037301</v>
      </c>
      <c r="Q128" s="113">
        <v>100.21241668694699</v>
      </c>
      <c r="R128" s="114" t="s">
        <v>1820</v>
      </c>
      <c r="S128" s="114" t="s">
        <v>1821</v>
      </c>
      <c r="T128" s="115" t="s">
        <v>1822</v>
      </c>
      <c r="U128" s="115" t="s">
        <v>1823</v>
      </c>
      <c r="V128" s="115"/>
      <c r="W128" s="115" t="s">
        <v>1824</v>
      </c>
      <c r="X128" s="115"/>
      <c r="Y128" s="115"/>
      <c r="Z128" s="181"/>
      <c r="AA128" s="181"/>
      <c r="AB128" s="115"/>
      <c r="AC128" s="211"/>
      <c r="AD128" s="166" t="s">
        <v>1762</v>
      </c>
      <c r="AE128" s="166" t="s">
        <v>1763</v>
      </c>
      <c r="AF128" s="117" t="s">
        <v>690</v>
      </c>
      <c r="AG128" s="132">
        <v>44960</v>
      </c>
      <c r="AH128" s="168" t="s">
        <v>691</v>
      </c>
      <c r="AI128" s="118" t="s">
        <v>692</v>
      </c>
      <c r="AJ128" s="145">
        <v>6</v>
      </c>
      <c r="AK128" s="146">
        <v>9</v>
      </c>
      <c r="AL128" s="146">
        <v>4</v>
      </c>
      <c r="AM128" s="146">
        <f t="shared" si="0"/>
        <v>54</v>
      </c>
      <c r="AN128" s="147">
        <v>1</v>
      </c>
      <c r="AO128" s="147">
        <v>2</v>
      </c>
      <c r="AP128" s="240"/>
      <c r="AQ128" s="301"/>
      <c r="AR128" s="301"/>
      <c r="AS128" s="147"/>
      <c r="AT128" s="138">
        <v>44964</v>
      </c>
      <c r="AU128" s="294" t="s">
        <v>1764</v>
      </c>
      <c r="AV128" s="295" t="s">
        <v>696</v>
      </c>
      <c r="AW128" s="296" t="s">
        <v>1386</v>
      </c>
      <c r="AX128" s="297"/>
      <c r="AY128" s="297"/>
      <c r="AZ128" s="297"/>
      <c r="BA128" s="297"/>
      <c r="BB128" s="297"/>
      <c r="BC128" s="297"/>
      <c r="BD128" s="296" t="s">
        <v>698</v>
      </c>
      <c r="BE128" s="296"/>
      <c r="BF128" s="296"/>
      <c r="BG128" s="237" t="s">
        <v>699</v>
      </c>
      <c r="BH128" s="316"/>
      <c r="BI128" s="237" t="s">
        <v>701</v>
      </c>
      <c r="BJ128" s="298"/>
      <c r="BK128" s="298"/>
      <c r="BL128" s="170" t="s">
        <v>1825</v>
      </c>
      <c r="BM128" s="154"/>
      <c r="BN128" s="111" t="s">
        <v>1819</v>
      </c>
      <c r="BO128" s="484" t="s">
        <v>4820</v>
      </c>
      <c r="BP128" s="317" t="s">
        <v>703</v>
      </c>
      <c r="BQ128" s="116" t="s">
        <v>704</v>
      </c>
      <c r="BR128" s="116" t="s">
        <v>705</v>
      </c>
      <c r="BS128" s="132">
        <v>44960</v>
      </c>
      <c r="BT128" s="133">
        <v>100</v>
      </c>
      <c r="BU128" s="132">
        <v>44960</v>
      </c>
      <c r="BV128" s="132"/>
      <c r="BW128" s="132"/>
      <c r="BX128" s="134"/>
      <c r="BY128" s="134"/>
      <c r="BZ128" s="134"/>
      <c r="CA128" s="132"/>
      <c r="CB128" s="135"/>
      <c r="CC128" s="132"/>
      <c r="CD128" s="136"/>
      <c r="CE128" s="136"/>
      <c r="CF128" s="136"/>
      <c r="CG128" s="135"/>
      <c r="CH128" s="129" t="s">
        <v>701</v>
      </c>
      <c r="CI128" s="117">
        <v>45005</v>
      </c>
      <c r="CJ128" s="117">
        <v>45005</v>
      </c>
      <c r="CK128" s="117"/>
      <c r="CL128" s="117">
        <v>45005</v>
      </c>
      <c r="CM128" s="133">
        <v>100</v>
      </c>
      <c r="CN128" s="117">
        <v>45005</v>
      </c>
      <c r="CO128" s="117"/>
      <c r="CP128" s="132">
        <v>45039</v>
      </c>
      <c r="CQ128" s="132">
        <v>45039</v>
      </c>
      <c r="CR128" s="117"/>
      <c r="CS128" s="132">
        <v>45039</v>
      </c>
      <c r="CT128" s="133">
        <v>100</v>
      </c>
      <c r="CU128" s="132">
        <v>45039</v>
      </c>
      <c r="CV128" s="117"/>
      <c r="CW128" s="297"/>
      <c r="CX128" s="297"/>
      <c r="CY128" s="117">
        <v>45005</v>
      </c>
      <c r="CZ128" s="117">
        <v>45005</v>
      </c>
      <c r="DA128" s="117"/>
      <c r="DB128" s="117">
        <v>45007</v>
      </c>
      <c r="DC128" s="133">
        <v>100</v>
      </c>
      <c r="DD128" s="117">
        <v>45007</v>
      </c>
      <c r="DE128" s="138"/>
      <c r="DF128" s="138">
        <v>45007</v>
      </c>
      <c r="DG128" s="139" t="s">
        <v>4446</v>
      </c>
      <c r="DH128" s="117">
        <v>45037</v>
      </c>
      <c r="DI128" s="117">
        <v>45037</v>
      </c>
      <c r="DJ128" s="117">
        <v>45037</v>
      </c>
      <c r="DK128" s="117">
        <v>45037</v>
      </c>
      <c r="DL128" s="117"/>
      <c r="DM128" s="117"/>
      <c r="DN128" s="117"/>
      <c r="DO128" s="117"/>
      <c r="DP128" s="140"/>
      <c r="DQ128" s="117"/>
      <c r="DR128" s="117"/>
      <c r="DS128" s="117"/>
      <c r="DT128" s="117"/>
      <c r="DU128" s="117"/>
      <c r="DV128" s="117"/>
      <c r="DW128" s="133"/>
      <c r="DX128" s="117"/>
      <c r="DY128" s="117"/>
      <c r="DZ128" s="117">
        <v>45036</v>
      </c>
      <c r="EA128" s="117">
        <v>45036</v>
      </c>
      <c r="EB128" s="117"/>
      <c r="EC128" s="117">
        <v>45036</v>
      </c>
      <c r="ED128" s="116">
        <v>100</v>
      </c>
      <c r="EE128" s="117">
        <v>45036</v>
      </c>
      <c r="EF128" s="117" t="s">
        <v>1826</v>
      </c>
      <c r="EG128" s="117">
        <v>45036</v>
      </c>
      <c r="EH128" s="117">
        <v>45036</v>
      </c>
      <c r="EI128" s="117"/>
      <c r="EJ128" s="117">
        <v>45037</v>
      </c>
      <c r="EK128" s="116">
        <v>100</v>
      </c>
      <c r="EL128" s="117">
        <v>45063</v>
      </c>
      <c r="EM128" s="122" t="s">
        <v>4731</v>
      </c>
      <c r="EN128" s="141"/>
      <c r="EO128" s="141"/>
      <c r="EP128" s="141"/>
      <c r="EQ128" s="141"/>
      <c r="ER128" s="141"/>
      <c r="ES128" s="141"/>
      <c r="ET128" s="141"/>
      <c r="EU128" s="117"/>
      <c r="EV128" s="117"/>
      <c r="EW128" s="117"/>
      <c r="EX128" s="117"/>
      <c r="EY128" s="117"/>
      <c r="EZ128" s="117"/>
      <c r="FA128" s="117"/>
      <c r="FB128" s="117">
        <v>45052</v>
      </c>
      <c r="FC128" s="117">
        <v>45052</v>
      </c>
      <c r="FD128" s="117">
        <v>45052</v>
      </c>
      <c r="FE128" s="117">
        <v>45053</v>
      </c>
      <c r="FF128" s="116">
        <v>50</v>
      </c>
      <c r="FG128" s="117"/>
      <c r="FH128" s="138"/>
      <c r="FI128" s="142"/>
      <c r="FJ128" s="142"/>
      <c r="FK128" s="143">
        <v>243347</v>
      </c>
      <c r="FL128" s="143">
        <v>243347</v>
      </c>
      <c r="FM128" s="139" t="s">
        <v>708</v>
      </c>
      <c r="FN128" s="142"/>
      <c r="FO128" s="142"/>
      <c r="FP128" s="143">
        <v>243347</v>
      </c>
      <c r="FQ128" s="143">
        <v>243347</v>
      </c>
      <c r="FR128" s="139" t="s">
        <v>708</v>
      </c>
      <c r="FS128" s="481" t="s">
        <v>4718</v>
      </c>
      <c r="FT128" s="482">
        <v>45119</v>
      </c>
      <c r="FU128" s="483" t="s">
        <v>4816</v>
      </c>
      <c r="FW128" s="478" t="s">
        <v>4724</v>
      </c>
      <c r="FX128" s="477">
        <v>45098</v>
      </c>
      <c r="FY128" s="478" t="s">
        <v>4817</v>
      </c>
    </row>
    <row r="129" spans="1:181" ht="20.100000000000001" customHeight="1" x14ac:dyDescent="0.5">
      <c r="A129" s="109">
        <v>128</v>
      </c>
      <c r="B129" s="109" t="s">
        <v>674</v>
      </c>
      <c r="C129" s="109">
        <v>128</v>
      </c>
      <c r="D129" s="110" t="s">
        <v>675</v>
      </c>
      <c r="E129" s="110" t="s">
        <v>676</v>
      </c>
      <c r="F129" s="110" t="s">
        <v>1751</v>
      </c>
      <c r="G129" s="111" t="s">
        <v>164</v>
      </c>
      <c r="H129" s="110" t="s">
        <v>1752</v>
      </c>
      <c r="I129" s="110" t="s">
        <v>1827</v>
      </c>
      <c r="J129" s="110"/>
      <c r="K129" s="111" t="s">
        <v>1828</v>
      </c>
      <c r="L129" s="111" t="s">
        <v>1755</v>
      </c>
      <c r="M129" s="111"/>
      <c r="N129" s="111" t="s">
        <v>682</v>
      </c>
      <c r="O129" s="111" t="s">
        <v>1830</v>
      </c>
      <c r="P129" s="113">
        <v>13.778017962622201</v>
      </c>
      <c r="Q129" s="113">
        <v>100.128033428531</v>
      </c>
      <c r="R129" s="114" t="s">
        <v>1831</v>
      </c>
      <c r="S129" s="114" t="s">
        <v>1832</v>
      </c>
      <c r="T129" s="115" t="s">
        <v>1833</v>
      </c>
      <c r="U129" s="115" t="s">
        <v>1834</v>
      </c>
      <c r="V129" s="115"/>
      <c r="W129" s="115" t="s">
        <v>1832</v>
      </c>
      <c r="X129" s="115"/>
      <c r="Y129" s="115"/>
      <c r="Z129" s="181"/>
      <c r="AA129" s="181"/>
      <c r="AB129" s="115"/>
      <c r="AC129" s="211"/>
      <c r="AD129" s="166" t="s">
        <v>1762</v>
      </c>
      <c r="AE129" s="166" t="s">
        <v>1763</v>
      </c>
      <c r="AF129" s="117" t="s">
        <v>690</v>
      </c>
      <c r="AG129" s="132">
        <v>44960</v>
      </c>
      <c r="AH129" s="168" t="s">
        <v>691</v>
      </c>
      <c r="AI129" s="118" t="s">
        <v>692</v>
      </c>
      <c r="AJ129" s="145">
        <v>6</v>
      </c>
      <c r="AK129" s="146">
        <v>9</v>
      </c>
      <c r="AL129" s="146">
        <v>4</v>
      </c>
      <c r="AM129" s="146">
        <f t="shared" si="0"/>
        <v>54</v>
      </c>
      <c r="AN129" s="147">
        <v>1</v>
      </c>
      <c r="AO129" s="147">
        <v>2</v>
      </c>
      <c r="AP129" s="240" t="s">
        <v>1835</v>
      </c>
      <c r="AQ129" s="147" t="s">
        <v>752</v>
      </c>
      <c r="AR129" s="147">
        <v>3</v>
      </c>
      <c r="AS129" s="147"/>
      <c r="AT129" s="138">
        <v>44964</v>
      </c>
      <c r="AU129" s="294" t="s">
        <v>1815</v>
      </c>
      <c r="AV129" s="295" t="s">
        <v>725</v>
      </c>
      <c r="AW129" s="296" t="s">
        <v>1386</v>
      </c>
      <c r="AX129" s="297"/>
      <c r="AY129" s="297"/>
      <c r="AZ129" s="297"/>
      <c r="BA129" s="297"/>
      <c r="BB129" s="297"/>
      <c r="BC129" s="297"/>
      <c r="BD129" s="235" t="s">
        <v>698</v>
      </c>
      <c r="BE129" s="296"/>
      <c r="BF129" s="296"/>
      <c r="BG129" s="237" t="s">
        <v>699</v>
      </c>
      <c r="BH129" s="237" t="s">
        <v>700</v>
      </c>
      <c r="BI129" s="237" t="s">
        <v>701</v>
      </c>
      <c r="BJ129" s="298"/>
      <c r="BK129" s="298"/>
      <c r="BL129" s="153"/>
      <c r="BM129" s="154"/>
      <c r="BN129" s="111" t="s">
        <v>1836</v>
      </c>
      <c r="BO129" s="317" t="s">
        <v>1829</v>
      </c>
      <c r="BP129" s="317" t="s">
        <v>703</v>
      </c>
      <c r="BQ129" s="116" t="s">
        <v>704</v>
      </c>
      <c r="BR129" s="322" t="s">
        <v>705</v>
      </c>
      <c r="BS129" s="132">
        <v>44960</v>
      </c>
      <c r="BT129" s="133">
        <v>100</v>
      </c>
      <c r="BU129" s="132">
        <v>44960</v>
      </c>
      <c r="BV129" s="132"/>
      <c r="BW129" s="132"/>
      <c r="BX129" s="134"/>
      <c r="BY129" s="134"/>
      <c r="BZ129" s="134"/>
      <c r="CA129" s="132"/>
      <c r="CB129" s="135"/>
      <c r="CC129" s="132"/>
      <c r="CD129" s="136"/>
      <c r="CE129" s="136"/>
      <c r="CF129" s="136"/>
      <c r="CG129" s="135"/>
      <c r="CH129" s="129" t="s">
        <v>701</v>
      </c>
      <c r="CI129" s="117">
        <v>44999</v>
      </c>
      <c r="CJ129" s="117">
        <v>44999</v>
      </c>
      <c r="CK129" s="132"/>
      <c r="CL129" s="117">
        <v>44999</v>
      </c>
      <c r="CM129" s="133">
        <v>100</v>
      </c>
      <c r="CN129" s="117">
        <v>44999</v>
      </c>
      <c r="CO129" s="132"/>
      <c r="CP129" s="132">
        <v>45019</v>
      </c>
      <c r="CQ129" s="132">
        <v>45019</v>
      </c>
      <c r="CR129" s="132"/>
      <c r="CS129" s="132">
        <v>45019</v>
      </c>
      <c r="CT129" s="133">
        <v>100</v>
      </c>
      <c r="CU129" s="132">
        <v>45019</v>
      </c>
      <c r="CV129" s="117" t="s">
        <v>868</v>
      </c>
      <c r="CW129" s="297"/>
      <c r="CX129" s="297"/>
      <c r="CY129" s="117">
        <v>44999</v>
      </c>
      <c r="CZ129" s="117">
        <v>44999</v>
      </c>
      <c r="DA129" s="117"/>
      <c r="DB129" s="117">
        <v>44999</v>
      </c>
      <c r="DC129" s="133">
        <v>100</v>
      </c>
      <c r="DD129" s="117">
        <v>45000</v>
      </c>
      <c r="DE129" s="138"/>
      <c r="DF129" s="138">
        <v>45007</v>
      </c>
      <c r="DG129" s="139" t="s">
        <v>4446</v>
      </c>
      <c r="DH129" s="117">
        <v>45023</v>
      </c>
      <c r="DI129" s="117">
        <v>45023</v>
      </c>
      <c r="DJ129" s="117">
        <v>45023</v>
      </c>
      <c r="DK129" s="117">
        <v>45023</v>
      </c>
      <c r="DL129" s="117"/>
      <c r="DM129" s="117"/>
      <c r="DN129" s="117"/>
      <c r="DO129" s="117"/>
      <c r="DP129" s="140"/>
      <c r="DQ129" s="117"/>
      <c r="DR129" s="117"/>
      <c r="DS129" s="117">
        <v>45048</v>
      </c>
      <c r="DT129" s="117">
        <v>45048</v>
      </c>
      <c r="DU129" s="117"/>
      <c r="DV129" s="117">
        <v>45048</v>
      </c>
      <c r="DW129" s="133">
        <v>100</v>
      </c>
      <c r="DX129" s="117">
        <v>45048</v>
      </c>
      <c r="DY129" s="117"/>
      <c r="DZ129" s="117">
        <v>45036</v>
      </c>
      <c r="EA129" s="117">
        <v>45036</v>
      </c>
      <c r="EB129" s="117"/>
      <c r="EC129" s="117">
        <v>45036</v>
      </c>
      <c r="ED129" s="116">
        <v>100</v>
      </c>
      <c r="EE129" s="117">
        <v>45036</v>
      </c>
      <c r="EF129" s="117" t="s">
        <v>1044</v>
      </c>
      <c r="EG129" s="117">
        <v>45036</v>
      </c>
      <c r="EH129" s="117">
        <v>45036</v>
      </c>
      <c r="EI129" s="117"/>
      <c r="EJ129" s="117">
        <v>45036</v>
      </c>
      <c r="EK129" s="116">
        <v>100</v>
      </c>
      <c r="EL129" s="117">
        <v>45062</v>
      </c>
      <c r="EM129" s="122" t="s">
        <v>1044</v>
      </c>
      <c r="EN129" s="141"/>
      <c r="EO129" s="141"/>
      <c r="EP129" s="141"/>
      <c r="EQ129" s="141"/>
      <c r="ER129" s="141"/>
      <c r="ES129" s="141"/>
      <c r="ET129" s="141"/>
      <c r="EU129" s="117"/>
      <c r="EV129" s="117"/>
      <c r="EW129" s="117"/>
      <c r="EX129" s="117"/>
      <c r="EY129" s="117"/>
      <c r="EZ129" s="117"/>
      <c r="FA129" s="117"/>
      <c r="FB129" s="117">
        <v>45051</v>
      </c>
      <c r="FC129" s="117">
        <v>45051</v>
      </c>
      <c r="FD129" s="117">
        <v>45051</v>
      </c>
      <c r="FE129" s="117">
        <v>45052</v>
      </c>
      <c r="FF129" s="116">
        <v>70</v>
      </c>
      <c r="FG129" s="117"/>
      <c r="FH129" s="138" t="s">
        <v>4821</v>
      </c>
      <c r="FI129" s="142"/>
      <c r="FJ129" s="142"/>
      <c r="FK129" s="143">
        <v>243341</v>
      </c>
      <c r="FL129" s="143">
        <v>243341</v>
      </c>
      <c r="FM129" s="139" t="s">
        <v>708</v>
      </c>
      <c r="FN129" s="142"/>
      <c r="FO129" s="142"/>
      <c r="FP129" s="143">
        <v>243341</v>
      </c>
      <c r="FQ129" s="143">
        <v>243341</v>
      </c>
      <c r="FR129" s="157" t="s">
        <v>729</v>
      </c>
      <c r="FS129" s="481" t="s">
        <v>4718</v>
      </c>
      <c r="FT129" s="482">
        <v>45119</v>
      </c>
      <c r="FU129" s="483" t="s">
        <v>4816</v>
      </c>
      <c r="FW129" s="478" t="s">
        <v>4724</v>
      </c>
      <c r="FX129" s="477">
        <v>45098</v>
      </c>
      <c r="FY129" s="478" t="s">
        <v>4817</v>
      </c>
    </row>
    <row r="130" spans="1:181" ht="20.100000000000001" customHeight="1" x14ac:dyDescent="0.5">
      <c r="A130" s="109">
        <v>129</v>
      </c>
      <c r="B130" s="109" t="s">
        <v>674</v>
      </c>
      <c r="C130" s="109">
        <v>129</v>
      </c>
      <c r="D130" s="110" t="s">
        <v>675</v>
      </c>
      <c r="E130" s="110" t="s">
        <v>676</v>
      </c>
      <c r="F130" s="110" t="s">
        <v>1751</v>
      </c>
      <c r="G130" s="111" t="s">
        <v>164</v>
      </c>
      <c r="H130" s="110" t="s">
        <v>1837</v>
      </c>
      <c r="I130" s="110" t="s">
        <v>1838</v>
      </c>
      <c r="J130" s="110"/>
      <c r="K130" s="111" t="s">
        <v>1839</v>
      </c>
      <c r="L130" s="111" t="s">
        <v>1782</v>
      </c>
      <c r="M130" s="111"/>
      <c r="N130" s="111" t="s">
        <v>682</v>
      </c>
      <c r="O130" s="111" t="s">
        <v>1840</v>
      </c>
      <c r="P130" s="113">
        <v>13.915404074045201</v>
      </c>
      <c r="Q130" s="113">
        <v>100.149996625303</v>
      </c>
      <c r="R130" s="114" t="s">
        <v>1841</v>
      </c>
      <c r="S130" s="114" t="s">
        <v>1842</v>
      </c>
      <c r="T130" s="115" t="s">
        <v>1843</v>
      </c>
      <c r="U130" s="115" t="s">
        <v>1844</v>
      </c>
      <c r="V130" s="115"/>
      <c r="W130" s="115" t="s">
        <v>1845</v>
      </c>
      <c r="X130" s="115"/>
      <c r="Y130" s="115"/>
      <c r="Z130" s="181"/>
      <c r="AA130" s="181"/>
      <c r="AB130" s="115"/>
      <c r="AC130" s="211"/>
      <c r="AD130" s="166" t="s">
        <v>1762</v>
      </c>
      <c r="AE130" s="166" t="s">
        <v>1763</v>
      </c>
      <c r="AF130" s="117" t="s">
        <v>690</v>
      </c>
      <c r="AG130" s="132">
        <v>44960</v>
      </c>
      <c r="AH130" s="168" t="s">
        <v>691</v>
      </c>
      <c r="AI130" s="118" t="s">
        <v>692</v>
      </c>
      <c r="AJ130" s="145">
        <v>8</v>
      </c>
      <c r="AK130" s="146">
        <v>8</v>
      </c>
      <c r="AL130" s="146">
        <v>3.6</v>
      </c>
      <c r="AM130" s="146">
        <f t="shared" si="0"/>
        <v>64</v>
      </c>
      <c r="AN130" s="147">
        <v>1</v>
      </c>
      <c r="AO130" s="147">
        <v>3</v>
      </c>
      <c r="AP130" s="240" t="s">
        <v>1846</v>
      </c>
      <c r="AQ130" s="147" t="s">
        <v>848</v>
      </c>
      <c r="AR130" s="147">
        <v>3</v>
      </c>
      <c r="AS130" s="147"/>
      <c r="AT130" s="138">
        <v>44964</v>
      </c>
      <c r="AU130" s="294" t="s">
        <v>1815</v>
      </c>
      <c r="AV130" s="295" t="s">
        <v>696</v>
      </c>
      <c r="AW130" s="296" t="s">
        <v>1386</v>
      </c>
      <c r="AX130" s="297"/>
      <c r="AY130" s="297"/>
      <c r="AZ130" s="297"/>
      <c r="BA130" s="297"/>
      <c r="BB130" s="297"/>
      <c r="BC130" s="297"/>
      <c r="BD130" s="235" t="s">
        <v>698</v>
      </c>
      <c r="BE130" s="296"/>
      <c r="BF130" s="296"/>
      <c r="BG130" s="237" t="s">
        <v>699</v>
      </c>
      <c r="BH130" s="237" t="s">
        <v>700</v>
      </c>
      <c r="BI130" s="237" t="s">
        <v>701</v>
      </c>
      <c r="BJ130" s="298"/>
      <c r="BK130" s="298"/>
      <c r="BL130" s="153"/>
      <c r="BM130" s="154"/>
      <c r="BN130" s="111" t="s">
        <v>1840</v>
      </c>
      <c r="BO130" s="319" t="s">
        <v>1840</v>
      </c>
      <c r="BP130" s="317"/>
      <c r="BQ130" s="116" t="s">
        <v>704</v>
      </c>
      <c r="BR130" s="116" t="s">
        <v>705</v>
      </c>
      <c r="BS130" s="132">
        <v>44960</v>
      </c>
      <c r="BT130" s="133">
        <v>100</v>
      </c>
      <c r="BU130" s="132">
        <v>44960</v>
      </c>
      <c r="BV130" s="132"/>
      <c r="BW130" s="132"/>
      <c r="BX130" s="134"/>
      <c r="BY130" s="134"/>
      <c r="BZ130" s="134"/>
      <c r="CA130" s="132"/>
      <c r="CB130" s="135"/>
      <c r="CC130" s="132"/>
      <c r="CD130" s="136"/>
      <c r="CE130" s="136"/>
      <c r="CF130" s="136"/>
      <c r="CG130" s="135"/>
      <c r="CH130" s="129" t="s">
        <v>701</v>
      </c>
      <c r="CI130" s="132">
        <v>44992</v>
      </c>
      <c r="CJ130" s="132">
        <v>44996</v>
      </c>
      <c r="CK130" s="132"/>
      <c r="CL130" s="132">
        <v>44992</v>
      </c>
      <c r="CM130" s="133">
        <v>100</v>
      </c>
      <c r="CN130" s="132">
        <v>44996</v>
      </c>
      <c r="CO130" s="117"/>
      <c r="CP130" s="132">
        <v>45019</v>
      </c>
      <c r="CQ130" s="132">
        <v>45019</v>
      </c>
      <c r="CR130" s="132"/>
      <c r="CS130" s="132">
        <v>45019</v>
      </c>
      <c r="CT130" s="133">
        <v>100</v>
      </c>
      <c r="CU130" s="132">
        <v>45019</v>
      </c>
      <c r="CV130" s="117"/>
      <c r="CW130" s="297"/>
      <c r="CX130" s="297"/>
      <c r="CY130" s="117">
        <v>45004</v>
      </c>
      <c r="CZ130" s="117">
        <v>45004</v>
      </c>
      <c r="DA130" s="117"/>
      <c r="DB130" s="117">
        <v>45005</v>
      </c>
      <c r="DC130" s="133">
        <v>100</v>
      </c>
      <c r="DD130" s="117">
        <v>45050</v>
      </c>
      <c r="DE130" s="138"/>
      <c r="DF130" s="138">
        <v>45012</v>
      </c>
      <c r="DG130" s="139" t="s">
        <v>4383</v>
      </c>
      <c r="DH130" s="117">
        <v>45041</v>
      </c>
      <c r="DI130" s="117">
        <v>45041</v>
      </c>
      <c r="DJ130" s="117">
        <v>45041</v>
      </c>
      <c r="DK130" s="117">
        <v>45041</v>
      </c>
      <c r="DL130" s="117"/>
      <c r="DM130" s="117"/>
      <c r="DN130" s="117"/>
      <c r="DO130" s="117"/>
      <c r="DP130" s="140"/>
      <c r="DQ130" s="117"/>
      <c r="DR130" s="117"/>
      <c r="DS130" s="117">
        <v>45044</v>
      </c>
      <c r="DT130" s="117">
        <v>45044</v>
      </c>
      <c r="DU130" s="117"/>
      <c r="DV130" s="117">
        <v>45044</v>
      </c>
      <c r="DW130" s="133">
        <v>100</v>
      </c>
      <c r="DX130" s="117">
        <v>45044</v>
      </c>
      <c r="DY130" s="117"/>
      <c r="DZ130" s="117">
        <v>45037</v>
      </c>
      <c r="EA130" s="117">
        <v>45037</v>
      </c>
      <c r="EB130" s="117"/>
      <c r="EC130" s="117">
        <v>45037</v>
      </c>
      <c r="ED130" s="116">
        <v>100</v>
      </c>
      <c r="EE130" s="117">
        <v>45037</v>
      </c>
      <c r="EF130" s="117" t="s">
        <v>4496</v>
      </c>
      <c r="EG130" s="117">
        <v>45037</v>
      </c>
      <c r="EH130" s="117">
        <v>45037</v>
      </c>
      <c r="EI130" s="117"/>
      <c r="EJ130" s="117">
        <v>45038</v>
      </c>
      <c r="EK130" s="133">
        <v>100</v>
      </c>
      <c r="EL130" s="117">
        <v>45064</v>
      </c>
      <c r="EM130" s="122" t="s">
        <v>4822</v>
      </c>
      <c r="EN130" s="141"/>
      <c r="EO130" s="141"/>
      <c r="EP130" s="141"/>
      <c r="EQ130" s="141"/>
      <c r="ER130" s="141"/>
      <c r="ES130" s="141"/>
      <c r="ET130" s="141"/>
      <c r="EU130" s="117"/>
      <c r="EV130" s="117"/>
      <c r="EW130" s="117"/>
      <c r="EX130" s="117"/>
      <c r="EY130" s="117"/>
      <c r="EZ130" s="117"/>
      <c r="FA130" s="117"/>
      <c r="FB130" s="117">
        <v>45056</v>
      </c>
      <c r="FC130" s="117">
        <v>45056</v>
      </c>
      <c r="FD130" s="117">
        <v>45056</v>
      </c>
      <c r="FE130" s="117">
        <v>45057</v>
      </c>
      <c r="FF130" s="116">
        <v>70</v>
      </c>
      <c r="FG130" s="117"/>
      <c r="FH130" s="138"/>
      <c r="FI130" s="142"/>
      <c r="FJ130" s="142"/>
      <c r="FK130" s="143">
        <v>243347</v>
      </c>
      <c r="FL130" s="143">
        <v>243347</v>
      </c>
      <c r="FM130" s="139" t="s">
        <v>708</v>
      </c>
      <c r="FN130" s="142"/>
      <c r="FO130" s="142"/>
      <c r="FP130" s="143">
        <v>243347</v>
      </c>
      <c r="FQ130" s="143">
        <v>243347</v>
      </c>
      <c r="FR130" s="139" t="s">
        <v>708</v>
      </c>
      <c r="FS130" s="481" t="s">
        <v>4718</v>
      </c>
      <c r="FT130" s="482">
        <v>45119</v>
      </c>
      <c r="FU130" s="483" t="s">
        <v>4816</v>
      </c>
      <c r="FW130" s="478" t="s">
        <v>4724</v>
      </c>
      <c r="FX130" s="477">
        <v>45098</v>
      </c>
      <c r="FY130" s="478" t="s">
        <v>4817</v>
      </c>
    </row>
    <row r="131" spans="1:181" ht="20.100000000000001" customHeight="1" x14ac:dyDescent="0.5">
      <c r="A131" s="109">
        <v>130</v>
      </c>
      <c r="B131" s="109" t="s">
        <v>674</v>
      </c>
      <c r="C131" s="109">
        <v>130</v>
      </c>
      <c r="D131" s="110" t="s">
        <v>675</v>
      </c>
      <c r="E131" s="110" t="s">
        <v>676</v>
      </c>
      <c r="F131" s="110" t="s">
        <v>1751</v>
      </c>
      <c r="G131" s="111" t="s">
        <v>164</v>
      </c>
      <c r="H131" s="110" t="s">
        <v>1847</v>
      </c>
      <c r="I131" s="110" t="s">
        <v>1848</v>
      </c>
      <c r="J131" s="110"/>
      <c r="K131" s="111" t="s">
        <v>1849</v>
      </c>
      <c r="L131" s="111" t="s">
        <v>1755</v>
      </c>
      <c r="M131" s="111"/>
      <c r="N131" s="111" t="s">
        <v>682</v>
      </c>
      <c r="O131" s="111" t="s">
        <v>1851</v>
      </c>
      <c r="P131" s="113">
        <v>13.807968365460001</v>
      </c>
      <c r="Q131" s="113">
        <v>100.249868521606</v>
      </c>
      <c r="R131" s="281" t="s">
        <v>1852</v>
      </c>
      <c r="S131" s="114" t="s">
        <v>1853</v>
      </c>
      <c r="T131" s="115" t="s">
        <v>1854</v>
      </c>
      <c r="U131" s="115" t="s">
        <v>1855</v>
      </c>
      <c r="V131" s="115"/>
      <c r="W131" s="115" t="s">
        <v>1856</v>
      </c>
      <c r="X131" s="115"/>
      <c r="Y131" s="115"/>
      <c r="Z131" s="181"/>
      <c r="AA131" s="181"/>
      <c r="AB131" s="115"/>
      <c r="AC131" s="211"/>
      <c r="AD131" s="166" t="s">
        <v>1775</v>
      </c>
      <c r="AE131" s="166" t="s">
        <v>1776</v>
      </c>
      <c r="AF131" s="117" t="s">
        <v>690</v>
      </c>
      <c r="AG131" s="132">
        <v>44960</v>
      </c>
      <c r="AH131" s="168" t="s">
        <v>691</v>
      </c>
      <c r="AI131" s="118" t="s">
        <v>692</v>
      </c>
      <c r="AJ131" s="145">
        <v>7</v>
      </c>
      <c r="AK131" s="146">
        <v>7</v>
      </c>
      <c r="AL131" s="146">
        <v>3.2</v>
      </c>
      <c r="AM131" s="146">
        <f t="shared" si="0"/>
        <v>49</v>
      </c>
      <c r="AN131" s="147">
        <v>1</v>
      </c>
      <c r="AO131" s="147">
        <v>2</v>
      </c>
      <c r="AP131" s="240" t="s">
        <v>1199</v>
      </c>
      <c r="AQ131" s="147" t="s">
        <v>752</v>
      </c>
      <c r="AR131" s="147">
        <v>1</v>
      </c>
      <c r="AS131" s="147"/>
      <c r="AT131" s="138">
        <v>44964</v>
      </c>
      <c r="AU131" s="294" t="s">
        <v>1857</v>
      </c>
      <c r="AV131" s="295" t="s">
        <v>696</v>
      </c>
      <c r="AW131" s="296" t="s">
        <v>1584</v>
      </c>
      <c r="AX131" s="297"/>
      <c r="AY131" s="297"/>
      <c r="AZ131" s="297"/>
      <c r="BA131" s="297"/>
      <c r="BB131" s="297" t="s">
        <v>697</v>
      </c>
      <c r="BC131" s="297"/>
      <c r="BD131" s="296"/>
      <c r="BE131" s="296"/>
      <c r="BF131" s="296"/>
      <c r="BG131" s="163" t="s">
        <v>614</v>
      </c>
      <c r="BH131" s="262" t="s">
        <v>754</v>
      </c>
      <c r="BI131" s="237" t="s">
        <v>701</v>
      </c>
      <c r="BJ131" s="298"/>
      <c r="BK131" s="298"/>
      <c r="BL131" s="170" t="s">
        <v>1825</v>
      </c>
      <c r="BM131" s="154"/>
      <c r="BN131" s="111" t="s">
        <v>1851</v>
      </c>
      <c r="BO131" s="323" t="s">
        <v>1850</v>
      </c>
      <c r="BP131" s="317" t="s">
        <v>703</v>
      </c>
      <c r="BQ131" s="116" t="s">
        <v>704</v>
      </c>
      <c r="BR131" s="116" t="s">
        <v>705</v>
      </c>
      <c r="BS131" s="132">
        <v>44960</v>
      </c>
      <c r="BT131" s="133">
        <v>100</v>
      </c>
      <c r="BU131" s="132">
        <v>44960</v>
      </c>
      <c r="BV131" s="132" t="s">
        <v>614</v>
      </c>
      <c r="BW131" s="132" t="s">
        <v>1155</v>
      </c>
      <c r="BX131" s="134"/>
      <c r="BY131" s="134"/>
      <c r="BZ131" s="134"/>
      <c r="CA131" s="132"/>
      <c r="CB131" s="171"/>
      <c r="CC131" s="172"/>
      <c r="CD131" s="173"/>
      <c r="CE131" s="173"/>
      <c r="CF131" s="173"/>
      <c r="CG131" s="171" t="s">
        <v>1858</v>
      </c>
      <c r="CH131" s="129" t="s">
        <v>701</v>
      </c>
      <c r="CI131" s="132">
        <v>45024</v>
      </c>
      <c r="CJ131" s="132">
        <v>45024</v>
      </c>
      <c r="CK131" s="132"/>
      <c r="CL131" s="132">
        <v>45024</v>
      </c>
      <c r="CM131" s="133">
        <v>100</v>
      </c>
      <c r="CN131" s="132">
        <v>45024</v>
      </c>
      <c r="CO131" s="117"/>
      <c r="CP131" s="132">
        <v>45024</v>
      </c>
      <c r="CQ131" s="132">
        <v>45024</v>
      </c>
      <c r="CR131" s="117"/>
      <c r="CS131" s="132">
        <v>45024</v>
      </c>
      <c r="CT131" s="133">
        <v>100</v>
      </c>
      <c r="CU131" s="132">
        <v>45024</v>
      </c>
      <c r="CV131" s="117"/>
      <c r="CW131" s="297"/>
      <c r="CX131" s="297"/>
      <c r="CY131" s="117">
        <v>45024</v>
      </c>
      <c r="CZ131" s="117">
        <v>45024</v>
      </c>
      <c r="DA131" s="117"/>
      <c r="DB131" s="117">
        <v>45024</v>
      </c>
      <c r="DC131" s="133">
        <v>100</v>
      </c>
      <c r="DD131" s="117">
        <v>45024</v>
      </c>
      <c r="DE131" s="138"/>
      <c r="DF131" s="138">
        <v>45019</v>
      </c>
      <c r="DG131" s="139" t="s">
        <v>4413</v>
      </c>
      <c r="DH131" s="117">
        <v>45037</v>
      </c>
      <c r="DI131" s="117">
        <v>45037</v>
      </c>
      <c r="DJ131" s="117">
        <v>45037</v>
      </c>
      <c r="DK131" s="117">
        <v>45037</v>
      </c>
      <c r="DL131" s="117"/>
      <c r="DM131" s="117"/>
      <c r="DN131" s="117"/>
      <c r="DO131" s="117"/>
      <c r="DP131" s="140"/>
      <c r="DQ131" s="117"/>
      <c r="DR131" s="117"/>
      <c r="DS131" s="117">
        <v>45051</v>
      </c>
      <c r="DT131" s="117">
        <v>45051</v>
      </c>
      <c r="DU131" s="117"/>
      <c r="DV131" s="117">
        <v>45051</v>
      </c>
      <c r="DW131" s="133">
        <v>100</v>
      </c>
      <c r="DX131" s="117">
        <v>45051</v>
      </c>
      <c r="DY131" s="117"/>
      <c r="DZ131" s="117">
        <v>45039</v>
      </c>
      <c r="EA131" s="117">
        <v>45039</v>
      </c>
      <c r="EB131" s="117"/>
      <c r="EC131" s="117">
        <v>45039</v>
      </c>
      <c r="ED131" s="116">
        <v>100</v>
      </c>
      <c r="EE131" s="117">
        <v>45039</v>
      </c>
      <c r="EF131" s="117" t="s">
        <v>1859</v>
      </c>
      <c r="EG131" s="117">
        <v>45039</v>
      </c>
      <c r="EH131" s="117">
        <v>45039</v>
      </c>
      <c r="EI131" s="117">
        <v>45039</v>
      </c>
      <c r="EJ131" s="117">
        <v>45040</v>
      </c>
      <c r="EK131" s="116">
        <v>60</v>
      </c>
      <c r="EL131" s="117"/>
      <c r="EM131" s="122" t="s">
        <v>4823</v>
      </c>
      <c r="EN131" s="141"/>
      <c r="EO131" s="141"/>
      <c r="EP131" s="141"/>
      <c r="EQ131" s="141"/>
      <c r="ER131" s="141"/>
      <c r="ES131" s="141"/>
      <c r="ET131" s="141"/>
      <c r="EU131" s="117"/>
      <c r="EV131" s="117"/>
      <c r="EW131" s="117"/>
      <c r="EX131" s="117"/>
      <c r="EY131" s="117"/>
      <c r="EZ131" s="117"/>
      <c r="FA131" s="117"/>
      <c r="FB131" s="117">
        <v>45049</v>
      </c>
      <c r="FC131" s="117">
        <v>45049</v>
      </c>
      <c r="FD131" s="117">
        <v>45049</v>
      </c>
      <c r="FE131" s="117">
        <v>45050</v>
      </c>
      <c r="FF131" s="116">
        <v>20</v>
      </c>
      <c r="FG131" s="117"/>
      <c r="FH131" s="138" t="s">
        <v>4824</v>
      </c>
      <c r="FI131" s="142"/>
      <c r="FJ131" s="142"/>
      <c r="FK131" s="143">
        <v>243354</v>
      </c>
      <c r="FL131" s="143">
        <v>243354</v>
      </c>
      <c r="FM131" s="139" t="s">
        <v>708</v>
      </c>
      <c r="FN131" s="142"/>
      <c r="FO131" s="142"/>
      <c r="FP131" s="143">
        <v>243354</v>
      </c>
      <c r="FQ131" s="143">
        <v>243354</v>
      </c>
      <c r="FR131" s="139" t="s">
        <v>708</v>
      </c>
      <c r="FS131" s="481" t="s">
        <v>4718</v>
      </c>
      <c r="FT131" s="482">
        <v>45120</v>
      </c>
      <c r="FU131" s="483" t="s">
        <v>4816</v>
      </c>
      <c r="FW131" s="478" t="s">
        <v>4718</v>
      </c>
      <c r="FX131" s="477">
        <v>45099</v>
      </c>
      <c r="FY131" s="478" t="s">
        <v>4817</v>
      </c>
    </row>
    <row r="132" spans="1:181" ht="20.100000000000001" customHeight="1" x14ac:dyDescent="0.5">
      <c r="A132" s="109">
        <v>131</v>
      </c>
      <c r="B132" s="109" t="s">
        <v>674</v>
      </c>
      <c r="C132" s="109">
        <v>131</v>
      </c>
      <c r="D132" s="110" t="s">
        <v>675</v>
      </c>
      <c r="E132" s="110" t="s">
        <v>676</v>
      </c>
      <c r="F132" s="110" t="s">
        <v>1751</v>
      </c>
      <c r="G132" s="111" t="s">
        <v>164</v>
      </c>
      <c r="H132" s="110" t="s">
        <v>1752</v>
      </c>
      <c r="I132" s="110" t="s">
        <v>1860</v>
      </c>
      <c r="J132" s="110"/>
      <c r="K132" s="111" t="s">
        <v>1861</v>
      </c>
      <c r="L132" s="111" t="s">
        <v>1755</v>
      </c>
      <c r="M132" s="111"/>
      <c r="N132" s="111" t="s">
        <v>682</v>
      </c>
      <c r="O132" s="111" t="s">
        <v>1862</v>
      </c>
      <c r="P132" s="113">
        <v>13.827895179777499</v>
      </c>
      <c r="Q132" s="113">
        <v>100.225690696466</v>
      </c>
      <c r="R132" s="114" t="s">
        <v>1863</v>
      </c>
      <c r="S132" s="114" t="s">
        <v>1864</v>
      </c>
      <c r="T132" s="115" t="s">
        <v>1865</v>
      </c>
      <c r="U132" s="115" t="s">
        <v>1866</v>
      </c>
      <c r="V132" s="115"/>
      <c r="W132" s="115" t="s">
        <v>1867</v>
      </c>
      <c r="X132" s="115"/>
      <c r="Y132" s="115"/>
      <c r="Z132" s="181"/>
      <c r="AA132" s="181"/>
      <c r="AB132" s="115"/>
      <c r="AC132" s="211"/>
      <c r="AD132" s="166" t="s">
        <v>1775</v>
      </c>
      <c r="AE132" s="166" t="s">
        <v>1776</v>
      </c>
      <c r="AF132" s="117" t="s">
        <v>690</v>
      </c>
      <c r="AG132" s="132">
        <v>44959</v>
      </c>
      <c r="AH132" s="168" t="s">
        <v>691</v>
      </c>
      <c r="AI132" s="118" t="s">
        <v>692</v>
      </c>
      <c r="AJ132" s="145">
        <v>9</v>
      </c>
      <c r="AK132" s="146">
        <v>12</v>
      </c>
      <c r="AL132" s="146">
        <v>3</v>
      </c>
      <c r="AM132" s="146">
        <v>108</v>
      </c>
      <c r="AN132" s="147">
        <v>1</v>
      </c>
      <c r="AO132" s="147">
        <v>2</v>
      </c>
      <c r="AP132" s="240" t="s">
        <v>1868</v>
      </c>
      <c r="AQ132" s="147" t="s">
        <v>848</v>
      </c>
      <c r="AR132" s="147">
        <v>3</v>
      </c>
      <c r="AS132" s="147"/>
      <c r="AT132" s="138">
        <v>44964</v>
      </c>
      <c r="AU132" s="294"/>
      <c r="AV132" s="295" t="s">
        <v>696</v>
      </c>
      <c r="AW132" s="296"/>
      <c r="AX132" s="297"/>
      <c r="AY132" s="297"/>
      <c r="AZ132" s="297"/>
      <c r="BA132" s="297"/>
      <c r="BB132" s="297"/>
      <c r="BC132" s="297"/>
      <c r="BD132" s="235" t="s">
        <v>698</v>
      </c>
      <c r="BE132" s="296"/>
      <c r="BF132" s="296"/>
      <c r="BG132" s="237" t="s">
        <v>699</v>
      </c>
      <c r="BH132" s="237" t="s">
        <v>700</v>
      </c>
      <c r="BI132" s="237" t="s">
        <v>701</v>
      </c>
      <c r="BJ132" s="298"/>
      <c r="BK132" s="298"/>
      <c r="BL132" s="153"/>
      <c r="BM132" s="154"/>
      <c r="BN132" s="111" t="s">
        <v>1862</v>
      </c>
      <c r="BO132" s="319" t="s">
        <v>1862</v>
      </c>
      <c r="BP132" s="317"/>
      <c r="BQ132" s="116" t="s">
        <v>704</v>
      </c>
      <c r="BR132" s="116" t="s">
        <v>705</v>
      </c>
      <c r="BS132" s="132">
        <v>44959</v>
      </c>
      <c r="BT132" s="133">
        <v>100</v>
      </c>
      <c r="BU132" s="132">
        <v>44959</v>
      </c>
      <c r="BV132" s="132"/>
      <c r="BW132" s="132"/>
      <c r="BX132" s="134"/>
      <c r="BY132" s="134"/>
      <c r="BZ132" s="134"/>
      <c r="CA132" s="132"/>
      <c r="CB132" s="135"/>
      <c r="CC132" s="132"/>
      <c r="CD132" s="136"/>
      <c r="CE132" s="136"/>
      <c r="CF132" s="136"/>
      <c r="CG132" s="135"/>
      <c r="CH132" s="129" t="s">
        <v>701</v>
      </c>
      <c r="CI132" s="132">
        <v>44993</v>
      </c>
      <c r="CJ132" s="132">
        <v>44993</v>
      </c>
      <c r="CK132" s="132"/>
      <c r="CL132" s="132">
        <v>44993</v>
      </c>
      <c r="CM132" s="133">
        <v>100</v>
      </c>
      <c r="CN132" s="132">
        <v>44993</v>
      </c>
      <c r="CO132" s="117" t="s">
        <v>1448</v>
      </c>
      <c r="CP132" s="117">
        <v>45022</v>
      </c>
      <c r="CQ132" s="117">
        <v>45022</v>
      </c>
      <c r="CR132" s="117"/>
      <c r="CS132" s="117">
        <v>45022</v>
      </c>
      <c r="CT132" s="133">
        <v>100</v>
      </c>
      <c r="CU132" s="117">
        <v>45022</v>
      </c>
      <c r="CV132" s="117"/>
      <c r="CW132" s="297"/>
      <c r="CX132" s="297"/>
      <c r="CY132" s="117">
        <v>45009</v>
      </c>
      <c r="CZ132" s="117">
        <v>45009</v>
      </c>
      <c r="DA132" s="117"/>
      <c r="DB132" s="117">
        <v>45010</v>
      </c>
      <c r="DC132" s="133">
        <v>100</v>
      </c>
      <c r="DD132" s="117">
        <v>45010</v>
      </c>
      <c r="DE132" s="129"/>
      <c r="DF132" s="138">
        <v>45019</v>
      </c>
      <c r="DG132" s="139" t="s">
        <v>4413</v>
      </c>
      <c r="DH132" s="117">
        <v>45028</v>
      </c>
      <c r="DI132" s="117">
        <v>45028</v>
      </c>
      <c r="DJ132" s="117">
        <v>45028</v>
      </c>
      <c r="DK132" s="117">
        <v>45028</v>
      </c>
      <c r="DL132" s="117"/>
      <c r="DM132" s="117"/>
      <c r="DN132" s="117"/>
      <c r="DO132" s="117"/>
      <c r="DP132" s="140"/>
      <c r="DQ132" s="117"/>
      <c r="DR132" s="117"/>
      <c r="DS132" s="117">
        <v>45069</v>
      </c>
      <c r="DT132" s="117">
        <v>45069</v>
      </c>
      <c r="DU132" s="117"/>
      <c r="DV132" s="117">
        <v>45069</v>
      </c>
      <c r="DW132" s="133">
        <v>100</v>
      </c>
      <c r="DX132" s="117">
        <v>45069</v>
      </c>
      <c r="DY132" s="117"/>
      <c r="DZ132" s="117">
        <v>45036</v>
      </c>
      <c r="EA132" s="117">
        <v>45036</v>
      </c>
      <c r="EB132" s="117"/>
      <c r="EC132" s="117">
        <v>45036</v>
      </c>
      <c r="ED132" s="116">
        <v>100</v>
      </c>
      <c r="EE132" s="117">
        <v>45036</v>
      </c>
      <c r="EF132" s="117" t="s">
        <v>1044</v>
      </c>
      <c r="EG132" s="117">
        <v>45036</v>
      </c>
      <c r="EH132" s="117">
        <v>45036</v>
      </c>
      <c r="EI132" s="117"/>
      <c r="EJ132" s="117">
        <v>45036</v>
      </c>
      <c r="EK132" s="116">
        <v>100</v>
      </c>
      <c r="EL132" s="117">
        <v>45062</v>
      </c>
      <c r="EM132" s="122" t="s">
        <v>1044</v>
      </c>
      <c r="EN132" s="141"/>
      <c r="EO132" s="141"/>
      <c r="EP132" s="141"/>
      <c r="EQ132" s="141"/>
      <c r="ER132" s="141"/>
      <c r="ES132" s="141"/>
      <c r="ET132" s="141"/>
      <c r="EU132" s="117"/>
      <c r="EV132" s="117"/>
      <c r="EW132" s="117"/>
      <c r="EX132" s="117"/>
      <c r="EY132" s="117"/>
      <c r="EZ132" s="117"/>
      <c r="FA132" s="117"/>
      <c r="FB132" s="117">
        <v>45050</v>
      </c>
      <c r="FC132" s="117">
        <v>45050</v>
      </c>
      <c r="FD132" s="117">
        <v>45050</v>
      </c>
      <c r="FE132" s="117">
        <v>45051</v>
      </c>
      <c r="FF132" s="116">
        <v>70</v>
      </c>
      <c r="FG132" s="117"/>
      <c r="FH132" s="138"/>
      <c r="FI132" s="142"/>
      <c r="FJ132" s="142"/>
      <c r="FK132" s="143">
        <v>243347</v>
      </c>
      <c r="FL132" s="143">
        <v>243347</v>
      </c>
      <c r="FM132" s="139" t="s">
        <v>708</v>
      </c>
      <c r="FN132" s="142"/>
      <c r="FO132" s="142"/>
      <c r="FP132" s="143">
        <v>243347</v>
      </c>
      <c r="FQ132" s="143">
        <v>243347</v>
      </c>
      <c r="FR132" s="139" t="s">
        <v>708</v>
      </c>
      <c r="FS132" s="481" t="s">
        <v>4718</v>
      </c>
      <c r="FT132" s="482">
        <v>45120</v>
      </c>
      <c r="FU132" s="483" t="s">
        <v>4816</v>
      </c>
      <c r="FW132" s="478" t="s">
        <v>4718</v>
      </c>
      <c r="FX132" s="477">
        <v>45099</v>
      </c>
      <c r="FY132" s="478" t="s">
        <v>4817</v>
      </c>
    </row>
    <row r="133" spans="1:181" ht="20.100000000000001" customHeight="1" x14ac:dyDescent="0.5">
      <c r="A133" s="109">
        <v>132</v>
      </c>
      <c r="B133" s="109" t="s">
        <v>674</v>
      </c>
      <c r="C133" s="109">
        <v>132</v>
      </c>
      <c r="D133" s="110" t="s">
        <v>675</v>
      </c>
      <c r="E133" s="110" t="s">
        <v>676</v>
      </c>
      <c r="F133" s="110" t="s">
        <v>1751</v>
      </c>
      <c r="G133" s="111" t="s">
        <v>164</v>
      </c>
      <c r="H133" s="110" t="s">
        <v>1752</v>
      </c>
      <c r="I133" s="110" t="s">
        <v>1869</v>
      </c>
      <c r="J133" s="110"/>
      <c r="K133" s="111" t="s">
        <v>1870</v>
      </c>
      <c r="L133" s="111" t="s">
        <v>1768</v>
      </c>
      <c r="M133" s="111"/>
      <c r="N133" s="111" t="s">
        <v>682</v>
      </c>
      <c r="O133" s="111" t="s">
        <v>1871</v>
      </c>
      <c r="P133" s="113">
        <v>13.8069169656486</v>
      </c>
      <c r="Q133" s="113">
        <v>100.181033425301</v>
      </c>
      <c r="R133" s="114" t="s">
        <v>1872</v>
      </c>
      <c r="S133" s="114" t="s">
        <v>1873</v>
      </c>
      <c r="T133" s="115" t="s">
        <v>1874</v>
      </c>
      <c r="U133" s="115" t="s">
        <v>1875</v>
      </c>
      <c r="V133" s="115"/>
      <c r="W133" s="115" t="s">
        <v>1876</v>
      </c>
      <c r="X133" s="115"/>
      <c r="Y133" s="115"/>
      <c r="Z133" s="181"/>
      <c r="AA133" s="181"/>
      <c r="AB133" s="115"/>
      <c r="AC133" s="211"/>
      <c r="AD133" s="166" t="s">
        <v>1775</v>
      </c>
      <c r="AE133" s="166" t="s">
        <v>1776</v>
      </c>
      <c r="AF133" s="117" t="s">
        <v>690</v>
      </c>
      <c r="AG133" s="132">
        <v>44960</v>
      </c>
      <c r="AH133" s="168" t="s">
        <v>691</v>
      </c>
      <c r="AI133" s="118" t="s">
        <v>692</v>
      </c>
      <c r="AJ133" s="145">
        <v>8</v>
      </c>
      <c r="AK133" s="146">
        <v>8</v>
      </c>
      <c r="AL133" s="146">
        <v>3.6</v>
      </c>
      <c r="AM133" s="146">
        <f t="shared" ref="AM133:AM142" si="1">AJ133*AK133</f>
        <v>64</v>
      </c>
      <c r="AN133" s="147">
        <v>1</v>
      </c>
      <c r="AO133" s="147">
        <v>3</v>
      </c>
      <c r="AP133" s="240" t="s">
        <v>1877</v>
      </c>
      <c r="AQ133" s="147" t="s">
        <v>1368</v>
      </c>
      <c r="AR133" s="147">
        <v>3</v>
      </c>
      <c r="AS133" s="147"/>
      <c r="AT133" s="138">
        <v>44964</v>
      </c>
      <c r="AU133" s="294" t="s">
        <v>1878</v>
      </c>
      <c r="AV133" s="295" t="s">
        <v>696</v>
      </c>
      <c r="AW133" s="296" t="s">
        <v>1386</v>
      </c>
      <c r="AX133" s="297"/>
      <c r="AY133" s="297"/>
      <c r="AZ133" s="297"/>
      <c r="BA133" s="297"/>
      <c r="BB133" s="297" t="s">
        <v>697</v>
      </c>
      <c r="BC133" s="297"/>
      <c r="BD133" s="235" t="s">
        <v>698</v>
      </c>
      <c r="BE133" s="296"/>
      <c r="BF133" s="296"/>
      <c r="BG133" s="237" t="s">
        <v>699</v>
      </c>
      <c r="BH133" s="237" t="s">
        <v>700</v>
      </c>
      <c r="BI133" s="237" t="s">
        <v>701</v>
      </c>
      <c r="BJ133" s="298"/>
      <c r="BK133" s="298"/>
      <c r="BL133" s="153"/>
      <c r="BM133" s="154"/>
      <c r="BN133" s="111" t="s">
        <v>1871</v>
      </c>
      <c r="BO133" s="319" t="s">
        <v>1871</v>
      </c>
      <c r="BP133" s="317"/>
      <c r="BQ133" s="116" t="s">
        <v>704</v>
      </c>
      <c r="BR133" s="116" t="s">
        <v>705</v>
      </c>
      <c r="BS133" s="132">
        <v>44960</v>
      </c>
      <c r="BT133" s="133">
        <v>100</v>
      </c>
      <c r="BU133" s="132">
        <v>44960</v>
      </c>
      <c r="BV133" s="132"/>
      <c r="BW133" s="132"/>
      <c r="BX133" s="134"/>
      <c r="BY133" s="134"/>
      <c r="BZ133" s="134"/>
      <c r="CA133" s="132"/>
      <c r="CB133" s="135"/>
      <c r="CC133" s="132"/>
      <c r="CD133" s="136"/>
      <c r="CE133" s="136"/>
      <c r="CF133" s="136"/>
      <c r="CG133" s="135"/>
      <c r="CH133" s="129" t="s">
        <v>701</v>
      </c>
      <c r="CI133" s="132">
        <v>44993</v>
      </c>
      <c r="CJ133" s="132">
        <v>44993</v>
      </c>
      <c r="CK133" s="132"/>
      <c r="CL133" s="132">
        <v>44993</v>
      </c>
      <c r="CM133" s="133">
        <v>100</v>
      </c>
      <c r="CN133" s="132">
        <v>44993</v>
      </c>
      <c r="CO133" s="117" t="s">
        <v>1448</v>
      </c>
      <c r="CP133" s="132">
        <v>44998</v>
      </c>
      <c r="CQ133" s="132">
        <v>44998</v>
      </c>
      <c r="CR133" s="117"/>
      <c r="CS133" s="132">
        <v>44998</v>
      </c>
      <c r="CT133" s="133">
        <v>100</v>
      </c>
      <c r="CU133" s="132">
        <v>44998</v>
      </c>
      <c r="CV133" s="117" t="s">
        <v>1879</v>
      </c>
      <c r="CW133" s="297"/>
      <c r="CX133" s="297"/>
      <c r="CY133" s="117">
        <v>45003</v>
      </c>
      <c r="CZ133" s="117">
        <v>45003</v>
      </c>
      <c r="DA133" s="117"/>
      <c r="DB133" s="117">
        <v>45004</v>
      </c>
      <c r="DC133" s="133">
        <v>100</v>
      </c>
      <c r="DD133" s="117">
        <v>45051</v>
      </c>
      <c r="DE133" s="138"/>
      <c r="DF133" s="138">
        <v>45019</v>
      </c>
      <c r="DG133" s="139" t="s">
        <v>4413</v>
      </c>
      <c r="DH133" s="117">
        <v>45027</v>
      </c>
      <c r="DI133" s="117">
        <v>45027</v>
      </c>
      <c r="DJ133" s="117">
        <v>45027</v>
      </c>
      <c r="DK133" s="117">
        <v>45027</v>
      </c>
      <c r="DL133" s="117"/>
      <c r="DM133" s="117"/>
      <c r="DN133" s="117"/>
      <c r="DO133" s="117"/>
      <c r="DP133" s="140"/>
      <c r="DQ133" s="117"/>
      <c r="DR133" s="117"/>
      <c r="DS133" s="117">
        <v>45051</v>
      </c>
      <c r="DT133" s="117">
        <v>45051</v>
      </c>
      <c r="DU133" s="117"/>
      <c r="DV133" s="117">
        <v>45051</v>
      </c>
      <c r="DW133" s="133">
        <v>100</v>
      </c>
      <c r="DX133" s="117">
        <v>45051</v>
      </c>
      <c r="DY133" s="117"/>
      <c r="DZ133" s="117"/>
      <c r="EA133" s="117"/>
      <c r="EB133" s="117"/>
      <c r="EC133" s="117"/>
      <c r="ED133" s="116"/>
      <c r="EE133" s="117"/>
      <c r="EF133" s="117"/>
      <c r="EG133" s="117">
        <v>45049</v>
      </c>
      <c r="EH133" s="117">
        <v>45049</v>
      </c>
      <c r="EI133" s="117"/>
      <c r="EJ133" s="117">
        <v>45050</v>
      </c>
      <c r="EK133" s="116">
        <v>100</v>
      </c>
      <c r="EL133" s="117">
        <v>45062</v>
      </c>
      <c r="EM133" s="122" t="s">
        <v>4780</v>
      </c>
      <c r="EN133" s="141"/>
      <c r="EO133" s="141"/>
      <c r="EP133" s="141"/>
      <c r="EQ133" s="141"/>
      <c r="ER133" s="141"/>
      <c r="ES133" s="141"/>
      <c r="ET133" s="141"/>
      <c r="EU133" s="117"/>
      <c r="EV133" s="117"/>
      <c r="EW133" s="117"/>
      <c r="EX133" s="117"/>
      <c r="EY133" s="117"/>
      <c r="EZ133" s="117"/>
      <c r="FA133" s="117"/>
      <c r="FB133" s="117">
        <v>45049</v>
      </c>
      <c r="FC133" s="117">
        <v>45061</v>
      </c>
      <c r="FD133" s="117">
        <v>45061</v>
      </c>
      <c r="FE133" s="117">
        <v>45062</v>
      </c>
      <c r="FF133" s="116">
        <v>70</v>
      </c>
      <c r="FG133" s="117"/>
      <c r="FH133" s="138"/>
      <c r="FI133" s="142"/>
      <c r="FJ133" s="142"/>
      <c r="FK133" s="143"/>
      <c r="FL133" s="143"/>
      <c r="FM133" s="139"/>
      <c r="FN133" s="142"/>
      <c r="FO133" s="142"/>
      <c r="FP133" s="143"/>
      <c r="FQ133" s="143"/>
      <c r="FR133" s="139"/>
      <c r="FS133" s="481" t="s">
        <v>4718</v>
      </c>
      <c r="FT133" s="482">
        <v>45120</v>
      </c>
      <c r="FU133" s="483" t="s">
        <v>4816</v>
      </c>
      <c r="FW133" s="478" t="s">
        <v>4718</v>
      </c>
      <c r="FX133" s="477">
        <v>45099</v>
      </c>
      <c r="FY133" s="478" t="s">
        <v>4817</v>
      </c>
    </row>
    <row r="134" spans="1:181" ht="20.100000000000001" customHeight="1" x14ac:dyDescent="0.5">
      <c r="A134" s="109">
        <v>133</v>
      </c>
      <c r="B134" s="109" t="s">
        <v>674</v>
      </c>
      <c r="C134" s="109">
        <v>133</v>
      </c>
      <c r="D134" s="110" t="s">
        <v>675</v>
      </c>
      <c r="E134" s="110" t="s">
        <v>676</v>
      </c>
      <c r="F134" s="110" t="s">
        <v>1751</v>
      </c>
      <c r="G134" s="111" t="s">
        <v>164</v>
      </c>
      <c r="H134" s="110" t="s">
        <v>1752</v>
      </c>
      <c r="I134" s="110" t="s">
        <v>1880</v>
      </c>
      <c r="J134" s="110"/>
      <c r="K134" s="111" t="s">
        <v>1881</v>
      </c>
      <c r="L134" s="111" t="s">
        <v>1755</v>
      </c>
      <c r="M134" s="111"/>
      <c r="N134" s="111" t="s">
        <v>682</v>
      </c>
      <c r="O134" s="111" t="s">
        <v>1883</v>
      </c>
      <c r="P134" s="113">
        <v>13.900069951489201</v>
      </c>
      <c r="Q134" s="113">
        <v>100.158587754138</v>
      </c>
      <c r="R134" s="114" t="s">
        <v>1884</v>
      </c>
      <c r="S134" s="114" t="s">
        <v>1885</v>
      </c>
      <c r="T134" s="115" t="s">
        <v>1886</v>
      </c>
      <c r="U134" s="115" t="s">
        <v>1887</v>
      </c>
      <c r="V134" s="115"/>
      <c r="W134" s="115" t="s">
        <v>1885</v>
      </c>
      <c r="X134" s="115"/>
      <c r="Y134" s="115"/>
      <c r="Z134" s="181"/>
      <c r="AA134" s="181"/>
      <c r="AB134" s="115"/>
      <c r="AC134" s="211"/>
      <c r="AD134" s="166" t="s">
        <v>1762</v>
      </c>
      <c r="AE134" s="166" t="s">
        <v>1763</v>
      </c>
      <c r="AF134" s="117" t="s">
        <v>690</v>
      </c>
      <c r="AG134" s="132">
        <v>44960</v>
      </c>
      <c r="AH134" s="168" t="s">
        <v>691</v>
      </c>
      <c r="AI134" s="118" t="s">
        <v>692</v>
      </c>
      <c r="AJ134" s="145">
        <v>6</v>
      </c>
      <c r="AK134" s="146">
        <v>9</v>
      </c>
      <c r="AL134" s="146">
        <v>4</v>
      </c>
      <c r="AM134" s="146">
        <f t="shared" si="1"/>
        <v>54</v>
      </c>
      <c r="AN134" s="147">
        <v>1</v>
      </c>
      <c r="AO134" s="147">
        <v>2</v>
      </c>
      <c r="AP134" s="240" t="s">
        <v>716</v>
      </c>
      <c r="AQ134" s="147" t="s">
        <v>848</v>
      </c>
      <c r="AR134" s="147">
        <v>3</v>
      </c>
      <c r="AS134" s="147"/>
      <c r="AT134" s="138">
        <v>44964</v>
      </c>
      <c r="AU134" s="294" t="s">
        <v>1815</v>
      </c>
      <c r="AV134" s="295" t="s">
        <v>725</v>
      </c>
      <c r="AW134" s="296" t="s">
        <v>1386</v>
      </c>
      <c r="AX134" s="297"/>
      <c r="AY134" s="297"/>
      <c r="AZ134" s="297"/>
      <c r="BA134" s="297"/>
      <c r="BB134" s="297"/>
      <c r="BC134" s="297"/>
      <c r="BD134" s="235" t="s">
        <v>698</v>
      </c>
      <c r="BE134" s="296"/>
      <c r="BF134" s="296"/>
      <c r="BG134" s="237" t="s">
        <v>699</v>
      </c>
      <c r="BH134" s="237" t="s">
        <v>700</v>
      </c>
      <c r="BI134" s="237" t="s">
        <v>701</v>
      </c>
      <c r="BJ134" s="298"/>
      <c r="BK134" s="298"/>
      <c r="BL134" s="153"/>
      <c r="BM134" s="154"/>
      <c r="BN134" s="111" t="s">
        <v>1888</v>
      </c>
      <c r="BO134" s="317" t="s">
        <v>1882</v>
      </c>
      <c r="BP134" s="317" t="s">
        <v>703</v>
      </c>
      <c r="BQ134" s="116" t="s">
        <v>704</v>
      </c>
      <c r="BR134" s="314" t="s">
        <v>705</v>
      </c>
      <c r="BS134" s="132">
        <v>44960</v>
      </c>
      <c r="BT134" s="133">
        <v>100</v>
      </c>
      <c r="BU134" s="132">
        <v>44960</v>
      </c>
      <c r="BV134" s="132"/>
      <c r="BW134" s="132"/>
      <c r="BX134" s="134"/>
      <c r="BY134" s="134"/>
      <c r="BZ134" s="134"/>
      <c r="CA134" s="132"/>
      <c r="CB134" s="135"/>
      <c r="CC134" s="132"/>
      <c r="CD134" s="136"/>
      <c r="CE134" s="136"/>
      <c r="CF134" s="136"/>
      <c r="CG134" s="135"/>
      <c r="CH134" s="129" t="s">
        <v>701</v>
      </c>
      <c r="CI134" s="132">
        <v>44986</v>
      </c>
      <c r="CJ134" s="132">
        <v>44986</v>
      </c>
      <c r="CK134" s="132"/>
      <c r="CL134" s="132">
        <v>44986</v>
      </c>
      <c r="CM134" s="133">
        <v>100</v>
      </c>
      <c r="CN134" s="132">
        <v>44986</v>
      </c>
      <c r="CO134" s="132"/>
      <c r="CP134" s="117">
        <v>45019</v>
      </c>
      <c r="CQ134" s="117">
        <v>45019</v>
      </c>
      <c r="CR134" s="117"/>
      <c r="CS134" s="117">
        <v>45019</v>
      </c>
      <c r="CT134" s="133">
        <v>100</v>
      </c>
      <c r="CU134" s="117">
        <v>45019</v>
      </c>
      <c r="CV134" s="117"/>
      <c r="CW134" s="297"/>
      <c r="CX134" s="297"/>
      <c r="CY134" s="117">
        <v>45007</v>
      </c>
      <c r="CZ134" s="117">
        <v>45007</v>
      </c>
      <c r="DA134" s="117"/>
      <c r="DB134" s="117">
        <v>45007</v>
      </c>
      <c r="DC134" s="133">
        <v>100</v>
      </c>
      <c r="DD134" s="117">
        <v>45007</v>
      </c>
      <c r="DE134" s="138"/>
      <c r="DF134" s="138">
        <v>45007</v>
      </c>
      <c r="DG134" s="139" t="s">
        <v>4446</v>
      </c>
      <c r="DH134" s="117">
        <v>45027</v>
      </c>
      <c r="DI134" s="117">
        <v>45027</v>
      </c>
      <c r="DJ134" s="117">
        <v>45027</v>
      </c>
      <c r="DK134" s="117">
        <v>45027</v>
      </c>
      <c r="DL134" s="117">
        <v>45037</v>
      </c>
      <c r="DM134" s="117">
        <v>45037</v>
      </c>
      <c r="DN134" s="117"/>
      <c r="DO134" s="117">
        <v>45037</v>
      </c>
      <c r="DP134" s="133">
        <v>100</v>
      </c>
      <c r="DQ134" s="117">
        <v>45037</v>
      </c>
      <c r="DR134" s="117"/>
      <c r="DS134" s="117">
        <v>45037</v>
      </c>
      <c r="DT134" s="117">
        <v>45037</v>
      </c>
      <c r="DU134" s="117"/>
      <c r="DV134" s="117">
        <v>45037</v>
      </c>
      <c r="DW134" s="133">
        <v>100</v>
      </c>
      <c r="DX134" s="117">
        <v>45037</v>
      </c>
      <c r="DY134" s="117"/>
      <c r="DZ134" s="117">
        <v>45036</v>
      </c>
      <c r="EA134" s="117">
        <v>45036</v>
      </c>
      <c r="EB134" s="117"/>
      <c r="EC134" s="117">
        <v>45036</v>
      </c>
      <c r="ED134" s="116">
        <v>100</v>
      </c>
      <c r="EE134" s="117">
        <v>45036</v>
      </c>
      <c r="EF134" s="117" t="s">
        <v>1044</v>
      </c>
      <c r="EG134" s="117">
        <v>45036</v>
      </c>
      <c r="EH134" s="117">
        <v>45036</v>
      </c>
      <c r="EI134" s="117"/>
      <c r="EJ134" s="117">
        <v>45036</v>
      </c>
      <c r="EK134" s="116">
        <v>100</v>
      </c>
      <c r="EL134" s="117">
        <v>45062</v>
      </c>
      <c r="EM134" s="122" t="s">
        <v>1044</v>
      </c>
      <c r="EN134" s="141"/>
      <c r="EO134" s="141"/>
      <c r="EP134" s="141"/>
      <c r="EQ134" s="141"/>
      <c r="ER134" s="141"/>
      <c r="ES134" s="141"/>
      <c r="ET134" s="141"/>
      <c r="EU134" s="117"/>
      <c r="EV134" s="117"/>
      <c r="EW134" s="117"/>
      <c r="EX134" s="117"/>
      <c r="EY134" s="117"/>
      <c r="EZ134" s="117"/>
      <c r="FA134" s="117"/>
      <c r="FB134" s="117">
        <v>45056</v>
      </c>
      <c r="FC134" s="117">
        <v>45056</v>
      </c>
      <c r="FD134" s="117">
        <v>45056</v>
      </c>
      <c r="FE134" s="117">
        <v>45056</v>
      </c>
      <c r="FF134" s="116">
        <v>70</v>
      </c>
      <c r="FG134" s="117"/>
      <c r="FH134" s="138"/>
      <c r="FI134" s="142"/>
      <c r="FJ134" s="142"/>
      <c r="FK134" s="143">
        <v>243347</v>
      </c>
      <c r="FL134" s="143">
        <v>243347</v>
      </c>
      <c r="FM134" s="139" t="s">
        <v>708</v>
      </c>
      <c r="FN134" s="142"/>
      <c r="FO134" s="142"/>
      <c r="FP134" s="143">
        <v>243347</v>
      </c>
      <c r="FQ134" s="143">
        <v>243347</v>
      </c>
      <c r="FR134" s="157" t="s">
        <v>729</v>
      </c>
      <c r="FS134" s="481" t="s">
        <v>4718</v>
      </c>
      <c r="FT134" s="482">
        <v>45121</v>
      </c>
      <c r="FU134" s="483" t="s">
        <v>4816</v>
      </c>
      <c r="FW134" s="478" t="s">
        <v>4723</v>
      </c>
      <c r="FX134" s="477">
        <v>45099</v>
      </c>
      <c r="FY134" s="478" t="s">
        <v>4817</v>
      </c>
    </row>
    <row r="135" spans="1:181" ht="20.100000000000001" customHeight="1" x14ac:dyDescent="0.5">
      <c r="A135" s="109">
        <v>134</v>
      </c>
      <c r="B135" s="109" t="s">
        <v>674</v>
      </c>
      <c r="C135" s="109">
        <v>134</v>
      </c>
      <c r="D135" s="110" t="s">
        <v>675</v>
      </c>
      <c r="E135" s="110" t="s">
        <v>676</v>
      </c>
      <c r="F135" s="110" t="s">
        <v>1751</v>
      </c>
      <c r="G135" s="111" t="s">
        <v>164</v>
      </c>
      <c r="H135" s="110" t="s">
        <v>1752</v>
      </c>
      <c r="I135" s="110" t="s">
        <v>1889</v>
      </c>
      <c r="J135" s="110"/>
      <c r="K135" s="111" t="s">
        <v>1890</v>
      </c>
      <c r="L135" s="111" t="s">
        <v>1755</v>
      </c>
      <c r="M135" s="111"/>
      <c r="N135" s="111" t="s">
        <v>682</v>
      </c>
      <c r="O135" s="111" t="s">
        <v>1891</v>
      </c>
      <c r="P135" s="113">
        <v>13.8155263349772</v>
      </c>
      <c r="Q135" s="113">
        <v>100.188211452289</v>
      </c>
      <c r="R135" s="114" t="s">
        <v>1893</v>
      </c>
      <c r="S135" s="114" t="s">
        <v>1894</v>
      </c>
      <c r="T135" s="115" t="s">
        <v>1895</v>
      </c>
      <c r="U135" s="115" t="s">
        <v>1896</v>
      </c>
      <c r="V135" s="115"/>
      <c r="W135" s="115" t="s">
        <v>1897</v>
      </c>
      <c r="X135" s="115"/>
      <c r="Y135" s="115"/>
      <c r="Z135" s="181"/>
      <c r="AA135" s="181"/>
      <c r="AB135" s="115"/>
      <c r="AC135" s="211"/>
      <c r="AD135" s="166" t="s">
        <v>1775</v>
      </c>
      <c r="AE135" s="166" t="s">
        <v>1776</v>
      </c>
      <c r="AF135" s="117" t="s">
        <v>690</v>
      </c>
      <c r="AG135" s="132">
        <v>44959</v>
      </c>
      <c r="AH135" s="168" t="s">
        <v>691</v>
      </c>
      <c r="AI135" s="118" t="s">
        <v>692</v>
      </c>
      <c r="AJ135" s="145">
        <v>10</v>
      </c>
      <c r="AK135" s="146">
        <v>12</v>
      </c>
      <c r="AL135" s="146">
        <v>3.4</v>
      </c>
      <c r="AM135" s="146">
        <f t="shared" si="1"/>
        <v>120</v>
      </c>
      <c r="AN135" s="147">
        <v>1</v>
      </c>
      <c r="AO135" s="147">
        <v>1</v>
      </c>
      <c r="AP135" s="240" t="s">
        <v>1898</v>
      </c>
      <c r="AQ135" s="147" t="s">
        <v>848</v>
      </c>
      <c r="AR135" s="147">
        <v>1</v>
      </c>
      <c r="AS135" s="147"/>
      <c r="AT135" s="138">
        <v>44964</v>
      </c>
      <c r="AU135" s="294" t="s">
        <v>1815</v>
      </c>
      <c r="AV135" s="295" t="s">
        <v>696</v>
      </c>
      <c r="AW135" s="296" t="s">
        <v>1899</v>
      </c>
      <c r="AX135" s="297"/>
      <c r="AY135" s="297"/>
      <c r="AZ135" s="297" t="s">
        <v>1816</v>
      </c>
      <c r="BA135" s="297"/>
      <c r="BB135" s="297" t="s">
        <v>697</v>
      </c>
      <c r="BC135" s="297"/>
      <c r="BD135" s="296"/>
      <c r="BE135" s="296" t="s">
        <v>598</v>
      </c>
      <c r="BF135" s="158">
        <v>1</v>
      </c>
      <c r="BG135" s="237" t="s">
        <v>699</v>
      </c>
      <c r="BH135" s="321" t="s">
        <v>700</v>
      </c>
      <c r="BI135" s="237" t="s">
        <v>701</v>
      </c>
      <c r="BJ135" s="298"/>
      <c r="BK135" s="298"/>
      <c r="BL135" s="153"/>
      <c r="BM135" s="154"/>
      <c r="BN135" s="111" t="s">
        <v>1900</v>
      </c>
      <c r="BO135" s="317" t="s">
        <v>1891</v>
      </c>
      <c r="BP135" s="317" t="s">
        <v>703</v>
      </c>
      <c r="BQ135" s="116" t="s">
        <v>704</v>
      </c>
      <c r="BR135" s="314" t="s">
        <v>705</v>
      </c>
      <c r="BS135" s="132">
        <v>44959</v>
      </c>
      <c r="BT135" s="133">
        <v>100</v>
      </c>
      <c r="BU135" s="132">
        <v>44959</v>
      </c>
      <c r="BV135" s="132"/>
      <c r="BW135" s="132"/>
      <c r="BX135" s="134"/>
      <c r="BY135" s="134"/>
      <c r="BZ135" s="134"/>
      <c r="CA135" s="132"/>
      <c r="CB135" s="135"/>
      <c r="CC135" s="132"/>
      <c r="CD135" s="136"/>
      <c r="CE135" s="136"/>
      <c r="CF135" s="136"/>
      <c r="CG135" s="135"/>
      <c r="CH135" s="129" t="s">
        <v>701</v>
      </c>
      <c r="CI135" s="132">
        <v>44993</v>
      </c>
      <c r="CJ135" s="132">
        <v>44993</v>
      </c>
      <c r="CK135" s="132"/>
      <c r="CL135" s="132">
        <v>44993</v>
      </c>
      <c r="CM135" s="133">
        <v>100</v>
      </c>
      <c r="CN135" s="132">
        <v>44993</v>
      </c>
      <c r="CO135" s="117" t="s">
        <v>1448</v>
      </c>
      <c r="CP135" s="132">
        <v>45024</v>
      </c>
      <c r="CQ135" s="132">
        <v>45024</v>
      </c>
      <c r="CR135" s="132"/>
      <c r="CS135" s="132">
        <v>45025</v>
      </c>
      <c r="CT135" s="133">
        <v>100</v>
      </c>
      <c r="CU135" s="132">
        <v>45025</v>
      </c>
      <c r="CV135" s="117"/>
      <c r="CW135" s="297"/>
      <c r="CX135" s="297"/>
      <c r="CY135" s="117">
        <v>45033</v>
      </c>
      <c r="CZ135" s="117">
        <v>45033</v>
      </c>
      <c r="DA135" s="117"/>
      <c r="DB135" s="117">
        <v>45033</v>
      </c>
      <c r="DC135" s="133">
        <v>100</v>
      </c>
      <c r="DD135" s="117">
        <v>45033</v>
      </c>
      <c r="DE135" s="138"/>
      <c r="DF135" s="138">
        <v>45019</v>
      </c>
      <c r="DG135" s="139" t="s">
        <v>4413</v>
      </c>
      <c r="DH135" s="117">
        <v>45027</v>
      </c>
      <c r="DI135" s="117">
        <v>45027</v>
      </c>
      <c r="DJ135" s="117">
        <v>45027</v>
      </c>
      <c r="DK135" s="117">
        <v>45027</v>
      </c>
      <c r="DL135" s="117"/>
      <c r="DM135" s="117"/>
      <c r="DN135" s="117"/>
      <c r="DO135" s="117"/>
      <c r="DP135" s="140"/>
      <c r="DQ135" s="117"/>
      <c r="DR135" s="117"/>
      <c r="DS135" s="117">
        <v>45044</v>
      </c>
      <c r="DT135" s="117">
        <v>45044</v>
      </c>
      <c r="DU135" s="117"/>
      <c r="DV135" s="117">
        <v>45044</v>
      </c>
      <c r="DW135" s="133">
        <v>100</v>
      </c>
      <c r="DX135" s="117">
        <v>45044</v>
      </c>
      <c r="DY135" s="117"/>
      <c r="DZ135" s="117">
        <v>45036</v>
      </c>
      <c r="EA135" s="117">
        <v>45036</v>
      </c>
      <c r="EB135" s="117"/>
      <c r="EC135" s="117">
        <v>45036</v>
      </c>
      <c r="ED135" s="116">
        <v>100</v>
      </c>
      <c r="EE135" s="117">
        <v>45036</v>
      </c>
      <c r="EF135" s="117" t="s">
        <v>4498</v>
      </c>
      <c r="EG135" s="117">
        <v>45036</v>
      </c>
      <c r="EH135" s="117">
        <v>45036</v>
      </c>
      <c r="EI135" s="117">
        <v>45036</v>
      </c>
      <c r="EJ135" s="117">
        <v>45037</v>
      </c>
      <c r="EK135" s="116">
        <v>60</v>
      </c>
      <c r="EL135" s="117"/>
      <c r="EM135" s="122" t="s">
        <v>4825</v>
      </c>
      <c r="EN135" s="141"/>
      <c r="EO135" s="141"/>
      <c r="EP135" s="141"/>
      <c r="EQ135" s="141"/>
      <c r="ER135" s="141"/>
      <c r="ES135" s="141"/>
      <c r="ET135" s="141"/>
      <c r="EU135" s="117"/>
      <c r="EV135" s="117"/>
      <c r="EW135" s="117"/>
      <c r="EX135" s="117"/>
      <c r="EY135" s="117"/>
      <c r="EZ135" s="117"/>
      <c r="FA135" s="117"/>
      <c r="FB135" s="117">
        <v>45048</v>
      </c>
      <c r="FC135" s="117">
        <v>45048</v>
      </c>
      <c r="FD135" s="117">
        <v>45048</v>
      </c>
      <c r="FE135" s="117">
        <v>45049</v>
      </c>
      <c r="FF135" s="116">
        <v>70</v>
      </c>
      <c r="FG135" s="117"/>
      <c r="FH135" s="138"/>
      <c r="FI135" s="142"/>
      <c r="FJ135" s="142"/>
      <c r="FK135" s="143">
        <v>243347</v>
      </c>
      <c r="FL135" s="143">
        <v>243347</v>
      </c>
      <c r="FM135" s="139" t="s">
        <v>708</v>
      </c>
      <c r="FN135" s="142"/>
      <c r="FO135" s="142"/>
      <c r="FP135" s="143">
        <v>243347</v>
      </c>
      <c r="FQ135" s="143">
        <v>243347</v>
      </c>
      <c r="FR135" s="157" t="s">
        <v>729</v>
      </c>
      <c r="FS135" s="481" t="s">
        <v>4718</v>
      </c>
      <c r="FT135" s="482">
        <v>45121</v>
      </c>
      <c r="FU135" s="483" t="s">
        <v>4816</v>
      </c>
      <c r="FW135" s="478" t="s">
        <v>4723</v>
      </c>
      <c r="FX135" s="477">
        <v>45099</v>
      </c>
      <c r="FY135" s="478" t="s">
        <v>4817</v>
      </c>
    </row>
    <row r="136" spans="1:181" ht="20.100000000000001" customHeight="1" x14ac:dyDescent="0.5">
      <c r="A136" s="109">
        <v>135</v>
      </c>
      <c r="B136" s="109" t="s">
        <v>674</v>
      </c>
      <c r="C136" s="109">
        <v>135</v>
      </c>
      <c r="D136" s="110" t="s">
        <v>675</v>
      </c>
      <c r="E136" s="110" t="s">
        <v>676</v>
      </c>
      <c r="F136" s="110" t="s">
        <v>1751</v>
      </c>
      <c r="G136" s="111" t="s">
        <v>164</v>
      </c>
      <c r="H136" s="110" t="s">
        <v>1847</v>
      </c>
      <c r="I136" s="110" t="s">
        <v>1901</v>
      </c>
      <c r="J136" s="110"/>
      <c r="K136" s="111" t="s">
        <v>1902</v>
      </c>
      <c r="L136" s="111" t="s">
        <v>1755</v>
      </c>
      <c r="M136" s="111"/>
      <c r="N136" s="111" t="s">
        <v>682</v>
      </c>
      <c r="O136" s="111" t="s">
        <v>1903</v>
      </c>
      <c r="P136" s="113">
        <v>13.805061047065699</v>
      </c>
      <c r="Q136" s="113">
        <v>100.323227625301</v>
      </c>
      <c r="R136" s="114" t="s">
        <v>1904</v>
      </c>
      <c r="S136" s="114" t="s">
        <v>1905</v>
      </c>
      <c r="T136" s="115" t="s">
        <v>1906</v>
      </c>
      <c r="U136" s="115" t="s">
        <v>1907</v>
      </c>
      <c r="V136" s="115"/>
      <c r="W136" s="115" t="s">
        <v>1908</v>
      </c>
      <c r="X136" s="115"/>
      <c r="Y136" s="115"/>
      <c r="Z136" s="181"/>
      <c r="AA136" s="181"/>
      <c r="AB136" s="115"/>
      <c r="AC136" s="211"/>
      <c r="AD136" s="166" t="s">
        <v>1775</v>
      </c>
      <c r="AE136" s="166" t="s">
        <v>1776</v>
      </c>
      <c r="AF136" s="117" t="s">
        <v>690</v>
      </c>
      <c r="AG136" s="132">
        <v>44960</v>
      </c>
      <c r="AH136" s="168" t="s">
        <v>691</v>
      </c>
      <c r="AI136" s="118" t="s">
        <v>692</v>
      </c>
      <c r="AJ136" s="145">
        <v>6</v>
      </c>
      <c r="AK136" s="146">
        <v>9</v>
      </c>
      <c r="AL136" s="146">
        <v>3.2</v>
      </c>
      <c r="AM136" s="146">
        <f t="shared" si="1"/>
        <v>54</v>
      </c>
      <c r="AN136" s="147">
        <v>1</v>
      </c>
      <c r="AO136" s="147">
        <v>1</v>
      </c>
      <c r="AP136" s="240" t="s">
        <v>1898</v>
      </c>
      <c r="AQ136" s="147" t="s">
        <v>848</v>
      </c>
      <c r="AR136" s="147">
        <v>3</v>
      </c>
      <c r="AS136" s="147"/>
      <c r="AT136" s="138">
        <v>44964</v>
      </c>
      <c r="AU136" s="294" t="s">
        <v>1815</v>
      </c>
      <c r="AV136" s="295" t="s">
        <v>696</v>
      </c>
      <c r="AW136" s="296" t="s">
        <v>1909</v>
      </c>
      <c r="AX136" s="297"/>
      <c r="AY136" s="297"/>
      <c r="AZ136" s="297"/>
      <c r="BA136" s="297" t="s">
        <v>697</v>
      </c>
      <c r="BB136" s="297" t="s">
        <v>697</v>
      </c>
      <c r="BC136" s="297" t="s">
        <v>697</v>
      </c>
      <c r="BD136" s="235" t="s">
        <v>698</v>
      </c>
      <c r="BE136" s="296"/>
      <c r="BF136" s="296"/>
      <c r="BG136" s="237" t="s">
        <v>699</v>
      </c>
      <c r="BH136" s="237" t="s">
        <v>700</v>
      </c>
      <c r="BI136" s="237" t="s">
        <v>701</v>
      </c>
      <c r="BJ136" s="298"/>
      <c r="BK136" s="298"/>
      <c r="BL136" s="170" t="s">
        <v>1825</v>
      </c>
      <c r="BM136" s="154"/>
      <c r="BN136" s="111" t="s">
        <v>1903</v>
      </c>
      <c r="BO136" s="319" t="s">
        <v>1903</v>
      </c>
      <c r="BP136" s="317"/>
      <c r="BQ136" s="116" t="s">
        <v>704</v>
      </c>
      <c r="BR136" s="116" t="s">
        <v>705</v>
      </c>
      <c r="BS136" s="132">
        <v>44960</v>
      </c>
      <c r="BT136" s="133">
        <v>100</v>
      </c>
      <c r="BU136" s="132">
        <v>44960</v>
      </c>
      <c r="BV136" s="132"/>
      <c r="BW136" s="132"/>
      <c r="BX136" s="134"/>
      <c r="BY136" s="134"/>
      <c r="BZ136" s="134"/>
      <c r="CA136" s="132"/>
      <c r="CB136" s="135"/>
      <c r="CC136" s="132"/>
      <c r="CD136" s="136"/>
      <c r="CE136" s="136"/>
      <c r="CF136" s="136"/>
      <c r="CG136" s="135"/>
      <c r="CH136" s="129" t="s">
        <v>701</v>
      </c>
      <c r="CI136" s="132">
        <v>44993</v>
      </c>
      <c r="CJ136" s="132">
        <v>44993</v>
      </c>
      <c r="CK136" s="132"/>
      <c r="CL136" s="132">
        <v>44993</v>
      </c>
      <c r="CM136" s="133">
        <v>100</v>
      </c>
      <c r="CN136" s="132">
        <v>44993</v>
      </c>
      <c r="CO136" s="117" t="s">
        <v>1448</v>
      </c>
      <c r="CP136" s="132">
        <v>45021</v>
      </c>
      <c r="CQ136" s="132">
        <v>45021</v>
      </c>
      <c r="CR136" s="117"/>
      <c r="CS136" s="132">
        <v>45021</v>
      </c>
      <c r="CT136" s="133">
        <v>100</v>
      </c>
      <c r="CU136" s="132">
        <v>45021</v>
      </c>
      <c r="CV136" s="117"/>
      <c r="CW136" s="297"/>
      <c r="CX136" s="297"/>
      <c r="CY136" s="117">
        <v>45012</v>
      </c>
      <c r="CZ136" s="117">
        <v>45012</v>
      </c>
      <c r="DA136" s="117"/>
      <c r="DB136" s="117">
        <v>45012</v>
      </c>
      <c r="DC136" s="133">
        <v>100</v>
      </c>
      <c r="DD136" s="117">
        <v>45012</v>
      </c>
      <c r="DE136" s="138"/>
      <c r="DF136" s="138">
        <v>45019</v>
      </c>
      <c r="DG136" s="139" t="s">
        <v>4413</v>
      </c>
      <c r="DH136" s="117">
        <v>45027</v>
      </c>
      <c r="DI136" s="117">
        <v>45027</v>
      </c>
      <c r="DJ136" s="117">
        <v>45027</v>
      </c>
      <c r="DK136" s="117">
        <v>45027</v>
      </c>
      <c r="DL136" s="117"/>
      <c r="DM136" s="117"/>
      <c r="DN136" s="117"/>
      <c r="DO136" s="117"/>
      <c r="DP136" s="140"/>
      <c r="DQ136" s="117"/>
      <c r="DR136" s="117"/>
      <c r="DS136" s="117">
        <v>45051</v>
      </c>
      <c r="DT136" s="117">
        <v>45051</v>
      </c>
      <c r="DU136" s="117"/>
      <c r="DV136" s="117">
        <v>45051</v>
      </c>
      <c r="DW136" s="133">
        <v>100</v>
      </c>
      <c r="DX136" s="117">
        <v>45051</v>
      </c>
      <c r="DY136" s="117"/>
      <c r="DZ136" s="117">
        <v>45036</v>
      </c>
      <c r="EA136" s="117">
        <v>45036</v>
      </c>
      <c r="EB136" s="117"/>
      <c r="EC136" s="117">
        <v>45036</v>
      </c>
      <c r="ED136" s="116">
        <v>100</v>
      </c>
      <c r="EE136" s="117">
        <v>45036</v>
      </c>
      <c r="EF136" s="117" t="s">
        <v>1044</v>
      </c>
      <c r="EG136" s="117">
        <v>45036</v>
      </c>
      <c r="EH136" s="117">
        <v>45036</v>
      </c>
      <c r="EI136" s="117"/>
      <c r="EJ136" s="117">
        <v>45036</v>
      </c>
      <c r="EK136" s="116">
        <v>100</v>
      </c>
      <c r="EL136" s="117">
        <v>45062</v>
      </c>
      <c r="EM136" s="122" t="s">
        <v>1044</v>
      </c>
      <c r="EN136" s="141"/>
      <c r="EO136" s="141"/>
      <c r="EP136" s="141"/>
      <c r="EQ136" s="141"/>
      <c r="ER136" s="141"/>
      <c r="ES136" s="141"/>
      <c r="ET136" s="141"/>
      <c r="EU136" s="117"/>
      <c r="EV136" s="117"/>
      <c r="EW136" s="117"/>
      <c r="EX136" s="117"/>
      <c r="EY136" s="117"/>
      <c r="EZ136" s="117"/>
      <c r="FA136" s="117"/>
      <c r="FB136" s="117">
        <v>45050</v>
      </c>
      <c r="FC136" s="117">
        <v>45050</v>
      </c>
      <c r="FD136" s="117">
        <v>45050</v>
      </c>
      <c r="FE136" s="117">
        <v>45051</v>
      </c>
      <c r="FF136" s="116">
        <v>70</v>
      </c>
      <c r="FG136" s="117"/>
      <c r="FH136" s="138" t="s">
        <v>4821</v>
      </c>
      <c r="FI136" s="142"/>
      <c r="FJ136" s="142"/>
      <c r="FK136" s="143">
        <v>243347</v>
      </c>
      <c r="FL136" s="143">
        <v>243347</v>
      </c>
      <c r="FM136" s="139" t="s">
        <v>708</v>
      </c>
      <c r="FN136" s="142"/>
      <c r="FO136" s="142"/>
      <c r="FP136" s="143">
        <v>243347</v>
      </c>
      <c r="FQ136" s="143">
        <v>243347</v>
      </c>
      <c r="FR136" s="157" t="s">
        <v>729</v>
      </c>
      <c r="FS136" s="481" t="s">
        <v>4718</v>
      </c>
      <c r="FT136" s="482">
        <v>45121</v>
      </c>
      <c r="FU136" s="483" t="s">
        <v>4816</v>
      </c>
      <c r="FW136" s="478" t="s">
        <v>4723</v>
      </c>
      <c r="FX136" s="477">
        <v>45099</v>
      </c>
      <c r="FY136" s="478" t="s">
        <v>4817</v>
      </c>
    </row>
    <row r="137" spans="1:181" ht="20.100000000000001" customHeight="1" x14ac:dyDescent="0.5">
      <c r="A137" s="109">
        <v>136</v>
      </c>
      <c r="B137" s="109" t="s">
        <v>674</v>
      </c>
      <c r="C137" s="109">
        <v>136</v>
      </c>
      <c r="D137" s="110" t="s">
        <v>675</v>
      </c>
      <c r="E137" s="110" t="s">
        <v>676</v>
      </c>
      <c r="F137" s="110" t="s">
        <v>1751</v>
      </c>
      <c r="G137" s="111" t="s">
        <v>164</v>
      </c>
      <c r="H137" s="110" t="s">
        <v>1203</v>
      </c>
      <c r="I137" s="110" t="s">
        <v>1910</v>
      </c>
      <c r="J137" s="110"/>
      <c r="K137" s="111" t="s">
        <v>1911</v>
      </c>
      <c r="L137" s="111" t="s">
        <v>1782</v>
      </c>
      <c r="M137" s="111"/>
      <c r="N137" s="111" t="s">
        <v>682</v>
      </c>
      <c r="O137" s="111" t="s">
        <v>1913</v>
      </c>
      <c r="P137" s="113">
        <v>13.75962</v>
      </c>
      <c r="Q137" s="113">
        <v>99.958534999999998</v>
      </c>
      <c r="R137" s="114" t="s">
        <v>1914</v>
      </c>
      <c r="S137" s="114" t="s">
        <v>1915</v>
      </c>
      <c r="T137" s="115" t="s">
        <v>1916</v>
      </c>
      <c r="U137" s="115" t="s">
        <v>1917</v>
      </c>
      <c r="V137" s="115"/>
      <c r="W137" s="115" t="s">
        <v>1918</v>
      </c>
      <c r="X137" s="115"/>
      <c r="Y137" s="115"/>
      <c r="Z137" s="181"/>
      <c r="AA137" s="181"/>
      <c r="AB137" s="115"/>
      <c r="AC137" s="211"/>
      <c r="AD137" s="166" t="s">
        <v>1762</v>
      </c>
      <c r="AE137" s="166" t="s">
        <v>1763</v>
      </c>
      <c r="AF137" s="117" t="s">
        <v>690</v>
      </c>
      <c r="AG137" s="132">
        <v>44959</v>
      </c>
      <c r="AH137" s="168" t="s">
        <v>691</v>
      </c>
      <c r="AI137" s="118" t="s">
        <v>692</v>
      </c>
      <c r="AJ137" s="145">
        <v>6</v>
      </c>
      <c r="AK137" s="146">
        <v>9</v>
      </c>
      <c r="AL137" s="146">
        <v>4</v>
      </c>
      <c r="AM137" s="146">
        <f t="shared" si="1"/>
        <v>54</v>
      </c>
      <c r="AN137" s="147">
        <v>2</v>
      </c>
      <c r="AO137" s="147">
        <v>2</v>
      </c>
      <c r="AP137" s="240" t="s">
        <v>1919</v>
      </c>
      <c r="AQ137" s="301"/>
      <c r="AR137" s="147">
        <v>1</v>
      </c>
      <c r="AS137" s="147"/>
      <c r="AT137" s="138">
        <v>44964</v>
      </c>
      <c r="AU137" s="294" t="s">
        <v>1764</v>
      </c>
      <c r="AV137" s="295" t="s">
        <v>696</v>
      </c>
      <c r="AW137" s="296" t="s">
        <v>1386</v>
      </c>
      <c r="AX137" s="297"/>
      <c r="AY137" s="297"/>
      <c r="AZ137" s="297"/>
      <c r="BA137" s="297"/>
      <c r="BB137" s="297" t="s">
        <v>697</v>
      </c>
      <c r="BC137" s="297"/>
      <c r="BD137" s="296" t="s">
        <v>698</v>
      </c>
      <c r="BE137" s="296"/>
      <c r="BF137" s="296"/>
      <c r="BG137" s="237" t="s">
        <v>699</v>
      </c>
      <c r="BH137" s="302"/>
      <c r="BI137" s="237" t="s">
        <v>701</v>
      </c>
      <c r="BJ137" s="298"/>
      <c r="BK137" s="298"/>
      <c r="BL137" s="153"/>
      <c r="BM137" s="154"/>
      <c r="BN137" s="111" t="s">
        <v>1913</v>
      </c>
      <c r="BO137" s="319" t="s">
        <v>1912</v>
      </c>
      <c r="BP137" s="317"/>
      <c r="BQ137" s="116" t="s">
        <v>704</v>
      </c>
      <c r="BR137" s="116" t="s">
        <v>705</v>
      </c>
      <c r="BS137" s="132">
        <v>44959</v>
      </c>
      <c r="BT137" s="133">
        <v>100</v>
      </c>
      <c r="BU137" s="132">
        <v>44959</v>
      </c>
      <c r="BV137" s="132"/>
      <c r="BW137" s="132"/>
      <c r="BX137" s="134"/>
      <c r="BY137" s="134"/>
      <c r="BZ137" s="134"/>
      <c r="CA137" s="132"/>
      <c r="CB137" s="135"/>
      <c r="CC137" s="132"/>
      <c r="CD137" s="136"/>
      <c r="CE137" s="136"/>
      <c r="CF137" s="136"/>
      <c r="CG137" s="135"/>
      <c r="CH137" s="129" t="s">
        <v>701</v>
      </c>
      <c r="CI137" s="132">
        <v>44993</v>
      </c>
      <c r="CJ137" s="132">
        <v>44993</v>
      </c>
      <c r="CK137" s="132"/>
      <c r="CL137" s="132">
        <v>44993</v>
      </c>
      <c r="CM137" s="133">
        <v>100</v>
      </c>
      <c r="CN137" s="132">
        <v>44993</v>
      </c>
      <c r="CO137" s="117" t="s">
        <v>1448</v>
      </c>
      <c r="CP137" s="137" t="s">
        <v>706</v>
      </c>
      <c r="CQ137" s="132"/>
      <c r="CR137" s="117"/>
      <c r="CS137" s="132"/>
      <c r="CT137" s="133"/>
      <c r="CU137" s="137" t="s">
        <v>4382</v>
      </c>
      <c r="CV137" s="117" t="s">
        <v>868</v>
      </c>
      <c r="CW137" s="297"/>
      <c r="CX137" s="297"/>
      <c r="CY137" s="117">
        <v>44996</v>
      </c>
      <c r="CZ137" s="117">
        <v>44998</v>
      </c>
      <c r="DA137" s="117"/>
      <c r="DB137" s="117">
        <v>44998</v>
      </c>
      <c r="DC137" s="133">
        <v>100</v>
      </c>
      <c r="DD137" s="117">
        <v>45050</v>
      </c>
      <c r="DE137" s="138"/>
      <c r="DF137" s="138">
        <v>45007</v>
      </c>
      <c r="DG137" s="139" t="s">
        <v>4446</v>
      </c>
      <c r="DH137" s="117">
        <v>45037</v>
      </c>
      <c r="DI137" s="117">
        <v>45037</v>
      </c>
      <c r="DJ137" s="117">
        <v>45037</v>
      </c>
      <c r="DK137" s="117">
        <v>45037</v>
      </c>
      <c r="DL137" s="117"/>
      <c r="DM137" s="117"/>
      <c r="DN137" s="117"/>
      <c r="DO137" s="117"/>
      <c r="DP137" s="140"/>
      <c r="DQ137" s="117"/>
      <c r="DR137" s="117"/>
      <c r="DS137" s="117">
        <v>45043</v>
      </c>
      <c r="DT137" s="117">
        <v>45043</v>
      </c>
      <c r="DU137" s="117"/>
      <c r="DV137" s="117">
        <v>45043</v>
      </c>
      <c r="DW137" s="133">
        <v>100</v>
      </c>
      <c r="DX137" s="117">
        <v>45043</v>
      </c>
      <c r="DY137" s="117"/>
      <c r="DZ137" s="117">
        <v>45036</v>
      </c>
      <c r="EA137" s="117">
        <v>45036</v>
      </c>
      <c r="EB137" s="117"/>
      <c r="EC137" s="117">
        <v>45036</v>
      </c>
      <c r="ED137" s="116">
        <v>100</v>
      </c>
      <c r="EE137" s="117">
        <v>45036</v>
      </c>
      <c r="EF137" s="117" t="s">
        <v>1044</v>
      </c>
      <c r="EG137" s="117">
        <v>45036</v>
      </c>
      <c r="EH137" s="117">
        <v>45036</v>
      </c>
      <c r="EI137" s="117"/>
      <c r="EJ137" s="117">
        <v>45036</v>
      </c>
      <c r="EK137" s="116">
        <v>100</v>
      </c>
      <c r="EL137" s="117">
        <v>45062</v>
      </c>
      <c r="EM137" s="122" t="s">
        <v>1044</v>
      </c>
      <c r="EN137" s="141"/>
      <c r="EO137" s="141"/>
      <c r="EP137" s="141"/>
      <c r="EQ137" s="141"/>
      <c r="ER137" s="141"/>
      <c r="ES137" s="141"/>
      <c r="ET137" s="141"/>
      <c r="EU137" s="117"/>
      <c r="EV137" s="117"/>
      <c r="EW137" s="117"/>
      <c r="EX137" s="117"/>
      <c r="EY137" s="117"/>
      <c r="EZ137" s="117"/>
      <c r="FA137" s="117"/>
      <c r="FB137" s="117">
        <v>45055</v>
      </c>
      <c r="FC137" s="117">
        <v>45055</v>
      </c>
      <c r="FD137" s="117">
        <v>45055</v>
      </c>
      <c r="FE137" s="117">
        <v>45056</v>
      </c>
      <c r="FF137" s="116">
        <v>70</v>
      </c>
      <c r="FG137" s="117"/>
      <c r="FH137" s="138"/>
      <c r="FI137" s="142"/>
      <c r="FJ137" s="142"/>
      <c r="FK137" s="143">
        <v>243347</v>
      </c>
      <c r="FL137" s="143">
        <v>243347</v>
      </c>
      <c r="FM137" s="139" t="s">
        <v>708</v>
      </c>
      <c r="FN137" s="142"/>
      <c r="FO137" s="142"/>
      <c r="FP137" s="143">
        <v>243347</v>
      </c>
      <c r="FQ137" s="143">
        <v>243347</v>
      </c>
      <c r="FR137" s="139" t="s">
        <v>708</v>
      </c>
      <c r="FS137" s="481" t="s">
        <v>4723</v>
      </c>
      <c r="FT137" s="482">
        <v>45117</v>
      </c>
      <c r="FU137" s="483" t="s">
        <v>4816</v>
      </c>
      <c r="FW137" s="478" t="s">
        <v>4724</v>
      </c>
      <c r="FX137" s="477">
        <v>45099</v>
      </c>
      <c r="FY137" s="478" t="s">
        <v>4817</v>
      </c>
    </row>
    <row r="138" spans="1:181" ht="20.100000000000001" customHeight="1" x14ac:dyDescent="0.5">
      <c r="A138" s="109">
        <v>137</v>
      </c>
      <c r="B138" s="109" t="s">
        <v>674</v>
      </c>
      <c r="C138" s="109">
        <v>137</v>
      </c>
      <c r="D138" s="110" t="s">
        <v>675</v>
      </c>
      <c r="E138" s="110" t="s">
        <v>676</v>
      </c>
      <c r="F138" s="110" t="s">
        <v>1751</v>
      </c>
      <c r="G138" s="111" t="s">
        <v>164</v>
      </c>
      <c r="H138" s="110" t="s">
        <v>1203</v>
      </c>
      <c r="I138" s="110" t="s">
        <v>1920</v>
      </c>
      <c r="J138" s="110"/>
      <c r="K138" s="111" t="s">
        <v>1921</v>
      </c>
      <c r="L138" s="111" t="s">
        <v>1782</v>
      </c>
      <c r="M138" s="111"/>
      <c r="N138" s="111" t="s">
        <v>682</v>
      </c>
      <c r="O138" s="111" t="s">
        <v>1923</v>
      </c>
      <c r="P138" s="113">
        <v>13.7836955215251</v>
      </c>
      <c r="Q138" s="113">
        <v>99.987320378115797</v>
      </c>
      <c r="R138" s="114" t="s">
        <v>1924</v>
      </c>
      <c r="S138" s="114" t="s">
        <v>1925</v>
      </c>
      <c r="T138" s="115" t="s">
        <v>1926</v>
      </c>
      <c r="U138" s="115" t="s">
        <v>1927</v>
      </c>
      <c r="V138" s="115"/>
      <c r="W138" s="115" t="s">
        <v>1928</v>
      </c>
      <c r="X138" s="115"/>
      <c r="Y138" s="115"/>
      <c r="Z138" s="181"/>
      <c r="AA138" s="181"/>
      <c r="AB138" s="115"/>
      <c r="AC138" s="211"/>
      <c r="AD138" s="166" t="s">
        <v>1762</v>
      </c>
      <c r="AE138" s="166" t="s">
        <v>1763</v>
      </c>
      <c r="AF138" s="117" t="s">
        <v>690</v>
      </c>
      <c r="AG138" s="132">
        <v>44959</v>
      </c>
      <c r="AH138" s="168" t="s">
        <v>691</v>
      </c>
      <c r="AI138" s="118" t="s">
        <v>692</v>
      </c>
      <c r="AJ138" s="145">
        <v>6</v>
      </c>
      <c r="AK138" s="146">
        <v>9</v>
      </c>
      <c r="AL138" s="146">
        <v>3.6</v>
      </c>
      <c r="AM138" s="146">
        <f t="shared" si="1"/>
        <v>54</v>
      </c>
      <c r="AN138" s="147">
        <v>1</v>
      </c>
      <c r="AO138" s="147">
        <v>2</v>
      </c>
      <c r="AP138" s="240" t="s">
        <v>1788</v>
      </c>
      <c r="AQ138" s="301"/>
      <c r="AR138" s="301"/>
      <c r="AS138" s="147"/>
      <c r="AT138" s="138">
        <v>44964</v>
      </c>
      <c r="AU138" s="294" t="s">
        <v>1764</v>
      </c>
      <c r="AV138" s="295" t="s">
        <v>696</v>
      </c>
      <c r="AW138" s="296" t="s">
        <v>1584</v>
      </c>
      <c r="AX138" s="297"/>
      <c r="AY138" s="297"/>
      <c r="AZ138" s="297"/>
      <c r="BA138" s="297"/>
      <c r="BB138" s="297"/>
      <c r="BC138" s="297"/>
      <c r="BD138" s="296" t="s">
        <v>698</v>
      </c>
      <c r="BE138" s="296"/>
      <c r="BF138" s="296"/>
      <c r="BG138" s="237" t="s">
        <v>699</v>
      </c>
      <c r="BH138" s="316"/>
      <c r="BI138" s="237" t="s">
        <v>701</v>
      </c>
      <c r="BJ138" s="298"/>
      <c r="BK138" s="298"/>
      <c r="BL138" s="153"/>
      <c r="BM138" s="154"/>
      <c r="BN138" s="111" t="s">
        <v>1923</v>
      </c>
      <c r="BO138" s="317" t="s">
        <v>1922</v>
      </c>
      <c r="BP138" s="317" t="s">
        <v>703</v>
      </c>
      <c r="BQ138" s="116" t="s">
        <v>704</v>
      </c>
      <c r="BR138" s="116" t="s">
        <v>705</v>
      </c>
      <c r="BS138" s="132">
        <v>44959</v>
      </c>
      <c r="BT138" s="133">
        <v>100</v>
      </c>
      <c r="BU138" s="132">
        <v>44959</v>
      </c>
      <c r="BV138" s="132"/>
      <c r="BW138" s="132"/>
      <c r="BX138" s="134"/>
      <c r="BY138" s="134"/>
      <c r="BZ138" s="134"/>
      <c r="CA138" s="132"/>
      <c r="CB138" s="135"/>
      <c r="CC138" s="132"/>
      <c r="CD138" s="136"/>
      <c r="CE138" s="136"/>
      <c r="CF138" s="136"/>
      <c r="CG138" s="135"/>
      <c r="CH138" s="129" t="s">
        <v>701</v>
      </c>
      <c r="CI138" s="117">
        <v>44995</v>
      </c>
      <c r="CJ138" s="117">
        <v>44995</v>
      </c>
      <c r="CK138" s="132"/>
      <c r="CL138" s="117">
        <v>44995</v>
      </c>
      <c r="CM138" s="133">
        <v>100</v>
      </c>
      <c r="CN138" s="117">
        <v>44995</v>
      </c>
      <c r="CO138" s="132"/>
      <c r="CP138" s="132">
        <v>45017</v>
      </c>
      <c r="CQ138" s="132">
        <v>45017</v>
      </c>
      <c r="CR138" s="117"/>
      <c r="CS138" s="132">
        <v>45017</v>
      </c>
      <c r="CT138" s="133">
        <v>100</v>
      </c>
      <c r="CU138" s="132">
        <v>45017</v>
      </c>
      <c r="CV138" s="117" t="s">
        <v>868</v>
      </c>
      <c r="CW138" s="297"/>
      <c r="CX138" s="297"/>
      <c r="CY138" s="117">
        <v>44995</v>
      </c>
      <c r="CZ138" s="117">
        <v>44995</v>
      </c>
      <c r="DA138" s="117"/>
      <c r="DB138" s="117">
        <v>44996</v>
      </c>
      <c r="DC138" s="133">
        <v>100</v>
      </c>
      <c r="DD138" s="117">
        <v>45000</v>
      </c>
      <c r="DE138" s="138"/>
      <c r="DF138" s="138">
        <v>45007</v>
      </c>
      <c r="DG138" s="139" t="s">
        <v>4446</v>
      </c>
      <c r="DH138" s="117">
        <v>45042</v>
      </c>
      <c r="DI138" s="117">
        <v>45042</v>
      </c>
      <c r="DJ138" s="117">
        <v>45042</v>
      </c>
      <c r="DK138" s="117">
        <v>45042</v>
      </c>
      <c r="DL138" s="117"/>
      <c r="DM138" s="117"/>
      <c r="DN138" s="117"/>
      <c r="DO138" s="117"/>
      <c r="DP138" s="140"/>
      <c r="DQ138" s="117"/>
      <c r="DR138" s="117"/>
      <c r="DS138" s="117">
        <v>45042</v>
      </c>
      <c r="DT138" s="117">
        <v>45042</v>
      </c>
      <c r="DU138" s="117"/>
      <c r="DV138" s="117">
        <v>45042</v>
      </c>
      <c r="DW138" s="133">
        <v>100</v>
      </c>
      <c r="DX138" s="117">
        <v>45042</v>
      </c>
      <c r="DY138" s="117"/>
      <c r="DZ138" s="117">
        <v>45036</v>
      </c>
      <c r="EA138" s="117">
        <v>45036</v>
      </c>
      <c r="EB138" s="117"/>
      <c r="EC138" s="117">
        <v>45036</v>
      </c>
      <c r="ED138" s="116">
        <v>100</v>
      </c>
      <c r="EE138" s="117">
        <v>45036</v>
      </c>
      <c r="EF138" s="117" t="s">
        <v>1044</v>
      </c>
      <c r="EG138" s="117">
        <v>45036</v>
      </c>
      <c r="EH138" s="117">
        <v>45036</v>
      </c>
      <c r="EI138" s="117"/>
      <c r="EJ138" s="117">
        <v>45036</v>
      </c>
      <c r="EK138" s="116">
        <v>100</v>
      </c>
      <c r="EL138" s="117">
        <v>45062</v>
      </c>
      <c r="EM138" s="122" t="s">
        <v>1044</v>
      </c>
      <c r="EN138" s="141"/>
      <c r="EO138" s="141"/>
      <c r="EP138" s="141"/>
      <c r="EQ138" s="141"/>
      <c r="ER138" s="141"/>
      <c r="ES138" s="141"/>
      <c r="ET138" s="141"/>
      <c r="EU138" s="117"/>
      <c r="EV138" s="117"/>
      <c r="EW138" s="117"/>
      <c r="EX138" s="117"/>
      <c r="EY138" s="117"/>
      <c r="EZ138" s="117"/>
      <c r="FA138" s="117"/>
      <c r="FB138" s="117">
        <v>45054</v>
      </c>
      <c r="FC138" s="117">
        <v>45054</v>
      </c>
      <c r="FD138" s="117">
        <v>45054</v>
      </c>
      <c r="FE138" s="117">
        <v>45055</v>
      </c>
      <c r="FF138" s="116">
        <v>70</v>
      </c>
      <c r="FG138" s="117"/>
      <c r="FH138" s="138" t="s">
        <v>4821</v>
      </c>
      <c r="FI138" s="142"/>
      <c r="FJ138" s="142"/>
      <c r="FK138" s="143">
        <v>243347</v>
      </c>
      <c r="FL138" s="143">
        <v>243347</v>
      </c>
      <c r="FM138" s="139" t="s">
        <v>708</v>
      </c>
      <c r="FN138" s="142"/>
      <c r="FO138" s="142"/>
      <c r="FP138" s="143">
        <v>243347</v>
      </c>
      <c r="FQ138" s="143">
        <v>243347</v>
      </c>
      <c r="FR138" s="139" t="s">
        <v>708</v>
      </c>
      <c r="FS138" s="481" t="s">
        <v>4723</v>
      </c>
      <c r="FT138" s="482">
        <v>45117</v>
      </c>
      <c r="FU138" s="483" t="s">
        <v>4816</v>
      </c>
      <c r="FW138" s="478" t="s">
        <v>4724</v>
      </c>
      <c r="FX138" s="477">
        <v>45099</v>
      </c>
      <c r="FY138" s="478" t="s">
        <v>4817</v>
      </c>
    </row>
    <row r="139" spans="1:181" ht="20.100000000000001" customHeight="1" x14ac:dyDescent="0.5">
      <c r="A139" s="109">
        <v>138</v>
      </c>
      <c r="B139" s="109" t="s">
        <v>674</v>
      </c>
      <c r="C139" s="109">
        <v>138</v>
      </c>
      <c r="D139" s="110" t="s">
        <v>675</v>
      </c>
      <c r="E139" s="110" t="s">
        <v>676</v>
      </c>
      <c r="F139" s="110" t="s">
        <v>1751</v>
      </c>
      <c r="G139" s="111" t="s">
        <v>164</v>
      </c>
      <c r="H139" s="110" t="s">
        <v>1929</v>
      </c>
      <c r="I139" s="110" t="s">
        <v>1930</v>
      </c>
      <c r="J139" s="110"/>
      <c r="K139" s="111" t="s">
        <v>1931</v>
      </c>
      <c r="L139" s="111" t="s">
        <v>1782</v>
      </c>
      <c r="M139" s="111"/>
      <c r="N139" s="111" t="s">
        <v>682</v>
      </c>
      <c r="O139" s="111" t="s">
        <v>1932</v>
      </c>
      <c r="P139" s="113">
        <v>14.0623884473349</v>
      </c>
      <c r="Q139" s="113">
        <v>99.861783009501195</v>
      </c>
      <c r="R139" s="114" t="s">
        <v>1933</v>
      </c>
      <c r="S139" s="114" t="s">
        <v>1934</v>
      </c>
      <c r="T139" s="115" t="s">
        <v>1935</v>
      </c>
      <c r="U139" s="115" t="s">
        <v>1936</v>
      </c>
      <c r="V139" s="115"/>
      <c r="W139" s="115" t="s">
        <v>1937</v>
      </c>
      <c r="X139" s="115"/>
      <c r="Y139" s="115"/>
      <c r="Z139" s="181"/>
      <c r="AA139" s="181"/>
      <c r="AB139" s="115"/>
      <c r="AC139" s="211"/>
      <c r="AD139" s="166" t="s">
        <v>1762</v>
      </c>
      <c r="AE139" s="166" t="s">
        <v>1763</v>
      </c>
      <c r="AF139" s="117" t="s">
        <v>690</v>
      </c>
      <c r="AG139" s="132">
        <v>44963</v>
      </c>
      <c r="AH139" s="168" t="s">
        <v>691</v>
      </c>
      <c r="AI139" s="118" t="s">
        <v>692</v>
      </c>
      <c r="AJ139" s="145">
        <v>6</v>
      </c>
      <c r="AK139" s="146">
        <v>9</v>
      </c>
      <c r="AL139" s="146">
        <v>4</v>
      </c>
      <c r="AM139" s="146">
        <f t="shared" si="1"/>
        <v>54</v>
      </c>
      <c r="AN139" s="147">
        <v>1</v>
      </c>
      <c r="AO139" s="147">
        <v>1</v>
      </c>
      <c r="AP139" s="240" t="s">
        <v>816</v>
      </c>
      <c r="AQ139" s="147" t="s">
        <v>1938</v>
      </c>
      <c r="AR139" s="147">
        <v>3</v>
      </c>
      <c r="AS139" s="147"/>
      <c r="AT139" s="138">
        <v>44964</v>
      </c>
      <c r="AU139" s="294" t="s">
        <v>1815</v>
      </c>
      <c r="AV139" s="295" t="s">
        <v>696</v>
      </c>
      <c r="AW139" s="296" t="s">
        <v>1386</v>
      </c>
      <c r="AX139" s="297"/>
      <c r="AY139" s="297"/>
      <c r="AZ139" s="297"/>
      <c r="BA139" s="297"/>
      <c r="BB139" s="297" t="s">
        <v>697</v>
      </c>
      <c r="BC139" s="297"/>
      <c r="BD139" s="235" t="s">
        <v>698</v>
      </c>
      <c r="BE139" s="296"/>
      <c r="BF139" s="296"/>
      <c r="BG139" s="237" t="s">
        <v>699</v>
      </c>
      <c r="BH139" s="237" t="s">
        <v>700</v>
      </c>
      <c r="BI139" s="237" t="s">
        <v>701</v>
      </c>
      <c r="BJ139" s="298"/>
      <c r="BK139" s="298"/>
      <c r="BL139" s="153"/>
      <c r="BM139" s="154"/>
      <c r="BN139" s="111" t="s">
        <v>1932</v>
      </c>
      <c r="BO139" s="319" t="s">
        <v>1932</v>
      </c>
      <c r="BP139" s="317"/>
      <c r="BQ139" s="116" t="s">
        <v>704</v>
      </c>
      <c r="BR139" s="116" t="s">
        <v>705</v>
      </c>
      <c r="BS139" s="132">
        <v>44963</v>
      </c>
      <c r="BT139" s="133">
        <v>100</v>
      </c>
      <c r="BU139" s="132">
        <v>44963</v>
      </c>
      <c r="BV139" s="132"/>
      <c r="BW139" s="132"/>
      <c r="BX139" s="134"/>
      <c r="BY139" s="134"/>
      <c r="BZ139" s="134"/>
      <c r="CA139" s="132"/>
      <c r="CB139" s="135"/>
      <c r="CC139" s="132"/>
      <c r="CD139" s="136"/>
      <c r="CE139" s="136"/>
      <c r="CF139" s="136"/>
      <c r="CG139" s="135"/>
      <c r="CH139" s="129" t="s">
        <v>701</v>
      </c>
      <c r="CI139" s="132">
        <v>45011</v>
      </c>
      <c r="CJ139" s="132">
        <v>45011</v>
      </c>
      <c r="CK139" s="132"/>
      <c r="CL139" s="132">
        <v>45011</v>
      </c>
      <c r="CM139" s="133">
        <v>100</v>
      </c>
      <c r="CN139" s="132">
        <v>45011</v>
      </c>
      <c r="CO139" s="117"/>
      <c r="CP139" s="132">
        <v>45013</v>
      </c>
      <c r="CQ139" s="132">
        <v>45013</v>
      </c>
      <c r="CR139" s="117"/>
      <c r="CS139" s="132">
        <v>45013</v>
      </c>
      <c r="CT139" s="133">
        <v>100</v>
      </c>
      <c r="CU139" s="132">
        <v>45013</v>
      </c>
      <c r="CV139" s="117"/>
      <c r="CW139" s="297"/>
      <c r="CX139" s="297"/>
      <c r="CY139" s="117">
        <v>45011</v>
      </c>
      <c r="CZ139" s="117">
        <v>45011</v>
      </c>
      <c r="DA139" s="117"/>
      <c r="DB139" s="117">
        <v>45012</v>
      </c>
      <c r="DC139" s="133">
        <v>100</v>
      </c>
      <c r="DD139" s="117">
        <v>45061</v>
      </c>
      <c r="DE139" s="138"/>
      <c r="DF139" s="138">
        <v>45019</v>
      </c>
      <c r="DG139" s="139" t="s">
        <v>4413</v>
      </c>
      <c r="DH139" s="117">
        <v>45040</v>
      </c>
      <c r="DI139" s="117">
        <v>45040</v>
      </c>
      <c r="DJ139" s="117">
        <v>45040</v>
      </c>
      <c r="DK139" s="117">
        <v>45040</v>
      </c>
      <c r="DL139" s="117"/>
      <c r="DM139" s="117"/>
      <c r="DN139" s="117"/>
      <c r="DO139" s="117"/>
      <c r="DP139" s="140"/>
      <c r="DQ139" s="117"/>
      <c r="DR139" s="117"/>
      <c r="DS139" s="117"/>
      <c r="DT139" s="117"/>
      <c r="DU139" s="117"/>
      <c r="DV139" s="117"/>
      <c r="DW139" s="133"/>
      <c r="DX139" s="117"/>
      <c r="DY139" s="117"/>
      <c r="DZ139" s="117">
        <v>45037</v>
      </c>
      <c r="EA139" s="117">
        <v>45037</v>
      </c>
      <c r="EB139" s="117"/>
      <c r="EC139" s="117">
        <v>45037</v>
      </c>
      <c r="ED139" s="116">
        <v>100</v>
      </c>
      <c r="EE139" s="117">
        <v>45037</v>
      </c>
      <c r="EF139" s="117" t="s">
        <v>1939</v>
      </c>
      <c r="EG139" s="117">
        <v>45037</v>
      </c>
      <c r="EH139" s="117">
        <v>45037</v>
      </c>
      <c r="EI139" s="117"/>
      <c r="EJ139" s="117">
        <v>45038</v>
      </c>
      <c r="EK139" s="116">
        <v>100</v>
      </c>
      <c r="EL139" s="117">
        <v>45063</v>
      </c>
      <c r="EM139" s="122" t="s">
        <v>4731</v>
      </c>
      <c r="EN139" s="141"/>
      <c r="EO139" s="141"/>
      <c r="EP139" s="141"/>
      <c r="EQ139" s="141"/>
      <c r="ER139" s="141"/>
      <c r="ES139" s="141"/>
      <c r="ET139" s="141"/>
      <c r="EU139" s="117"/>
      <c r="EV139" s="117"/>
      <c r="EW139" s="117"/>
      <c r="EX139" s="117"/>
      <c r="EY139" s="117"/>
      <c r="EZ139" s="117"/>
      <c r="FA139" s="117"/>
      <c r="FB139" s="117">
        <v>45061</v>
      </c>
      <c r="FC139" s="117">
        <v>45061</v>
      </c>
      <c r="FD139" s="117">
        <v>45061</v>
      </c>
      <c r="FE139" s="117">
        <v>45062</v>
      </c>
      <c r="FF139" s="116">
        <v>70</v>
      </c>
      <c r="FG139" s="117"/>
      <c r="FH139" s="138" t="s">
        <v>4770</v>
      </c>
      <c r="FI139" s="142"/>
      <c r="FJ139" s="142"/>
      <c r="FK139" s="143">
        <v>243347</v>
      </c>
      <c r="FL139" s="143">
        <v>243347</v>
      </c>
      <c r="FM139" s="139" t="s">
        <v>708</v>
      </c>
      <c r="FN139" s="142"/>
      <c r="FO139" s="142"/>
      <c r="FP139" s="143">
        <v>243347</v>
      </c>
      <c r="FQ139" s="143">
        <v>243347</v>
      </c>
      <c r="FR139" s="139" t="s">
        <v>708</v>
      </c>
      <c r="FS139" s="481" t="s">
        <v>4723</v>
      </c>
      <c r="FT139" s="482">
        <v>45117</v>
      </c>
      <c r="FU139" s="483" t="s">
        <v>4816</v>
      </c>
      <c r="FW139" s="478" t="s">
        <v>4724</v>
      </c>
      <c r="FX139" s="477">
        <v>45099</v>
      </c>
      <c r="FY139" s="478" t="s">
        <v>4817</v>
      </c>
    </row>
    <row r="140" spans="1:181" ht="20.100000000000001" customHeight="1" x14ac:dyDescent="0.5">
      <c r="A140" s="109">
        <v>139</v>
      </c>
      <c r="B140" s="109" t="s">
        <v>674</v>
      </c>
      <c r="C140" s="109">
        <v>139</v>
      </c>
      <c r="D140" s="110" t="s">
        <v>675</v>
      </c>
      <c r="E140" s="110" t="s">
        <v>676</v>
      </c>
      <c r="F140" s="110" t="s">
        <v>1561</v>
      </c>
      <c r="G140" s="111" t="s">
        <v>179</v>
      </c>
      <c r="H140" s="110" t="s">
        <v>1940</v>
      </c>
      <c r="I140" s="110" t="s">
        <v>1941</v>
      </c>
      <c r="J140" s="110"/>
      <c r="K140" s="324" t="s">
        <v>1942</v>
      </c>
      <c r="L140" s="111" t="s">
        <v>1943</v>
      </c>
      <c r="M140" s="111"/>
      <c r="N140" s="111" t="s">
        <v>1565</v>
      </c>
      <c r="O140" s="111" t="s">
        <v>1944</v>
      </c>
      <c r="P140" s="113">
        <v>15.6645472365896</v>
      </c>
      <c r="Q140" s="113">
        <v>100.512485063002</v>
      </c>
      <c r="R140" s="114" t="s">
        <v>1945</v>
      </c>
      <c r="S140" s="114" t="s">
        <v>1946</v>
      </c>
      <c r="T140" s="115"/>
      <c r="U140" s="115"/>
      <c r="V140" s="115"/>
      <c r="W140" s="115" t="s">
        <v>1947</v>
      </c>
      <c r="X140" s="115"/>
      <c r="Y140" s="115"/>
      <c r="Z140" s="181"/>
      <c r="AA140" s="181"/>
      <c r="AB140" s="115"/>
      <c r="AC140" s="211"/>
      <c r="AD140" s="166" t="s">
        <v>1948</v>
      </c>
      <c r="AE140" s="166" t="s">
        <v>1949</v>
      </c>
      <c r="AF140" s="117" t="s">
        <v>690</v>
      </c>
      <c r="AG140" s="132">
        <v>44963</v>
      </c>
      <c r="AH140" s="118" t="s">
        <v>691</v>
      </c>
      <c r="AI140" s="118" t="s">
        <v>692</v>
      </c>
      <c r="AJ140" s="145">
        <v>6</v>
      </c>
      <c r="AK140" s="146">
        <v>9</v>
      </c>
      <c r="AL140" s="146">
        <v>3.4</v>
      </c>
      <c r="AM140" s="146">
        <f t="shared" si="1"/>
        <v>54</v>
      </c>
      <c r="AN140" s="147">
        <v>1</v>
      </c>
      <c r="AO140" s="147">
        <v>1</v>
      </c>
      <c r="AP140" s="240"/>
      <c r="AQ140" s="147" t="s">
        <v>848</v>
      </c>
      <c r="AR140" s="147">
        <v>3</v>
      </c>
      <c r="AS140" s="147"/>
      <c r="AT140" s="138">
        <v>44964</v>
      </c>
      <c r="AU140" s="294" t="s">
        <v>1572</v>
      </c>
      <c r="AV140" s="234" t="s">
        <v>696</v>
      </c>
      <c r="AW140" s="235" t="s">
        <v>1950</v>
      </c>
      <c r="AX140" s="236"/>
      <c r="AY140" s="236"/>
      <c r="AZ140" s="236"/>
      <c r="BA140" s="236"/>
      <c r="BB140" s="236"/>
      <c r="BC140" s="236"/>
      <c r="BD140" s="235" t="s">
        <v>698</v>
      </c>
      <c r="BE140" s="235"/>
      <c r="BF140" s="235"/>
      <c r="BG140" s="237" t="s">
        <v>699</v>
      </c>
      <c r="BH140" s="237" t="s">
        <v>700</v>
      </c>
      <c r="BI140" s="237" t="s">
        <v>701</v>
      </c>
      <c r="BJ140" s="238"/>
      <c r="BK140" s="238"/>
      <c r="BL140" s="153"/>
      <c r="BM140" s="154"/>
      <c r="BN140" s="111" t="s">
        <v>1944</v>
      </c>
      <c r="BO140" s="130" t="s">
        <v>1944</v>
      </c>
      <c r="BP140" s="130"/>
      <c r="BQ140" s="116" t="s">
        <v>704</v>
      </c>
      <c r="BR140" s="116" t="s">
        <v>705</v>
      </c>
      <c r="BS140" s="132">
        <v>44963</v>
      </c>
      <c r="BT140" s="133">
        <v>100</v>
      </c>
      <c r="BU140" s="132">
        <v>44963</v>
      </c>
      <c r="BV140" s="132"/>
      <c r="BW140" s="132"/>
      <c r="BX140" s="134"/>
      <c r="BY140" s="134"/>
      <c r="BZ140" s="134"/>
      <c r="CA140" s="132"/>
      <c r="CB140" s="135"/>
      <c r="CC140" s="132"/>
      <c r="CD140" s="136"/>
      <c r="CE140" s="136"/>
      <c r="CF140" s="136"/>
      <c r="CG140" s="135"/>
      <c r="CH140" s="129" t="s">
        <v>701</v>
      </c>
      <c r="CI140" s="132">
        <v>45005</v>
      </c>
      <c r="CJ140" s="132">
        <v>45005</v>
      </c>
      <c r="CK140" s="132"/>
      <c r="CL140" s="132">
        <v>45005</v>
      </c>
      <c r="CM140" s="133">
        <v>100</v>
      </c>
      <c r="CN140" s="132">
        <v>45005</v>
      </c>
      <c r="CO140" s="117"/>
      <c r="CP140" s="132">
        <v>45039</v>
      </c>
      <c r="CQ140" s="132">
        <v>45039</v>
      </c>
      <c r="CR140" s="117"/>
      <c r="CS140" s="132">
        <v>45039</v>
      </c>
      <c r="CT140" s="133">
        <v>100</v>
      </c>
      <c r="CU140" s="132">
        <v>45039</v>
      </c>
      <c r="CV140" s="117"/>
      <c r="CW140" s="236"/>
      <c r="CX140" s="236"/>
      <c r="CY140" s="117">
        <v>45005</v>
      </c>
      <c r="CZ140" s="117">
        <v>45005</v>
      </c>
      <c r="DA140" s="117"/>
      <c r="DB140" s="117">
        <v>45005</v>
      </c>
      <c r="DC140" s="133">
        <v>100</v>
      </c>
      <c r="DD140" s="117">
        <v>45005</v>
      </c>
      <c r="DE140" s="138"/>
      <c r="DF140" s="138">
        <v>45007</v>
      </c>
      <c r="DG140" s="139" t="s">
        <v>4446</v>
      </c>
      <c r="DH140" s="117">
        <v>45020</v>
      </c>
      <c r="DI140" s="117">
        <v>45020</v>
      </c>
      <c r="DJ140" s="117">
        <v>45020</v>
      </c>
      <c r="DK140" s="117">
        <v>45020</v>
      </c>
      <c r="DL140" s="117"/>
      <c r="DM140" s="117"/>
      <c r="DN140" s="117"/>
      <c r="DO140" s="117"/>
      <c r="DP140" s="140"/>
      <c r="DQ140" s="117"/>
      <c r="DR140" s="117"/>
      <c r="DS140" s="117">
        <v>45055</v>
      </c>
      <c r="DT140" s="117">
        <v>45055</v>
      </c>
      <c r="DU140" s="117"/>
      <c r="DV140" s="117">
        <v>45055</v>
      </c>
      <c r="DW140" s="133">
        <v>100</v>
      </c>
      <c r="DX140" s="117">
        <v>45055</v>
      </c>
      <c r="DY140" s="117"/>
      <c r="DZ140" s="117">
        <v>45043</v>
      </c>
      <c r="EA140" s="117">
        <v>45043</v>
      </c>
      <c r="EB140" s="117"/>
      <c r="EC140" s="117">
        <v>45043</v>
      </c>
      <c r="ED140" s="116">
        <v>100</v>
      </c>
      <c r="EE140" s="117">
        <v>45043</v>
      </c>
      <c r="EF140" s="117" t="s">
        <v>4465</v>
      </c>
      <c r="EG140" s="117">
        <v>45051</v>
      </c>
      <c r="EH140" s="117">
        <v>45051</v>
      </c>
      <c r="EI140" s="117"/>
      <c r="EJ140" s="117">
        <v>45051</v>
      </c>
      <c r="EK140" s="133">
        <v>100</v>
      </c>
      <c r="EL140" s="117">
        <v>45062</v>
      </c>
      <c r="EM140" s="122" t="s">
        <v>4388</v>
      </c>
      <c r="EN140" s="141"/>
      <c r="EO140" s="141"/>
      <c r="EP140" s="141"/>
      <c r="EQ140" s="141"/>
      <c r="ER140" s="141"/>
      <c r="ES140" s="141"/>
      <c r="ET140" s="141"/>
      <c r="EU140" s="117"/>
      <c r="EV140" s="117"/>
      <c r="EW140" s="117"/>
      <c r="EX140" s="117"/>
      <c r="EY140" s="117"/>
      <c r="EZ140" s="117"/>
      <c r="FA140" s="117"/>
      <c r="FB140" s="117">
        <v>45066</v>
      </c>
      <c r="FC140" s="117">
        <v>45066</v>
      </c>
      <c r="FD140" s="117">
        <v>45066</v>
      </c>
      <c r="FE140" s="117">
        <v>45066</v>
      </c>
      <c r="FF140" s="116">
        <v>70</v>
      </c>
      <c r="FG140" s="117"/>
      <c r="FH140" s="138"/>
      <c r="FI140" s="142"/>
      <c r="FJ140" s="142"/>
      <c r="FK140" s="143"/>
      <c r="FL140" s="143"/>
      <c r="FM140" s="139"/>
      <c r="FN140" s="142"/>
      <c r="FO140" s="142"/>
      <c r="FP140" s="143"/>
      <c r="FQ140" s="143"/>
      <c r="FR140" s="139"/>
      <c r="FS140" s="485" t="s">
        <v>4718</v>
      </c>
      <c r="FT140" s="455">
        <v>45159</v>
      </c>
      <c r="FU140" s="446" t="s">
        <v>4826</v>
      </c>
      <c r="FW140" s="473" t="s">
        <v>4718</v>
      </c>
      <c r="FX140" s="474">
        <v>45111</v>
      </c>
      <c r="FY140" s="475" t="s">
        <v>4804</v>
      </c>
    </row>
    <row r="141" spans="1:181" ht="20.100000000000001" customHeight="1" x14ac:dyDescent="0.5">
      <c r="A141" s="109">
        <v>140</v>
      </c>
      <c r="B141" s="109" t="s">
        <v>674</v>
      </c>
      <c r="C141" s="109">
        <v>140</v>
      </c>
      <c r="D141" s="110" t="s">
        <v>675</v>
      </c>
      <c r="E141" s="110" t="s">
        <v>676</v>
      </c>
      <c r="F141" s="110" t="s">
        <v>1561</v>
      </c>
      <c r="G141" s="111" t="s">
        <v>179</v>
      </c>
      <c r="H141" s="110" t="s">
        <v>1940</v>
      </c>
      <c r="I141" s="110" t="s">
        <v>1940</v>
      </c>
      <c r="J141" s="110"/>
      <c r="K141" s="324" t="s">
        <v>1951</v>
      </c>
      <c r="L141" s="111" t="s">
        <v>1943</v>
      </c>
      <c r="M141" s="111"/>
      <c r="N141" s="111" t="s">
        <v>1565</v>
      </c>
      <c r="O141" s="111" t="s">
        <v>1952</v>
      </c>
      <c r="P141" s="325">
        <v>15.641399821001</v>
      </c>
      <c r="Q141" s="325">
        <v>100.481418709537</v>
      </c>
      <c r="R141" s="114" t="s">
        <v>1953</v>
      </c>
      <c r="S141" s="114" t="s">
        <v>1954</v>
      </c>
      <c r="T141" s="115"/>
      <c r="U141" s="115"/>
      <c r="V141" s="115"/>
      <c r="W141" s="115" t="s">
        <v>1955</v>
      </c>
      <c r="X141" s="115"/>
      <c r="Y141" s="115"/>
      <c r="Z141" s="181"/>
      <c r="AA141" s="181"/>
      <c r="AB141" s="115"/>
      <c r="AC141" s="211"/>
      <c r="AD141" s="166" t="s">
        <v>1948</v>
      </c>
      <c r="AE141" s="166" t="s">
        <v>1949</v>
      </c>
      <c r="AF141" s="117" t="s">
        <v>690</v>
      </c>
      <c r="AG141" s="132">
        <v>44963</v>
      </c>
      <c r="AH141" s="168" t="s">
        <v>691</v>
      </c>
      <c r="AI141" s="118" t="s">
        <v>692</v>
      </c>
      <c r="AJ141" s="145">
        <v>8</v>
      </c>
      <c r="AK141" s="146">
        <v>12</v>
      </c>
      <c r="AL141" s="146">
        <v>3.2</v>
      </c>
      <c r="AM141" s="146">
        <f t="shared" si="1"/>
        <v>96</v>
      </c>
      <c r="AN141" s="147">
        <v>1</v>
      </c>
      <c r="AO141" s="147">
        <v>2</v>
      </c>
      <c r="AP141" s="240" t="s">
        <v>1142</v>
      </c>
      <c r="AQ141" s="147" t="s">
        <v>752</v>
      </c>
      <c r="AR141" s="147">
        <v>3</v>
      </c>
      <c r="AS141" s="147"/>
      <c r="AT141" s="138">
        <v>44964</v>
      </c>
      <c r="AU141" s="294" t="s">
        <v>1572</v>
      </c>
      <c r="AV141" s="234" t="s">
        <v>696</v>
      </c>
      <c r="AW141" s="235"/>
      <c r="AX141" s="236"/>
      <c r="AY141" s="236"/>
      <c r="AZ141" s="236"/>
      <c r="BA141" s="236" t="s">
        <v>697</v>
      </c>
      <c r="BB141" s="236" t="s">
        <v>697</v>
      </c>
      <c r="BC141" s="236" t="s">
        <v>697</v>
      </c>
      <c r="BD141" s="235" t="s">
        <v>698</v>
      </c>
      <c r="BE141" s="235"/>
      <c r="BF141" s="235"/>
      <c r="BG141" s="237" t="s">
        <v>699</v>
      </c>
      <c r="BH141" s="237" t="s">
        <v>700</v>
      </c>
      <c r="BI141" s="237" t="s">
        <v>701</v>
      </c>
      <c r="BJ141" s="238"/>
      <c r="BK141" s="238"/>
      <c r="BL141" s="170" t="s">
        <v>1956</v>
      </c>
      <c r="BM141" s="154"/>
      <c r="BN141" s="111" t="s">
        <v>1952</v>
      </c>
      <c r="BO141" s="130" t="s">
        <v>1952</v>
      </c>
      <c r="BP141" s="130"/>
      <c r="BQ141" s="116" t="s">
        <v>704</v>
      </c>
      <c r="BR141" s="116" t="s">
        <v>705</v>
      </c>
      <c r="BS141" s="132">
        <v>44963</v>
      </c>
      <c r="BT141" s="133">
        <v>100</v>
      </c>
      <c r="BU141" s="132">
        <v>44963</v>
      </c>
      <c r="BV141" s="132"/>
      <c r="BW141" s="132"/>
      <c r="BX141" s="134"/>
      <c r="BY141" s="134"/>
      <c r="BZ141" s="134"/>
      <c r="CA141" s="132"/>
      <c r="CB141" s="135"/>
      <c r="CC141" s="132"/>
      <c r="CD141" s="136"/>
      <c r="CE141" s="136"/>
      <c r="CF141" s="136"/>
      <c r="CG141" s="135"/>
      <c r="CH141" s="129" t="s">
        <v>701</v>
      </c>
      <c r="CI141" s="117">
        <v>45013</v>
      </c>
      <c r="CJ141" s="117">
        <v>45013</v>
      </c>
      <c r="CK141" s="132"/>
      <c r="CL141" s="117">
        <v>45013</v>
      </c>
      <c r="CM141" s="133">
        <v>100</v>
      </c>
      <c r="CN141" s="117">
        <v>45013</v>
      </c>
      <c r="CO141" s="117"/>
      <c r="CP141" s="132">
        <v>45039</v>
      </c>
      <c r="CQ141" s="132">
        <v>45039</v>
      </c>
      <c r="CR141" s="117"/>
      <c r="CS141" s="132">
        <v>45039</v>
      </c>
      <c r="CT141" s="133">
        <v>100</v>
      </c>
      <c r="CU141" s="132">
        <v>45039</v>
      </c>
      <c r="CV141" s="117"/>
      <c r="CW141" s="236"/>
      <c r="CX141" s="236"/>
      <c r="CY141" s="117">
        <v>45013</v>
      </c>
      <c r="CZ141" s="117">
        <v>45013</v>
      </c>
      <c r="DA141" s="117"/>
      <c r="DB141" s="117">
        <v>45013</v>
      </c>
      <c r="DC141" s="133">
        <v>100</v>
      </c>
      <c r="DD141" s="117">
        <v>45013</v>
      </c>
      <c r="DE141" s="138"/>
      <c r="DF141" s="138">
        <v>45019</v>
      </c>
      <c r="DG141" s="139" t="s">
        <v>4413</v>
      </c>
      <c r="DH141" s="117">
        <v>45035</v>
      </c>
      <c r="DI141" s="117">
        <v>45035</v>
      </c>
      <c r="DJ141" s="117">
        <v>45035</v>
      </c>
      <c r="DK141" s="117">
        <v>45035</v>
      </c>
      <c r="DL141" s="117"/>
      <c r="DM141" s="117"/>
      <c r="DN141" s="117"/>
      <c r="DO141" s="117"/>
      <c r="DP141" s="140"/>
      <c r="DQ141" s="117"/>
      <c r="DR141" s="117"/>
      <c r="DS141" s="117">
        <v>45055</v>
      </c>
      <c r="DT141" s="117">
        <v>45055</v>
      </c>
      <c r="DU141" s="117"/>
      <c r="DV141" s="117">
        <v>45055</v>
      </c>
      <c r="DW141" s="133">
        <v>100</v>
      </c>
      <c r="DX141" s="117">
        <v>45055</v>
      </c>
      <c r="DY141" s="117"/>
      <c r="DZ141" s="117">
        <v>45043</v>
      </c>
      <c r="EA141" s="117">
        <v>45043</v>
      </c>
      <c r="EB141" s="117"/>
      <c r="EC141" s="117">
        <v>45043</v>
      </c>
      <c r="ED141" s="116">
        <v>100</v>
      </c>
      <c r="EE141" s="117">
        <v>45043</v>
      </c>
      <c r="EF141" s="117" t="s">
        <v>4465</v>
      </c>
      <c r="EG141" s="117">
        <v>45050</v>
      </c>
      <c r="EH141" s="117">
        <v>45050</v>
      </c>
      <c r="EI141" s="117"/>
      <c r="EJ141" s="117">
        <v>45051</v>
      </c>
      <c r="EK141" s="116">
        <v>100</v>
      </c>
      <c r="EL141" s="117">
        <v>45062</v>
      </c>
      <c r="EM141" s="122" t="s">
        <v>4781</v>
      </c>
      <c r="EN141" s="141"/>
      <c r="EO141" s="141"/>
      <c r="EP141" s="141"/>
      <c r="EQ141" s="141"/>
      <c r="ER141" s="141"/>
      <c r="ES141" s="141"/>
      <c r="ET141" s="141"/>
      <c r="EU141" s="117"/>
      <c r="EV141" s="117"/>
      <c r="EW141" s="117"/>
      <c r="EX141" s="117"/>
      <c r="EY141" s="117"/>
      <c r="EZ141" s="117"/>
      <c r="FA141" s="117"/>
      <c r="FB141" s="117">
        <v>45071</v>
      </c>
      <c r="FC141" s="117">
        <v>45071</v>
      </c>
      <c r="FD141" s="117">
        <v>45071</v>
      </c>
      <c r="FE141" s="117">
        <v>45071</v>
      </c>
      <c r="FF141" s="116">
        <v>70</v>
      </c>
      <c r="FG141" s="117"/>
      <c r="FH141" s="138"/>
      <c r="FI141" s="142"/>
      <c r="FJ141" s="142"/>
      <c r="FK141" s="143"/>
      <c r="FL141" s="143"/>
      <c r="FM141" s="139"/>
      <c r="FN141" s="142"/>
      <c r="FO141" s="142"/>
      <c r="FP141" s="143"/>
      <c r="FQ141" s="143"/>
      <c r="FR141" s="139"/>
      <c r="FS141" s="485" t="s">
        <v>4718</v>
      </c>
      <c r="FT141" s="455">
        <v>45159</v>
      </c>
      <c r="FU141" s="446" t="s">
        <v>4826</v>
      </c>
      <c r="FW141" s="473" t="s">
        <v>4718</v>
      </c>
      <c r="FX141" s="474">
        <v>45111</v>
      </c>
      <c r="FY141" s="475" t="s">
        <v>4804</v>
      </c>
    </row>
    <row r="142" spans="1:181" ht="20.100000000000001" customHeight="1" x14ac:dyDescent="0.5">
      <c r="A142" s="109">
        <v>141</v>
      </c>
      <c r="B142" s="109" t="s">
        <v>674</v>
      </c>
      <c r="C142" s="109">
        <v>141</v>
      </c>
      <c r="D142" s="110" t="s">
        <v>675</v>
      </c>
      <c r="E142" s="110" t="s">
        <v>676</v>
      </c>
      <c r="F142" s="110" t="s">
        <v>1561</v>
      </c>
      <c r="G142" s="111" t="s">
        <v>179</v>
      </c>
      <c r="H142" s="110" t="s">
        <v>1957</v>
      </c>
      <c r="I142" s="110" t="s">
        <v>44</v>
      </c>
      <c r="J142" s="110"/>
      <c r="K142" s="111" t="s">
        <v>1958</v>
      </c>
      <c r="L142" s="111" t="s">
        <v>1959</v>
      </c>
      <c r="M142" s="111"/>
      <c r="N142" s="111" t="s">
        <v>1565</v>
      </c>
      <c r="O142" s="111" t="s">
        <v>1960</v>
      </c>
      <c r="P142" s="113">
        <v>15.8686057515086</v>
      </c>
      <c r="Q142" s="113">
        <v>99.956988552585202</v>
      </c>
      <c r="R142" s="114" t="s">
        <v>1961</v>
      </c>
      <c r="S142" s="114"/>
      <c r="T142" s="115"/>
      <c r="U142" s="115"/>
      <c r="V142" s="115"/>
      <c r="W142" s="115" t="s">
        <v>1962</v>
      </c>
      <c r="X142" s="115"/>
      <c r="Y142" s="115"/>
      <c r="Z142" s="181"/>
      <c r="AA142" s="181"/>
      <c r="AB142" s="115"/>
      <c r="AC142" s="211"/>
      <c r="AD142" s="166" t="s">
        <v>1948</v>
      </c>
      <c r="AE142" s="166" t="s">
        <v>1949</v>
      </c>
      <c r="AF142" s="117" t="s">
        <v>690</v>
      </c>
      <c r="AG142" s="132">
        <v>44966</v>
      </c>
      <c r="AH142" s="168" t="s">
        <v>691</v>
      </c>
      <c r="AI142" s="118" t="s">
        <v>692</v>
      </c>
      <c r="AJ142" s="145">
        <v>6</v>
      </c>
      <c r="AK142" s="146">
        <v>9</v>
      </c>
      <c r="AL142" s="146">
        <v>3.4</v>
      </c>
      <c r="AM142" s="146">
        <f t="shared" si="1"/>
        <v>54</v>
      </c>
      <c r="AN142" s="147">
        <v>1</v>
      </c>
      <c r="AO142" s="147">
        <v>1</v>
      </c>
      <c r="AP142" s="240"/>
      <c r="AQ142" s="326" t="s">
        <v>1963</v>
      </c>
      <c r="AR142" s="147">
        <v>1</v>
      </c>
      <c r="AS142" s="147"/>
      <c r="AT142" s="138">
        <v>44970</v>
      </c>
      <c r="AU142" s="142"/>
      <c r="AV142" s="234" t="s">
        <v>696</v>
      </c>
      <c r="AW142" s="235" t="s">
        <v>1950</v>
      </c>
      <c r="AX142" s="147"/>
      <c r="AY142" s="147"/>
      <c r="AZ142" s="147"/>
      <c r="BA142" s="147"/>
      <c r="BB142" s="147"/>
      <c r="BC142" s="147"/>
      <c r="BD142" s="150"/>
      <c r="BE142" s="150"/>
      <c r="BF142" s="150"/>
      <c r="BG142" s="237" t="s">
        <v>699</v>
      </c>
      <c r="BH142" s="163" t="s">
        <v>1964</v>
      </c>
      <c r="BI142" s="237" t="s">
        <v>701</v>
      </c>
      <c r="BJ142" s="152"/>
      <c r="BK142" s="152"/>
      <c r="BL142" s="153"/>
      <c r="BM142" s="154"/>
      <c r="BN142" s="111" t="s">
        <v>1960</v>
      </c>
      <c r="BO142" s="130" t="s">
        <v>1960</v>
      </c>
      <c r="BP142" s="130"/>
      <c r="BQ142" s="116" t="s">
        <v>704</v>
      </c>
      <c r="BR142" s="116" t="s">
        <v>705</v>
      </c>
      <c r="BS142" s="132">
        <v>44966</v>
      </c>
      <c r="BT142" s="133">
        <v>100</v>
      </c>
      <c r="BU142" s="132">
        <v>44966</v>
      </c>
      <c r="BV142" s="132"/>
      <c r="BW142" s="132"/>
      <c r="BX142" s="134"/>
      <c r="BY142" s="134"/>
      <c r="BZ142" s="134"/>
      <c r="CA142" s="132"/>
      <c r="CB142" s="135"/>
      <c r="CC142" s="132"/>
      <c r="CD142" s="136"/>
      <c r="CE142" s="136"/>
      <c r="CF142" s="136"/>
      <c r="CG142" s="135"/>
      <c r="CH142" s="129" t="s">
        <v>701</v>
      </c>
      <c r="CI142" s="117">
        <v>44999</v>
      </c>
      <c r="CJ142" s="117">
        <v>44999</v>
      </c>
      <c r="CK142" s="132"/>
      <c r="CL142" s="117">
        <v>44999</v>
      </c>
      <c r="CM142" s="133">
        <v>100</v>
      </c>
      <c r="CN142" s="117">
        <v>44999</v>
      </c>
      <c r="CO142" s="117"/>
      <c r="CP142" s="117">
        <v>45042</v>
      </c>
      <c r="CQ142" s="117">
        <v>45042</v>
      </c>
      <c r="CR142" s="117"/>
      <c r="CS142" s="117">
        <v>45042</v>
      </c>
      <c r="CT142" s="133">
        <v>100</v>
      </c>
      <c r="CU142" s="117">
        <v>45042</v>
      </c>
      <c r="CV142" s="117" t="s">
        <v>727</v>
      </c>
      <c r="CW142" s="147"/>
      <c r="CX142" s="147"/>
      <c r="CY142" s="117">
        <v>44999</v>
      </c>
      <c r="CZ142" s="117">
        <v>44999</v>
      </c>
      <c r="DA142" s="117"/>
      <c r="DB142" s="117">
        <v>44999</v>
      </c>
      <c r="DC142" s="133">
        <v>100</v>
      </c>
      <c r="DD142" s="117">
        <v>44999</v>
      </c>
      <c r="DE142" s="138"/>
      <c r="DF142" s="138">
        <v>45007</v>
      </c>
      <c r="DG142" s="139" t="s">
        <v>4446</v>
      </c>
      <c r="DH142" s="117">
        <v>45026</v>
      </c>
      <c r="DI142" s="117">
        <v>45026</v>
      </c>
      <c r="DJ142" s="117">
        <v>45026</v>
      </c>
      <c r="DK142" s="117">
        <v>45026</v>
      </c>
      <c r="DL142" s="117"/>
      <c r="DM142" s="117"/>
      <c r="DN142" s="117"/>
      <c r="DO142" s="117"/>
      <c r="DP142" s="140"/>
      <c r="DQ142" s="117"/>
      <c r="DR142" s="117"/>
      <c r="DS142" s="117">
        <v>45055</v>
      </c>
      <c r="DT142" s="117">
        <v>45055</v>
      </c>
      <c r="DU142" s="117"/>
      <c r="DV142" s="117">
        <v>45055</v>
      </c>
      <c r="DW142" s="133">
        <v>100</v>
      </c>
      <c r="DX142" s="117">
        <v>45055</v>
      </c>
      <c r="DY142" s="117"/>
      <c r="DZ142" s="117"/>
      <c r="EA142" s="117"/>
      <c r="EB142" s="117"/>
      <c r="EC142" s="117"/>
      <c r="ED142" s="116"/>
      <c r="EE142" s="117"/>
      <c r="EF142" s="117"/>
      <c r="EG142" s="117">
        <v>45052</v>
      </c>
      <c r="EH142" s="117">
        <v>45052</v>
      </c>
      <c r="EI142" s="117"/>
      <c r="EJ142" s="117">
        <v>45053</v>
      </c>
      <c r="EK142" s="116">
        <v>100</v>
      </c>
      <c r="EL142" s="117">
        <v>45062</v>
      </c>
      <c r="EM142" s="122" t="s">
        <v>4776</v>
      </c>
      <c r="EN142" s="141"/>
      <c r="EO142" s="141"/>
      <c r="EP142" s="141"/>
      <c r="EQ142" s="141"/>
      <c r="ER142" s="141"/>
      <c r="ES142" s="141"/>
      <c r="ET142" s="141"/>
      <c r="EU142" s="117"/>
      <c r="EV142" s="117"/>
      <c r="EW142" s="117"/>
      <c r="EX142" s="117"/>
      <c r="EY142" s="117"/>
      <c r="EZ142" s="117"/>
      <c r="FA142" s="117"/>
      <c r="FB142" s="117">
        <v>45069</v>
      </c>
      <c r="FC142" s="117">
        <v>45069</v>
      </c>
      <c r="FD142" s="117">
        <v>45069</v>
      </c>
      <c r="FE142" s="117">
        <v>45069</v>
      </c>
      <c r="FF142" s="116">
        <v>70</v>
      </c>
      <c r="FG142" s="117"/>
      <c r="FH142" s="138"/>
      <c r="FI142" s="142"/>
      <c r="FJ142" s="142"/>
      <c r="FK142" s="143"/>
      <c r="FL142" s="143"/>
      <c r="FM142" s="139"/>
      <c r="FN142" s="142"/>
      <c r="FO142" s="142"/>
      <c r="FP142" s="143"/>
      <c r="FQ142" s="143"/>
      <c r="FR142" s="139"/>
      <c r="FS142" s="485" t="s">
        <v>4718</v>
      </c>
      <c r="FT142" s="455">
        <v>45160</v>
      </c>
      <c r="FU142" s="446" t="s">
        <v>4826</v>
      </c>
      <c r="FW142" s="473" t="s">
        <v>4718</v>
      </c>
      <c r="FX142" s="474">
        <v>45111</v>
      </c>
      <c r="FY142" s="475" t="s">
        <v>4804</v>
      </c>
    </row>
    <row r="143" spans="1:181" ht="20.100000000000001" customHeight="1" x14ac:dyDescent="0.5">
      <c r="A143" s="109">
        <v>142</v>
      </c>
      <c r="B143" s="109" t="s">
        <v>674</v>
      </c>
      <c r="C143" s="109">
        <v>142</v>
      </c>
      <c r="D143" s="110" t="s">
        <v>675</v>
      </c>
      <c r="E143" s="110" t="s">
        <v>676</v>
      </c>
      <c r="F143" s="110" t="s">
        <v>1561</v>
      </c>
      <c r="G143" s="111" t="s">
        <v>179</v>
      </c>
      <c r="H143" s="110" t="s">
        <v>1965</v>
      </c>
      <c r="I143" s="110" t="s">
        <v>1965</v>
      </c>
      <c r="J143" s="110"/>
      <c r="K143" s="111" t="s">
        <v>1966</v>
      </c>
      <c r="L143" s="111" t="s">
        <v>1943</v>
      </c>
      <c r="M143" s="111"/>
      <c r="N143" s="111" t="s">
        <v>1565</v>
      </c>
      <c r="O143" s="111" t="s">
        <v>1968</v>
      </c>
      <c r="P143" s="113">
        <v>15.262818591994399</v>
      </c>
      <c r="Q143" s="113">
        <v>100.346745621165</v>
      </c>
      <c r="R143" s="114" t="s">
        <v>1969</v>
      </c>
      <c r="S143" s="114" t="s">
        <v>1970</v>
      </c>
      <c r="T143" s="115" t="s">
        <v>1971</v>
      </c>
      <c r="U143" s="115" t="s">
        <v>1972</v>
      </c>
      <c r="V143" s="115"/>
      <c r="W143" s="115" t="s">
        <v>1973</v>
      </c>
      <c r="X143" s="115"/>
      <c r="Y143" s="115"/>
      <c r="Z143" s="181"/>
      <c r="AA143" s="181"/>
      <c r="AB143" s="115"/>
      <c r="AC143" s="211"/>
      <c r="AD143" s="166" t="s">
        <v>1948</v>
      </c>
      <c r="AE143" s="166" t="s">
        <v>1949</v>
      </c>
      <c r="AF143" s="117" t="s">
        <v>690</v>
      </c>
      <c r="AG143" s="132">
        <v>44964</v>
      </c>
      <c r="AH143" s="168" t="s">
        <v>691</v>
      </c>
      <c r="AI143" s="118" t="s">
        <v>692</v>
      </c>
      <c r="AJ143" s="145">
        <v>8</v>
      </c>
      <c r="AK143" s="146">
        <v>8</v>
      </c>
      <c r="AL143" s="146">
        <v>2.5</v>
      </c>
      <c r="AM143" s="146">
        <v>64</v>
      </c>
      <c r="AN143" s="147">
        <v>1</v>
      </c>
      <c r="AO143" s="147">
        <v>2</v>
      </c>
      <c r="AP143" s="240" t="s">
        <v>1974</v>
      </c>
      <c r="AQ143" s="147" t="s">
        <v>752</v>
      </c>
      <c r="AR143" s="147">
        <v>1</v>
      </c>
      <c r="AS143" s="147"/>
      <c r="AT143" s="138">
        <v>44964</v>
      </c>
      <c r="AU143" s="294" t="s">
        <v>1975</v>
      </c>
      <c r="AV143" s="234" t="s">
        <v>696</v>
      </c>
      <c r="AW143" s="235"/>
      <c r="AX143" s="236"/>
      <c r="AY143" s="236" t="s">
        <v>1976</v>
      </c>
      <c r="AZ143" s="236"/>
      <c r="BA143" s="236" t="s">
        <v>697</v>
      </c>
      <c r="BB143" s="236"/>
      <c r="BC143" s="236"/>
      <c r="BD143" s="235" t="s">
        <v>698</v>
      </c>
      <c r="BE143" s="235"/>
      <c r="BF143" s="235"/>
      <c r="BG143" s="237" t="s">
        <v>699</v>
      </c>
      <c r="BH143" s="262" t="s">
        <v>754</v>
      </c>
      <c r="BI143" s="237" t="s">
        <v>701</v>
      </c>
      <c r="BJ143" s="238"/>
      <c r="BK143" s="238"/>
      <c r="BL143" s="153"/>
      <c r="BM143" s="154"/>
      <c r="BN143" s="111" t="s">
        <v>1977</v>
      </c>
      <c r="BO143" s="131" t="s">
        <v>1967</v>
      </c>
      <c r="BP143" s="131" t="s">
        <v>703</v>
      </c>
      <c r="BQ143" s="116" t="s">
        <v>704</v>
      </c>
      <c r="BR143" s="314" t="s">
        <v>705</v>
      </c>
      <c r="BS143" s="132">
        <v>44964</v>
      </c>
      <c r="BT143" s="133">
        <v>100</v>
      </c>
      <c r="BU143" s="132">
        <v>44964</v>
      </c>
      <c r="BV143" s="132"/>
      <c r="BW143" s="132"/>
      <c r="BX143" s="134"/>
      <c r="BY143" s="134"/>
      <c r="BZ143" s="134"/>
      <c r="CA143" s="132"/>
      <c r="CB143" s="135"/>
      <c r="CC143" s="132"/>
      <c r="CD143" s="136"/>
      <c r="CE143" s="136"/>
      <c r="CF143" s="136"/>
      <c r="CG143" s="135"/>
      <c r="CH143" s="129" t="s">
        <v>701</v>
      </c>
      <c r="CI143" s="117">
        <v>45006</v>
      </c>
      <c r="CJ143" s="117">
        <v>45006</v>
      </c>
      <c r="CK143" s="117"/>
      <c r="CL143" s="117">
        <v>45006</v>
      </c>
      <c r="CM143" s="133">
        <v>100</v>
      </c>
      <c r="CN143" s="117">
        <v>45006</v>
      </c>
      <c r="CO143" s="117"/>
      <c r="CP143" s="132">
        <v>45032</v>
      </c>
      <c r="CQ143" s="132">
        <v>45032</v>
      </c>
      <c r="CR143" s="117"/>
      <c r="CS143" s="132">
        <v>45032</v>
      </c>
      <c r="CT143" s="133">
        <v>100</v>
      </c>
      <c r="CU143" s="132">
        <v>45032</v>
      </c>
      <c r="CV143" s="117"/>
      <c r="CW143" s="236"/>
      <c r="CX143" s="236" t="s">
        <v>1976</v>
      </c>
      <c r="CY143" s="117">
        <v>45006</v>
      </c>
      <c r="CZ143" s="117">
        <v>45006</v>
      </c>
      <c r="DA143" s="117"/>
      <c r="DB143" s="117">
        <v>45006</v>
      </c>
      <c r="DC143" s="133">
        <v>100</v>
      </c>
      <c r="DD143" s="117">
        <v>45006</v>
      </c>
      <c r="DE143" s="138"/>
      <c r="DF143" s="138">
        <v>45012</v>
      </c>
      <c r="DG143" s="139" t="s">
        <v>4383</v>
      </c>
      <c r="DH143" s="117">
        <v>45044</v>
      </c>
      <c r="DI143" s="117">
        <v>45044</v>
      </c>
      <c r="DJ143" s="117">
        <v>45044</v>
      </c>
      <c r="DK143" s="117">
        <v>45044</v>
      </c>
      <c r="DL143" s="117"/>
      <c r="DM143" s="117"/>
      <c r="DN143" s="117"/>
      <c r="DO143" s="117"/>
      <c r="DP143" s="140"/>
      <c r="DQ143" s="117"/>
      <c r="DR143" s="117"/>
      <c r="DS143" s="117">
        <v>45051</v>
      </c>
      <c r="DT143" s="117">
        <v>45051</v>
      </c>
      <c r="DU143" s="117"/>
      <c r="DV143" s="117">
        <v>45051</v>
      </c>
      <c r="DW143" s="133">
        <v>100</v>
      </c>
      <c r="DX143" s="117">
        <v>45051</v>
      </c>
      <c r="DY143" s="117"/>
      <c r="DZ143" s="117">
        <v>45043</v>
      </c>
      <c r="EA143" s="117">
        <v>45043</v>
      </c>
      <c r="EB143" s="117"/>
      <c r="EC143" s="117">
        <v>45043</v>
      </c>
      <c r="ED143" s="116">
        <v>100</v>
      </c>
      <c r="EE143" s="117">
        <v>45043</v>
      </c>
      <c r="EF143" s="117" t="s">
        <v>4465</v>
      </c>
      <c r="EG143" s="117">
        <v>45049</v>
      </c>
      <c r="EH143" s="117">
        <v>45049</v>
      </c>
      <c r="EI143" s="117"/>
      <c r="EJ143" s="117">
        <v>45050</v>
      </c>
      <c r="EK143" s="116">
        <v>100</v>
      </c>
      <c r="EL143" s="117">
        <v>45062</v>
      </c>
      <c r="EM143" s="122" t="s">
        <v>4776</v>
      </c>
      <c r="EN143" s="141"/>
      <c r="EO143" s="141"/>
      <c r="EP143" s="141"/>
      <c r="EQ143" s="141"/>
      <c r="ER143" s="141"/>
      <c r="ES143" s="141"/>
      <c r="ET143" s="141"/>
      <c r="EU143" s="117"/>
      <c r="EV143" s="117"/>
      <c r="EW143" s="117"/>
      <c r="EX143" s="117"/>
      <c r="EY143" s="117"/>
      <c r="EZ143" s="117"/>
      <c r="FA143" s="117"/>
      <c r="FB143" s="117">
        <v>45068</v>
      </c>
      <c r="FC143" s="117">
        <v>45068</v>
      </c>
      <c r="FD143" s="117">
        <v>45068</v>
      </c>
      <c r="FE143" s="117">
        <v>45068</v>
      </c>
      <c r="FF143" s="116">
        <v>70</v>
      </c>
      <c r="FG143" s="117"/>
      <c r="FH143" s="138"/>
      <c r="FI143" s="142"/>
      <c r="FJ143" s="142"/>
      <c r="FK143" s="143">
        <v>243347</v>
      </c>
      <c r="FL143" s="143">
        <v>243347</v>
      </c>
      <c r="FM143" s="139" t="s">
        <v>708</v>
      </c>
      <c r="FN143" s="142"/>
      <c r="FO143" s="142"/>
      <c r="FP143" s="143">
        <v>243347</v>
      </c>
      <c r="FQ143" s="143">
        <v>243347</v>
      </c>
      <c r="FR143" s="157" t="s">
        <v>729</v>
      </c>
      <c r="FS143" s="485" t="s">
        <v>4718</v>
      </c>
      <c r="FT143" s="455">
        <v>45160</v>
      </c>
      <c r="FU143" s="446" t="s">
        <v>4826</v>
      </c>
      <c r="FW143" s="475" t="s">
        <v>4723</v>
      </c>
      <c r="FX143" s="474">
        <v>45111</v>
      </c>
      <c r="FY143" s="475" t="s">
        <v>4804</v>
      </c>
    </row>
    <row r="144" spans="1:181" ht="20.100000000000001" customHeight="1" x14ac:dyDescent="0.5">
      <c r="A144" s="109">
        <v>143</v>
      </c>
      <c r="B144" s="109" t="s">
        <v>674</v>
      </c>
      <c r="C144" s="109">
        <v>143</v>
      </c>
      <c r="D144" s="110" t="s">
        <v>675</v>
      </c>
      <c r="E144" s="110" t="s">
        <v>676</v>
      </c>
      <c r="F144" s="110" t="s">
        <v>1561</v>
      </c>
      <c r="G144" s="111" t="s">
        <v>179</v>
      </c>
      <c r="H144" s="110" t="s">
        <v>1965</v>
      </c>
      <c r="I144" s="110" t="s">
        <v>1978</v>
      </c>
      <c r="J144" s="110"/>
      <c r="K144" s="111" t="s">
        <v>1979</v>
      </c>
      <c r="L144" s="111" t="s">
        <v>1943</v>
      </c>
      <c r="M144" s="111"/>
      <c r="N144" s="111" t="s">
        <v>1565</v>
      </c>
      <c r="O144" s="111" t="s">
        <v>1980</v>
      </c>
      <c r="P144" s="113">
        <v>15.38070287563</v>
      </c>
      <c r="Q144" s="113">
        <v>100.252430523022</v>
      </c>
      <c r="R144" s="114" t="s">
        <v>1981</v>
      </c>
      <c r="S144" s="114" t="s">
        <v>1982</v>
      </c>
      <c r="T144" s="115" t="s">
        <v>1983</v>
      </c>
      <c r="U144" s="115" t="s">
        <v>1984</v>
      </c>
      <c r="V144" s="115"/>
      <c r="W144" s="115" t="s">
        <v>1985</v>
      </c>
      <c r="X144" s="115"/>
      <c r="Y144" s="115"/>
      <c r="Z144" s="181"/>
      <c r="AA144" s="181"/>
      <c r="AB144" s="115"/>
      <c r="AC144" s="211"/>
      <c r="AD144" s="166" t="s">
        <v>1948</v>
      </c>
      <c r="AE144" s="166" t="s">
        <v>1949</v>
      </c>
      <c r="AF144" s="117" t="s">
        <v>690</v>
      </c>
      <c r="AG144" s="132">
        <v>44964</v>
      </c>
      <c r="AH144" s="168" t="s">
        <v>691</v>
      </c>
      <c r="AI144" s="118" t="s">
        <v>692</v>
      </c>
      <c r="AJ144" s="145">
        <v>6</v>
      </c>
      <c r="AK144" s="146">
        <v>9</v>
      </c>
      <c r="AL144" s="146">
        <v>3.5</v>
      </c>
      <c r="AM144" s="146">
        <v>54</v>
      </c>
      <c r="AN144" s="147">
        <v>1</v>
      </c>
      <c r="AO144" s="147"/>
      <c r="AP144" s="240" t="s">
        <v>816</v>
      </c>
      <c r="AQ144" s="147" t="s">
        <v>752</v>
      </c>
      <c r="AR144" s="147">
        <v>1</v>
      </c>
      <c r="AS144" s="147"/>
      <c r="AT144" s="138">
        <v>44964</v>
      </c>
      <c r="AU144" s="142"/>
      <c r="AV144" s="234" t="s">
        <v>725</v>
      </c>
      <c r="AW144" s="235"/>
      <c r="AX144" s="236"/>
      <c r="AY144" s="236"/>
      <c r="AZ144" s="236"/>
      <c r="BA144" s="236"/>
      <c r="BB144" s="236"/>
      <c r="BC144" s="236"/>
      <c r="BD144" s="235" t="s">
        <v>698</v>
      </c>
      <c r="BE144" s="235"/>
      <c r="BF144" s="235"/>
      <c r="BG144" s="237" t="s">
        <v>699</v>
      </c>
      <c r="BH144" s="262" t="s">
        <v>754</v>
      </c>
      <c r="BI144" s="237" t="s">
        <v>701</v>
      </c>
      <c r="BJ144" s="238"/>
      <c r="BK144" s="238"/>
      <c r="BL144" s="170" t="s">
        <v>1986</v>
      </c>
      <c r="BM144" s="154"/>
      <c r="BN144" s="111" t="s">
        <v>1980</v>
      </c>
      <c r="BO144" s="130" t="s">
        <v>1980</v>
      </c>
      <c r="BP144" s="130"/>
      <c r="BQ144" s="116" t="s">
        <v>704</v>
      </c>
      <c r="BR144" s="116" t="s">
        <v>705</v>
      </c>
      <c r="BS144" s="132">
        <v>44964</v>
      </c>
      <c r="BT144" s="133">
        <v>100</v>
      </c>
      <c r="BU144" s="132">
        <v>44964</v>
      </c>
      <c r="BV144" s="132"/>
      <c r="BW144" s="132"/>
      <c r="BX144" s="134"/>
      <c r="BY144" s="134"/>
      <c r="BZ144" s="134"/>
      <c r="CA144" s="132"/>
      <c r="CB144" s="135"/>
      <c r="CC144" s="132"/>
      <c r="CD144" s="136"/>
      <c r="CE144" s="136"/>
      <c r="CF144" s="136"/>
      <c r="CG144" s="135"/>
      <c r="CH144" s="129" t="s">
        <v>701</v>
      </c>
      <c r="CI144" s="117">
        <v>45001</v>
      </c>
      <c r="CJ144" s="117">
        <v>45001</v>
      </c>
      <c r="CK144" s="132"/>
      <c r="CL144" s="117">
        <v>45001</v>
      </c>
      <c r="CM144" s="133">
        <v>100</v>
      </c>
      <c r="CN144" s="117">
        <v>45001</v>
      </c>
      <c r="CO144" s="132"/>
      <c r="CP144" s="137" t="s">
        <v>706</v>
      </c>
      <c r="CQ144" s="132"/>
      <c r="CR144" s="117"/>
      <c r="CS144" s="132"/>
      <c r="CT144" s="133"/>
      <c r="CU144" s="137" t="s">
        <v>4382</v>
      </c>
      <c r="CV144" s="117" t="s">
        <v>868</v>
      </c>
      <c r="CW144" s="236"/>
      <c r="CX144" s="236"/>
      <c r="CY144" s="117">
        <v>45001</v>
      </c>
      <c r="CZ144" s="117">
        <v>45001</v>
      </c>
      <c r="DA144" s="117"/>
      <c r="DB144" s="117">
        <v>45001</v>
      </c>
      <c r="DC144" s="133">
        <v>100</v>
      </c>
      <c r="DD144" s="117">
        <v>45001</v>
      </c>
      <c r="DE144" s="138"/>
      <c r="DF144" s="138">
        <v>45007</v>
      </c>
      <c r="DG144" s="139" t="s">
        <v>4446</v>
      </c>
      <c r="DH144" s="117">
        <v>45044</v>
      </c>
      <c r="DI144" s="117">
        <v>45044</v>
      </c>
      <c r="DJ144" s="117">
        <v>45044</v>
      </c>
      <c r="DK144" s="117">
        <v>45044</v>
      </c>
      <c r="DL144" s="117"/>
      <c r="DM144" s="117"/>
      <c r="DN144" s="117"/>
      <c r="DO144" s="117"/>
      <c r="DP144" s="140"/>
      <c r="DQ144" s="117"/>
      <c r="DR144" s="117"/>
      <c r="DS144" s="117">
        <v>45051</v>
      </c>
      <c r="DT144" s="117">
        <v>45051</v>
      </c>
      <c r="DU144" s="117"/>
      <c r="DV144" s="117">
        <v>45051</v>
      </c>
      <c r="DW144" s="133">
        <v>100</v>
      </c>
      <c r="DX144" s="117">
        <v>45051</v>
      </c>
      <c r="DY144" s="117"/>
      <c r="DZ144" s="117">
        <v>45042</v>
      </c>
      <c r="EA144" s="117">
        <v>45042</v>
      </c>
      <c r="EB144" s="117"/>
      <c r="EC144" s="117">
        <v>45042</v>
      </c>
      <c r="ED144" s="116">
        <v>100</v>
      </c>
      <c r="EE144" s="117">
        <v>45042</v>
      </c>
      <c r="EF144" s="117" t="s">
        <v>1044</v>
      </c>
      <c r="EG144" s="117">
        <v>45042</v>
      </c>
      <c r="EH144" s="117">
        <v>45042</v>
      </c>
      <c r="EI144" s="117"/>
      <c r="EJ144" s="117">
        <v>45042</v>
      </c>
      <c r="EK144" s="116">
        <v>100</v>
      </c>
      <c r="EL144" s="117">
        <v>45062</v>
      </c>
      <c r="EM144" s="122" t="s">
        <v>1044</v>
      </c>
      <c r="EN144" s="141"/>
      <c r="EO144" s="141"/>
      <c r="EP144" s="141"/>
      <c r="EQ144" s="141"/>
      <c r="ER144" s="141"/>
      <c r="ES144" s="141"/>
      <c r="ET144" s="141"/>
      <c r="EU144" s="117"/>
      <c r="EV144" s="117"/>
      <c r="EW144" s="117"/>
      <c r="EX144" s="117"/>
      <c r="EY144" s="117"/>
      <c r="EZ144" s="117"/>
      <c r="FA144" s="117"/>
      <c r="FB144" s="117">
        <v>45068</v>
      </c>
      <c r="FC144" s="117">
        <v>45068</v>
      </c>
      <c r="FD144" s="117">
        <v>45068</v>
      </c>
      <c r="FE144" s="117">
        <v>45068</v>
      </c>
      <c r="FF144" s="116">
        <v>70</v>
      </c>
      <c r="FG144" s="117"/>
      <c r="FH144" s="138"/>
      <c r="FI144" s="142"/>
      <c r="FJ144" s="142"/>
      <c r="FK144" s="143">
        <v>243354</v>
      </c>
      <c r="FL144" s="143">
        <v>243354</v>
      </c>
      <c r="FM144" s="139" t="s">
        <v>708</v>
      </c>
      <c r="FN144" s="142"/>
      <c r="FO144" s="142"/>
      <c r="FP144" s="143">
        <v>243354</v>
      </c>
      <c r="FQ144" s="143">
        <v>243354</v>
      </c>
      <c r="FR144" s="139" t="s">
        <v>708</v>
      </c>
      <c r="FS144" s="485" t="s">
        <v>4718</v>
      </c>
      <c r="FT144" s="455">
        <v>45160</v>
      </c>
      <c r="FU144" s="446" t="s">
        <v>4826</v>
      </c>
      <c r="FW144" s="475" t="s">
        <v>4723</v>
      </c>
      <c r="FX144" s="474">
        <v>45111</v>
      </c>
      <c r="FY144" s="475" t="s">
        <v>4804</v>
      </c>
    </row>
    <row r="145" spans="1:181" ht="20.100000000000001" customHeight="1" x14ac:dyDescent="0.5">
      <c r="A145" s="109">
        <v>144</v>
      </c>
      <c r="B145" s="109" t="s">
        <v>674</v>
      </c>
      <c r="C145" s="109">
        <v>144</v>
      </c>
      <c r="D145" s="110" t="s">
        <v>675</v>
      </c>
      <c r="E145" s="110" t="s">
        <v>676</v>
      </c>
      <c r="F145" s="110" t="s">
        <v>1561</v>
      </c>
      <c r="G145" s="111" t="s">
        <v>179</v>
      </c>
      <c r="H145" s="110" t="s">
        <v>1987</v>
      </c>
      <c r="I145" s="110" t="s">
        <v>1988</v>
      </c>
      <c r="J145" s="110"/>
      <c r="K145" s="111" t="s">
        <v>1989</v>
      </c>
      <c r="L145" s="111" t="s">
        <v>1943</v>
      </c>
      <c r="M145" s="111"/>
      <c r="N145" s="111" t="s">
        <v>1565</v>
      </c>
      <c r="O145" s="111" t="s">
        <v>1990</v>
      </c>
      <c r="P145" s="113">
        <v>15.309065151976901</v>
      </c>
      <c r="Q145" s="113">
        <v>100.58297514546901</v>
      </c>
      <c r="R145" s="114" t="s">
        <v>1991</v>
      </c>
      <c r="S145" s="114" t="s">
        <v>1992</v>
      </c>
      <c r="T145" s="115" t="s">
        <v>1993</v>
      </c>
      <c r="U145" s="115" t="s">
        <v>1994</v>
      </c>
      <c r="V145" s="115"/>
      <c r="W145" s="115" t="s">
        <v>1995</v>
      </c>
      <c r="X145" s="115"/>
      <c r="Y145" s="115"/>
      <c r="Z145" s="181"/>
      <c r="AA145" s="181"/>
      <c r="AB145" s="115"/>
      <c r="AC145" s="211"/>
      <c r="AD145" s="166" t="s">
        <v>1948</v>
      </c>
      <c r="AE145" s="166" t="s">
        <v>1949</v>
      </c>
      <c r="AF145" s="117" t="s">
        <v>690</v>
      </c>
      <c r="AG145" s="132">
        <v>44971</v>
      </c>
      <c r="AH145" s="118" t="s">
        <v>691</v>
      </c>
      <c r="AI145" s="118" t="s">
        <v>692</v>
      </c>
      <c r="AJ145" s="145">
        <v>6</v>
      </c>
      <c r="AK145" s="146">
        <v>9</v>
      </c>
      <c r="AL145" s="146">
        <v>3.5</v>
      </c>
      <c r="AM145" s="146">
        <v>54</v>
      </c>
      <c r="AN145" s="147">
        <v>1</v>
      </c>
      <c r="AO145" s="147">
        <v>2</v>
      </c>
      <c r="AP145" s="240" t="s">
        <v>1996</v>
      </c>
      <c r="AQ145" s="147" t="s">
        <v>848</v>
      </c>
      <c r="AR145" s="147">
        <v>3</v>
      </c>
      <c r="AS145" s="147"/>
      <c r="AT145" s="138">
        <v>44972</v>
      </c>
      <c r="AU145" s="142"/>
      <c r="AV145" s="234" t="s">
        <v>696</v>
      </c>
      <c r="AW145" s="150"/>
      <c r="AX145" s="147"/>
      <c r="AY145" s="147"/>
      <c r="AZ145" s="147"/>
      <c r="BA145" s="147"/>
      <c r="BB145" s="147" t="s">
        <v>697</v>
      </c>
      <c r="BC145" s="147"/>
      <c r="BD145" s="235"/>
      <c r="BE145" s="150"/>
      <c r="BF145" s="150"/>
      <c r="BG145" s="237" t="s">
        <v>699</v>
      </c>
      <c r="BH145" s="237" t="s">
        <v>700</v>
      </c>
      <c r="BI145" s="237" t="s">
        <v>701</v>
      </c>
      <c r="BJ145" s="279" t="s">
        <v>1377</v>
      </c>
      <c r="BK145" s="152"/>
      <c r="BL145" s="153"/>
      <c r="BM145" s="154"/>
      <c r="BN145" s="111" t="s">
        <v>1990</v>
      </c>
      <c r="BO145" s="130" t="s">
        <v>1990</v>
      </c>
      <c r="BP145" s="130"/>
      <c r="BQ145" s="116" t="s">
        <v>704</v>
      </c>
      <c r="BR145" s="116" t="s">
        <v>705</v>
      </c>
      <c r="BS145" s="132">
        <v>44971</v>
      </c>
      <c r="BT145" s="133">
        <v>100</v>
      </c>
      <c r="BU145" s="132">
        <v>44971</v>
      </c>
      <c r="BV145" s="132"/>
      <c r="BW145" s="132"/>
      <c r="BX145" s="134"/>
      <c r="BY145" s="134"/>
      <c r="BZ145" s="134"/>
      <c r="CA145" s="280"/>
      <c r="CB145" s="171"/>
      <c r="CC145" s="172"/>
      <c r="CD145" s="173"/>
      <c r="CE145" s="173"/>
      <c r="CF145" s="173"/>
      <c r="CG145" s="171"/>
      <c r="CH145" s="129" t="s">
        <v>701</v>
      </c>
      <c r="CI145" s="117">
        <v>45017</v>
      </c>
      <c r="CJ145" s="117">
        <v>45017</v>
      </c>
      <c r="CK145" s="117"/>
      <c r="CL145" s="117">
        <v>45017</v>
      </c>
      <c r="CM145" s="133">
        <v>100</v>
      </c>
      <c r="CN145" s="117">
        <v>45017</v>
      </c>
      <c r="CO145" s="117"/>
      <c r="CP145" s="132">
        <v>45032</v>
      </c>
      <c r="CQ145" s="132">
        <v>45032</v>
      </c>
      <c r="CR145" s="117"/>
      <c r="CS145" s="132">
        <v>45032</v>
      </c>
      <c r="CT145" s="133">
        <v>100</v>
      </c>
      <c r="CU145" s="132">
        <v>45032</v>
      </c>
      <c r="CV145" s="117"/>
      <c r="CW145" s="147"/>
      <c r="CX145" s="147"/>
      <c r="CY145" s="117">
        <v>45017</v>
      </c>
      <c r="CZ145" s="117">
        <v>45017</v>
      </c>
      <c r="DA145" s="117"/>
      <c r="DB145" s="117">
        <v>45017</v>
      </c>
      <c r="DC145" s="133">
        <v>100</v>
      </c>
      <c r="DD145" s="117">
        <v>45017</v>
      </c>
      <c r="DE145" s="138"/>
      <c r="DF145" s="138">
        <v>45007</v>
      </c>
      <c r="DG145" s="139" t="s">
        <v>4446</v>
      </c>
      <c r="DH145" s="117">
        <v>45044</v>
      </c>
      <c r="DI145" s="117">
        <v>45044</v>
      </c>
      <c r="DJ145" s="117">
        <v>45044</v>
      </c>
      <c r="DK145" s="117">
        <v>45044</v>
      </c>
      <c r="DL145" s="117"/>
      <c r="DM145" s="117"/>
      <c r="DN145" s="117"/>
      <c r="DO145" s="117"/>
      <c r="DP145" s="140"/>
      <c r="DQ145" s="117"/>
      <c r="DR145" s="117"/>
      <c r="DS145" s="117">
        <v>45057</v>
      </c>
      <c r="DT145" s="117">
        <v>45057</v>
      </c>
      <c r="DU145" s="117"/>
      <c r="DV145" s="117">
        <v>45057</v>
      </c>
      <c r="DW145" s="133">
        <v>100</v>
      </c>
      <c r="DX145" s="117">
        <v>45057</v>
      </c>
      <c r="DY145" s="117"/>
      <c r="DZ145" s="117">
        <v>45043</v>
      </c>
      <c r="EA145" s="117">
        <v>45043</v>
      </c>
      <c r="EB145" s="117"/>
      <c r="EC145" s="117">
        <v>45043</v>
      </c>
      <c r="ED145" s="116">
        <v>100</v>
      </c>
      <c r="EE145" s="117">
        <v>45043</v>
      </c>
      <c r="EF145" s="117" t="s">
        <v>4465</v>
      </c>
      <c r="EG145" s="117">
        <v>45049</v>
      </c>
      <c r="EH145" s="117">
        <v>45049</v>
      </c>
      <c r="EI145" s="117"/>
      <c r="EJ145" s="117">
        <v>45050</v>
      </c>
      <c r="EK145" s="133">
        <v>100</v>
      </c>
      <c r="EL145" s="117">
        <v>45065</v>
      </c>
      <c r="EM145" s="122" t="s">
        <v>4827</v>
      </c>
      <c r="EN145" s="141"/>
      <c r="EO145" s="141"/>
      <c r="EP145" s="141"/>
      <c r="EQ145" s="141"/>
      <c r="ER145" s="141"/>
      <c r="ES145" s="141"/>
      <c r="ET145" s="141"/>
      <c r="EU145" s="117"/>
      <c r="EV145" s="117"/>
      <c r="EW145" s="117"/>
      <c r="EX145" s="117"/>
      <c r="EY145" s="117"/>
      <c r="EZ145" s="117"/>
      <c r="FA145" s="117"/>
      <c r="FB145" s="117">
        <v>45067</v>
      </c>
      <c r="FC145" s="117">
        <v>45067</v>
      </c>
      <c r="FD145" s="117">
        <v>45067</v>
      </c>
      <c r="FE145" s="117">
        <v>45067</v>
      </c>
      <c r="FF145" s="116">
        <v>70</v>
      </c>
      <c r="FG145" s="117"/>
      <c r="FH145" s="138" t="s">
        <v>4828</v>
      </c>
      <c r="FI145" s="142"/>
      <c r="FJ145" s="142"/>
      <c r="FK145" s="143">
        <v>243354</v>
      </c>
      <c r="FL145" s="143">
        <v>243354</v>
      </c>
      <c r="FM145" s="139" t="s">
        <v>708</v>
      </c>
      <c r="FN145" s="142"/>
      <c r="FO145" s="142"/>
      <c r="FP145" s="143">
        <v>243354</v>
      </c>
      <c r="FQ145" s="143">
        <v>243354</v>
      </c>
      <c r="FR145" s="139" t="s">
        <v>834</v>
      </c>
      <c r="FS145" s="485" t="s">
        <v>4718</v>
      </c>
      <c r="FT145" s="455">
        <v>45161</v>
      </c>
      <c r="FU145" s="446" t="s">
        <v>4826</v>
      </c>
      <c r="FW145" s="475" t="s">
        <v>4723</v>
      </c>
      <c r="FX145" s="474">
        <v>45111</v>
      </c>
      <c r="FY145" s="475" t="s">
        <v>4804</v>
      </c>
    </row>
    <row r="146" spans="1:181" ht="20.100000000000001" customHeight="1" x14ac:dyDescent="0.5">
      <c r="A146" s="109">
        <v>145</v>
      </c>
      <c r="B146" s="109" t="s">
        <v>674</v>
      </c>
      <c r="C146" s="109">
        <v>145</v>
      </c>
      <c r="D146" s="110" t="s">
        <v>675</v>
      </c>
      <c r="E146" s="110" t="s">
        <v>676</v>
      </c>
      <c r="F146" s="110" t="s">
        <v>1561</v>
      </c>
      <c r="G146" s="111" t="s">
        <v>179</v>
      </c>
      <c r="H146" s="110" t="s">
        <v>1997</v>
      </c>
      <c r="I146" s="110" t="s">
        <v>1998</v>
      </c>
      <c r="J146" s="110"/>
      <c r="K146" s="111" t="s">
        <v>1999</v>
      </c>
      <c r="L146" s="111" t="s">
        <v>1959</v>
      </c>
      <c r="M146" s="111" t="s">
        <v>912</v>
      </c>
      <c r="N146" s="111" t="s">
        <v>1565</v>
      </c>
      <c r="O146" s="111" t="s">
        <v>2000</v>
      </c>
      <c r="P146" s="113">
        <v>15.872149241135601</v>
      </c>
      <c r="Q146" s="113">
        <v>99.621776194197807</v>
      </c>
      <c r="R146" s="114" t="s">
        <v>2001</v>
      </c>
      <c r="S146" s="114" t="s">
        <v>2002</v>
      </c>
      <c r="T146" s="115"/>
      <c r="U146" s="115"/>
      <c r="V146" s="115"/>
      <c r="W146" s="115" t="s">
        <v>2003</v>
      </c>
      <c r="X146" s="115"/>
      <c r="Y146" s="115"/>
      <c r="Z146" s="181"/>
      <c r="AA146" s="181"/>
      <c r="AB146" s="115"/>
      <c r="AC146" s="211"/>
      <c r="AD146" s="166" t="s">
        <v>1948</v>
      </c>
      <c r="AE146" s="166" t="s">
        <v>1949</v>
      </c>
      <c r="AF146" s="117" t="s">
        <v>690</v>
      </c>
      <c r="AG146" s="132">
        <v>44972</v>
      </c>
      <c r="AH146" s="168" t="s">
        <v>691</v>
      </c>
      <c r="AI146" s="118" t="s">
        <v>692</v>
      </c>
      <c r="AJ146" s="145">
        <v>8.5</v>
      </c>
      <c r="AK146" s="146">
        <v>5.5</v>
      </c>
      <c r="AL146" s="146">
        <v>3.1</v>
      </c>
      <c r="AM146" s="146">
        <f>AJ146*AK146</f>
        <v>46.75</v>
      </c>
      <c r="AN146" s="147">
        <v>1</v>
      </c>
      <c r="AO146" s="147">
        <v>1</v>
      </c>
      <c r="AP146" s="240"/>
      <c r="AQ146" s="147" t="s">
        <v>752</v>
      </c>
      <c r="AR146" s="147">
        <v>1</v>
      </c>
      <c r="AS146" s="147"/>
      <c r="AT146" s="138">
        <v>44973</v>
      </c>
      <c r="AU146" s="148" t="s">
        <v>2004</v>
      </c>
      <c r="AV146" s="234" t="s">
        <v>696</v>
      </c>
      <c r="AW146" s="150"/>
      <c r="AX146" s="147"/>
      <c r="AY146" s="147"/>
      <c r="AZ146" s="147"/>
      <c r="BA146" s="147"/>
      <c r="BB146" s="147" t="s">
        <v>697</v>
      </c>
      <c r="BC146" s="147" t="s">
        <v>697</v>
      </c>
      <c r="BD146" s="150" t="s">
        <v>698</v>
      </c>
      <c r="BE146" s="150"/>
      <c r="BF146" s="150"/>
      <c r="BG146" s="327" t="s">
        <v>699</v>
      </c>
      <c r="BH146" s="262" t="s">
        <v>754</v>
      </c>
      <c r="BI146" s="237" t="s">
        <v>701</v>
      </c>
      <c r="BJ146" s="152"/>
      <c r="BK146" s="152"/>
      <c r="BL146" s="153"/>
      <c r="BM146" s="154"/>
      <c r="BN146" s="111" t="s">
        <v>2000</v>
      </c>
      <c r="BO146" s="130" t="s">
        <v>2000</v>
      </c>
      <c r="BP146" s="130"/>
      <c r="BQ146" s="116" t="s">
        <v>704</v>
      </c>
      <c r="BR146" s="116" t="s">
        <v>705</v>
      </c>
      <c r="BS146" s="132">
        <v>44972</v>
      </c>
      <c r="BT146" s="133">
        <v>100</v>
      </c>
      <c r="BU146" s="132">
        <v>44972</v>
      </c>
      <c r="BV146" s="132"/>
      <c r="BW146" s="132"/>
      <c r="BX146" s="134"/>
      <c r="BY146" s="134"/>
      <c r="BZ146" s="134"/>
      <c r="CA146" s="132"/>
      <c r="CB146" s="135"/>
      <c r="CC146" s="132"/>
      <c r="CD146" s="136"/>
      <c r="CE146" s="136"/>
      <c r="CF146" s="136"/>
      <c r="CG146" s="135"/>
      <c r="CH146" s="129" t="s">
        <v>701</v>
      </c>
      <c r="CI146" s="117">
        <v>45037</v>
      </c>
      <c r="CJ146" s="117">
        <v>45037</v>
      </c>
      <c r="CK146" s="132"/>
      <c r="CL146" s="117">
        <v>45037</v>
      </c>
      <c r="CM146" s="133">
        <v>100</v>
      </c>
      <c r="CN146" s="117">
        <v>45037</v>
      </c>
      <c r="CO146" s="117"/>
      <c r="CP146" s="137" t="s">
        <v>706</v>
      </c>
      <c r="CQ146" s="132"/>
      <c r="CR146" s="117"/>
      <c r="CS146" s="132"/>
      <c r="CT146" s="133"/>
      <c r="CU146" s="137" t="s">
        <v>4382</v>
      </c>
      <c r="CV146" s="117"/>
      <c r="CW146" s="147"/>
      <c r="CX146" s="147"/>
      <c r="CY146" s="117">
        <v>45037</v>
      </c>
      <c r="CZ146" s="117">
        <v>45037</v>
      </c>
      <c r="DA146" s="117"/>
      <c r="DB146" s="117">
        <v>45037</v>
      </c>
      <c r="DC146" s="133">
        <v>100</v>
      </c>
      <c r="DD146" s="117">
        <v>45037</v>
      </c>
      <c r="DE146" s="138"/>
      <c r="DF146" s="138">
        <v>45023</v>
      </c>
      <c r="DG146" s="139" t="s">
        <v>4387</v>
      </c>
      <c r="DH146" s="117">
        <v>45041</v>
      </c>
      <c r="DI146" s="117">
        <v>45041</v>
      </c>
      <c r="DJ146" s="117">
        <v>45041</v>
      </c>
      <c r="DK146" s="117">
        <v>45041</v>
      </c>
      <c r="DL146" s="117"/>
      <c r="DM146" s="117"/>
      <c r="DN146" s="117"/>
      <c r="DO146" s="117"/>
      <c r="DP146" s="140"/>
      <c r="DQ146" s="117"/>
      <c r="DR146" s="117"/>
      <c r="DS146" s="117">
        <v>45055</v>
      </c>
      <c r="DT146" s="117">
        <v>45055</v>
      </c>
      <c r="DU146" s="117"/>
      <c r="DV146" s="117">
        <v>45055</v>
      </c>
      <c r="DW146" s="133">
        <v>100</v>
      </c>
      <c r="DX146" s="117">
        <v>45055</v>
      </c>
      <c r="DY146" s="117"/>
      <c r="DZ146" s="117"/>
      <c r="EA146" s="117"/>
      <c r="EB146" s="117"/>
      <c r="EC146" s="117"/>
      <c r="ED146" s="116"/>
      <c r="EE146" s="117"/>
      <c r="EF146" s="117"/>
      <c r="EG146" s="117">
        <v>45052</v>
      </c>
      <c r="EH146" s="117">
        <v>45052</v>
      </c>
      <c r="EI146" s="117"/>
      <c r="EJ146" s="117">
        <v>45053</v>
      </c>
      <c r="EK146" s="116">
        <v>100</v>
      </c>
      <c r="EL146" s="117">
        <v>45062</v>
      </c>
      <c r="EM146" s="122" t="s">
        <v>4776</v>
      </c>
      <c r="EN146" s="141"/>
      <c r="EO146" s="141"/>
      <c r="EP146" s="141"/>
      <c r="EQ146" s="141"/>
      <c r="ER146" s="141"/>
      <c r="ES146" s="141"/>
      <c r="ET146" s="141"/>
      <c r="EU146" s="117"/>
      <c r="EV146" s="117"/>
      <c r="EW146" s="117"/>
      <c r="EX146" s="117"/>
      <c r="EY146" s="117"/>
      <c r="EZ146" s="117"/>
      <c r="FA146" s="117"/>
      <c r="FB146" s="117">
        <v>45069</v>
      </c>
      <c r="FC146" s="117">
        <v>45069</v>
      </c>
      <c r="FD146" s="117">
        <v>45069</v>
      </c>
      <c r="FE146" s="117">
        <v>45069</v>
      </c>
      <c r="FF146" s="116">
        <v>70</v>
      </c>
      <c r="FG146" s="117"/>
      <c r="FH146" s="138"/>
      <c r="FI146" s="142"/>
      <c r="FJ146" s="142"/>
      <c r="FK146" s="143">
        <v>243354</v>
      </c>
      <c r="FL146" s="143">
        <v>243354</v>
      </c>
      <c r="FM146" s="139" t="s">
        <v>708</v>
      </c>
      <c r="FN146" s="142"/>
      <c r="FO146" s="142"/>
      <c r="FP146" s="143">
        <v>243354</v>
      </c>
      <c r="FQ146" s="143">
        <v>243354</v>
      </c>
      <c r="FR146" s="139" t="s">
        <v>708</v>
      </c>
      <c r="FS146" s="485" t="s">
        <v>4718</v>
      </c>
      <c r="FT146" s="455">
        <v>45161</v>
      </c>
      <c r="FU146" s="446" t="s">
        <v>4826</v>
      </c>
      <c r="FW146" s="475" t="s">
        <v>4723</v>
      </c>
      <c r="FX146" s="474">
        <v>45111</v>
      </c>
      <c r="FY146" s="475" t="s">
        <v>4804</v>
      </c>
    </row>
    <row r="147" spans="1:181" ht="20.100000000000001" customHeight="1" x14ac:dyDescent="0.5">
      <c r="A147" s="109">
        <v>146</v>
      </c>
      <c r="B147" s="109" t="s">
        <v>674</v>
      </c>
      <c r="C147" s="109">
        <v>146</v>
      </c>
      <c r="D147" s="110" t="s">
        <v>675</v>
      </c>
      <c r="E147" s="110" t="s">
        <v>676</v>
      </c>
      <c r="F147" s="110" t="s">
        <v>1561</v>
      </c>
      <c r="G147" s="111" t="s">
        <v>179</v>
      </c>
      <c r="H147" s="110" t="s">
        <v>2005</v>
      </c>
      <c r="I147" s="110" t="s">
        <v>2005</v>
      </c>
      <c r="J147" s="110"/>
      <c r="K147" s="111" t="s">
        <v>2006</v>
      </c>
      <c r="L147" s="111" t="s">
        <v>1959</v>
      </c>
      <c r="M147" s="111"/>
      <c r="N147" s="111" t="s">
        <v>1565</v>
      </c>
      <c r="O147" s="111" t="s">
        <v>2007</v>
      </c>
      <c r="P147" s="113">
        <v>15.5967764992523</v>
      </c>
      <c r="Q147" s="113">
        <v>99.545388197461904</v>
      </c>
      <c r="R147" s="114" t="s">
        <v>2008</v>
      </c>
      <c r="S147" s="114" t="s">
        <v>2009</v>
      </c>
      <c r="T147" s="115" t="s">
        <v>2010</v>
      </c>
      <c r="U147" s="115" t="s">
        <v>2011</v>
      </c>
      <c r="V147" s="115"/>
      <c r="W147" s="115" t="s">
        <v>2012</v>
      </c>
      <c r="X147" s="115"/>
      <c r="Y147" s="115"/>
      <c r="Z147" s="181"/>
      <c r="AA147" s="181"/>
      <c r="AB147" s="115"/>
      <c r="AC147" s="211"/>
      <c r="AD147" s="166" t="s">
        <v>1948</v>
      </c>
      <c r="AE147" s="166" t="s">
        <v>1949</v>
      </c>
      <c r="AF147" s="117" t="s">
        <v>690</v>
      </c>
      <c r="AG147" s="132">
        <v>44972</v>
      </c>
      <c r="AH147" s="168" t="s">
        <v>691</v>
      </c>
      <c r="AI147" s="118" t="s">
        <v>692</v>
      </c>
      <c r="AJ147" s="145">
        <v>6</v>
      </c>
      <c r="AK147" s="146">
        <v>9</v>
      </c>
      <c r="AL147" s="146">
        <v>3.4</v>
      </c>
      <c r="AM147" s="146">
        <f>AJ147*AK147</f>
        <v>54</v>
      </c>
      <c r="AN147" s="147">
        <v>1</v>
      </c>
      <c r="AO147" s="147">
        <v>1</v>
      </c>
      <c r="AP147" s="240" t="s">
        <v>2013</v>
      </c>
      <c r="AQ147" s="147" t="s">
        <v>848</v>
      </c>
      <c r="AR147" s="147">
        <v>3</v>
      </c>
      <c r="AS147" s="147"/>
      <c r="AT147" s="138">
        <v>44973</v>
      </c>
      <c r="AU147" s="142"/>
      <c r="AV147" s="234" t="s">
        <v>725</v>
      </c>
      <c r="AW147" s="235" t="s">
        <v>1950</v>
      </c>
      <c r="AX147" s="147"/>
      <c r="AY147" s="147"/>
      <c r="AZ147" s="147"/>
      <c r="BA147" s="147"/>
      <c r="BB147" s="147"/>
      <c r="BC147" s="147"/>
      <c r="BD147" s="235" t="s">
        <v>698</v>
      </c>
      <c r="BE147" s="150"/>
      <c r="BF147" s="150"/>
      <c r="BG147" s="237" t="s">
        <v>699</v>
      </c>
      <c r="BH147" s="237" t="s">
        <v>700</v>
      </c>
      <c r="BI147" s="237" t="s">
        <v>701</v>
      </c>
      <c r="BJ147" s="152"/>
      <c r="BK147" s="152"/>
      <c r="BL147" s="153"/>
      <c r="BM147" s="154"/>
      <c r="BN147" s="111" t="s">
        <v>2007</v>
      </c>
      <c r="BO147" s="130" t="s">
        <v>2007</v>
      </c>
      <c r="BP147" s="130"/>
      <c r="BQ147" s="116" t="s">
        <v>704</v>
      </c>
      <c r="BR147" s="116" t="s">
        <v>705</v>
      </c>
      <c r="BS147" s="132">
        <v>44972</v>
      </c>
      <c r="BT147" s="133">
        <v>100</v>
      </c>
      <c r="BU147" s="132">
        <v>44972</v>
      </c>
      <c r="BV147" s="132"/>
      <c r="BW147" s="132"/>
      <c r="BX147" s="134"/>
      <c r="BY147" s="134"/>
      <c r="BZ147" s="134"/>
      <c r="CA147" s="132"/>
      <c r="CB147" s="135"/>
      <c r="CC147" s="132"/>
      <c r="CD147" s="136"/>
      <c r="CE147" s="136"/>
      <c r="CF147" s="136"/>
      <c r="CG147" s="135"/>
      <c r="CH147" s="129" t="s">
        <v>701</v>
      </c>
      <c r="CI147" s="132">
        <v>44986</v>
      </c>
      <c r="CJ147" s="132">
        <v>44986</v>
      </c>
      <c r="CK147" s="132"/>
      <c r="CL147" s="132">
        <v>44986</v>
      </c>
      <c r="CM147" s="133">
        <v>100</v>
      </c>
      <c r="CN147" s="132">
        <v>44986</v>
      </c>
      <c r="CO147" s="132"/>
      <c r="CP147" s="117">
        <v>45043</v>
      </c>
      <c r="CQ147" s="117">
        <v>45043</v>
      </c>
      <c r="CR147" s="117"/>
      <c r="CS147" s="117">
        <v>45043</v>
      </c>
      <c r="CT147" s="133">
        <v>100</v>
      </c>
      <c r="CU147" s="117">
        <v>45043</v>
      </c>
      <c r="CV147" s="117"/>
      <c r="CW147" s="147"/>
      <c r="CX147" s="147"/>
      <c r="CY147" s="117">
        <v>45020</v>
      </c>
      <c r="CZ147" s="117">
        <v>45020</v>
      </c>
      <c r="DA147" s="117"/>
      <c r="DB147" s="117">
        <v>45020</v>
      </c>
      <c r="DC147" s="133">
        <v>100</v>
      </c>
      <c r="DD147" s="117">
        <v>45020</v>
      </c>
      <c r="DE147" s="138"/>
      <c r="DF147" s="138">
        <v>45007</v>
      </c>
      <c r="DG147" s="139" t="s">
        <v>4446</v>
      </c>
      <c r="DH147" s="117">
        <v>45027</v>
      </c>
      <c r="DI147" s="117">
        <v>45027</v>
      </c>
      <c r="DJ147" s="117">
        <v>45027</v>
      </c>
      <c r="DK147" s="117">
        <v>45027</v>
      </c>
      <c r="DL147" s="117"/>
      <c r="DM147" s="117"/>
      <c r="DN147" s="117"/>
      <c r="DO147" s="117"/>
      <c r="DP147" s="140"/>
      <c r="DQ147" s="117"/>
      <c r="DR147" s="117"/>
      <c r="DS147" s="117">
        <v>45053</v>
      </c>
      <c r="DT147" s="117">
        <v>45053</v>
      </c>
      <c r="DU147" s="117"/>
      <c r="DV147" s="117">
        <v>45053</v>
      </c>
      <c r="DW147" s="133">
        <v>100</v>
      </c>
      <c r="DX147" s="117">
        <v>45053</v>
      </c>
      <c r="DY147" s="117"/>
      <c r="DZ147" s="117"/>
      <c r="EA147" s="117"/>
      <c r="EB147" s="117"/>
      <c r="EC147" s="117"/>
      <c r="ED147" s="116"/>
      <c r="EE147" s="117"/>
      <c r="EF147" s="117"/>
      <c r="EG147" s="117">
        <v>45052</v>
      </c>
      <c r="EH147" s="117">
        <v>45052</v>
      </c>
      <c r="EI147" s="117"/>
      <c r="EJ147" s="117">
        <v>45053</v>
      </c>
      <c r="EK147" s="116">
        <v>100</v>
      </c>
      <c r="EL147" s="117">
        <v>45062</v>
      </c>
      <c r="EM147" s="122" t="s">
        <v>4781</v>
      </c>
      <c r="EN147" s="141"/>
      <c r="EO147" s="141"/>
      <c r="EP147" s="141"/>
      <c r="EQ147" s="141"/>
      <c r="ER147" s="141"/>
      <c r="ES147" s="141"/>
      <c r="ET147" s="141"/>
      <c r="EU147" s="117"/>
      <c r="EV147" s="117"/>
      <c r="EW147" s="117"/>
      <c r="EX147" s="117"/>
      <c r="EY147" s="117"/>
      <c r="EZ147" s="117"/>
      <c r="FA147" s="117"/>
      <c r="FB147" s="117">
        <v>45070</v>
      </c>
      <c r="FC147" s="117">
        <v>45070</v>
      </c>
      <c r="FD147" s="117">
        <v>45070</v>
      </c>
      <c r="FE147" s="117">
        <v>45070</v>
      </c>
      <c r="FF147" s="116">
        <v>70</v>
      </c>
      <c r="FG147" s="117"/>
      <c r="FH147" s="138"/>
      <c r="FI147" s="142"/>
      <c r="FJ147" s="142"/>
      <c r="FK147" s="143">
        <v>243354</v>
      </c>
      <c r="FL147" s="143">
        <v>243354</v>
      </c>
      <c r="FM147" s="139" t="s">
        <v>708</v>
      </c>
      <c r="FN147" s="142"/>
      <c r="FO147" s="142"/>
      <c r="FP147" s="143">
        <v>243354</v>
      </c>
      <c r="FQ147" s="143">
        <v>243354</v>
      </c>
      <c r="FR147" s="139" t="s">
        <v>834</v>
      </c>
      <c r="FS147" s="485" t="s">
        <v>4718</v>
      </c>
      <c r="FT147" s="455">
        <v>45162</v>
      </c>
      <c r="FU147" s="446" t="s">
        <v>4826</v>
      </c>
      <c r="FW147" s="475" t="s">
        <v>4723</v>
      </c>
      <c r="FX147" s="474">
        <v>45111</v>
      </c>
      <c r="FY147" s="475" t="s">
        <v>4804</v>
      </c>
    </row>
    <row r="148" spans="1:181" ht="20.100000000000001" customHeight="1" x14ac:dyDescent="0.5">
      <c r="A148" s="109">
        <v>147</v>
      </c>
      <c r="B148" s="109" t="s">
        <v>674</v>
      </c>
      <c r="C148" s="109">
        <v>147</v>
      </c>
      <c r="D148" s="110" t="s">
        <v>675</v>
      </c>
      <c r="E148" s="110" t="s">
        <v>676</v>
      </c>
      <c r="F148" s="110" t="s">
        <v>1561</v>
      </c>
      <c r="G148" s="111" t="s">
        <v>179</v>
      </c>
      <c r="H148" s="110" t="s">
        <v>2014</v>
      </c>
      <c r="I148" s="110" t="s">
        <v>2015</v>
      </c>
      <c r="J148" s="110"/>
      <c r="K148" s="111" t="s">
        <v>2016</v>
      </c>
      <c r="L148" s="111" t="s">
        <v>1959</v>
      </c>
      <c r="M148" s="111"/>
      <c r="N148" s="111" t="s">
        <v>1565</v>
      </c>
      <c r="O148" s="209" t="s">
        <v>4502</v>
      </c>
      <c r="P148" s="113">
        <v>15.756018807727401</v>
      </c>
      <c r="Q148" s="113">
        <v>100.198807134059</v>
      </c>
      <c r="R148" s="114" t="s">
        <v>2018</v>
      </c>
      <c r="S148" s="114" t="s">
        <v>2019</v>
      </c>
      <c r="T148" s="115"/>
      <c r="U148" s="115"/>
      <c r="V148" s="115"/>
      <c r="W148" s="115" t="s">
        <v>2020</v>
      </c>
      <c r="X148" s="115" t="s">
        <v>4503</v>
      </c>
      <c r="Y148" s="115" t="s">
        <v>4504</v>
      </c>
      <c r="Z148" s="181">
        <v>15.8093009191045</v>
      </c>
      <c r="AA148" s="181">
        <v>99.8144824694878</v>
      </c>
      <c r="AB148" s="115" t="s">
        <v>4505</v>
      </c>
      <c r="AC148" s="211" t="s">
        <v>4506</v>
      </c>
      <c r="AD148" s="166" t="s">
        <v>1948</v>
      </c>
      <c r="AE148" s="166" t="s">
        <v>1949</v>
      </c>
      <c r="AF148" s="117" t="s">
        <v>690</v>
      </c>
      <c r="AG148" s="132">
        <v>44972</v>
      </c>
      <c r="AH148" s="168" t="s">
        <v>691</v>
      </c>
      <c r="AI148" s="118" t="s">
        <v>692</v>
      </c>
      <c r="AJ148" s="145">
        <v>6</v>
      </c>
      <c r="AK148" s="146">
        <v>9</v>
      </c>
      <c r="AL148" s="146">
        <v>3.5</v>
      </c>
      <c r="AM148" s="146">
        <f>AJ148*AK148</f>
        <v>54</v>
      </c>
      <c r="AN148" s="147">
        <v>1</v>
      </c>
      <c r="AO148" s="147">
        <v>2</v>
      </c>
      <c r="AP148" s="240"/>
      <c r="AQ148" s="147" t="s">
        <v>848</v>
      </c>
      <c r="AR148" s="147">
        <v>3</v>
      </c>
      <c r="AS148" s="147"/>
      <c r="AT148" s="138">
        <v>44973</v>
      </c>
      <c r="AU148" s="142"/>
      <c r="AV148" s="234" t="s">
        <v>696</v>
      </c>
      <c r="AW148" s="150"/>
      <c r="AX148" s="147"/>
      <c r="AY148" s="147"/>
      <c r="AZ148" s="147"/>
      <c r="BA148" s="147"/>
      <c r="BB148" s="147"/>
      <c r="BC148" s="147"/>
      <c r="BD148" s="235" t="s">
        <v>698</v>
      </c>
      <c r="BE148" s="150"/>
      <c r="BF148" s="150"/>
      <c r="BG148" s="237" t="s">
        <v>699</v>
      </c>
      <c r="BH148" s="237" t="s">
        <v>700</v>
      </c>
      <c r="BI148" s="237" t="s">
        <v>701</v>
      </c>
      <c r="BJ148" s="152"/>
      <c r="BK148" s="152"/>
      <c r="BL148" s="153"/>
      <c r="BM148" s="154"/>
      <c r="BN148" s="111" t="s">
        <v>2017</v>
      </c>
      <c r="BO148" s="130" t="s">
        <v>4503</v>
      </c>
      <c r="BP148" s="328" t="s">
        <v>4507</v>
      </c>
      <c r="BQ148" s="116" t="s">
        <v>704</v>
      </c>
      <c r="BR148" s="116" t="s">
        <v>1143</v>
      </c>
      <c r="BS148" s="132">
        <v>44972</v>
      </c>
      <c r="BT148" s="133">
        <v>100</v>
      </c>
      <c r="BU148" s="132">
        <v>44972</v>
      </c>
      <c r="BV148" s="132"/>
      <c r="BW148" s="132"/>
      <c r="BX148" s="134"/>
      <c r="BY148" s="134"/>
      <c r="BZ148" s="134"/>
      <c r="CA148" s="132" t="s">
        <v>1377</v>
      </c>
      <c r="CB148" s="135" t="s">
        <v>4503</v>
      </c>
      <c r="CC148" s="132"/>
      <c r="CD148" s="136"/>
      <c r="CE148" s="136"/>
      <c r="CF148" s="136"/>
      <c r="CG148" s="135"/>
      <c r="CH148" s="129" t="s">
        <v>701</v>
      </c>
      <c r="CI148" s="117">
        <v>45014</v>
      </c>
      <c r="CJ148" s="117">
        <v>45014</v>
      </c>
      <c r="CK148" s="132"/>
      <c r="CL148" s="117">
        <v>45014</v>
      </c>
      <c r="CM148" s="133">
        <v>100</v>
      </c>
      <c r="CN148" s="117">
        <v>45014</v>
      </c>
      <c r="CO148" s="117"/>
      <c r="CP148" s="436"/>
      <c r="CQ148" s="436"/>
      <c r="CR148" s="436"/>
      <c r="CS148" s="436"/>
      <c r="CT148" s="437"/>
      <c r="CU148" s="436"/>
      <c r="CV148" s="117"/>
      <c r="CW148" s="147"/>
      <c r="CX148" s="147"/>
      <c r="CY148" s="117">
        <v>45058</v>
      </c>
      <c r="CZ148" s="117">
        <v>45057</v>
      </c>
      <c r="DA148" s="117"/>
      <c r="DB148" s="117">
        <v>45057</v>
      </c>
      <c r="DC148" s="133">
        <v>100</v>
      </c>
      <c r="DD148" s="117">
        <v>45057</v>
      </c>
      <c r="DE148" s="138"/>
      <c r="DF148" s="138">
        <v>45007</v>
      </c>
      <c r="DG148" s="139" t="s">
        <v>4446</v>
      </c>
      <c r="DH148" s="117">
        <v>45070</v>
      </c>
      <c r="DI148" s="117">
        <v>45071</v>
      </c>
      <c r="DJ148" s="117">
        <v>45071</v>
      </c>
      <c r="DK148" s="117">
        <v>45071</v>
      </c>
      <c r="DL148" s="117"/>
      <c r="DM148" s="117"/>
      <c r="DN148" s="117"/>
      <c r="DO148" s="117"/>
      <c r="DP148" s="140"/>
      <c r="DQ148" s="117"/>
      <c r="DR148" s="117"/>
      <c r="DS148" s="117">
        <v>45058</v>
      </c>
      <c r="DT148" s="117">
        <v>45058</v>
      </c>
      <c r="DU148" s="117"/>
      <c r="DV148" s="117">
        <v>45058</v>
      </c>
      <c r="DW148" s="133">
        <v>100</v>
      </c>
      <c r="DX148" s="117">
        <v>45058</v>
      </c>
      <c r="DY148" s="117"/>
      <c r="DZ148" s="117"/>
      <c r="EA148" s="117"/>
      <c r="EB148" s="117"/>
      <c r="EC148" s="117"/>
      <c r="ED148" s="116"/>
      <c r="EE148" s="117"/>
      <c r="EF148" s="117"/>
      <c r="EG148" s="117">
        <v>45059</v>
      </c>
      <c r="EH148" s="117">
        <v>45059</v>
      </c>
      <c r="EI148" s="117"/>
      <c r="EJ148" s="117">
        <v>45059</v>
      </c>
      <c r="EK148" s="116">
        <v>100</v>
      </c>
      <c r="EL148" s="117">
        <v>45062</v>
      </c>
      <c r="EM148" s="122" t="s">
        <v>4776</v>
      </c>
      <c r="EN148" s="141"/>
      <c r="EO148" s="141"/>
      <c r="EP148" s="141"/>
      <c r="EQ148" s="141"/>
      <c r="ER148" s="141"/>
      <c r="ES148" s="141"/>
      <c r="ET148" s="141"/>
      <c r="EU148" s="117"/>
      <c r="EV148" s="117"/>
      <c r="EW148" s="117"/>
      <c r="EX148" s="117"/>
      <c r="EY148" s="117"/>
      <c r="EZ148" s="117"/>
      <c r="FA148" s="117"/>
      <c r="FB148" s="117">
        <v>45070</v>
      </c>
      <c r="FC148" s="117">
        <v>45070</v>
      </c>
      <c r="FD148" s="117">
        <v>45070</v>
      </c>
      <c r="FE148" s="117">
        <v>45070</v>
      </c>
      <c r="FF148" s="116">
        <v>50</v>
      </c>
      <c r="FG148" s="117"/>
      <c r="FH148" s="138" t="s">
        <v>4829</v>
      </c>
      <c r="FI148" s="142"/>
      <c r="FJ148" s="142"/>
      <c r="FK148" s="143"/>
      <c r="FL148" s="143"/>
      <c r="FM148" s="139"/>
      <c r="FN148" s="142"/>
      <c r="FO148" s="142"/>
      <c r="FP148" s="143"/>
      <c r="FQ148" s="143"/>
      <c r="FR148" s="139"/>
      <c r="FS148" s="485" t="s">
        <v>4718</v>
      </c>
      <c r="FT148" s="455">
        <v>45162</v>
      </c>
      <c r="FU148" s="446" t="s">
        <v>4826</v>
      </c>
      <c r="FW148" s="475" t="s">
        <v>4723</v>
      </c>
      <c r="FX148" s="474">
        <v>45111</v>
      </c>
      <c r="FY148" s="475" t="s">
        <v>4804</v>
      </c>
    </row>
    <row r="149" spans="1:181" ht="20.100000000000001" customHeight="1" x14ac:dyDescent="0.5">
      <c r="A149" s="109">
        <v>148</v>
      </c>
      <c r="B149" s="109" t="s">
        <v>674</v>
      </c>
      <c r="C149" s="109">
        <v>148</v>
      </c>
      <c r="D149" s="110" t="s">
        <v>675</v>
      </c>
      <c r="E149" s="110" t="s">
        <v>676</v>
      </c>
      <c r="F149" s="110" t="s">
        <v>1561</v>
      </c>
      <c r="G149" s="111" t="s">
        <v>179</v>
      </c>
      <c r="H149" s="110" t="s">
        <v>2021</v>
      </c>
      <c r="I149" s="110" t="s">
        <v>2022</v>
      </c>
      <c r="J149" s="110"/>
      <c r="K149" s="111" t="s">
        <v>2023</v>
      </c>
      <c r="L149" s="111" t="s">
        <v>2024</v>
      </c>
      <c r="M149" s="111"/>
      <c r="N149" s="111" t="s">
        <v>1565</v>
      </c>
      <c r="O149" s="175" t="s">
        <v>2026</v>
      </c>
      <c r="P149" s="113">
        <v>15.502688954538399</v>
      </c>
      <c r="Q149" s="113">
        <v>100.045952935185</v>
      </c>
      <c r="R149" s="114" t="s">
        <v>2027</v>
      </c>
      <c r="S149" s="114" t="s">
        <v>2028</v>
      </c>
      <c r="T149" s="115"/>
      <c r="U149" s="115"/>
      <c r="V149" s="115"/>
      <c r="W149" s="115" t="s">
        <v>2028</v>
      </c>
      <c r="X149" s="115" t="s">
        <v>2025</v>
      </c>
      <c r="Y149" s="115" t="s">
        <v>4508</v>
      </c>
      <c r="Z149" s="181">
        <v>15.4602031570519</v>
      </c>
      <c r="AA149" s="181">
        <v>100.143183038506</v>
      </c>
      <c r="AB149" s="115" t="s">
        <v>4509</v>
      </c>
      <c r="AC149" s="211" t="s">
        <v>4510</v>
      </c>
      <c r="AD149" s="166" t="s">
        <v>1948</v>
      </c>
      <c r="AE149" s="166" t="s">
        <v>1949</v>
      </c>
      <c r="AF149" s="117" t="s">
        <v>690</v>
      </c>
      <c r="AG149" s="132">
        <v>44971</v>
      </c>
      <c r="AH149" s="199" t="s">
        <v>616</v>
      </c>
      <c r="AI149" s="199" t="s">
        <v>616</v>
      </c>
      <c r="AJ149" s="145"/>
      <c r="AK149" s="146"/>
      <c r="AL149" s="146"/>
      <c r="AM149" s="146"/>
      <c r="AN149" s="147"/>
      <c r="AO149" s="147"/>
      <c r="AP149" s="240"/>
      <c r="AQ149" s="147"/>
      <c r="AR149" s="147"/>
      <c r="AS149" s="147"/>
      <c r="AT149" s="138">
        <v>44972</v>
      </c>
      <c r="AU149" s="148" t="s">
        <v>2029</v>
      </c>
      <c r="AV149" s="149"/>
      <c r="AW149" s="150"/>
      <c r="AX149" s="147"/>
      <c r="AY149" s="147"/>
      <c r="AZ149" s="147"/>
      <c r="BA149" s="147"/>
      <c r="BB149" s="147"/>
      <c r="BC149" s="147"/>
      <c r="BD149" s="150"/>
      <c r="BE149" s="150"/>
      <c r="BF149" s="150"/>
      <c r="BG149" s="237"/>
      <c r="BH149" s="151"/>
      <c r="BI149" s="262" t="s">
        <v>805</v>
      </c>
      <c r="BJ149" s="152"/>
      <c r="BK149" s="152"/>
      <c r="BL149" s="153"/>
      <c r="BM149" s="154"/>
      <c r="BN149" s="111" t="s">
        <v>2030</v>
      </c>
      <c r="BO149" s="130" t="s">
        <v>2025</v>
      </c>
      <c r="BP149" s="196" t="s">
        <v>795</v>
      </c>
      <c r="BQ149" s="116" t="s">
        <v>704</v>
      </c>
      <c r="BR149" s="116" t="s">
        <v>1143</v>
      </c>
      <c r="BS149" s="202" t="s">
        <v>796</v>
      </c>
      <c r="BT149" s="133">
        <v>100</v>
      </c>
      <c r="BU149" s="202" t="s">
        <v>796</v>
      </c>
      <c r="BV149" s="132"/>
      <c r="BW149" s="132"/>
      <c r="BX149" s="134" t="s">
        <v>616</v>
      </c>
      <c r="BY149" s="134" t="s">
        <v>616</v>
      </c>
      <c r="BZ149" s="134"/>
      <c r="CA149" s="132"/>
      <c r="CB149" s="243" t="s">
        <v>2025</v>
      </c>
      <c r="CC149" s="132"/>
      <c r="CD149" s="136"/>
      <c r="CE149" s="136"/>
      <c r="CF149" s="136"/>
      <c r="CG149" s="171"/>
      <c r="CH149" s="214" t="s">
        <v>1025</v>
      </c>
      <c r="CI149" s="132">
        <v>45021</v>
      </c>
      <c r="CJ149" s="132">
        <v>45021</v>
      </c>
      <c r="CK149" s="132"/>
      <c r="CL149" s="132">
        <v>45021</v>
      </c>
      <c r="CM149" s="133">
        <v>100</v>
      </c>
      <c r="CN149" s="132">
        <v>45021</v>
      </c>
      <c r="CO149" s="117"/>
      <c r="CP149" s="117">
        <v>45041</v>
      </c>
      <c r="CQ149" s="117">
        <v>45041</v>
      </c>
      <c r="CR149" s="117"/>
      <c r="CS149" s="117">
        <v>45041</v>
      </c>
      <c r="CT149" s="133">
        <v>100</v>
      </c>
      <c r="CU149" s="117">
        <v>45041</v>
      </c>
      <c r="CV149" s="117"/>
      <c r="CW149" s="147"/>
      <c r="CX149" s="147"/>
      <c r="CY149" s="117">
        <v>45021</v>
      </c>
      <c r="CZ149" s="117">
        <v>45021</v>
      </c>
      <c r="DA149" s="117"/>
      <c r="DB149" s="117">
        <v>45021</v>
      </c>
      <c r="DC149" s="133">
        <v>100</v>
      </c>
      <c r="DD149" s="117">
        <v>45021</v>
      </c>
      <c r="DE149" s="138"/>
      <c r="DF149" s="138">
        <v>45023</v>
      </c>
      <c r="DG149" s="139" t="s">
        <v>4387</v>
      </c>
      <c r="DH149" s="117">
        <v>45043</v>
      </c>
      <c r="DI149" s="117">
        <v>45043</v>
      </c>
      <c r="DJ149" s="117">
        <v>45043</v>
      </c>
      <c r="DK149" s="117">
        <v>45043</v>
      </c>
      <c r="DL149" s="117"/>
      <c r="DM149" s="117"/>
      <c r="DN149" s="117"/>
      <c r="DO149" s="117"/>
      <c r="DP149" s="140"/>
      <c r="DQ149" s="117"/>
      <c r="DR149" s="117"/>
      <c r="DS149" s="117">
        <v>45050</v>
      </c>
      <c r="DT149" s="117">
        <v>45050</v>
      </c>
      <c r="DU149" s="117"/>
      <c r="DV149" s="117">
        <v>45050</v>
      </c>
      <c r="DW149" s="133">
        <v>100</v>
      </c>
      <c r="DX149" s="117">
        <v>45050</v>
      </c>
      <c r="DY149" s="117"/>
      <c r="DZ149" s="117"/>
      <c r="EA149" s="117"/>
      <c r="EB149" s="117"/>
      <c r="EC149" s="117"/>
      <c r="ED149" s="116"/>
      <c r="EE149" s="117"/>
      <c r="EF149" s="117"/>
      <c r="EG149" s="117">
        <v>45053</v>
      </c>
      <c r="EH149" s="117">
        <v>45053</v>
      </c>
      <c r="EI149" s="117"/>
      <c r="EJ149" s="117">
        <v>45053</v>
      </c>
      <c r="EK149" s="133">
        <v>100</v>
      </c>
      <c r="EL149" s="117">
        <v>45062</v>
      </c>
      <c r="EM149" s="122" t="s">
        <v>4704</v>
      </c>
      <c r="EN149" s="141"/>
      <c r="EO149" s="141"/>
      <c r="EP149" s="141"/>
      <c r="EQ149" s="141"/>
      <c r="ER149" s="141"/>
      <c r="ES149" s="141"/>
      <c r="ET149" s="141"/>
      <c r="EU149" s="117"/>
      <c r="EV149" s="117"/>
      <c r="EW149" s="117"/>
      <c r="EX149" s="117"/>
      <c r="EY149" s="117"/>
      <c r="EZ149" s="117"/>
      <c r="FA149" s="117"/>
      <c r="FB149" s="117">
        <v>45069</v>
      </c>
      <c r="FC149" s="117">
        <v>45069</v>
      </c>
      <c r="FD149" s="117">
        <v>45069</v>
      </c>
      <c r="FE149" s="117">
        <v>45069</v>
      </c>
      <c r="FF149" s="116">
        <v>70</v>
      </c>
      <c r="FG149" s="117"/>
      <c r="FH149" s="138"/>
      <c r="FI149" s="142"/>
      <c r="FJ149" s="142"/>
      <c r="FK149" s="143"/>
      <c r="FL149" s="143"/>
      <c r="FM149" s="139"/>
      <c r="FN149" s="142"/>
      <c r="FO149" s="142"/>
      <c r="FP149" s="143"/>
      <c r="FQ149" s="143"/>
      <c r="FR149" s="139"/>
      <c r="FS149" s="485" t="s">
        <v>4718</v>
      </c>
      <c r="FT149" s="455">
        <v>45162</v>
      </c>
      <c r="FU149" s="446" t="s">
        <v>4826</v>
      </c>
      <c r="FW149" s="473" t="s">
        <v>4723</v>
      </c>
      <c r="FX149" s="474">
        <v>45112</v>
      </c>
      <c r="FY149" s="475" t="s">
        <v>4804</v>
      </c>
    </row>
    <row r="150" spans="1:181" ht="20.100000000000001" customHeight="1" x14ac:dyDescent="0.5">
      <c r="A150" s="109">
        <v>149</v>
      </c>
      <c r="B150" s="109" t="s">
        <v>674</v>
      </c>
      <c r="C150" s="109">
        <v>149</v>
      </c>
      <c r="D150" s="110" t="s">
        <v>675</v>
      </c>
      <c r="E150" s="110" t="s">
        <v>676</v>
      </c>
      <c r="F150" s="110" t="s">
        <v>1561</v>
      </c>
      <c r="G150" s="111" t="s">
        <v>179</v>
      </c>
      <c r="H150" s="110" t="s">
        <v>2031</v>
      </c>
      <c r="I150" s="110" t="s">
        <v>2032</v>
      </c>
      <c r="J150" s="110"/>
      <c r="K150" s="111" t="s">
        <v>2033</v>
      </c>
      <c r="L150" s="111" t="s">
        <v>2034</v>
      </c>
      <c r="M150" s="111"/>
      <c r="N150" s="111" t="s">
        <v>1565</v>
      </c>
      <c r="O150" s="111" t="s">
        <v>4661</v>
      </c>
      <c r="P150" s="113">
        <v>15.6353348908954</v>
      </c>
      <c r="Q150" s="113">
        <v>100.782057076128</v>
      </c>
      <c r="R150" s="114" t="s">
        <v>2036</v>
      </c>
      <c r="S150" s="114" t="s">
        <v>2037</v>
      </c>
      <c r="T150" s="115" t="s">
        <v>2038</v>
      </c>
      <c r="U150" s="115" t="s">
        <v>2039</v>
      </c>
      <c r="V150" s="115"/>
      <c r="W150" s="115" t="s">
        <v>2037</v>
      </c>
      <c r="X150" s="115"/>
      <c r="Y150" s="115"/>
      <c r="Z150" s="181"/>
      <c r="AA150" s="181"/>
      <c r="AB150" s="115"/>
      <c r="AC150" s="211"/>
      <c r="AD150" s="166" t="s">
        <v>1948</v>
      </c>
      <c r="AE150" s="166" t="s">
        <v>1949</v>
      </c>
      <c r="AF150" s="117" t="s">
        <v>690</v>
      </c>
      <c r="AG150" s="132">
        <v>44971</v>
      </c>
      <c r="AH150" s="118" t="s">
        <v>691</v>
      </c>
      <c r="AI150" s="118" t="s">
        <v>692</v>
      </c>
      <c r="AJ150" s="145">
        <v>8</v>
      </c>
      <c r="AK150" s="146">
        <v>16</v>
      </c>
      <c r="AL150" s="146">
        <v>3.5</v>
      </c>
      <c r="AM150" s="146">
        <f>AJ150*AK150</f>
        <v>128</v>
      </c>
      <c r="AN150" s="147">
        <v>1</v>
      </c>
      <c r="AO150" s="147">
        <v>3</v>
      </c>
      <c r="AP150" s="240" t="s">
        <v>2040</v>
      </c>
      <c r="AQ150" s="147">
        <v>5</v>
      </c>
      <c r="AR150" s="147">
        <v>3</v>
      </c>
      <c r="AS150" s="147"/>
      <c r="AT150" s="138">
        <v>44972</v>
      </c>
      <c r="AU150" s="148" t="s">
        <v>2041</v>
      </c>
      <c r="AV150" s="234" t="s">
        <v>696</v>
      </c>
      <c r="AW150" s="150"/>
      <c r="AX150" s="147"/>
      <c r="AY150" s="147"/>
      <c r="AZ150" s="147"/>
      <c r="BA150" s="147"/>
      <c r="BB150" s="147"/>
      <c r="BC150" s="147"/>
      <c r="BD150" s="150"/>
      <c r="BE150" s="150" t="s">
        <v>2042</v>
      </c>
      <c r="BF150" s="158">
        <v>1</v>
      </c>
      <c r="BG150" s="237" t="s">
        <v>699</v>
      </c>
      <c r="BH150" s="237" t="s">
        <v>700</v>
      </c>
      <c r="BI150" s="237" t="s">
        <v>701</v>
      </c>
      <c r="BJ150" s="152"/>
      <c r="BK150" s="152"/>
      <c r="BL150" s="153"/>
      <c r="BM150" s="154"/>
      <c r="BN150" s="329" t="s">
        <v>2043</v>
      </c>
      <c r="BO150" s="131" t="s">
        <v>2035</v>
      </c>
      <c r="BP150" s="131" t="s">
        <v>703</v>
      </c>
      <c r="BQ150" s="116" t="s">
        <v>704</v>
      </c>
      <c r="BR150" s="116" t="s">
        <v>1143</v>
      </c>
      <c r="BS150" s="132">
        <v>44971</v>
      </c>
      <c r="BT150" s="133">
        <v>100</v>
      </c>
      <c r="BU150" s="132">
        <v>44971</v>
      </c>
      <c r="BV150" s="132"/>
      <c r="BW150" s="132"/>
      <c r="BX150" s="134"/>
      <c r="BY150" s="134"/>
      <c r="BZ150" s="134"/>
      <c r="CA150" s="132"/>
      <c r="CB150" s="135"/>
      <c r="CC150" s="132"/>
      <c r="CD150" s="136"/>
      <c r="CE150" s="136"/>
      <c r="CF150" s="136"/>
      <c r="CG150" s="135"/>
      <c r="CH150" s="129" t="s">
        <v>701</v>
      </c>
      <c r="CI150" s="117">
        <v>45034</v>
      </c>
      <c r="CJ150" s="117">
        <v>45034</v>
      </c>
      <c r="CK150" s="132"/>
      <c r="CL150" s="117">
        <v>45034</v>
      </c>
      <c r="CM150" s="133">
        <v>100</v>
      </c>
      <c r="CN150" s="117">
        <v>45034</v>
      </c>
      <c r="CO150" s="117"/>
      <c r="CP150" s="117">
        <v>45035</v>
      </c>
      <c r="CQ150" s="117">
        <v>45035</v>
      </c>
      <c r="CR150" s="117"/>
      <c r="CS150" s="117">
        <v>45035</v>
      </c>
      <c r="CT150" s="133">
        <v>100</v>
      </c>
      <c r="CU150" s="117">
        <v>45035</v>
      </c>
      <c r="CV150" s="117"/>
      <c r="CW150" s="147"/>
      <c r="CX150" s="147"/>
      <c r="CY150" s="117">
        <v>45034</v>
      </c>
      <c r="CZ150" s="117">
        <v>45034</v>
      </c>
      <c r="DA150" s="117"/>
      <c r="DB150" s="117">
        <v>45034</v>
      </c>
      <c r="DC150" s="133">
        <v>100</v>
      </c>
      <c r="DD150" s="117">
        <v>45034</v>
      </c>
      <c r="DE150" s="138"/>
      <c r="DF150" s="138">
        <v>45023</v>
      </c>
      <c r="DG150" s="139" t="s">
        <v>4387</v>
      </c>
      <c r="DH150" s="117">
        <v>45040</v>
      </c>
      <c r="DI150" s="117">
        <v>45040</v>
      </c>
      <c r="DJ150" s="117">
        <v>45040</v>
      </c>
      <c r="DK150" s="117">
        <v>45040</v>
      </c>
      <c r="DL150" s="117"/>
      <c r="DM150" s="117"/>
      <c r="DN150" s="117"/>
      <c r="DO150" s="117"/>
      <c r="DP150" s="140"/>
      <c r="DQ150" s="117"/>
      <c r="DR150" s="117"/>
      <c r="DS150" s="117">
        <v>45057</v>
      </c>
      <c r="DT150" s="117">
        <v>45057</v>
      </c>
      <c r="DU150" s="117"/>
      <c r="DV150" s="117">
        <v>45057</v>
      </c>
      <c r="DW150" s="133">
        <v>100</v>
      </c>
      <c r="DX150" s="117">
        <v>45057</v>
      </c>
      <c r="DY150" s="117"/>
      <c r="DZ150" s="117"/>
      <c r="EA150" s="117"/>
      <c r="EB150" s="117"/>
      <c r="EC150" s="117"/>
      <c r="ED150" s="116"/>
      <c r="EE150" s="117"/>
      <c r="EF150" s="117"/>
      <c r="EG150" s="117">
        <v>45052</v>
      </c>
      <c r="EH150" s="117">
        <v>45052</v>
      </c>
      <c r="EI150" s="117"/>
      <c r="EJ150" s="117">
        <v>45053</v>
      </c>
      <c r="EK150" s="116">
        <v>100</v>
      </c>
      <c r="EL150" s="117">
        <v>45062</v>
      </c>
      <c r="EM150" s="122" t="s">
        <v>4726</v>
      </c>
      <c r="EN150" s="141"/>
      <c r="EO150" s="141"/>
      <c r="EP150" s="141"/>
      <c r="EQ150" s="141"/>
      <c r="ER150" s="141"/>
      <c r="ES150" s="141"/>
      <c r="ET150" s="141"/>
      <c r="EU150" s="117"/>
      <c r="EV150" s="117"/>
      <c r="EW150" s="117"/>
      <c r="EX150" s="117"/>
      <c r="EY150" s="117"/>
      <c r="EZ150" s="117"/>
      <c r="FA150" s="117"/>
      <c r="FB150" s="117">
        <v>45066</v>
      </c>
      <c r="FC150" s="117">
        <v>45066</v>
      </c>
      <c r="FD150" s="117">
        <v>45066</v>
      </c>
      <c r="FE150" s="117">
        <v>45066</v>
      </c>
      <c r="FF150" s="116">
        <v>70</v>
      </c>
      <c r="FG150" s="117"/>
      <c r="FH150" s="138"/>
      <c r="FI150" s="142"/>
      <c r="FJ150" s="142"/>
      <c r="FK150" s="143">
        <v>243354</v>
      </c>
      <c r="FL150" s="143">
        <v>243354</v>
      </c>
      <c r="FM150" s="139" t="s">
        <v>708</v>
      </c>
      <c r="FN150" s="142"/>
      <c r="FO150" s="142"/>
      <c r="FP150" s="143">
        <v>243354</v>
      </c>
      <c r="FQ150" s="143">
        <v>243354</v>
      </c>
      <c r="FR150" s="139" t="s">
        <v>708</v>
      </c>
      <c r="FS150" s="485" t="s">
        <v>4718</v>
      </c>
      <c r="FT150" s="455">
        <v>45163</v>
      </c>
      <c r="FU150" s="446" t="s">
        <v>4826</v>
      </c>
      <c r="FW150" s="473" t="s">
        <v>4723</v>
      </c>
      <c r="FX150" s="474">
        <v>45112</v>
      </c>
      <c r="FY150" s="475" t="s">
        <v>4804</v>
      </c>
    </row>
    <row r="151" spans="1:181" ht="20.100000000000001" customHeight="1" x14ac:dyDescent="0.5">
      <c r="A151" s="109">
        <v>150</v>
      </c>
      <c r="B151" s="109" t="s">
        <v>674</v>
      </c>
      <c r="C151" s="109">
        <v>150</v>
      </c>
      <c r="D151" s="110" t="s">
        <v>675</v>
      </c>
      <c r="E151" s="110" t="s">
        <v>676</v>
      </c>
      <c r="F151" s="110" t="s">
        <v>1561</v>
      </c>
      <c r="G151" s="111" t="s">
        <v>179</v>
      </c>
      <c r="H151" s="110" t="s">
        <v>2044</v>
      </c>
      <c r="I151" s="110" t="s">
        <v>2044</v>
      </c>
      <c r="J151" s="110"/>
      <c r="K151" s="111" t="s">
        <v>2045</v>
      </c>
      <c r="L151" s="111" t="s">
        <v>1943</v>
      </c>
      <c r="M151" s="111"/>
      <c r="N151" s="111" t="s">
        <v>1565</v>
      </c>
      <c r="O151" s="111" t="s">
        <v>4511</v>
      </c>
      <c r="P151" s="113">
        <v>15.8843888965401</v>
      </c>
      <c r="Q151" s="113">
        <v>100.51967250817999</v>
      </c>
      <c r="R151" s="114" t="s">
        <v>2046</v>
      </c>
      <c r="S151" s="114" t="s">
        <v>2047</v>
      </c>
      <c r="T151" s="115" t="s">
        <v>2048</v>
      </c>
      <c r="U151" s="115" t="s">
        <v>2049</v>
      </c>
      <c r="V151" s="115"/>
      <c r="W151" s="115" t="s">
        <v>2050</v>
      </c>
      <c r="X151" s="115"/>
      <c r="Y151" s="115"/>
      <c r="Z151" s="181"/>
      <c r="AA151" s="181"/>
      <c r="AB151" s="115"/>
      <c r="AC151" s="211"/>
      <c r="AD151" s="166" t="s">
        <v>1948</v>
      </c>
      <c r="AE151" s="166" t="s">
        <v>1949</v>
      </c>
      <c r="AF151" s="117" t="s">
        <v>690</v>
      </c>
      <c r="AG151" s="117">
        <v>44967</v>
      </c>
      <c r="AH151" s="168" t="s">
        <v>691</v>
      </c>
      <c r="AI151" s="118" t="s">
        <v>692</v>
      </c>
      <c r="AJ151" s="145">
        <v>6</v>
      </c>
      <c r="AK151" s="146">
        <v>9</v>
      </c>
      <c r="AL151" s="146">
        <v>3.2</v>
      </c>
      <c r="AM151" s="146">
        <f>AJ151*AK151</f>
        <v>54</v>
      </c>
      <c r="AN151" s="147">
        <v>1</v>
      </c>
      <c r="AO151" s="147">
        <v>2</v>
      </c>
      <c r="AP151" s="240"/>
      <c r="AQ151" s="147" t="s">
        <v>848</v>
      </c>
      <c r="AR151" s="147">
        <v>1</v>
      </c>
      <c r="AS151" s="147"/>
      <c r="AT151" s="138">
        <v>44970</v>
      </c>
      <c r="AU151" s="294" t="s">
        <v>1572</v>
      </c>
      <c r="AV151" s="234" t="s">
        <v>696</v>
      </c>
      <c r="AW151" s="235" t="s">
        <v>1950</v>
      </c>
      <c r="AX151" s="147"/>
      <c r="AY151" s="147"/>
      <c r="AZ151" s="147"/>
      <c r="BA151" s="147"/>
      <c r="BB151" s="147"/>
      <c r="BC151" s="147"/>
      <c r="BD151" s="235" t="s">
        <v>698</v>
      </c>
      <c r="BE151" s="150"/>
      <c r="BF151" s="150"/>
      <c r="BG151" s="237" t="s">
        <v>699</v>
      </c>
      <c r="BH151" s="321" t="s">
        <v>700</v>
      </c>
      <c r="BI151" s="237" t="s">
        <v>701</v>
      </c>
      <c r="BJ151" s="152"/>
      <c r="BK151" s="152"/>
      <c r="BL151" s="170" t="s">
        <v>2051</v>
      </c>
      <c r="BM151" s="154"/>
      <c r="BN151" s="111" t="s">
        <v>2052</v>
      </c>
      <c r="BO151" s="486" t="s">
        <v>3673</v>
      </c>
      <c r="BP151" s="131" t="s">
        <v>703</v>
      </c>
      <c r="BQ151" s="116" t="s">
        <v>704</v>
      </c>
      <c r="BR151" s="116" t="s">
        <v>1143</v>
      </c>
      <c r="BS151" s="202" t="s">
        <v>796</v>
      </c>
      <c r="BT151" s="133">
        <v>100</v>
      </c>
      <c r="BU151" s="202" t="s">
        <v>796</v>
      </c>
      <c r="BV151" s="132"/>
      <c r="BW151" s="132"/>
      <c r="BX151" s="134"/>
      <c r="BY151" s="134"/>
      <c r="BZ151" s="134"/>
      <c r="CA151" s="132"/>
      <c r="CC151" s="132"/>
      <c r="CD151" s="136"/>
      <c r="CE151" s="136"/>
      <c r="CF151" s="136"/>
      <c r="CG151" s="171"/>
      <c r="CH151" s="129" t="s">
        <v>701</v>
      </c>
      <c r="CI151" s="117">
        <v>45036</v>
      </c>
      <c r="CJ151" s="117">
        <v>45036</v>
      </c>
      <c r="CK151" s="132"/>
      <c r="CL151" s="117">
        <v>45036</v>
      </c>
      <c r="CM151" s="133">
        <v>100</v>
      </c>
      <c r="CN151" s="117">
        <v>45036</v>
      </c>
      <c r="CO151" s="117"/>
      <c r="CP151" s="434"/>
      <c r="CQ151" s="435"/>
      <c r="CR151" s="436"/>
      <c r="CS151" s="435"/>
      <c r="CT151" s="437"/>
      <c r="CU151" s="434"/>
      <c r="CV151" s="117"/>
      <c r="CW151" s="147"/>
      <c r="CX151" s="147"/>
      <c r="CY151" s="117">
        <v>45035</v>
      </c>
      <c r="CZ151" s="117">
        <v>45035</v>
      </c>
      <c r="DA151" s="117"/>
      <c r="DB151" s="117">
        <v>45035</v>
      </c>
      <c r="DC151" s="133">
        <v>100</v>
      </c>
      <c r="DD151" s="117">
        <v>45035</v>
      </c>
      <c r="DE151" s="138"/>
      <c r="DF151" s="138">
        <v>45023</v>
      </c>
      <c r="DG151" s="139" t="s">
        <v>4387</v>
      </c>
      <c r="DH151" s="117">
        <v>45072</v>
      </c>
      <c r="DI151" s="117"/>
      <c r="DJ151" s="117"/>
      <c r="DK151" s="117"/>
      <c r="DL151" s="117"/>
      <c r="DM151" s="117"/>
      <c r="DN151" s="117"/>
      <c r="DO151" s="117"/>
      <c r="DP151" s="140"/>
      <c r="DQ151" s="117"/>
      <c r="DR151" s="117"/>
      <c r="DS151" s="117">
        <v>45058</v>
      </c>
      <c r="DT151" s="117">
        <v>45058</v>
      </c>
      <c r="DU151" s="117"/>
      <c r="DV151" s="117">
        <v>45058</v>
      </c>
      <c r="DW151" s="133">
        <v>100</v>
      </c>
      <c r="DX151" s="117">
        <v>45058</v>
      </c>
      <c r="DY151" s="117"/>
      <c r="DZ151" s="117"/>
      <c r="EA151" s="117"/>
      <c r="EB151" s="117"/>
      <c r="EC151" s="117"/>
      <c r="ED151" s="116"/>
      <c r="EE151" s="117"/>
      <c r="EF151" s="117"/>
      <c r="EG151" s="117">
        <v>45053</v>
      </c>
      <c r="EH151" s="117">
        <v>45053</v>
      </c>
      <c r="EI151" s="117"/>
      <c r="EJ151" s="117">
        <v>45054</v>
      </c>
      <c r="EK151" s="116">
        <v>100</v>
      </c>
      <c r="EL151" s="117">
        <v>45062</v>
      </c>
      <c r="EM151" s="122" t="s">
        <v>4769</v>
      </c>
      <c r="EN151" s="141"/>
      <c r="EO151" s="141"/>
      <c r="EP151" s="141"/>
      <c r="EQ151" s="141"/>
      <c r="ER151" s="141"/>
      <c r="ES151" s="141"/>
      <c r="ET151" s="141"/>
      <c r="EU151" s="117"/>
      <c r="EV151" s="117"/>
      <c r="EW151" s="117"/>
      <c r="EX151" s="117"/>
      <c r="EY151" s="117"/>
      <c r="EZ151" s="117"/>
      <c r="FA151" s="117"/>
      <c r="FB151" s="117">
        <v>45071</v>
      </c>
      <c r="FC151" s="117">
        <v>45071</v>
      </c>
      <c r="FD151" s="117">
        <v>45071</v>
      </c>
      <c r="FE151" s="117">
        <v>45071</v>
      </c>
      <c r="FF151" s="116">
        <v>70</v>
      </c>
      <c r="FG151" s="117"/>
      <c r="FH151" s="138" t="s">
        <v>4830</v>
      </c>
      <c r="FI151" s="142"/>
      <c r="FJ151" s="142"/>
      <c r="FK151" s="143">
        <v>243354</v>
      </c>
      <c r="FL151" s="143">
        <v>243354</v>
      </c>
      <c r="FM151" s="139" t="s">
        <v>708</v>
      </c>
      <c r="FN151" s="142"/>
      <c r="FO151" s="142"/>
      <c r="FP151" s="143">
        <v>243354</v>
      </c>
      <c r="FQ151" s="143">
        <v>243354</v>
      </c>
      <c r="FR151" s="139" t="s">
        <v>708</v>
      </c>
      <c r="FS151" s="485" t="s">
        <v>4718</v>
      </c>
      <c r="FT151" s="455">
        <v>45163</v>
      </c>
      <c r="FU151" s="446" t="s">
        <v>4826</v>
      </c>
      <c r="FW151" s="473" t="s">
        <v>4723</v>
      </c>
      <c r="FX151" s="474">
        <v>45112</v>
      </c>
      <c r="FY151" s="475" t="s">
        <v>4804</v>
      </c>
    </row>
    <row r="152" spans="1:181" ht="20.100000000000001" customHeight="1" x14ac:dyDescent="0.5">
      <c r="A152" s="109">
        <v>151</v>
      </c>
      <c r="B152" s="109" t="s">
        <v>674</v>
      </c>
      <c r="C152" s="109">
        <v>151</v>
      </c>
      <c r="D152" s="110" t="s">
        <v>675</v>
      </c>
      <c r="E152" s="110" t="s">
        <v>676</v>
      </c>
      <c r="F152" s="110" t="s">
        <v>1561</v>
      </c>
      <c r="G152" s="111" t="s">
        <v>179</v>
      </c>
      <c r="H152" s="110" t="s">
        <v>2053</v>
      </c>
      <c r="I152" s="110" t="s">
        <v>2053</v>
      </c>
      <c r="J152" s="110"/>
      <c r="K152" s="111" t="s">
        <v>2054</v>
      </c>
      <c r="L152" s="111" t="s">
        <v>1959</v>
      </c>
      <c r="M152" s="111"/>
      <c r="N152" s="111" t="s">
        <v>1565</v>
      </c>
      <c r="O152" s="111" t="s">
        <v>2055</v>
      </c>
      <c r="P152" s="113">
        <v>15.6672668336881</v>
      </c>
      <c r="Q152" s="113">
        <v>99.44747320127</v>
      </c>
      <c r="R152" s="114" t="s">
        <v>2056</v>
      </c>
      <c r="S152" s="114" t="s">
        <v>2057</v>
      </c>
      <c r="T152" s="115"/>
      <c r="U152" s="115"/>
      <c r="V152" s="115"/>
      <c r="W152" s="115" t="s">
        <v>2058</v>
      </c>
      <c r="X152" s="115"/>
      <c r="Y152" s="115"/>
      <c r="Z152" s="181"/>
      <c r="AA152" s="181"/>
      <c r="AB152" s="115"/>
      <c r="AC152" s="211"/>
      <c r="AD152" s="166" t="s">
        <v>1948</v>
      </c>
      <c r="AE152" s="166" t="s">
        <v>1949</v>
      </c>
      <c r="AF152" s="117" t="s">
        <v>690</v>
      </c>
      <c r="AG152" s="132">
        <v>44972</v>
      </c>
      <c r="AH152" s="168" t="s">
        <v>691</v>
      </c>
      <c r="AI152" s="118" t="s">
        <v>692</v>
      </c>
      <c r="AJ152" s="145">
        <v>6</v>
      </c>
      <c r="AK152" s="146">
        <v>12</v>
      </c>
      <c r="AL152" s="146">
        <v>2.2000000000000002</v>
      </c>
      <c r="AM152" s="146">
        <f>AJ152*AK152</f>
        <v>72</v>
      </c>
      <c r="AN152" s="147">
        <v>1</v>
      </c>
      <c r="AO152" s="147">
        <v>1</v>
      </c>
      <c r="AP152" s="240"/>
      <c r="AQ152" s="330"/>
      <c r="AR152" s="147">
        <v>3</v>
      </c>
      <c r="AS152" s="147"/>
      <c r="AT152" s="138">
        <v>44973</v>
      </c>
      <c r="AU152" s="148" t="s">
        <v>2004</v>
      </c>
      <c r="AV152" s="234" t="s">
        <v>696</v>
      </c>
      <c r="AW152" s="150"/>
      <c r="AX152" s="147"/>
      <c r="AY152" s="147"/>
      <c r="AZ152" s="147"/>
      <c r="BA152" s="147" t="s">
        <v>697</v>
      </c>
      <c r="BB152" s="147"/>
      <c r="BC152" s="147"/>
      <c r="BD152" s="235" t="s">
        <v>698</v>
      </c>
      <c r="BE152" s="150"/>
      <c r="BF152" s="150"/>
      <c r="BG152" s="237" t="s">
        <v>699</v>
      </c>
      <c r="BH152" s="237" t="s">
        <v>700</v>
      </c>
      <c r="BI152" s="237" t="s">
        <v>701</v>
      </c>
      <c r="BJ152" s="152"/>
      <c r="BK152" s="152"/>
      <c r="BL152" s="153"/>
      <c r="BM152" s="154"/>
      <c r="BN152" s="111" t="s">
        <v>2059</v>
      </c>
      <c r="BO152" s="131" t="s">
        <v>2055</v>
      </c>
      <c r="BP152" s="131" t="s">
        <v>703</v>
      </c>
      <c r="BQ152" s="116" t="s">
        <v>704</v>
      </c>
      <c r="BR152" s="116" t="s">
        <v>1143</v>
      </c>
      <c r="BS152" s="132">
        <v>44972</v>
      </c>
      <c r="BT152" s="133">
        <v>100</v>
      </c>
      <c r="BU152" s="132">
        <v>44972</v>
      </c>
      <c r="BV152" s="132"/>
      <c r="BW152" s="132"/>
      <c r="BX152" s="134"/>
      <c r="BY152" s="134"/>
      <c r="BZ152" s="134"/>
      <c r="CA152" s="132"/>
      <c r="CB152" s="135"/>
      <c r="CC152" s="132"/>
      <c r="CD152" s="136"/>
      <c r="CE152" s="136"/>
      <c r="CF152" s="136"/>
      <c r="CG152" s="135"/>
      <c r="CH152" s="129" t="s">
        <v>701</v>
      </c>
      <c r="CI152" s="117">
        <v>45038</v>
      </c>
      <c r="CJ152" s="117">
        <v>45038</v>
      </c>
      <c r="CK152" s="132"/>
      <c r="CL152" s="117">
        <v>45038</v>
      </c>
      <c r="CM152" s="133">
        <v>100</v>
      </c>
      <c r="CN152" s="117">
        <v>45038</v>
      </c>
      <c r="CO152" s="117"/>
      <c r="CP152" s="137" t="s">
        <v>706</v>
      </c>
      <c r="CQ152" s="132"/>
      <c r="CR152" s="117"/>
      <c r="CS152" s="132"/>
      <c r="CT152" s="133"/>
      <c r="CU152" s="137" t="s">
        <v>4382</v>
      </c>
      <c r="CV152" s="117"/>
      <c r="CW152" s="147"/>
      <c r="CX152" s="147"/>
      <c r="CY152" s="117">
        <v>45038</v>
      </c>
      <c r="CZ152" s="117">
        <v>45038</v>
      </c>
      <c r="DA152" s="117"/>
      <c r="DB152" s="117">
        <v>45038</v>
      </c>
      <c r="DC152" s="133">
        <v>100</v>
      </c>
      <c r="DD152" s="117">
        <v>45038</v>
      </c>
      <c r="DE152" s="138"/>
      <c r="DF152" s="138">
        <v>45023</v>
      </c>
      <c r="DG152" s="139" t="s">
        <v>4387</v>
      </c>
      <c r="DH152" s="117">
        <v>45041</v>
      </c>
      <c r="DI152" s="117">
        <v>45041</v>
      </c>
      <c r="DJ152" s="117">
        <v>45041</v>
      </c>
      <c r="DK152" s="117">
        <v>45041</v>
      </c>
      <c r="DL152" s="117"/>
      <c r="DM152" s="117"/>
      <c r="DN152" s="117"/>
      <c r="DO152" s="117"/>
      <c r="DP152" s="140"/>
      <c r="DQ152" s="117"/>
      <c r="DR152" s="117"/>
      <c r="DS152" s="117">
        <v>45051</v>
      </c>
      <c r="DT152" s="117">
        <v>45051</v>
      </c>
      <c r="DU152" s="117"/>
      <c r="DV152" s="117">
        <v>45051</v>
      </c>
      <c r="DW152" s="133">
        <v>100</v>
      </c>
      <c r="DX152" s="117">
        <v>45051</v>
      </c>
      <c r="DY152" s="117"/>
      <c r="DZ152" s="117"/>
      <c r="EA152" s="117"/>
      <c r="EB152" s="117"/>
      <c r="EC152" s="117"/>
      <c r="ED152" s="116"/>
      <c r="EE152" s="117"/>
      <c r="EF152" s="117"/>
      <c r="EG152" s="117">
        <v>45054</v>
      </c>
      <c r="EH152" s="117">
        <v>45054</v>
      </c>
      <c r="EI152" s="117"/>
      <c r="EJ152" s="117">
        <v>45054</v>
      </c>
      <c r="EK152" s="116">
        <v>100</v>
      </c>
      <c r="EL152" s="117">
        <v>45062</v>
      </c>
      <c r="EM152" s="122" t="s">
        <v>4781</v>
      </c>
      <c r="EN152" s="141"/>
      <c r="EO152" s="141"/>
      <c r="EP152" s="141"/>
      <c r="EQ152" s="141"/>
      <c r="ER152" s="141"/>
      <c r="ES152" s="141"/>
      <c r="ET152" s="141"/>
      <c r="EU152" s="117"/>
      <c r="EV152" s="117"/>
      <c r="EW152" s="117"/>
      <c r="EX152" s="117"/>
      <c r="EY152" s="117"/>
      <c r="EZ152" s="117"/>
      <c r="FA152" s="117"/>
      <c r="FB152" s="117">
        <v>45070</v>
      </c>
      <c r="FC152" s="117">
        <v>45070</v>
      </c>
      <c r="FD152" s="117">
        <v>45070</v>
      </c>
      <c r="FE152" s="117">
        <v>45070</v>
      </c>
      <c r="FF152" s="116">
        <v>70</v>
      </c>
      <c r="FG152" s="117"/>
      <c r="FH152" s="138" t="s">
        <v>4831</v>
      </c>
      <c r="FI152" s="142"/>
      <c r="FJ152" s="142"/>
      <c r="FK152" s="143"/>
      <c r="FL152" s="143"/>
      <c r="FM152" s="139"/>
      <c r="FN152" s="142"/>
      <c r="FO152" s="142"/>
      <c r="FP152" s="143"/>
      <c r="FQ152" s="143"/>
      <c r="FR152" s="139"/>
      <c r="FS152" s="485" t="s">
        <v>4723</v>
      </c>
      <c r="FT152" s="455">
        <v>45159</v>
      </c>
      <c r="FU152" s="446" t="s">
        <v>4826</v>
      </c>
      <c r="FW152" s="475" t="s">
        <v>4723</v>
      </c>
      <c r="FX152" s="474">
        <v>45112</v>
      </c>
      <c r="FY152" s="475" t="s">
        <v>4804</v>
      </c>
    </row>
    <row r="153" spans="1:181" ht="20.100000000000001" customHeight="1" x14ac:dyDescent="0.5">
      <c r="A153" s="109">
        <v>152</v>
      </c>
      <c r="B153" s="109" t="s">
        <v>674</v>
      </c>
      <c r="C153" s="109">
        <v>152</v>
      </c>
      <c r="D153" s="110" t="s">
        <v>675</v>
      </c>
      <c r="E153" s="110" t="s">
        <v>676</v>
      </c>
      <c r="F153" s="110" t="s">
        <v>1561</v>
      </c>
      <c r="G153" s="111" t="s">
        <v>179</v>
      </c>
      <c r="H153" s="110" t="s">
        <v>1957</v>
      </c>
      <c r="I153" s="110" t="s">
        <v>2060</v>
      </c>
      <c r="J153" s="110"/>
      <c r="K153" s="111" t="s">
        <v>2061</v>
      </c>
      <c r="L153" s="111" t="s">
        <v>1959</v>
      </c>
      <c r="M153" s="111"/>
      <c r="N153" s="111" t="s">
        <v>1565</v>
      </c>
      <c r="O153" s="111" t="s">
        <v>2063</v>
      </c>
      <c r="P153" s="113">
        <v>15.988498851461699</v>
      </c>
      <c r="Q153" s="113">
        <v>100.08435945487</v>
      </c>
      <c r="R153" s="114" t="s">
        <v>2064</v>
      </c>
      <c r="S153" s="114" t="s">
        <v>2065</v>
      </c>
      <c r="T153" s="115" t="s">
        <v>2066</v>
      </c>
      <c r="U153" s="115" t="s">
        <v>2067</v>
      </c>
      <c r="V153" s="115"/>
      <c r="W153" s="115" t="s">
        <v>2068</v>
      </c>
      <c r="X153" s="115"/>
      <c r="Y153" s="115"/>
      <c r="Z153" s="181"/>
      <c r="AA153" s="181"/>
      <c r="AB153" s="115"/>
      <c r="AC153" s="211"/>
      <c r="AD153" s="166" t="s">
        <v>1948</v>
      </c>
      <c r="AE153" s="166" t="s">
        <v>1949</v>
      </c>
      <c r="AF153" s="117" t="s">
        <v>690</v>
      </c>
      <c r="AG153" s="132">
        <v>44966</v>
      </c>
      <c r="AH153" s="168" t="s">
        <v>691</v>
      </c>
      <c r="AI153" s="118" t="s">
        <v>692</v>
      </c>
      <c r="AJ153" s="145">
        <v>6</v>
      </c>
      <c r="AK153" s="146">
        <v>8</v>
      </c>
      <c r="AL153" s="146">
        <v>3</v>
      </c>
      <c r="AM153" s="146">
        <f>AJ153*AK153</f>
        <v>48</v>
      </c>
      <c r="AN153" s="147">
        <v>1</v>
      </c>
      <c r="AO153" s="147">
        <v>1</v>
      </c>
      <c r="AP153" s="240" t="s">
        <v>2069</v>
      </c>
      <c r="AQ153" s="147" t="s">
        <v>752</v>
      </c>
      <c r="AR153" s="147">
        <v>3</v>
      </c>
      <c r="AS153" s="147"/>
      <c r="AT153" s="138">
        <v>44970</v>
      </c>
      <c r="AU153" s="294" t="s">
        <v>1572</v>
      </c>
      <c r="AV153" s="234" t="s">
        <v>696</v>
      </c>
      <c r="AW153" s="150"/>
      <c r="AX153" s="147"/>
      <c r="AY153" s="147"/>
      <c r="AZ153" s="147"/>
      <c r="BA153" s="147" t="s">
        <v>697</v>
      </c>
      <c r="BB153" s="147"/>
      <c r="BC153" s="147"/>
      <c r="BD153" s="235" t="s">
        <v>698</v>
      </c>
      <c r="BE153" s="150"/>
      <c r="BF153" s="150"/>
      <c r="BG153" s="237" t="s">
        <v>699</v>
      </c>
      <c r="BH153" s="237" t="s">
        <v>700</v>
      </c>
      <c r="BI153" s="237" t="s">
        <v>701</v>
      </c>
      <c r="BJ153" s="152"/>
      <c r="BK153" s="152"/>
      <c r="BL153" s="153"/>
      <c r="BM153" s="154"/>
      <c r="BN153" s="111" t="s">
        <v>2070</v>
      </c>
      <c r="BO153" s="131" t="s">
        <v>2062</v>
      </c>
      <c r="BP153" s="131" t="s">
        <v>703</v>
      </c>
      <c r="BQ153" s="116" t="s">
        <v>704</v>
      </c>
      <c r="BR153" s="314" t="s">
        <v>1143</v>
      </c>
      <c r="BS153" s="132">
        <v>44966</v>
      </c>
      <c r="BT153" s="133">
        <v>100</v>
      </c>
      <c r="BU153" s="132">
        <v>44966</v>
      </c>
      <c r="BV153" s="132"/>
      <c r="BW153" s="132"/>
      <c r="BX153" s="134"/>
      <c r="BY153" s="134"/>
      <c r="BZ153" s="134"/>
      <c r="CA153" s="132"/>
      <c r="CB153" s="135"/>
      <c r="CC153" s="132"/>
      <c r="CD153" s="136"/>
      <c r="CE153" s="136"/>
      <c r="CF153" s="136"/>
      <c r="CG153" s="135"/>
      <c r="CH153" s="129" t="s">
        <v>701</v>
      </c>
      <c r="CI153" s="117">
        <v>45010</v>
      </c>
      <c r="CJ153" s="117">
        <v>45010</v>
      </c>
      <c r="CK153" s="117"/>
      <c r="CL153" s="117">
        <v>45010</v>
      </c>
      <c r="CM153" s="133">
        <v>100</v>
      </c>
      <c r="CN153" s="117">
        <v>45010</v>
      </c>
      <c r="CO153" s="117"/>
      <c r="CP153" s="117">
        <v>45043</v>
      </c>
      <c r="CQ153" s="117">
        <v>45043</v>
      </c>
      <c r="CR153" s="117"/>
      <c r="CS153" s="117">
        <v>45043</v>
      </c>
      <c r="CT153" s="133">
        <v>100</v>
      </c>
      <c r="CU153" s="117">
        <v>45043</v>
      </c>
      <c r="CV153" s="117"/>
      <c r="CW153" s="147"/>
      <c r="CX153" s="147"/>
      <c r="CY153" s="117">
        <v>45010</v>
      </c>
      <c r="CZ153" s="117">
        <v>45010</v>
      </c>
      <c r="DA153" s="117"/>
      <c r="DB153" s="117">
        <v>45010</v>
      </c>
      <c r="DC153" s="133">
        <v>100</v>
      </c>
      <c r="DD153" s="117">
        <v>45010</v>
      </c>
      <c r="DE153" s="138"/>
      <c r="DF153" s="138">
        <v>45019</v>
      </c>
      <c r="DG153" s="139" t="s">
        <v>4413</v>
      </c>
      <c r="DH153" s="117">
        <v>45036</v>
      </c>
      <c r="DI153" s="117">
        <v>45036</v>
      </c>
      <c r="DJ153" s="117">
        <v>45036</v>
      </c>
      <c r="DK153" s="117">
        <v>45036</v>
      </c>
      <c r="DL153" s="117"/>
      <c r="DM153" s="117"/>
      <c r="DN153" s="117"/>
      <c r="DO153" s="117"/>
      <c r="DP153" s="140"/>
      <c r="DQ153" s="117"/>
      <c r="DR153" s="117"/>
      <c r="DS153" s="117">
        <v>45058</v>
      </c>
      <c r="DT153" s="117">
        <v>45058</v>
      </c>
      <c r="DU153" s="117"/>
      <c r="DV153" s="117">
        <v>45058</v>
      </c>
      <c r="DW153" s="133">
        <v>100</v>
      </c>
      <c r="DX153" s="117">
        <v>45058</v>
      </c>
      <c r="DY153" s="117"/>
      <c r="DZ153" s="117">
        <v>45043</v>
      </c>
      <c r="EA153" s="117">
        <v>45043</v>
      </c>
      <c r="EB153" s="117"/>
      <c r="EC153" s="117">
        <v>45043</v>
      </c>
      <c r="ED153" s="116">
        <v>100</v>
      </c>
      <c r="EE153" s="117">
        <v>45043</v>
      </c>
      <c r="EF153" s="117" t="s">
        <v>4465</v>
      </c>
      <c r="EG153" s="117">
        <v>45051</v>
      </c>
      <c r="EH153" s="117">
        <v>45051</v>
      </c>
      <c r="EI153" s="117"/>
      <c r="EJ153" s="117">
        <v>45051</v>
      </c>
      <c r="EK153" s="133">
        <v>100</v>
      </c>
      <c r="EL153" s="117">
        <v>45062</v>
      </c>
      <c r="EM153" s="122" t="s">
        <v>4388</v>
      </c>
      <c r="EN153" s="141"/>
      <c r="EO153" s="141"/>
      <c r="EP153" s="141"/>
      <c r="EQ153" s="141"/>
      <c r="ER153" s="141"/>
      <c r="ES153" s="141"/>
      <c r="ET153" s="141"/>
      <c r="EU153" s="117"/>
      <c r="EV153" s="117"/>
      <c r="EW153" s="117"/>
      <c r="EX153" s="117"/>
      <c r="EY153" s="117"/>
      <c r="EZ153" s="117"/>
      <c r="FA153" s="117"/>
      <c r="FB153" s="117">
        <v>45068</v>
      </c>
      <c r="FC153" s="117">
        <v>45068</v>
      </c>
      <c r="FD153" s="117">
        <v>45068</v>
      </c>
      <c r="FE153" s="117">
        <v>45068</v>
      </c>
      <c r="FF153" s="116">
        <v>70</v>
      </c>
      <c r="FG153" s="117"/>
      <c r="FH153" s="138"/>
      <c r="FI153" s="142"/>
      <c r="FJ153" s="142"/>
      <c r="FK153" s="143"/>
      <c r="FL153" s="143"/>
      <c r="FM153" s="139"/>
      <c r="FN153" s="142"/>
      <c r="FO153" s="142"/>
      <c r="FP153" s="143"/>
      <c r="FQ153" s="143"/>
      <c r="FR153" s="139"/>
      <c r="FS153" s="485" t="s">
        <v>4723</v>
      </c>
      <c r="FT153" s="455">
        <v>45159</v>
      </c>
      <c r="FU153" s="446" t="s">
        <v>4826</v>
      </c>
      <c r="FW153" s="475" t="s">
        <v>4723</v>
      </c>
      <c r="FX153" s="474">
        <v>45112</v>
      </c>
      <c r="FY153" s="475" t="s">
        <v>4804</v>
      </c>
    </row>
    <row r="154" spans="1:181" ht="20.100000000000001" customHeight="1" x14ac:dyDescent="0.5">
      <c r="A154" s="109">
        <v>153</v>
      </c>
      <c r="B154" s="109" t="s">
        <v>674</v>
      </c>
      <c r="C154" s="109">
        <v>153</v>
      </c>
      <c r="D154" s="110" t="s">
        <v>675</v>
      </c>
      <c r="E154" s="110" t="s">
        <v>676</v>
      </c>
      <c r="F154" s="110" t="s">
        <v>1561</v>
      </c>
      <c r="G154" s="111" t="s">
        <v>179</v>
      </c>
      <c r="H154" s="110" t="s">
        <v>2071</v>
      </c>
      <c r="I154" s="110" t="s">
        <v>2072</v>
      </c>
      <c r="J154" s="110"/>
      <c r="K154" s="111" t="s">
        <v>2073</v>
      </c>
      <c r="L154" s="111" t="s">
        <v>2024</v>
      </c>
      <c r="M154" s="111"/>
      <c r="N154" s="111" t="s">
        <v>1565</v>
      </c>
      <c r="O154" s="111" t="s">
        <v>2075</v>
      </c>
      <c r="P154" s="113">
        <v>15.880757080545701</v>
      </c>
      <c r="Q154" s="113">
        <v>100.056944557338</v>
      </c>
      <c r="R154" s="114" t="s">
        <v>2076</v>
      </c>
      <c r="S154" s="114" t="s">
        <v>2077</v>
      </c>
      <c r="T154" s="115" t="s">
        <v>2078</v>
      </c>
      <c r="U154" s="115" t="s">
        <v>2079</v>
      </c>
      <c r="V154" s="115"/>
      <c r="W154" s="115" t="s">
        <v>2080</v>
      </c>
      <c r="X154" s="115"/>
      <c r="Y154" s="115"/>
      <c r="Z154" s="181"/>
      <c r="AA154" s="181"/>
      <c r="AB154" s="115"/>
      <c r="AC154" s="211"/>
      <c r="AD154" s="166" t="s">
        <v>1948</v>
      </c>
      <c r="AE154" s="166" t="s">
        <v>1949</v>
      </c>
      <c r="AF154" s="117" t="s">
        <v>690</v>
      </c>
      <c r="AG154" s="132">
        <v>44966</v>
      </c>
      <c r="AH154" s="168" t="s">
        <v>691</v>
      </c>
      <c r="AI154" s="118" t="s">
        <v>692</v>
      </c>
      <c r="AJ154" s="145">
        <v>8</v>
      </c>
      <c r="AK154" s="146">
        <v>10</v>
      </c>
      <c r="AL154" s="146">
        <v>3.5</v>
      </c>
      <c r="AM154" s="146">
        <f>AJ154*AK154</f>
        <v>80</v>
      </c>
      <c r="AN154" s="147">
        <v>1</v>
      </c>
      <c r="AO154" s="147">
        <v>1</v>
      </c>
      <c r="AP154" s="240" t="s">
        <v>2081</v>
      </c>
      <c r="AQ154" s="147" t="s">
        <v>848</v>
      </c>
      <c r="AR154" s="147">
        <v>3</v>
      </c>
      <c r="AS154" s="147"/>
      <c r="AT154" s="138">
        <v>44970</v>
      </c>
      <c r="AU154" s="142"/>
      <c r="AV154" s="149" t="s">
        <v>2082</v>
      </c>
      <c r="AW154" s="235" t="s">
        <v>2083</v>
      </c>
      <c r="AX154" s="147"/>
      <c r="AY154" s="147" t="s">
        <v>2084</v>
      </c>
      <c r="AZ154" s="147"/>
      <c r="BA154" s="147"/>
      <c r="BB154" s="147"/>
      <c r="BC154" s="147"/>
      <c r="BD154" s="235" t="s">
        <v>698</v>
      </c>
      <c r="BE154" s="150"/>
      <c r="BF154" s="150"/>
      <c r="BG154" s="237" t="s">
        <v>699</v>
      </c>
      <c r="BH154" s="237" t="s">
        <v>700</v>
      </c>
      <c r="BI154" s="237" t="s">
        <v>701</v>
      </c>
      <c r="BJ154" s="152"/>
      <c r="BK154" s="152"/>
      <c r="BL154" s="153"/>
      <c r="BM154" s="154"/>
      <c r="BN154" s="111" t="s">
        <v>2074</v>
      </c>
      <c r="BO154" s="130" t="s">
        <v>2074</v>
      </c>
      <c r="BP154" s="130"/>
      <c r="BQ154" s="116" t="s">
        <v>704</v>
      </c>
      <c r="BR154" s="116" t="s">
        <v>1143</v>
      </c>
      <c r="BS154" s="132">
        <v>44966</v>
      </c>
      <c r="BT154" s="133">
        <v>100</v>
      </c>
      <c r="BU154" s="132">
        <v>44966</v>
      </c>
      <c r="BV154" s="132"/>
      <c r="BW154" s="132"/>
      <c r="BX154" s="134"/>
      <c r="BY154" s="134"/>
      <c r="BZ154" s="134"/>
      <c r="CA154" s="132"/>
      <c r="CB154" s="135"/>
      <c r="CC154" s="132"/>
      <c r="CD154" s="136"/>
      <c r="CE154" s="136"/>
      <c r="CF154" s="136"/>
      <c r="CG154" s="135"/>
      <c r="CH154" s="129" t="s">
        <v>701</v>
      </c>
      <c r="CI154" s="117">
        <v>45023</v>
      </c>
      <c r="CJ154" s="117">
        <v>45023</v>
      </c>
      <c r="CK154" s="117"/>
      <c r="CL154" s="117">
        <v>45023</v>
      </c>
      <c r="CM154" s="133">
        <v>100</v>
      </c>
      <c r="CN154" s="117">
        <v>45023</v>
      </c>
      <c r="CO154" s="117"/>
      <c r="CP154" s="117">
        <v>45041</v>
      </c>
      <c r="CQ154" s="117">
        <v>45041</v>
      </c>
      <c r="CR154" s="117"/>
      <c r="CS154" s="117">
        <v>45041</v>
      </c>
      <c r="CT154" s="133">
        <v>100</v>
      </c>
      <c r="CU154" s="117">
        <v>45041</v>
      </c>
      <c r="CV154" s="117"/>
      <c r="CW154" s="147"/>
      <c r="CX154" s="147" t="s">
        <v>2084</v>
      </c>
      <c r="CY154" s="117">
        <v>45023</v>
      </c>
      <c r="CZ154" s="117">
        <v>45023</v>
      </c>
      <c r="DA154" s="117"/>
      <c r="DB154" s="117">
        <v>45023</v>
      </c>
      <c r="DC154" s="133">
        <v>100</v>
      </c>
      <c r="DD154" s="117">
        <v>45023</v>
      </c>
      <c r="DE154" s="138"/>
      <c r="DF154" s="138">
        <v>45023</v>
      </c>
      <c r="DG154" s="139" t="s">
        <v>4387</v>
      </c>
      <c r="DH154" s="117">
        <v>45043</v>
      </c>
      <c r="DI154" s="117">
        <v>45043</v>
      </c>
      <c r="DJ154" s="117">
        <v>45043</v>
      </c>
      <c r="DK154" s="117">
        <v>45043</v>
      </c>
      <c r="DL154" s="117"/>
      <c r="DM154" s="117"/>
      <c r="DN154" s="117"/>
      <c r="DO154" s="117"/>
      <c r="DP154" s="140"/>
      <c r="DQ154" s="117"/>
      <c r="DR154" s="117"/>
      <c r="DS154" s="117">
        <v>45050</v>
      </c>
      <c r="DT154" s="117">
        <v>45050</v>
      </c>
      <c r="DU154" s="117"/>
      <c r="DV154" s="117">
        <v>45050</v>
      </c>
      <c r="DW154" s="133">
        <v>100</v>
      </c>
      <c r="DX154" s="117">
        <v>45050</v>
      </c>
      <c r="DY154" s="117"/>
      <c r="DZ154" s="117"/>
      <c r="EA154" s="117"/>
      <c r="EB154" s="117"/>
      <c r="EC154" s="117"/>
      <c r="ED154" s="116"/>
      <c r="EE154" s="117"/>
      <c r="EF154" s="117"/>
      <c r="EG154" s="117">
        <v>45051</v>
      </c>
      <c r="EH154" s="117">
        <v>45051</v>
      </c>
      <c r="EI154" s="117"/>
      <c r="EJ154" s="117">
        <v>45052</v>
      </c>
      <c r="EK154" s="116">
        <v>100</v>
      </c>
      <c r="EL154" s="117">
        <v>45062</v>
      </c>
      <c r="EM154" s="122" t="s">
        <v>4776</v>
      </c>
      <c r="EN154" s="141"/>
      <c r="EO154" s="141"/>
      <c r="EP154" s="141"/>
      <c r="EQ154" s="141"/>
      <c r="ER154" s="141"/>
      <c r="ES154" s="141"/>
      <c r="ET154" s="141"/>
      <c r="EU154" s="117"/>
      <c r="EV154" s="117"/>
      <c r="EW154" s="117"/>
      <c r="EX154" s="117"/>
      <c r="EY154" s="117"/>
      <c r="EZ154" s="117"/>
      <c r="FA154" s="117"/>
      <c r="FB154" s="117">
        <v>45068</v>
      </c>
      <c r="FC154" s="117">
        <v>45068</v>
      </c>
      <c r="FD154" s="117">
        <v>45068</v>
      </c>
      <c r="FE154" s="117">
        <v>45068</v>
      </c>
      <c r="FF154" s="116">
        <v>70</v>
      </c>
      <c r="FG154" s="117"/>
      <c r="FH154" s="138"/>
      <c r="FI154" s="142"/>
      <c r="FJ154" s="142"/>
      <c r="FK154" s="143">
        <v>243354</v>
      </c>
      <c r="FL154" s="143">
        <v>243354</v>
      </c>
      <c r="FM154" s="139" t="s">
        <v>708</v>
      </c>
      <c r="FN154" s="142"/>
      <c r="FO154" s="142"/>
      <c r="FP154" s="143">
        <v>243354</v>
      </c>
      <c r="FQ154" s="143">
        <v>243354</v>
      </c>
      <c r="FR154" s="139" t="s">
        <v>708</v>
      </c>
      <c r="FS154" s="485" t="s">
        <v>4723</v>
      </c>
      <c r="FT154" s="455">
        <v>45160</v>
      </c>
      <c r="FU154" s="446" t="s">
        <v>4826</v>
      </c>
      <c r="FW154" s="475" t="s">
        <v>4723</v>
      </c>
      <c r="FX154" s="474">
        <v>45112</v>
      </c>
      <c r="FY154" s="475" t="s">
        <v>4804</v>
      </c>
    </row>
    <row r="155" spans="1:181" ht="20.100000000000001" customHeight="1" x14ac:dyDescent="0.5">
      <c r="A155" s="109">
        <v>154</v>
      </c>
      <c r="B155" s="109" t="s">
        <v>674</v>
      </c>
      <c r="C155" s="109">
        <v>154</v>
      </c>
      <c r="D155" s="110" t="s">
        <v>675</v>
      </c>
      <c r="E155" s="110" t="s">
        <v>676</v>
      </c>
      <c r="F155" s="110" t="s">
        <v>677</v>
      </c>
      <c r="G155" s="111" t="s">
        <v>209</v>
      </c>
      <c r="H155" s="110" t="s">
        <v>2085</v>
      </c>
      <c r="I155" s="110" t="s">
        <v>2086</v>
      </c>
      <c r="J155" s="331"/>
      <c r="K155" s="324" t="s">
        <v>2087</v>
      </c>
      <c r="L155" s="111"/>
      <c r="M155" s="111" t="s">
        <v>1003</v>
      </c>
      <c r="N155" s="111" t="s">
        <v>682</v>
      </c>
      <c r="O155" s="111" t="s">
        <v>2088</v>
      </c>
      <c r="P155" s="113">
        <v>13.8971245231641</v>
      </c>
      <c r="Q155" s="113">
        <v>100.477916837365</v>
      </c>
      <c r="R155" s="114" t="s">
        <v>2089</v>
      </c>
      <c r="S155" s="114" t="s">
        <v>2090</v>
      </c>
      <c r="T155" s="115" t="s">
        <v>2091</v>
      </c>
      <c r="U155" s="166" t="s">
        <v>2092</v>
      </c>
      <c r="V155" s="166"/>
      <c r="W155" s="167" t="s">
        <v>2093</v>
      </c>
      <c r="X155" s="167"/>
      <c r="Y155" s="115"/>
      <c r="Z155" s="181"/>
      <c r="AA155" s="181"/>
      <c r="AB155" s="167"/>
      <c r="AC155" s="211"/>
      <c r="AD155" s="167" t="s">
        <v>762</v>
      </c>
      <c r="AE155" s="167" t="s">
        <v>763</v>
      </c>
      <c r="AF155" s="117" t="s">
        <v>690</v>
      </c>
      <c r="AG155" s="132">
        <v>44963</v>
      </c>
      <c r="AH155" s="118" t="s">
        <v>691</v>
      </c>
      <c r="AI155" s="118" t="s">
        <v>692</v>
      </c>
      <c r="AJ155" s="145">
        <v>7</v>
      </c>
      <c r="AK155" s="146">
        <v>8.1999999999999993</v>
      </c>
      <c r="AL155" s="146">
        <v>2.9</v>
      </c>
      <c r="AM155" s="146">
        <v>57.4</v>
      </c>
      <c r="AN155" s="147">
        <v>1</v>
      </c>
      <c r="AO155" s="147">
        <v>5</v>
      </c>
      <c r="AP155" s="240"/>
      <c r="AQ155" s="147" t="s">
        <v>2094</v>
      </c>
      <c r="AR155" s="147">
        <v>3</v>
      </c>
      <c r="AS155" s="147"/>
      <c r="AT155" s="138">
        <v>44964</v>
      </c>
      <c r="AU155" s="294" t="s">
        <v>2095</v>
      </c>
      <c r="AV155" s="234" t="s">
        <v>696</v>
      </c>
      <c r="AW155" s="235"/>
      <c r="AX155" s="236"/>
      <c r="AY155" s="236"/>
      <c r="AZ155" s="236" t="s">
        <v>1816</v>
      </c>
      <c r="BA155" s="236"/>
      <c r="BB155" s="236"/>
      <c r="BC155" s="236" t="s">
        <v>697</v>
      </c>
      <c r="BD155" s="235" t="s">
        <v>698</v>
      </c>
      <c r="BE155" s="235"/>
      <c r="BF155" s="235"/>
      <c r="BG155" s="237" t="s">
        <v>699</v>
      </c>
      <c r="BH155" s="237" t="s">
        <v>700</v>
      </c>
      <c r="BI155" s="237" t="s">
        <v>701</v>
      </c>
      <c r="BJ155" s="238"/>
      <c r="BK155" s="238"/>
      <c r="BL155" s="170" t="s">
        <v>1825</v>
      </c>
      <c r="BM155" s="154"/>
      <c r="BN155" s="111" t="s">
        <v>2088</v>
      </c>
      <c r="BO155" s="130" t="s">
        <v>2088</v>
      </c>
      <c r="BP155" s="130"/>
      <c r="BQ155" s="116" t="s">
        <v>704</v>
      </c>
      <c r="BR155" s="116" t="s">
        <v>705</v>
      </c>
      <c r="BS155" s="132">
        <v>44963</v>
      </c>
      <c r="BT155" s="133">
        <v>100</v>
      </c>
      <c r="BU155" s="132">
        <v>44963</v>
      </c>
      <c r="BV155" s="132"/>
      <c r="BW155" s="132"/>
      <c r="BX155" s="134"/>
      <c r="BY155" s="134"/>
      <c r="BZ155" s="134"/>
      <c r="CA155" s="132"/>
      <c r="CB155" s="135"/>
      <c r="CC155" s="132"/>
      <c r="CD155" s="136"/>
      <c r="CE155" s="136"/>
      <c r="CF155" s="136"/>
      <c r="CG155" s="135"/>
      <c r="CH155" s="129" t="s">
        <v>701</v>
      </c>
      <c r="CI155" s="117">
        <v>45001</v>
      </c>
      <c r="CJ155" s="117">
        <v>45001</v>
      </c>
      <c r="CK155" s="132"/>
      <c r="CL155" s="117">
        <v>45001</v>
      </c>
      <c r="CM155" s="133">
        <v>100</v>
      </c>
      <c r="CN155" s="117">
        <v>45001</v>
      </c>
      <c r="CO155" s="117"/>
      <c r="CP155" s="137" t="s">
        <v>706</v>
      </c>
      <c r="CQ155" s="132"/>
      <c r="CR155" s="117"/>
      <c r="CS155" s="132"/>
      <c r="CT155" s="133"/>
      <c r="CU155" s="137" t="s">
        <v>4382</v>
      </c>
      <c r="CV155" s="117"/>
      <c r="CW155" s="236"/>
      <c r="CX155" s="236"/>
      <c r="CY155" s="117">
        <v>45000</v>
      </c>
      <c r="CZ155" s="117">
        <v>45002</v>
      </c>
      <c r="DA155" s="117"/>
      <c r="DB155" s="117">
        <v>45003</v>
      </c>
      <c r="DC155" s="133">
        <v>100</v>
      </c>
      <c r="DD155" s="117">
        <v>45021</v>
      </c>
      <c r="DE155" s="138"/>
      <c r="DF155" s="138">
        <v>45012</v>
      </c>
      <c r="DG155" s="139" t="s">
        <v>4383</v>
      </c>
      <c r="DH155" s="117">
        <v>45042</v>
      </c>
      <c r="DI155" s="117">
        <v>45042</v>
      </c>
      <c r="DJ155" s="117">
        <v>45042</v>
      </c>
      <c r="DK155" s="117">
        <v>45042</v>
      </c>
      <c r="DL155" s="117"/>
      <c r="DM155" s="117"/>
      <c r="DN155" s="117"/>
      <c r="DO155" s="117"/>
      <c r="DP155" s="140"/>
      <c r="DQ155" s="117"/>
      <c r="DR155" s="117"/>
      <c r="DS155" s="117">
        <v>45026</v>
      </c>
      <c r="DT155" s="117">
        <v>45026</v>
      </c>
      <c r="DU155" s="117"/>
      <c r="DV155" s="117">
        <v>45027</v>
      </c>
      <c r="DW155" s="133">
        <v>100</v>
      </c>
      <c r="DX155" s="117">
        <v>45042</v>
      </c>
      <c r="DY155" s="117"/>
      <c r="DZ155" s="117">
        <v>45033</v>
      </c>
      <c r="EA155" s="117">
        <v>45033</v>
      </c>
      <c r="EB155" s="117"/>
      <c r="EC155" s="117">
        <v>45033</v>
      </c>
      <c r="ED155" s="116">
        <v>100</v>
      </c>
      <c r="EE155" s="117">
        <v>45033</v>
      </c>
      <c r="EF155" s="117" t="s">
        <v>740</v>
      </c>
      <c r="EG155" s="117">
        <v>45033</v>
      </c>
      <c r="EH155" s="117">
        <v>45033</v>
      </c>
      <c r="EI155" s="117"/>
      <c r="EJ155" s="117">
        <v>45033</v>
      </c>
      <c r="EK155" s="116">
        <v>100</v>
      </c>
      <c r="EL155" s="117">
        <v>45062</v>
      </c>
      <c r="EM155" s="122" t="s">
        <v>740</v>
      </c>
      <c r="EN155" s="141"/>
      <c r="EO155" s="141"/>
      <c r="EP155" s="141"/>
      <c r="EQ155" s="141"/>
      <c r="ER155" s="141"/>
      <c r="ES155" s="141"/>
      <c r="ET155" s="141"/>
      <c r="EU155" s="117"/>
      <c r="EV155" s="117"/>
      <c r="EW155" s="117"/>
      <c r="EX155" s="117"/>
      <c r="EY155" s="117"/>
      <c r="EZ155" s="117"/>
      <c r="FA155" s="117"/>
      <c r="FB155" s="117">
        <v>45058</v>
      </c>
      <c r="FC155" s="117">
        <v>45058</v>
      </c>
      <c r="FD155" s="117">
        <v>45058</v>
      </c>
      <c r="FE155" s="117">
        <v>45059</v>
      </c>
      <c r="FF155" s="116">
        <v>70</v>
      </c>
      <c r="FG155" s="117"/>
      <c r="FH155" s="138"/>
      <c r="FI155" s="142"/>
      <c r="FJ155" s="142"/>
      <c r="FK155" s="143"/>
      <c r="FL155" s="143"/>
      <c r="FM155" s="139"/>
      <c r="FN155" s="142"/>
      <c r="FO155" s="142"/>
      <c r="FP155" s="143"/>
      <c r="FQ155" s="143"/>
      <c r="FR155" s="139"/>
      <c r="FS155" s="473" t="s">
        <v>4718</v>
      </c>
      <c r="FT155" s="474">
        <v>45110</v>
      </c>
      <c r="FU155" s="475" t="s">
        <v>4832</v>
      </c>
      <c r="FW155" s="456" t="s">
        <v>4724</v>
      </c>
      <c r="FX155" s="457">
        <v>45092</v>
      </c>
      <c r="FY155" s="456" t="s">
        <v>4738</v>
      </c>
    </row>
    <row r="156" spans="1:181" ht="20.100000000000001" customHeight="1" x14ac:dyDescent="0.5">
      <c r="A156" s="109">
        <v>155</v>
      </c>
      <c r="B156" s="109" t="s">
        <v>674</v>
      </c>
      <c r="C156" s="109">
        <v>155</v>
      </c>
      <c r="D156" s="110" t="s">
        <v>675</v>
      </c>
      <c r="E156" s="110" t="s">
        <v>676</v>
      </c>
      <c r="F156" s="110" t="s">
        <v>677</v>
      </c>
      <c r="G156" s="111" t="s">
        <v>209</v>
      </c>
      <c r="H156" s="110" t="s">
        <v>1203</v>
      </c>
      <c r="I156" s="110" t="s">
        <v>2096</v>
      </c>
      <c r="J156" s="331"/>
      <c r="K156" s="324" t="s">
        <v>2097</v>
      </c>
      <c r="L156" s="111"/>
      <c r="M156" s="111" t="s">
        <v>2098</v>
      </c>
      <c r="N156" s="111" t="s">
        <v>682</v>
      </c>
      <c r="O156" s="209" t="s">
        <v>2100</v>
      </c>
      <c r="P156" s="113">
        <v>13.894822954631399</v>
      </c>
      <c r="Q156" s="113">
        <v>100.497481136479</v>
      </c>
      <c r="R156" s="114" t="s">
        <v>2101</v>
      </c>
      <c r="S156" s="114" t="s">
        <v>2102</v>
      </c>
      <c r="T156" s="115"/>
      <c r="U156" s="166"/>
      <c r="V156" s="166"/>
      <c r="W156" s="167"/>
      <c r="X156" s="180" t="s">
        <v>2099</v>
      </c>
      <c r="Y156" s="115" t="s">
        <v>4512</v>
      </c>
      <c r="Z156" s="181">
        <v>13.8731570188587</v>
      </c>
      <c r="AA156" s="181">
        <v>100.520033940451</v>
      </c>
      <c r="AB156" s="180" t="s">
        <v>4513</v>
      </c>
      <c r="AC156" s="211" t="s">
        <v>4514</v>
      </c>
      <c r="AD156" s="167" t="s">
        <v>762</v>
      </c>
      <c r="AE156" s="167" t="s">
        <v>763</v>
      </c>
      <c r="AF156" s="117" t="s">
        <v>690</v>
      </c>
      <c r="AG156" s="132">
        <v>44963</v>
      </c>
      <c r="AH156" s="118" t="s">
        <v>691</v>
      </c>
      <c r="AI156" s="118" t="s">
        <v>692</v>
      </c>
      <c r="AJ156" s="145">
        <v>6</v>
      </c>
      <c r="AK156" s="146">
        <v>9</v>
      </c>
      <c r="AL156" s="146">
        <v>2.8</v>
      </c>
      <c r="AM156" s="146">
        <v>54</v>
      </c>
      <c r="AN156" s="147">
        <v>1</v>
      </c>
      <c r="AO156" s="147">
        <v>1</v>
      </c>
      <c r="AP156" s="240"/>
      <c r="AQ156" s="147" t="s">
        <v>848</v>
      </c>
      <c r="AR156" s="147">
        <v>1</v>
      </c>
      <c r="AS156" s="147"/>
      <c r="AT156" s="138">
        <v>44964</v>
      </c>
      <c r="AU156" s="294" t="s">
        <v>2103</v>
      </c>
      <c r="AV156" s="234" t="s">
        <v>696</v>
      </c>
      <c r="AW156" s="235"/>
      <c r="AX156" s="236"/>
      <c r="AY156" s="236"/>
      <c r="AZ156" s="236" t="s">
        <v>1816</v>
      </c>
      <c r="BA156" s="236"/>
      <c r="BB156" s="236"/>
      <c r="BC156" s="236" t="s">
        <v>697</v>
      </c>
      <c r="BD156" s="235"/>
      <c r="BE156" s="235" t="s">
        <v>2104</v>
      </c>
      <c r="BF156" s="158">
        <v>3</v>
      </c>
      <c r="BG156" s="237" t="s">
        <v>699</v>
      </c>
      <c r="BH156" s="321" t="s">
        <v>700</v>
      </c>
      <c r="BI156" s="237" t="s">
        <v>701</v>
      </c>
      <c r="BJ156" s="238"/>
      <c r="BK156" s="238"/>
      <c r="BL156" s="170" t="s">
        <v>1825</v>
      </c>
      <c r="BM156" s="154"/>
      <c r="BN156" s="111" t="s">
        <v>2105</v>
      </c>
      <c r="BO156" s="130" t="s">
        <v>2099</v>
      </c>
      <c r="BP156" s="196" t="s">
        <v>795</v>
      </c>
      <c r="BQ156" s="116" t="s">
        <v>704</v>
      </c>
      <c r="BR156" s="116" t="s">
        <v>705</v>
      </c>
      <c r="BS156" s="132">
        <v>44963</v>
      </c>
      <c r="BT156" s="133">
        <v>100</v>
      </c>
      <c r="BU156" s="132">
        <v>44963</v>
      </c>
      <c r="BV156" s="132"/>
      <c r="BW156" s="132"/>
      <c r="BX156" s="134" t="s">
        <v>616</v>
      </c>
      <c r="BY156" s="134" t="s">
        <v>616</v>
      </c>
      <c r="BZ156" s="134"/>
      <c r="CA156" s="132"/>
      <c r="CB156" s="201" t="s">
        <v>2099</v>
      </c>
      <c r="CC156" s="132"/>
      <c r="CD156" s="136"/>
      <c r="CE156" s="136"/>
      <c r="CF156" s="136"/>
      <c r="CG156" s="135"/>
      <c r="CH156" s="129" t="s">
        <v>701</v>
      </c>
      <c r="CI156" s="132">
        <v>45045</v>
      </c>
      <c r="CJ156" s="132">
        <v>45045</v>
      </c>
      <c r="CK156" s="117"/>
      <c r="CL156" s="132">
        <v>45045</v>
      </c>
      <c r="CM156" s="133">
        <v>100</v>
      </c>
      <c r="CN156" s="132">
        <v>45045</v>
      </c>
      <c r="CO156" s="117"/>
      <c r="CP156" s="132">
        <v>45045</v>
      </c>
      <c r="CQ156" s="132">
        <v>45045</v>
      </c>
      <c r="CR156" s="117"/>
      <c r="CS156" s="132">
        <v>45045</v>
      </c>
      <c r="CT156" s="133">
        <v>100</v>
      </c>
      <c r="CU156" s="132">
        <v>45045</v>
      </c>
      <c r="CV156" s="117"/>
      <c r="CW156" s="236"/>
      <c r="CX156" s="236"/>
      <c r="CY156" s="117">
        <v>45044</v>
      </c>
      <c r="CZ156" s="117">
        <v>45044</v>
      </c>
      <c r="DA156" s="117"/>
      <c r="DB156" s="117">
        <v>45045</v>
      </c>
      <c r="DC156" s="133">
        <v>100</v>
      </c>
      <c r="DD156" s="117">
        <v>45045</v>
      </c>
      <c r="DE156" s="138"/>
      <c r="DF156" s="138">
        <v>45051</v>
      </c>
      <c r="DG156" s="139" t="s">
        <v>4401</v>
      </c>
      <c r="DH156" s="117">
        <v>45068</v>
      </c>
      <c r="DI156" s="117">
        <v>45068</v>
      </c>
      <c r="DJ156" s="117">
        <v>45068</v>
      </c>
      <c r="DK156" s="117">
        <v>45068</v>
      </c>
      <c r="DL156" s="117"/>
      <c r="DM156" s="117"/>
      <c r="DN156" s="117"/>
      <c r="DO156" s="117"/>
      <c r="DP156" s="140"/>
      <c r="DQ156" s="117"/>
      <c r="DR156" s="117"/>
      <c r="DS156" s="117">
        <v>45063</v>
      </c>
      <c r="DT156" s="117">
        <v>45063</v>
      </c>
      <c r="DU156" s="117"/>
      <c r="DV156" s="117">
        <v>45063</v>
      </c>
      <c r="DW156" s="133">
        <v>100</v>
      </c>
      <c r="DX156" s="117">
        <v>45063</v>
      </c>
      <c r="DY156" s="117"/>
      <c r="DZ156" s="117"/>
      <c r="EA156" s="117"/>
      <c r="EB156" s="117"/>
      <c r="EC156" s="117"/>
      <c r="ED156" s="116"/>
      <c r="EE156" s="117"/>
      <c r="EF156" s="117"/>
      <c r="EG156" s="117">
        <v>45056</v>
      </c>
      <c r="EH156" s="117">
        <v>45056</v>
      </c>
      <c r="EI156" s="117"/>
      <c r="EJ156" s="117">
        <v>45056</v>
      </c>
      <c r="EK156" s="133">
        <v>100</v>
      </c>
      <c r="EL156" s="117">
        <v>45062</v>
      </c>
      <c r="EM156" s="122" t="s">
        <v>4833</v>
      </c>
      <c r="EN156" s="141"/>
      <c r="EO156" s="141"/>
      <c r="EP156" s="141"/>
      <c r="EQ156" s="141"/>
      <c r="ER156" s="141"/>
      <c r="ES156" s="141"/>
      <c r="ET156" s="141"/>
      <c r="EU156" s="117"/>
      <c r="EV156" s="117"/>
      <c r="EW156" s="117"/>
      <c r="EX156" s="117"/>
      <c r="EY156" s="117"/>
      <c r="EZ156" s="117"/>
      <c r="FA156" s="117"/>
      <c r="FB156" s="117">
        <v>45070</v>
      </c>
      <c r="FC156" s="117">
        <v>45070</v>
      </c>
      <c r="FD156" s="117">
        <v>45070</v>
      </c>
      <c r="FE156" s="117">
        <v>45070</v>
      </c>
      <c r="FF156" s="116">
        <v>70</v>
      </c>
      <c r="FG156" s="117"/>
      <c r="FH156" s="138"/>
      <c r="FI156" s="142"/>
      <c r="FJ156" s="142"/>
      <c r="FK156" s="143">
        <v>243346</v>
      </c>
      <c r="FL156" s="143">
        <v>243346</v>
      </c>
      <c r="FM156" s="139" t="s">
        <v>708</v>
      </c>
      <c r="FN156" s="142"/>
      <c r="FO156" s="142"/>
      <c r="FP156" s="143">
        <v>243346</v>
      </c>
      <c r="FQ156" s="143">
        <v>243346</v>
      </c>
      <c r="FR156" s="157" t="s">
        <v>729</v>
      </c>
      <c r="FS156" s="473" t="s">
        <v>4718</v>
      </c>
      <c r="FT156" s="474">
        <v>45110</v>
      </c>
      <c r="FU156" s="475" t="s">
        <v>4832</v>
      </c>
      <c r="FW156" s="456" t="s">
        <v>4724</v>
      </c>
      <c r="FX156" s="457">
        <v>45092</v>
      </c>
      <c r="FY156" s="456" t="s">
        <v>4738</v>
      </c>
    </row>
    <row r="157" spans="1:181" ht="20.100000000000001" customHeight="1" x14ac:dyDescent="0.5">
      <c r="A157" s="109">
        <v>156</v>
      </c>
      <c r="B157" s="109" t="s">
        <v>674</v>
      </c>
      <c r="C157" s="109">
        <v>156</v>
      </c>
      <c r="D157" s="110" t="s">
        <v>675</v>
      </c>
      <c r="E157" s="110" t="s">
        <v>676</v>
      </c>
      <c r="F157" s="110" t="s">
        <v>677</v>
      </c>
      <c r="G157" s="111" t="s">
        <v>209</v>
      </c>
      <c r="H157" s="110" t="s">
        <v>2106</v>
      </c>
      <c r="I157" s="110" t="s">
        <v>2106</v>
      </c>
      <c r="J157" s="110"/>
      <c r="K157" s="111" t="s">
        <v>2107</v>
      </c>
      <c r="L157" s="111" t="s">
        <v>2108</v>
      </c>
      <c r="M157" s="111" t="s">
        <v>912</v>
      </c>
      <c r="N157" s="111" t="s">
        <v>682</v>
      </c>
      <c r="O157" s="111" t="s">
        <v>2109</v>
      </c>
      <c r="P157" s="113">
        <v>13.805158157892</v>
      </c>
      <c r="Q157" s="113">
        <v>100.503205708642</v>
      </c>
      <c r="R157" s="114" t="s">
        <v>2110</v>
      </c>
      <c r="S157" s="114" t="s">
        <v>2111</v>
      </c>
      <c r="T157" s="115" t="s">
        <v>2112</v>
      </c>
      <c r="U157" s="166" t="s">
        <v>2111</v>
      </c>
      <c r="V157" s="166"/>
      <c r="W157" s="167" t="s">
        <v>2113</v>
      </c>
      <c r="X157" s="167"/>
      <c r="Y157" s="115" t="s">
        <v>4515</v>
      </c>
      <c r="Z157" s="181"/>
      <c r="AA157" s="181"/>
      <c r="AB157" s="167"/>
      <c r="AC157" s="167"/>
      <c r="AD157" s="166" t="s">
        <v>2114</v>
      </c>
      <c r="AE157" s="167" t="s">
        <v>2115</v>
      </c>
      <c r="AF157" s="117" t="s">
        <v>690</v>
      </c>
      <c r="AG157" s="117">
        <v>44967</v>
      </c>
      <c r="AH157" s="118" t="s">
        <v>691</v>
      </c>
      <c r="AI157" s="118" t="s">
        <v>692</v>
      </c>
      <c r="AJ157" s="145">
        <v>9</v>
      </c>
      <c r="AK157" s="146">
        <v>12</v>
      </c>
      <c r="AL157" s="146">
        <v>3.9</v>
      </c>
      <c r="AM157" s="146">
        <f>AJ157*AK157</f>
        <v>108</v>
      </c>
      <c r="AN157" s="147">
        <v>1</v>
      </c>
      <c r="AO157" s="147">
        <v>3</v>
      </c>
      <c r="AP157" s="240" t="s">
        <v>2116</v>
      </c>
      <c r="AQ157" s="147" t="s">
        <v>882</v>
      </c>
      <c r="AR157" s="147">
        <v>3</v>
      </c>
      <c r="AS157" s="147"/>
      <c r="AT157" s="138">
        <v>44972</v>
      </c>
      <c r="AU157" s="142"/>
      <c r="AV157" s="234" t="s">
        <v>696</v>
      </c>
      <c r="AW157" s="150"/>
      <c r="AX157" s="147"/>
      <c r="AY157" s="147"/>
      <c r="AZ157" s="147"/>
      <c r="BA157" s="236"/>
      <c r="BB157" s="236"/>
      <c r="BC157" s="236" t="s">
        <v>697</v>
      </c>
      <c r="BD157" s="235" t="s">
        <v>698</v>
      </c>
      <c r="BE157" s="150"/>
      <c r="BF157" s="150"/>
      <c r="BG157" s="237" t="s">
        <v>699</v>
      </c>
      <c r="BH157" s="237" t="s">
        <v>700</v>
      </c>
      <c r="BI157" s="237" t="s">
        <v>701</v>
      </c>
      <c r="BJ157" s="152"/>
      <c r="BK157" s="238"/>
      <c r="BL157" s="170" t="s">
        <v>1825</v>
      </c>
      <c r="BM157" s="154"/>
      <c r="BN157" s="111" t="s">
        <v>2109</v>
      </c>
      <c r="BO157" s="130" t="s">
        <v>2109</v>
      </c>
      <c r="BP157" s="130"/>
      <c r="BQ157" s="116" t="s">
        <v>704</v>
      </c>
      <c r="BR157" s="116" t="s">
        <v>1143</v>
      </c>
      <c r="BS157" s="132">
        <v>44967</v>
      </c>
      <c r="BT157" s="133">
        <v>100</v>
      </c>
      <c r="BU157" s="132">
        <v>44967</v>
      </c>
      <c r="BV157" s="132"/>
      <c r="BW157" s="132"/>
      <c r="BX157" s="134"/>
      <c r="BY157" s="134"/>
      <c r="BZ157" s="134"/>
      <c r="CA157" s="132"/>
      <c r="CB157" s="135"/>
      <c r="CC157" s="132"/>
      <c r="CD157" s="136"/>
      <c r="CE157" s="136"/>
      <c r="CF157" s="136"/>
      <c r="CG157" s="135"/>
      <c r="CH157" s="129" t="s">
        <v>701</v>
      </c>
      <c r="CI157" s="117">
        <v>45009</v>
      </c>
      <c r="CJ157" s="117">
        <v>45009</v>
      </c>
      <c r="CK157" s="117"/>
      <c r="CL157" s="117">
        <v>45009</v>
      </c>
      <c r="CM157" s="133">
        <v>100</v>
      </c>
      <c r="CN157" s="117">
        <v>45009</v>
      </c>
      <c r="CO157" s="117"/>
      <c r="CP157" s="137" t="s">
        <v>706</v>
      </c>
      <c r="CQ157" s="132"/>
      <c r="CR157" s="117"/>
      <c r="CS157" s="132"/>
      <c r="CT157" s="133"/>
      <c r="CU157" s="137" t="s">
        <v>4382</v>
      </c>
      <c r="CV157" s="117"/>
      <c r="CW157" s="147"/>
      <c r="CX157" s="147"/>
      <c r="CY157" s="117">
        <v>45009</v>
      </c>
      <c r="CZ157" s="117">
        <v>45009</v>
      </c>
      <c r="DA157" s="117">
        <v>45009</v>
      </c>
      <c r="DB157" s="117">
        <v>45010</v>
      </c>
      <c r="DC157" s="133">
        <v>70</v>
      </c>
      <c r="DD157" s="117"/>
      <c r="DE157" s="138"/>
      <c r="DF157" s="138">
        <v>45023</v>
      </c>
      <c r="DG157" s="139" t="s">
        <v>4387</v>
      </c>
      <c r="DH157" s="117">
        <v>45037</v>
      </c>
      <c r="DI157" s="117">
        <v>45037</v>
      </c>
      <c r="DJ157" s="117">
        <v>45037</v>
      </c>
      <c r="DK157" s="117">
        <v>45037</v>
      </c>
      <c r="DL157" s="117"/>
      <c r="DM157" s="117"/>
      <c r="DN157" s="117"/>
      <c r="DO157" s="117"/>
      <c r="DP157" s="140"/>
      <c r="DQ157" s="117"/>
      <c r="DR157" s="117"/>
      <c r="DS157" s="117"/>
      <c r="DT157" s="117"/>
      <c r="DU157" s="117"/>
      <c r="DV157" s="117"/>
      <c r="DW157" s="133"/>
      <c r="DX157" s="117"/>
      <c r="DY157" s="117" t="s">
        <v>4834</v>
      </c>
      <c r="DZ157" s="117"/>
      <c r="EA157" s="117"/>
      <c r="EB157" s="117"/>
      <c r="EC157" s="117"/>
      <c r="ED157" s="116"/>
      <c r="EE157" s="117"/>
      <c r="EF157" s="117"/>
      <c r="EG157" s="117">
        <v>45050</v>
      </c>
      <c r="EH157" s="117">
        <v>45050</v>
      </c>
      <c r="EI157" s="117"/>
      <c r="EJ157" s="117">
        <v>45051</v>
      </c>
      <c r="EK157" s="116">
        <v>100</v>
      </c>
      <c r="EL157" s="117">
        <v>45063</v>
      </c>
      <c r="EM157" s="122" t="s">
        <v>4835</v>
      </c>
      <c r="EN157" s="141"/>
      <c r="EO157" s="141"/>
      <c r="EP157" s="141"/>
      <c r="EQ157" s="141"/>
      <c r="ER157" s="141"/>
      <c r="ES157" s="141"/>
      <c r="ET157" s="141"/>
      <c r="EU157" s="117"/>
      <c r="EV157" s="117"/>
      <c r="EW157" s="117"/>
      <c r="EX157" s="117"/>
      <c r="EY157" s="117"/>
      <c r="EZ157" s="117"/>
      <c r="FA157" s="117"/>
      <c r="FB157" s="117"/>
      <c r="FC157" s="117"/>
      <c r="FD157" s="117"/>
      <c r="FE157" s="117"/>
      <c r="FF157" s="116"/>
      <c r="FG157" s="117"/>
      <c r="FH157" s="138"/>
      <c r="FI157" s="142"/>
      <c r="FJ157" s="142"/>
      <c r="FK157" s="143"/>
      <c r="FL157" s="143"/>
      <c r="FM157" s="139"/>
      <c r="FN157" s="142"/>
      <c r="FO157" s="142"/>
      <c r="FP157" s="143"/>
      <c r="FQ157" s="143"/>
      <c r="FR157" s="139"/>
      <c r="FS157" s="473" t="s">
        <v>4718</v>
      </c>
      <c r="FT157" s="474">
        <v>45110</v>
      </c>
      <c r="FU157" s="475" t="s">
        <v>4832</v>
      </c>
      <c r="FW157" s="456" t="s">
        <v>4718</v>
      </c>
      <c r="FX157" s="457">
        <v>45093</v>
      </c>
      <c r="FY157" s="456" t="s">
        <v>4738</v>
      </c>
    </row>
    <row r="158" spans="1:181" ht="20.100000000000001" customHeight="1" x14ac:dyDescent="0.5">
      <c r="A158" s="109">
        <v>157</v>
      </c>
      <c r="B158" s="109" t="s">
        <v>674</v>
      </c>
      <c r="C158" s="109">
        <v>157</v>
      </c>
      <c r="D158" s="110" t="s">
        <v>675</v>
      </c>
      <c r="E158" s="110" t="s">
        <v>676</v>
      </c>
      <c r="F158" s="110" t="s">
        <v>677</v>
      </c>
      <c r="G158" s="111" t="s">
        <v>209</v>
      </c>
      <c r="H158" s="110" t="s">
        <v>2118</v>
      </c>
      <c r="I158" s="110" t="s">
        <v>2118</v>
      </c>
      <c r="J158" s="110"/>
      <c r="K158" s="111" t="s">
        <v>2119</v>
      </c>
      <c r="L158" s="111"/>
      <c r="M158" s="111" t="s">
        <v>2120</v>
      </c>
      <c r="N158" s="111" t="s">
        <v>682</v>
      </c>
      <c r="O158" s="259" t="s">
        <v>2121</v>
      </c>
      <c r="P158" s="113">
        <v>13.8412092537472</v>
      </c>
      <c r="Q158" s="113">
        <v>100.355713964353</v>
      </c>
      <c r="R158" s="114" t="s">
        <v>2122</v>
      </c>
      <c r="S158" s="114" t="s">
        <v>2123</v>
      </c>
      <c r="T158" s="115" t="s">
        <v>2124</v>
      </c>
      <c r="U158" s="166" t="s">
        <v>2125</v>
      </c>
      <c r="V158" s="166"/>
      <c r="W158" s="167" t="s">
        <v>2126</v>
      </c>
      <c r="X158" s="167"/>
      <c r="Y158" s="115" t="s">
        <v>4516</v>
      </c>
      <c r="Z158" s="181"/>
      <c r="AA158" s="181"/>
      <c r="AB158" s="167"/>
      <c r="AC158" s="167"/>
      <c r="AD158" s="332" t="s">
        <v>2114</v>
      </c>
      <c r="AE158" s="333" t="s">
        <v>2115</v>
      </c>
      <c r="AF158" s="117" t="s">
        <v>690</v>
      </c>
      <c r="AG158" s="117">
        <v>44967</v>
      </c>
      <c r="AH158" s="277" t="s">
        <v>691</v>
      </c>
      <c r="AI158" s="277" t="s">
        <v>692</v>
      </c>
      <c r="AJ158" s="145">
        <v>8</v>
      </c>
      <c r="AK158" s="146">
        <v>8</v>
      </c>
      <c r="AL158" s="146">
        <v>4</v>
      </c>
      <c r="AM158" s="146">
        <f>AJ158*AK158</f>
        <v>64</v>
      </c>
      <c r="AN158" s="147">
        <v>2</v>
      </c>
      <c r="AO158" s="147">
        <v>4</v>
      </c>
      <c r="AP158" s="240" t="s">
        <v>974</v>
      </c>
      <c r="AQ158" s="330"/>
      <c r="AR158" s="147">
        <v>3</v>
      </c>
      <c r="AS158" s="147"/>
      <c r="AT158" s="138">
        <v>44972</v>
      </c>
      <c r="AU158" s="148" t="s">
        <v>2127</v>
      </c>
      <c r="AV158" s="234" t="s">
        <v>696</v>
      </c>
      <c r="AW158" s="150"/>
      <c r="AX158" s="147"/>
      <c r="AY158" s="147"/>
      <c r="AZ158" s="147"/>
      <c r="BA158" s="236"/>
      <c r="BB158" s="236"/>
      <c r="BC158" s="147"/>
      <c r="BD158" s="235" t="s">
        <v>698</v>
      </c>
      <c r="BE158" s="150"/>
      <c r="BF158" s="150"/>
      <c r="BG158" s="237" t="s">
        <v>699</v>
      </c>
      <c r="BH158" s="237" t="s">
        <v>700</v>
      </c>
      <c r="BI158" s="237" t="s">
        <v>701</v>
      </c>
      <c r="BJ158" s="152"/>
      <c r="BK158" s="152"/>
      <c r="BL158" s="170" t="s">
        <v>1825</v>
      </c>
      <c r="BM158" s="154"/>
      <c r="BN158" s="111" t="s">
        <v>2121</v>
      </c>
      <c r="BO158" s="130" t="s">
        <v>2121</v>
      </c>
      <c r="BP158" s="130"/>
      <c r="BQ158" s="116" t="s">
        <v>704</v>
      </c>
      <c r="BR158" s="116" t="s">
        <v>1143</v>
      </c>
      <c r="BS158" s="132">
        <v>44967</v>
      </c>
      <c r="BT158" s="133">
        <v>100</v>
      </c>
      <c r="BU158" s="132">
        <v>44967</v>
      </c>
      <c r="BV158" s="132"/>
      <c r="BW158" s="132"/>
      <c r="BX158" s="134"/>
      <c r="BY158" s="134"/>
      <c r="BZ158" s="134"/>
      <c r="CA158" s="132"/>
      <c r="CB158" s="135"/>
      <c r="CC158" s="132"/>
      <c r="CD158" s="136"/>
      <c r="CE158" s="136"/>
      <c r="CF158" s="136"/>
      <c r="CG158" s="135"/>
      <c r="CH158" s="129" t="s">
        <v>701</v>
      </c>
      <c r="CI158" s="117">
        <v>45015</v>
      </c>
      <c r="CJ158" s="117">
        <v>45015</v>
      </c>
      <c r="CK158" s="132"/>
      <c r="CL158" s="117">
        <v>45015</v>
      </c>
      <c r="CM158" s="133">
        <v>100</v>
      </c>
      <c r="CN158" s="117">
        <v>45015</v>
      </c>
      <c r="CO158" s="117"/>
      <c r="CP158" s="117">
        <v>45043</v>
      </c>
      <c r="CQ158" s="117">
        <v>45043</v>
      </c>
      <c r="CR158" s="117"/>
      <c r="CS158" s="117">
        <v>45043</v>
      </c>
      <c r="CT158" s="133">
        <v>100</v>
      </c>
      <c r="CU158" s="117">
        <v>45043</v>
      </c>
      <c r="CV158" s="117"/>
      <c r="CW158" s="147"/>
      <c r="CX158" s="147"/>
      <c r="CY158" s="169">
        <v>45015</v>
      </c>
      <c r="CZ158" s="117">
        <v>45015</v>
      </c>
      <c r="DA158" s="117"/>
      <c r="DB158" s="117">
        <v>45016</v>
      </c>
      <c r="DC158" s="133">
        <v>100</v>
      </c>
      <c r="DD158" s="164">
        <v>45019</v>
      </c>
      <c r="DE158" s="261"/>
      <c r="DF158" s="138">
        <v>45019</v>
      </c>
      <c r="DG158" s="139" t="s">
        <v>4413</v>
      </c>
      <c r="DH158" s="117">
        <v>45037</v>
      </c>
      <c r="DI158" s="117">
        <v>45037</v>
      </c>
      <c r="DJ158" s="117">
        <v>45037</v>
      </c>
      <c r="DK158" s="117">
        <v>45037</v>
      </c>
      <c r="DL158" s="117"/>
      <c r="DM158" s="117"/>
      <c r="DN158" s="117"/>
      <c r="DO158" s="117"/>
      <c r="DP158" s="140"/>
      <c r="DQ158" s="117"/>
      <c r="DR158" s="117"/>
      <c r="DS158" s="117"/>
      <c r="DT158" s="117"/>
      <c r="DU158" s="117"/>
      <c r="DV158" s="117"/>
      <c r="DW158" s="133"/>
      <c r="DX158" s="117"/>
      <c r="DY158" s="117" t="s">
        <v>4834</v>
      </c>
      <c r="DZ158" s="117">
        <v>45038</v>
      </c>
      <c r="EA158" s="117">
        <v>45038</v>
      </c>
      <c r="EB158" s="117"/>
      <c r="EC158" s="117">
        <v>45038</v>
      </c>
      <c r="ED158" s="116">
        <v>100</v>
      </c>
      <c r="EE158" s="117">
        <v>45038</v>
      </c>
      <c r="EF158" s="117" t="s">
        <v>4481</v>
      </c>
      <c r="EG158" s="117">
        <v>45056</v>
      </c>
      <c r="EH158" s="117">
        <v>45056</v>
      </c>
      <c r="EI158" s="117"/>
      <c r="EJ158" s="117">
        <v>45056</v>
      </c>
      <c r="EK158" s="133">
        <v>100</v>
      </c>
      <c r="EL158" s="117">
        <v>45062</v>
      </c>
      <c r="EM158" s="122" t="s">
        <v>4790</v>
      </c>
      <c r="EN158" s="141"/>
      <c r="EO158" s="141"/>
      <c r="EP158" s="141"/>
      <c r="EQ158" s="141"/>
      <c r="ER158" s="141"/>
      <c r="ES158" s="141"/>
      <c r="ET158" s="141"/>
      <c r="EU158" s="117"/>
      <c r="EV158" s="117"/>
      <c r="EW158" s="117"/>
      <c r="EX158" s="117"/>
      <c r="EY158" s="117"/>
      <c r="EZ158" s="117"/>
      <c r="FA158" s="117"/>
      <c r="FB158" s="117">
        <v>45058</v>
      </c>
      <c r="FC158" s="117">
        <v>45058</v>
      </c>
      <c r="FD158" s="117">
        <v>45058</v>
      </c>
      <c r="FE158" s="117">
        <v>45059</v>
      </c>
      <c r="FF158" s="116">
        <v>70</v>
      </c>
      <c r="FG158" s="117"/>
      <c r="FH158" s="138"/>
      <c r="FI158" s="142"/>
      <c r="FJ158" s="142"/>
      <c r="FK158" s="143"/>
      <c r="FL158" s="143"/>
      <c r="FM158" s="139"/>
      <c r="FN158" s="142"/>
      <c r="FO158" s="142"/>
      <c r="FP158" s="143"/>
      <c r="FQ158" s="143"/>
      <c r="FR158" s="139"/>
      <c r="FS158" s="473" t="s">
        <v>4718</v>
      </c>
      <c r="FT158" s="474">
        <v>45111</v>
      </c>
      <c r="FU158" s="475" t="s">
        <v>4832</v>
      </c>
      <c r="FW158" s="456" t="s">
        <v>4718</v>
      </c>
      <c r="FX158" s="457">
        <v>45093</v>
      </c>
      <c r="FY158" s="456" t="s">
        <v>4738</v>
      </c>
    </row>
    <row r="159" spans="1:181" ht="20.100000000000001" customHeight="1" x14ac:dyDescent="0.5">
      <c r="A159" s="109">
        <v>158</v>
      </c>
      <c r="B159" s="109" t="s">
        <v>674</v>
      </c>
      <c r="C159" s="109">
        <v>158</v>
      </c>
      <c r="D159" s="110" t="s">
        <v>675</v>
      </c>
      <c r="E159" s="110" t="s">
        <v>676</v>
      </c>
      <c r="F159" s="110" t="s">
        <v>677</v>
      </c>
      <c r="G159" s="111" t="s">
        <v>209</v>
      </c>
      <c r="H159" s="110" t="s">
        <v>1203</v>
      </c>
      <c r="I159" s="110" t="s">
        <v>2096</v>
      </c>
      <c r="J159" s="331"/>
      <c r="K159" s="324" t="s">
        <v>2129</v>
      </c>
      <c r="L159" s="111" t="s">
        <v>2108</v>
      </c>
      <c r="M159" s="111" t="s">
        <v>912</v>
      </c>
      <c r="N159" s="111" t="s">
        <v>682</v>
      </c>
      <c r="O159" s="111" t="s">
        <v>2131</v>
      </c>
      <c r="P159" s="113">
        <v>13.8788299051037</v>
      </c>
      <c r="Q159" s="113">
        <v>100.5480382662</v>
      </c>
      <c r="R159" s="114" t="s">
        <v>2132</v>
      </c>
      <c r="S159" s="114"/>
      <c r="T159" s="115" t="s">
        <v>2133</v>
      </c>
      <c r="U159" s="166" t="s">
        <v>2134</v>
      </c>
      <c r="V159" s="166"/>
      <c r="W159" s="167" t="s">
        <v>2135</v>
      </c>
      <c r="X159" s="167"/>
      <c r="Y159" s="115" t="s">
        <v>4517</v>
      </c>
      <c r="Z159" s="181"/>
      <c r="AA159" s="181"/>
      <c r="AB159" s="167"/>
      <c r="AC159" s="167"/>
      <c r="AD159" s="167" t="s">
        <v>762</v>
      </c>
      <c r="AE159" s="167" t="s">
        <v>763</v>
      </c>
      <c r="AF159" s="117" t="s">
        <v>690</v>
      </c>
      <c r="AG159" s="132">
        <v>44963</v>
      </c>
      <c r="AH159" s="118" t="s">
        <v>691</v>
      </c>
      <c r="AI159" s="118" t="s">
        <v>692</v>
      </c>
      <c r="AJ159" s="145">
        <v>6</v>
      </c>
      <c r="AK159" s="146">
        <v>10</v>
      </c>
      <c r="AL159" s="146">
        <v>2.5</v>
      </c>
      <c r="AM159" s="146">
        <v>60</v>
      </c>
      <c r="AN159" s="147">
        <v>1</v>
      </c>
      <c r="AO159" s="147">
        <v>2</v>
      </c>
      <c r="AP159" s="240" t="s">
        <v>1788</v>
      </c>
      <c r="AQ159" s="334"/>
      <c r="AR159" s="147">
        <v>3</v>
      </c>
      <c r="AS159" s="147"/>
      <c r="AT159" s="138">
        <v>44964</v>
      </c>
      <c r="AU159" s="294" t="s">
        <v>1316</v>
      </c>
      <c r="AV159" s="234" t="s">
        <v>2136</v>
      </c>
      <c r="AW159" s="235" t="s">
        <v>1584</v>
      </c>
      <c r="AX159" s="236"/>
      <c r="AY159" s="236"/>
      <c r="AZ159" s="236"/>
      <c r="BA159" s="236"/>
      <c r="BB159" s="236"/>
      <c r="BC159" s="236"/>
      <c r="BD159" s="235" t="s">
        <v>698</v>
      </c>
      <c r="BE159" s="235"/>
      <c r="BF159" s="235"/>
      <c r="BG159" s="237" t="s">
        <v>699</v>
      </c>
      <c r="BH159" s="237" t="s">
        <v>700</v>
      </c>
      <c r="BI159" s="237" t="s">
        <v>701</v>
      </c>
      <c r="BJ159" s="238"/>
      <c r="BK159" s="238"/>
      <c r="BL159" s="153"/>
      <c r="BM159" s="154"/>
      <c r="BN159" s="111" t="s">
        <v>2131</v>
      </c>
      <c r="BO159" s="131" t="s">
        <v>2130</v>
      </c>
      <c r="BP159" s="131" t="s">
        <v>703</v>
      </c>
      <c r="BQ159" s="116" t="s">
        <v>704</v>
      </c>
      <c r="BR159" s="116" t="s">
        <v>1143</v>
      </c>
      <c r="BS159" s="132">
        <v>44963</v>
      </c>
      <c r="BT159" s="133">
        <v>100</v>
      </c>
      <c r="BU159" s="132">
        <v>44963</v>
      </c>
      <c r="BV159" s="132"/>
      <c r="BW159" s="132"/>
      <c r="BX159" s="134"/>
      <c r="BY159" s="134"/>
      <c r="BZ159" s="134"/>
      <c r="CA159" s="132"/>
      <c r="CB159" s="135"/>
      <c r="CC159" s="132"/>
      <c r="CD159" s="136"/>
      <c r="CE159" s="136"/>
      <c r="CF159" s="136"/>
      <c r="CG159" s="135"/>
      <c r="CH159" s="129" t="s">
        <v>701</v>
      </c>
      <c r="CI159" s="117">
        <v>45006</v>
      </c>
      <c r="CJ159" s="117">
        <v>45006</v>
      </c>
      <c r="CK159" s="132"/>
      <c r="CL159" s="117">
        <v>45006</v>
      </c>
      <c r="CM159" s="133">
        <v>100</v>
      </c>
      <c r="CN159" s="117">
        <v>45006</v>
      </c>
      <c r="CO159" s="117"/>
      <c r="CP159" s="132">
        <v>45043</v>
      </c>
      <c r="CQ159" s="132">
        <v>45043</v>
      </c>
      <c r="CR159" s="117"/>
      <c r="CS159" s="132">
        <v>45043</v>
      </c>
      <c r="CT159" s="133">
        <v>100</v>
      </c>
      <c r="CU159" s="132">
        <v>45043</v>
      </c>
      <c r="CV159" s="117"/>
      <c r="CW159" s="236"/>
      <c r="CX159" s="236"/>
      <c r="CY159" s="117">
        <v>45006</v>
      </c>
      <c r="CZ159" s="117">
        <v>45006</v>
      </c>
      <c r="DA159" s="117"/>
      <c r="DB159" s="117">
        <v>45007</v>
      </c>
      <c r="DC159" s="133">
        <v>100</v>
      </c>
      <c r="DD159" s="117">
        <v>45022</v>
      </c>
      <c r="DE159" s="138" t="s">
        <v>2137</v>
      </c>
      <c r="DF159" s="138">
        <v>45012</v>
      </c>
      <c r="DG159" s="139" t="s">
        <v>4383</v>
      </c>
      <c r="DH159" s="117">
        <v>45026</v>
      </c>
      <c r="DI159" s="117">
        <v>45026</v>
      </c>
      <c r="DJ159" s="117">
        <v>45026</v>
      </c>
      <c r="DK159" s="117">
        <v>45026</v>
      </c>
      <c r="DL159" s="117"/>
      <c r="DM159" s="117"/>
      <c r="DN159" s="117"/>
      <c r="DO159" s="117"/>
      <c r="DP159" s="140"/>
      <c r="DQ159" s="117"/>
      <c r="DR159" s="117"/>
      <c r="DS159" s="117">
        <v>45066</v>
      </c>
      <c r="DT159" s="117">
        <v>45066</v>
      </c>
      <c r="DU159" s="117">
        <v>45066</v>
      </c>
      <c r="DV159" s="117">
        <v>45077</v>
      </c>
      <c r="DW159" s="133">
        <v>70</v>
      </c>
      <c r="DX159" s="117"/>
      <c r="DY159" s="117" t="s">
        <v>4834</v>
      </c>
      <c r="DZ159" s="117">
        <v>45023</v>
      </c>
      <c r="EA159" s="117">
        <v>45023</v>
      </c>
      <c r="EB159" s="117"/>
      <c r="EC159" s="117">
        <v>45023</v>
      </c>
      <c r="ED159" s="116">
        <v>100</v>
      </c>
      <c r="EE159" s="117">
        <v>45023</v>
      </c>
      <c r="EF159" s="117" t="s">
        <v>2138</v>
      </c>
      <c r="EG159" s="117">
        <v>45023</v>
      </c>
      <c r="EH159" s="117">
        <v>45023</v>
      </c>
      <c r="EI159" s="117"/>
      <c r="EJ159" s="117">
        <v>45024</v>
      </c>
      <c r="EK159" s="116">
        <v>100</v>
      </c>
      <c r="EL159" s="117">
        <v>45063</v>
      </c>
      <c r="EM159" s="122" t="s">
        <v>4836</v>
      </c>
      <c r="EN159" s="141"/>
      <c r="EO159" s="141"/>
      <c r="EP159" s="141"/>
      <c r="EQ159" s="141"/>
      <c r="ER159" s="141"/>
      <c r="ES159" s="141"/>
      <c r="ET159" s="141"/>
      <c r="EU159" s="117"/>
      <c r="EV159" s="117"/>
      <c r="EW159" s="117"/>
      <c r="EX159" s="117"/>
      <c r="EY159" s="117"/>
      <c r="EZ159" s="117"/>
      <c r="FA159" s="117"/>
      <c r="FB159" s="117">
        <v>45070</v>
      </c>
      <c r="FC159" s="117">
        <v>45070</v>
      </c>
      <c r="FD159" s="117">
        <v>45070</v>
      </c>
      <c r="FE159" s="117">
        <v>45070</v>
      </c>
      <c r="FF159" s="116">
        <v>70</v>
      </c>
      <c r="FG159" s="117"/>
      <c r="FH159" s="138"/>
      <c r="FI159" s="142"/>
      <c r="FJ159" s="142"/>
      <c r="FK159" s="143"/>
      <c r="FL159" s="143"/>
      <c r="FM159" s="139"/>
      <c r="FN159" s="142"/>
      <c r="FO159" s="142"/>
      <c r="FP159" s="143"/>
      <c r="FQ159" s="143"/>
      <c r="FR159" s="139"/>
      <c r="FS159" s="473" t="s">
        <v>4718</v>
      </c>
      <c r="FT159" s="474">
        <v>45111</v>
      </c>
      <c r="FU159" s="475" t="s">
        <v>4832</v>
      </c>
      <c r="FW159" s="456" t="s">
        <v>4718</v>
      </c>
      <c r="FX159" s="457">
        <v>45093</v>
      </c>
      <c r="FY159" s="456" t="s">
        <v>4738</v>
      </c>
    </row>
    <row r="160" spans="1:181" ht="20.100000000000001" customHeight="1" x14ac:dyDescent="0.5">
      <c r="A160" s="109">
        <v>159</v>
      </c>
      <c r="B160" s="109" t="s">
        <v>674</v>
      </c>
      <c r="C160" s="109">
        <v>159</v>
      </c>
      <c r="D160" s="110" t="s">
        <v>675</v>
      </c>
      <c r="E160" s="110" t="s">
        <v>676</v>
      </c>
      <c r="F160" s="110" t="s">
        <v>677</v>
      </c>
      <c r="G160" s="111" t="s">
        <v>209</v>
      </c>
      <c r="H160" s="110" t="s">
        <v>1203</v>
      </c>
      <c r="I160" s="110" t="s">
        <v>2139</v>
      </c>
      <c r="J160" s="331"/>
      <c r="K160" s="324" t="s">
        <v>2140</v>
      </c>
      <c r="L160" s="111" t="s">
        <v>2108</v>
      </c>
      <c r="M160" s="111" t="s">
        <v>912</v>
      </c>
      <c r="N160" s="111" t="s">
        <v>682</v>
      </c>
      <c r="O160" s="111" t="s">
        <v>2141</v>
      </c>
      <c r="P160" s="113">
        <v>13.861522986945401</v>
      </c>
      <c r="Q160" s="113">
        <v>100.499128726009</v>
      </c>
      <c r="R160" s="114" t="s">
        <v>2142</v>
      </c>
      <c r="S160" s="114"/>
      <c r="T160" s="115" t="s">
        <v>2143</v>
      </c>
      <c r="U160" s="239" t="s">
        <v>2144</v>
      </c>
      <c r="V160" s="166"/>
      <c r="W160" s="167" t="s">
        <v>2145</v>
      </c>
      <c r="X160" s="167"/>
      <c r="Y160" s="115">
        <v>11000</v>
      </c>
      <c r="Z160" s="181"/>
      <c r="AA160" s="181"/>
      <c r="AB160" s="167"/>
      <c r="AC160" s="167"/>
      <c r="AD160" s="167" t="s">
        <v>762</v>
      </c>
      <c r="AE160" s="167" t="s">
        <v>763</v>
      </c>
      <c r="AF160" s="117" t="s">
        <v>690</v>
      </c>
      <c r="AG160" s="132">
        <v>44963</v>
      </c>
      <c r="AH160" s="118" t="s">
        <v>691</v>
      </c>
      <c r="AI160" s="118" t="s">
        <v>692</v>
      </c>
      <c r="AJ160" s="145">
        <v>6</v>
      </c>
      <c r="AK160" s="146">
        <v>9</v>
      </c>
      <c r="AL160" s="146">
        <v>3.2</v>
      </c>
      <c r="AM160" s="146">
        <v>54</v>
      </c>
      <c r="AN160" s="147">
        <v>4</v>
      </c>
      <c r="AO160" s="147">
        <v>4</v>
      </c>
      <c r="AP160" s="240"/>
      <c r="AQ160" s="147" t="s">
        <v>694</v>
      </c>
      <c r="AR160" s="147">
        <v>3</v>
      </c>
      <c r="AS160" s="147"/>
      <c r="AT160" s="138">
        <v>44964</v>
      </c>
      <c r="AU160" s="294" t="s">
        <v>1316</v>
      </c>
      <c r="AV160" s="234" t="s">
        <v>696</v>
      </c>
      <c r="AW160" s="235" t="s">
        <v>849</v>
      </c>
      <c r="AX160" s="236"/>
      <c r="AY160" s="236"/>
      <c r="AZ160" s="236"/>
      <c r="BA160" s="236"/>
      <c r="BB160" s="236" t="s">
        <v>697</v>
      </c>
      <c r="BC160" s="236"/>
      <c r="BD160" s="235" t="s">
        <v>698</v>
      </c>
      <c r="BE160" s="235"/>
      <c r="BF160" s="235"/>
      <c r="BG160" s="237" t="s">
        <v>699</v>
      </c>
      <c r="BH160" s="237" t="s">
        <v>700</v>
      </c>
      <c r="BI160" s="237" t="s">
        <v>701</v>
      </c>
      <c r="BJ160" s="238"/>
      <c r="BK160" s="238"/>
      <c r="BL160" s="170" t="s">
        <v>1825</v>
      </c>
      <c r="BM160" s="154"/>
      <c r="BN160" s="111" t="s">
        <v>2141</v>
      </c>
      <c r="BO160" s="130" t="s">
        <v>2141</v>
      </c>
      <c r="BP160" s="130"/>
      <c r="BQ160" s="116" t="s">
        <v>704</v>
      </c>
      <c r="BR160" s="116" t="s">
        <v>1143</v>
      </c>
      <c r="BS160" s="132">
        <v>44963</v>
      </c>
      <c r="BT160" s="133">
        <v>100</v>
      </c>
      <c r="BU160" s="132">
        <v>44963</v>
      </c>
      <c r="BV160" s="132"/>
      <c r="BW160" s="132"/>
      <c r="BX160" s="134"/>
      <c r="BY160" s="134"/>
      <c r="BZ160" s="134"/>
      <c r="CA160" s="132"/>
      <c r="CB160" s="135"/>
      <c r="CC160" s="132"/>
      <c r="CD160" s="136"/>
      <c r="CE160" s="136"/>
      <c r="CF160" s="136"/>
      <c r="CG160" s="135"/>
      <c r="CH160" s="129" t="s">
        <v>701</v>
      </c>
      <c r="CI160" s="117">
        <v>45007</v>
      </c>
      <c r="CJ160" s="117">
        <v>45007</v>
      </c>
      <c r="CK160" s="132"/>
      <c r="CL160" s="117">
        <v>45007</v>
      </c>
      <c r="CM160" s="133">
        <v>100</v>
      </c>
      <c r="CN160" s="117">
        <v>45007</v>
      </c>
      <c r="CO160" s="117"/>
      <c r="CP160" s="434"/>
      <c r="CQ160" s="435"/>
      <c r="CR160" s="436"/>
      <c r="CS160" s="435"/>
      <c r="CT160" s="437"/>
      <c r="CU160" s="434"/>
      <c r="CV160" s="117"/>
      <c r="CW160" s="236"/>
      <c r="CX160" s="236"/>
      <c r="CY160" s="117">
        <v>45007</v>
      </c>
      <c r="CZ160" s="117">
        <v>45007</v>
      </c>
      <c r="DA160" s="117"/>
      <c r="DB160" s="117">
        <v>45008</v>
      </c>
      <c r="DC160" s="133">
        <v>100</v>
      </c>
      <c r="DD160" s="117">
        <v>45023</v>
      </c>
      <c r="DE160" s="138" t="s">
        <v>2146</v>
      </c>
      <c r="DF160" s="138">
        <v>45012</v>
      </c>
      <c r="DG160" s="139" t="s">
        <v>4383</v>
      </c>
      <c r="DH160" s="117">
        <v>45042</v>
      </c>
      <c r="DI160" s="117">
        <v>45042</v>
      </c>
      <c r="DJ160" s="117">
        <v>45042</v>
      </c>
      <c r="DK160" s="117">
        <v>45042</v>
      </c>
      <c r="DL160" s="117"/>
      <c r="DM160" s="117"/>
      <c r="DN160" s="117"/>
      <c r="DO160" s="117"/>
      <c r="DP160" s="140"/>
      <c r="DQ160" s="117"/>
      <c r="DR160" s="117"/>
      <c r="DS160" s="117">
        <v>45027</v>
      </c>
      <c r="DT160" s="117">
        <v>45027</v>
      </c>
      <c r="DU160" s="117">
        <v>45028</v>
      </c>
      <c r="DV160" s="117">
        <v>45028</v>
      </c>
      <c r="DW160" s="133">
        <v>50</v>
      </c>
      <c r="DX160" s="117"/>
      <c r="DY160" s="117"/>
      <c r="DZ160" s="117">
        <v>45023</v>
      </c>
      <c r="EA160" s="117">
        <v>45023</v>
      </c>
      <c r="EB160" s="117"/>
      <c r="EC160" s="117">
        <v>45023</v>
      </c>
      <c r="ED160" s="116">
        <v>100</v>
      </c>
      <c r="EE160" s="117">
        <v>45023</v>
      </c>
      <c r="EF160" s="117" t="s">
        <v>2147</v>
      </c>
      <c r="EG160" s="117">
        <v>45023</v>
      </c>
      <c r="EH160" s="117">
        <v>45023</v>
      </c>
      <c r="EI160" s="117"/>
      <c r="EJ160" s="117">
        <v>45023</v>
      </c>
      <c r="EK160" s="116">
        <v>100</v>
      </c>
      <c r="EL160" s="117">
        <v>45062</v>
      </c>
      <c r="EM160" s="122" t="s">
        <v>2147</v>
      </c>
      <c r="EN160" s="141"/>
      <c r="EO160" s="141"/>
      <c r="EP160" s="141"/>
      <c r="EQ160" s="141"/>
      <c r="ER160" s="141"/>
      <c r="ES160" s="141"/>
      <c r="ET160" s="141"/>
      <c r="EU160" s="117"/>
      <c r="EV160" s="117"/>
      <c r="EW160" s="117"/>
      <c r="EX160" s="117"/>
      <c r="EY160" s="117"/>
      <c r="EZ160" s="117"/>
      <c r="FA160" s="117"/>
      <c r="FB160" s="117">
        <v>45070</v>
      </c>
      <c r="FC160" s="117">
        <v>45070</v>
      </c>
      <c r="FD160" s="117">
        <v>45070</v>
      </c>
      <c r="FE160" s="117">
        <v>45070</v>
      </c>
      <c r="FF160" s="116">
        <v>70</v>
      </c>
      <c r="FG160" s="117"/>
      <c r="FH160" s="138"/>
      <c r="FI160" s="142"/>
      <c r="FJ160" s="142"/>
      <c r="FK160" s="143">
        <v>243347</v>
      </c>
      <c r="FL160" s="143">
        <v>243347</v>
      </c>
      <c r="FM160" s="139" t="s">
        <v>708</v>
      </c>
      <c r="FN160" s="142"/>
      <c r="FO160" s="142"/>
      <c r="FP160" s="143">
        <v>243347</v>
      </c>
      <c r="FQ160" s="143">
        <v>243347</v>
      </c>
      <c r="FR160" s="157" t="s">
        <v>729</v>
      </c>
      <c r="FS160" s="473" t="s">
        <v>4718</v>
      </c>
      <c r="FT160" s="474">
        <v>45111</v>
      </c>
      <c r="FU160" s="475" t="s">
        <v>4832</v>
      </c>
      <c r="FW160" s="456" t="s">
        <v>4723</v>
      </c>
      <c r="FX160" s="457">
        <v>45093</v>
      </c>
      <c r="FY160" s="456" t="s">
        <v>4738</v>
      </c>
    </row>
    <row r="161" spans="1:181" ht="20.100000000000001" customHeight="1" x14ac:dyDescent="0.5">
      <c r="A161" s="109">
        <v>160</v>
      </c>
      <c r="B161" s="109" t="s">
        <v>674</v>
      </c>
      <c r="C161" s="109">
        <v>160</v>
      </c>
      <c r="D161" s="110" t="s">
        <v>675</v>
      </c>
      <c r="E161" s="110" t="s">
        <v>676</v>
      </c>
      <c r="F161" s="110" t="s">
        <v>677</v>
      </c>
      <c r="G161" s="111" t="s">
        <v>209</v>
      </c>
      <c r="H161" s="110" t="s">
        <v>2148</v>
      </c>
      <c r="I161" s="110" t="s">
        <v>2149</v>
      </c>
      <c r="J161" s="110"/>
      <c r="K161" s="111" t="s">
        <v>2150</v>
      </c>
      <c r="L161" s="111" t="s">
        <v>2151</v>
      </c>
      <c r="M161" s="111" t="s">
        <v>912</v>
      </c>
      <c r="N161" s="111" t="s">
        <v>682</v>
      </c>
      <c r="O161" s="111" t="s">
        <v>2152</v>
      </c>
      <c r="P161" s="113">
        <v>13.912389715907199</v>
      </c>
      <c r="Q161" s="113">
        <v>100.414553754845</v>
      </c>
      <c r="R161" s="114" t="s">
        <v>2153</v>
      </c>
      <c r="S161" s="114" t="s">
        <v>2154</v>
      </c>
      <c r="T161" s="115" t="s">
        <v>2155</v>
      </c>
      <c r="U161" s="166" t="s">
        <v>2156</v>
      </c>
      <c r="V161" s="166"/>
      <c r="W161" s="167" t="s">
        <v>2157</v>
      </c>
      <c r="X161" s="167"/>
      <c r="Y161" s="115"/>
      <c r="Z161" s="181"/>
      <c r="AA161" s="181"/>
      <c r="AB161" s="167"/>
      <c r="AC161" s="167"/>
      <c r="AD161" s="167" t="s">
        <v>2114</v>
      </c>
      <c r="AE161" s="167" t="s">
        <v>2115</v>
      </c>
      <c r="AF161" s="117" t="s">
        <v>690</v>
      </c>
      <c r="AG161" s="132">
        <v>44964</v>
      </c>
      <c r="AH161" s="118" t="s">
        <v>691</v>
      </c>
      <c r="AI161" s="118" t="s">
        <v>692</v>
      </c>
      <c r="AJ161" s="145">
        <v>7.2</v>
      </c>
      <c r="AK161" s="146">
        <v>18.12</v>
      </c>
      <c r="AL161" s="146">
        <v>2.4</v>
      </c>
      <c r="AM161" s="146">
        <v>130.46</v>
      </c>
      <c r="AN161" s="147">
        <v>1</v>
      </c>
      <c r="AO161" s="147">
        <v>4</v>
      </c>
      <c r="AP161" s="240" t="s">
        <v>2158</v>
      </c>
      <c r="AQ161" s="147" t="s">
        <v>694</v>
      </c>
      <c r="AR161" s="147">
        <v>3</v>
      </c>
      <c r="AS161" s="147"/>
      <c r="AT161" s="138">
        <v>44965</v>
      </c>
      <c r="AU161" s="294" t="s">
        <v>2159</v>
      </c>
      <c r="AV161" s="234" t="s">
        <v>725</v>
      </c>
      <c r="AW161" s="235"/>
      <c r="AX161" s="236"/>
      <c r="AY161" s="236"/>
      <c r="AZ161" s="236"/>
      <c r="BA161" s="236" t="s">
        <v>697</v>
      </c>
      <c r="BB161" s="236" t="s">
        <v>697</v>
      </c>
      <c r="BC161" s="236"/>
      <c r="BD161" s="235" t="s">
        <v>698</v>
      </c>
      <c r="BE161" s="235"/>
      <c r="BF161" s="235"/>
      <c r="BG161" s="237" t="s">
        <v>699</v>
      </c>
      <c r="BH161" s="237" t="s">
        <v>700</v>
      </c>
      <c r="BI161" s="237" t="s">
        <v>701</v>
      </c>
      <c r="BJ161" s="238"/>
      <c r="BK161" s="238"/>
      <c r="BL161" s="170" t="s">
        <v>1825</v>
      </c>
      <c r="BM161" s="154"/>
      <c r="BN161" s="111" t="s">
        <v>2152</v>
      </c>
      <c r="BO161" s="130" t="s">
        <v>2152</v>
      </c>
      <c r="BP161" s="130"/>
      <c r="BQ161" s="116" t="s">
        <v>704</v>
      </c>
      <c r="BR161" s="116" t="s">
        <v>1143</v>
      </c>
      <c r="BS161" s="132">
        <v>44964</v>
      </c>
      <c r="BT161" s="133">
        <v>100</v>
      </c>
      <c r="BU161" s="132">
        <v>44964</v>
      </c>
      <c r="BV161" s="132"/>
      <c r="BW161" s="132"/>
      <c r="BX161" s="134"/>
      <c r="BY161" s="134"/>
      <c r="BZ161" s="134"/>
      <c r="CA161" s="132"/>
      <c r="CB161" s="135"/>
      <c r="CC161" s="132"/>
      <c r="CD161" s="136"/>
      <c r="CE161" s="136"/>
      <c r="CF161" s="136"/>
      <c r="CG161" s="135"/>
      <c r="CH161" s="129" t="s">
        <v>701</v>
      </c>
      <c r="CI161" s="132">
        <v>44986</v>
      </c>
      <c r="CJ161" s="132">
        <v>44986</v>
      </c>
      <c r="CK161" s="132"/>
      <c r="CL161" s="132">
        <v>44986</v>
      </c>
      <c r="CM161" s="133">
        <v>100</v>
      </c>
      <c r="CN161" s="132">
        <v>44986</v>
      </c>
      <c r="CO161" s="132"/>
      <c r="CP161" s="137" t="s">
        <v>706</v>
      </c>
      <c r="CQ161" s="132"/>
      <c r="CR161" s="117"/>
      <c r="CS161" s="132"/>
      <c r="CT161" s="133"/>
      <c r="CU161" s="137" t="s">
        <v>4382</v>
      </c>
      <c r="CV161" s="117"/>
      <c r="CW161" s="236"/>
      <c r="CX161" s="236"/>
      <c r="CY161" s="117">
        <v>45006</v>
      </c>
      <c r="CZ161" s="117">
        <v>45006</v>
      </c>
      <c r="DA161" s="117"/>
      <c r="DB161" s="117">
        <v>45007</v>
      </c>
      <c r="DC161" s="133">
        <v>100</v>
      </c>
      <c r="DD161" s="117">
        <v>45007</v>
      </c>
      <c r="DE161" s="138"/>
      <c r="DF161" s="138">
        <v>45012</v>
      </c>
      <c r="DG161" s="139" t="s">
        <v>4383</v>
      </c>
      <c r="DH161" s="117">
        <v>45026</v>
      </c>
      <c r="DI161" s="117">
        <v>45026</v>
      </c>
      <c r="DJ161" s="117">
        <v>45026</v>
      </c>
      <c r="DK161" s="117">
        <v>45026</v>
      </c>
      <c r="DL161" s="117"/>
      <c r="DM161" s="117"/>
      <c r="DN161" s="117"/>
      <c r="DO161" s="117"/>
      <c r="DP161" s="140"/>
      <c r="DQ161" s="117"/>
      <c r="DR161" s="117"/>
      <c r="DS161" s="117">
        <v>45055</v>
      </c>
      <c r="DT161" s="117">
        <v>45055</v>
      </c>
      <c r="DU161" s="117"/>
      <c r="DV161" s="117">
        <v>45055</v>
      </c>
      <c r="DW161" s="133">
        <v>100</v>
      </c>
      <c r="DX161" s="117">
        <v>45055</v>
      </c>
      <c r="DY161" s="117"/>
      <c r="DZ161" s="117">
        <v>45035</v>
      </c>
      <c r="EA161" s="117">
        <v>45035</v>
      </c>
      <c r="EB161" s="117"/>
      <c r="EC161" s="117">
        <v>45035</v>
      </c>
      <c r="ED161" s="116">
        <v>100</v>
      </c>
      <c r="EE161" s="117">
        <v>45035</v>
      </c>
      <c r="EF161" s="117" t="s">
        <v>4518</v>
      </c>
      <c r="EG161" s="117">
        <v>45049</v>
      </c>
      <c r="EH161" s="117">
        <v>45049</v>
      </c>
      <c r="EI161" s="117"/>
      <c r="EJ161" s="117">
        <v>45050</v>
      </c>
      <c r="EK161" s="116">
        <v>100</v>
      </c>
      <c r="EL161" s="117">
        <v>45062</v>
      </c>
      <c r="EM161" s="122" t="s">
        <v>4780</v>
      </c>
      <c r="EN161" s="141"/>
      <c r="EO161" s="141"/>
      <c r="EP161" s="141"/>
      <c r="EQ161" s="141"/>
      <c r="ER161" s="141"/>
      <c r="ES161" s="141"/>
      <c r="ET161" s="141"/>
      <c r="EU161" s="117"/>
      <c r="EV161" s="117"/>
      <c r="EW161" s="117"/>
      <c r="EX161" s="117"/>
      <c r="EY161" s="117"/>
      <c r="EZ161" s="117"/>
      <c r="FA161" s="117"/>
      <c r="FB161" s="117">
        <v>45058</v>
      </c>
      <c r="FC161" s="117">
        <v>45058</v>
      </c>
      <c r="FD161" s="117">
        <v>45058</v>
      </c>
      <c r="FE161" s="117">
        <v>45059</v>
      </c>
      <c r="FF161" s="116">
        <v>70</v>
      </c>
      <c r="FG161" s="117"/>
      <c r="FH161" s="138"/>
      <c r="FI161" s="142"/>
      <c r="FJ161" s="142"/>
      <c r="FK161" s="143"/>
      <c r="FL161" s="143"/>
      <c r="FM161" s="139"/>
      <c r="FN161" s="142"/>
      <c r="FO161" s="142"/>
      <c r="FP161" s="143"/>
      <c r="FQ161" s="143"/>
      <c r="FR161" s="139"/>
      <c r="FS161" s="473" t="s">
        <v>4718</v>
      </c>
      <c r="FT161" s="474">
        <v>45112</v>
      </c>
      <c r="FU161" s="475" t="s">
        <v>4832</v>
      </c>
      <c r="FW161" s="456" t="s">
        <v>4723</v>
      </c>
      <c r="FX161" s="457">
        <v>45093</v>
      </c>
      <c r="FY161" s="456" t="s">
        <v>4738</v>
      </c>
    </row>
    <row r="162" spans="1:181" ht="20.100000000000001" customHeight="1" x14ac:dyDescent="0.5">
      <c r="A162" s="109">
        <v>161</v>
      </c>
      <c r="B162" s="109" t="s">
        <v>674</v>
      </c>
      <c r="C162" s="109">
        <v>161</v>
      </c>
      <c r="D162" s="110" t="s">
        <v>675</v>
      </c>
      <c r="E162" s="110" t="s">
        <v>676</v>
      </c>
      <c r="F162" s="110" t="s">
        <v>677</v>
      </c>
      <c r="G162" s="111" t="s">
        <v>209</v>
      </c>
      <c r="H162" s="110" t="s">
        <v>2148</v>
      </c>
      <c r="I162" s="110" t="s">
        <v>2160</v>
      </c>
      <c r="J162" s="110"/>
      <c r="K162" s="111" t="s">
        <v>2161</v>
      </c>
      <c r="L162" s="111"/>
      <c r="M162" s="111"/>
      <c r="N162" s="111" t="s">
        <v>682</v>
      </c>
      <c r="O162" s="111" t="s">
        <v>2162</v>
      </c>
      <c r="P162" s="113">
        <v>13.9421689289579</v>
      </c>
      <c r="Q162" s="113">
        <v>100.367391733676</v>
      </c>
      <c r="R162" s="114"/>
      <c r="S162" s="114"/>
      <c r="T162" s="115"/>
      <c r="U162" s="166"/>
      <c r="V162" s="166"/>
      <c r="W162" s="167" t="s">
        <v>2163</v>
      </c>
      <c r="X162" s="167"/>
      <c r="Y162" s="115"/>
      <c r="Z162" s="181"/>
      <c r="AA162" s="181"/>
      <c r="AB162" s="167"/>
      <c r="AC162" s="167"/>
      <c r="AD162" s="167" t="s">
        <v>2114</v>
      </c>
      <c r="AE162" s="167" t="s">
        <v>2115</v>
      </c>
      <c r="AF162" s="117" t="s">
        <v>690</v>
      </c>
      <c r="AG162" s="132">
        <v>44964</v>
      </c>
      <c r="AH162" s="118" t="s">
        <v>691</v>
      </c>
      <c r="AI162" s="118" t="s">
        <v>692</v>
      </c>
      <c r="AJ162" s="145">
        <v>8</v>
      </c>
      <c r="AK162" s="146">
        <v>8</v>
      </c>
      <c r="AL162" s="146">
        <v>3</v>
      </c>
      <c r="AM162" s="146">
        <v>64</v>
      </c>
      <c r="AN162" s="147">
        <v>1</v>
      </c>
      <c r="AO162" s="147">
        <v>4</v>
      </c>
      <c r="AP162" s="240" t="s">
        <v>2164</v>
      </c>
      <c r="AQ162" s="301"/>
      <c r="AR162" s="147">
        <v>3</v>
      </c>
      <c r="AS162" s="147"/>
      <c r="AT162" s="138">
        <v>44965</v>
      </c>
      <c r="AU162" s="294" t="s">
        <v>2165</v>
      </c>
      <c r="AV162" s="234" t="s">
        <v>696</v>
      </c>
      <c r="AW162" s="235"/>
      <c r="AX162" s="236"/>
      <c r="AY162" s="236"/>
      <c r="AZ162" s="236"/>
      <c r="BA162" s="236" t="s">
        <v>697</v>
      </c>
      <c r="BB162" s="236"/>
      <c r="BC162" s="236"/>
      <c r="BD162" s="235" t="s">
        <v>698</v>
      </c>
      <c r="BE162" s="235"/>
      <c r="BF162" s="235"/>
      <c r="BG162" s="237" t="s">
        <v>699</v>
      </c>
      <c r="BH162" s="237" t="s">
        <v>700</v>
      </c>
      <c r="BI162" s="237" t="s">
        <v>701</v>
      </c>
      <c r="BJ162" s="238"/>
      <c r="BK162" s="238"/>
      <c r="BL162" s="170" t="s">
        <v>1825</v>
      </c>
      <c r="BM162" s="154"/>
      <c r="BN162" s="111" t="s">
        <v>2162</v>
      </c>
      <c r="BO162" s="130" t="s">
        <v>2162</v>
      </c>
      <c r="BP162" s="130"/>
      <c r="BQ162" s="116" t="s">
        <v>704</v>
      </c>
      <c r="BR162" s="116" t="s">
        <v>1143</v>
      </c>
      <c r="BS162" s="132">
        <v>44964</v>
      </c>
      <c r="BT162" s="133">
        <v>100</v>
      </c>
      <c r="BU162" s="132">
        <v>44964</v>
      </c>
      <c r="BV162" s="132"/>
      <c r="BW162" s="132"/>
      <c r="BX162" s="134"/>
      <c r="BY162" s="134"/>
      <c r="BZ162" s="134"/>
      <c r="CA162" s="132"/>
      <c r="CB162" s="135"/>
      <c r="CC162" s="132"/>
      <c r="CD162" s="136"/>
      <c r="CE162" s="136"/>
      <c r="CF162" s="136"/>
      <c r="CG162" s="135"/>
      <c r="CH162" s="129" t="s">
        <v>701</v>
      </c>
      <c r="CI162" s="117">
        <v>45008</v>
      </c>
      <c r="CJ162" s="117">
        <v>45008</v>
      </c>
      <c r="CK162" s="132"/>
      <c r="CL162" s="117">
        <v>45008</v>
      </c>
      <c r="CM162" s="133">
        <v>100</v>
      </c>
      <c r="CN162" s="117">
        <v>45008</v>
      </c>
      <c r="CO162" s="117"/>
      <c r="CP162" s="132">
        <v>45037</v>
      </c>
      <c r="CQ162" s="132">
        <v>45037</v>
      </c>
      <c r="CR162" s="132"/>
      <c r="CS162" s="132">
        <v>45038</v>
      </c>
      <c r="CT162" s="133">
        <v>100</v>
      </c>
      <c r="CU162" s="132">
        <v>45038</v>
      </c>
      <c r="CV162" s="117" t="s">
        <v>2166</v>
      </c>
      <c r="CW162" s="236"/>
      <c r="CX162" s="236"/>
      <c r="CY162" s="117">
        <v>45008</v>
      </c>
      <c r="CZ162" s="117">
        <v>45008</v>
      </c>
      <c r="DA162" s="117"/>
      <c r="DB162" s="117">
        <v>45009</v>
      </c>
      <c r="DC162" s="133">
        <v>100</v>
      </c>
      <c r="DD162" s="117">
        <v>45014</v>
      </c>
      <c r="DE162" s="138"/>
      <c r="DF162" s="138">
        <v>45019</v>
      </c>
      <c r="DG162" s="139" t="s">
        <v>4413</v>
      </c>
      <c r="DH162" s="117">
        <v>45042</v>
      </c>
      <c r="DI162" s="117">
        <v>45042</v>
      </c>
      <c r="DJ162" s="117">
        <v>45042</v>
      </c>
      <c r="DK162" s="117">
        <v>45042</v>
      </c>
      <c r="DL162" s="117"/>
      <c r="DM162" s="117"/>
      <c r="DN162" s="117"/>
      <c r="DO162" s="117"/>
      <c r="DP162" s="140"/>
      <c r="DQ162" s="117"/>
      <c r="DR162" s="117"/>
      <c r="DS162" s="117"/>
      <c r="DT162" s="117"/>
      <c r="DU162" s="117"/>
      <c r="DV162" s="117"/>
      <c r="DW162" s="133"/>
      <c r="DX162" s="117"/>
      <c r="DY162" s="117" t="s">
        <v>4834</v>
      </c>
      <c r="DZ162" s="117">
        <v>45035</v>
      </c>
      <c r="EA162" s="117">
        <v>45035</v>
      </c>
      <c r="EB162" s="117"/>
      <c r="EC162" s="117">
        <v>45035</v>
      </c>
      <c r="ED162" s="116">
        <v>100</v>
      </c>
      <c r="EE162" s="117">
        <v>45035</v>
      </c>
      <c r="EF162" s="117" t="s">
        <v>4463</v>
      </c>
      <c r="EG162" s="117">
        <v>45035</v>
      </c>
      <c r="EH162" s="117">
        <v>45035</v>
      </c>
      <c r="EI162" s="117"/>
      <c r="EJ162" s="117">
        <v>45036</v>
      </c>
      <c r="EK162" s="116">
        <v>100</v>
      </c>
      <c r="EL162" s="117">
        <v>45062</v>
      </c>
      <c r="EM162" s="122" t="s">
        <v>4726</v>
      </c>
      <c r="EN162" s="141"/>
      <c r="EO162" s="141"/>
      <c r="EP162" s="141"/>
      <c r="EQ162" s="141"/>
      <c r="ER162" s="141"/>
      <c r="ES162" s="141"/>
      <c r="ET162" s="141"/>
      <c r="EU162" s="117"/>
      <c r="EV162" s="117"/>
      <c r="EW162" s="117"/>
      <c r="EX162" s="117"/>
      <c r="EY162" s="117"/>
      <c r="EZ162" s="117"/>
      <c r="FA162" s="117"/>
      <c r="FB162" s="117">
        <v>45058</v>
      </c>
      <c r="FC162" s="117">
        <v>45058</v>
      </c>
      <c r="FD162" s="117">
        <v>45058</v>
      </c>
      <c r="FE162" s="117">
        <v>45059</v>
      </c>
      <c r="FF162" s="116">
        <v>70</v>
      </c>
      <c r="FG162" s="117"/>
      <c r="FH162" s="138" t="s">
        <v>4770</v>
      </c>
      <c r="FI162" s="142"/>
      <c r="FJ162" s="142"/>
      <c r="FK162" s="143"/>
      <c r="FL162" s="143"/>
      <c r="FM162" s="139"/>
      <c r="FN162" s="142"/>
      <c r="FO162" s="142"/>
      <c r="FP162" s="143"/>
      <c r="FQ162" s="143"/>
      <c r="FR162" s="139"/>
      <c r="FS162" s="473" t="s">
        <v>4718</v>
      </c>
      <c r="FT162" s="474">
        <v>45112</v>
      </c>
      <c r="FU162" s="475" t="s">
        <v>4832</v>
      </c>
      <c r="FW162" s="456" t="s">
        <v>4723</v>
      </c>
      <c r="FX162" s="457">
        <v>45093</v>
      </c>
      <c r="FY162" s="456" t="s">
        <v>4738</v>
      </c>
    </row>
    <row r="163" spans="1:181" ht="20.100000000000001" customHeight="1" x14ac:dyDescent="0.5">
      <c r="A163" s="109">
        <v>162</v>
      </c>
      <c r="B163" s="109" t="s">
        <v>674</v>
      </c>
      <c r="C163" s="109">
        <v>162</v>
      </c>
      <c r="D163" s="110" t="s">
        <v>675</v>
      </c>
      <c r="E163" s="110" t="s">
        <v>676</v>
      </c>
      <c r="F163" s="110" t="s">
        <v>677</v>
      </c>
      <c r="G163" s="111" t="s">
        <v>209</v>
      </c>
      <c r="H163" s="110" t="s">
        <v>2085</v>
      </c>
      <c r="I163" s="110" t="s">
        <v>2085</v>
      </c>
      <c r="J163" s="110" t="s">
        <v>933</v>
      </c>
      <c r="K163" s="111" t="s">
        <v>2167</v>
      </c>
      <c r="L163" s="111" t="s">
        <v>2151</v>
      </c>
      <c r="M163" s="111"/>
      <c r="N163" s="111" t="s">
        <v>682</v>
      </c>
      <c r="O163" s="259" t="s">
        <v>2168</v>
      </c>
      <c r="P163" s="113">
        <v>13.9115845551747</v>
      </c>
      <c r="Q163" s="113">
        <v>100.496805279695</v>
      </c>
      <c r="R163" s="114" t="s">
        <v>2169</v>
      </c>
      <c r="S163" s="114"/>
      <c r="T163" s="115" t="s">
        <v>2170</v>
      </c>
      <c r="U163" s="166" t="s">
        <v>2171</v>
      </c>
      <c r="V163" s="166"/>
      <c r="W163" s="180" t="s">
        <v>2172</v>
      </c>
      <c r="X163" s="180"/>
      <c r="Y163" s="115"/>
      <c r="Z163" s="181"/>
      <c r="AA163" s="181"/>
      <c r="AB163" s="180"/>
      <c r="AC163" s="180"/>
      <c r="AD163" s="332" t="s">
        <v>2114</v>
      </c>
      <c r="AE163" s="333" t="s">
        <v>2115</v>
      </c>
      <c r="AF163" s="117" t="s">
        <v>2173</v>
      </c>
      <c r="AG163" s="132">
        <v>44988</v>
      </c>
      <c r="AH163" s="121"/>
      <c r="AI163" s="121"/>
      <c r="AJ163" s="145">
        <v>8</v>
      </c>
      <c r="AK163" s="146">
        <v>22</v>
      </c>
      <c r="AL163" s="146">
        <v>3</v>
      </c>
      <c r="AM163" s="146">
        <f>AJ163*AK163</f>
        <v>176</v>
      </c>
      <c r="AN163" s="147">
        <v>1</v>
      </c>
      <c r="AO163" s="147"/>
      <c r="AP163" s="240" t="s">
        <v>1877</v>
      </c>
      <c r="AQ163" s="147" t="s">
        <v>694</v>
      </c>
      <c r="AR163" s="147">
        <v>3</v>
      </c>
      <c r="AS163" s="147"/>
      <c r="AT163" s="138">
        <v>44972</v>
      </c>
      <c r="AU163" s="294" t="s">
        <v>2174</v>
      </c>
      <c r="AV163" s="149"/>
      <c r="AW163" s="150"/>
      <c r="AX163" s="147"/>
      <c r="AY163" s="147"/>
      <c r="AZ163" s="147"/>
      <c r="BA163" s="147"/>
      <c r="BB163" s="147"/>
      <c r="BC163" s="147"/>
      <c r="BD163" s="235"/>
      <c r="BE163" s="150"/>
      <c r="BF163" s="150"/>
      <c r="BG163" s="237" t="s">
        <v>699</v>
      </c>
      <c r="BH163" s="237" t="s">
        <v>700</v>
      </c>
      <c r="BI163" s="237" t="s">
        <v>701</v>
      </c>
      <c r="BJ163" s="152"/>
      <c r="BK163" s="152" t="s">
        <v>2175</v>
      </c>
      <c r="BL163" s="153"/>
      <c r="BM163" s="154"/>
      <c r="BN163" s="111" t="s">
        <v>2168</v>
      </c>
      <c r="BO163" s="130" t="s">
        <v>2168</v>
      </c>
      <c r="BP163" s="130"/>
      <c r="BQ163" s="116" t="s">
        <v>704</v>
      </c>
      <c r="BR163" s="116" t="s">
        <v>1143</v>
      </c>
      <c r="BS163" s="132">
        <v>44988</v>
      </c>
      <c r="BT163" s="133">
        <v>100</v>
      </c>
      <c r="BU163" s="132">
        <v>44988</v>
      </c>
      <c r="BV163" s="132"/>
      <c r="BW163" s="132"/>
      <c r="BX163" s="134"/>
      <c r="BY163" s="134"/>
      <c r="BZ163" s="134"/>
      <c r="CA163" s="132"/>
      <c r="CB163" s="335"/>
      <c r="CC163" s="336"/>
      <c r="CD163" s="337"/>
      <c r="CE163" s="337"/>
      <c r="CF163" s="337"/>
      <c r="CG163" s="335"/>
      <c r="CH163" s="129" t="s">
        <v>701</v>
      </c>
      <c r="CI163" s="117">
        <v>45055</v>
      </c>
      <c r="CJ163" s="117">
        <v>45055</v>
      </c>
      <c r="CK163" s="132"/>
      <c r="CL163" s="117">
        <v>45055</v>
      </c>
      <c r="CM163" s="133">
        <v>100</v>
      </c>
      <c r="CN163" s="117">
        <v>45055</v>
      </c>
      <c r="CO163" s="117"/>
      <c r="CP163" s="137" t="s">
        <v>4382</v>
      </c>
      <c r="CQ163" s="132"/>
      <c r="CR163" s="117"/>
      <c r="CS163" s="132"/>
      <c r="CT163" s="133"/>
      <c r="CU163" s="137" t="s">
        <v>4382</v>
      </c>
      <c r="CV163" s="117"/>
      <c r="CW163" s="147"/>
      <c r="CX163" s="147"/>
      <c r="CY163" s="117">
        <v>45055</v>
      </c>
      <c r="CZ163" s="117">
        <v>45055</v>
      </c>
      <c r="DA163" s="117"/>
      <c r="DB163" s="117">
        <v>45056</v>
      </c>
      <c r="DC163" s="133">
        <v>100</v>
      </c>
      <c r="DD163" s="117">
        <v>45056</v>
      </c>
      <c r="DE163" s="263"/>
      <c r="DF163" s="138">
        <v>45023</v>
      </c>
      <c r="DG163" s="139" t="s">
        <v>4387</v>
      </c>
      <c r="DH163" s="117">
        <v>45042</v>
      </c>
      <c r="DI163" s="117">
        <v>45042</v>
      </c>
      <c r="DJ163" s="117">
        <v>45042</v>
      </c>
      <c r="DK163" s="117">
        <v>45042</v>
      </c>
      <c r="DL163" s="117"/>
      <c r="DM163" s="117"/>
      <c r="DN163" s="117"/>
      <c r="DO163" s="117"/>
      <c r="DP163" s="140"/>
      <c r="DQ163" s="117"/>
      <c r="DR163" s="117"/>
      <c r="DS163" s="117">
        <v>45066</v>
      </c>
      <c r="DT163" s="117">
        <v>45066</v>
      </c>
      <c r="DU163" s="117">
        <v>45066</v>
      </c>
      <c r="DV163" s="117">
        <v>45077</v>
      </c>
      <c r="DW163" s="133">
        <v>50</v>
      </c>
      <c r="DX163" s="117"/>
      <c r="DY163" s="117" t="s">
        <v>4834</v>
      </c>
      <c r="DZ163" s="117">
        <v>45042</v>
      </c>
      <c r="EA163" s="117">
        <v>45042</v>
      </c>
      <c r="EB163" s="117"/>
      <c r="EC163" s="117">
        <v>45042</v>
      </c>
      <c r="ED163" s="116">
        <v>100</v>
      </c>
      <c r="EE163" s="117">
        <v>45042</v>
      </c>
      <c r="EF163" s="117" t="s">
        <v>3506</v>
      </c>
      <c r="EG163" s="117">
        <v>45042</v>
      </c>
      <c r="EH163" s="117">
        <v>45042</v>
      </c>
      <c r="EI163" s="117"/>
      <c r="EJ163" s="117">
        <v>45043</v>
      </c>
      <c r="EK163" s="116">
        <v>100</v>
      </c>
      <c r="EL163" s="117">
        <v>45062</v>
      </c>
      <c r="EM163" s="122" t="s">
        <v>4837</v>
      </c>
      <c r="EN163" s="141"/>
      <c r="EO163" s="141"/>
      <c r="EP163" s="141"/>
      <c r="EQ163" s="141"/>
      <c r="ER163" s="141"/>
      <c r="ES163" s="141"/>
      <c r="ET163" s="141"/>
      <c r="EU163" s="117"/>
      <c r="EV163" s="117"/>
      <c r="EW163" s="117"/>
      <c r="EX163" s="117"/>
      <c r="EY163" s="117"/>
      <c r="EZ163" s="117"/>
      <c r="FA163" s="117"/>
      <c r="FB163" s="117">
        <v>45062</v>
      </c>
      <c r="FC163" s="117">
        <v>45062</v>
      </c>
      <c r="FD163" s="117">
        <v>45062</v>
      </c>
      <c r="FE163" s="117">
        <v>45062</v>
      </c>
      <c r="FF163" s="116">
        <v>70</v>
      </c>
      <c r="FG163" s="117"/>
      <c r="FH163" s="138" t="s">
        <v>4770</v>
      </c>
      <c r="FI163" s="142"/>
      <c r="FJ163" s="142"/>
      <c r="FK163" s="143"/>
      <c r="FL163" s="143"/>
      <c r="FM163" s="139"/>
      <c r="FN163" s="142"/>
      <c r="FO163" s="142"/>
      <c r="FP163" s="143"/>
      <c r="FQ163" s="143"/>
      <c r="FR163" s="139"/>
      <c r="FS163" s="473" t="s">
        <v>4718</v>
      </c>
      <c r="FT163" s="474">
        <v>45112</v>
      </c>
      <c r="FU163" s="475" t="s">
        <v>4832</v>
      </c>
      <c r="FW163" s="456" t="s">
        <v>4724</v>
      </c>
      <c r="FX163" s="457">
        <v>45093</v>
      </c>
      <c r="FY163" s="456" t="s">
        <v>4738</v>
      </c>
    </row>
    <row r="164" spans="1:181" ht="20.100000000000001" customHeight="1" x14ac:dyDescent="0.5">
      <c r="A164" s="109">
        <v>163</v>
      </c>
      <c r="B164" s="109" t="s">
        <v>674</v>
      </c>
      <c r="C164" s="109">
        <v>163</v>
      </c>
      <c r="D164" s="110" t="s">
        <v>675</v>
      </c>
      <c r="E164" s="110" t="s">
        <v>676</v>
      </c>
      <c r="F164" s="110" t="s">
        <v>677</v>
      </c>
      <c r="G164" s="111" t="s">
        <v>209</v>
      </c>
      <c r="H164" s="110" t="s">
        <v>2177</v>
      </c>
      <c r="I164" s="110" t="s">
        <v>2178</v>
      </c>
      <c r="J164" s="110"/>
      <c r="K164" s="111" t="s">
        <v>2179</v>
      </c>
      <c r="L164" s="111" t="s">
        <v>2180</v>
      </c>
      <c r="M164" s="111" t="s">
        <v>912</v>
      </c>
      <c r="N164" s="111" t="s">
        <v>682</v>
      </c>
      <c r="O164" s="259" t="s">
        <v>2181</v>
      </c>
      <c r="P164" s="113">
        <v>14.103801067742699</v>
      </c>
      <c r="Q164" s="113">
        <v>100.325969535526</v>
      </c>
      <c r="R164" s="114" t="s">
        <v>2182</v>
      </c>
      <c r="S164" s="114" t="s">
        <v>2183</v>
      </c>
      <c r="T164" s="115" t="s">
        <v>2184</v>
      </c>
      <c r="U164" s="166" t="s">
        <v>2185</v>
      </c>
      <c r="V164" s="166"/>
      <c r="W164" s="167" t="s">
        <v>2186</v>
      </c>
      <c r="X164" s="167"/>
      <c r="Y164" s="115"/>
      <c r="Z164" s="181"/>
      <c r="AA164" s="181"/>
      <c r="AB164" s="167"/>
      <c r="AC164" s="167"/>
      <c r="AD164" s="332" t="s">
        <v>2114</v>
      </c>
      <c r="AE164" s="333" t="s">
        <v>2115</v>
      </c>
      <c r="AF164" s="117" t="s">
        <v>690</v>
      </c>
      <c r="AG164" s="117">
        <v>44967</v>
      </c>
      <c r="AH164" s="277" t="s">
        <v>691</v>
      </c>
      <c r="AI164" s="277" t="s">
        <v>692</v>
      </c>
      <c r="AJ164" s="145">
        <v>6</v>
      </c>
      <c r="AK164" s="146">
        <v>10</v>
      </c>
      <c r="AL164" s="146">
        <v>3</v>
      </c>
      <c r="AM164" s="146">
        <f>AJ164*AK164</f>
        <v>60</v>
      </c>
      <c r="AN164" s="147">
        <v>1</v>
      </c>
      <c r="AO164" s="147">
        <v>2</v>
      </c>
      <c r="AP164" s="240" t="s">
        <v>2187</v>
      </c>
      <c r="AQ164" s="147">
        <v>30</v>
      </c>
      <c r="AR164" s="147">
        <v>3</v>
      </c>
      <c r="AS164" s="147"/>
      <c r="AT164" s="138"/>
      <c r="AU164" s="142"/>
      <c r="AV164" s="234" t="s">
        <v>696</v>
      </c>
      <c r="AW164" s="150"/>
      <c r="AX164" s="147"/>
      <c r="AY164" s="147"/>
      <c r="AZ164" s="147"/>
      <c r="BA164" s="236"/>
      <c r="BB164" s="236" t="s">
        <v>697</v>
      </c>
      <c r="BC164" s="147"/>
      <c r="BD164" s="235" t="s">
        <v>698</v>
      </c>
      <c r="BE164" s="150"/>
      <c r="BF164" s="150"/>
      <c r="BG164" s="237" t="s">
        <v>699</v>
      </c>
      <c r="BH164" s="237" t="s">
        <v>700</v>
      </c>
      <c r="BI164" s="237" t="s">
        <v>701</v>
      </c>
      <c r="BJ164" s="152"/>
      <c r="BK164" s="152"/>
      <c r="BL164" s="170" t="s">
        <v>1825</v>
      </c>
      <c r="BM164" s="154"/>
      <c r="BN164" s="111" t="s">
        <v>2181</v>
      </c>
      <c r="BO164" s="130" t="s">
        <v>2181</v>
      </c>
      <c r="BP164" s="130"/>
      <c r="BQ164" s="116" t="s">
        <v>704</v>
      </c>
      <c r="BR164" s="116" t="s">
        <v>1143</v>
      </c>
      <c r="BS164" s="132">
        <v>44967</v>
      </c>
      <c r="BT164" s="133">
        <v>100</v>
      </c>
      <c r="BU164" s="132">
        <v>44967</v>
      </c>
      <c r="BV164" s="132"/>
      <c r="BW164" s="132"/>
      <c r="BX164" s="134"/>
      <c r="BY164" s="134"/>
      <c r="BZ164" s="134"/>
      <c r="CA164" s="132"/>
      <c r="CB164" s="135"/>
      <c r="CC164" s="132"/>
      <c r="CD164" s="136"/>
      <c r="CE164" s="136"/>
      <c r="CF164" s="136"/>
      <c r="CG164" s="135"/>
      <c r="CH164" s="129" t="s">
        <v>701</v>
      </c>
      <c r="CI164" s="117">
        <v>45013</v>
      </c>
      <c r="CJ164" s="117">
        <v>45013</v>
      </c>
      <c r="CK164" s="132"/>
      <c r="CL164" s="117">
        <v>45013</v>
      </c>
      <c r="CM164" s="133">
        <v>100</v>
      </c>
      <c r="CN164" s="117">
        <v>45013</v>
      </c>
      <c r="CO164" s="117"/>
      <c r="CP164" s="137" t="s">
        <v>706</v>
      </c>
      <c r="CQ164" s="132"/>
      <c r="CR164" s="117"/>
      <c r="CS164" s="132"/>
      <c r="CT164" s="133"/>
      <c r="CU164" s="137" t="s">
        <v>4382</v>
      </c>
      <c r="CV164" s="117"/>
      <c r="CW164" s="147"/>
      <c r="CX164" s="147"/>
      <c r="CY164" s="117">
        <v>45013</v>
      </c>
      <c r="CZ164" s="117">
        <v>45013</v>
      </c>
      <c r="DA164" s="117"/>
      <c r="DB164" s="117">
        <v>45014</v>
      </c>
      <c r="DC164" s="133">
        <v>100</v>
      </c>
      <c r="DD164" s="117">
        <v>45015</v>
      </c>
      <c r="DE164" s="261" t="s">
        <v>2188</v>
      </c>
      <c r="DF164" s="138">
        <v>45019</v>
      </c>
      <c r="DG164" s="139" t="s">
        <v>4413</v>
      </c>
      <c r="DH164" s="117">
        <v>45037</v>
      </c>
      <c r="DI164" s="117">
        <v>45037</v>
      </c>
      <c r="DJ164" s="117">
        <v>45037</v>
      </c>
      <c r="DK164" s="117">
        <v>45037</v>
      </c>
      <c r="DL164" s="117"/>
      <c r="DM164" s="117"/>
      <c r="DN164" s="117"/>
      <c r="DO164" s="117"/>
      <c r="DP164" s="140"/>
      <c r="DQ164" s="117"/>
      <c r="DR164" s="117"/>
      <c r="DS164" s="117"/>
      <c r="DT164" s="117"/>
      <c r="DU164" s="117"/>
      <c r="DV164" s="117"/>
      <c r="DW164" s="133"/>
      <c r="DX164" s="117"/>
      <c r="DY164" s="117" t="s">
        <v>4834</v>
      </c>
      <c r="DZ164" s="117">
        <v>45037</v>
      </c>
      <c r="EA164" s="117">
        <v>45037</v>
      </c>
      <c r="EB164" s="117"/>
      <c r="EC164" s="117">
        <v>45037</v>
      </c>
      <c r="ED164" s="116">
        <v>100</v>
      </c>
      <c r="EE164" s="117">
        <v>45037</v>
      </c>
      <c r="EF164" s="117" t="s">
        <v>1044</v>
      </c>
      <c r="EG164" s="117">
        <v>45037</v>
      </c>
      <c r="EH164" s="117">
        <v>45037</v>
      </c>
      <c r="EI164" s="117"/>
      <c r="EJ164" s="117">
        <v>45037</v>
      </c>
      <c r="EK164" s="116">
        <v>100</v>
      </c>
      <c r="EL164" s="117">
        <v>45062</v>
      </c>
      <c r="EM164" s="122" t="s">
        <v>1044</v>
      </c>
      <c r="EN164" s="141"/>
      <c r="EO164" s="141"/>
      <c r="EP164" s="141"/>
      <c r="EQ164" s="141"/>
      <c r="ER164" s="141"/>
      <c r="ES164" s="141"/>
      <c r="ET164" s="141"/>
      <c r="EU164" s="117"/>
      <c r="EV164" s="117"/>
      <c r="EW164" s="117"/>
      <c r="EX164" s="117"/>
      <c r="EY164" s="117"/>
      <c r="EZ164" s="117"/>
      <c r="FA164" s="117"/>
      <c r="FB164" s="117">
        <v>45058</v>
      </c>
      <c r="FC164" s="117">
        <v>45058</v>
      </c>
      <c r="FD164" s="117">
        <v>45058</v>
      </c>
      <c r="FE164" s="117">
        <v>45059</v>
      </c>
      <c r="FF164" s="116">
        <v>70</v>
      </c>
      <c r="FG164" s="117"/>
      <c r="FH164" s="138"/>
      <c r="FI164" s="142"/>
      <c r="FJ164" s="142"/>
      <c r="FK164" s="143">
        <v>243354</v>
      </c>
      <c r="FL164" s="143">
        <v>243354</v>
      </c>
      <c r="FM164" s="139" t="s">
        <v>708</v>
      </c>
      <c r="FN164" s="142"/>
      <c r="FO164" s="142"/>
      <c r="FP164" s="143">
        <v>243354</v>
      </c>
      <c r="FQ164" s="143">
        <v>243354</v>
      </c>
      <c r="FR164" s="139" t="s">
        <v>708</v>
      </c>
      <c r="FS164" s="473" t="s">
        <v>4718</v>
      </c>
      <c r="FT164" s="474">
        <v>45113</v>
      </c>
      <c r="FU164" s="475" t="s">
        <v>4832</v>
      </c>
      <c r="FW164" s="456" t="s">
        <v>4724</v>
      </c>
      <c r="FX164" s="457">
        <v>45093</v>
      </c>
      <c r="FY164" s="456" t="s">
        <v>4738</v>
      </c>
    </row>
    <row r="165" spans="1:181" ht="20.100000000000001" customHeight="1" x14ac:dyDescent="0.5">
      <c r="A165" s="109">
        <v>164</v>
      </c>
      <c r="B165" s="109" t="s">
        <v>674</v>
      </c>
      <c r="C165" s="109">
        <v>164</v>
      </c>
      <c r="D165" s="110" t="s">
        <v>675</v>
      </c>
      <c r="E165" s="110" t="s">
        <v>676</v>
      </c>
      <c r="F165" s="110" t="s">
        <v>677</v>
      </c>
      <c r="G165" s="111" t="s">
        <v>214</v>
      </c>
      <c r="H165" s="110" t="s">
        <v>2189</v>
      </c>
      <c r="I165" s="110" t="s">
        <v>2190</v>
      </c>
      <c r="J165" s="110"/>
      <c r="K165" s="111" t="s">
        <v>2191</v>
      </c>
      <c r="L165" s="111" t="s">
        <v>2192</v>
      </c>
      <c r="M165" s="111" t="s">
        <v>2193</v>
      </c>
      <c r="N165" s="111" t="s">
        <v>682</v>
      </c>
      <c r="O165" s="111" t="s">
        <v>2194</v>
      </c>
      <c r="P165" s="113">
        <v>13.966184161606099</v>
      </c>
      <c r="Q165" s="113">
        <v>100.72592827785201</v>
      </c>
      <c r="R165" s="114" t="s">
        <v>2195</v>
      </c>
      <c r="S165" s="114" t="s">
        <v>2196</v>
      </c>
      <c r="T165" s="115"/>
      <c r="U165" s="115"/>
      <c r="V165" s="115"/>
      <c r="W165" s="167" t="s">
        <v>2197</v>
      </c>
      <c r="X165" s="167"/>
      <c r="Y165" s="115"/>
      <c r="Z165" s="181"/>
      <c r="AA165" s="181"/>
      <c r="AB165" s="167"/>
      <c r="AC165" s="167"/>
      <c r="AD165" s="167" t="s">
        <v>2198</v>
      </c>
      <c r="AE165" s="167" t="s">
        <v>2199</v>
      </c>
      <c r="AF165" s="117" t="s">
        <v>690</v>
      </c>
      <c r="AG165" s="132">
        <v>44966</v>
      </c>
      <c r="AH165" s="277" t="s">
        <v>691</v>
      </c>
      <c r="AI165" s="118" t="s">
        <v>692</v>
      </c>
      <c r="AJ165" s="145">
        <v>8</v>
      </c>
      <c r="AK165" s="146">
        <v>8</v>
      </c>
      <c r="AL165" s="146">
        <v>3</v>
      </c>
      <c r="AM165" s="146">
        <v>64</v>
      </c>
      <c r="AN165" s="147">
        <v>1</v>
      </c>
      <c r="AO165" s="147">
        <v>3</v>
      </c>
      <c r="AP165" s="240" t="s">
        <v>2200</v>
      </c>
      <c r="AQ165" s="147">
        <v>100</v>
      </c>
      <c r="AR165" s="147">
        <v>3</v>
      </c>
      <c r="AS165" s="149"/>
      <c r="AT165" s="138">
        <v>44974</v>
      </c>
      <c r="AU165" s="142"/>
      <c r="AV165" s="149" t="s">
        <v>696</v>
      </c>
      <c r="AW165" s="150"/>
      <c r="AX165" s="147" t="s">
        <v>2201</v>
      </c>
      <c r="AY165" s="147"/>
      <c r="AZ165" s="147"/>
      <c r="BA165" s="147"/>
      <c r="BB165" s="147"/>
      <c r="BC165" s="147"/>
      <c r="BD165" s="235" t="s">
        <v>698</v>
      </c>
      <c r="BE165" s="150"/>
      <c r="BF165" s="150"/>
      <c r="BG165" s="151" t="s">
        <v>699</v>
      </c>
      <c r="BH165" s="237" t="s">
        <v>700</v>
      </c>
      <c r="BI165" s="237" t="s">
        <v>701</v>
      </c>
      <c r="BJ165" s="152"/>
      <c r="BK165" s="152"/>
      <c r="BL165" s="153"/>
      <c r="BM165" s="154"/>
      <c r="BN165" s="111" t="s">
        <v>2194</v>
      </c>
      <c r="BO165" s="130" t="s">
        <v>2194</v>
      </c>
      <c r="BP165" s="130"/>
      <c r="BQ165" s="116" t="s">
        <v>704</v>
      </c>
      <c r="BR165" s="116" t="s">
        <v>705</v>
      </c>
      <c r="BS165" s="132">
        <v>44966</v>
      </c>
      <c r="BT165" s="133">
        <v>100</v>
      </c>
      <c r="BU165" s="132">
        <v>44966</v>
      </c>
      <c r="BV165" s="132"/>
      <c r="BW165" s="132"/>
      <c r="BX165" s="134"/>
      <c r="BY165" s="134"/>
      <c r="BZ165" s="134"/>
      <c r="CA165" s="132"/>
      <c r="CB165" s="135"/>
      <c r="CC165" s="132"/>
      <c r="CD165" s="136"/>
      <c r="CE165" s="136"/>
      <c r="CF165" s="136"/>
      <c r="CG165" s="135"/>
      <c r="CH165" s="129" t="s">
        <v>701</v>
      </c>
      <c r="CI165" s="117">
        <v>44993</v>
      </c>
      <c r="CJ165" s="117">
        <v>44993</v>
      </c>
      <c r="CK165" s="117"/>
      <c r="CL165" s="117">
        <v>44993</v>
      </c>
      <c r="CM165" s="133">
        <v>100</v>
      </c>
      <c r="CN165" s="117">
        <v>44993</v>
      </c>
      <c r="CO165" s="117"/>
      <c r="CP165" s="117">
        <v>45016</v>
      </c>
      <c r="CQ165" s="117">
        <v>45016</v>
      </c>
      <c r="CR165" s="117"/>
      <c r="CS165" s="117">
        <v>45016</v>
      </c>
      <c r="CT165" s="133">
        <v>100</v>
      </c>
      <c r="CU165" s="117">
        <v>45016</v>
      </c>
      <c r="CV165" s="117" t="s">
        <v>727</v>
      </c>
      <c r="CW165" s="147" t="s">
        <v>2201</v>
      </c>
      <c r="CX165" s="147"/>
      <c r="CY165" s="117">
        <v>44992</v>
      </c>
      <c r="CZ165" s="117">
        <v>44992</v>
      </c>
      <c r="DA165" s="117"/>
      <c r="DB165" s="117">
        <v>44992</v>
      </c>
      <c r="DC165" s="133">
        <v>100</v>
      </c>
      <c r="DD165" s="117">
        <v>44992</v>
      </c>
      <c r="DE165" s="138"/>
      <c r="DF165" s="138">
        <v>45012</v>
      </c>
      <c r="DG165" s="139" t="s">
        <v>4383</v>
      </c>
      <c r="DH165" s="117">
        <v>45028</v>
      </c>
      <c r="DI165" s="117">
        <v>45028</v>
      </c>
      <c r="DJ165" s="117">
        <v>45028</v>
      </c>
      <c r="DK165" s="117">
        <v>45028</v>
      </c>
      <c r="DL165" s="117"/>
      <c r="DM165" s="117"/>
      <c r="DN165" s="117"/>
      <c r="DO165" s="117"/>
      <c r="DP165" s="140"/>
      <c r="DQ165" s="117"/>
      <c r="DR165" s="117"/>
      <c r="DS165" s="117"/>
      <c r="DT165" s="117"/>
      <c r="DU165" s="117"/>
      <c r="DV165" s="117"/>
      <c r="DW165" s="133"/>
      <c r="DX165" s="117"/>
      <c r="DY165" s="117"/>
      <c r="DZ165" s="117">
        <v>45028</v>
      </c>
      <c r="EA165" s="117">
        <v>45028</v>
      </c>
      <c r="EB165" s="117"/>
      <c r="EC165" s="117">
        <v>45028</v>
      </c>
      <c r="ED165" s="116">
        <v>100</v>
      </c>
      <c r="EE165" s="117">
        <v>45028</v>
      </c>
      <c r="EF165" s="117" t="s">
        <v>740</v>
      </c>
      <c r="EG165" s="117">
        <v>45028</v>
      </c>
      <c r="EH165" s="117">
        <v>45028</v>
      </c>
      <c r="EI165" s="117"/>
      <c r="EJ165" s="117">
        <v>45028</v>
      </c>
      <c r="EK165" s="116">
        <v>100</v>
      </c>
      <c r="EL165" s="117">
        <v>45062</v>
      </c>
      <c r="EM165" s="122" t="s">
        <v>740</v>
      </c>
      <c r="EN165" s="141"/>
      <c r="EO165" s="141"/>
      <c r="EP165" s="141"/>
      <c r="EQ165" s="141"/>
      <c r="ER165" s="141"/>
      <c r="ES165" s="141"/>
      <c r="ET165" s="141"/>
      <c r="EU165" s="117"/>
      <c r="EV165" s="117"/>
      <c r="EW165" s="117"/>
      <c r="EX165" s="117"/>
      <c r="EY165" s="117"/>
      <c r="EZ165" s="117"/>
      <c r="FA165" s="117"/>
      <c r="FB165" s="117">
        <v>45052</v>
      </c>
      <c r="FC165" s="117">
        <v>45052</v>
      </c>
      <c r="FD165" s="117">
        <v>45052</v>
      </c>
      <c r="FE165" s="117">
        <v>45053</v>
      </c>
      <c r="FF165" s="116">
        <v>70</v>
      </c>
      <c r="FG165" s="117"/>
      <c r="FH165" s="138"/>
      <c r="FI165" s="142"/>
      <c r="FJ165" s="142"/>
      <c r="FK165" s="143">
        <v>243354</v>
      </c>
      <c r="FL165" s="143">
        <v>243354</v>
      </c>
      <c r="FM165" s="139" t="s">
        <v>708</v>
      </c>
      <c r="FN165" s="142"/>
      <c r="FO165" s="142"/>
      <c r="FP165" s="143">
        <v>243354</v>
      </c>
      <c r="FQ165" s="143">
        <v>243354</v>
      </c>
      <c r="FR165" s="139" t="s">
        <v>708</v>
      </c>
      <c r="FS165" s="473" t="s">
        <v>4718</v>
      </c>
      <c r="FT165" s="474">
        <v>45113</v>
      </c>
      <c r="FU165" s="475" t="s">
        <v>4832</v>
      </c>
      <c r="FW165" s="478" t="s">
        <v>4723</v>
      </c>
      <c r="FX165" s="477">
        <v>45096</v>
      </c>
      <c r="FY165" s="478" t="s">
        <v>4817</v>
      </c>
    </row>
    <row r="166" spans="1:181" ht="20.100000000000001" customHeight="1" x14ac:dyDescent="0.5">
      <c r="A166" s="109">
        <v>165</v>
      </c>
      <c r="B166" s="109" t="s">
        <v>674</v>
      </c>
      <c r="C166" s="109">
        <v>165</v>
      </c>
      <c r="D166" s="110" t="s">
        <v>675</v>
      </c>
      <c r="E166" s="110" t="s">
        <v>676</v>
      </c>
      <c r="F166" s="110" t="s">
        <v>677</v>
      </c>
      <c r="G166" s="111" t="s">
        <v>214</v>
      </c>
      <c r="H166" s="110" t="s">
        <v>2189</v>
      </c>
      <c r="I166" s="110" t="s">
        <v>2202</v>
      </c>
      <c r="J166" s="110"/>
      <c r="K166" s="111" t="s">
        <v>2203</v>
      </c>
      <c r="L166" s="111" t="s">
        <v>2192</v>
      </c>
      <c r="M166" s="111"/>
      <c r="N166" s="111" t="s">
        <v>682</v>
      </c>
      <c r="O166" s="111" t="s">
        <v>4662</v>
      </c>
      <c r="P166" s="113">
        <v>13.952137420400801</v>
      </c>
      <c r="Q166" s="113">
        <v>100.70397295270701</v>
      </c>
      <c r="R166" s="114" t="s">
        <v>2205</v>
      </c>
      <c r="S166" s="114" t="s">
        <v>2206</v>
      </c>
      <c r="T166" s="115" t="s">
        <v>2207</v>
      </c>
      <c r="U166" s="115" t="s">
        <v>2208</v>
      </c>
      <c r="V166" s="115"/>
      <c r="W166" s="167" t="s">
        <v>2209</v>
      </c>
      <c r="X166" s="167"/>
      <c r="Y166" s="115"/>
      <c r="Z166" s="181"/>
      <c r="AA166" s="181"/>
      <c r="AB166" s="167"/>
      <c r="AC166" s="167"/>
      <c r="AD166" s="332" t="s">
        <v>2114</v>
      </c>
      <c r="AE166" s="333" t="s">
        <v>2115</v>
      </c>
      <c r="AF166" s="117" t="s">
        <v>690</v>
      </c>
      <c r="AG166" s="132">
        <v>44972</v>
      </c>
      <c r="AH166" s="118" t="s">
        <v>691</v>
      </c>
      <c r="AI166" s="118" t="s">
        <v>692</v>
      </c>
      <c r="AJ166" s="145">
        <v>6</v>
      </c>
      <c r="AK166" s="146">
        <v>9</v>
      </c>
      <c r="AL166" s="146">
        <v>3.2</v>
      </c>
      <c r="AM166" s="146">
        <f t="shared" ref="AM166:AM174" si="2">AJ166*AK166</f>
        <v>54</v>
      </c>
      <c r="AN166" s="147">
        <v>1</v>
      </c>
      <c r="AO166" s="147">
        <v>2</v>
      </c>
      <c r="AP166" s="240" t="s">
        <v>2210</v>
      </c>
      <c r="AQ166" s="330"/>
      <c r="AR166" s="147">
        <v>3</v>
      </c>
      <c r="AS166" s="149"/>
      <c r="AT166" s="138">
        <v>44973</v>
      </c>
      <c r="AU166" s="148" t="s">
        <v>2004</v>
      </c>
      <c r="AV166" s="149" t="s">
        <v>725</v>
      </c>
      <c r="AW166" s="150" t="s">
        <v>1584</v>
      </c>
      <c r="AX166" s="147"/>
      <c r="AY166" s="147"/>
      <c r="AZ166" s="147"/>
      <c r="BA166" s="147"/>
      <c r="BB166" s="147"/>
      <c r="BC166" s="147"/>
      <c r="BD166" s="235" t="s">
        <v>698</v>
      </c>
      <c r="BE166" s="150"/>
      <c r="BF166" s="150"/>
      <c r="BG166" s="151" t="s">
        <v>699</v>
      </c>
      <c r="BH166" s="237" t="s">
        <v>700</v>
      </c>
      <c r="BI166" s="237" t="s">
        <v>701</v>
      </c>
      <c r="BJ166" s="152"/>
      <c r="BK166" s="152"/>
      <c r="BL166" s="170" t="s">
        <v>1825</v>
      </c>
      <c r="BM166" s="154"/>
      <c r="BN166" s="329" t="s">
        <v>2211</v>
      </c>
      <c r="BO166" s="131" t="s">
        <v>2204</v>
      </c>
      <c r="BP166" s="131" t="s">
        <v>703</v>
      </c>
      <c r="BQ166" s="116" t="s">
        <v>704</v>
      </c>
      <c r="BR166" s="116" t="s">
        <v>705</v>
      </c>
      <c r="BS166" s="132">
        <v>44972</v>
      </c>
      <c r="BT166" s="133">
        <v>100</v>
      </c>
      <c r="BU166" s="132">
        <v>44972</v>
      </c>
      <c r="BV166" s="132"/>
      <c r="BW166" s="132"/>
      <c r="BX166" s="134"/>
      <c r="BY166" s="134"/>
      <c r="BZ166" s="134"/>
      <c r="CA166" s="132"/>
      <c r="CB166" s="135"/>
      <c r="CC166" s="132"/>
      <c r="CD166" s="136"/>
      <c r="CE166" s="136"/>
      <c r="CF166" s="136"/>
      <c r="CG166" s="135"/>
      <c r="CH166" s="129" t="s">
        <v>701</v>
      </c>
      <c r="CI166" s="117">
        <v>44998</v>
      </c>
      <c r="CJ166" s="117">
        <v>44998</v>
      </c>
      <c r="CK166" s="132"/>
      <c r="CL166" s="117">
        <v>44998</v>
      </c>
      <c r="CM166" s="133">
        <v>100</v>
      </c>
      <c r="CN166" s="117">
        <v>44998</v>
      </c>
      <c r="CO166" s="132"/>
      <c r="CP166" s="137" t="s">
        <v>706</v>
      </c>
      <c r="CQ166" s="132"/>
      <c r="CR166" s="117"/>
      <c r="CS166" s="132"/>
      <c r="CT166" s="133"/>
      <c r="CU166" s="137" t="s">
        <v>4382</v>
      </c>
      <c r="CV166" s="117"/>
      <c r="CW166" s="147"/>
      <c r="CX166" s="147"/>
      <c r="CY166" s="117">
        <v>44998</v>
      </c>
      <c r="CZ166" s="117">
        <v>44998</v>
      </c>
      <c r="DA166" s="117"/>
      <c r="DB166" s="117">
        <v>44998</v>
      </c>
      <c r="DC166" s="133">
        <v>100</v>
      </c>
      <c r="DD166" s="117">
        <v>44998</v>
      </c>
      <c r="DE166" s="138"/>
      <c r="DF166" s="138">
        <v>45012</v>
      </c>
      <c r="DG166" s="139" t="s">
        <v>4383</v>
      </c>
      <c r="DH166" s="117">
        <v>45034</v>
      </c>
      <c r="DI166" s="117">
        <v>45034</v>
      </c>
      <c r="DJ166" s="117">
        <v>45034</v>
      </c>
      <c r="DK166" s="117">
        <v>45034</v>
      </c>
      <c r="DL166" s="117"/>
      <c r="DM166" s="117"/>
      <c r="DN166" s="117"/>
      <c r="DO166" s="117"/>
      <c r="DP166" s="140"/>
      <c r="DQ166" s="117"/>
      <c r="DR166" s="117"/>
      <c r="DS166" s="117"/>
      <c r="DT166" s="117"/>
      <c r="DU166" s="117"/>
      <c r="DV166" s="117"/>
      <c r="DW166" s="133"/>
      <c r="DX166" s="117"/>
      <c r="DY166" s="117"/>
      <c r="DZ166" s="117">
        <v>45027</v>
      </c>
      <c r="EA166" s="117">
        <v>45027</v>
      </c>
      <c r="EB166" s="117"/>
      <c r="EC166" s="117">
        <v>45027</v>
      </c>
      <c r="ED166" s="116">
        <v>100</v>
      </c>
      <c r="EE166" s="117">
        <v>45027</v>
      </c>
      <c r="EF166" s="117" t="s">
        <v>740</v>
      </c>
      <c r="EG166" s="117">
        <v>45027</v>
      </c>
      <c r="EH166" s="117">
        <v>45027</v>
      </c>
      <c r="EI166" s="117"/>
      <c r="EJ166" s="117">
        <v>45027</v>
      </c>
      <c r="EK166" s="116">
        <v>100</v>
      </c>
      <c r="EL166" s="117">
        <v>45062</v>
      </c>
      <c r="EM166" s="122" t="s">
        <v>740</v>
      </c>
      <c r="EN166" s="141"/>
      <c r="EO166" s="141"/>
      <c r="EP166" s="141"/>
      <c r="EQ166" s="141"/>
      <c r="ER166" s="141"/>
      <c r="ES166" s="141"/>
      <c r="ET166" s="141"/>
      <c r="EU166" s="117"/>
      <c r="EV166" s="117"/>
      <c r="EW166" s="117"/>
      <c r="EX166" s="117"/>
      <c r="EY166" s="117"/>
      <c r="EZ166" s="117"/>
      <c r="FA166" s="117"/>
      <c r="FB166" s="117">
        <v>45054</v>
      </c>
      <c r="FC166" s="117">
        <v>45054</v>
      </c>
      <c r="FD166" s="117">
        <v>45054</v>
      </c>
      <c r="FE166" s="117">
        <v>45055</v>
      </c>
      <c r="FF166" s="116">
        <v>70</v>
      </c>
      <c r="FG166" s="117"/>
      <c r="FH166" s="138" t="s">
        <v>4838</v>
      </c>
      <c r="FI166" s="142"/>
      <c r="FJ166" s="142"/>
      <c r="FK166" s="143">
        <v>243347</v>
      </c>
      <c r="FL166" s="143">
        <v>243347</v>
      </c>
      <c r="FM166" s="139" t="s">
        <v>708</v>
      </c>
      <c r="FN166" s="142"/>
      <c r="FO166" s="142"/>
      <c r="FP166" s="143">
        <v>243347</v>
      </c>
      <c r="FQ166" s="143">
        <v>243347</v>
      </c>
      <c r="FR166" s="157" t="s">
        <v>729</v>
      </c>
      <c r="FS166" s="473" t="s">
        <v>4718</v>
      </c>
      <c r="FT166" s="474">
        <v>45113</v>
      </c>
      <c r="FU166" s="475" t="s">
        <v>4832</v>
      </c>
      <c r="FW166" s="478" t="s">
        <v>4723</v>
      </c>
      <c r="FX166" s="477">
        <v>45096</v>
      </c>
      <c r="FY166" s="478" t="s">
        <v>4817</v>
      </c>
    </row>
    <row r="167" spans="1:181" ht="20.100000000000001" customHeight="1" x14ac:dyDescent="0.5">
      <c r="A167" s="109">
        <v>166</v>
      </c>
      <c r="B167" s="109" t="s">
        <v>674</v>
      </c>
      <c r="C167" s="109">
        <v>166</v>
      </c>
      <c r="D167" s="110" t="s">
        <v>675</v>
      </c>
      <c r="E167" s="110" t="s">
        <v>676</v>
      </c>
      <c r="F167" s="110" t="s">
        <v>677</v>
      </c>
      <c r="G167" s="111" t="s">
        <v>214</v>
      </c>
      <c r="H167" s="110" t="s">
        <v>2212</v>
      </c>
      <c r="I167" s="110" t="s">
        <v>2213</v>
      </c>
      <c r="J167" s="110"/>
      <c r="K167" s="111" t="s">
        <v>2214</v>
      </c>
      <c r="L167" s="111" t="s">
        <v>2192</v>
      </c>
      <c r="M167" s="111" t="s">
        <v>912</v>
      </c>
      <c r="N167" s="111" t="s">
        <v>682</v>
      </c>
      <c r="O167" s="111" t="s">
        <v>2215</v>
      </c>
      <c r="P167" s="113">
        <v>14.044047108609201</v>
      </c>
      <c r="Q167" s="113">
        <v>100.793668050864</v>
      </c>
      <c r="R167" s="114" t="s">
        <v>2216</v>
      </c>
      <c r="S167" s="114" t="s">
        <v>2217</v>
      </c>
      <c r="T167" s="115" t="s">
        <v>2218</v>
      </c>
      <c r="U167" s="115" t="s">
        <v>2219</v>
      </c>
      <c r="V167" s="115"/>
      <c r="W167" s="167" t="s">
        <v>2220</v>
      </c>
      <c r="X167" s="167"/>
      <c r="Y167" s="115"/>
      <c r="Z167" s="181"/>
      <c r="AA167" s="181"/>
      <c r="AB167" s="167"/>
      <c r="AC167" s="167"/>
      <c r="AD167" s="332" t="s">
        <v>2114</v>
      </c>
      <c r="AE167" s="333" t="s">
        <v>2115</v>
      </c>
      <c r="AF167" s="117" t="s">
        <v>690</v>
      </c>
      <c r="AG167" s="132">
        <v>44973</v>
      </c>
      <c r="AH167" s="118" t="s">
        <v>691</v>
      </c>
      <c r="AI167" s="118" t="s">
        <v>692</v>
      </c>
      <c r="AJ167" s="145">
        <v>9</v>
      </c>
      <c r="AK167" s="146">
        <v>10</v>
      </c>
      <c r="AL167" s="146">
        <v>3.5</v>
      </c>
      <c r="AM167" s="146">
        <f t="shared" si="2"/>
        <v>90</v>
      </c>
      <c r="AN167" s="147">
        <v>1</v>
      </c>
      <c r="AO167" s="147">
        <v>3</v>
      </c>
      <c r="AP167" s="240" t="s">
        <v>2221</v>
      </c>
      <c r="AQ167" s="330"/>
      <c r="AR167" s="147">
        <v>3</v>
      </c>
      <c r="AS167" s="149"/>
      <c r="AT167" s="138">
        <v>44974</v>
      </c>
      <c r="AU167" s="142" t="s">
        <v>2222</v>
      </c>
      <c r="AV167" s="149" t="s">
        <v>696</v>
      </c>
      <c r="AW167" s="150"/>
      <c r="AX167" s="147"/>
      <c r="AY167" s="147"/>
      <c r="AZ167" s="147"/>
      <c r="BA167" s="147"/>
      <c r="BB167" s="147"/>
      <c r="BC167" s="147"/>
      <c r="BD167" s="235" t="s">
        <v>698</v>
      </c>
      <c r="BE167" s="150"/>
      <c r="BF167" s="150"/>
      <c r="BG167" s="151" t="s">
        <v>699</v>
      </c>
      <c r="BH167" s="237" t="s">
        <v>700</v>
      </c>
      <c r="BI167" s="237" t="s">
        <v>701</v>
      </c>
      <c r="BJ167" s="152"/>
      <c r="BK167" s="152"/>
      <c r="BL167" s="153"/>
      <c r="BM167" s="154"/>
      <c r="BN167" s="111" t="s">
        <v>2215</v>
      </c>
      <c r="BO167" s="130" t="s">
        <v>2215</v>
      </c>
      <c r="BP167" s="130"/>
      <c r="BQ167" s="116" t="s">
        <v>704</v>
      </c>
      <c r="BR167" s="116" t="s">
        <v>705</v>
      </c>
      <c r="BS167" s="132">
        <v>44973</v>
      </c>
      <c r="BT167" s="133">
        <v>100</v>
      </c>
      <c r="BU167" s="132">
        <v>44973</v>
      </c>
      <c r="BV167" s="132"/>
      <c r="BW167" s="132"/>
      <c r="BX167" s="134"/>
      <c r="BY167" s="134"/>
      <c r="BZ167" s="134"/>
      <c r="CA167" s="132"/>
      <c r="CB167" s="135"/>
      <c r="CC167" s="132"/>
      <c r="CD167" s="136"/>
      <c r="CE167" s="136"/>
      <c r="CF167" s="136"/>
      <c r="CG167" s="135"/>
      <c r="CH167" s="129" t="s">
        <v>701</v>
      </c>
      <c r="CI167" s="117">
        <v>44999</v>
      </c>
      <c r="CJ167" s="117">
        <v>44999</v>
      </c>
      <c r="CK167" s="132"/>
      <c r="CL167" s="117">
        <v>44999</v>
      </c>
      <c r="CM167" s="133">
        <v>100</v>
      </c>
      <c r="CN167" s="117">
        <v>44999</v>
      </c>
      <c r="CO167" s="117"/>
      <c r="CP167" s="132">
        <v>45017</v>
      </c>
      <c r="CQ167" s="132">
        <v>45017</v>
      </c>
      <c r="CR167" s="117"/>
      <c r="CS167" s="132">
        <v>45017</v>
      </c>
      <c r="CT167" s="133">
        <v>100</v>
      </c>
      <c r="CU167" s="132">
        <v>45017</v>
      </c>
      <c r="CV167" s="117" t="s">
        <v>868</v>
      </c>
      <c r="CW167" s="147"/>
      <c r="CX167" s="147"/>
      <c r="CY167" s="117">
        <v>44999</v>
      </c>
      <c r="CZ167" s="117">
        <v>44999</v>
      </c>
      <c r="DA167" s="117"/>
      <c r="DB167" s="117">
        <v>44999</v>
      </c>
      <c r="DC167" s="133">
        <v>100</v>
      </c>
      <c r="DD167" s="117">
        <v>44999</v>
      </c>
      <c r="DE167" s="138"/>
      <c r="DF167" s="138">
        <v>45012</v>
      </c>
      <c r="DG167" s="139" t="s">
        <v>4383</v>
      </c>
      <c r="DH167" s="117">
        <v>45035</v>
      </c>
      <c r="DI167" s="117">
        <v>45035</v>
      </c>
      <c r="DJ167" s="117">
        <v>45035</v>
      </c>
      <c r="DK167" s="117">
        <v>45035</v>
      </c>
      <c r="DL167" s="117"/>
      <c r="DM167" s="117"/>
      <c r="DN167" s="117"/>
      <c r="DO167" s="117"/>
      <c r="DP167" s="140"/>
      <c r="DQ167" s="117"/>
      <c r="DR167" s="117"/>
      <c r="DS167" s="117"/>
      <c r="DT167" s="117"/>
      <c r="DU167" s="117"/>
      <c r="DV167" s="117"/>
      <c r="DW167" s="133"/>
      <c r="DX167" s="117"/>
      <c r="DY167" s="117"/>
      <c r="DZ167" s="117">
        <v>45028</v>
      </c>
      <c r="EA167" s="117">
        <v>45028</v>
      </c>
      <c r="EB167" s="117"/>
      <c r="EC167" s="117">
        <v>45028</v>
      </c>
      <c r="ED167" s="116">
        <v>100</v>
      </c>
      <c r="EE167" s="117">
        <v>45028</v>
      </c>
      <c r="EF167" s="117" t="s">
        <v>1044</v>
      </c>
      <c r="EG167" s="117">
        <v>45028</v>
      </c>
      <c r="EH167" s="117">
        <v>45028</v>
      </c>
      <c r="EI167" s="117"/>
      <c r="EJ167" s="117">
        <v>45028</v>
      </c>
      <c r="EK167" s="116">
        <v>100</v>
      </c>
      <c r="EL167" s="117">
        <v>45062</v>
      </c>
      <c r="EM167" s="122" t="s">
        <v>1044</v>
      </c>
      <c r="EN167" s="141"/>
      <c r="EO167" s="141"/>
      <c r="EP167" s="141"/>
      <c r="EQ167" s="141"/>
      <c r="ER167" s="141"/>
      <c r="ES167" s="141"/>
      <c r="ET167" s="141"/>
      <c r="EU167" s="117"/>
      <c r="EV167" s="117"/>
      <c r="EW167" s="117"/>
      <c r="EX167" s="117"/>
      <c r="EY167" s="117"/>
      <c r="EZ167" s="117"/>
      <c r="FA167" s="117"/>
      <c r="FB167" s="117">
        <v>45059</v>
      </c>
      <c r="FC167" s="117">
        <v>45059</v>
      </c>
      <c r="FD167" s="117">
        <v>45059</v>
      </c>
      <c r="FE167" s="117">
        <v>45060</v>
      </c>
      <c r="FF167" s="116">
        <v>70</v>
      </c>
      <c r="FG167" s="117"/>
      <c r="FH167" s="138"/>
      <c r="FI167" s="142"/>
      <c r="FJ167" s="142"/>
      <c r="FK167" s="143"/>
      <c r="FL167" s="143"/>
      <c r="FM167" s="139"/>
      <c r="FN167" s="142"/>
      <c r="FO167" s="142"/>
      <c r="FP167" s="143"/>
      <c r="FQ167" s="143"/>
      <c r="FR167" s="139"/>
      <c r="FS167" s="473" t="s">
        <v>4718</v>
      </c>
      <c r="FT167" s="474">
        <v>45114</v>
      </c>
      <c r="FU167" s="475" t="s">
        <v>4832</v>
      </c>
      <c r="FW167" s="478" t="s">
        <v>4723</v>
      </c>
      <c r="FX167" s="477">
        <v>45096</v>
      </c>
      <c r="FY167" s="478" t="s">
        <v>4817</v>
      </c>
    </row>
    <row r="168" spans="1:181" ht="20.100000000000001" customHeight="1" x14ac:dyDescent="0.5">
      <c r="A168" s="109">
        <v>167</v>
      </c>
      <c r="B168" s="109" t="s">
        <v>674</v>
      </c>
      <c r="C168" s="109">
        <v>167</v>
      </c>
      <c r="D168" s="110" t="s">
        <v>675</v>
      </c>
      <c r="E168" s="110" t="s">
        <v>676</v>
      </c>
      <c r="F168" s="110" t="s">
        <v>677</v>
      </c>
      <c r="G168" s="111" t="s">
        <v>214</v>
      </c>
      <c r="H168" s="110" t="s">
        <v>2212</v>
      </c>
      <c r="I168" s="110" t="s">
        <v>2223</v>
      </c>
      <c r="J168" s="110"/>
      <c r="K168" s="111" t="s">
        <v>2224</v>
      </c>
      <c r="L168" s="111" t="s">
        <v>2192</v>
      </c>
      <c r="M168" s="111"/>
      <c r="N168" s="111" t="s">
        <v>682</v>
      </c>
      <c r="O168" s="111" t="s">
        <v>2225</v>
      </c>
      <c r="P168" s="113">
        <v>14.0320315168064</v>
      </c>
      <c r="Q168" s="113">
        <v>100.759124879699</v>
      </c>
      <c r="R168" s="114" t="s">
        <v>2226</v>
      </c>
      <c r="S168" s="114"/>
      <c r="T168" s="115" t="s">
        <v>2227</v>
      </c>
      <c r="U168" s="115" t="s">
        <v>2228</v>
      </c>
      <c r="V168" s="115"/>
      <c r="W168" s="167" t="s">
        <v>2229</v>
      </c>
      <c r="X168" s="167"/>
      <c r="Y168" s="115"/>
      <c r="Z168" s="181"/>
      <c r="AA168" s="181"/>
      <c r="AB168" s="167"/>
      <c r="AC168" s="167"/>
      <c r="AD168" s="332" t="s">
        <v>2114</v>
      </c>
      <c r="AE168" s="333" t="s">
        <v>2115</v>
      </c>
      <c r="AF168" s="117" t="s">
        <v>690</v>
      </c>
      <c r="AG168" s="132">
        <v>44973</v>
      </c>
      <c r="AH168" s="118" t="s">
        <v>691</v>
      </c>
      <c r="AI168" s="118" t="s">
        <v>692</v>
      </c>
      <c r="AJ168" s="145">
        <v>8</v>
      </c>
      <c r="AK168" s="146">
        <v>12</v>
      </c>
      <c r="AL168" s="146">
        <v>3</v>
      </c>
      <c r="AM168" s="146">
        <f t="shared" si="2"/>
        <v>96</v>
      </c>
      <c r="AN168" s="147">
        <v>2</v>
      </c>
      <c r="AO168" s="147">
        <v>2</v>
      </c>
      <c r="AP168" s="240" t="s">
        <v>2230</v>
      </c>
      <c r="AQ168" s="147" t="s">
        <v>848</v>
      </c>
      <c r="AR168" s="147">
        <v>3</v>
      </c>
      <c r="AS168" s="149"/>
      <c r="AT168" s="138">
        <v>44974</v>
      </c>
      <c r="AU168" s="142"/>
      <c r="AV168" s="149" t="s">
        <v>725</v>
      </c>
      <c r="AW168" s="150"/>
      <c r="AX168" s="147"/>
      <c r="AY168" s="147"/>
      <c r="AZ168" s="147"/>
      <c r="BA168" s="147" t="s">
        <v>697</v>
      </c>
      <c r="BB168" s="147"/>
      <c r="BC168" s="147"/>
      <c r="BD168" s="235" t="s">
        <v>698</v>
      </c>
      <c r="BE168" s="150"/>
      <c r="BF168" s="150"/>
      <c r="BG168" s="151" t="s">
        <v>699</v>
      </c>
      <c r="BH168" s="237" t="s">
        <v>700</v>
      </c>
      <c r="BI168" s="237" t="s">
        <v>701</v>
      </c>
      <c r="BJ168" s="152"/>
      <c r="BK168" s="152"/>
      <c r="BL168" s="153"/>
      <c r="BM168" s="154"/>
      <c r="BN168" s="111" t="s">
        <v>2225</v>
      </c>
      <c r="BO168" s="130" t="s">
        <v>2225</v>
      </c>
      <c r="BP168" s="130"/>
      <c r="BQ168" s="116" t="s">
        <v>704</v>
      </c>
      <c r="BR168" s="116" t="s">
        <v>705</v>
      </c>
      <c r="BS168" s="132">
        <v>44973</v>
      </c>
      <c r="BT168" s="133">
        <v>100</v>
      </c>
      <c r="BU168" s="132">
        <v>44973</v>
      </c>
      <c r="BV168" s="132"/>
      <c r="BW168" s="132"/>
      <c r="BX168" s="134"/>
      <c r="BY168" s="134"/>
      <c r="BZ168" s="134"/>
      <c r="CA168" s="132"/>
      <c r="CB168" s="135"/>
      <c r="CC168" s="132"/>
      <c r="CD168" s="136"/>
      <c r="CE168" s="136"/>
      <c r="CF168" s="136"/>
      <c r="CG168" s="135"/>
      <c r="CH168" s="129" t="s">
        <v>701</v>
      </c>
      <c r="CI168" s="117">
        <v>44994</v>
      </c>
      <c r="CJ168" s="117">
        <v>44994</v>
      </c>
      <c r="CK168" s="132"/>
      <c r="CL168" s="117">
        <v>44994</v>
      </c>
      <c r="CM168" s="133">
        <v>100</v>
      </c>
      <c r="CN168" s="117">
        <v>44994</v>
      </c>
      <c r="CO168" s="132"/>
      <c r="CP168" s="117">
        <v>45016</v>
      </c>
      <c r="CQ168" s="117">
        <v>45016</v>
      </c>
      <c r="CR168" s="117"/>
      <c r="CS168" s="117">
        <v>45016</v>
      </c>
      <c r="CT168" s="133">
        <v>100</v>
      </c>
      <c r="CU168" s="117">
        <v>45016</v>
      </c>
      <c r="CV168" s="117" t="s">
        <v>727</v>
      </c>
      <c r="CW168" s="147"/>
      <c r="CX168" s="147"/>
      <c r="CY168" s="117">
        <v>44994</v>
      </c>
      <c r="CZ168" s="117">
        <v>44994</v>
      </c>
      <c r="DA168" s="117"/>
      <c r="DB168" s="117">
        <v>44994</v>
      </c>
      <c r="DC168" s="133">
        <v>100</v>
      </c>
      <c r="DD168" s="117">
        <v>44994</v>
      </c>
      <c r="DE168" s="138"/>
      <c r="DF168" s="138">
        <v>45012</v>
      </c>
      <c r="DG168" s="139" t="s">
        <v>4383</v>
      </c>
      <c r="DH168" s="117">
        <v>45028</v>
      </c>
      <c r="DI168" s="117">
        <v>45028</v>
      </c>
      <c r="DJ168" s="117">
        <v>45028</v>
      </c>
      <c r="DK168" s="117">
        <v>45028</v>
      </c>
      <c r="DL168" s="117"/>
      <c r="DM168" s="117"/>
      <c r="DN168" s="117"/>
      <c r="DO168" s="117"/>
      <c r="DP168" s="140"/>
      <c r="DQ168" s="117"/>
      <c r="DR168" s="117"/>
      <c r="DS168" s="117"/>
      <c r="DT168" s="117"/>
      <c r="DU168" s="117"/>
      <c r="DV168" s="117"/>
      <c r="DW168" s="133"/>
      <c r="DX168" s="117"/>
      <c r="DY168" s="117"/>
      <c r="DZ168" s="117">
        <v>45033</v>
      </c>
      <c r="EA168" s="117">
        <v>45033</v>
      </c>
      <c r="EB168" s="117"/>
      <c r="EC168" s="117">
        <v>45033</v>
      </c>
      <c r="ED168" s="116">
        <v>100</v>
      </c>
      <c r="EE168" s="117">
        <v>45033</v>
      </c>
      <c r="EF168" s="117" t="s">
        <v>2231</v>
      </c>
      <c r="EG168" s="117">
        <v>45033</v>
      </c>
      <c r="EH168" s="117">
        <v>45033</v>
      </c>
      <c r="EI168" s="117"/>
      <c r="EJ168" s="117">
        <v>45034</v>
      </c>
      <c r="EK168" s="116">
        <v>100</v>
      </c>
      <c r="EL168" s="117">
        <v>45062</v>
      </c>
      <c r="EM168" s="122" t="s">
        <v>4766</v>
      </c>
      <c r="EN168" s="141"/>
      <c r="EO168" s="141"/>
      <c r="EP168" s="141"/>
      <c r="EQ168" s="141"/>
      <c r="ER168" s="141"/>
      <c r="ES168" s="141"/>
      <c r="ET168" s="141"/>
      <c r="EU168" s="117"/>
      <c r="EV168" s="117"/>
      <c r="EW168" s="117"/>
      <c r="EX168" s="117"/>
      <c r="EY168" s="117"/>
      <c r="EZ168" s="117"/>
      <c r="FA168" s="117"/>
      <c r="FB168" s="117">
        <v>45057</v>
      </c>
      <c r="FC168" s="117">
        <v>45057</v>
      </c>
      <c r="FD168" s="117">
        <v>45057</v>
      </c>
      <c r="FE168" s="117">
        <v>45058</v>
      </c>
      <c r="FF168" s="116">
        <v>70</v>
      </c>
      <c r="FG168" s="117"/>
      <c r="FH168" s="138"/>
      <c r="FI168" s="142"/>
      <c r="FJ168" s="142"/>
      <c r="FK168" s="143"/>
      <c r="FL168" s="143"/>
      <c r="FM168" s="139"/>
      <c r="FN168" s="142"/>
      <c r="FO168" s="142"/>
      <c r="FP168" s="143"/>
      <c r="FQ168" s="143"/>
      <c r="FR168" s="139"/>
      <c r="FS168" s="473" t="s">
        <v>4718</v>
      </c>
      <c r="FT168" s="474">
        <v>45114</v>
      </c>
      <c r="FU168" s="475" t="s">
        <v>4832</v>
      </c>
      <c r="FW168" s="478" t="s">
        <v>4724</v>
      </c>
      <c r="FX168" s="477">
        <v>45096</v>
      </c>
      <c r="FY168" s="478" t="s">
        <v>4817</v>
      </c>
    </row>
    <row r="169" spans="1:181" ht="20.100000000000001" customHeight="1" x14ac:dyDescent="0.5">
      <c r="A169" s="109">
        <v>168</v>
      </c>
      <c r="B169" s="109" t="s">
        <v>674</v>
      </c>
      <c r="C169" s="109">
        <v>168</v>
      </c>
      <c r="D169" s="110" t="s">
        <v>675</v>
      </c>
      <c r="E169" s="110" t="s">
        <v>676</v>
      </c>
      <c r="F169" s="110" t="s">
        <v>677</v>
      </c>
      <c r="G169" s="111" t="s">
        <v>214</v>
      </c>
      <c r="H169" s="110" t="s">
        <v>2212</v>
      </c>
      <c r="I169" s="110" t="s">
        <v>2232</v>
      </c>
      <c r="J169" s="110"/>
      <c r="K169" s="111" t="s">
        <v>2233</v>
      </c>
      <c r="L169" s="111" t="s">
        <v>2192</v>
      </c>
      <c r="M169" s="111"/>
      <c r="N169" s="111" t="s">
        <v>682</v>
      </c>
      <c r="O169" s="259" t="s">
        <v>2234</v>
      </c>
      <c r="P169" s="113">
        <v>14.0012050368679</v>
      </c>
      <c r="Q169" s="113">
        <v>100.67712263552301</v>
      </c>
      <c r="R169" s="114" t="s">
        <v>2235</v>
      </c>
      <c r="S169" s="114" t="s">
        <v>2236</v>
      </c>
      <c r="T169" s="115" t="s">
        <v>2237</v>
      </c>
      <c r="U169" s="115" t="s">
        <v>2238</v>
      </c>
      <c r="V169" s="115"/>
      <c r="W169" s="167" t="s">
        <v>2239</v>
      </c>
      <c r="X169" s="167"/>
      <c r="Y169" s="115"/>
      <c r="Z169" s="181"/>
      <c r="AA169" s="181"/>
      <c r="AB169" s="167"/>
      <c r="AC169" s="167"/>
      <c r="AD169" s="332" t="s">
        <v>2114</v>
      </c>
      <c r="AE169" s="333" t="s">
        <v>2115</v>
      </c>
      <c r="AF169" s="117" t="s">
        <v>690</v>
      </c>
      <c r="AG169" s="132">
        <v>44972</v>
      </c>
      <c r="AH169" s="118" t="s">
        <v>691</v>
      </c>
      <c r="AI169" s="118" t="s">
        <v>692</v>
      </c>
      <c r="AJ169" s="145">
        <v>8</v>
      </c>
      <c r="AK169" s="146">
        <v>9</v>
      </c>
      <c r="AL169" s="146">
        <v>3.6</v>
      </c>
      <c r="AM169" s="146">
        <f t="shared" si="2"/>
        <v>72</v>
      </c>
      <c r="AN169" s="147">
        <v>1</v>
      </c>
      <c r="AO169" s="147">
        <v>3</v>
      </c>
      <c r="AP169" s="240" t="s">
        <v>2240</v>
      </c>
      <c r="AQ169" s="147" t="s">
        <v>1368</v>
      </c>
      <c r="AR169" s="147">
        <v>3</v>
      </c>
      <c r="AS169" s="149"/>
      <c r="AT169" s="138">
        <v>44973</v>
      </c>
      <c r="AU169" s="142" t="s">
        <v>2241</v>
      </c>
      <c r="AV169" s="149" t="s">
        <v>725</v>
      </c>
      <c r="AW169" s="150"/>
      <c r="AX169" s="147"/>
      <c r="AY169" s="147"/>
      <c r="AZ169" s="147"/>
      <c r="BA169" s="147" t="s">
        <v>697</v>
      </c>
      <c r="BB169" s="147"/>
      <c r="BC169" s="147"/>
      <c r="BD169" s="235" t="s">
        <v>698</v>
      </c>
      <c r="BE169" s="150"/>
      <c r="BF169" s="150"/>
      <c r="BG169" s="151" t="s">
        <v>699</v>
      </c>
      <c r="BH169" s="237" t="s">
        <v>700</v>
      </c>
      <c r="BI169" s="237" t="s">
        <v>701</v>
      </c>
      <c r="BJ169" s="152"/>
      <c r="BK169" s="152"/>
      <c r="BL169" s="170" t="s">
        <v>1825</v>
      </c>
      <c r="BM169" s="154"/>
      <c r="BN169" s="111" t="s">
        <v>2234</v>
      </c>
      <c r="BO169" s="130" t="s">
        <v>2234</v>
      </c>
      <c r="BP169" s="130"/>
      <c r="BQ169" s="116" t="s">
        <v>704</v>
      </c>
      <c r="BR169" s="116" t="s">
        <v>705</v>
      </c>
      <c r="BS169" s="132">
        <v>44972</v>
      </c>
      <c r="BT169" s="133">
        <v>100</v>
      </c>
      <c r="BU169" s="132">
        <v>44972</v>
      </c>
      <c r="BV169" s="132"/>
      <c r="BW169" s="132"/>
      <c r="BX169" s="134"/>
      <c r="BY169" s="134"/>
      <c r="BZ169" s="134"/>
      <c r="CA169" s="132"/>
      <c r="CB169" s="135"/>
      <c r="CC169" s="132"/>
      <c r="CD169" s="136"/>
      <c r="CE169" s="136"/>
      <c r="CF169" s="136"/>
      <c r="CG169" s="171" t="s">
        <v>2242</v>
      </c>
      <c r="CH169" s="129" t="s">
        <v>701</v>
      </c>
      <c r="CI169" s="132">
        <v>44986</v>
      </c>
      <c r="CJ169" s="132">
        <v>44986</v>
      </c>
      <c r="CK169" s="117"/>
      <c r="CL169" s="132">
        <v>44986</v>
      </c>
      <c r="CM169" s="133">
        <v>100</v>
      </c>
      <c r="CN169" s="132">
        <v>44986</v>
      </c>
      <c r="CO169" s="117"/>
      <c r="CP169" s="117">
        <v>45018</v>
      </c>
      <c r="CQ169" s="117">
        <v>45018</v>
      </c>
      <c r="CR169" s="117"/>
      <c r="CS169" s="117">
        <v>45018</v>
      </c>
      <c r="CT169" s="133">
        <v>100</v>
      </c>
      <c r="CU169" s="117">
        <v>45018</v>
      </c>
      <c r="CV169" s="305" t="s">
        <v>2243</v>
      </c>
      <c r="CW169" s="147"/>
      <c r="CX169" s="147"/>
      <c r="CY169" s="169">
        <v>45017</v>
      </c>
      <c r="CZ169" s="117">
        <v>44987</v>
      </c>
      <c r="DA169" s="117"/>
      <c r="DB169" s="117">
        <v>44987</v>
      </c>
      <c r="DC169" s="133">
        <v>100</v>
      </c>
      <c r="DD169" s="117">
        <v>44987</v>
      </c>
      <c r="DE169" s="261" t="s">
        <v>2244</v>
      </c>
      <c r="DF169" s="138">
        <v>45023</v>
      </c>
      <c r="DG169" s="139" t="s">
        <v>4387</v>
      </c>
      <c r="DH169" s="117">
        <v>45028</v>
      </c>
      <c r="DI169" s="117">
        <v>45028</v>
      </c>
      <c r="DJ169" s="117">
        <v>45028</v>
      </c>
      <c r="DK169" s="117">
        <v>45028</v>
      </c>
      <c r="DL169" s="117"/>
      <c r="DM169" s="117"/>
      <c r="DN169" s="117"/>
      <c r="DO169" s="117"/>
      <c r="DP169" s="140"/>
      <c r="DQ169" s="117"/>
      <c r="DR169" s="117"/>
      <c r="DS169" s="117"/>
      <c r="DT169" s="117"/>
      <c r="DU169" s="117"/>
      <c r="DV169" s="117"/>
      <c r="DW169" s="133"/>
      <c r="DX169" s="117"/>
      <c r="DY169" s="117"/>
      <c r="DZ169" s="117"/>
      <c r="EA169" s="117"/>
      <c r="EB169" s="117"/>
      <c r="EC169" s="117"/>
      <c r="ED169" s="116"/>
      <c r="EE169" s="117"/>
      <c r="EF169" s="117"/>
      <c r="EG169" s="117">
        <v>45052</v>
      </c>
      <c r="EH169" s="117">
        <v>45052</v>
      </c>
      <c r="EI169" s="117"/>
      <c r="EJ169" s="117">
        <v>45052</v>
      </c>
      <c r="EK169" s="133">
        <v>100</v>
      </c>
      <c r="EL169" s="117">
        <v>45062</v>
      </c>
      <c r="EM169" s="122" t="s">
        <v>4520</v>
      </c>
      <c r="EN169" s="141"/>
      <c r="EO169" s="141"/>
      <c r="EP169" s="141"/>
      <c r="EQ169" s="141"/>
      <c r="ER169" s="141"/>
      <c r="ES169" s="141"/>
      <c r="ET169" s="141"/>
      <c r="EU169" s="117"/>
      <c r="EV169" s="117"/>
      <c r="EW169" s="117"/>
      <c r="EX169" s="117"/>
      <c r="EY169" s="117"/>
      <c r="EZ169" s="117"/>
      <c r="FA169" s="117"/>
      <c r="FB169" s="117">
        <v>45057</v>
      </c>
      <c r="FC169" s="117">
        <v>45057</v>
      </c>
      <c r="FD169" s="117">
        <v>45057</v>
      </c>
      <c r="FE169" s="117">
        <v>45058</v>
      </c>
      <c r="FF169" s="116">
        <v>70</v>
      </c>
      <c r="FG169" s="117"/>
      <c r="FH169" s="138"/>
      <c r="FI169" s="142"/>
      <c r="FJ169" s="142"/>
      <c r="FK169" s="143"/>
      <c r="FL169" s="143"/>
      <c r="FM169" s="139"/>
      <c r="FN169" s="142"/>
      <c r="FO169" s="142"/>
      <c r="FP169" s="143"/>
      <c r="FQ169" s="143"/>
      <c r="FR169" s="139"/>
      <c r="FS169" s="473" t="s">
        <v>4718</v>
      </c>
      <c r="FT169" s="474">
        <v>45114</v>
      </c>
      <c r="FU169" s="475" t="s">
        <v>4832</v>
      </c>
      <c r="FW169" s="478" t="s">
        <v>4724</v>
      </c>
      <c r="FX169" s="477">
        <v>45096</v>
      </c>
      <c r="FY169" s="478" t="s">
        <v>4817</v>
      </c>
    </row>
    <row r="170" spans="1:181" ht="20.100000000000001" customHeight="1" x14ac:dyDescent="0.5">
      <c r="A170" s="109">
        <v>169</v>
      </c>
      <c r="B170" s="109" t="s">
        <v>674</v>
      </c>
      <c r="C170" s="109">
        <v>169</v>
      </c>
      <c r="D170" s="110" t="s">
        <v>675</v>
      </c>
      <c r="E170" s="110" t="s">
        <v>676</v>
      </c>
      <c r="F170" s="110" t="s">
        <v>677</v>
      </c>
      <c r="G170" s="111" t="s">
        <v>214</v>
      </c>
      <c r="H170" s="110" t="s">
        <v>2189</v>
      </c>
      <c r="I170" s="110" t="s">
        <v>2245</v>
      </c>
      <c r="J170" s="110"/>
      <c r="K170" s="144" t="s">
        <v>2246</v>
      </c>
      <c r="L170" s="111" t="s">
        <v>2192</v>
      </c>
      <c r="M170" s="111" t="s">
        <v>912</v>
      </c>
      <c r="N170" s="111" t="s">
        <v>682</v>
      </c>
      <c r="O170" s="111" t="s">
        <v>2247</v>
      </c>
      <c r="P170" s="113">
        <v>13.958961674225</v>
      </c>
      <c r="Q170" s="113">
        <v>100.63633636834</v>
      </c>
      <c r="R170" s="114" t="s">
        <v>2248</v>
      </c>
      <c r="S170" s="114" t="s">
        <v>2249</v>
      </c>
      <c r="T170" s="115" t="s">
        <v>2250</v>
      </c>
      <c r="U170" s="115" t="s">
        <v>2251</v>
      </c>
      <c r="V170" s="115"/>
      <c r="W170" s="167" t="s">
        <v>2252</v>
      </c>
      <c r="X170" s="167"/>
      <c r="Y170" s="115"/>
      <c r="Z170" s="181"/>
      <c r="AA170" s="181"/>
      <c r="AB170" s="167"/>
      <c r="AC170" s="167"/>
      <c r="AD170" s="332" t="s">
        <v>2114</v>
      </c>
      <c r="AE170" s="333" t="s">
        <v>2115</v>
      </c>
      <c r="AF170" s="117" t="s">
        <v>690</v>
      </c>
      <c r="AG170" s="132">
        <v>44972</v>
      </c>
      <c r="AH170" s="118" t="s">
        <v>691</v>
      </c>
      <c r="AI170" s="118" t="s">
        <v>692</v>
      </c>
      <c r="AJ170" s="145">
        <v>8</v>
      </c>
      <c r="AK170" s="146">
        <v>8</v>
      </c>
      <c r="AL170" s="146">
        <v>3</v>
      </c>
      <c r="AM170" s="146">
        <f t="shared" si="2"/>
        <v>64</v>
      </c>
      <c r="AN170" s="147">
        <v>1</v>
      </c>
      <c r="AO170" s="147">
        <v>3</v>
      </c>
      <c r="AP170" s="240" t="s">
        <v>2253</v>
      </c>
      <c r="AQ170" s="330"/>
      <c r="AR170" s="147">
        <v>3</v>
      </c>
      <c r="AS170" s="149"/>
      <c r="AT170" s="138">
        <v>44973</v>
      </c>
      <c r="AU170" s="148" t="s">
        <v>2004</v>
      </c>
      <c r="AV170" s="149" t="s">
        <v>2254</v>
      </c>
      <c r="AW170" s="150"/>
      <c r="AX170" s="147"/>
      <c r="AY170" s="147"/>
      <c r="AZ170" s="147"/>
      <c r="BA170" s="147" t="s">
        <v>697</v>
      </c>
      <c r="BB170" s="147"/>
      <c r="BC170" s="147"/>
      <c r="BD170" s="235" t="s">
        <v>698</v>
      </c>
      <c r="BE170" s="150"/>
      <c r="BF170" s="150"/>
      <c r="BG170" s="151" t="s">
        <v>699</v>
      </c>
      <c r="BH170" s="151" t="s">
        <v>700</v>
      </c>
      <c r="BI170" s="237" t="s">
        <v>701</v>
      </c>
      <c r="BJ170" s="152"/>
      <c r="BK170" s="152"/>
      <c r="BL170" s="170" t="s">
        <v>1825</v>
      </c>
      <c r="BM170" s="154"/>
      <c r="BN170" s="111" t="s">
        <v>2247</v>
      </c>
      <c r="BO170" s="130" t="s">
        <v>2247</v>
      </c>
      <c r="BP170" s="130"/>
      <c r="BQ170" s="116" t="s">
        <v>704</v>
      </c>
      <c r="BR170" s="116" t="s">
        <v>1143</v>
      </c>
      <c r="BS170" s="132">
        <v>44972</v>
      </c>
      <c r="BT170" s="133">
        <v>100</v>
      </c>
      <c r="BU170" s="132">
        <v>44972</v>
      </c>
      <c r="BV170" s="132"/>
      <c r="BW170" s="132"/>
      <c r="BX170" s="134"/>
      <c r="BY170" s="134"/>
      <c r="BZ170" s="134"/>
      <c r="CA170" s="132"/>
      <c r="CB170" s="135"/>
      <c r="CC170" s="132"/>
      <c r="CD170" s="136"/>
      <c r="CE170" s="136"/>
      <c r="CF170" s="136"/>
      <c r="CG170" s="135"/>
      <c r="CH170" s="129" t="s">
        <v>701</v>
      </c>
      <c r="CI170" s="117">
        <v>44994</v>
      </c>
      <c r="CJ170" s="117">
        <v>44994</v>
      </c>
      <c r="CK170" s="132"/>
      <c r="CL170" s="117">
        <v>44994</v>
      </c>
      <c r="CM170" s="133">
        <v>100</v>
      </c>
      <c r="CN170" s="117">
        <v>44994</v>
      </c>
      <c r="CO170" s="117"/>
      <c r="CP170" s="137" t="s">
        <v>706</v>
      </c>
      <c r="CQ170" s="132"/>
      <c r="CR170" s="117"/>
      <c r="CS170" s="132"/>
      <c r="CT170" s="133"/>
      <c r="CU170" s="137" t="s">
        <v>4382</v>
      </c>
      <c r="CV170" s="117" t="s">
        <v>727</v>
      </c>
      <c r="CW170" s="147"/>
      <c r="CX170" s="147"/>
      <c r="CY170" s="117">
        <v>44993</v>
      </c>
      <c r="CZ170" s="117">
        <v>44994</v>
      </c>
      <c r="DA170" s="117"/>
      <c r="DB170" s="117">
        <v>44994</v>
      </c>
      <c r="DC170" s="133">
        <v>100</v>
      </c>
      <c r="DD170" s="117">
        <v>44994</v>
      </c>
      <c r="DE170" s="138"/>
      <c r="DF170" s="138">
        <v>45012</v>
      </c>
      <c r="DG170" s="139" t="s">
        <v>4383</v>
      </c>
      <c r="DH170" s="117">
        <v>45035</v>
      </c>
      <c r="DI170" s="117">
        <v>45035</v>
      </c>
      <c r="DJ170" s="117">
        <v>45035</v>
      </c>
      <c r="DK170" s="117">
        <v>45035</v>
      </c>
      <c r="DL170" s="117"/>
      <c r="DM170" s="117"/>
      <c r="DN170" s="117"/>
      <c r="DO170" s="117"/>
      <c r="DP170" s="140"/>
      <c r="DQ170" s="117"/>
      <c r="DR170" s="117"/>
      <c r="DS170" s="117"/>
      <c r="DT170" s="117"/>
      <c r="DU170" s="117"/>
      <c r="DV170" s="117"/>
      <c r="DW170" s="133"/>
      <c r="DX170" s="117"/>
      <c r="DY170" s="117"/>
      <c r="DZ170" s="117">
        <v>45027</v>
      </c>
      <c r="EA170" s="117">
        <v>45027</v>
      </c>
      <c r="EB170" s="117"/>
      <c r="EC170" s="117">
        <v>45027</v>
      </c>
      <c r="ED170" s="116">
        <v>100</v>
      </c>
      <c r="EE170" s="117">
        <v>45027</v>
      </c>
      <c r="EF170" s="117" t="s">
        <v>718</v>
      </c>
      <c r="EG170" s="117">
        <v>45027</v>
      </c>
      <c r="EH170" s="117">
        <v>45027</v>
      </c>
      <c r="EI170" s="117"/>
      <c r="EJ170" s="117">
        <v>45028</v>
      </c>
      <c r="EK170" s="116">
        <v>100</v>
      </c>
      <c r="EL170" s="117">
        <v>45062</v>
      </c>
      <c r="EM170" s="122" t="s">
        <v>4766</v>
      </c>
      <c r="EN170" s="141"/>
      <c r="EO170" s="141"/>
      <c r="EP170" s="141"/>
      <c r="EQ170" s="141"/>
      <c r="ER170" s="141"/>
      <c r="ES170" s="141"/>
      <c r="ET170" s="141"/>
      <c r="EU170" s="117"/>
      <c r="EV170" s="117"/>
      <c r="EW170" s="117"/>
      <c r="EX170" s="117"/>
      <c r="EY170" s="117"/>
      <c r="EZ170" s="117"/>
      <c r="FA170" s="117"/>
      <c r="FB170" s="117">
        <v>45052</v>
      </c>
      <c r="FC170" s="117">
        <v>45052</v>
      </c>
      <c r="FD170" s="117">
        <v>45052</v>
      </c>
      <c r="FE170" s="117">
        <v>45053</v>
      </c>
      <c r="FF170" s="116">
        <v>70</v>
      </c>
      <c r="FG170" s="117"/>
      <c r="FH170" s="138"/>
      <c r="FI170" s="142"/>
      <c r="FJ170" s="142"/>
      <c r="FK170" s="143"/>
      <c r="FL170" s="143"/>
      <c r="FM170" s="139"/>
      <c r="FN170" s="142"/>
      <c r="FO170" s="142"/>
      <c r="FP170" s="143"/>
      <c r="FQ170" s="143"/>
      <c r="FR170" s="139"/>
      <c r="FS170" s="473" t="s">
        <v>4723</v>
      </c>
      <c r="FT170" s="474">
        <v>45110</v>
      </c>
      <c r="FU170" s="475" t="s">
        <v>4832</v>
      </c>
      <c r="FW170" s="478" t="s">
        <v>4724</v>
      </c>
      <c r="FX170" s="477">
        <v>45096</v>
      </c>
      <c r="FY170" s="478" t="s">
        <v>4817</v>
      </c>
    </row>
    <row r="171" spans="1:181" ht="20.100000000000001" customHeight="1" x14ac:dyDescent="0.5">
      <c r="A171" s="109">
        <v>170</v>
      </c>
      <c r="B171" s="109" t="s">
        <v>674</v>
      </c>
      <c r="C171" s="109">
        <v>170</v>
      </c>
      <c r="D171" s="110" t="s">
        <v>675</v>
      </c>
      <c r="E171" s="110" t="s">
        <v>676</v>
      </c>
      <c r="F171" s="110" t="s">
        <v>677</v>
      </c>
      <c r="G171" s="111" t="s">
        <v>214</v>
      </c>
      <c r="H171" s="110" t="s">
        <v>2255</v>
      </c>
      <c r="I171" s="110" t="s">
        <v>2256</v>
      </c>
      <c r="J171" s="110"/>
      <c r="K171" s="111" t="s">
        <v>2257</v>
      </c>
      <c r="L171" s="111" t="s">
        <v>2258</v>
      </c>
      <c r="M171" s="111"/>
      <c r="N171" s="111" t="s">
        <v>682</v>
      </c>
      <c r="O171" s="111" t="s">
        <v>2259</v>
      </c>
      <c r="P171" s="113">
        <v>14.0768232642538</v>
      </c>
      <c r="Q171" s="113">
        <v>100.423112466861</v>
      </c>
      <c r="R171" s="114" t="s">
        <v>2260</v>
      </c>
      <c r="S171" s="114" t="s">
        <v>2261</v>
      </c>
      <c r="T171" s="115" t="s">
        <v>2262</v>
      </c>
      <c r="U171" s="115" t="s">
        <v>2263</v>
      </c>
      <c r="V171" s="115"/>
      <c r="W171" s="167" t="s">
        <v>2264</v>
      </c>
      <c r="X171" s="167"/>
      <c r="Y171" s="115"/>
      <c r="Z171" s="181"/>
      <c r="AA171" s="181"/>
      <c r="AB171" s="167"/>
      <c r="AC171" s="167"/>
      <c r="AD171" s="332" t="s">
        <v>2114</v>
      </c>
      <c r="AE171" s="333" t="s">
        <v>2115</v>
      </c>
      <c r="AF171" s="117" t="s">
        <v>690</v>
      </c>
      <c r="AG171" s="132">
        <v>44974</v>
      </c>
      <c r="AH171" s="118" t="s">
        <v>691</v>
      </c>
      <c r="AI171" s="118" t="s">
        <v>692</v>
      </c>
      <c r="AJ171" s="145">
        <v>4</v>
      </c>
      <c r="AK171" s="146">
        <v>8</v>
      </c>
      <c r="AL171" s="146">
        <v>3.5</v>
      </c>
      <c r="AM171" s="146">
        <f t="shared" si="2"/>
        <v>32</v>
      </c>
      <c r="AN171" s="147">
        <v>1</v>
      </c>
      <c r="AO171" s="147">
        <v>2</v>
      </c>
      <c r="AP171" s="240" t="s">
        <v>716</v>
      </c>
      <c r="AQ171" s="147" t="s">
        <v>752</v>
      </c>
      <c r="AR171" s="147">
        <v>1</v>
      </c>
      <c r="AS171" s="149"/>
      <c r="AT171" s="138">
        <v>44977</v>
      </c>
      <c r="AU171" s="142" t="s">
        <v>2265</v>
      </c>
      <c r="AV171" s="149" t="s">
        <v>696</v>
      </c>
      <c r="AW171" s="150"/>
      <c r="AX171" s="147"/>
      <c r="AY171" s="147"/>
      <c r="AZ171" s="147"/>
      <c r="BA171" s="147"/>
      <c r="BB171" s="147" t="s">
        <v>697</v>
      </c>
      <c r="BC171" s="147"/>
      <c r="BD171" s="150"/>
      <c r="BE171" s="150"/>
      <c r="BF171" s="150"/>
      <c r="BG171" s="163" t="s">
        <v>614</v>
      </c>
      <c r="BH171" s="262" t="s">
        <v>754</v>
      </c>
      <c r="BI171" s="237" t="s">
        <v>701</v>
      </c>
      <c r="BJ171" s="152"/>
      <c r="BK171" s="152"/>
      <c r="BL171" s="170" t="s">
        <v>2266</v>
      </c>
      <c r="BM171" s="154"/>
      <c r="BN171" s="111" t="s">
        <v>2259</v>
      </c>
      <c r="BO171" s="130" t="s">
        <v>2259</v>
      </c>
      <c r="BP171" s="130"/>
      <c r="BQ171" s="116" t="s">
        <v>704</v>
      </c>
      <c r="BR171" s="116" t="s">
        <v>1143</v>
      </c>
      <c r="BS171" s="132">
        <v>44974</v>
      </c>
      <c r="BT171" s="133">
        <v>100</v>
      </c>
      <c r="BU171" s="132">
        <v>44974</v>
      </c>
      <c r="BV171" s="132" t="s">
        <v>614</v>
      </c>
      <c r="BW171" s="132" t="s">
        <v>1155</v>
      </c>
      <c r="BX171" s="134"/>
      <c r="BY171" s="134"/>
      <c r="BZ171" s="134"/>
      <c r="CA171" s="132"/>
      <c r="CB171" s="171"/>
      <c r="CC171" s="172"/>
      <c r="CD171" s="173"/>
      <c r="CE171" s="173"/>
      <c r="CF171" s="173"/>
      <c r="CG171" s="258" t="s">
        <v>2267</v>
      </c>
      <c r="CH171" s="129" t="s">
        <v>701</v>
      </c>
      <c r="CI171" s="132">
        <v>45016</v>
      </c>
      <c r="CJ171" s="132">
        <v>45016</v>
      </c>
      <c r="CK171" s="132"/>
      <c r="CL171" s="132">
        <v>45016</v>
      </c>
      <c r="CM171" s="133">
        <v>100</v>
      </c>
      <c r="CN171" s="132">
        <v>45016</v>
      </c>
      <c r="CO171" s="117"/>
      <c r="CP171" s="137" t="s">
        <v>706</v>
      </c>
      <c r="CQ171" s="132"/>
      <c r="CR171" s="117"/>
      <c r="CS171" s="132"/>
      <c r="CT171" s="133"/>
      <c r="CU171" s="137" t="s">
        <v>4382</v>
      </c>
      <c r="CV171" s="117"/>
      <c r="CW171" s="147"/>
      <c r="CX171" s="147"/>
      <c r="CY171" s="169">
        <v>45016</v>
      </c>
      <c r="CZ171" s="117">
        <v>45016</v>
      </c>
      <c r="DA171" s="117"/>
      <c r="DB171" s="117">
        <v>45016</v>
      </c>
      <c r="DC171" s="133">
        <v>100</v>
      </c>
      <c r="DD171" s="117">
        <v>45016</v>
      </c>
      <c r="DE171" s="138"/>
      <c r="DF171" s="138">
        <v>45023</v>
      </c>
      <c r="DG171" s="139" t="s">
        <v>4387</v>
      </c>
      <c r="DH171" s="117">
        <v>45034</v>
      </c>
      <c r="DI171" s="117">
        <v>45034</v>
      </c>
      <c r="DJ171" s="117">
        <v>45034</v>
      </c>
      <c r="DK171" s="117">
        <v>45034</v>
      </c>
      <c r="DL171" s="117"/>
      <c r="DM171" s="117"/>
      <c r="DN171" s="117"/>
      <c r="DO171" s="117"/>
      <c r="DP171" s="140"/>
      <c r="DQ171" s="117"/>
      <c r="DR171" s="117"/>
      <c r="DS171" s="117"/>
      <c r="DT171" s="117"/>
      <c r="DU171" s="117"/>
      <c r="DV171" s="117"/>
      <c r="DW171" s="133"/>
      <c r="DX171" s="117"/>
      <c r="DY171" s="117"/>
      <c r="DZ171" s="117"/>
      <c r="EA171" s="117"/>
      <c r="EB171" s="117"/>
      <c r="EC171" s="117"/>
      <c r="ED171" s="116"/>
      <c r="EE171" s="117"/>
      <c r="EF171" s="117"/>
      <c r="EG171" s="117">
        <v>45050</v>
      </c>
      <c r="EH171" s="117">
        <v>45050</v>
      </c>
      <c r="EI171" s="117"/>
      <c r="EJ171" s="117">
        <v>45051</v>
      </c>
      <c r="EK171" s="116">
        <v>100</v>
      </c>
      <c r="EL171" s="117">
        <v>45062</v>
      </c>
      <c r="EM171" s="122" t="s">
        <v>4780</v>
      </c>
      <c r="EN171" s="141"/>
      <c r="EO171" s="141"/>
      <c r="EP171" s="141"/>
      <c r="EQ171" s="141"/>
      <c r="ER171" s="141"/>
      <c r="ES171" s="141"/>
      <c r="ET171" s="141"/>
      <c r="EU171" s="117"/>
      <c r="EV171" s="117"/>
      <c r="EW171" s="117"/>
      <c r="EX171" s="117"/>
      <c r="EY171" s="117"/>
      <c r="EZ171" s="117"/>
      <c r="FA171" s="117"/>
      <c r="FB171" s="117">
        <v>45058</v>
      </c>
      <c r="FC171" s="117">
        <v>45058</v>
      </c>
      <c r="FD171" s="117">
        <v>45058</v>
      </c>
      <c r="FE171" s="117">
        <v>45059</v>
      </c>
      <c r="FF171" s="116">
        <v>70</v>
      </c>
      <c r="FG171" s="117"/>
      <c r="FH171" s="138"/>
      <c r="FI171" s="142"/>
      <c r="FJ171" s="142"/>
      <c r="FK171" s="143"/>
      <c r="FL171" s="143"/>
      <c r="FM171" s="139"/>
      <c r="FN171" s="142"/>
      <c r="FO171" s="142"/>
      <c r="FP171" s="143"/>
      <c r="FQ171" s="143"/>
      <c r="FR171" s="139"/>
      <c r="FS171" s="473" t="s">
        <v>4723</v>
      </c>
      <c r="FT171" s="474">
        <v>45110</v>
      </c>
      <c r="FU171" s="475" t="s">
        <v>4832</v>
      </c>
      <c r="FW171" s="478" t="s">
        <v>4718</v>
      </c>
      <c r="FX171" s="477">
        <v>45097</v>
      </c>
      <c r="FY171" s="478" t="s">
        <v>4817</v>
      </c>
    </row>
    <row r="172" spans="1:181" ht="20.100000000000001" customHeight="1" x14ac:dyDescent="0.5">
      <c r="A172" s="109">
        <v>171</v>
      </c>
      <c r="B172" s="109" t="s">
        <v>674</v>
      </c>
      <c r="C172" s="109">
        <v>171</v>
      </c>
      <c r="D172" s="110" t="s">
        <v>675</v>
      </c>
      <c r="E172" s="110" t="s">
        <v>676</v>
      </c>
      <c r="F172" s="110" t="s">
        <v>677</v>
      </c>
      <c r="G172" s="111" t="s">
        <v>214</v>
      </c>
      <c r="H172" s="110" t="s">
        <v>2189</v>
      </c>
      <c r="I172" s="110" t="s">
        <v>2268</v>
      </c>
      <c r="J172" s="110"/>
      <c r="K172" s="111" t="s">
        <v>2269</v>
      </c>
      <c r="L172" s="111" t="s">
        <v>2192</v>
      </c>
      <c r="M172" s="111"/>
      <c r="N172" s="111" t="s">
        <v>682</v>
      </c>
      <c r="O172" s="111" t="s">
        <v>2270</v>
      </c>
      <c r="P172" s="113">
        <v>14.0023416772136</v>
      </c>
      <c r="Q172" s="113">
        <v>100.842991308533</v>
      </c>
      <c r="R172" s="114" t="s">
        <v>2271</v>
      </c>
      <c r="S172" s="114" t="s">
        <v>2272</v>
      </c>
      <c r="T172" s="115" t="s">
        <v>2273</v>
      </c>
      <c r="U172" s="115" t="s">
        <v>2274</v>
      </c>
      <c r="V172" s="115"/>
      <c r="W172" s="167" t="s">
        <v>2275</v>
      </c>
      <c r="X172" s="167"/>
      <c r="Y172" s="115"/>
      <c r="Z172" s="181"/>
      <c r="AA172" s="181"/>
      <c r="AB172" s="167"/>
      <c r="AC172" s="167"/>
      <c r="AD172" s="332" t="s">
        <v>2114</v>
      </c>
      <c r="AE172" s="333" t="s">
        <v>2115</v>
      </c>
      <c r="AF172" s="117" t="s">
        <v>690</v>
      </c>
      <c r="AG172" s="132">
        <v>44973</v>
      </c>
      <c r="AH172" s="118" t="s">
        <v>691</v>
      </c>
      <c r="AI172" s="118" t="s">
        <v>692</v>
      </c>
      <c r="AJ172" s="145">
        <v>5.8</v>
      </c>
      <c r="AK172" s="146">
        <v>10.8</v>
      </c>
      <c r="AL172" s="146">
        <v>2.5</v>
      </c>
      <c r="AM172" s="146">
        <f t="shared" si="2"/>
        <v>62.64</v>
      </c>
      <c r="AN172" s="147">
        <v>1</v>
      </c>
      <c r="AO172" s="147">
        <v>1</v>
      </c>
      <c r="AP172" s="240" t="s">
        <v>1898</v>
      </c>
      <c r="AQ172" s="147" t="s">
        <v>1368</v>
      </c>
      <c r="AR172" s="147">
        <v>3</v>
      </c>
      <c r="AS172" s="149"/>
      <c r="AT172" s="138">
        <v>44974</v>
      </c>
      <c r="AU172" s="142" t="s">
        <v>2276</v>
      </c>
      <c r="AV172" s="149" t="s">
        <v>2254</v>
      </c>
      <c r="AW172" s="150"/>
      <c r="AX172" s="147"/>
      <c r="AY172" s="147"/>
      <c r="AZ172" s="147"/>
      <c r="BA172" s="147"/>
      <c r="BB172" s="147" t="s">
        <v>697</v>
      </c>
      <c r="BC172" s="147" t="s">
        <v>697</v>
      </c>
      <c r="BD172" s="235" t="s">
        <v>698</v>
      </c>
      <c r="BE172" s="150"/>
      <c r="BF172" s="150"/>
      <c r="BG172" s="151" t="s">
        <v>699</v>
      </c>
      <c r="BH172" s="237" t="s">
        <v>700</v>
      </c>
      <c r="BI172" s="237" t="s">
        <v>701</v>
      </c>
      <c r="BJ172" s="152"/>
      <c r="BK172" s="152"/>
      <c r="BL172" s="153"/>
      <c r="BM172" s="154"/>
      <c r="BN172" s="111" t="s">
        <v>2270</v>
      </c>
      <c r="BO172" s="130" t="s">
        <v>2270</v>
      </c>
      <c r="BP172" s="130"/>
      <c r="BQ172" s="116" t="s">
        <v>704</v>
      </c>
      <c r="BR172" s="116" t="s">
        <v>1143</v>
      </c>
      <c r="BS172" s="132">
        <v>44973</v>
      </c>
      <c r="BT172" s="133">
        <v>100</v>
      </c>
      <c r="BU172" s="132">
        <v>44973</v>
      </c>
      <c r="BV172" s="132"/>
      <c r="BW172" s="132"/>
      <c r="BX172" s="134"/>
      <c r="BY172" s="134"/>
      <c r="BZ172" s="134"/>
      <c r="CA172" s="132"/>
      <c r="CB172" s="135"/>
      <c r="CC172" s="132"/>
      <c r="CD172" s="136"/>
      <c r="CE172" s="136"/>
      <c r="CF172" s="136"/>
      <c r="CG172" s="135"/>
      <c r="CH172" s="129" t="s">
        <v>701</v>
      </c>
      <c r="CI172" s="117">
        <v>44995</v>
      </c>
      <c r="CJ172" s="117">
        <v>44995</v>
      </c>
      <c r="CK172" s="117"/>
      <c r="CL172" s="117">
        <v>44995</v>
      </c>
      <c r="CM172" s="133">
        <v>100</v>
      </c>
      <c r="CN172" s="117">
        <v>44995</v>
      </c>
      <c r="CO172" s="117"/>
      <c r="CP172" s="132">
        <v>44995</v>
      </c>
      <c r="CQ172" s="132"/>
      <c r="CR172" s="117"/>
      <c r="CS172" s="132"/>
      <c r="CT172" s="133"/>
      <c r="CU172" s="137" t="s">
        <v>4382</v>
      </c>
      <c r="CV172" s="117" t="s">
        <v>727</v>
      </c>
      <c r="CW172" s="147"/>
      <c r="CX172" s="147"/>
      <c r="CY172" s="117">
        <v>44995</v>
      </c>
      <c r="CZ172" s="117">
        <v>44995</v>
      </c>
      <c r="DA172" s="117"/>
      <c r="DB172" s="117">
        <v>44995</v>
      </c>
      <c r="DC172" s="133">
        <v>100</v>
      </c>
      <c r="DD172" s="117">
        <v>44995</v>
      </c>
      <c r="DE172" s="138"/>
      <c r="DF172" s="138">
        <v>45012</v>
      </c>
      <c r="DG172" s="139" t="s">
        <v>4383</v>
      </c>
      <c r="DH172" s="117">
        <v>45027</v>
      </c>
      <c r="DI172" s="117">
        <v>45027</v>
      </c>
      <c r="DJ172" s="117">
        <v>45027</v>
      </c>
      <c r="DK172" s="117">
        <v>45027</v>
      </c>
      <c r="DL172" s="117"/>
      <c r="DM172" s="117"/>
      <c r="DN172" s="117"/>
      <c r="DO172" s="117"/>
      <c r="DP172" s="140"/>
      <c r="DQ172" s="117"/>
      <c r="DR172" s="117"/>
      <c r="DS172" s="117"/>
      <c r="DT172" s="117"/>
      <c r="DU172" s="117"/>
      <c r="DV172" s="117"/>
      <c r="DW172" s="133"/>
      <c r="DX172" s="117"/>
      <c r="DY172" s="117"/>
      <c r="DZ172" s="117">
        <v>45027</v>
      </c>
      <c r="EA172" s="117">
        <v>45027</v>
      </c>
      <c r="EB172" s="117"/>
      <c r="EC172" s="117">
        <v>45027</v>
      </c>
      <c r="ED172" s="116">
        <v>100</v>
      </c>
      <c r="EE172" s="117">
        <v>45027</v>
      </c>
      <c r="EF172" s="117" t="s">
        <v>1044</v>
      </c>
      <c r="EG172" s="117">
        <v>45027</v>
      </c>
      <c r="EH172" s="117">
        <v>45027</v>
      </c>
      <c r="EI172" s="117"/>
      <c r="EJ172" s="117">
        <v>45027</v>
      </c>
      <c r="EK172" s="116">
        <v>100</v>
      </c>
      <c r="EL172" s="117">
        <v>45062</v>
      </c>
      <c r="EM172" s="122" t="s">
        <v>1044</v>
      </c>
      <c r="EN172" s="141"/>
      <c r="EO172" s="141"/>
      <c r="EP172" s="141"/>
      <c r="EQ172" s="141"/>
      <c r="ER172" s="141"/>
      <c r="ES172" s="141"/>
      <c r="ET172" s="141"/>
      <c r="EU172" s="117"/>
      <c r="EV172" s="117"/>
      <c r="EW172" s="117"/>
      <c r="EX172" s="117"/>
      <c r="EY172" s="117"/>
      <c r="EZ172" s="117"/>
      <c r="FA172" s="117"/>
      <c r="FB172" s="117">
        <v>45051</v>
      </c>
      <c r="FC172" s="117">
        <v>45051</v>
      </c>
      <c r="FD172" s="117">
        <v>45051</v>
      </c>
      <c r="FE172" s="117">
        <v>45052</v>
      </c>
      <c r="FF172" s="116">
        <v>70</v>
      </c>
      <c r="FG172" s="117"/>
      <c r="FH172" s="138" t="s">
        <v>4839</v>
      </c>
      <c r="FI172" s="142"/>
      <c r="FJ172" s="142"/>
      <c r="FK172" s="143"/>
      <c r="FL172" s="143"/>
      <c r="FM172" s="139"/>
      <c r="FN172" s="142"/>
      <c r="FO172" s="142"/>
      <c r="FP172" s="143"/>
      <c r="FQ172" s="143"/>
      <c r="FR172" s="139"/>
      <c r="FS172" s="473" t="s">
        <v>4723</v>
      </c>
      <c r="FT172" s="474">
        <v>45110</v>
      </c>
      <c r="FU172" s="475" t="s">
        <v>4832</v>
      </c>
      <c r="FW172" s="478" t="s">
        <v>4723</v>
      </c>
      <c r="FX172" s="477">
        <v>45097</v>
      </c>
      <c r="FY172" s="478" t="s">
        <v>4817</v>
      </c>
    </row>
    <row r="173" spans="1:181" ht="20.100000000000001" customHeight="1" x14ac:dyDescent="0.5">
      <c r="A173" s="109">
        <v>172</v>
      </c>
      <c r="B173" s="109" t="s">
        <v>674</v>
      </c>
      <c r="C173" s="109">
        <v>172</v>
      </c>
      <c r="D173" s="110" t="s">
        <v>675</v>
      </c>
      <c r="E173" s="110" t="s">
        <v>676</v>
      </c>
      <c r="F173" s="110" t="s">
        <v>677</v>
      </c>
      <c r="G173" s="111" t="s">
        <v>214</v>
      </c>
      <c r="H173" s="110" t="s">
        <v>2277</v>
      </c>
      <c r="I173" s="110" t="s">
        <v>2278</v>
      </c>
      <c r="J173" s="110"/>
      <c r="K173" s="111" t="s">
        <v>2279</v>
      </c>
      <c r="L173" s="111" t="s">
        <v>2192</v>
      </c>
      <c r="M173" s="111"/>
      <c r="N173" s="111" t="s">
        <v>682</v>
      </c>
      <c r="O173" s="111" t="s">
        <v>2280</v>
      </c>
      <c r="P173" s="113">
        <v>14.165026625693701</v>
      </c>
      <c r="Q173" s="113">
        <v>100.776726122033</v>
      </c>
      <c r="R173" s="114" t="s">
        <v>2281</v>
      </c>
      <c r="S173" s="114" t="s">
        <v>2282</v>
      </c>
      <c r="T173" s="115" t="s">
        <v>2283</v>
      </c>
      <c r="U173" s="115" t="s">
        <v>2284</v>
      </c>
      <c r="V173" s="115"/>
      <c r="W173" s="167" t="s">
        <v>2285</v>
      </c>
      <c r="X173" s="167"/>
      <c r="Y173" s="115"/>
      <c r="Z173" s="181"/>
      <c r="AA173" s="181"/>
      <c r="AB173" s="167"/>
      <c r="AC173" s="167"/>
      <c r="AD173" s="332" t="s">
        <v>2114</v>
      </c>
      <c r="AE173" s="333" t="s">
        <v>2115</v>
      </c>
      <c r="AF173" s="117" t="s">
        <v>690</v>
      </c>
      <c r="AG173" s="132">
        <v>44971</v>
      </c>
      <c r="AH173" s="277" t="s">
        <v>691</v>
      </c>
      <c r="AI173" s="277" t="s">
        <v>692</v>
      </c>
      <c r="AJ173" s="145">
        <v>6.2</v>
      </c>
      <c r="AK173" s="146">
        <v>7</v>
      </c>
      <c r="AL173" s="146">
        <v>3</v>
      </c>
      <c r="AM173" s="146">
        <f t="shared" si="2"/>
        <v>43.4</v>
      </c>
      <c r="AN173" s="147">
        <v>1</v>
      </c>
      <c r="AO173" s="147">
        <v>2</v>
      </c>
      <c r="AP173" s="240" t="s">
        <v>2286</v>
      </c>
      <c r="AQ173" s="330"/>
      <c r="AR173" s="147">
        <v>3</v>
      </c>
      <c r="AS173" s="149"/>
      <c r="AT173" s="138">
        <v>44972</v>
      </c>
      <c r="AU173" s="148" t="s">
        <v>2004</v>
      </c>
      <c r="AV173" s="149" t="s">
        <v>696</v>
      </c>
      <c r="AW173" s="150"/>
      <c r="AX173" s="147" t="s">
        <v>2201</v>
      </c>
      <c r="AY173" s="147"/>
      <c r="AZ173" s="147"/>
      <c r="BA173" s="147"/>
      <c r="BB173" s="147" t="s">
        <v>697</v>
      </c>
      <c r="BC173" s="147"/>
      <c r="BD173" s="150"/>
      <c r="BE173" s="150"/>
      <c r="BF173" s="150"/>
      <c r="BG173" s="163" t="s">
        <v>614</v>
      </c>
      <c r="BH173" s="237" t="s">
        <v>700</v>
      </c>
      <c r="BI173" s="237" t="s">
        <v>701</v>
      </c>
      <c r="BJ173" s="152"/>
      <c r="BK173" s="152"/>
      <c r="BL173" s="153"/>
      <c r="BM173" s="154"/>
      <c r="BN173" s="111" t="s">
        <v>2280</v>
      </c>
      <c r="BO173" s="130" t="s">
        <v>2280</v>
      </c>
      <c r="BP173" s="130"/>
      <c r="BQ173" s="116" t="s">
        <v>704</v>
      </c>
      <c r="BR173" s="116" t="s">
        <v>1143</v>
      </c>
      <c r="BS173" s="132">
        <v>44971</v>
      </c>
      <c r="BT173" s="133">
        <v>100</v>
      </c>
      <c r="BU173" s="132">
        <v>44971</v>
      </c>
      <c r="BV173" s="132"/>
      <c r="BW173" s="132"/>
      <c r="BX173" s="134"/>
      <c r="BY173" s="134"/>
      <c r="BZ173" s="134"/>
      <c r="CA173" s="132"/>
      <c r="CB173" s="171"/>
      <c r="CC173" s="172"/>
      <c r="CD173" s="173"/>
      <c r="CE173" s="173"/>
      <c r="CF173" s="173"/>
      <c r="CG173" s="171"/>
      <c r="CH173" s="129" t="s">
        <v>701</v>
      </c>
      <c r="CI173" s="117">
        <v>44996</v>
      </c>
      <c r="CJ173" s="117">
        <v>44996</v>
      </c>
      <c r="CK173" s="132"/>
      <c r="CL173" s="117">
        <v>44996</v>
      </c>
      <c r="CM173" s="133">
        <v>100</v>
      </c>
      <c r="CN173" s="117">
        <v>44996</v>
      </c>
      <c r="CO173" s="117"/>
      <c r="CP173" s="132">
        <v>45017</v>
      </c>
      <c r="CQ173" s="132">
        <v>45017</v>
      </c>
      <c r="CR173" s="117"/>
      <c r="CS173" s="132">
        <v>45017</v>
      </c>
      <c r="CT173" s="133">
        <v>100</v>
      </c>
      <c r="CU173" s="132">
        <v>45017</v>
      </c>
      <c r="CV173" s="117" t="s">
        <v>727</v>
      </c>
      <c r="CW173" s="147" t="s">
        <v>2201</v>
      </c>
      <c r="CX173" s="147"/>
      <c r="CY173" s="117">
        <v>44996</v>
      </c>
      <c r="CZ173" s="117">
        <v>44996</v>
      </c>
      <c r="DA173" s="117"/>
      <c r="DB173" s="117">
        <v>44996</v>
      </c>
      <c r="DC173" s="133">
        <v>100</v>
      </c>
      <c r="DD173" s="117">
        <v>44996</v>
      </c>
      <c r="DE173" s="138"/>
      <c r="DF173" s="138">
        <v>45012</v>
      </c>
      <c r="DG173" s="139" t="s">
        <v>4383</v>
      </c>
      <c r="DH173" s="117">
        <v>45035</v>
      </c>
      <c r="DI173" s="117">
        <v>45035</v>
      </c>
      <c r="DJ173" s="117">
        <v>45035</v>
      </c>
      <c r="DK173" s="117">
        <v>45035</v>
      </c>
      <c r="DL173" s="117"/>
      <c r="DM173" s="117"/>
      <c r="DN173" s="117"/>
      <c r="DO173" s="117"/>
      <c r="DP173" s="140"/>
      <c r="DQ173" s="117"/>
      <c r="DR173" s="117"/>
      <c r="DS173" s="117"/>
      <c r="DT173" s="117"/>
      <c r="DU173" s="117"/>
      <c r="DV173" s="117"/>
      <c r="DW173" s="133"/>
      <c r="DX173" s="117"/>
      <c r="DY173" s="117"/>
      <c r="DZ173" s="117">
        <v>45028</v>
      </c>
      <c r="EA173" s="117">
        <v>45028</v>
      </c>
      <c r="EB173" s="117"/>
      <c r="EC173" s="117">
        <v>45028</v>
      </c>
      <c r="ED173" s="116">
        <v>100</v>
      </c>
      <c r="EE173" s="117">
        <v>45028</v>
      </c>
      <c r="EF173" s="117" t="s">
        <v>740</v>
      </c>
      <c r="EG173" s="117">
        <v>45028</v>
      </c>
      <c r="EH173" s="117">
        <v>45028</v>
      </c>
      <c r="EI173" s="117"/>
      <c r="EJ173" s="117">
        <v>45028</v>
      </c>
      <c r="EK173" s="116">
        <v>100</v>
      </c>
      <c r="EL173" s="117">
        <v>45062</v>
      </c>
      <c r="EM173" s="122" t="s">
        <v>740</v>
      </c>
      <c r="EN173" s="141"/>
      <c r="EO173" s="141"/>
      <c r="EP173" s="141"/>
      <c r="EQ173" s="141"/>
      <c r="ER173" s="141"/>
      <c r="ES173" s="141"/>
      <c r="ET173" s="141"/>
      <c r="EU173" s="117"/>
      <c r="EV173" s="117"/>
      <c r="EW173" s="117"/>
      <c r="EX173" s="117"/>
      <c r="EY173" s="117"/>
      <c r="EZ173" s="117"/>
      <c r="FA173" s="117"/>
      <c r="FB173" s="117">
        <v>45057</v>
      </c>
      <c r="FC173" s="117">
        <v>45057</v>
      </c>
      <c r="FD173" s="117">
        <v>45057</v>
      </c>
      <c r="FE173" s="117">
        <v>45058</v>
      </c>
      <c r="FF173" s="116">
        <v>70</v>
      </c>
      <c r="FG173" s="117"/>
      <c r="FH173" s="138"/>
      <c r="FI173" s="142"/>
      <c r="FJ173" s="142"/>
      <c r="FK173" s="143"/>
      <c r="FL173" s="143"/>
      <c r="FM173" s="139"/>
      <c r="FN173" s="142"/>
      <c r="FO173" s="142"/>
      <c r="FP173" s="143"/>
      <c r="FQ173" s="143"/>
      <c r="FR173" s="139"/>
      <c r="FS173" s="473" t="s">
        <v>4723</v>
      </c>
      <c r="FT173" s="474">
        <v>45111</v>
      </c>
      <c r="FU173" s="475" t="s">
        <v>4832</v>
      </c>
      <c r="FW173" s="478" t="s">
        <v>4723</v>
      </c>
      <c r="FX173" s="477">
        <v>45097</v>
      </c>
      <c r="FY173" s="478" t="s">
        <v>4817</v>
      </c>
    </row>
    <row r="174" spans="1:181" ht="20.100000000000001" customHeight="1" x14ac:dyDescent="0.5">
      <c r="A174" s="109">
        <v>173</v>
      </c>
      <c r="B174" s="109" t="s">
        <v>674</v>
      </c>
      <c r="C174" s="109">
        <v>173</v>
      </c>
      <c r="D174" s="110" t="s">
        <v>675</v>
      </c>
      <c r="E174" s="110" t="s">
        <v>676</v>
      </c>
      <c r="F174" s="110" t="s">
        <v>677</v>
      </c>
      <c r="G174" s="111" t="s">
        <v>214</v>
      </c>
      <c r="H174" s="110" t="s">
        <v>1203</v>
      </c>
      <c r="I174" s="110" t="s">
        <v>2287</v>
      </c>
      <c r="J174" s="110"/>
      <c r="K174" s="111" t="s">
        <v>2288</v>
      </c>
      <c r="L174" s="111" t="s">
        <v>2258</v>
      </c>
      <c r="M174" s="111"/>
      <c r="N174" s="111" t="s">
        <v>682</v>
      </c>
      <c r="O174" s="111" t="s">
        <v>2289</v>
      </c>
      <c r="P174" s="113">
        <v>13.9558424415193</v>
      </c>
      <c r="Q174" s="113">
        <v>100.572609622027</v>
      </c>
      <c r="R174" s="114" t="s">
        <v>2290</v>
      </c>
      <c r="S174" s="114"/>
      <c r="T174" s="115"/>
      <c r="U174" s="115"/>
      <c r="V174" s="115"/>
      <c r="W174" s="180" t="s">
        <v>2291</v>
      </c>
      <c r="X174" s="180"/>
      <c r="Y174" s="115"/>
      <c r="Z174" s="181"/>
      <c r="AA174" s="181"/>
      <c r="AB174" s="180"/>
      <c r="AC174" s="180"/>
      <c r="AD174" s="332" t="s">
        <v>2114</v>
      </c>
      <c r="AE174" s="333" t="s">
        <v>2115</v>
      </c>
      <c r="AF174" s="117" t="s">
        <v>2173</v>
      </c>
      <c r="AG174" s="132">
        <v>44988</v>
      </c>
      <c r="AH174" s="116"/>
      <c r="AI174" s="116"/>
      <c r="AJ174" s="145">
        <v>6</v>
      </c>
      <c r="AK174" s="146">
        <v>9</v>
      </c>
      <c r="AL174" s="146">
        <v>3.4</v>
      </c>
      <c r="AM174" s="146">
        <f t="shared" si="2"/>
        <v>54</v>
      </c>
      <c r="AN174" s="147">
        <v>1</v>
      </c>
      <c r="AO174" s="147"/>
      <c r="AP174" s="240"/>
      <c r="AQ174" s="330"/>
      <c r="AR174" s="330"/>
      <c r="AS174" s="149"/>
      <c r="AT174" s="138"/>
      <c r="AU174" s="294" t="s">
        <v>2292</v>
      </c>
      <c r="AV174" s="149" t="s">
        <v>725</v>
      </c>
      <c r="AW174" s="150" t="s">
        <v>2293</v>
      </c>
      <c r="AX174" s="147"/>
      <c r="AY174" s="147"/>
      <c r="AZ174" s="147"/>
      <c r="BA174" s="147"/>
      <c r="BB174" s="147"/>
      <c r="BC174" s="147"/>
      <c r="BD174" s="150"/>
      <c r="BE174" s="150"/>
      <c r="BF174" s="150"/>
      <c r="BG174" s="151" t="s">
        <v>699</v>
      </c>
      <c r="BH174" s="163" t="s">
        <v>1964</v>
      </c>
      <c r="BI174" s="237" t="s">
        <v>701</v>
      </c>
      <c r="BJ174" s="152"/>
      <c r="BK174" s="152"/>
      <c r="BL174" s="153"/>
      <c r="BM174" s="154"/>
      <c r="BN174" s="111" t="s">
        <v>2289</v>
      </c>
      <c r="BO174" s="130" t="s">
        <v>2289</v>
      </c>
      <c r="BP174" s="130"/>
      <c r="BQ174" s="116" t="s">
        <v>704</v>
      </c>
      <c r="BR174" s="116" t="s">
        <v>1143</v>
      </c>
      <c r="BS174" s="132">
        <v>44988</v>
      </c>
      <c r="BT174" s="133">
        <v>100</v>
      </c>
      <c r="BU174" s="132">
        <v>44988</v>
      </c>
      <c r="BV174" s="132"/>
      <c r="BW174" s="132"/>
      <c r="BX174" s="134"/>
      <c r="BY174" s="134"/>
      <c r="BZ174" s="134"/>
      <c r="CA174" s="132"/>
      <c r="CB174" s="135"/>
      <c r="CC174" s="132"/>
      <c r="CD174" s="136"/>
      <c r="CE174" s="136"/>
      <c r="CF174" s="136"/>
      <c r="CG174" s="135"/>
      <c r="CH174" s="129" t="s">
        <v>701</v>
      </c>
      <c r="CI174" s="117">
        <v>44995</v>
      </c>
      <c r="CJ174" s="117">
        <v>44995</v>
      </c>
      <c r="CK174" s="117"/>
      <c r="CL174" s="117">
        <v>44995</v>
      </c>
      <c r="CM174" s="133">
        <v>100</v>
      </c>
      <c r="CN174" s="117">
        <v>44995</v>
      </c>
      <c r="CO174" s="132"/>
      <c r="CP174" s="132">
        <v>44995</v>
      </c>
      <c r="CQ174" s="132"/>
      <c r="CR174" s="117"/>
      <c r="CS174" s="132"/>
      <c r="CT174" s="133"/>
      <c r="CU174" s="137" t="s">
        <v>4382</v>
      </c>
      <c r="CV174" s="117" t="s">
        <v>868</v>
      </c>
      <c r="CW174" s="147"/>
      <c r="CX174" s="147"/>
      <c r="CY174" s="117">
        <v>44995</v>
      </c>
      <c r="CZ174" s="117">
        <v>44995</v>
      </c>
      <c r="DA174" s="117"/>
      <c r="DB174" s="117">
        <v>44996</v>
      </c>
      <c r="DC174" s="133">
        <v>100</v>
      </c>
      <c r="DD174" s="117">
        <v>44996</v>
      </c>
      <c r="DE174" s="138"/>
      <c r="DF174" s="138">
        <v>45012</v>
      </c>
      <c r="DG174" s="139" t="s">
        <v>4383</v>
      </c>
      <c r="DH174" s="117">
        <v>45040</v>
      </c>
      <c r="DI174" s="117">
        <v>45040</v>
      </c>
      <c r="DJ174" s="117">
        <v>45040</v>
      </c>
      <c r="DK174" s="117">
        <v>45040</v>
      </c>
      <c r="DL174" s="117"/>
      <c r="DM174" s="117"/>
      <c r="DN174" s="117"/>
      <c r="DO174" s="117"/>
      <c r="DP174" s="140"/>
      <c r="DQ174" s="117"/>
      <c r="DR174" s="117"/>
      <c r="DS174" s="117"/>
      <c r="DT174" s="117"/>
      <c r="DU174" s="117"/>
      <c r="DV174" s="117"/>
      <c r="DW174" s="133"/>
      <c r="DX174" s="117"/>
      <c r="DY174" s="117"/>
      <c r="DZ174" s="117">
        <v>45034</v>
      </c>
      <c r="EA174" s="117">
        <v>45034</v>
      </c>
      <c r="EB174" s="117"/>
      <c r="EC174" s="117">
        <v>45034</v>
      </c>
      <c r="ED174" s="116">
        <v>100</v>
      </c>
      <c r="EE174" s="117">
        <v>45034</v>
      </c>
      <c r="EF174" s="117" t="s">
        <v>1044</v>
      </c>
      <c r="EG174" s="117">
        <v>45034</v>
      </c>
      <c r="EH174" s="117">
        <v>45034</v>
      </c>
      <c r="EI174" s="117"/>
      <c r="EJ174" s="117">
        <v>45034</v>
      </c>
      <c r="EK174" s="116">
        <v>100</v>
      </c>
      <c r="EL174" s="117">
        <v>45062</v>
      </c>
      <c r="EM174" s="122" t="s">
        <v>1044</v>
      </c>
      <c r="EN174" s="141"/>
      <c r="EO174" s="141"/>
      <c r="EP174" s="141"/>
      <c r="EQ174" s="141"/>
      <c r="ER174" s="141"/>
      <c r="ES174" s="141"/>
      <c r="ET174" s="141"/>
      <c r="EU174" s="117"/>
      <c r="EV174" s="117"/>
      <c r="EW174" s="117"/>
      <c r="EX174" s="117"/>
      <c r="EY174" s="117"/>
      <c r="EZ174" s="117"/>
      <c r="FA174" s="117"/>
      <c r="FB174" s="117">
        <v>45054</v>
      </c>
      <c r="FC174" s="117">
        <v>45054</v>
      </c>
      <c r="FD174" s="117">
        <v>45054</v>
      </c>
      <c r="FE174" s="117">
        <v>45055</v>
      </c>
      <c r="FF174" s="116">
        <v>70</v>
      </c>
      <c r="FG174" s="117"/>
      <c r="FH174" s="138"/>
      <c r="FI174" s="142"/>
      <c r="FJ174" s="142"/>
      <c r="FK174" s="143"/>
      <c r="FL174" s="143"/>
      <c r="FM174" s="139"/>
      <c r="FN174" s="142"/>
      <c r="FO174" s="142"/>
      <c r="FP174" s="143"/>
      <c r="FQ174" s="143"/>
      <c r="FR174" s="139"/>
      <c r="FS174" s="473" t="s">
        <v>4723</v>
      </c>
      <c r="FT174" s="474">
        <v>45111</v>
      </c>
      <c r="FU174" s="475" t="s">
        <v>4832</v>
      </c>
      <c r="FW174" s="478" t="s">
        <v>4723</v>
      </c>
      <c r="FX174" s="477">
        <v>45097</v>
      </c>
      <c r="FY174" s="478" t="s">
        <v>4817</v>
      </c>
    </row>
    <row r="175" spans="1:181" ht="20.100000000000001" customHeight="1" x14ac:dyDescent="0.5">
      <c r="A175" s="109">
        <v>174</v>
      </c>
      <c r="B175" s="109" t="s">
        <v>674</v>
      </c>
      <c r="C175" s="109">
        <v>174</v>
      </c>
      <c r="D175" s="110" t="s">
        <v>675</v>
      </c>
      <c r="E175" s="110" t="s">
        <v>676</v>
      </c>
      <c r="F175" s="110" t="s">
        <v>1302</v>
      </c>
      <c r="G175" s="111" t="s">
        <v>274</v>
      </c>
      <c r="H175" s="110" t="s">
        <v>1203</v>
      </c>
      <c r="I175" s="110" t="s">
        <v>2294</v>
      </c>
      <c r="J175" s="110"/>
      <c r="K175" s="111" t="s">
        <v>2295</v>
      </c>
      <c r="L175" s="111" t="s">
        <v>2296</v>
      </c>
      <c r="M175" s="111"/>
      <c r="N175" s="111" t="s">
        <v>1306</v>
      </c>
      <c r="O175" s="111" t="s">
        <v>2298</v>
      </c>
      <c r="P175" s="113">
        <v>14.138199301709999</v>
      </c>
      <c r="Q175" s="113">
        <v>101.291302635527</v>
      </c>
      <c r="R175" s="114" t="s">
        <v>2299</v>
      </c>
      <c r="S175" s="114" t="s">
        <v>2300</v>
      </c>
      <c r="T175" s="115" t="s">
        <v>2301</v>
      </c>
      <c r="U175" s="115" t="s">
        <v>2302</v>
      </c>
      <c r="V175" s="115"/>
      <c r="W175" s="167" t="s">
        <v>2302</v>
      </c>
      <c r="X175" s="167"/>
      <c r="Y175" s="115"/>
      <c r="Z175" s="181"/>
      <c r="AA175" s="181"/>
      <c r="AB175" s="167"/>
      <c r="AC175" s="167"/>
      <c r="AD175" s="312" t="s">
        <v>1717</v>
      </c>
      <c r="AE175" s="312" t="s">
        <v>1718</v>
      </c>
      <c r="AF175" s="117">
        <v>44988</v>
      </c>
      <c r="AG175" s="132">
        <v>44979</v>
      </c>
      <c r="AH175" s="313" t="s">
        <v>691</v>
      </c>
      <c r="AI175" s="277" t="s">
        <v>692</v>
      </c>
      <c r="AJ175" s="145">
        <v>8</v>
      </c>
      <c r="AK175" s="146">
        <v>8</v>
      </c>
      <c r="AL175" s="146">
        <v>2.85</v>
      </c>
      <c r="AM175" s="146">
        <v>64</v>
      </c>
      <c r="AN175" s="147">
        <v>1</v>
      </c>
      <c r="AO175" s="147">
        <v>3</v>
      </c>
      <c r="AP175" s="116"/>
      <c r="AQ175" s="147"/>
      <c r="AR175" s="147">
        <v>3</v>
      </c>
      <c r="AS175" s="147"/>
      <c r="AT175" s="117">
        <v>44980</v>
      </c>
      <c r="AU175" s="148" t="s">
        <v>2303</v>
      </c>
      <c r="AV175" s="149" t="s">
        <v>725</v>
      </c>
      <c r="AW175" s="150"/>
      <c r="AX175" s="149"/>
      <c r="AY175" s="149"/>
      <c r="AZ175" s="149"/>
      <c r="BA175" s="149"/>
      <c r="BB175" s="149"/>
      <c r="BC175" s="149"/>
      <c r="BD175" s="150" t="s">
        <v>698</v>
      </c>
      <c r="BE175" s="150"/>
      <c r="BF175" s="150"/>
      <c r="BG175" s="151" t="s">
        <v>699</v>
      </c>
      <c r="BH175" s="151" t="s">
        <v>1964</v>
      </c>
      <c r="BI175" s="151" t="s">
        <v>701</v>
      </c>
      <c r="BJ175" s="152"/>
      <c r="BK175" s="152"/>
      <c r="BL175" s="153"/>
      <c r="BM175" s="154"/>
      <c r="BN175" s="111" t="s">
        <v>2298</v>
      </c>
      <c r="BO175" s="131" t="s">
        <v>2297</v>
      </c>
      <c r="BP175" s="131" t="s">
        <v>703</v>
      </c>
      <c r="BQ175" s="116" t="s">
        <v>704</v>
      </c>
      <c r="BR175" s="116" t="s">
        <v>705</v>
      </c>
      <c r="BS175" s="132">
        <v>44979</v>
      </c>
      <c r="BT175" s="133">
        <v>100</v>
      </c>
      <c r="BU175" s="132">
        <v>44979</v>
      </c>
      <c r="BV175" s="132"/>
      <c r="BW175" s="132"/>
      <c r="BX175" s="134"/>
      <c r="BY175" s="134"/>
      <c r="BZ175" s="134"/>
      <c r="CA175" s="132"/>
      <c r="CB175" s="135"/>
      <c r="CC175" s="132"/>
      <c r="CD175" s="136"/>
      <c r="CE175" s="136"/>
      <c r="CF175" s="136"/>
      <c r="CG175" s="135"/>
      <c r="CH175" s="129" t="s">
        <v>701</v>
      </c>
      <c r="CI175" s="132">
        <v>44986</v>
      </c>
      <c r="CJ175" s="132">
        <v>44986</v>
      </c>
      <c r="CK175" s="132"/>
      <c r="CL175" s="132">
        <v>44986</v>
      </c>
      <c r="CM175" s="133">
        <v>100</v>
      </c>
      <c r="CN175" s="132">
        <v>44986</v>
      </c>
      <c r="CO175" s="132"/>
      <c r="CP175" s="137" t="s">
        <v>706</v>
      </c>
      <c r="CQ175" s="132"/>
      <c r="CR175" s="117"/>
      <c r="CS175" s="132"/>
      <c r="CT175" s="133"/>
      <c r="CU175" s="137" t="s">
        <v>4382</v>
      </c>
      <c r="CV175" s="117"/>
      <c r="CW175" s="147"/>
      <c r="CX175" s="149"/>
      <c r="CY175" s="117">
        <v>45008</v>
      </c>
      <c r="CZ175" s="117">
        <v>45008</v>
      </c>
      <c r="DA175" s="117"/>
      <c r="DB175" s="117">
        <v>45008</v>
      </c>
      <c r="DC175" s="133">
        <v>100</v>
      </c>
      <c r="DD175" s="117">
        <v>45008</v>
      </c>
      <c r="DE175" s="138"/>
      <c r="DF175" s="138">
        <v>45012</v>
      </c>
      <c r="DG175" s="139" t="s">
        <v>4383</v>
      </c>
      <c r="DH175" s="117">
        <v>45040</v>
      </c>
      <c r="DI175" s="117">
        <v>45040</v>
      </c>
      <c r="DJ175" s="117">
        <v>45040</v>
      </c>
      <c r="DK175" s="117">
        <v>45040</v>
      </c>
      <c r="DL175" s="117"/>
      <c r="DM175" s="117"/>
      <c r="DN175" s="117"/>
      <c r="DO175" s="117"/>
      <c r="DP175" s="140"/>
      <c r="DQ175" s="117"/>
      <c r="DR175" s="117"/>
      <c r="DS175" s="117">
        <v>45054</v>
      </c>
      <c r="DT175" s="117">
        <v>45054</v>
      </c>
      <c r="DU175" s="117"/>
      <c r="DV175" s="117">
        <v>45054</v>
      </c>
      <c r="DW175" s="133">
        <v>100</v>
      </c>
      <c r="DX175" s="117">
        <v>45054</v>
      </c>
      <c r="DY175" s="117"/>
      <c r="DZ175" s="117">
        <v>45040</v>
      </c>
      <c r="EA175" s="117">
        <v>45040</v>
      </c>
      <c r="EB175" s="117"/>
      <c r="EC175" s="117">
        <v>45040</v>
      </c>
      <c r="ED175" s="116">
        <v>100</v>
      </c>
      <c r="EE175" s="117">
        <v>45040</v>
      </c>
      <c r="EF175" s="117" t="s">
        <v>2304</v>
      </c>
      <c r="EG175" s="117">
        <v>45040</v>
      </c>
      <c r="EH175" s="117">
        <v>45040</v>
      </c>
      <c r="EI175" s="117"/>
      <c r="EJ175" s="117">
        <v>45041</v>
      </c>
      <c r="EK175" s="116">
        <v>100</v>
      </c>
      <c r="EL175" s="117">
        <v>45062</v>
      </c>
      <c r="EM175" s="122" t="s">
        <v>4840</v>
      </c>
      <c r="EN175" s="141"/>
      <c r="EO175" s="141"/>
      <c r="EP175" s="141"/>
      <c r="EQ175" s="141"/>
      <c r="ER175" s="141"/>
      <c r="ES175" s="141"/>
      <c r="ET175" s="141"/>
      <c r="EU175" s="117"/>
      <c r="EV175" s="117"/>
      <c r="EW175" s="117"/>
      <c r="EX175" s="117"/>
      <c r="EY175" s="117"/>
      <c r="EZ175" s="117"/>
      <c r="FA175" s="117"/>
      <c r="FB175" s="117">
        <v>45051</v>
      </c>
      <c r="FC175" s="117">
        <v>45051</v>
      </c>
      <c r="FD175" s="117"/>
      <c r="FE175" s="117">
        <v>45052</v>
      </c>
      <c r="FF175" s="116">
        <v>100</v>
      </c>
      <c r="FG175" s="117">
        <v>45068</v>
      </c>
      <c r="FH175" s="138"/>
      <c r="FI175" s="142"/>
      <c r="FJ175" s="142"/>
      <c r="FK175" s="143"/>
      <c r="FL175" s="143"/>
      <c r="FM175" s="139"/>
      <c r="FN175" s="142"/>
      <c r="FO175" s="142"/>
      <c r="FP175" s="143"/>
      <c r="FQ175" s="143"/>
      <c r="FR175" s="139"/>
      <c r="FS175" s="476" t="s">
        <v>4718</v>
      </c>
      <c r="FT175" s="477">
        <v>45140</v>
      </c>
      <c r="FU175" s="478" t="s">
        <v>4813</v>
      </c>
      <c r="FW175" s="446" t="s">
        <v>4718</v>
      </c>
      <c r="FX175" s="455">
        <v>45082</v>
      </c>
      <c r="FY175" s="446" t="s">
        <v>4720</v>
      </c>
    </row>
    <row r="176" spans="1:181" ht="20.100000000000001" customHeight="1" x14ac:dyDescent="0.5">
      <c r="A176" s="109">
        <v>175</v>
      </c>
      <c r="B176" s="109" t="s">
        <v>674</v>
      </c>
      <c r="C176" s="109">
        <v>175</v>
      </c>
      <c r="D176" s="110" t="s">
        <v>675</v>
      </c>
      <c r="E176" s="110" t="s">
        <v>676</v>
      </c>
      <c r="F176" s="110" t="s">
        <v>1302</v>
      </c>
      <c r="G176" s="111" t="s">
        <v>274</v>
      </c>
      <c r="H176" s="110" t="s">
        <v>2305</v>
      </c>
      <c r="I176" s="110" t="s">
        <v>2306</v>
      </c>
      <c r="J176" s="110"/>
      <c r="K176" s="111" t="s">
        <v>2307</v>
      </c>
      <c r="L176" s="111"/>
      <c r="M176" s="111"/>
      <c r="N176" s="111" t="s">
        <v>1306</v>
      </c>
      <c r="O176" s="111" t="s">
        <v>2308</v>
      </c>
      <c r="P176" s="113">
        <v>13.896564671788999</v>
      </c>
      <c r="Q176" s="113">
        <v>101.16819415086</v>
      </c>
      <c r="R176" s="114" t="s">
        <v>2309</v>
      </c>
      <c r="S176" s="114" t="s">
        <v>2310</v>
      </c>
      <c r="T176" s="115"/>
      <c r="U176" s="115"/>
      <c r="V176" s="115"/>
      <c r="W176" s="167"/>
      <c r="X176" s="167"/>
      <c r="Y176" s="115"/>
      <c r="Z176" s="181"/>
      <c r="AA176" s="181"/>
      <c r="AB176" s="167"/>
      <c r="AC176" s="167"/>
      <c r="AD176" s="312" t="s">
        <v>1775</v>
      </c>
      <c r="AE176" s="166" t="s">
        <v>1776</v>
      </c>
      <c r="AF176" s="117">
        <v>44988</v>
      </c>
      <c r="AG176" s="132">
        <v>44981</v>
      </c>
      <c r="AH176" s="118" t="s">
        <v>691</v>
      </c>
      <c r="AI176" s="118" t="s">
        <v>692</v>
      </c>
      <c r="AJ176" s="145">
        <v>8</v>
      </c>
      <c r="AK176" s="146">
        <v>8</v>
      </c>
      <c r="AL176" s="146">
        <v>3.4</v>
      </c>
      <c r="AM176" s="146">
        <v>64</v>
      </c>
      <c r="AN176" s="147">
        <v>1</v>
      </c>
      <c r="AO176" s="147">
        <v>3</v>
      </c>
      <c r="AP176" s="116"/>
      <c r="AQ176" s="147" t="s">
        <v>1368</v>
      </c>
      <c r="AR176" s="147">
        <v>3</v>
      </c>
      <c r="AS176" s="147"/>
      <c r="AT176" s="117"/>
      <c r="AU176" s="142"/>
      <c r="AV176" s="149" t="s">
        <v>725</v>
      </c>
      <c r="AW176" s="150"/>
      <c r="AX176" s="149"/>
      <c r="AY176" s="149"/>
      <c r="AZ176" s="149"/>
      <c r="BA176" s="149"/>
      <c r="BB176" s="149"/>
      <c r="BC176" s="149"/>
      <c r="BD176" s="150" t="s">
        <v>698</v>
      </c>
      <c r="BE176" s="150"/>
      <c r="BF176" s="150"/>
      <c r="BG176" s="151" t="s">
        <v>699</v>
      </c>
      <c r="BH176" s="151" t="s">
        <v>1964</v>
      </c>
      <c r="BI176" s="151" t="s">
        <v>701</v>
      </c>
      <c r="BJ176" s="152"/>
      <c r="BK176" s="152"/>
      <c r="BL176" s="153"/>
      <c r="BM176" s="154"/>
      <c r="BN176" s="111" t="s">
        <v>2308</v>
      </c>
      <c r="BO176" s="130" t="s">
        <v>2308</v>
      </c>
      <c r="BP176" s="130"/>
      <c r="BQ176" s="116" t="s">
        <v>704</v>
      </c>
      <c r="BR176" s="116" t="s">
        <v>705</v>
      </c>
      <c r="BS176" s="132">
        <v>44981</v>
      </c>
      <c r="BT176" s="133">
        <v>100</v>
      </c>
      <c r="BU176" s="132">
        <v>44981</v>
      </c>
      <c r="BV176" s="132"/>
      <c r="BW176" s="132"/>
      <c r="BX176" s="134"/>
      <c r="BY176" s="134"/>
      <c r="BZ176" s="134"/>
      <c r="CA176" s="132"/>
      <c r="CB176" s="135"/>
      <c r="CC176" s="132"/>
      <c r="CD176" s="136"/>
      <c r="CE176" s="136"/>
      <c r="CF176" s="136"/>
      <c r="CG176" s="135"/>
      <c r="CH176" s="129" t="s">
        <v>701</v>
      </c>
      <c r="CI176" s="132">
        <v>45000</v>
      </c>
      <c r="CJ176" s="132">
        <v>45000</v>
      </c>
      <c r="CK176" s="132"/>
      <c r="CL176" s="132">
        <v>45000</v>
      </c>
      <c r="CM176" s="133">
        <v>100</v>
      </c>
      <c r="CN176" s="132">
        <v>45000</v>
      </c>
      <c r="CO176" s="132"/>
      <c r="CP176" s="137" t="s">
        <v>706</v>
      </c>
      <c r="CQ176" s="132"/>
      <c r="CR176" s="117"/>
      <c r="CS176" s="132"/>
      <c r="CT176" s="133"/>
      <c r="CU176" s="137" t="s">
        <v>4382</v>
      </c>
      <c r="CV176" s="117" t="s">
        <v>868</v>
      </c>
      <c r="CW176" s="147"/>
      <c r="CX176" s="149"/>
      <c r="CY176" s="117">
        <v>45000</v>
      </c>
      <c r="CZ176" s="117">
        <v>45000</v>
      </c>
      <c r="DA176" s="117"/>
      <c r="DB176" s="117">
        <v>45000</v>
      </c>
      <c r="DC176" s="133">
        <v>100</v>
      </c>
      <c r="DD176" s="117">
        <v>45000</v>
      </c>
      <c r="DE176" s="138"/>
      <c r="DF176" s="138">
        <v>45012</v>
      </c>
      <c r="DG176" s="139" t="s">
        <v>4383</v>
      </c>
      <c r="DH176" s="117">
        <v>45040</v>
      </c>
      <c r="DI176" s="117">
        <v>45040</v>
      </c>
      <c r="DJ176" s="117">
        <v>45040</v>
      </c>
      <c r="DK176" s="117">
        <v>45040</v>
      </c>
      <c r="DL176" s="117">
        <v>45035</v>
      </c>
      <c r="DM176" s="117">
        <v>45035</v>
      </c>
      <c r="DN176" s="117"/>
      <c r="DO176" s="117">
        <v>45035</v>
      </c>
      <c r="DP176" s="133">
        <v>100</v>
      </c>
      <c r="DQ176" s="117">
        <v>45035</v>
      </c>
      <c r="DR176" s="117"/>
      <c r="DS176" s="117">
        <v>45035</v>
      </c>
      <c r="DT176" s="117">
        <v>45035</v>
      </c>
      <c r="DU176" s="117"/>
      <c r="DV176" s="117">
        <v>45035</v>
      </c>
      <c r="DW176" s="133">
        <v>100</v>
      </c>
      <c r="DX176" s="117">
        <v>45035</v>
      </c>
      <c r="DY176" s="117"/>
      <c r="DZ176" s="117">
        <v>45040</v>
      </c>
      <c r="EA176" s="117">
        <v>45040</v>
      </c>
      <c r="EB176" s="117"/>
      <c r="EC176" s="117">
        <v>45040</v>
      </c>
      <c r="ED176" s="116">
        <v>100</v>
      </c>
      <c r="EE176" s="117">
        <v>45040</v>
      </c>
      <c r="EF176" s="117" t="s">
        <v>1044</v>
      </c>
      <c r="EG176" s="117">
        <v>45040</v>
      </c>
      <c r="EH176" s="117">
        <v>45040</v>
      </c>
      <c r="EI176" s="117"/>
      <c r="EJ176" s="117">
        <v>45040</v>
      </c>
      <c r="EK176" s="116">
        <v>100</v>
      </c>
      <c r="EL176" s="117">
        <v>45062</v>
      </c>
      <c r="EM176" s="122" t="s">
        <v>1044</v>
      </c>
      <c r="EN176" s="141"/>
      <c r="EO176" s="141"/>
      <c r="EP176" s="141"/>
      <c r="EQ176" s="141"/>
      <c r="ER176" s="141"/>
      <c r="ES176" s="141"/>
      <c r="ET176" s="141"/>
      <c r="EU176" s="117"/>
      <c r="EV176" s="117"/>
      <c r="EW176" s="117"/>
      <c r="EX176" s="117"/>
      <c r="EY176" s="117"/>
      <c r="EZ176" s="117"/>
      <c r="FA176" s="117"/>
      <c r="FB176" s="117">
        <v>45050</v>
      </c>
      <c r="FC176" s="117">
        <v>45050</v>
      </c>
      <c r="FD176" s="117"/>
      <c r="FE176" s="117">
        <v>45051</v>
      </c>
      <c r="FF176" s="116">
        <v>100</v>
      </c>
      <c r="FG176" s="117">
        <v>45068</v>
      </c>
      <c r="FH176" s="138"/>
      <c r="FI176" s="142"/>
      <c r="FJ176" s="142"/>
      <c r="FK176" s="143"/>
      <c r="FL176" s="143"/>
      <c r="FM176" s="139"/>
      <c r="FN176" s="142"/>
      <c r="FO176" s="142"/>
      <c r="FP176" s="143"/>
      <c r="FQ176" s="143"/>
      <c r="FR176" s="139"/>
      <c r="FS176" s="476" t="s">
        <v>4718</v>
      </c>
      <c r="FT176" s="477">
        <v>45140</v>
      </c>
      <c r="FU176" s="478" t="s">
        <v>4813</v>
      </c>
      <c r="FW176" s="446" t="s">
        <v>4718</v>
      </c>
      <c r="FX176" s="455">
        <v>45082</v>
      </c>
      <c r="FY176" s="446" t="s">
        <v>4720</v>
      </c>
    </row>
    <row r="177" spans="1:181" ht="20.100000000000001" customHeight="1" x14ac:dyDescent="0.5">
      <c r="A177" s="109">
        <v>176</v>
      </c>
      <c r="B177" s="109" t="s">
        <v>674</v>
      </c>
      <c r="C177" s="109">
        <v>176</v>
      </c>
      <c r="D177" s="110" t="s">
        <v>675</v>
      </c>
      <c r="E177" s="110" t="s">
        <v>676</v>
      </c>
      <c r="F177" s="110" t="s">
        <v>1302</v>
      </c>
      <c r="G177" s="111" t="s">
        <v>274</v>
      </c>
      <c r="H177" s="110" t="s">
        <v>2311</v>
      </c>
      <c r="I177" s="110" t="s">
        <v>2312</v>
      </c>
      <c r="J177" s="110"/>
      <c r="K177" s="144" t="s">
        <v>2313</v>
      </c>
      <c r="L177" s="111"/>
      <c r="M177" s="111"/>
      <c r="N177" s="111" t="s">
        <v>1306</v>
      </c>
      <c r="O177" s="111" t="s">
        <v>2314</v>
      </c>
      <c r="P177" s="113">
        <v>14.0755848408172</v>
      </c>
      <c r="Q177" s="113">
        <v>101.819486950865</v>
      </c>
      <c r="R177" s="114" t="s">
        <v>2315</v>
      </c>
      <c r="S177" s="114"/>
      <c r="T177" s="115"/>
      <c r="U177" s="115"/>
      <c r="V177" s="115"/>
      <c r="W177" s="167" t="s">
        <v>2316</v>
      </c>
      <c r="X177" s="167"/>
      <c r="Y177" s="115"/>
      <c r="Z177" s="181"/>
      <c r="AA177" s="181"/>
      <c r="AB177" s="167"/>
      <c r="AC177" s="167"/>
      <c r="AD177" s="312" t="s">
        <v>1775</v>
      </c>
      <c r="AE177" s="166" t="s">
        <v>1776</v>
      </c>
      <c r="AF177" s="117">
        <v>44988</v>
      </c>
      <c r="AG177" s="132">
        <v>44981</v>
      </c>
      <c r="AH177" s="118" t="s">
        <v>691</v>
      </c>
      <c r="AI177" s="118" t="s">
        <v>692</v>
      </c>
      <c r="AJ177" s="145">
        <v>6</v>
      </c>
      <c r="AK177" s="146">
        <v>16</v>
      </c>
      <c r="AL177" s="146">
        <v>3.8</v>
      </c>
      <c r="AM177" s="146">
        <v>96</v>
      </c>
      <c r="AN177" s="147">
        <v>1</v>
      </c>
      <c r="AO177" s="147">
        <v>3</v>
      </c>
      <c r="AP177" s="116"/>
      <c r="AQ177" s="147"/>
      <c r="AR177" s="147">
        <v>3</v>
      </c>
      <c r="AS177" s="147"/>
      <c r="AT177" s="117"/>
      <c r="AU177" s="142"/>
      <c r="AV177" s="149" t="s">
        <v>725</v>
      </c>
      <c r="AW177" s="150"/>
      <c r="AX177" s="149"/>
      <c r="AY177" s="149"/>
      <c r="AZ177" s="149"/>
      <c r="BA177" s="147" t="s">
        <v>697</v>
      </c>
      <c r="BB177" s="149"/>
      <c r="BC177" s="149"/>
      <c r="BD177" s="150" t="s">
        <v>698</v>
      </c>
      <c r="BE177" s="150"/>
      <c r="BF177" s="150"/>
      <c r="BG177" s="151" t="s">
        <v>699</v>
      </c>
      <c r="BH177" s="151" t="s">
        <v>1964</v>
      </c>
      <c r="BI177" s="151" t="s">
        <v>701</v>
      </c>
      <c r="BJ177" s="152"/>
      <c r="BK177" s="152"/>
      <c r="BL177" s="153"/>
      <c r="BM177" s="154"/>
      <c r="BN177" s="111" t="s">
        <v>2314</v>
      </c>
      <c r="BO177" s="226" t="s">
        <v>2314</v>
      </c>
      <c r="BP177" s="130"/>
      <c r="BQ177" s="116" t="s">
        <v>704</v>
      </c>
      <c r="BR177" s="116" t="s">
        <v>705</v>
      </c>
      <c r="BS177" s="132">
        <v>44981</v>
      </c>
      <c r="BT177" s="133">
        <v>100</v>
      </c>
      <c r="BU177" s="132">
        <v>44981</v>
      </c>
      <c r="BV177" s="132"/>
      <c r="BW177" s="132"/>
      <c r="BX177" s="134"/>
      <c r="BY177" s="134"/>
      <c r="BZ177" s="134"/>
      <c r="CA177" s="132"/>
      <c r="CB177" s="135"/>
      <c r="CC177" s="132"/>
      <c r="CD177" s="136"/>
      <c r="CE177" s="136"/>
      <c r="CF177" s="136"/>
      <c r="CG177" s="135"/>
      <c r="CH177" s="129" t="s">
        <v>701</v>
      </c>
      <c r="CI177" s="132">
        <v>44986</v>
      </c>
      <c r="CJ177" s="132">
        <v>44986</v>
      </c>
      <c r="CK177" s="132"/>
      <c r="CL177" s="132">
        <v>44986</v>
      </c>
      <c r="CM177" s="133">
        <v>100</v>
      </c>
      <c r="CN177" s="132">
        <v>44986</v>
      </c>
      <c r="CO177" s="132"/>
      <c r="CP177" s="137" t="s">
        <v>706</v>
      </c>
      <c r="CQ177" s="132"/>
      <c r="CR177" s="117"/>
      <c r="CS177" s="132"/>
      <c r="CT177" s="133"/>
      <c r="CU177" s="137" t="s">
        <v>4382</v>
      </c>
      <c r="CV177" s="117"/>
      <c r="CW177" s="147"/>
      <c r="CX177" s="149"/>
      <c r="CY177" s="117">
        <v>45004</v>
      </c>
      <c r="CZ177" s="117">
        <v>45004</v>
      </c>
      <c r="DA177" s="117"/>
      <c r="DB177" s="117">
        <v>45004</v>
      </c>
      <c r="DC177" s="133">
        <v>100</v>
      </c>
      <c r="DD177" s="117">
        <v>45004</v>
      </c>
      <c r="DE177" s="138"/>
      <c r="DF177" s="138">
        <v>45012</v>
      </c>
      <c r="DG177" s="139" t="s">
        <v>4383</v>
      </c>
      <c r="DH177" s="117">
        <v>45043</v>
      </c>
      <c r="DI177" s="117">
        <v>45043</v>
      </c>
      <c r="DJ177" s="117">
        <v>45043</v>
      </c>
      <c r="DK177" s="117">
        <v>45043</v>
      </c>
      <c r="DL177" s="117"/>
      <c r="DM177" s="117"/>
      <c r="DN177" s="117"/>
      <c r="DO177" s="117"/>
      <c r="DP177" s="140"/>
      <c r="DQ177" s="117"/>
      <c r="DR177" s="117"/>
      <c r="DS177" s="117">
        <v>45055</v>
      </c>
      <c r="DT177" s="117">
        <v>45055</v>
      </c>
      <c r="DU177" s="117"/>
      <c r="DV177" s="117">
        <v>45055</v>
      </c>
      <c r="DW177" s="133">
        <v>100</v>
      </c>
      <c r="DX177" s="117">
        <v>45055</v>
      </c>
      <c r="DY177" s="117"/>
      <c r="DZ177" s="117">
        <v>45042</v>
      </c>
      <c r="EA177" s="117">
        <v>45042</v>
      </c>
      <c r="EB177" s="117"/>
      <c r="EC177" s="117">
        <v>45042</v>
      </c>
      <c r="ED177" s="116">
        <v>100</v>
      </c>
      <c r="EE177" s="117">
        <v>45042</v>
      </c>
      <c r="EF177" s="117" t="s">
        <v>4522</v>
      </c>
      <c r="EG177" s="117">
        <v>45052</v>
      </c>
      <c r="EH177" s="117">
        <v>45052</v>
      </c>
      <c r="EI177" s="117"/>
      <c r="EJ177" s="117">
        <v>45052</v>
      </c>
      <c r="EK177" s="133">
        <v>100</v>
      </c>
      <c r="EL177" s="117">
        <v>45062</v>
      </c>
      <c r="EM177" s="122" t="s">
        <v>4523</v>
      </c>
      <c r="EN177" s="141"/>
      <c r="EO177" s="141"/>
      <c r="EP177" s="141"/>
      <c r="EQ177" s="141"/>
      <c r="ER177" s="141"/>
      <c r="ES177" s="141"/>
      <c r="ET177" s="141"/>
      <c r="EU177" s="117"/>
      <c r="EV177" s="117"/>
      <c r="EW177" s="117"/>
      <c r="EX177" s="117"/>
      <c r="EY177" s="117"/>
      <c r="EZ177" s="117"/>
      <c r="FA177" s="117"/>
      <c r="FB177" s="117">
        <v>45063</v>
      </c>
      <c r="FC177" s="117">
        <v>45063</v>
      </c>
      <c r="FD177" s="117"/>
      <c r="FE177" s="117">
        <v>45063</v>
      </c>
      <c r="FF177" s="116">
        <v>100</v>
      </c>
      <c r="FG177" s="117">
        <v>45067</v>
      </c>
      <c r="FH177" s="138"/>
      <c r="FI177" s="142"/>
      <c r="FJ177" s="142"/>
      <c r="FK177" s="143"/>
      <c r="FL177" s="143"/>
      <c r="FM177" s="139"/>
      <c r="FN177" s="142"/>
      <c r="FO177" s="142"/>
      <c r="FP177" s="143"/>
      <c r="FQ177" s="143"/>
      <c r="FR177" s="139"/>
      <c r="FS177" s="476" t="s">
        <v>4718</v>
      </c>
      <c r="FT177" s="477">
        <v>45140</v>
      </c>
      <c r="FU177" s="478" t="s">
        <v>4813</v>
      </c>
      <c r="FW177" s="446" t="s">
        <v>4718</v>
      </c>
      <c r="FX177" s="455">
        <v>45082</v>
      </c>
      <c r="FY177" s="446" t="s">
        <v>4720</v>
      </c>
    </row>
    <row r="178" spans="1:181" ht="20.100000000000001" customHeight="1" x14ac:dyDescent="0.5">
      <c r="A178" s="109">
        <v>177</v>
      </c>
      <c r="B178" s="109" t="s">
        <v>674</v>
      </c>
      <c r="C178" s="109">
        <v>177</v>
      </c>
      <c r="D178" s="110" t="s">
        <v>675</v>
      </c>
      <c r="E178" s="110" t="s">
        <v>676</v>
      </c>
      <c r="F178" s="110" t="s">
        <v>1302</v>
      </c>
      <c r="G178" s="111" t="s">
        <v>274</v>
      </c>
      <c r="H178" s="110" t="s">
        <v>2317</v>
      </c>
      <c r="I178" s="110" t="s">
        <v>2318</v>
      </c>
      <c r="J178" s="110"/>
      <c r="K178" s="111" t="s">
        <v>2319</v>
      </c>
      <c r="L178" s="111" t="s">
        <v>2320</v>
      </c>
      <c r="M178" s="111"/>
      <c r="N178" s="111" t="s">
        <v>1306</v>
      </c>
      <c r="O178" s="111" t="s">
        <v>2321</v>
      </c>
      <c r="P178" s="113">
        <v>13.8535446476647</v>
      </c>
      <c r="Q178" s="113">
        <v>101.44432349418101</v>
      </c>
      <c r="R178" s="285" t="s">
        <v>2322</v>
      </c>
      <c r="S178" s="318" t="s">
        <v>2323</v>
      </c>
      <c r="T178" s="115"/>
      <c r="U178" s="115"/>
      <c r="V178" s="115"/>
      <c r="W178" s="167" t="s">
        <v>2324</v>
      </c>
      <c r="X178" s="167"/>
      <c r="Y178" s="115"/>
      <c r="Z178" s="181"/>
      <c r="AA178" s="181"/>
      <c r="AB178" s="167"/>
      <c r="AC178" s="167"/>
      <c r="AD178" s="312" t="s">
        <v>1775</v>
      </c>
      <c r="AE178" s="166" t="s">
        <v>1776</v>
      </c>
      <c r="AF178" s="117">
        <v>44988</v>
      </c>
      <c r="AG178" s="132">
        <v>44981</v>
      </c>
      <c r="AH178" s="118" t="s">
        <v>691</v>
      </c>
      <c r="AI178" s="118" t="s">
        <v>692</v>
      </c>
      <c r="AJ178" s="145">
        <v>4.5</v>
      </c>
      <c r="AK178" s="146">
        <v>9.6999999999999993</v>
      </c>
      <c r="AL178" s="146">
        <v>3.5</v>
      </c>
      <c r="AM178" s="146">
        <v>43.65</v>
      </c>
      <c r="AN178" s="147">
        <v>1</v>
      </c>
      <c r="AO178" s="147">
        <v>2</v>
      </c>
      <c r="AP178" s="116"/>
      <c r="AQ178" s="147" t="s">
        <v>752</v>
      </c>
      <c r="AR178" s="147">
        <v>3</v>
      </c>
      <c r="AS178" s="147"/>
      <c r="AT178" s="117"/>
      <c r="AU178" s="148" t="s">
        <v>2325</v>
      </c>
      <c r="AV178" s="149" t="s">
        <v>725</v>
      </c>
      <c r="AW178" s="150"/>
      <c r="AX178" s="149"/>
      <c r="AY178" s="147" t="s">
        <v>2326</v>
      </c>
      <c r="AZ178" s="147" t="s">
        <v>1816</v>
      </c>
      <c r="BA178" s="149"/>
      <c r="BB178" s="149"/>
      <c r="BC178" s="147" t="s">
        <v>697</v>
      </c>
      <c r="BD178" s="150"/>
      <c r="BE178" s="150"/>
      <c r="BF178" s="150"/>
      <c r="BG178" s="163" t="s">
        <v>614</v>
      </c>
      <c r="BH178" s="151" t="s">
        <v>1964</v>
      </c>
      <c r="BI178" s="151" t="s">
        <v>701</v>
      </c>
      <c r="BJ178" s="152"/>
      <c r="BK178" s="152"/>
      <c r="BL178" s="153"/>
      <c r="BM178" s="154"/>
      <c r="BN178" s="111" t="s">
        <v>2321</v>
      </c>
      <c r="BO178" s="226" t="s">
        <v>2321</v>
      </c>
      <c r="BP178" s="130"/>
      <c r="BQ178" s="116" t="s">
        <v>704</v>
      </c>
      <c r="BR178" s="116" t="s">
        <v>1143</v>
      </c>
      <c r="BS178" s="132">
        <v>44981</v>
      </c>
      <c r="BT178" s="133">
        <v>100</v>
      </c>
      <c r="BU178" s="132">
        <v>44981</v>
      </c>
      <c r="BV178" s="132" t="s">
        <v>614</v>
      </c>
      <c r="BW178" s="132" t="s">
        <v>1155</v>
      </c>
      <c r="BX178" s="134"/>
      <c r="BY178" s="134"/>
      <c r="BZ178" s="134"/>
      <c r="CA178" s="132"/>
      <c r="CB178" s="171"/>
      <c r="CC178" s="172"/>
      <c r="CD178" s="173"/>
      <c r="CE178" s="173"/>
      <c r="CF178" s="173"/>
      <c r="CG178" s="171" t="s">
        <v>2327</v>
      </c>
      <c r="CH178" s="129" t="s">
        <v>701</v>
      </c>
      <c r="CI178" s="132">
        <v>44986</v>
      </c>
      <c r="CJ178" s="132">
        <v>44986</v>
      </c>
      <c r="CK178" s="132"/>
      <c r="CL178" s="132">
        <v>44986</v>
      </c>
      <c r="CM178" s="133">
        <v>100</v>
      </c>
      <c r="CN178" s="132">
        <v>44986</v>
      </c>
      <c r="CO178" s="132"/>
      <c r="CP178" s="117">
        <v>45007</v>
      </c>
      <c r="CQ178" s="117">
        <v>45007</v>
      </c>
      <c r="CR178" s="117"/>
      <c r="CS178" s="117">
        <v>45007</v>
      </c>
      <c r="CT178" s="133">
        <v>100</v>
      </c>
      <c r="CU178" s="117">
        <v>45007</v>
      </c>
      <c r="CV178" s="117" t="s">
        <v>727</v>
      </c>
      <c r="CW178" s="147"/>
      <c r="CX178" s="149" t="s">
        <v>2326</v>
      </c>
      <c r="CY178" s="117">
        <v>45003</v>
      </c>
      <c r="CZ178" s="117">
        <v>45003</v>
      </c>
      <c r="DA178" s="117"/>
      <c r="DB178" s="117">
        <v>45003</v>
      </c>
      <c r="DC178" s="133">
        <v>100</v>
      </c>
      <c r="DD178" s="117">
        <v>45003</v>
      </c>
      <c r="DE178" s="138"/>
      <c r="DF178" s="138">
        <v>45007</v>
      </c>
      <c r="DG178" s="139" t="s">
        <v>4446</v>
      </c>
      <c r="DH178" s="117">
        <v>45027</v>
      </c>
      <c r="DI178" s="117">
        <v>45027</v>
      </c>
      <c r="DJ178" s="117">
        <v>45027</v>
      </c>
      <c r="DK178" s="117">
        <v>45027</v>
      </c>
      <c r="DL178" s="117"/>
      <c r="DM178" s="117"/>
      <c r="DN178" s="117"/>
      <c r="DO178" s="117"/>
      <c r="DP178" s="140"/>
      <c r="DQ178" s="117"/>
      <c r="DR178" s="117"/>
      <c r="DS178" s="117">
        <v>45046</v>
      </c>
      <c r="DT178" s="117">
        <v>45046</v>
      </c>
      <c r="DU178" s="117"/>
      <c r="DV178" s="117">
        <v>45046</v>
      </c>
      <c r="DW178" s="133">
        <v>100</v>
      </c>
      <c r="DX178" s="117">
        <v>45046</v>
      </c>
      <c r="DY178" s="117"/>
      <c r="DZ178" s="117">
        <v>45042</v>
      </c>
      <c r="EA178" s="117">
        <v>45042</v>
      </c>
      <c r="EB178" s="117"/>
      <c r="EC178" s="117">
        <v>45042</v>
      </c>
      <c r="ED178" s="116">
        <v>100</v>
      </c>
      <c r="EE178" s="117">
        <v>45042</v>
      </c>
      <c r="EF178" s="117" t="s">
        <v>4485</v>
      </c>
      <c r="EG178" s="117">
        <v>45053</v>
      </c>
      <c r="EH178" s="117">
        <v>45053</v>
      </c>
      <c r="EI178" s="117"/>
      <c r="EJ178" s="117">
        <v>45053</v>
      </c>
      <c r="EK178" s="133">
        <v>100</v>
      </c>
      <c r="EL178" s="117">
        <v>45062</v>
      </c>
      <c r="EM178" s="122" t="s">
        <v>4704</v>
      </c>
      <c r="EN178" s="141"/>
      <c r="EO178" s="141"/>
      <c r="EP178" s="141"/>
      <c r="EQ178" s="141"/>
      <c r="ER178" s="141"/>
      <c r="ES178" s="141"/>
      <c r="ET178" s="141"/>
      <c r="EU178" s="117"/>
      <c r="EV178" s="117"/>
      <c r="EW178" s="117"/>
      <c r="EX178" s="117"/>
      <c r="EY178" s="117"/>
      <c r="EZ178" s="117"/>
      <c r="FA178" s="117"/>
      <c r="FB178" s="117">
        <v>45057</v>
      </c>
      <c r="FC178" s="117">
        <v>45057</v>
      </c>
      <c r="FD178" s="117"/>
      <c r="FE178" s="117">
        <v>45058</v>
      </c>
      <c r="FF178" s="116">
        <v>100</v>
      </c>
      <c r="FG178" s="117">
        <v>45069</v>
      </c>
      <c r="FH178" s="138"/>
      <c r="FI178" s="142"/>
      <c r="FJ178" s="142"/>
      <c r="FK178" s="143">
        <v>243350</v>
      </c>
      <c r="FL178" s="143">
        <v>243350</v>
      </c>
      <c r="FM178" s="139" t="s">
        <v>708</v>
      </c>
      <c r="FN178" s="142"/>
      <c r="FO178" s="142"/>
      <c r="FP178" s="143">
        <v>243350</v>
      </c>
      <c r="FQ178" s="143">
        <v>243350</v>
      </c>
      <c r="FR178" s="139" t="s">
        <v>708</v>
      </c>
      <c r="FS178" s="476" t="s">
        <v>4718</v>
      </c>
      <c r="FT178" s="477">
        <v>45140</v>
      </c>
      <c r="FU178" s="478" t="s">
        <v>4813</v>
      </c>
      <c r="FW178" s="446" t="s">
        <v>4718</v>
      </c>
      <c r="FX178" s="455">
        <v>45082</v>
      </c>
      <c r="FY178" s="446" t="s">
        <v>4720</v>
      </c>
    </row>
    <row r="179" spans="1:181" ht="20.100000000000001" customHeight="1" x14ac:dyDescent="0.5">
      <c r="A179" s="109">
        <v>178</v>
      </c>
      <c r="B179" s="109" t="s">
        <v>674</v>
      </c>
      <c r="C179" s="109">
        <v>178</v>
      </c>
      <c r="D179" s="110" t="s">
        <v>675</v>
      </c>
      <c r="E179" s="110" t="s">
        <v>676</v>
      </c>
      <c r="F179" s="110" t="s">
        <v>1302</v>
      </c>
      <c r="G179" s="111" t="s">
        <v>274</v>
      </c>
      <c r="H179" s="110" t="s">
        <v>2305</v>
      </c>
      <c r="I179" s="110" t="s">
        <v>2328</v>
      </c>
      <c r="J179" s="110"/>
      <c r="K179" s="111" t="s">
        <v>2329</v>
      </c>
      <c r="L179" s="111" t="s">
        <v>2320</v>
      </c>
      <c r="M179" s="111"/>
      <c r="N179" s="111" t="s">
        <v>1306</v>
      </c>
      <c r="O179" s="111" t="s">
        <v>2331</v>
      </c>
      <c r="P179" s="113">
        <v>13.968641259938099</v>
      </c>
      <c r="Q179" s="113">
        <v>101.20652569319201</v>
      </c>
      <c r="R179" s="114" t="s">
        <v>2332</v>
      </c>
      <c r="S179" s="114"/>
      <c r="T179" s="115"/>
      <c r="U179" s="115"/>
      <c r="V179" s="115"/>
      <c r="W179" s="180" t="s">
        <v>2333</v>
      </c>
      <c r="X179" s="180"/>
      <c r="Y179" s="115"/>
      <c r="Z179" s="181"/>
      <c r="AA179" s="181"/>
      <c r="AB179" s="180"/>
      <c r="AC179" s="180"/>
      <c r="AD179" s="167"/>
      <c r="AE179" s="167"/>
      <c r="AF179" s="117" t="s">
        <v>2334</v>
      </c>
      <c r="AG179" s="132"/>
      <c r="AH179" s="116"/>
      <c r="AI179" s="116" t="s">
        <v>933</v>
      </c>
      <c r="AJ179" s="145"/>
      <c r="AK179" s="146"/>
      <c r="AL179" s="212"/>
      <c r="AM179" s="146"/>
      <c r="AN179" s="147"/>
      <c r="AO179" s="147"/>
      <c r="AP179" s="116"/>
      <c r="AQ179" s="147"/>
      <c r="AR179" s="147"/>
      <c r="AS179" s="149"/>
      <c r="AT179" s="122"/>
      <c r="AU179" s="294" t="s">
        <v>2335</v>
      </c>
      <c r="AV179" s="149"/>
      <c r="AW179" s="150"/>
      <c r="AX179" s="149"/>
      <c r="AY179" s="149"/>
      <c r="AZ179" s="149"/>
      <c r="BA179" s="149"/>
      <c r="BB179" s="149"/>
      <c r="BC179" s="149"/>
      <c r="BD179" s="150"/>
      <c r="BE179" s="150"/>
      <c r="BF179" s="150"/>
      <c r="BG179" s="151"/>
      <c r="BH179" s="151" t="s">
        <v>1964</v>
      </c>
      <c r="BI179" s="151"/>
      <c r="BJ179" s="152"/>
      <c r="BK179" s="152" t="s">
        <v>2336</v>
      </c>
      <c r="BL179" s="153"/>
      <c r="BM179" s="154"/>
      <c r="BN179" s="111" t="s">
        <v>2331</v>
      </c>
      <c r="BO179" s="131" t="s">
        <v>2330</v>
      </c>
      <c r="BP179" s="131" t="s">
        <v>703</v>
      </c>
      <c r="BQ179" s="116" t="s">
        <v>704</v>
      </c>
      <c r="BR179" s="116" t="s">
        <v>1143</v>
      </c>
      <c r="BS179" s="241">
        <v>44992</v>
      </c>
      <c r="BT179" s="242">
        <v>100</v>
      </c>
      <c r="BU179" s="241">
        <v>44992</v>
      </c>
      <c r="BV179" s="132"/>
      <c r="BW179" s="132"/>
      <c r="BX179" s="134"/>
      <c r="BY179" s="134"/>
      <c r="BZ179" s="134"/>
      <c r="CA179" s="132"/>
      <c r="CB179" s="135"/>
      <c r="CC179" s="132"/>
      <c r="CD179" s="136"/>
      <c r="CE179" s="136"/>
      <c r="CF179" s="136"/>
      <c r="CG179" s="135"/>
      <c r="CH179" s="129" t="s">
        <v>701</v>
      </c>
      <c r="CI179" s="117">
        <v>44995</v>
      </c>
      <c r="CJ179" s="117">
        <v>44995</v>
      </c>
      <c r="CK179" s="132"/>
      <c r="CL179" s="117">
        <v>44995</v>
      </c>
      <c r="CM179" s="133">
        <v>100</v>
      </c>
      <c r="CN179" s="117">
        <v>44995</v>
      </c>
      <c r="CO179" s="117"/>
      <c r="CP179" s="117">
        <v>45007</v>
      </c>
      <c r="CQ179" s="117">
        <v>45007</v>
      </c>
      <c r="CR179" s="117"/>
      <c r="CS179" s="117">
        <v>45007</v>
      </c>
      <c r="CT179" s="133">
        <v>100</v>
      </c>
      <c r="CU179" s="117">
        <v>45007</v>
      </c>
      <c r="CV179" s="117" t="s">
        <v>727</v>
      </c>
      <c r="CW179" s="147"/>
      <c r="CX179" s="149"/>
      <c r="CY179" s="117">
        <v>44995</v>
      </c>
      <c r="CZ179" s="117">
        <v>44995</v>
      </c>
      <c r="DA179" s="117"/>
      <c r="DB179" s="117">
        <v>44995</v>
      </c>
      <c r="DC179" s="133">
        <v>100</v>
      </c>
      <c r="DD179" s="117">
        <v>44995</v>
      </c>
      <c r="DE179" s="138"/>
      <c r="DF179" s="138">
        <v>45007</v>
      </c>
      <c r="DG179" s="139" t="s">
        <v>4446</v>
      </c>
      <c r="DH179" s="117">
        <v>45027</v>
      </c>
      <c r="DI179" s="117">
        <v>45027</v>
      </c>
      <c r="DJ179" s="117">
        <v>45027</v>
      </c>
      <c r="DK179" s="117">
        <v>45027</v>
      </c>
      <c r="DL179" s="117">
        <v>45035</v>
      </c>
      <c r="DM179" s="117">
        <v>45035</v>
      </c>
      <c r="DN179" s="117"/>
      <c r="DO179" s="117">
        <v>45035</v>
      </c>
      <c r="DP179" s="133">
        <v>100</v>
      </c>
      <c r="DQ179" s="117">
        <v>45035</v>
      </c>
      <c r="DR179" s="117"/>
      <c r="DS179" s="117">
        <v>45035</v>
      </c>
      <c r="DT179" s="117">
        <v>45035</v>
      </c>
      <c r="DU179" s="117"/>
      <c r="DV179" s="117">
        <v>45035</v>
      </c>
      <c r="DW179" s="133">
        <v>100</v>
      </c>
      <c r="DX179" s="117">
        <v>45035</v>
      </c>
      <c r="DY179" s="117"/>
      <c r="DZ179" s="117">
        <v>45040</v>
      </c>
      <c r="EA179" s="117">
        <v>45040</v>
      </c>
      <c r="EB179" s="117"/>
      <c r="EC179" s="117">
        <v>45040</v>
      </c>
      <c r="ED179" s="116">
        <v>100</v>
      </c>
      <c r="EE179" s="117">
        <v>45040</v>
      </c>
      <c r="EF179" s="117" t="s">
        <v>2337</v>
      </c>
      <c r="EG179" s="117">
        <v>45040</v>
      </c>
      <c r="EH179" s="117">
        <v>45040</v>
      </c>
      <c r="EI179" s="117"/>
      <c r="EJ179" s="117">
        <v>45041</v>
      </c>
      <c r="EK179" s="116">
        <v>100</v>
      </c>
      <c r="EL179" s="117">
        <v>45062</v>
      </c>
      <c r="EM179" s="122" t="s">
        <v>4776</v>
      </c>
      <c r="EN179" s="141"/>
      <c r="EO179" s="141"/>
      <c r="EP179" s="141"/>
      <c r="EQ179" s="141"/>
      <c r="ER179" s="141"/>
      <c r="ES179" s="141"/>
      <c r="ET179" s="141"/>
      <c r="EU179" s="117"/>
      <c r="EV179" s="117"/>
      <c r="EW179" s="117"/>
      <c r="EX179" s="117"/>
      <c r="EY179" s="117"/>
      <c r="EZ179" s="117"/>
      <c r="FA179" s="117"/>
      <c r="FB179" s="117">
        <v>45051</v>
      </c>
      <c r="FC179" s="117">
        <v>45051</v>
      </c>
      <c r="FD179" s="117"/>
      <c r="FE179" s="117">
        <v>45052</v>
      </c>
      <c r="FF179" s="116">
        <v>100</v>
      </c>
      <c r="FG179" s="117">
        <v>45068</v>
      </c>
      <c r="FH179" s="138"/>
      <c r="FI179" s="142"/>
      <c r="FJ179" s="142"/>
      <c r="FK179" s="143"/>
      <c r="FL179" s="143"/>
      <c r="FM179" s="139"/>
      <c r="FN179" s="142"/>
      <c r="FO179" s="142"/>
      <c r="FP179" s="143"/>
      <c r="FQ179" s="143"/>
      <c r="FR179" s="139"/>
      <c r="FS179" s="476" t="s">
        <v>4718</v>
      </c>
      <c r="FT179" s="477">
        <v>45141</v>
      </c>
      <c r="FU179" s="478" t="s">
        <v>4813</v>
      </c>
      <c r="FW179" s="446" t="s">
        <v>4723</v>
      </c>
      <c r="FX179" s="455">
        <v>45082</v>
      </c>
      <c r="FY179" s="446" t="s">
        <v>4720</v>
      </c>
    </row>
    <row r="180" spans="1:181" ht="20.100000000000001" customHeight="1" x14ac:dyDescent="0.5">
      <c r="A180" s="109">
        <v>179</v>
      </c>
      <c r="B180" s="109" t="s">
        <v>674</v>
      </c>
      <c r="C180" s="109">
        <v>179</v>
      </c>
      <c r="D180" s="110" t="s">
        <v>675</v>
      </c>
      <c r="E180" s="110" t="s">
        <v>676</v>
      </c>
      <c r="F180" s="110" t="s">
        <v>1302</v>
      </c>
      <c r="G180" s="111" t="s">
        <v>274</v>
      </c>
      <c r="H180" s="110" t="s">
        <v>2311</v>
      </c>
      <c r="I180" s="110" t="s">
        <v>2338</v>
      </c>
      <c r="J180" s="110"/>
      <c r="K180" s="111" t="s">
        <v>2339</v>
      </c>
      <c r="L180" s="111" t="s">
        <v>1710</v>
      </c>
      <c r="M180" s="111"/>
      <c r="N180" s="111" t="s">
        <v>1306</v>
      </c>
      <c r="O180" s="111" t="s">
        <v>2340</v>
      </c>
      <c r="P180" s="113">
        <v>13.9387013094821</v>
      </c>
      <c r="Q180" s="113">
        <v>101.62669610853099</v>
      </c>
      <c r="R180" s="114" t="s">
        <v>2341</v>
      </c>
      <c r="S180" s="114"/>
      <c r="T180" s="115"/>
      <c r="U180" s="115"/>
      <c r="V180" s="115"/>
      <c r="W180" s="167" t="s">
        <v>2342</v>
      </c>
      <c r="X180" s="167"/>
      <c r="Y180" s="115"/>
      <c r="Z180" s="181"/>
      <c r="AA180" s="181"/>
      <c r="AB180" s="167"/>
      <c r="AC180" s="167"/>
      <c r="AD180" s="312" t="s">
        <v>1775</v>
      </c>
      <c r="AE180" s="166" t="s">
        <v>1776</v>
      </c>
      <c r="AF180" s="117">
        <v>44981</v>
      </c>
      <c r="AG180" s="132">
        <v>44981</v>
      </c>
      <c r="AH180" s="118" t="s">
        <v>691</v>
      </c>
      <c r="AI180" s="118" t="s">
        <v>692</v>
      </c>
      <c r="AJ180" s="145">
        <v>10</v>
      </c>
      <c r="AK180" s="146">
        <v>12</v>
      </c>
      <c r="AL180" s="146">
        <v>3.4</v>
      </c>
      <c r="AM180" s="146">
        <v>120</v>
      </c>
      <c r="AN180" s="147">
        <v>1</v>
      </c>
      <c r="AO180" s="147"/>
      <c r="AP180" s="116"/>
      <c r="AQ180" s="147"/>
      <c r="AR180" s="147">
        <v>3</v>
      </c>
      <c r="AS180" s="149"/>
      <c r="AT180" s="122"/>
      <c r="AU180" s="142"/>
      <c r="AV180" s="149" t="s">
        <v>725</v>
      </c>
      <c r="AW180" s="150"/>
      <c r="AX180" s="149"/>
      <c r="AY180" s="149"/>
      <c r="AZ180" s="149"/>
      <c r="BA180" s="149"/>
      <c r="BB180" s="149"/>
      <c r="BC180" s="149"/>
      <c r="BD180" s="150" t="s">
        <v>698</v>
      </c>
      <c r="BE180" s="150"/>
      <c r="BF180" s="150"/>
      <c r="BG180" s="151" t="s">
        <v>699</v>
      </c>
      <c r="BH180" s="151" t="s">
        <v>1964</v>
      </c>
      <c r="BI180" s="151" t="s">
        <v>701</v>
      </c>
      <c r="BJ180" s="152"/>
      <c r="BK180" s="152"/>
      <c r="BL180" s="153"/>
      <c r="BM180" s="154"/>
      <c r="BN180" s="111" t="s">
        <v>2340</v>
      </c>
      <c r="BO180" s="226" t="s">
        <v>2340</v>
      </c>
      <c r="BP180" s="130"/>
      <c r="BQ180" s="116" t="s">
        <v>704</v>
      </c>
      <c r="BR180" s="116" t="s">
        <v>1143</v>
      </c>
      <c r="BS180" s="132">
        <v>44981</v>
      </c>
      <c r="BT180" s="133">
        <v>100</v>
      </c>
      <c r="BU180" s="132">
        <v>44981</v>
      </c>
      <c r="BV180" s="132"/>
      <c r="BW180" s="132"/>
      <c r="BX180" s="134"/>
      <c r="BY180" s="134"/>
      <c r="BZ180" s="134"/>
      <c r="CA180" s="132"/>
      <c r="CB180" s="135"/>
      <c r="CC180" s="132"/>
      <c r="CD180" s="136"/>
      <c r="CE180" s="136"/>
      <c r="CF180" s="136"/>
      <c r="CG180" s="135"/>
      <c r="CH180" s="129" t="s">
        <v>701</v>
      </c>
      <c r="CI180" s="132">
        <v>44986</v>
      </c>
      <c r="CJ180" s="132">
        <v>44986</v>
      </c>
      <c r="CK180" s="132"/>
      <c r="CL180" s="132">
        <v>44986</v>
      </c>
      <c r="CM180" s="133">
        <v>100</v>
      </c>
      <c r="CN180" s="132">
        <v>44986</v>
      </c>
      <c r="CO180" s="132"/>
      <c r="CP180" s="117">
        <v>45010</v>
      </c>
      <c r="CQ180" s="117">
        <v>45010</v>
      </c>
      <c r="CR180" s="117"/>
      <c r="CS180" s="117">
        <v>45010</v>
      </c>
      <c r="CT180" s="133">
        <v>100</v>
      </c>
      <c r="CU180" s="117">
        <v>45010</v>
      </c>
      <c r="CV180" s="117" t="s">
        <v>727</v>
      </c>
      <c r="CW180" s="147"/>
      <c r="CX180" s="149"/>
      <c r="CY180" s="117">
        <v>45008</v>
      </c>
      <c r="CZ180" s="117">
        <v>45008</v>
      </c>
      <c r="DA180" s="117"/>
      <c r="DB180" s="117">
        <v>45008</v>
      </c>
      <c r="DC180" s="133">
        <v>100</v>
      </c>
      <c r="DD180" s="117">
        <v>45008</v>
      </c>
      <c r="DE180" s="138"/>
      <c r="DF180" s="138">
        <v>45007</v>
      </c>
      <c r="DG180" s="139" t="s">
        <v>4446</v>
      </c>
      <c r="DH180" s="117">
        <v>45021</v>
      </c>
      <c r="DI180" s="117">
        <v>45021</v>
      </c>
      <c r="DJ180" s="117">
        <v>45021</v>
      </c>
      <c r="DK180" s="117">
        <v>45021</v>
      </c>
      <c r="DL180" s="117"/>
      <c r="DM180" s="117"/>
      <c r="DN180" s="117"/>
      <c r="DO180" s="117"/>
      <c r="DP180" s="140"/>
      <c r="DQ180" s="117"/>
      <c r="DR180" s="117"/>
      <c r="DS180" s="117">
        <v>45047</v>
      </c>
      <c r="DT180" s="117">
        <v>45047</v>
      </c>
      <c r="DU180" s="117"/>
      <c r="DV180" s="117">
        <v>45047</v>
      </c>
      <c r="DW180" s="133">
        <v>100</v>
      </c>
      <c r="DX180" s="117">
        <v>45047</v>
      </c>
      <c r="DY180" s="117"/>
      <c r="DZ180" s="117">
        <v>45042</v>
      </c>
      <c r="EA180" s="117">
        <v>45042</v>
      </c>
      <c r="EB180" s="117"/>
      <c r="EC180" s="117">
        <v>45042</v>
      </c>
      <c r="ED180" s="116">
        <v>100</v>
      </c>
      <c r="EE180" s="117">
        <v>45042</v>
      </c>
      <c r="EF180" s="117" t="s">
        <v>4522</v>
      </c>
      <c r="EG180" s="117">
        <v>45052</v>
      </c>
      <c r="EH180" s="117">
        <v>45052</v>
      </c>
      <c r="EI180" s="117"/>
      <c r="EJ180" s="117">
        <v>45053</v>
      </c>
      <c r="EK180" s="116">
        <v>100</v>
      </c>
      <c r="EL180" s="117">
        <v>45062</v>
      </c>
      <c r="EM180" s="122" t="s">
        <v>4841</v>
      </c>
      <c r="EN180" s="141"/>
      <c r="EO180" s="141"/>
      <c r="EP180" s="141"/>
      <c r="EQ180" s="141"/>
      <c r="ER180" s="141"/>
      <c r="ES180" s="141"/>
      <c r="ET180" s="141"/>
      <c r="EU180" s="117"/>
      <c r="EV180" s="117"/>
      <c r="EW180" s="117"/>
      <c r="EX180" s="117"/>
      <c r="EY180" s="117"/>
      <c r="EZ180" s="117"/>
      <c r="FA180" s="117"/>
      <c r="FB180" s="117">
        <v>45067</v>
      </c>
      <c r="FC180" s="117">
        <v>45067</v>
      </c>
      <c r="FD180" s="117"/>
      <c r="FE180" s="117">
        <v>45067</v>
      </c>
      <c r="FF180" s="116">
        <v>100</v>
      </c>
      <c r="FG180" s="117">
        <v>45067</v>
      </c>
      <c r="FH180" s="138"/>
      <c r="FI180" s="142"/>
      <c r="FJ180" s="142"/>
      <c r="FK180" s="143"/>
      <c r="FL180" s="143"/>
      <c r="FM180" s="139"/>
      <c r="FN180" s="142"/>
      <c r="FO180" s="142"/>
      <c r="FP180" s="143"/>
      <c r="FQ180" s="143"/>
      <c r="FR180" s="139"/>
      <c r="FS180" s="476" t="s">
        <v>4718</v>
      </c>
      <c r="FT180" s="477">
        <v>45141</v>
      </c>
      <c r="FU180" s="478" t="s">
        <v>4813</v>
      </c>
      <c r="FW180" s="446" t="s">
        <v>4723</v>
      </c>
      <c r="FX180" s="455">
        <v>45082</v>
      </c>
      <c r="FY180" s="446" t="s">
        <v>4720</v>
      </c>
    </row>
    <row r="181" spans="1:181" ht="20.100000000000001" customHeight="1" x14ac:dyDescent="0.5">
      <c r="A181" s="109">
        <v>180</v>
      </c>
      <c r="B181" s="109" t="s">
        <v>674</v>
      </c>
      <c r="C181" s="109">
        <v>180</v>
      </c>
      <c r="D181" s="110" t="s">
        <v>675</v>
      </c>
      <c r="E181" s="110" t="s">
        <v>676</v>
      </c>
      <c r="F181" s="110" t="s">
        <v>1302</v>
      </c>
      <c r="G181" s="111" t="s">
        <v>274</v>
      </c>
      <c r="H181" s="110" t="s">
        <v>2311</v>
      </c>
      <c r="I181" s="110" t="s">
        <v>2343</v>
      </c>
      <c r="J181" s="110"/>
      <c r="K181" s="111" t="s">
        <v>2344</v>
      </c>
      <c r="L181" s="111"/>
      <c r="M181" s="111"/>
      <c r="N181" s="111" t="s">
        <v>1306</v>
      </c>
      <c r="O181" s="111" t="s">
        <v>4925</v>
      </c>
      <c r="P181" s="113">
        <v>13.7374684306848</v>
      </c>
      <c r="Q181" s="113">
        <v>101.881222762075</v>
      </c>
      <c r="R181" s="114" t="s">
        <v>2346</v>
      </c>
      <c r="S181" s="114"/>
      <c r="T181" s="115"/>
      <c r="U181" s="115"/>
      <c r="V181" s="115"/>
      <c r="W181" s="167" t="s">
        <v>2347</v>
      </c>
      <c r="X181" s="167"/>
      <c r="Y181" s="115"/>
      <c r="Z181" s="181"/>
      <c r="AA181" s="181"/>
      <c r="AB181" s="167"/>
      <c r="AC181" s="167"/>
      <c r="AD181" s="312" t="s">
        <v>1775</v>
      </c>
      <c r="AE181" s="166" t="s">
        <v>1776</v>
      </c>
      <c r="AF181" s="117">
        <v>44981</v>
      </c>
      <c r="AG181" s="132">
        <v>44981</v>
      </c>
      <c r="AH181" s="118" t="s">
        <v>691</v>
      </c>
      <c r="AI181" s="118" t="s">
        <v>692</v>
      </c>
      <c r="AJ181" s="145">
        <v>6</v>
      </c>
      <c r="AK181" s="146">
        <v>9</v>
      </c>
      <c r="AL181" s="146">
        <v>3.8</v>
      </c>
      <c r="AM181" s="146">
        <v>54</v>
      </c>
      <c r="AN181" s="147">
        <v>1</v>
      </c>
      <c r="AO181" s="147">
        <v>1</v>
      </c>
      <c r="AP181" s="116"/>
      <c r="AQ181" s="147" t="s">
        <v>1938</v>
      </c>
      <c r="AR181" s="147">
        <v>3</v>
      </c>
      <c r="AS181" s="149"/>
      <c r="AT181" s="122"/>
      <c r="AU181" s="148" t="s">
        <v>2348</v>
      </c>
      <c r="AV181" s="149" t="s">
        <v>725</v>
      </c>
      <c r="AW181" s="150" t="s">
        <v>2349</v>
      </c>
      <c r="AX181" s="149"/>
      <c r="AY181" s="149"/>
      <c r="AZ181" s="149"/>
      <c r="BA181" s="149"/>
      <c r="BB181" s="149"/>
      <c r="BC181" s="147" t="s">
        <v>697</v>
      </c>
      <c r="BD181" s="150" t="s">
        <v>698</v>
      </c>
      <c r="BE181" s="150"/>
      <c r="BF181" s="150"/>
      <c r="BG181" s="151" t="s">
        <v>699</v>
      </c>
      <c r="BH181" s="151" t="s">
        <v>1964</v>
      </c>
      <c r="BI181" s="151" t="s">
        <v>701</v>
      </c>
      <c r="BJ181" s="152"/>
      <c r="BK181" s="152"/>
      <c r="BL181" s="153"/>
      <c r="BM181" s="154"/>
      <c r="BN181" s="323" t="s">
        <v>2350</v>
      </c>
      <c r="BO181" s="131" t="s">
        <v>2345</v>
      </c>
      <c r="BP181" s="131" t="s">
        <v>703</v>
      </c>
      <c r="BQ181" s="116" t="s">
        <v>704</v>
      </c>
      <c r="BR181" s="116" t="s">
        <v>1143</v>
      </c>
      <c r="BS181" s="132">
        <v>44981</v>
      </c>
      <c r="BT181" s="133">
        <v>100</v>
      </c>
      <c r="BU181" s="132">
        <v>44981</v>
      </c>
      <c r="BV181" s="132"/>
      <c r="BW181" s="132"/>
      <c r="BX181" s="134"/>
      <c r="BY181" s="134"/>
      <c r="BZ181" s="134"/>
      <c r="CA181" s="132"/>
      <c r="CB181" s="135"/>
      <c r="CC181" s="132"/>
      <c r="CD181" s="136"/>
      <c r="CE181" s="136"/>
      <c r="CF181" s="136"/>
      <c r="CG181" s="135"/>
      <c r="CH181" s="129" t="s">
        <v>701</v>
      </c>
      <c r="CI181" s="117">
        <v>44998</v>
      </c>
      <c r="CJ181" s="117">
        <v>44998</v>
      </c>
      <c r="CK181" s="132"/>
      <c r="CL181" s="117">
        <v>44998</v>
      </c>
      <c r="CM181" s="133">
        <v>100</v>
      </c>
      <c r="CN181" s="117">
        <v>44998</v>
      </c>
      <c r="CO181" s="132"/>
      <c r="CP181" s="117">
        <v>45012</v>
      </c>
      <c r="CQ181" s="117">
        <v>45012</v>
      </c>
      <c r="CR181" s="117"/>
      <c r="CS181" s="117">
        <v>45012</v>
      </c>
      <c r="CT181" s="133">
        <v>100</v>
      </c>
      <c r="CU181" s="117">
        <v>45012</v>
      </c>
      <c r="CV181" s="117" t="s">
        <v>727</v>
      </c>
      <c r="CW181" s="147"/>
      <c r="CX181" s="149"/>
      <c r="CY181" s="117">
        <v>44998</v>
      </c>
      <c r="CZ181" s="117">
        <v>44998</v>
      </c>
      <c r="DA181" s="117"/>
      <c r="DB181" s="117">
        <v>44998</v>
      </c>
      <c r="DC181" s="133">
        <v>100</v>
      </c>
      <c r="DD181" s="117">
        <v>44998</v>
      </c>
      <c r="DE181" s="138"/>
      <c r="DF181" s="138">
        <v>45007</v>
      </c>
      <c r="DG181" s="139" t="s">
        <v>4446</v>
      </c>
      <c r="DH181" s="117">
        <v>45021</v>
      </c>
      <c r="DI181" s="117">
        <v>45021</v>
      </c>
      <c r="DJ181" s="117">
        <v>45021</v>
      </c>
      <c r="DK181" s="117">
        <v>45021</v>
      </c>
      <c r="DL181" s="117"/>
      <c r="DM181" s="117"/>
      <c r="DN181" s="117"/>
      <c r="DO181" s="117"/>
      <c r="DP181" s="140"/>
      <c r="DQ181" s="117"/>
      <c r="DR181" s="117"/>
      <c r="DS181" s="117">
        <v>45041</v>
      </c>
      <c r="DT181" s="117">
        <v>45041</v>
      </c>
      <c r="DU181" s="117"/>
      <c r="DV181" s="117">
        <v>45041</v>
      </c>
      <c r="DW181" s="133">
        <v>100</v>
      </c>
      <c r="DX181" s="117">
        <v>45041</v>
      </c>
      <c r="DY181" s="117"/>
      <c r="DZ181" s="117">
        <v>45042</v>
      </c>
      <c r="EA181" s="117">
        <v>45042</v>
      </c>
      <c r="EB181" s="117"/>
      <c r="EC181" s="117">
        <v>45042</v>
      </c>
      <c r="ED181" s="116">
        <v>100</v>
      </c>
      <c r="EE181" s="117">
        <v>45042</v>
      </c>
      <c r="EF181" s="117" t="s">
        <v>1044</v>
      </c>
      <c r="EG181" s="117">
        <v>45042</v>
      </c>
      <c r="EH181" s="117">
        <v>45042</v>
      </c>
      <c r="EI181" s="117"/>
      <c r="EJ181" s="117">
        <v>45042</v>
      </c>
      <c r="EK181" s="116">
        <v>100</v>
      </c>
      <c r="EL181" s="117">
        <v>45062</v>
      </c>
      <c r="EM181" s="122" t="s">
        <v>1044</v>
      </c>
      <c r="EN181" s="141"/>
      <c r="EO181" s="141"/>
      <c r="EP181" s="141"/>
      <c r="EQ181" s="141"/>
      <c r="ER181" s="141"/>
      <c r="ES181" s="141"/>
      <c r="ET181" s="141"/>
      <c r="EU181" s="117"/>
      <c r="EV181" s="117"/>
      <c r="EW181" s="117"/>
      <c r="EX181" s="117"/>
      <c r="EY181" s="117"/>
      <c r="EZ181" s="117"/>
      <c r="FA181" s="117"/>
      <c r="FB181" s="117">
        <v>45054</v>
      </c>
      <c r="FC181" s="117">
        <v>45054</v>
      </c>
      <c r="FD181" s="117"/>
      <c r="FE181" s="117">
        <v>45055</v>
      </c>
      <c r="FF181" s="116">
        <v>100</v>
      </c>
      <c r="FG181" s="117">
        <v>45067</v>
      </c>
      <c r="FH181" s="138" t="s">
        <v>4842</v>
      </c>
      <c r="FI181" s="142"/>
      <c r="FJ181" s="142"/>
      <c r="FK181" s="143"/>
      <c r="FL181" s="143"/>
      <c r="FM181" s="139"/>
      <c r="FN181" s="142"/>
      <c r="FO181" s="142"/>
      <c r="FP181" s="143"/>
      <c r="FQ181" s="143"/>
      <c r="FR181" s="139"/>
      <c r="FS181" s="476" t="s">
        <v>4718</v>
      </c>
      <c r="FT181" s="477">
        <v>45141</v>
      </c>
      <c r="FU181" s="478" t="s">
        <v>4813</v>
      </c>
      <c r="FW181" s="446" t="s">
        <v>4723</v>
      </c>
      <c r="FX181" s="455">
        <v>45082</v>
      </c>
      <c r="FY181" s="446" t="s">
        <v>4720</v>
      </c>
    </row>
    <row r="182" spans="1:181" ht="20.100000000000001" customHeight="1" x14ac:dyDescent="0.5">
      <c r="A182" s="109">
        <v>181</v>
      </c>
      <c r="B182" s="109" t="s">
        <v>674</v>
      </c>
      <c r="C182" s="109">
        <v>181</v>
      </c>
      <c r="D182" s="110" t="s">
        <v>675</v>
      </c>
      <c r="E182" s="110" t="s">
        <v>676</v>
      </c>
      <c r="F182" s="110" t="s">
        <v>1751</v>
      </c>
      <c r="G182" s="111" t="s">
        <v>259</v>
      </c>
      <c r="H182" s="110" t="s">
        <v>259</v>
      </c>
      <c r="I182" s="110" t="s">
        <v>2351</v>
      </c>
      <c r="J182" s="110"/>
      <c r="K182" s="111" t="s">
        <v>2352</v>
      </c>
      <c r="L182" s="111" t="s">
        <v>2353</v>
      </c>
      <c r="M182" s="111"/>
      <c r="N182" s="111" t="s">
        <v>682</v>
      </c>
      <c r="O182" s="111" t="s">
        <v>2355</v>
      </c>
      <c r="P182" s="113">
        <v>14.3549873202625</v>
      </c>
      <c r="Q182" s="113">
        <v>100.60149430445399</v>
      </c>
      <c r="R182" s="339" t="s">
        <v>2356</v>
      </c>
      <c r="S182" s="114" t="s">
        <v>2357</v>
      </c>
      <c r="T182" s="115" t="s">
        <v>2358</v>
      </c>
      <c r="U182" s="115" t="s">
        <v>2359</v>
      </c>
      <c r="V182" s="115"/>
      <c r="W182" s="115" t="s">
        <v>2360</v>
      </c>
      <c r="X182" s="115"/>
      <c r="Y182" s="115"/>
      <c r="Z182" s="181"/>
      <c r="AA182" s="181"/>
      <c r="AB182" s="115"/>
      <c r="AC182" s="115"/>
      <c r="AD182" s="166" t="s">
        <v>1762</v>
      </c>
      <c r="AE182" s="166" t="s">
        <v>1763</v>
      </c>
      <c r="AF182" s="117" t="s">
        <v>690</v>
      </c>
      <c r="AG182" s="132">
        <v>44965</v>
      </c>
      <c r="AH182" s="118" t="s">
        <v>691</v>
      </c>
      <c r="AI182" s="118" t="s">
        <v>692</v>
      </c>
      <c r="AJ182" s="145">
        <v>10</v>
      </c>
      <c r="AK182" s="146">
        <v>9</v>
      </c>
      <c r="AL182" s="146">
        <v>4.7</v>
      </c>
      <c r="AM182" s="146">
        <f>AJ182*AK182</f>
        <v>90</v>
      </c>
      <c r="AN182" s="147">
        <v>1</v>
      </c>
      <c r="AO182" s="147">
        <v>4</v>
      </c>
      <c r="AP182" s="240" t="s">
        <v>816</v>
      </c>
      <c r="AQ182" s="147" t="s">
        <v>717</v>
      </c>
      <c r="AR182" s="147">
        <v>3</v>
      </c>
      <c r="AS182" s="149"/>
      <c r="AT182" s="138">
        <v>44967</v>
      </c>
      <c r="AU182" s="142"/>
      <c r="AV182" s="234" t="s">
        <v>696</v>
      </c>
      <c r="AW182" s="235"/>
      <c r="AX182" s="236"/>
      <c r="AY182" s="236"/>
      <c r="AZ182" s="236"/>
      <c r="BA182" s="236"/>
      <c r="BB182" s="236" t="s">
        <v>697</v>
      </c>
      <c r="BC182" s="236" t="s">
        <v>697</v>
      </c>
      <c r="BD182" s="235"/>
      <c r="BE182" s="235" t="s">
        <v>2361</v>
      </c>
      <c r="BF182" s="158">
        <v>1</v>
      </c>
      <c r="BG182" s="237" t="s">
        <v>699</v>
      </c>
      <c r="BH182" s="237" t="s">
        <v>1964</v>
      </c>
      <c r="BI182" s="237" t="s">
        <v>701</v>
      </c>
      <c r="BJ182" s="238"/>
      <c r="BK182" s="238"/>
      <c r="BL182" s="170" t="s">
        <v>1825</v>
      </c>
      <c r="BM182" s="154"/>
      <c r="BN182" s="111" t="s">
        <v>2355</v>
      </c>
      <c r="BO182" s="317" t="s">
        <v>2354</v>
      </c>
      <c r="BP182" s="317" t="s">
        <v>703</v>
      </c>
      <c r="BQ182" s="116" t="s">
        <v>704</v>
      </c>
      <c r="BR182" s="116" t="s">
        <v>705</v>
      </c>
      <c r="BS182" s="132">
        <v>44965</v>
      </c>
      <c r="BT182" s="133">
        <v>100</v>
      </c>
      <c r="BU182" s="132">
        <v>44965</v>
      </c>
      <c r="BV182" s="132"/>
      <c r="BW182" s="132"/>
      <c r="BX182" s="134"/>
      <c r="BY182" s="134"/>
      <c r="BZ182" s="134"/>
      <c r="CA182" s="132"/>
      <c r="CB182" s="135"/>
      <c r="CC182" s="132"/>
      <c r="CD182" s="136"/>
      <c r="CE182" s="136"/>
      <c r="CF182" s="136"/>
      <c r="CG182" s="135"/>
      <c r="CH182" s="129" t="s">
        <v>701</v>
      </c>
      <c r="CI182" s="117">
        <v>44999</v>
      </c>
      <c r="CJ182" s="117">
        <v>44999</v>
      </c>
      <c r="CK182" s="132"/>
      <c r="CL182" s="117">
        <v>44999</v>
      </c>
      <c r="CM182" s="133">
        <v>100</v>
      </c>
      <c r="CN182" s="117">
        <v>44999</v>
      </c>
      <c r="CO182" s="117"/>
      <c r="CP182" s="117">
        <v>45026</v>
      </c>
      <c r="CQ182" s="117">
        <v>45026</v>
      </c>
      <c r="CR182" s="117"/>
      <c r="CS182" s="117">
        <v>45026</v>
      </c>
      <c r="CT182" s="133">
        <v>100</v>
      </c>
      <c r="CU182" s="117">
        <v>45026</v>
      </c>
      <c r="CV182" s="117"/>
      <c r="CW182" s="236"/>
      <c r="CX182" s="236"/>
      <c r="CY182" s="117">
        <v>45020</v>
      </c>
      <c r="CZ182" s="117">
        <v>45020</v>
      </c>
      <c r="DA182" s="117"/>
      <c r="DB182" s="117">
        <v>45020</v>
      </c>
      <c r="DC182" s="133">
        <v>100</v>
      </c>
      <c r="DD182" s="117">
        <v>45020</v>
      </c>
      <c r="DE182" s="138"/>
      <c r="DF182" s="138">
        <v>45019</v>
      </c>
      <c r="DG182" s="139" t="s">
        <v>4413</v>
      </c>
      <c r="DH182" s="117">
        <v>45050</v>
      </c>
      <c r="DI182" s="117">
        <v>45050</v>
      </c>
      <c r="DJ182" s="117">
        <v>45050</v>
      </c>
      <c r="DK182" s="117">
        <v>45050</v>
      </c>
      <c r="DL182" s="117"/>
      <c r="DM182" s="117"/>
      <c r="DN182" s="117"/>
      <c r="DO182" s="117"/>
      <c r="DP182" s="140"/>
      <c r="DQ182" s="117"/>
      <c r="DR182" s="117"/>
      <c r="DS182" s="117">
        <v>45064</v>
      </c>
      <c r="DT182" s="117">
        <v>45064</v>
      </c>
      <c r="DU182" s="117"/>
      <c r="DV182" s="117">
        <v>45064</v>
      </c>
      <c r="DW182" s="133">
        <v>100</v>
      </c>
      <c r="DX182" s="117">
        <v>45064</v>
      </c>
      <c r="DY182" s="117"/>
      <c r="DZ182" s="117">
        <v>45035</v>
      </c>
      <c r="EA182" s="117">
        <v>45035</v>
      </c>
      <c r="EB182" s="117"/>
      <c r="EC182" s="117">
        <v>45035</v>
      </c>
      <c r="ED182" s="116">
        <v>100</v>
      </c>
      <c r="EE182" s="117">
        <v>45035</v>
      </c>
      <c r="EF182" s="117" t="s">
        <v>780</v>
      </c>
      <c r="EG182" s="117">
        <v>45035</v>
      </c>
      <c r="EH182" s="117">
        <v>45035</v>
      </c>
      <c r="EI182" s="117"/>
      <c r="EJ182" s="117">
        <v>45036</v>
      </c>
      <c r="EK182" s="133">
        <v>100</v>
      </c>
      <c r="EL182" s="117">
        <v>45065</v>
      </c>
      <c r="EM182" s="122" t="s">
        <v>4843</v>
      </c>
      <c r="EN182" s="141"/>
      <c r="EO182" s="141"/>
      <c r="EP182" s="141"/>
      <c r="EQ182" s="141"/>
      <c r="ER182" s="141"/>
      <c r="ES182" s="141"/>
      <c r="ET182" s="141"/>
      <c r="EU182" s="117"/>
      <c r="EV182" s="117"/>
      <c r="EW182" s="117"/>
      <c r="EX182" s="117"/>
      <c r="EY182" s="117"/>
      <c r="EZ182" s="117"/>
      <c r="FA182" s="117"/>
      <c r="FB182" s="117">
        <v>45046</v>
      </c>
      <c r="FC182" s="117">
        <v>45046</v>
      </c>
      <c r="FD182" s="117">
        <v>45046</v>
      </c>
      <c r="FE182" s="117">
        <v>45048</v>
      </c>
      <c r="FF182" s="116">
        <v>70</v>
      </c>
      <c r="FG182" s="117"/>
      <c r="FH182" s="138"/>
      <c r="FI182" s="142"/>
      <c r="FJ182" s="142"/>
      <c r="FK182" s="143">
        <v>243341</v>
      </c>
      <c r="FL182" s="143">
        <v>243341</v>
      </c>
      <c r="FM182" s="139" t="s">
        <v>708</v>
      </c>
      <c r="FN182" s="142"/>
      <c r="FO182" s="142"/>
      <c r="FP182" s="143">
        <v>243341</v>
      </c>
      <c r="FQ182" s="143">
        <v>243341</v>
      </c>
      <c r="FR182" s="157" t="s">
        <v>729</v>
      </c>
      <c r="FS182" s="487" t="s">
        <v>4718</v>
      </c>
      <c r="FT182" s="488">
        <v>45124</v>
      </c>
      <c r="FU182" s="489" t="s">
        <v>4844</v>
      </c>
      <c r="FW182" s="470" t="s">
        <v>4723</v>
      </c>
      <c r="FX182" s="471">
        <v>45103</v>
      </c>
      <c r="FY182" s="470" t="s">
        <v>4800</v>
      </c>
    </row>
    <row r="183" spans="1:181" ht="20.100000000000001" customHeight="1" x14ac:dyDescent="0.5">
      <c r="A183" s="109">
        <v>182</v>
      </c>
      <c r="B183" s="109" t="s">
        <v>674</v>
      </c>
      <c r="C183" s="109">
        <v>182</v>
      </c>
      <c r="D183" s="110" t="s">
        <v>675</v>
      </c>
      <c r="E183" s="110" t="s">
        <v>676</v>
      </c>
      <c r="F183" s="110" t="s">
        <v>1751</v>
      </c>
      <c r="G183" s="111" t="s">
        <v>259</v>
      </c>
      <c r="H183" s="110" t="s">
        <v>259</v>
      </c>
      <c r="I183" s="110" t="s">
        <v>2362</v>
      </c>
      <c r="J183" s="110"/>
      <c r="K183" s="111" t="s">
        <v>2363</v>
      </c>
      <c r="L183" s="111" t="s">
        <v>2353</v>
      </c>
      <c r="M183" s="111"/>
      <c r="N183" s="111" t="s">
        <v>682</v>
      </c>
      <c r="O183" s="111" t="s">
        <v>2364</v>
      </c>
      <c r="P183" s="113">
        <v>14.313617858708801</v>
      </c>
      <c r="Q183" s="113">
        <v>100.518333780218</v>
      </c>
      <c r="R183" s="114" t="s">
        <v>2365</v>
      </c>
      <c r="S183" s="114" t="s">
        <v>2366</v>
      </c>
      <c r="T183" s="115" t="s">
        <v>2367</v>
      </c>
      <c r="U183" s="115" t="s">
        <v>2368</v>
      </c>
      <c r="V183" s="115"/>
      <c r="W183" s="115" t="s">
        <v>2369</v>
      </c>
      <c r="X183" s="115"/>
      <c r="Y183" s="115"/>
      <c r="Z183" s="181"/>
      <c r="AA183" s="181"/>
      <c r="AB183" s="115"/>
      <c r="AC183" s="115"/>
      <c r="AD183" s="166" t="s">
        <v>1762</v>
      </c>
      <c r="AE183" s="166" t="s">
        <v>1763</v>
      </c>
      <c r="AF183" s="117" t="s">
        <v>690</v>
      </c>
      <c r="AG183" s="132">
        <v>44964</v>
      </c>
      <c r="AH183" s="168" t="s">
        <v>691</v>
      </c>
      <c r="AI183" s="118" t="s">
        <v>692</v>
      </c>
      <c r="AJ183" s="145">
        <v>6</v>
      </c>
      <c r="AK183" s="146">
        <v>9</v>
      </c>
      <c r="AL183" s="146">
        <v>3.6</v>
      </c>
      <c r="AM183" s="146">
        <v>67.2</v>
      </c>
      <c r="AN183" s="147">
        <v>1</v>
      </c>
      <c r="AO183" s="147">
        <v>2</v>
      </c>
      <c r="AP183" s="240" t="s">
        <v>2370</v>
      </c>
      <c r="AQ183" s="147" t="s">
        <v>752</v>
      </c>
      <c r="AR183" s="147">
        <v>1</v>
      </c>
      <c r="AS183" s="147"/>
      <c r="AT183" s="138">
        <v>44964</v>
      </c>
      <c r="AU183" s="294" t="s">
        <v>2371</v>
      </c>
      <c r="AV183" s="234" t="s">
        <v>696</v>
      </c>
      <c r="AW183" s="235" t="s">
        <v>1584</v>
      </c>
      <c r="AX183" s="236"/>
      <c r="AY183" s="236"/>
      <c r="AZ183" s="236"/>
      <c r="BA183" s="236"/>
      <c r="BB183" s="236"/>
      <c r="BC183" s="236"/>
      <c r="BD183" s="235" t="s">
        <v>698</v>
      </c>
      <c r="BE183" s="235"/>
      <c r="BF183" s="235"/>
      <c r="BG183" s="237" t="s">
        <v>699</v>
      </c>
      <c r="BH183" s="262" t="s">
        <v>1964</v>
      </c>
      <c r="BI183" s="237" t="s">
        <v>701</v>
      </c>
      <c r="BJ183" s="238"/>
      <c r="BK183" s="238"/>
      <c r="BL183" s="153"/>
      <c r="BM183" s="154"/>
      <c r="BN183" s="111" t="s">
        <v>2364</v>
      </c>
      <c r="BO183" s="319" t="s">
        <v>2364</v>
      </c>
      <c r="BP183" s="317"/>
      <c r="BQ183" s="116" t="s">
        <v>704</v>
      </c>
      <c r="BR183" s="116" t="s">
        <v>705</v>
      </c>
      <c r="BS183" s="132">
        <v>44964</v>
      </c>
      <c r="BT183" s="133">
        <v>100</v>
      </c>
      <c r="BU183" s="132">
        <v>44964</v>
      </c>
      <c r="BV183" s="132"/>
      <c r="BW183" s="132"/>
      <c r="BX183" s="134"/>
      <c r="BY183" s="134"/>
      <c r="BZ183" s="134"/>
      <c r="CA183" s="132"/>
      <c r="CB183" s="135"/>
      <c r="CC183" s="132"/>
      <c r="CD183" s="136"/>
      <c r="CE183" s="136"/>
      <c r="CF183" s="136"/>
      <c r="CG183" s="135"/>
      <c r="CH183" s="129" t="s">
        <v>701</v>
      </c>
      <c r="CI183" s="117">
        <v>44999</v>
      </c>
      <c r="CJ183" s="117">
        <v>44999</v>
      </c>
      <c r="CK183" s="132"/>
      <c r="CL183" s="117">
        <v>44999</v>
      </c>
      <c r="CM183" s="133">
        <v>100</v>
      </c>
      <c r="CN183" s="117">
        <v>44999</v>
      </c>
      <c r="CO183" s="117"/>
      <c r="CP183" s="117">
        <v>45014</v>
      </c>
      <c r="CQ183" s="117">
        <v>45014</v>
      </c>
      <c r="CR183" s="117"/>
      <c r="CS183" s="117">
        <v>45014</v>
      </c>
      <c r="CT183" s="133">
        <v>100</v>
      </c>
      <c r="CU183" s="117">
        <v>45014</v>
      </c>
      <c r="CV183" s="117"/>
      <c r="CW183" s="236"/>
      <c r="CX183" s="236"/>
      <c r="CY183" s="117">
        <v>45002</v>
      </c>
      <c r="CZ183" s="117">
        <v>45002</v>
      </c>
      <c r="DA183" s="117"/>
      <c r="DB183" s="117">
        <v>45004</v>
      </c>
      <c r="DC183" s="133">
        <v>100</v>
      </c>
      <c r="DD183" s="117">
        <v>45004</v>
      </c>
      <c r="DE183" s="138"/>
      <c r="DF183" s="138">
        <v>45007</v>
      </c>
      <c r="DG183" s="139" t="s">
        <v>4446</v>
      </c>
      <c r="DH183" s="117">
        <v>45042</v>
      </c>
      <c r="DI183" s="117">
        <v>45042</v>
      </c>
      <c r="DJ183" s="117">
        <v>45042</v>
      </c>
      <c r="DK183" s="117">
        <v>45042</v>
      </c>
      <c r="DL183" s="117"/>
      <c r="DM183" s="117"/>
      <c r="DN183" s="117"/>
      <c r="DO183" s="117"/>
      <c r="DP183" s="140"/>
      <c r="DQ183" s="117"/>
      <c r="DR183" s="117"/>
      <c r="DS183" s="117">
        <v>45064</v>
      </c>
      <c r="DT183" s="117">
        <v>45064</v>
      </c>
      <c r="DU183" s="117"/>
      <c r="DV183" s="117">
        <v>45064</v>
      </c>
      <c r="DW183" s="133">
        <v>100</v>
      </c>
      <c r="DX183" s="117">
        <v>45064</v>
      </c>
      <c r="DY183" s="117"/>
      <c r="DZ183" s="117">
        <v>45037</v>
      </c>
      <c r="EA183" s="117">
        <v>45037</v>
      </c>
      <c r="EB183" s="117"/>
      <c r="EC183" s="117">
        <v>45037</v>
      </c>
      <c r="ED183" s="116">
        <v>100</v>
      </c>
      <c r="EE183" s="117">
        <v>45037</v>
      </c>
      <c r="EF183" s="117" t="s">
        <v>1044</v>
      </c>
      <c r="EG183" s="117">
        <v>45037</v>
      </c>
      <c r="EH183" s="117">
        <v>45037</v>
      </c>
      <c r="EI183" s="117"/>
      <c r="EJ183" s="117">
        <v>45037</v>
      </c>
      <c r="EK183" s="116">
        <v>100</v>
      </c>
      <c r="EL183" s="117">
        <v>45062</v>
      </c>
      <c r="EM183" s="122" t="s">
        <v>1044</v>
      </c>
      <c r="EN183" s="141"/>
      <c r="EO183" s="141"/>
      <c r="EP183" s="141"/>
      <c r="EQ183" s="141"/>
      <c r="ER183" s="141"/>
      <c r="ES183" s="141"/>
      <c r="ET183" s="141"/>
      <c r="EU183" s="117"/>
      <c r="EV183" s="117"/>
      <c r="EW183" s="117"/>
      <c r="EX183" s="117"/>
      <c r="EY183" s="117"/>
      <c r="EZ183" s="117"/>
      <c r="FA183" s="117"/>
      <c r="FB183" s="117">
        <v>45046</v>
      </c>
      <c r="FC183" s="117">
        <v>45046</v>
      </c>
      <c r="FD183" s="117">
        <v>45046</v>
      </c>
      <c r="FE183" s="117">
        <v>45047</v>
      </c>
      <c r="FF183" s="116">
        <v>70</v>
      </c>
      <c r="FG183" s="117"/>
      <c r="FH183" s="138" t="s">
        <v>4845</v>
      </c>
      <c r="FI183" s="142"/>
      <c r="FJ183" s="142"/>
      <c r="FK183" s="143">
        <v>243347</v>
      </c>
      <c r="FL183" s="143">
        <v>243347</v>
      </c>
      <c r="FM183" s="139" t="s">
        <v>708</v>
      </c>
      <c r="FN183" s="142"/>
      <c r="FO183" s="142"/>
      <c r="FP183" s="143">
        <v>243347</v>
      </c>
      <c r="FQ183" s="143">
        <v>243347</v>
      </c>
      <c r="FR183" s="139" t="s">
        <v>708</v>
      </c>
      <c r="FS183" s="487" t="s">
        <v>4718</v>
      </c>
      <c r="FT183" s="488">
        <v>45124</v>
      </c>
      <c r="FU183" s="489" t="s">
        <v>4844</v>
      </c>
      <c r="FW183" s="470" t="s">
        <v>4723</v>
      </c>
      <c r="FX183" s="471">
        <v>45103</v>
      </c>
      <c r="FY183" s="470" t="s">
        <v>4800</v>
      </c>
    </row>
    <row r="184" spans="1:181" ht="20.100000000000001" customHeight="1" x14ac:dyDescent="0.5">
      <c r="A184" s="109">
        <v>183</v>
      </c>
      <c r="B184" s="109" t="s">
        <v>674</v>
      </c>
      <c r="C184" s="109">
        <v>183</v>
      </c>
      <c r="D184" s="110" t="s">
        <v>675</v>
      </c>
      <c r="E184" s="110" t="s">
        <v>676</v>
      </c>
      <c r="F184" s="110" t="s">
        <v>1751</v>
      </c>
      <c r="G184" s="111" t="s">
        <v>259</v>
      </c>
      <c r="H184" s="110" t="s">
        <v>2372</v>
      </c>
      <c r="I184" s="110" t="s">
        <v>2373</v>
      </c>
      <c r="J184" s="110"/>
      <c r="K184" s="111" t="s">
        <v>2374</v>
      </c>
      <c r="L184" s="111" t="s">
        <v>2375</v>
      </c>
      <c r="M184" s="111"/>
      <c r="N184" s="111" t="s">
        <v>682</v>
      </c>
      <c r="O184" s="111" t="s">
        <v>2376</v>
      </c>
      <c r="P184" s="113">
        <v>14.3799454566965</v>
      </c>
      <c r="Q184" s="113">
        <v>100.336042579081</v>
      </c>
      <c r="R184" s="114" t="s">
        <v>2377</v>
      </c>
      <c r="S184" s="114" t="s">
        <v>2378</v>
      </c>
      <c r="T184" s="115" t="s">
        <v>2379</v>
      </c>
      <c r="U184" s="115" t="s">
        <v>2380</v>
      </c>
      <c r="V184" s="115"/>
      <c r="W184" s="115" t="s">
        <v>2381</v>
      </c>
      <c r="X184" s="115"/>
      <c r="Y184" s="115"/>
      <c r="Z184" s="181"/>
      <c r="AA184" s="181"/>
      <c r="AB184" s="115"/>
      <c r="AC184" s="115"/>
      <c r="AD184" s="166" t="s">
        <v>1762</v>
      </c>
      <c r="AE184" s="166" t="s">
        <v>1763</v>
      </c>
      <c r="AF184" s="117" t="s">
        <v>690</v>
      </c>
      <c r="AG184" s="132">
        <v>44963</v>
      </c>
      <c r="AH184" s="168" t="s">
        <v>691</v>
      </c>
      <c r="AI184" s="118" t="s">
        <v>692</v>
      </c>
      <c r="AJ184" s="145">
        <v>6</v>
      </c>
      <c r="AK184" s="146">
        <v>9</v>
      </c>
      <c r="AL184" s="146">
        <v>3.4</v>
      </c>
      <c r="AM184" s="146">
        <f>AJ184*AK184</f>
        <v>54</v>
      </c>
      <c r="AN184" s="147">
        <v>1</v>
      </c>
      <c r="AO184" s="147">
        <v>1</v>
      </c>
      <c r="AP184" s="240" t="s">
        <v>2382</v>
      </c>
      <c r="AQ184" s="147" t="s">
        <v>752</v>
      </c>
      <c r="AR184" s="147">
        <v>3</v>
      </c>
      <c r="AS184" s="147"/>
      <c r="AT184" s="138">
        <v>44964</v>
      </c>
      <c r="AU184" s="294" t="s">
        <v>2371</v>
      </c>
      <c r="AV184" s="234" t="s">
        <v>696</v>
      </c>
      <c r="AW184" s="235" t="s">
        <v>1584</v>
      </c>
      <c r="AX184" s="236"/>
      <c r="AY184" s="236"/>
      <c r="AZ184" s="236"/>
      <c r="BA184" s="236"/>
      <c r="BB184" s="236" t="s">
        <v>697</v>
      </c>
      <c r="BC184" s="236"/>
      <c r="BD184" s="235" t="s">
        <v>698</v>
      </c>
      <c r="BE184" s="235"/>
      <c r="BF184" s="235"/>
      <c r="BG184" s="237" t="s">
        <v>699</v>
      </c>
      <c r="BH184" s="237" t="s">
        <v>1964</v>
      </c>
      <c r="BI184" s="237" t="s">
        <v>701</v>
      </c>
      <c r="BJ184" s="238"/>
      <c r="BK184" s="238"/>
      <c r="BL184" s="170" t="s">
        <v>2383</v>
      </c>
      <c r="BM184" s="154"/>
      <c r="BN184" s="111" t="s">
        <v>2376</v>
      </c>
      <c r="BO184" s="319" t="s">
        <v>2376</v>
      </c>
      <c r="BP184" s="317"/>
      <c r="BQ184" s="116" t="s">
        <v>704</v>
      </c>
      <c r="BR184" s="116" t="s">
        <v>705</v>
      </c>
      <c r="BS184" s="132">
        <v>44963</v>
      </c>
      <c r="BT184" s="133">
        <v>100</v>
      </c>
      <c r="BU184" s="132">
        <v>44963</v>
      </c>
      <c r="BV184" s="132"/>
      <c r="BW184" s="132"/>
      <c r="BX184" s="134"/>
      <c r="BY184" s="134"/>
      <c r="BZ184" s="134"/>
      <c r="CA184" s="132"/>
      <c r="CB184" s="135"/>
      <c r="CC184" s="132"/>
      <c r="CD184" s="136"/>
      <c r="CE184" s="136"/>
      <c r="CF184" s="136"/>
      <c r="CG184" s="135"/>
      <c r="CH184" s="129" t="s">
        <v>701</v>
      </c>
      <c r="CI184" s="132">
        <v>45000</v>
      </c>
      <c r="CJ184" s="132">
        <v>45000</v>
      </c>
      <c r="CK184" s="132"/>
      <c r="CL184" s="132">
        <v>45000</v>
      </c>
      <c r="CM184" s="133">
        <v>100</v>
      </c>
      <c r="CN184" s="132">
        <v>45000</v>
      </c>
      <c r="CO184" s="117"/>
      <c r="CP184" s="117">
        <v>45020</v>
      </c>
      <c r="CQ184" s="117">
        <v>45020</v>
      </c>
      <c r="CR184" s="117"/>
      <c r="CS184" s="132">
        <v>45020</v>
      </c>
      <c r="CT184" s="133">
        <v>100</v>
      </c>
      <c r="CU184" s="132">
        <v>45020</v>
      </c>
      <c r="CV184" s="117"/>
      <c r="CW184" s="236"/>
      <c r="CX184" s="236"/>
      <c r="CY184" s="117">
        <v>45004</v>
      </c>
      <c r="CZ184" s="117">
        <v>45004</v>
      </c>
      <c r="DA184" s="117"/>
      <c r="DB184" s="117">
        <v>45005</v>
      </c>
      <c r="DC184" s="133">
        <v>100</v>
      </c>
      <c r="DD184" s="117">
        <v>45005</v>
      </c>
      <c r="DE184" s="138"/>
      <c r="DF184" s="138">
        <v>45007</v>
      </c>
      <c r="DG184" s="139" t="s">
        <v>4446</v>
      </c>
      <c r="DH184" s="117">
        <v>45034</v>
      </c>
      <c r="DI184" s="117">
        <v>45034</v>
      </c>
      <c r="DJ184" s="117">
        <v>45034</v>
      </c>
      <c r="DK184" s="117">
        <v>45034</v>
      </c>
      <c r="DL184" s="117"/>
      <c r="DM184" s="117"/>
      <c r="DN184" s="117"/>
      <c r="DO184" s="117"/>
      <c r="DP184" s="140"/>
      <c r="DQ184" s="117"/>
      <c r="DR184" s="117"/>
      <c r="DS184" s="117">
        <v>45066</v>
      </c>
      <c r="DT184" s="117">
        <v>45066</v>
      </c>
      <c r="DU184" s="117"/>
      <c r="DV184" s="117">
        <v>45066</v>
      </c>
      <c r="DW184" s="133">
        <v>100</v>
      </c>
      <c r="DX184" s="117">
        <v>45066</v>
      </c>
      <c r="DY184" s="117"/>
      <c r="DZ184" s="117">
        <v>45037</v>
      </c>
      <c r="EA184" s="117">
        <v>45037</v>
      </c>
      <c r="EB184" s="117"/>
      <c r="EC184" s="117">
        <v>45037</v>
      </c>
      <c r="ED184" s="116">
        <v>100</v>
      </c>
      <c r="EE184" s="117">
        <v>45037</v>
      </c>
      <c r="EF184" s="117" t="s">
        <v>1044</v>
      </c>
      <c r="EG184" s="117">
        <v>45037</v>
      </c>
      <c r="EH184" s="117">
        <v>45037</v>
      </c>
      <c r="EI184" s="117"/>
      <c r="EJ184" s="117">
        <v>45037</v>
      </c>
      <c r="EK184" s="116">
        <v>100</v>
      </c>
      <c r="EL184" s="117">
        <v>45062</v>
      </c>
      <c r="EM184" s="122" t="s">
        <v>1044</v>
      </c>
      <c r="EN184" s="141"/>
      <c r="EO184" s="141"/>
      <c r="EP184" s="141"/>
      <c r="EQ184" s="141"/>
      <c r="ER184" s="141"/>
      <c r="ES184" s="141"/>
      <c r="ET184" s="141"/>
      <c r="EU184" s="117"/>
      <c r="EV184" s="117"/>
      <c r="EW184" s="117"/>
      <c r="EX184" s="117"/>
      <c r="EY184" s="117"/>
      <c r="EZ184" s="117"/>
      <c r="FA184" s="117"/>
      <c r="FB184" s="117">
        <v>45049</v>
      </c>
      <c r="FC184" s="117">
        <v>45049</v>
      </c>
      <c r="FD184" s="117">
        <v>45049</v>
      </c>
      <c r="FE184" s="117">
        <v>45050</v>
      </c>
      <c r="FF184" s="116">
        <v>70</v>
      </c>
      <c r="FG184" s="117"/>
      <c r="FH184" s="138" t="s">
        <v>4846</v>
      </c>
      <c r="FI184" s="142"/>
      <c r="FJ184" s="142"/>
      <c r="FK184" s="143">
        <v>243341</v>
      </c>
      <c r="FL184" s="143">
        <v>243341</v>
      </c>
      <c r="FM184" s="139" t="s">
        <v>708</v>
      </c>
      <c r="FN184" s="142"/>
      <c r="FO184" s="142"/>
      <c r="FP184" s="143">
        <v>243341</v>
      </c>
      <c r="FQ184" s="143">
        <v>243341</v>
      </c>
      <c r="FR184" s="139" t="s">
        <v>708</v>
      </c>
      <c r="FS184" s="487" t="s">
        <v>4718</v>
      </c>
      <c r="FT184" s="488">
        <v>45124</v>
      </c>
      <c r="FU184" s="489" t="s">
        <v>4844</v>
      </c>
      <c r="FW184" s="470" t="s">
        <v>4723</v>
      </c>
      <c r="FX184" s="471">
        <v>45103</v>
      </c>
      <c r="FY184" s="470" t="s">
        <v>4800</v>
      </c>
    </row>
    <row r="185" spans="1:181" ht="20.100000000000001" customHeight="1" x14ac:dyDescent="0.5">
      <c r="A185" s="109">
        <v>184</v>
      </c>
      <c r="B185" s="109" t="s">
        <v>674</v>
      </c>
      <c r="C185" s="109">
        <v>184</v>
      </c>
      <c r="D185" s="110" t="s">
        <v>675</v>
      </c>
      <c r="E185" s="110" t="s">
        <v>676</v>
      </c>
      <c r="F185" s="110" t="s">
        <v>1751</v>
      </c>
      <c r="G185" s="111" t="s">
        <v>259</v>
      </c>
      <c r="H185" s="110" t="s">
        <v>2384</v>
      </c>
      <c r="I185" s="110" t="s">
        <v>2385</v>
      </c>
      <c r="J185" s="110"/>
      <c r="K185" s="111" t="s">
        <v>2386</v>
      </c>
      <c r="L185" s="111" t="s">
        <v>2387</v>
      </c>
      <c r="M185" s="111"/>
      <c r="N185" s="111" t="s">
        <v>682</v>
      </c>
      <c r="O185" s="111" t="s">
        <v>2388</v>
      </c>
      <c r="P185" s="113">
        <v>14.632779151776999</v>
      </c>
      <c r="Q185" s="113">
        <v>100.56320120855101</v>
      </c>
      <c r="R185" s="114" t="s">
        <v>2389</v>
      </c>
      <c r="S185" s="114" t="s">
        <v>2390</v>
      </c>
      <c r="T185" s="115" t="s">
        <v>2391</v>
      </c>
      <c r="U185" s="115" t="s">
        <v>2392</v>
      </c>
      <c r="V185" s="115"/>
      <c r="W185" s="115" t="s">
        <v>2393</v>
      </c>
      <c r="X185" s="115"/>
      <c r="Y185" s="115"/>
      <c r="Z185" s="181"/>
      <c r="AA185" s="181"/>
      <c r="AB185" s="115"/>
      <c r="AC185" s="115"/>
      <c r="AD185" s="166" t="s">
        <v>1762</v>
      </c>
      <c r="AE185" s="166" t="s">
        <v>1763</v>
      </c>
      <c r="AF185" s="117" t="s">
        <v>690</v>
      </c>
      <c r="AG185" s="132">
        <v>44965</v>
      </c>
      <c r="AH185" s="118" t="s">
        <v>691</v>
      </c>
      <c r="AI185" s="118" t="s">
        <v>692</v>
      </c>
      <c r="AJ185" s="145">
        <v>7</v>
      </c>
      <c r="AK185" s="146">
        <v>9.5</v>
      </c>
      <c r="AL185" s="146">
        <v>3.5</v>
      </c>
      <c r="AM185" s="146">
        <f>AJ185*AK185</f>
        <v>66.5</v>
      </c>
      <c r="AN185" s="147">
        <v>2</v>
      </c>
      <c r="AO185" s="147">
        <v>3</v>
      </c>
      <c r="AP185" s="240" t="s">
        <v>2394</v>
      </c>
      <c r="AQ185" s="147" t="s">
        <v>848</v>
      </c>
      <c r="AR185" s="147">
        <v>3</v>
      </c>
      <c r="AS185" s="149"/>
      <c r="AT185" s="138">
        <v>44970</v>
      </c>
      <c r="AU185" s="294" t="s">
        <v>2395</v>
      </c>
      <c r="AV185" s="234" t="s">
        <v>696</v>
      </c>
      <c r="AW185" s="235" t="s">
        <v>1386</v>
      </c>
      <c r="AX185" s="147"/>
      <c r="AY185" s="147"/>
      <c r="AZ185" s="147"/>
      <c r="BA185" s="236"/>
      <c r="BB185" s="236"/>
      <c r="BC185" s="147"/>
      <c r="BD185" s="235" t="s">
        <v>698</v>
      </c>
      <c r="BE185" s="150"/>
      <c r="BF185" s="150"/>
      <c r="BG185" s="237" t="s">
        <v>699</v>
      </c>
      <c r="BH185" s="237" t="s">
        <v>1964</v>
      </c>
      <c r="BI185" s="237" t="s">
        <v>701</v>
      </c>
      <c r="BJ185" s="152"/>
      <c r="BK185" s="152"/>
      <c r="BL185" s="170" t="s">
        <v>1825</v>
      </c>
      <c r="BM185" s="154"/>
      <c r="BN185" s="111" t="s">
        <v>2388</v>
      </c>
      <c r="BO185" s="319" t="s">
        <v>2388</v>
      </c>
      <c r="BP185" s="317"/>
      <c r="BQ185" s="116" t="s">
        <v>704</v>
      </c>
      <c r="BR185" s="116" t="s">
        <v>1143</v>
      </c>
      <c r="BS185" s="132">
        <v>44965</v>
      </c>
      <c r="BT185" s="133">
        <v>100</v>
      </c>
      <c r="BU185" s="132">
        <v>44965</v>
      </c>
      <c r="BV185" s="132"/>
      <c r="BW185" s="132"/>
      <c r="BX185" s="134"/>
      <c r="BY185" s="134"/>
      <c r="BZ185" s="134"/>
      <c r="CA185" s="132"/>
      <c r="CB185" s="135"/>
      <c r="CC185" s="132"/>
      <c r="CD185" s="136"/>
      <c r="CE185" s="136"/>
      <c r="CF185" s="136"/>
      <c r="CG185" s="135"/>
      <c r="CH185" s="129" t="s">
        <v>701</v>
      </c>
      <c r="CI185" s="117">
        <v>44999</v>
      </c>
      <c r="CJ185" s="117">
        <v>44999</v>
      </c>
      <c r="CK185" s="132"/>
      <c r="CL185" s="117">
        <v>44999</v>
      </c>
      <c r="CM185" s="133">
        <v>100</v>
      </c>
      <c r="CN185" s="117">
        <v>44999</v>
      </c>
      <c r="CO185" s="117"/>
      <c r="CP185" s="117">
        <v>45018</v>
      </c>
      <c r="CQ185" s="117">
        <v>45018</v>
      </c>
      <c r="CR185" s="117"/>
      <c r="CS185" s="117">
        <v>45018</v>
      </c>
      <c r="CT185" s="133">
        <v>100</v>
      </c>
      <c r="CU185" s="117">
        <v>45018</v>
      </c>
      <c r="CV185" s="117"/>
      <c r="CW185" s="147"/>
      <c r="CX185" s="147"/>
      <c r="CY185" s="117">
        <v>45024</v>
      </c>
      <c r="CZ185" s="117">
        <v>45024</v>
      </c>
      <c r="DA185" s="117"/>
      <c r="DB185" s="117">
        <v>45024</v>
      </c>
      <c r="DC185" s="133">
        <v>100</v>
      </c>
      <c r="DD185" s="117">
        <v>45024</v>
      </c>
      <c r="DE185" s="138"/>
      <c r="DF185" s="138">
        <v>45019</v>
      </c>
      <c r="DG185" s="139" t="s">
        <v>4413</v>
      </c>
      <c r="DH185" s="117">
        <v>45042</v>
      </c>
      <c r="DI185" s="117">
        <v>45042</v>
      </c>
      <c r="DJ185" s="117">
        <v>45042</v>
      </c>
      <c r="DK185" s="117">
        <v>45042</v>
      </c>
      <c r="DL185" s="117"/>
      <c r="DM185" s="117"/>
      <c r="DN185" s="117"/>
      <c r="DO185" s="117"/>
      <c r="DP185" s="140"/>
      <c r="DQ185" s="117"/>
      <c r="DR185" s="117"/>
      <c r="DS185" s="117"/>
      <c r="DT185" s="117"/>
      <c r="DU185" s="117"/>
      <c r="DV185" s="117"/>
      <c r="DW185" s="133"/>
      <c r="DX185" s="117"/>
      <c r="DY185" s="117"/>
      <c r="DZ185" s="117">
        <v>45037</v>
      </c>
      <c r="EA185" s="117">
        <v>45037</v>
      </c>
      <c r="EB185" s="117"/>
      <c r="EC185" s="117">
        <v>45037</v>
      </c>
      <c r="ED185" s="116">
        <v>100</v>
      </c>
      <c r="EE185" s="117">
        <v>45037</v>
      </c>
      <c r="EF185" s="117" t="s">
        <v>1044</v>
      </c>
      <c r="EG185" s="117">
        <v>45037</v>
      </c>
      <c r="EH185" s="117">
        <v>45037</v>
      </c>
      <c r="EI185" s="117"/>
      <c r="EJ185" s="117">
        <v>45037</v>
      </c>
      <c r="EK185" s="116">
        <v>100</v>
      </c>
      <c r="EL185" s="117">
        <v>45062</v>
      </c>
      <c r="EM185" s="122" t="s">
        <v>1044</v>
      </c>
      <c r="EN185" s="141"/>
      <c r="EO185" s="141"/>
      <c r="EP185" s="141"/>
      <c r="EQ185" s="141"/>
      <c r="ER185" s="141"/>
      <c r="ES185" s="141"/>
      <c r="ET185" s="141"/>
      <c r="EU185" s="117"/>
      <c r="EV185" s="117"/>
      <c r="EW185" s="117"/>
      <c r="EX185" s="117"/>
      <c r="EY185" s="117"/>
      <c r="EZ185" s="117"/>
      <c r="FA185" s="117"/>
      <c r="FB185" s="117">
        <v>45048</v>
      </c>
      <c r="FC185" s="117">
        <v>45048</v>
      </c>
      <c r="FD185" s="117">
        <v>45048</v>
      </c>
      <c r="FE185" s="117">
        <v>45049</v>
      </c>
      <c r="FF185" s="116">
        <v>70</v>
      </c>
      <c r="FG185" s="117"/>
      <c r="FH185" s="138"/>
      <c r="FI185" s="142"/>
      <c r="FJ185" s="142"/>
      <c r="FK185" s="143">
        <v>243347</v>
      </c>
      <c r="FL185" s="143">
        <v>243347</v>
      </c>
      <c r="FM185" s="139" t="s">
        <v>708</v>
      </c>
      <c r="FN185" s="142"/>
      <c r="FO185" s="142"/>
      <c r="FP185" s="143">
        <v>243347</v>
      </c>
      <c r="FQ185" s="143">
        <v>243347</v>
      </c>
      <c r="FR185" s="139" t="s">
        <v>708</v>
      </c>
      <c r="FS185" s="487" t="s">
        <v>4718</v>
      </c>
      <c r="FT185" s="488">
        <v>45125</v>
      </c>
      <c r="FU185" s="489" t="s">
        <v>4844</v>
      </c>
      <c r="FW185" s="470" t="s">
        <v>4723</v>
      </c>
      <c r="FX185" s="471">
        <v>45103</v>
      </c>
      <c r="FY185" s="470" t="s">
        <v>4800</v>
      </c>
    </row>
    <row r="186" spans="1:181" ht="20.100000000000001" customHeight="1" x14ac:dyDescent="0.5">
      <c r="A186" s="109">
        <v>185</v>
      </c>
      <c r="B186" s="109" t="s">
        <v>674</v>
      </c>
      <c r="C186" s="109">
        <v>185</v>
      </c>
      <c r="D186" s="110" t="s">
        <v>675</v>
      </c>
      <c r="E186" s="110" t="s">
        <v>676</v>
      </c>
      <c r="F186" s="110" t="s">
        <v>1751</v>
      </c>
      <c r="G186" s="111" t="s">
        <v>259</v>
      </c>
      <c r="H186" s="110" t="s">
        <v>259</v>
      </c>
      <c r="I186" s="110" t="s">
        <v>2396</v>
      </c>
      <c r="J186" s="110"/>
      <c r="K186" s="111" t="s">
        <v>4525</v>
      </c>
      <c r="L186" s="111"/>
      <c r="M186" s="111"/>
      <c r="N186" s="111" t="s">
        <v>682</v>
      </c>
      <c r="O186" s="111" t="s">
        <v>2398</v>
      </c>
      <c r="P186" s="113">
        <v>14.306901211970001</v>
      </c>
      <c r="Q186" s="113">
        <v>100.569946693202</v>
      </c>
      <c r="R186" s="114" t="s">
        <v>2399</v>
      </c>
      <c r="S186" s="114" t="s">
        <v>2400</v>
      </c>
      <c r="T186" s="115"/>
      <c r="U186" s="115"/>
      <c r="V186" s="115"/>
      <c r="W186" s="115" t="s">
        <v>2401</v>
      </c>
      <c r="X186" s="115"/>
      <c r="Y186" s="115"/>
      <c r="Z186" s="181"/>
      <c r="AA186" s="181"/>
      <c r="AB186" s="115"/>
      <c r="AC186" s="115"/>
      <c r="AD186" s="166" t="s">
        <v>1762</v>
      </c>
      <c r="AE186" s="166" t="s">
        <v>1763</v>
      </c>
      <c r="AF186" s="117" t="s">
        <v>690</v>
      </c>
      <c r="AG186" s="132">
        <v>44971</v>
      </c>
      <c r="AH186" s="118" t="s">
        <v>691</v>
      </c>
      <c r="AI186" s="118" t="s">
        <v>692</v>
      </c>
      <c r="AJ186" s="145">
        <v>8</v>
      </c>
      <c r="AK186" s="146">
        <v>8</v>
      </c>
      <c r="AL186" s="146">
        <v>3.4</v>
      </c>
      <c r="AM186" s="146">
        <f>AJ186*AK186</f>
        <v>64</v>
      </c>
      <c r="AN186" s="147">
        <v>1</v>
      </c>
      <c r="AO186" s="147">
        <v>3</v>
      </c>
      <c r="AP186" s="240" t="s">
        <v>2402</v>
      </c>
      <c r="AQ186" s="147" t="s">
        <v>1368</v>
      </c>
      <c r="AR186" s="147">
        <v>3</v>
      </c>
      <c r="AS186" s="149"/>
      <c r="AT186" s="138">
        <v>44972</v>
      </c>
      <c r="AU186" s="142"/>
      <c r="AV186" s="234" t="s">
        <v>696</v>
      </c>
      <c r="AW186" s="150"/>
      <c r="AX186" s="147"/>
      <c r="AY186" s="147"/>
      <c r="AZ186" s="147"/>
      <c r="BA186" s="147" t="s">
        <v>697</v>
      </c>
      <c r="BB186" s="147" t="s">
        <v>697</v>
      </c>
      <c r="BC186" s="147"/>
      <c r="BD186" s="235" t="s">
        <v>698</v>
      </c>
      <c r="BE186" s="150"/>
      <c r="BF186" s="150"/>
      <c r="BG186" s="237" t="s">
        <v>699</v>
      </c>
      <c r="BH186" s="237" t="s">
        <v>1964</v>
      </c>
      <c r="BI186" s="237" t="s">
        <v>701</v>
      </c>
      <c r="BJ186" s="152"/>
      <c r="BK186" s="152"/>
      <c r="BL186" s="170" t="s">
        <v>2403</v>
      </c>
      <c r="BM186" s="154"/>
      <c r="BN186" s="111" t="s">
        <v>2397</v>
      </c>
      <c r="BO186" s="319" t="s">
        <v>2397</v>
      </c>
      <c r="BP186" s="317"/>
      <c r="BQ186" s="116" t="s">
        <v>704</v>
      </c>
      <c r="BR186" s="116" t="s">
        <v>1143</v>
      </c>
      <c r="BS186" s="132">
        <v>44971</v>
      </c>
      <c r="BT186" s="133">
        <v>100</v>
      </c>
      <c r="BU186" s="132">
        <v>44971</v>
      </c>
      <c r="BV186" s="132"/>
      <c r="BW186" s="132"/>
      <c r="BX186" s="134"/>
      <c r="BY186" s="134"/>
      <c r="BZ186" s="134"/>
      <c r="CA186" s="132"/>
      <c r="CB186" s="135"/>
      <c r="CC186" s="132"/>
      <c r="CD186" s="136"/>
      <c r="CE186" s="136"/>
      <c r="CF186" s="136"/>
      <c r="CG186" s="135"/>
      <c r="CH186" s="129" t="s">
        <v>701</v>
      </c>
      <c r="CI186" s="132">
        <v>45021</v>
      </c>
      <c r="CJ186" s="132">
        <v>45021</v>
      </c>
      <c r="CK186" s="132"/>
      <c r="CL186" s="132">
        <v>45021</v>
      </c>
      <c r="CM186" s="133">
        <v>100</v>
      </c>
      <c r="CN186" s="132">
        <v>45021</v>
      </c>
      <c r="CO186" s="138" t="s">
        <v>2404</v>
      </c>
      <c r="CP186" s="117">
        <v>45020</v>
      </c>
      <c r="CQ186" s="117">
        <v>45020</v>
      </c>
      <c r="CR186" s="117"/>
      <c r="CS186" s="117">
        <v>45020</v>
      </c>
      <c r="CT186" s="133">
        <v>100</v>
      </c>
      <c r="CU186" s="117">
        <v>45020</v>
      </c>
      <c r="CV186" s="117"/>
      <c r="CW186" s="147"/>
      <c r="CX186" s="147"/>
      <c r="CY186" s="117">
        <v>45021</v>
      </c>
      <c r="CZ186" s="117">
        <v>45021</v>
      </c>
      <c r="DA186" s="117"/>
      <c r="DB186" s="117">
        <v>45021</v>
      </c>
      <c r="DC186" s="133">
        <v>100</v>
      </c>
      <c r="DD186" s="117">
        <v>45021</v>
      </c>
      <c r="DE186" s="138"/>
      <c r="DF186" s="138">
        <v>45019</v>
      </c>
      <c r="DG186" s="139" t="s">
        <v>4413</v>
      </c>
      <c r="DH186" s="117">
        <v>45050</v>
      </c>
      <c r="DI186" s="117">
        <v>45050</v>
      </c>
      <c r="DJ186" s="117">
        <v>45050</v>
      </c>
      <c r="DK186" s="117">
        <v>45050</v>
      </c>
      <c r="DL186" s="117"/>
      <c r="DM186" s="117"/>
      <c r="DN186" s="117"/>
      <c r="DO186" s="117"/>
      <c r="DP186" s="140"/>
      <c r="DQ186" s="117"/>
      <c r="DR186" s="117"/>
      <c r="DS186" s="117">
        <v>45064</v>
      </c>
      <c r="DT186" s="117">
        <v>45064</v>
      </c>
      <c r="DU186" s="117"/>
      <c r="DV186" s="117">
        <v>45064</v>
      </c>
      <c r="DW186" s="133">
        <v>100</v>
      </c>
      <c r="DX186" s="117">
        <v>45064</v>
      </c>
      <c r="DY186" s="117"/>
      <c r="DZ186" s="117">
        <v>45040</v>
      </c>
      <c r="EA186" s="117">
        <v>45040</v>
      </c>
      <c r="EB186" s="117"/>
      <c r="EC186" s="117">
        <v>45040</v>
      </c>
      <c r="ED186" s="116">
        <v>100</v>
      </c>
      <c r="EE186" s="117">
        <v>45040</v>
      </c>
      <c r="EF186" s="117" t="s">
        <v>4465</v>
      </c>
      <c r="EG186" s="117">
        <v>45050</v>
      </c>
      <c r="EH186" s="117">
        <v>45050</v>
      </c>
      <c r="EI186" s="117"/>
      <c r="EJ186" s="117">
        <v>45051</v>
      </c>
      <c r="EK186" s="133">
        <v>100</v>
      </c>
      <c r="EL186" s="117">
        <v>45065</v>
      </c>
      <c r="EM186" s="122" t="s">
        <v>4847</v>
      </c>
      <c r="EN186" s="141"/>
      <c r="EO186" s="141"/>
      <c r="EP186" s="141"/>
      <c r="EQ186" s="141"/>
      <c r="ER186" s="141"/>
      <c r="ES186" s="141"/>
      <c r="ET186" s="141"/>
      <c r="EU186" s="117"/>
      <c r="EV186" s="117"/>
      <c r="EW186" s="117"/>
      <c r="EX186" s="117"/>
      <c r="EY186" s="117"/>
      <c r="EZ186" s="117"/>
      <c r="FA186" s="117"/>
      <c r="FB186" s="117">
        <v>45048</v>
      </c>
      <c r="FC186" s="117">
        <v>45048</v>
      </c>
      <c r="FD186" s="117">
        <v>45048</v>
      </c>
      <c r="FE186" s="117">
        <v>45049</v>
      </c>
      <c r="FF186" s="116">
        <v>70</v>
      </c>
      <c r="FG186" s="117"/>
      <c r="FH186" s="138"/>
      <c r="FI186" s="142"/>
      <c r="FJ186" s="142"/>
      <c r="FK186" s="143"/>
      <c r="FL186" s="143"/>
      <c r="FM186" s="139"/>
      <c r="FN186" s="142"/>
      <c r="FO186" s="142"/>
      <c r="FP186" s="143"/>
      <c r="FQ186" s="143"/>
      <c r="FR186" s="139"/>
      <c r="FS186" s="487" t="s">
        <v>4718</v>
      </c>
      <c r="FT186" s="488">
        <v>45125</v>
      </c>
      <c r="FU186" s="489" t="s">
        <v>4844</v>
      </c>
      <c r="FW186" s="470" t="s">
        <v>4724</v>
      </c>
      <c r="FX186" s="471">
        <v>45103</v>
      </c>
      <c r="FY186" s="470" t="s">
        <v>4800</v>
      </c>
    </row>
    <row r="187" spans="1:181" ht="20.100000000000001" customHeight="1" x14ac:dyDescent="0.5">
      <c r="A187" s="109">
        <v>186</v>
      </c>
      <c r="B187" s="109" t="s">
        <v>674</v>
      </c>
      <c r="C187" s="109">
        <v>186</v>
      </c>
      <c r="D187" s="110" t="s">
        <v>675</v>
      </c>
      <c r="E187" s="110" t="s">
        <v>676</v>
      </c>
      <c r="F187" s="110" t="s">
        <v>1751</v>
      </c>
      <c r="G187" s="111" t="s">
        <v>259</v>
      </c>
      <c r="H187" s="110" t="s">
        <v>2405</v>
      </c>
      <c r="I187" s="110" t="s">
        <v>2406</v>
      </c>
      <c r="J187" s="110"/>
      <c r="K187" s="111" t="s">
        <v>2407</v>
      </c>
      <c r="L187" s="111"/>
      <c r="M187" s="111" t="s">
        <v>2408</v>
      </c>
      <c r="N187" s="111" t="s">
        <v>682</v>
      </c>
      <c r="O187" s="111" t="s">
        <v>2410</v>
      </c>
      <c r="P187" s="113">
        <v>14.561144580879899</v>
      </c>
      <c r="Q187" s="113">
        <v>100.76383824903399</v>
      </c>
      <c r="R187" s="114" t="s">
        <v>2411</v>
      </c>
      <c r="S187" s="114" t="s">
        <v>2412</v>
      </c>
      <c r="T187" s="115" t="s">
        <v>2413</v>
      </c>
      <c r="U187" s="115" t="s">
        <v>2414</v>
      </c>
      <c r="V187" s="115"/>
      <c r="W187" s="115" t="s">
        <v>2415</v>
      </c>
      <c r="X187" s="115"/>
      <c r="Y187" s="115"/>
      <c r="Z187" s="181"/>
      <c r="AA187" s="181"/>
      <c r="AB187" s="115"/>
      <c r="AC187" s="115"/>
      <c r="AD187" s="166" t="s">
        <v>1762</v>
      </c>
      <c r="AE187" s="166" t="s">
        <v>1763</v>
      </c>
      <c r="AF187" s="117" t="s">
        <v>690</v>
      </c>
      <c r="AG187" s="132">
        <v>44965</v>
      </c>
      <c r="AH187" s="118" t="s">
        <v>691</v>
      </c>
      <c r="AI187" s="118" t="s">
        <v>692</v>
      </c>
      <c r="AJ187" s="145">
        <v>5.5</v>
      </c>
      <c r="AK187" s="146">
        <v>10.5</v>
      </c>
      <c r="AL187" s="146">
        <v>3.5</v>
      </c>
      <c r="AM187" s="146">
        <f>AJ187*AK187</f>
        <v>57.75</v>
      </c>
      <c r="AN187" s="147">
        <v>2</v>
      </c>
      <c r="AO187" s="147">
        <v>2</v>
      </c>
      <c r="AP187" s="240" t="s">
        <v>2416</v>
      </c>
      <c r="AQ187" s="330"/>
      <c r="AR187" s="147">
        <v>3</v>
      </c>
      <c r="AS187" s="149"/>
      <c r="AT187" s="138">
        <v>44967</v>
      </c>
      <c r="AU187" s="294" t="s">
        <v>2417</v>
      </c>
      <c r="AV187" s="234" t="s">
        <v>696</v>
      </c>
      <c r="AW187" s="150"/>
      <c r="AX187" s="147"/>
      <c r="AY187" s="147"/>
      <c r="AZ187" s="147"/>
      <c r="BA187" s="147" t="s">
        <v>697</v>
      </c>
      <c r="BB187" s="236"/>
      <c r="BC187" s="147"/>
      <c r="BD187" s="235" t="s">
        <v>698</v>
      </c>
      <c r="BE187" s="150"/>
      <c r="BF187" s="150"/>
      <c r="BG187" s="237" t="s">
        <v>699</v>
      </c>
      <c r="BH187" s="237" t="s">
        <v>1964</v>
      </c>
      <c r="BI187" s="237" t="s">
        <v>701</v>
      </c>
      <c r="BJ187" s="152"/>
      <c r="BK187" s="152"/>
      <c r="BL187" s="170" t="s">
        <v>2418</v>
      </c>
      <c r="BM187" s="154"/>
      <c r="BN187" s="111" t="s">
        <v>2410</v>
      </c>
      <c r="BO187" s="317" t="s">
        <v>2409</v>
      </c>
      <c r="BP187" s="317" t="s">
        <v>703</v>
      </c>
      <c r="BQ187" s="116" t="s">
        <v>704</v>
      </c>
      <c r="BR187" s="116" t="s">
        <v>1143</v>
      </c>
      <c r="BS187" s="132">
        <v>44965</v>
      </c>
      <c r="BT187" s="133">
        <v>100</v>
      </c>
      <c r="BU187" s="132">
        <v>44965</v>
      </c>
      <c r="BV187" s="132"/>
      <c r="BW187" s="132"/>
      <c r="BX187" s="134"/>
      <c r="BY187" s="134"/>
      <c r="BZ187" s="134"/>
      <c r="CA187" s="132"/>
      <c r="CB187" s="135"/>
      <c r="CC187" s="132"/>
      <c r="CD187" s="136"/>
      <c r="CE187" s="136"/>
      <c r="CF187" s="136"/>
      <c r="CG187" s="135"/>
      <c r="CH187" s="129" t="s">
        <v>701</v>
      </c>
      <c r="CI187" s="117">
        <v>44999</v>
      </c>
      <c r="CJ187" s="117">
        <v>44999</v>
      </c>
      <c r="CK187" s="132"/>
      <c r="CL187" s="117">
        <v>44999</v>
      </c>
      <c r="CM187" s="133">
        <v>100</v>
      </c>
      <c r="CN187" s="117">
        <v>44999</v>
      </c>
      <c r="CO187" s="117"/>
      <c r="CP187" s="137" t="s">
        <v>4382</v>
      </c>
      <c r="CQ187" s="132"/>
      <c r="CR187" s="117"/>
      <c r="CS187" s="132"/>
      <c r="CT187" s="133"/>
      <c r="CU187" s="137" t="s">
        <v>4382</v>
      </c>
      <c r="CV187" s="117"/>
      <c r="CW187" s="147"/>
      <c r="CX187" s="147"/>
      <c r="CY187" s="117">
        <v>45036</v>
      </c>
      <c r="CZ187" s="117">
        <v>45036</v>
      </c>
      <c r="DA187" s="117"/>
      <c r="DB187" s="117">
        <v>45036</v>
      </c>
      <c r="DC187" s="133">
        <v>100</v>
      </c>
      <c r="DD187" s="117">
        <v>45036</v>
      </c>
      <c r="DE187" s="138"/>
      <c r="DF187" s="138">
        <v>45023</v>
      </c>
      <c r="DG187" s="139" t="s">
        <v>4387</v>
      </c>
      <c r="DH187" s="117">
        <v>45040</v>
      </c>
      <c r="DI187" s="117">
        <v>45040</v>
      </c>
      <c r="DJ187" s="117">
        <v>45040</v>
      </c>
      <c r="DK187" s="117">
        <v>45040</v>
      </c>
      <c r="DL187" s="117"/>
      <c r="DM187" s="117"/>
      <c r="DN187" s="117"/>
      <c r="DO187" s="117"/>
      <c r="DP187" s="140"/>
      <c r="DQ187" s="117"/>
      <c r="DR187" s="117"/>
      <c r="DS187" s="117">
        <v>45071</v>
      </c>
      <c r="DT187" s="117">
        <v>45071</v>
      </c>
      <c r="DU187" s="117"/>
      <c r="DV187" s="117">
        <v>45071</v>
      </c>
      <c r="DW187" s="133">
        <v>100</v>
      </c>
      <c r="DX187" s="117">
        <v>45071</v>
      </c>
      <c r="DY187" s="117"/>
      <c r="DZ187" s="117"/>
      <c r="EA187" s="117"/>
      <c r="EB187" s="117"/>
      <c r="EC187" s="117"/>
      <c r="ED187" s="116"/>
      <c r="EE187" s="117"/>
      <c r="EF187" s="117"/>
      <c r="EG187" s="117">
        <v>45049</v>
      </c>
      <c r="EH187" s="117">
        <v>45049</v>
      </c>
      <c r="EI187" s="117"/>
      <c r="EJ187" s="117">
        <v>45050</v>
      </c>
      <c r="EK187" s="116">
        <v>100</v>
      </c>
      <c r="EL187" s="117">
        <v>45062</v>
      </c>
      <c r="EM187" s="122" t="s">
        <v>4726</v>
      </c>
      <c r="EN187" s="141"/>
      <c r="EO187" s="141"/>
      <c r="EP187" s="141"/>
      <c r="EQ187" s="141"/>
      <c r="ER187" s="141"/>
      <c r="ES187" s="141"/>
      <c r="ET187" s="141"/>
      <c r="EU187" s="117"/>
      <c r="EV187" s="117"/>
      <c r="EW187" s="117"/>
      <c r="EX187" s="117"/>
      <c r="EY187" s="117"/>
      <c r="EZ187" s="117"/>
      <c r="FA187" s="117"/>
      <c r="FB187" s="117">
        <v>45048</v>
      </c>
      <c r="FC187" s="117">
        <v>45048</v>
      </c>
      <c r="FD187" s="117">
        <v>45048</v>
      </c>
      <c r="FE187" s="117">
        <v>45049</v>
      </c>
      <c r="FF187" s="116">
        <v>70</v>
      </c>
      <c r="FG187" s="117"/>
      <c r="FH187" s="138"/>
      <c r="FI187" s="142"/>
      <c r="FJ187" s="142"/>
      <c r="FK187" s="143"/>
      <c r="FL187" s="143"/>
      <c r="FM187" s="139"/>
      <c r="FN187" s="142"/>
      <c r="FO187" s="142"/>
      <c r="FP187" s="143"/>
      <c r="FQ187" s="143"/>
      <c r="FR187" s="139"/>
      <c r="FS187" s="487" t="s">
        <v>4718</v>
      </c>
      <c r="FT187" s="488">
        <v>45125</v>
      </c>
      <c r="FU187" s="489" t="s">
        <v>4844</v>
      </c>
      <c r="FW187" s="470" t="s">
        <v>4724</v>
      </c>
      <c r="FX187" s="471">
        <v>45103</v>
      </c>
      <c r="FY187" s="470" t="s">
        <v>4800</v>
      </c>
    </row>
    <row r="188" spans="1:181" ht="20.100000000000001" customHeight="1" x14ac:dyDescent="0.5">
      <c r="A188" s="109">
        <v>187</v>
      </c>
      <c r="B188" s="109" t="s">
        <v>674</v>
      </c>
      <c r="C188" s="109">
        <v>187</v>
      </c>
      <c r="D188" s="110" t="s">
        <v>675</v>
      </c>
      <c r="E188" s="110" t="s">
        <v>676</v>
      </c>
      <c r="F188" s="110" t="s">
        <v>1751</v>
      </c>
      <c r="G188" s="111" t="s">
        <v>259</v>
      </c>
      <c r="H188" s="110" t="s">
        <v>2419</v>
      </c>
      <c r="I188" s="110" t="s">
        <v>2420</v>
      </c>
      <c r="J188" s="110"/>
      <c r="K188" s="111" t="s">
        <v>2421</v>
      </c>
      <c r="L188" s="323"/>
      <c r="M188" s="323"/>
      <c r="N188" s="111" t="s">
        <v>682</v>
      </c>
      <c r="O188" s="111" t="s">
        <v>2422</v>
      </c>
      <c r="P188" s="113">
        <v>14.207576197045601</v>
      </c>
      <c r="Q188" s="113">
        <v>100.573488650869</v>
      </c>
      <c r="R188" s="114" t="s">
        <v>2423</v>
      </c>
      <c r="S188" s="114"/>
      <c r="T188" s="115"/>
      <c r="U188" s="115"/>
      <c r="V188" s="115"/>
      <c r="W188" s="115" t="s">
        <v>2424</v>
      </c>
      <c r="X188" s="115"/>
      <c r="Y188" s="115"/>
      <c r="Z188" s="181"/>
      <c r="AA188" s="181"/>
      <c r="AB188" s="115"/>
      <c r="AC188" s="115"/>
      <c r="AD188" s="166" t="s">
        <v>1762</v>
      </c>
      <c r="AE188" s="166" t="s">
        <v>1763</v>
      </c>
      <c r="AF188" s="117" t="s">
        <v>690</v>
      </c>
      <c r="AG188" s="132">
        <v>44964</v>
      </c>
      <c r="AH188" s="118" t="s">
        <v>691</v>
      </c>
      <c r="AI188" s="118" t="s">
        <v>692</v>
      </c>
      <c r="AJ188" s="145">
        <v>10.3</v>
      </c>
      <c r="AK188" s="146">
        <v>13.5</v>
      </c>
      <c r="AL188" s="146">
        <v>3.4</v>
      </c>
      <c r="AM188" s="146">
        <v>139.05000000000001</v>
      </c>
      <c r="AN188" s="147">
        <v>1</v>
      </c>
      <c r="AO188" s="147">
        <v>3</v>
      </c>
      <c r="AP188" s="240"/>
      <c r="AQ188" s="301"/>
      <c r="AR188" s="301"/>
      <c r="AS188" s="147"/>
      <c r="AT188" s="138">
        <v>44964</v>
      </c>
      <c r="AU188" s="294" t="s">
        <v>2425</v>
      </c>
      <c r="AV188" s="234" t="s">
        <v>696</v>
      </c>
      <c r="AW188" s="235"/>
      <c r="AX188" s="236"/>
      <c r="AY188" s="236"/>
      <c r="AZ188" s="236"/>
      <c r="BA188" s="147" t="s">
        <v>697</v>
      </c>
      <c r="BB188" s="147" t="s">
        <v>697</v>
      </c>
      <c r="BC188" s="236"/>
      <c r="BD188" s="235"/>
      <c r="BE188" s="235" t="s">
        <v>2361</v>
      </c>
      <c r="BF188" s="158">
        <v>1</v>
      </c>
      <c r="BG188" s="237" t="s">
        <v>699</v>
      </c>
      <c r="BH188" s="302" t="s">
        <v>1964</v>
      </c>
      <c r="BI188" s="237" t="s">
        <v>701</v>
      </c>
      <c r="BJ188" s="238"/>
      <c r="BK188" s="238"/>
      <c r="BL188" s="153"/>
      <c r="BM188" s="170" t="s">
        <v>2426</v>
      </c>
      <c r="BN188" s="111" t="s">
        <v>2422</v>
      </c>
      <c r="BO188" s="329" t="s">
        <v>2422</v>
      </c>
      <c r="BP188" s="317"/>
      <c r="BQ188" s="116" t="s">
        <v>704</v>
      </c>
      <c r="BR188" s="116" t="s">
        <v>1143</v>
      </c>
      <c r="BS188" s="132">
        <v>44964</v>
      </c>
      <c r="BT188" s="133">
        <v>100</v>
      </c>
      <c r="BU188" s="132">
        <v>44964</v>
      </c>
      <c r="BV188" s="132"/>
      <c r="BW188" s="132"/>
      <c r="BX188" s="134"/>
      <c r="BY188" s="134"/>
      <c r="BZ188" s="134"/>
      <c r="CA188" s="132"/>
      <c r="CB188" s="258"/>
      <c r="CC188" s="289"/>
      <c r="CD188" s="340"/>
      <c r="CE188" s="340"/>
      <c r="CF188" s="340"/>
      <c r="CG188" s="258"/>
      <c r="CH188" s="129" t="s">
        <v>701</v>
      </c>
      <c r="CI188" s="117">
        <v>45020</v>
      </c>
      <c r="CJ188" s="117">
        <v>45020</v>
      </c>
      <c r="CK188" s="132"/>
      <c r="CL188" s="117">
        <v>45020</v>
      </c>
      <c r="CM188" s="133">
        <v>100</v>
      </c>
      <c r="CN188" s="117">
        <v>45020</v>
      </c>
      <c r="CO188" s="117"/>
      <c r="CP188" s="117">
        <v>45022</v>
      </c>
      <c r="CQ188" s="117">
        <v>45022</v>
      </c>
      <c r="CR188" s="117"/>
      <c r="CS188" s="117">
        <v>45022</v>
      </c>
      <c r="CT188" s="133">
        <v>100</v>
      </c>
      <c r="CU188" s="117">
        <v>45022</v>
      </c>
      <c r="CV188" s="117"/>
      <c r="CW188" s="236"/>
      <c r="CX188" s="236"/>
      <c r="CY188" s="117">
        <v>45020</v>
      </c>
      <c r="CZ188" s="117">
        <v>45020</v>
      </c>
      <c r="DA188" s="117"/>
      <c r="DB188" s="117">
        <v>45020</v>
      </c>
      <c r="DC188" s="133">
        <v>100</v>
      </c>
      <c r="DD188" s="117">
        <v>45020</v>
      </c>
      <c r="DE188" s="138"/>
      <c r="DF188" s="138">
        <v>45019</v>
      </c>
      <c r="DG188" s="139" t="s">
        <v>4413</v>
      </c>
      <c r="DH188" s="117">
        <v>45036</v>
      </c>
      <c r="DI188" s="117">
        <v>45036</v>
      </c>
      <c r="DJ188" s="117">
        <v>45036</v>
      </c>
      <c r="DK188" s="117">
        <v>45036</v>
      </c>
      <c r="DL188" s="117"/>
      <c r="DM188" s="117"/>
      <c r="DN188" s="117"/>
      <c r="DO188" s="117"/>
      <c r="DP188" s="140"/>
      <c r="DQ188" s="117"/>
      <c r="DR188" s="117"/>
      <c r="DS188" s="117">
        <v>45068</v>
      </c>
      <c r="DT188" s="117">
        <v>45068</v>
      </c>
      <c r="DU188" s="117"/>
      <c r="DV188" s="117">
        <v>45068</v>
      </c>
      <c r="DW188" s="133">
        <v>100</v>
      </c>
      <c r="DX188" s="117">
        <v>45068</v>
      </c>
      <c r="DY188" s="117"/>
      <c r="DZ188" s="117">
        <v>45035</v>
      </c>
      <c r="EA188" s="117">
        <v>45035</v>
      </c>
      <c r="EB188" s="117"/>
      <c r="EC188" s="117">
        <v>45035</v>
      </c>
      <c r="ED188" s="116">
        <v>100</v>
      </c>
      <c r="EE188" s="117">
        <v>45035</v>
      </c>
      <c r="EF188" s="117" t="s">
        <v>780</v>
      </c>
      <c r="EG188" s="117">
        <v>45035</v>
      </c>
      <c r="EH188" s="117">
        <v>45035</v>
      </c>
      <c r="EI188" s="117"/>
      <c r="EJ188" s="117">
        <v>45036</v>
      </c>
      <c r="EK188" s="116">
        <v>100</v>
      </c>
      <c r="EL188" s="117">
        <v>45062</v>
      </c>
      <c r="EM188" s="122" t="s">
        <v>4725</v>
      </c>
      <c r="EN188" s="141"/>
      <c r="EO188" s="141"/>
      <c r="EP188" s="141"/>
      <c r="EQ188" s="141"/>
      <c r="ER188" s="141"/>
      <c r="ES188" s="141"/>
      <c r="ET188" s="141"/>
      <c r="EU188" s="117"/>
      <c r="EV188" s="117"/>
      <c r="EW188" s="117"/>
      <c r="EX188" s="117"/>
      <c r="EY188" s="117"/>
      <c r="EZ188" s="117"/>
      <c r="FA188" s="117"/>
      <c r="FB188" s="117">
        <v>45045</v>
      </c>
      <c r="FC188" s="117">
        <v>45045</v>
      </c>
      <c r="FD188" s="117">
        <v>45045</v>
      </c>
      <c r="FE188" s="117">
        <v>45046</v>
      </c>
      <c r="FF188" s="116">
        <v>70</v>
      </c>
      <c r="FG188" s="117"/>
      <c r="FH188" s="138"/>
      <c r="FI188" s="142"/>
      <c r="FJ188" s="142"/>
      <c r="FK188" s="143"/>
      <c r="FL188" s="143"/>
      <c r="FM188" s="139"/>
      <c r="FN188" s="142"/>
      <c r="FO188" s="142"/>
      <c r="FP188" s="143"/>
      <c r="FQ188" s="143"/>
      <c r="FR188" s="139"/>
      <c r="FS188" s="487" t="s">
        <v>4718</v>
      </c>
      <c r="FT188" s="488">
        <v>45126</v>
      </c>
      <c r="FU188" s="489" t="s">
        <v>4844</v>
      </c>
      <c r="FW188" s="470" t="s">
        <v>4724</v>
      </c>
      <c r="FX188" s="471">
        <v>45103</v>
      </c>
      <c r="FY188" s="470" t="s">
        <v>4800</v>
      </c>
    </row>
    <row r="189" spans="1:181" ht="20.100000000000001" customHeight="1" x14ac:dyDescent="0.5">
      <c r="A189" s="109">
        <v>188</v>
      </c>
      <c r="B189" s="109" t="s">
        <v>674</v>
      </c>
      <c r="C189" s="109">
        <v>188</v>
      </c>
      <c r="D189" s="110" t="s">
        <v>675</v>
      </c>
      <c r="E189" s="110" t="s">
        <v>676</v>
      </c>
      <c r="F189" s="110" t="s">
        <v>1751</v>
      </c>
      <c r="G189" s="111" t="s">
        <v>259</v>
      </c>
      <c r="H189" s="110" t="s">
        <v>2428</v>
      </c>
      <c r="I189" s="110" t="s">
        <v>2429</v>
      </c>
      <c r="J189" s="110"/>
      <c r="K189" s="111" t="s">
        <v>2430</v>
      </c>
      <c r="L189" s="111" t="s">
        <v>2387</v>
      </c>
      <c r="M189" s="111"/>
      <c r="N189" s="111" t="s">
        <v>682</v>
      </c>
      <c r="O189" s="111" t="s">
        <v>2432</v>
      </c>
      <c r="P189" s="113">
        <v>14.2216738866931</v>
      </c>
      <c r="Q189" s="113">
        <v>100.690781777859</v>
      </c>
      <c r="R189" s="114" t="s">
        <v>2433</v>
      </c>
      <c r="S189" s="114"/>
      <c r="T189" s="115" t="s">
        <v>2434</v>
      </c>
      <c r="U189" s="115" t="s">
        <v>2435</v>
      </c>
      <c r="V189" s="115"/>
      <c r="W189" s="115" t="s">
        <v>2436</v>
      </c>
      <c r="X189" s="115"/>
      <c r="Y189" s="115"/>
      <c r="Z189" s="181"/>
      <c r="AA189" s="181"/>
      <c r="AB189" s="115"/>
      <c r="AC189" s="115"/>
      <c r="AD189" s="166" t="s">
        <v>1762</v>
      </c>
      <c r="AE189" s="166" t="s">
        <v>1763</v>
      </c>
      <c r="AF189" s="117" t="s">
        <v>690</v>
      </c>
      <c r="AG189" s="132">
        <v>44964</v>
      </c>
      <c r="AH189" s="118" t="s">
        <v>691</v>
      </c>
      <c r="AI189" s="118" t="s">
        <v>692</v>
      </c>
      <c r="AJ189" s="145">
        <v>8.5</v>
      </c>
      <c r="AK189" s="146">
        <v>8.5</v>
      </c>
      <c r="AL189" s="146">
        <v>2.1</v>
      </c>
      <c r="AM189" s="146">
        <v>72.25</v>
      </c>
      <c r="AN189" s="147">
        <v>1</v>
      </c>
      <c r="AO189" s="147">
        <v>3</v>
      </c>
      <c r="AP189" s="240"/>
      <c r="AQ189" s="301"/>
      <c r="AR189" s="147">
        <v>3</v>
      </c>
      <c r="AS189" s="147"/>
      <c r="AT189" s="138">
        <v>44964</v>
      </c>
      <c r="AU189" s="294" t="s">
        <v>2437</v>
      </c>
      <c r="AV189" s="234" t="s">
        <v>725</v>
      </c>
      <c r="AW189" s="235" t="s">
        <v>2438</v>
      </c>
      <c r="AX189" s="236" t="s">
        <v>1057</v>
      </c>
      <c r="AY189" s="236"/>
      <c r="AZ189" s="236" t="s">
        <v>1816</v>
      </c>
      <c r="BA189" s="236"/>
      <c r="BB189" s="236"/>
      <c r="BC189" s="236" t="s">
        <v>697</v>
      </c>
      <c r="BD189" s="235" t="s">
        <v>698</v>
      </c>
      <c r="BE189" s="235"/>
      <c r="BF189" s="235"/>
      <c r="BG189" s="237" t="s">
        <v>699</v>
      </c>
      <c r="BH189" s="237" t="s">
        <v>1964</v>
      </c>
      <c r="BI189" s="237" t="s">
        <v>701</v>
      </c>
      <c r="BJ189" s="238"/>
      <c r="BK189" s="238"/>
      <c r="BL189" s="170" t="s">
        <v>1825</v>
      </c>
      <c r="BM189" s="154"/>
      <c r="BN189" s="111" t="s">
        <v>2432</v>
      </c>
      <c r="BO189" s="317" t="s">
        <v>2431</v>
      </c>
      <c r="BP189" s="317" t="s">
        <v>703</v>
      </c>
      <c r="BQ189" s="116" t="s">
        <v>704</v>
      </c>
      <c r="BR189" s="116" t="s">
        <v>1143</v>
      </c>
      <c r="BS189" s="132">
        <v>44964</v>
      </c>
      <c r="BT189" s="133">
        <v>100</v>
      </c>
      <c r="BU189" s="132">
        <v>44964</v>
      </c>
      <c r="BV189" s="132"/>
      <c r="BW189" s="132"/>
      <c r="BX189" s="134"/>
      <c r="BY189" s="134"/>
      <c r="BZ189" s="134"/>
      <c r="CA189" s="132"/>
      <c r="CB189" s="135"/>
      <c r="CC189" s="132"/>
      <c r="CD189" s="136"/>
      <c r="CE189" s="136"/>
      <c r="CF189" s="136"/>
      <c r="CG189" s="135"/>
      <c r="CH189" s="129" t="s">
        <v>701</v>
      </c>
      <c r="CI189" s="132">
        <v>44986</v>
      </c>
      <c r="CJ189" s="132">
        <v>44986</v>
      </c>
      <c r="CK189" s="132"/>
      <c r="CL189" s="132">
        <v>44986</v>
      </c>
      <c r="CM189" s="133">
        <v>100</v>
      </c>
      <c r="CN189" s="132">
        <v>44986</v>
      </c>
      <c r="CO189" s="132"/>
      <c r="CP189" s="117">
        <v>45015</v>
      </c>
      <c r="CQ189" s="117">
        <v>45015</v>
      </c>
      <c r="CR189" s="117"/>
      <c r="CS189" s="117">
        <v>45015</v>
      </c>
      <c r="CT189" s="133">
        <v>100</v>
      </c>
      <c r="CU189" s="117">
        <v>45015</v>
      </c>
      <c r="CV189" s="117"/>
      <c r="CW189" s="236" t="s">
        <v>1057</v>
      </c>
      <c r="CX189" s="236"/>
      <c r="CY189" s="117">
        <v>45020</v>
      </c>
      <c r="CZ189" s="117">
        <v>45020</v>
      </c>
      <c r="DA189" s="117"/>
      <c r="DB189" s="117">
        <v>45020</v>
      </c>
      <c r="DC189" s="133">
        <v>100</v>
      </c>
      <c r="DD189" s="117">
        <v>45020</v>
      </c>
      <c r="DE189" s="138"/>
      <c r="DF189" s="138">
        <v>45019</v>
      </c>
      <c r="DG189" s="139" t="s">
        <v>4413</v>
      </c>
      <c r="DH189" s="117">
        <v>45034</v>
      </c>
      <c r="DI189" s="117">
        <v>45034</v>
      </c>
      <c r="DJ189" s="117">
        <v>45034</v>
      </c>
      <c r="DK189" s="117">
        <v>45034</v>
      </c>
      <c r="DL189" s="117"/>
      <c r="DM189" s="117"/>
      <c r="DN189" s="117"/>
      <c r="DO189" s="117"/>
      <c r="DP189" s="140"/>
      <c r="DQ189" s="117"/>
      <c r="DR189" s="117"/>
      <c r="DS189" s="117">
        <v>45068</v>
      </c>
      <c r="DT189" s="117">
        <v>45068</v>
      </c>
      <c r="DU189" s="117"/>
      <c r="DV189" s="117">
        <v>45068</v>
      </c>
      <c r="DW189" s="133">
        <v>100</v>
      </c>
      <c r="DX189" s="117">
        <v>45068</v>
      </c>
      <c r="DY189" s="117"/>
      <c r="DZ189" s="117">
        <v>45035</v>
      </c>
      <c r="EA189" s="117">
        <v>45035</v>
      </c>
      <c r="EB189" s="117"/>
      <c r="EC189" s="117">
        <v>45035</v>
      </c>
      <c r="ED189" s="116">
        <v>100</v>
      </c>
      <c r="EE189" s="117">
        <v>45035</v>
      </c>
      <c r="EF189" s="117" t="s">
        <v>780</v>
      </c>
      <c r="EG189" s="117">
        <v>45035</v>
      </c>
      <c r="EH189" s="117">
        <v>45035</v>
      </c>
      <c r="EI189" s="117"/>
      <c r="EJ189" s="117">
        <v>45036</v>
      </c>
      <c r="EK189" s="116">
        <v>100</v>
      </c>
      <c r="EL189" s="117">
        <v>45062</v>
      </c>
      <c r="EM189" s="122" t="s">
        <v>4725</v>
      </c>
      <c r="EN189" s="141"/>
      <c r="EO189" s="141"/>
      <c r="EP189" s="141"/>
      <c r="EQ189" s="141"/>
      <c r="ER189" s="141"/>
      <c r="ES189" s="141"/>
      <c r="ET189" s="141"/>
      <c r="EU189" s="117"/>
      <c r="EV189" s="117"/>
      <c r="EW189" s="117"/>
      <c r="EX189" s="117"/>
      <c r="EY189" s="117"/>
      <c r="EZ189" s="117"/>
      <c r="FA189" s="117"/>
      <c r="FB189" s="117">
        <v>45048</v>
      </c>
      <c r="FC189" s="117">
        <v>45048</v>
      </c>
      <c r="FD189" s="117">
        <v>45048</v>
      </c>
      <c r="FE189" s="117">
        <v>45049</v>
      </c>
      <c r="FF189" s="116">
        <v>70</v>
      </c>
      <c r="FG189" s="117"/>
      <c r="FH189" s="138"/>
      <c r="FI189" s="142"/>
      <c r="FJ189" s="142"/>
      <c r="FK189" s="143"/>
      <c r="FL189" s="143"/>
      <c r="FM189" s="139"/>
      <c r="FN189" s="142"/>
      <c r="FO189" s="142"/>
      <c r="FP189" s="143"/>
      <c r="FQ189" s="143"/>
      <c r="FR189" s="139"/>
      <c r="FS189" s="487" t="s">
        <v>4718</v>
      </c>
      <c r="FT189" s="488">
        <v>45126</v>
      </c>
      <c r="FU189" s="489" t="s">
        <v>4844</v>
      </c>
      <c r="FW189" s="470" t="s">
        <v>4724</v>
      </c>
      <c r="FX189" s="471">
        <v>45103</v>
      </c>
      <c r="FY189" s="470" t="s">
        <v>4800</v>
      </c>
    </row>
    <row r="190" spans="1:181" ht="20.100000000000001" customHeight="1" x14ac:dyDescent="0.5">
      <c r="A190" s="109">
        <v>189</v>
      </c>
      <c r="B190" s="109" t="s">
        <v>674</v>
      </c>
      <c r="C190" s="109">
        <v>189</v>
      </c>
      <c r="D190" s="110" t="s">
        <v>675</v>
      </c>
      <c r="E190" s="110" t="s">
        <v>676</v>
      </c>
      <c r="F190" s="110" t="s">
        <v>1751</v>
      </c>
      <c r="G190" s="111" t="s">
        <v>259</v>
      </c>
      <c r="H190" s="110" t="s">
        <v>2439</v>
      </c>
      <c r="I190" s="110" t="s">
        <v>2440</v>
      </c>
      <c r="J190" s="110"/>
      <c r="K190" s="111" t="s">
        <v>2441</v>
      </c>
      <c r="L190" s="111"/>
      <c r="M190" s="111"/>
      <c r="N190" s="111" t="s">
        <v>682</v>
      </c>
      <c r="O190" s="111" t="s">
        <v>2443</v>
      </c>
      <c r="P190" s="113">
        <v>14.5358630681893</v>
      </c>
      <c r="Q190" s="113">
        <v>100.528746372599</v>
      </c>
      <c r="R190" s="114" t="s">
        <v>2444</v>
      </c>
      <c r="S190" s="114" t="s">
        <v>2445</v>
      </c>
      <c r="T190" s="115" t="s">
        <v>2446</v>
      </c>
      <c r="U190" s="115" t="s">
        <v>2447</v>
      </c>
      <c r="V190" s="115"/>
      <c r="W190" s="115" t="s">
        <v>2448</v>
      </c>
      <c r="X190" s="115"/>
      <c r="Y190" s="115"/>
      <c r="Z190" s="181"/>
      <c r="AA190" s="181"/>
      <c r="AB190" s="115"/>
      <c r="AC190" s="115"/>
      <c r="AD190" s="166" t="s">
        <v>1762</v>
      </c>
      <c r="AE190" s="166" t="s">
        <v>1763</v>
      </c>
      <c r="AF190" s="117" t="s">
        <v>690</v>
      </c>
      <c r="AG190" s="132">
        <v>44966</v>
      </c>
      <c r="AH190" s="118" t="s">
        <v>691</v>
      </c>
      <c r="AI190" s="118" t="s">
        <v>692</v>
      </c>
      <c r="AJ190" s="145">
        <v>6</v>
      </c>
      <c r="AK190" s="146">
        <v>12</v>
      </c>
      <c r="AL190" s="146">
        <v>4</v>
      </c>
      <c r="AM190" s="146">
        <f>AJ190*AK190</f>
        <v>72</v>
      </c>
      <c r="AN190" s="147">
        <v>1</v>
      </c>
      <c r="AO190" s="147">
        <v>2</v>
      </c>
      <c r="AP190" s="240" t="s">
        <v>2449</v>
      </c>
      <c r="AQ190" s="147" t="s">
        <v>752</v>
      </c>
      <c r="AR190" s="147">
        <v>3</v>
      </c>
      <c r="AS190" s="149"/>
      <c r="AT190" s="138">
        <v>44970</v>
      </c>
      <c r="AU190" s="294" t="s">
        <v>2450</v>
      </c>
      <c r="AV190" s="234" t="s">
        <v>696</v>
      </c>
      <c r="AW190" s="235" t="s">
        <v>1386</v>
      </c>
      <c r="AX190" s="147"/>
      <c r="AY190" s="147"/>
      <c r="AZ190" s="147"/>
      <c r="BA190" s="236"/>
      <c r="BB190" s="236"/>
      <c r="BC190" s="147"/>
      <c r="BD190" s="235" t="s">
        <v>698</v>
      </c>
      <c r="BE190" s="150"/>
      <c r="BF190" s="150"/>
      <c r="BG190" s="237" t="s">
        <v>699</v>
      </c>
      <c r="BH190" s="237" t="s">
        <v>1964</v>
      </c>
      <c r="BI190" s="237" t="s">
        <v>701</v>
      </c>
      <c r="BJ190" s="152"/>
      <c r="BK190" s="152"/>
      <c r="BL190" s="170" t="s">
        <v>1825</v>
      </c>
      <c r="BM190" s="154"/>
      <c r="BN190" s="111" t="s">
        <v>2443</v>
      </c>
      <c r="BO190" s="317" t="s">
        <v>2442</v>
      </c>
      <c r="BP190" s="317" t="s">
        <v>703</v>
      </c>
      <c r="BQ190" s="116" t="s">
        <v>704</v>
      </c>
      <c r="BR190" s="314" t="s">
        <v>1143</v>
      </c>
      <c r="BS190" s="132">
        <v>44966</v>
      </c>
      <c r="BT190" s="133">
        <v>100</v>
      </c>
      <c r="BU190" s="132">
        <v>44966</v>
      </c>
      <c r="BV190" s="132"/>
      <c r="BW190" s="132"/>
      <c r="BX190" s="134"/>
      <c r="BY190" s="134"/>
      <c r="BZ190" s="134"/>
      <c r="CA190" s="132"/>
      <c r="CB190" s="135"/>
      <c r="CC190" s="132"/>
      <c r="CD190" s="136"/>
      <c r="CE190" s="136"/>
      <c r="CF190" s="136"/>
      <c r="CG190" s="135"/>
      <c r="CH190" s="129" t="s">
        <v>701</v>
      </c>
      <c r="CI190" s="132">
        <v>45000</v>
      </c>
      <c r="CJ190" s="132">
        <v>45000</v>
      </c>
      <c r="CK190" s="132"/>
      <c r="CL190" s="132">
        <v>45000</v>
      </c>
      <c r="CM190" s="133">
        <v>100</v>
      </c>
      <c r="CN190" s="132">
        <v>45000</v>
      </c>
      <c r="CO190" s="117"/>
      <c r="CP190" s="117">
        <v>45019</v>
      </c>
      <c r="CQ190" s="117">
        <v>45019</v>
      </c>
      <c r="CR190" s="117"/>
      <c r="CS190" s="117">
        <v>45019</v>
      </c>
      <c r="CT190" s="133">
        <v>100</v>
      </c>
      <c r="CU190" s="117">
        <v>45019</v>
      </c>
      <c r="CV190" s="117"/>
      <c r="CW190" s="147"/>
      <c r="CX190" s="147"/>
      <c r="CY190" s="117">
        <v>45022</v>
      </c>
      <c r="CZ190" s="117">
        <v>45022</v>
      </c>
      <c r="DA190" s="117"/>
      <c r="DB190" s="117">
        <v>45022</v>
      </c>
      <c r="DC190" s="133">
        <v>100</v>
      </c>
      <c r="DD190" s="117">
        <v>45022</v>
      </c>
      <c r="DE190" s="138"/>
      <c r="DF190" s="138">
        <v>45019</v>
      </c>
      <c r="DG190" s="139" t="s">
        <v>4413</v>
      </c>
      <c r="DH190" s="117">
        <v>45040</v>
      </c>
      <c r="DI190" s="117">
        <v>45040</v>
      </c>
      <c r="DJ190" s="117">
        <v>45040</v>
      </c>
      <c r="DK190" s="117">
        <v>45040</v>
      </c>
      <c r="DL190" s="117"/>
      <c r="DM190" s="117"/>
      <c r="DN190" s="117"/>
      <c r="DO190" s="117"/>
      <c r="DP190" s="140"/>
      <c r="DQ190" s="117"/>
      <c r="DR190" s="117"/>
      <c r="DS190" s="117"/>
      <c r="DT190" s="117"/>
      <c r="DU190" s="117"/>
      <c r="DV190" s="117"/>
      <c r="DW190" s="133"/>
      <c r="DX190" s="117"/>
      <c r="DY190" s="117"/>
      <c r="DZ190" s="117">
        <v>45035</v>
      </c>
      <c r="EA190" s="117">
        <v>45035</v>
      </c>
      <c r="EB190" s="117"/>
      <c r="EC190" s="117">
        <v>45035</v>
      </c>
      <c r="ED190" s="116">
        <v>100</v>
      </c>
      <c r="EE190" s="117">
        <v>45035</v>
      </c>
      <c r="EF190" s="117" t="s">
        <v>780</v>
      </c>
      <c r="EG190" s="117">
        <v>45035</v>
      </c>
      <c r="EH190" s="117">
        <v>45035</v>
      </c>
      <c r="EI190" s="117"/>
      <c r="EJ190" s="117">
        <v>45036</v>
      </c>
      <c r="EK190" s="116">
        <v>100</v>
      </c>
      <c r="EL190" s="117">
        <v>45062</v>
      </c>
      <c r="EM190" s="122" t="s">
        <v>4766</v>
      </c>
      <c r="EN190" s="141"/>
      <c r="EO190" s="141"/>
      <c r="EP190" s="141"/>
      <c r="EQ190" s="141"/>
      <c r="ER190" s="141"/>
      <c r="ES190" s="141"/>
      <c r="ET190" s="141"/>
      <c r="EU190" s="117"/>
      <c r="EV190" s="117"/>
      <c r="EW190" s="117"/>
      <c r="EX190" s="117"/>
      <c r="EY190" s="117"/>
      <c r="EZ190" s="117"/>
      <c r="FA190" s="117"/>
      <c r="FB190" s="117">
        <v>45048</v>
      </c>
      <c r="FC190" s="117">
        <v>45048</v>
      </c>
      <c r="FD190" s="117">
        <v>45048</v>
      </c>
      <c r="FE190" s="117">
        <v>45049</v>
      </c>
      <c r="FF190" s="116">
        <v>70</v>
      </c>
      <c r="FG190" s="117"/>
      <c r="FH190" s="138"/>
      <c r="FI190" s="142"/>
      <c r="FJ190" s="142"/>
      <c r="FK190" s="143">
        <v>243347</v>
      </c>
      <c r="FL190" s="143">
        <v>243347</v>
      </c>
      <c r="FM190" s="139" t="s">
        <v>708</v>
      </c>
      <c r="FN190" s="142"/>
      <c r="FO190" s="142"/>
      <c r="FP190" s="143">
        <v>243347</v>
      </c>
      <c r="FQ190" s="143">
        <v>243347</v>
      </c>
      <c r="FR190" s="139" t="s">
        <v>708</v>
      </c>
      <c r="FS190" s="487" t="s">
        <v>4718</v>
      </c>
      <c r="FT190" s="488">
        <v>45126</v>
      </c>
      <c r="FU190" s="489" t="s">
        <v>4844</v>
      </c>
      <c r="FW190" s="470" t="s">
        <v>4724</v>
      </c>
      <c r="FX190" s="471">
        <v>45104</v>
      </c>
      <c r="FY190" s="470" t="s">
        <v>4800</v>
      </c>
    </row>
    <row r="191" spans="1:181" ht="20.100000000000001" customHeight="1" x14ac:dyDescent="0.5">
      <c r="A191" s="109">
        <v>190</v>
      </c>
      <c r="B191" s="109" t="s">
        <v>674</v>
      </c>
      <c r="C191" s="109">
        <v>190</v>
      </c>
      <c r="D191" s="110" t="s">
        <v>675</v>
      </c>
      <c r="E191" s="110" t="s">
        <v>676</v>
      </c>
      <c r="F191" s="110" t="s">
        <v>1751</v>
      </c>
      <c r="G191" s="111" t="s">
        <v>259</v>
      </c>
      <c r="H191" s="110" t="s">
        <v>2451</v>
      </c>
      <c r="I191" s="110" t="s">
        <v>2451</v>
      </c>
      <c r="J191" s="110"/>
      <c r="K191" s="111" t="s">
        <v>2452</v>
      </c>
      <c r="L191" s="111"/>
      <c r="M191" s="111" t="s">
        <v>912</v>
      </c>
      <c r="N191" s="111" t="s">
        <v>682</v>
      </c>
      <c r="O191" s="111" t="s">
        <v>2453</v>
      </c>
      <c r="P191" s="113">
        <v>14.325665757473001</v>
      </c>
      <c r="Q191" s="113">
        <v>100.396911077862</v>
      </c>
      <c r="R191" s="114" t="s">
        <v>2454</v>
      </c>
      <c r="S191" s="114" t="s">
        <v>2455</v>
      </c>
      <c r="T191" s="115" t="s">
        <v>2456</v>
      </c>
      <c r="U191" s="115" t="s">
        <v>2457</v>
      </c>
      <c r="V191" s="115"/>
      <c r="W191" s="115" t="s">
        <v>2458</v>
      </c>
      <c r="X191" s="115"/>
      <c r="Y191" s="115"/>
      <c r="Z191" s="181"/>
      <c r="AA191" s="181"/>
      <c r="AB191" s="115"/>
      <c r="AC191" s="115"/>
      <c r="AD191" s="166" t="s">
        <v>1762</v>
      </c>
      <c r="AE191" s="166" t="s">
        <v>1763</v>
      </c>
      <c r="AF191" s="117" t="s">
        <v>690</v>
      </c>
      <c r="AG191" s="132">
        <v>44963</v>
      </c>
      <c r="AH191" s="168" t="s">
        <v>691</v>
      </c>
      <c r="AI191" s="118" t="s">
        <v>692</v>
      </c>
      <c r="AJ191" s="145">
        <v>4.8</v>
      </c>
      <c r="AK191" s="146">
        <v>6</v>
      </c>
      <c r="AL191" s="146">
        <v>2.2000000000000002</v>
      </c>
      <c r="AM191" s="146">
        <f>AJ191*AK191</f>
        <v>28.799999999999997</v>
      </c>
      <c r="AN191" s="147">
        <v>1</v>
      </c>
      <c r="AO191" s="147">
        <v>1</v>
      </c>
      <c r="AP191" s="240"/>
      <c r="AQ191" s="301"/>
      <c r="AR191" s="301"/>
      <c r="AS191" s="147"/>
      <c r="AT191" s="138">
        <v>44964</v>
      </c>
      <c r="AU191" s="294" t="s">
        <v>2437</v>
      </c>
      <c r="AV191" s="234" t="s">
        <v>725</v>
      </c>
      <c r="AW191" s="235"/>
      <c r="AX191" s="236"/>
      <c r="AY191" s="236"/>
      <c r="AZ191" s="236" t="s">
        <v>1816</v>
      </c>
      <c r="BA191" s="236"/>
      <c r="BB191" s="236"/>
      <c r="BC191" s="236" t="s">
        <v>697</v>
      </c>
      <c r="BD191" s="235"/>
      <c r="BE191" s="235"/>
      <c r="BF191" s="158">
        <v>1</v>
      </c>
      <c r="BG191" s="163" t="s">
        <v>614</v>
      </c>
      <c r="BH191" s="302" t="s">
        <v>1964</v>
      </c>
      <c r="BI191" s="237" t="s">
        <v>701</v>
      </c>
      <c r="BJ191" s="238"/>
      <c r="BK191" s="238"/>
      <c r="BL191" s="153"/>
      <c r="BM191" s="154"/>
      <c r="BN191" s="111" t="s">
        <v>2453</v>
      </c>
      <c r="BO191" s="329" t="s">
        <v>2453</v>
      </c>
      <c r="BP191" s="317"/>
      <c r="BQ191" s="116" t="s">
        <v>704</v>
      </c>
      <c r="BR191" s="116" t="s">
        <v>1143</v>
      </c>
      <c r="BS191" s="132">
        <v>44963</v>
      </c>
      <c r="BT191" s="133">
        <v>100</v>
      </c>
      <c r="BU191" s="132">
        <v>44963</v>
      </c>
      <c r="BV191" s="132" t="s">
        <v>614</v>
      </c>
      <c r="BW191" s="132" t="s">
        <v>1155</v>
      </c>
      <c r="BX191" s="134"/>
      <c r="BY191" s="134"/>
      <c r="BZ191" s="134"/>
      <c r="CA191" s="132"/>
      <c r="CB191" s="171"/>
      <c r="CC191" s="172"/>
      <c r="CD191" s="173"/>
      <c r="CE191" s="173"/>
      <c r="CF191" s="173"/>
      <c r="CG191" s="171" t="s">
        <v>2459</v>
      </c>
      <c r="CH191" s="129" t="s">
        <v>701</v>
      </c>
      <c r="CI191" s="132">
        <v>44986</v>
      </c>
      <c r="CJ191" s="132">
        <v>44986</v>
      </c>
      <c r="CK191" s="132"/>
      <c r="CL191" s="132">
        <v>44986</v>
      </c>
      <c r="CM191" s="133">
        <v>100</v>
      </c>
      <c r="CN191" s="132">
        <v>44986</v>
      </c>
      <c r="CO191" s="132"/>
      <c r="CP191" s="137" t="s">
        <v>706</v>
      </c>
      <c r="CQ191" s="132"/>
      <c r="CR191" s="117"/>
      <c r="CS191" s="132"/>
      <c r="CT191" s="133"/>
      <c r="CU191" s="137" t="s">
        <v>4382</v>
      </c>
      <c r="CV191" s="117"/>
      <c r="CW191" s="236"/>
      <c r="CX191" s="236"/>
      <c r="CY191" s="117">
        <v>45021</v>
      </c>
      <c r="CZ191" s="117">
        <v>45021</v>
      </c>
      <c r="DA191" s="117"/>
      <c r="DB191" s="117">
        <v>45021</v>
      </c>
      <c r="DC191" s="133">
        <v>100</v>
      </c>
      <c r="DD191" s="117">
        <v>45021</v>
      </c>
      <c r="DE191" s="138"/>
      <c r="DF191" s="138">
        <v>45019</v>
      </c>
      <c r="DG191" s="139" t="s">
        <v>4413</v>
      </c>
      <c r="DH191" s="117">
        <v>45034</v>
      </c>
      <c r="DI191" s="117">
        <v>45034</v>
      </c>
      <c r="DJ191" s="117">
        <v>45034</v>
      </c>
      <c r="DK191" s="117">
        <v>45034</v>
      </c>
      <c r="DL191" s="117"/>
      <c r="DM191" s="117"/>
      <c r="DN191" s="117"/>
      <c r="DO191" s="117"/>
      <c r="DP191" s="140"/>
      <c r="DQ191" s="117"/>
      <c r="DR191" s="117"/>
      <c r="DS191" s="117">
        <v>45065</v>
      </c>
      <c r="DT191" s="117">
        <v>45065</v>
      </c>
      <c r="DU191" s="117"/>
      <c r="DV191" s="117">
        <v>45065</v>
      </c>
      <c r="DW191" s="133">
        <v>100</v>
      </c>
      <c r="DX191" s="117">
        <v>45065</v>
      </c>
      <c r="DY191" s="117"/>
      <c r="DZ191" s="117">
        <v>45038</v>
      </c>
      <c r="EA191" s="117">
        <v>45038</v>
      </c>
      <c r="EB191" s="117"/>
      <c r="EC191" s="117">
        <v>45038</v>
      </c>
      <c r="ED191" s="116">
        <v>100</v>
      </c>
      <c r="EE191" s="117">
        <v>45038</v>
      </c>
      <c r="EF191" s="117" t="s">
        <v>1044</v>
      </c>
      <c r="EG191" s="117">
        <v>45038</v>
      </c>
      <c r="EH191" s="117">
        <v>45038</v>
      </c>
      <c r="EI191" s="117"/>
      <c r="EJ191" s="117">
        <v>45038</v>
      </c>
      <c r="EK191" s="116">
        <v>100</v>
      </c>
      <c r="EL191" s="117">
        <v>45062</v>
      </c>
      <c r="EM191" s="122" t="s">
        <v>1044</v>
      </c>
      <c r="EN191" s="141"/>
      <c r="EO191" s="141"/>
      <c r="EP191" s="141"/>
      <c r="EQ191" s="141"/>
      <c r="ER191" s="141"/>
      <c r="ES191" s="141"/>
      <c r="ET191" s="141"/>
      <c r="EU191" s="117"/>
      <c r="EV191" s="117"/>
      <c r="EW191" s="117"/>
      <c r="EX191" s="117"/>
      <c r="EY191" s="117"/>
      <c r="EZ191" s="117"/>
      <c r="FA191" s="117"/>
      <c r="FB191" s="117">
        <v>45046</v>
      </c>
      <c r="FC191" s="117">
        <v>45046</v>
      </c>
      <c r="FD191" s="117">
        <v>45046</v>
      </c>
      <c r="FE191" s="117">
        <v>45048</v>
      </c>
      <c r="FF191" s="116">
        <v>50</v>
      </c>
      <c r="FG191" s="117"/>
      <c r="FH191" s="138" t="s">
        <v>4848</v>
      </c>
      <c r="FI191" s="142"/>
      <c r="FJ191" s="142"/>
      <c r="FK191" s="143"/>
      <c r="FL191" s="143"/>
      <c r="FM191" s="139"/>
      <c r="FN191" s="142"/>
      <c r="FO191" s="142"/>
      <c r="FP191" s="143"/>
      <c r="FQ191" s="143"/>
      <c r="FR191" s="139"/>
      <c r="FS191" s="487" t="s">
        <v>4718</v>
      </c>
      <c r="FT191" s="488">
        <v>45127</v>
      </c>
      <c r="FU191" s="489" t="s">
        <v>4844</v>
      </c>
      <c r="FW191" s="470" t="s">
        <v>4724</v>
      </c>
      <c r="FX191" s="471">
        <v>45104</v>
      </c>
      <c r="FY191" s="470" t="s">
        <v>4800</v>
      </c>
    </row>
    <row r="192" spans="1:181" ht="20.100000000000001" customHeight="1" x14ac:dyDescent="0.5">
      <c r="A192" s="109">
        <v>191</v>
      </c>
      <c r="B192" s="109" t="s">
        <v>674</v>
      </c>
      <c r="C192" s="109">
        <v>191</v>
      </c>
      <c r="D192" s="110" t="s">
        <v>675</v>
      </c>
      <c r="E192" s="110" t="s">
        <v>676</v>
      </c>
      <c r="F192" s="110" t="s">
        <v>1751</v>
      </c>
      <c r="G192" s="111" t="s">
        <v>259</v>
      </c>
      <c r="H192" s="110" t="s">
        <v>2451</v>
      </c>
      <c r="I192" s="110" t="s">
        <v>2460</v>
      </c>
      <c r="J192" s="110"/>
      <c r="K192" s="111" t="s">
        <v>2461</v>
      </c>
      <c r="L192" s="111"/>
      <c r="M192" s="111" t="s">
        <v>2462</v>
      </c>
      <c r="N192" s="111" t="s">
        <v>682</v>
      </c>
      <c r="O192" s="111" t="s">
        <v>2463</v>
      </c>
      <c r="P192" s="113">
        <v>14.3502831986538</v>
      </c>
      <c r="Q192" s="113">
        <v>100.377426066213</v>
      </c>
      <c r="R192" s="341" t="s">
        <v>2464</v>
      </c>
      <c r="S192" s="114"/>
      <c r="T192" s="115" t="s">
        <v>2465</v>
      </c>
      <c r="U192" s="115" t="s">
        <v>2466</v>
      </c>
      <c r="V192" s="115"/>
      <c r="W192" s="342" t="s">
        <v>2467</v>
      </c>
      <c r="X192" s="342"/>
      <c r="Y192" s="115"/>
      <c r="Z192" s="181"/>
      <c r="AA192" s="181"/>
      <c r="AB192" s="342"/>
      <c r="AC192" s="342"/>
      <c r="AD192" s="166" t="s">
        <v>1762</v>
      </c>
      <c r="AE192" s="166" t="s">
        <v>1763</v>
      </c>
      <c r="AF192" s="117" t="s">
        <v>690</v>
      </c>
      <c r="AG192" s="132">
        <v>44963</v>
      </c>
      <c r="AH192" s="168" t="s">
        <v>691</v>
      </c>
      <c r="AI192" s="118" t="s">
        <v>692</v>
      </c>
      <c r="AJ192" s="145">
        <v>8</v>
      </c>
      <c r="AK192" s="146">
        <v>8</v>
      </c>
      <c r="AL192" s="146">
        <v>3.6</v>
      </c>
      <c r="AM192" s="146">
        <f>AJ192*AK192</f>
        <v>64</v>
      </c>
      <c r="AN192" s="147">
        <v>1</v>
      </c>
      <c r="AO192" s="147">
        <v>3</v>
      </c>
      <c r="AP192" s="240"/>
      <c r="AQ192" s="147" t="s">
        <v>1368</v>
      </c>
      <c r="AR192" s="147">
        <v>3</v>
      </c>
      <c r="AS192" s="147"/>
      <c r="AT192" s="138">
        <v>44964</v>
      </c>
      <c r="AU192" s="294" t="s">
        <v>2371</v>
      </c>
      <c r="AV192" s="234" t="s">
        <v>725</v>
      </c>
      <c r="AW192" s="235"/>
      <c r="AX192" s="236"/>
      <c r="AY192" s="236"/>
      <c r="AZ192" s="236"/>
      <c r="BA192" s="236"/>
      <c r="BB192" s="236"/>
      <c r="BC192" s="236"/>
      <c r="BD192" s="235" t="s">
        <v>698</v>
      </c>
      <c r="BE192" s="235"/>
      <c r="BF192" s="235"/>
      <c r="BG192" s="237" t="s">
        <v>699</v>
      </c>
      <c r="BH192" s="237" t="s">
        <v>1964</v>
      </c>
      <c r="BI192" s="237" t="s">
        <v>701</v>
      </c>
      <c r="BJ192" s="238"/>
      <c r="BK192" s="238"/>
      <c r="BL192" s="153"/>
      <c r="BM192" s="154"/>
      <c r="BN192" s="111" t="s">
        <v>2463</v>
      </c>
      <c r="BO192" s="319" t="s">
        <v>2463</v>
      </c>
      <c r="BP192" s="317"/>
      <c r="BQ192" s="116" t="s">
        <v>704</v>
      </c>
      <c r="BR192" s="116" t="s">
        <v>1143</v>
      </c>
      <c r="BS192" s="132">
        <v>44963</v>
      </c>
      <c r="BT192" s="133">
        <v>100</v>
      </c>
      <c r="BU192" s="132">
        <v>44963</v>
      </c>
      <c r="BV192" s="132"/>
      <c r="BW192" s="132"/>
      <c r="BX192" s="134"/>
      <c r="BY192" s="134"/>
      <c r="BZ192" s="134"/>
      <c r="CA192" s="132"/>
      <c r="CB192" s="135"/>
      <c r="CC192" s="132"/>
      <c r="CD192" s="136"/>
      <c r="CE192" s="136"/>
      <c r="CF192" s="136"/>
      <c r="CG192" s="135"/>
      <c r="CH192" s="129" t="s">
        <v>701</v>
      </c>
      <c r="CI192" s="132">
        <v>44986</v>
      </c>
      <c r="CJ192" s="132">
        <v>44986</v>
      </c>
      <c r="CK192" s="132"/>
      <c r="CL192" s="132">
        <v>44986</v>
      </c>
      <c r="CM192" s="133">
        <v>100</v>
      </c>
      <c r="CN192" s="132">
        <v>44986</v>
      </c>
      <c r="CO192" s="132"/>
      <c r="CP192" s="137" t="s">
        <v>706</v>
      </c>
      <c r="CQ192" s="132"/>
      <c r="CR192" s="117"/>
      <c r="CS192" s="132"/>
      <c r="CT192" s="133"/>
      <c r="CU192" s="137" t="s">
        <v>4382</v>
      </c>
      <c r="CV192" s="117"/>
      <c r="CW192" s="236"/>
      <c r="CX192" s="236"/>
      <c r="CY192" s="117">
        <v>45003</v>
      </c>
      <c r="CZ192" s="117">
        <v>45003</v>
      </c>
      <c r="DA192" s="117"/>
      <c r="DB192" s="117">
        <v>45003</v>
      </c>
      <c r="DC192" s="133">
        <v>100</v>
      </c>
      <c r="DD192" s="117">
        <v>45003</v>
      </c>
      <c r="DE192" s="138"/>
      <c r="DF192" s="138">
        <v>45012</v>
      </c>
      <c r="DG192" s="139" t="s">
        <v>4383</v>
      </c>
      <c r="DH192" s="117">
        <v>45034</v>
      </c>
      <c r="DI192" s="117">
        <v>45034</v>
      </c>
      <c r="DJ192" s="117">
        <v>45034</v>
      </c>
      <c r="DK192" s="117">
        <v>45034</v>
      </c>
      <c r="DL192" s="117"/>
      <c r="DM192" s="117"/>
      <c r="DN192" s="117"/>
      <c r="DO192" s="117"/>
      <c r="DP192" s="140"/>
      <c r="DQ192" s="117"/>
      <c r="DR192" s="117"/>
      <c r="DS192" s="117">
        <v>45069</v>
      </c>
      <c r="DT192" s="117">
        <v>45069</v>
      </c>
      <c r="DU192" s="117"/>
      <c r="DV192" s="117">
        <v>45069</v>
      </c>
      <c r="DW192" s="133">
        <v>100</v>
      </c>
      <c r="DX192" s="117">
        <v>45069</v>
      </c>
      <c r="DY192" s="117"/>
      <c r="DZ192" s="117">
        <v>45035</v>
      </c>
      <c r="EA192" s="117">
        <v>45035</v>
      </c>
      <c r="EB192" s="117"/>
      <c r="EC192" s="117">
        <v>45035</v>
      </c>
      <c r="ED192" s="116">
        <v>100</v>
      </c>
      <c r="EE192" s="117">
        <v>45035</v>
      </c>
      <c r="EF192" s="117" t="s">
        <v>780</v>
      </c>
      <c r="EG192" s="117">
        <v>45035</v>
      </c>
      <c r="EH192" s="117">
        <v>45035</v>
      </c>
      <c r="EI192" s="117"/>
      <c r="EJ192" s="117">
        <v>45036</v>
      </c>
      <c r="EK192" s="116">
        <v>100</v>
      </c>
      <c r="EL192" s="117">
        <v>45062</v>
      </c>
      <c r="EM192" s="122" t="s">
        <v>4725</v>
      </c>
      <c r="EN192" s="141"/>
      <c r="EO192" s="141"/>
      <c r="EP192" s="141"/>
      <c r="EQ192" s="141"/>
      <c r="ER192" s="141"/>
      <c r="ES192" s="141"/>
      <c r="ET192" s="141"/>
      <c r="EU192" s="117"/>
      <c r="EV192" s="117"/>
      <c r="EW192" s="117"/>
      <c r="EX192" s="117"/>
      <c r="EY192" s="117"/>
      <c r="EZ192" s="117"/>
      <c r="FA192" s="117"/>
      <c r="FB192" s="117">
        <v>45046</v>
      </c>
      <c r="FC192" s="117">
        <v>45046</v>
      </c>
      <c r="FD192" s="117">
        <v>45046</v>
      </c>
      <c r="FE192" s="117">
        <v>45048</v>
      </c>
      <c r="FF192" s="116">
        <v>50</v>
      </c>
      <c r="FG192" s="117"/>
      <c r="FH192" s="138" t="s">
        <v>4849</v>
      </c>
      <c r="FI192" s="142"/>
      <c r="FJ192" s="142"/>
      <c r="FK192" s="143"/>
      <c r="FL192" s="143"/>
      <c r="FM192" s="139"/>
      <c r="FN192" s="142"/>
      <c r="FO192" s="142"/>
      <c r="FP192" s="143"/>
      <c r="FQ192" s="143"/>
      <c r="FR192" s="139"/>
      <c r="FS192" s="487" t="s">
        <v>4718</v>
      </c>
      <c r="FT192" s="488">
        <v>45127</v>
      </c>
      <c r="FU192" s="489" t="s">
        <v>4844</v>
      </c>
      <c r="FW192" s="470" t="s">
        <v>4724</v>
      </c>
      <c r="FX192" s="471">
        <v>45104</v>
      </c>
      <c r="FY192" s="470" t="s">
        <v>4800</v>
      </c>
    </row>
    <row r="193" spans="1:181" ht="20.100000000000001" customHeight="1" x14ac:dyDescent="0.5">
      <c r="A193" s="109">
        <v>192</v>
      </c>
      <c r="B193" s="109" t="s">
        <v>674</v>
      </c>
      <c r="C193" s="109">
        <v>192</v>
      </c>
      <c r="D193" s="110" t="s">
        <v>675</v>
      </c>
      <c r="E193" s="110" t="s">
        <v>676</v>
      </c>
      <c r="F193" s="110" t="s">
        <v>1751</v>
      </c>
      <c r="G193" s="111" t="s">
        <v>259</v>
      </c>
      <c r="H193" s="110" t="s">
        <v>2468</v>
      </c>
      <c r="I193" s="110" t="s">
        <v>2469</v>
      </c>
      <c r="J193" s="110"/>
      <c r="K193" s="111" t="s">
        <v>2470</v>
      </c>
      <c r="L193" s="111" t="s">
        <v>2375</v>
      </c>
      <c r="M193" s="111"/>
      <c r="N193" s="111" t="s">
        <v>682</v>
      </c>
      <c r="O193" s="111" t="s">
        <v>2471</v>
      </c>
      <c r="P193" s="113">
        <v>14.389572469954</v>
      </c>
      <c r="Q193" s="113">
        <v>100.435578293204</v>
      </c>
      <c r="R193" s="114" t="s">
        <v>2472</v>
      </c>
      <c r="S193" s="114"/>
      <c r="T193" s="115" t="s">
        <v>2473</v>
      </c>
      <c r="U193" s="343" t="s">
        <v>2474</v>
      </c>
      <c r="V193" s="343"/>
      <c r="W193" s="115" t="s">
        <v>2475</v>
      </c>
      <c r="X193" s="115"/>
      <c r="Y193" s="115"/>
      <c r="Z193" s="181"/>
      <c r="AA193" s="181"/>
      <c r="AB193" s="115"/>
      <c r="AC193" s="115"/>
      <c r="AD193" s="166" t="s">
        <v>1762</v>
      </c>
      <c r="AE193" s="166" t="s">
        <v>1763</v>
      </c>
      <c r="AF193" s="117" t="s">
        <v>690</v>
      </c>
      <c r="AG193" s="132">
        <v>44964</v>
      </c>
      <c r="AH193" s="118" t="s">
        <v>691</v>
      </c>
      <c r="AI193" s="118" t="s">
        <v>692</v>
      </c>
      <c r="AJ193" s="145">
        <v>6</v>
      </c>
      <c r="AK193" s="146">
        <v>9</v>
      </c>
      <c r="AL193" s="146">
        <v>3.6</v>
      </c>
      <c r="AM193" s="146">
        <f>AJ193*AK193</f>
        <v>54</v>
      </c>
      <c r="AN193" s="147">
        <v>1</v>
      </c>
      <c r="AO193" s="147">
        <v>2</v>
      </c>
      <c r="AP193" s="240" t="s">
        <v>2476</v>
      </c>
      <c r="AQ193" s="147" t="s">
        <v>848</v>
      </c>
      <c r="AR193" s="147">
        <v>3</v>
      </c>
      <c r="AS193" s="147"/>
      <c r="AT193" s="138">
        <v>44964</v>
      </c>
      <c r="AU193" s="294" t="s">
        <v>2371</v>
      </c>
      <c r="AV193" s="234" t="s">
        <v>696</v>
      </c>
      <c r="AW193" s="235" t="s">
        <v>1386</v>
      </c>
      <c r="AX193" s="236" t="s">
        <v>1057</v>
      </c>
      <c r="AY193" s="236"/>
      <c r="AZ193" s="236"/>
      <c r="BA193" s="236"/>
      <c r="BB193" s="236"/>
      <c r="BC193" s="236"/>
      <c r="BD193" s="235" t="s">
        <v>698</v>
      </c>
      <c r="BE193" s="235"/>
      <c r="BF193" s="235"/>
      <c r="BG193" s="237" t="s">
        <v>699</v>
      </c>
      <c r="BH193" s="237" t="s">
        <v>1964</v>
      </c>
      <c r="BI193" s="237" t="s">
        <v>701</v>
      </c>
      <c r="BJ193" s="238"/>
      <c r="BK193" s="238"/>
      <c r="BL193" s="170" t="s">
        <v>2477</v>
      </c>
      <c r="BM193" s="154"/>
      <c r="BN193" s="111" t="s">
        <v>2471</v>
      </c>
      <c r="BO193" s="319" t="s">
        <v>2471</v>
      </c>
      <c r="BP193" s="317"/>
      <c r="BQ193" s="116" t="s">
        <v>704</v>
      </c>
      <c r="BR193" s="116" t="s">
        <v>1143</v>
      </c>
      <c r="BS193" s="132">
        <v>44964</v>
      </c>
      <c r="BT193" s="133">
        <v>100</v>
      </c>
      <c r="BU193" s="132">
        <v>44964</v>
      </c>
      <c r="BV193" s="132"/>
      <c r="BW193" s="132"/>
      <c r="BX193" s="134"/>
      <c r="BY193" s="134"/>
      <c r="BZ193" s="134"/>
      <c r="CA193" s="132"/>
      <c r="CB193" s="135"/>
      <c r="CC193" s="132"/>
      <c r="CD193" s="136"/>
      <c r="CE193" s="136"/>
      <c r="CF193" s="136"/>
      <c r="CG193" s="135"/>
      <c r="CH193" s="129" t="s">
        <v>701</v>
      </c>
      <c r="CI193" s="132">
        <v>45000</v>
      </c>
      <c r="CJ193" s="132">
        <v>45000</v>
      </c>
      <c r="CK193" s="132"/>
      <c r="CL193" s="132">
        <v>45000</v>
      </c>
      <c r="CM193" s="133">
        <v>100</v>
      </c>
      <c r="CN193" s="132">
        <v>45000</v>
      </c>
      <c r="CO193" s="117"/>
      <c r="CP193" s="117">
        <v>45015</v>
      </c>
      <c r="CQ193" s="117">
        <v>45015</v>
      </c>
      <c r="CR193" s="117"/>
      <c r="CS193" s="117">
        <v>45015</v>
      </c>
      <c r="CT193" s="133">
        <v>100</v>
      </c>
      <c r="CU193" s="117">
        <v>45015</v>
      </c>
      <c r="CV193" s="117"/>
      <c r="CW193" s="236" t="s">
        <v>1057</v>
      </c>
      <c r="CX193" s="236"/>
      <c r="CY193" s="117">
        <v>45001</v>
      </c>
      <c r="CZ193" s="117">
        <v>45001</v>
      </c>
      <c r="DA193" s="117"/>
      <c r="DB193" s="117">
        <v>45003</v>
      </c>
      <c r="DC193" s="133">
        <v>100</v>
      </c>
      <c r="DD193" s="117">
        <v>45003</v>
      </c>
      <c r="DE193" s="138"/>
      <c r="DF193" s="138">
        <v>45007</v>
      </c>
      <c r="DG193" s="139" t="s">
        <v>4446</v>
      </c>
      <c r="DH193" s="117">
        <v>45042</v>
      </c>
      <c r="DI193" s="117">
        <v>45042</v>
      </c>
      <c r="DJ193" s="117">
        <v>45042</v>
      </c>
      <c r="DK193" s="117">
        <v>45042</v>
      </c>
      <c r="DL193" s="117"/>
      <c r="DM193" s="117"/>
      <c r="DN193" s="117"/>
      <c r="DO193" s="117"/>
      <c r="DP193" s="140"/>
      <c r="DQ193" s="117"/>
      <c r="DR193" s="117"/>
      <c r="DS193" s="117">
        <v>45069</v>
      </c>
      <c r="DT193" s="117">
        <v>45069</v>
      </c>
      <c r="DU193" s="117"/>
      <c r="DV193" s="117">
        <v>45069</v>
      </c>
      <c r="DW193" s="133">
        <v>100</v>
      </c>
      <c r="DX193" s="117">
        <v>45069</v>
      </c>
      <c r="DY193" s="117"/>
      <c r="DZ193" s="117">
        <v>45037</v>
      </c>
      <c r="EA193" s="117">
        <v>45037</v>
      </c>
      <c r="EB193" s="117"/>
      <c r="EC193" s="117">
        <v>45037</v>
      </c>
      <c r="ED193" s="116">
        <v>100</v>
      </c>
      <c r="EE193" s="117">
        <v>45037</v>
      </c>
      <c r="EF193" s="117" t="s">
        <v>1044</v>
      </c>
      <c r="EG193" s="117">
        <v>45037</v>
      </c>
      <c r="EH193" s="117">
        <v>45037</v>
      </c>
      <c r="EI193" s="117"/>
      <c r="EJ193" s="117">
        <v>45037</v>
      </c>
      <c r="EK193" s="116">
        <v>100</v>
      </c>
      <c r="EL193" s="117">
        <v>45062</v>
      </c>
      <c r="EM193" s="122" t="s">
        <v>1044</v>
      </c>
      <c r="EN193" s="141"/>
      <c r="EO193" s="141"/>
      <c r="EP193" s="141"/>
      <c r="EQ193" s="141"/>
      <c r="ER193" s="141"/>
      <c r="ES193" s="141"/>
      <c r="ET193" s="141"/>
      <c r="EU193" s="117"/>
      <c r="EV193" s="117"/>
      <c r="EW193" s="117"/>
      <c r="EX193" s="117"/>
      <c r="EY193" s="117"/>
      <c r="EZ193" s="117"/>
      <c r="FA193" s="117"/>
      <c r="FB193" s="117">
        <v>45046</v>
      </c>
      <c r="FC193" s="117">
        <v>45046</v>
      </c>
      <c r="FD193" s="117">
        <v>45046</v>
      </c>
      <c r="FE193" s="117">
        <v>45047</v>
      </c>
      <c r="FF193" s="116">
        <v>70</v>
      </c>
      <c r="FG193" s="117"/>
      <c r="FH193" s="138" t="s">
        <v>4849</v>
      </c>
      <c r="FI193" s="142"/>
      <c r="FJ193" s="142"/>
      <c r="FK193" s="143">
        <v>243347</v>
      </c>
      <c r="FL193" s="143">
        <v>243347</v>
      </c>
      <c r="FM193" s="139" t="s">
        <v>708</v>
      </c>
      <c r="FN193" s="142"/>
      <c r="FO193" s="142"/>
      <c r="FP193" s="143">
        <v>243347</v>
      </c>
      <c r="FQ193" s="143">
        <v>243347</v>
      </c>
      <c r="FR193" s="139" t="s">
        <v>708</v>
      </c>
      <c r="FS193" s="487" t="s">
        <v>4718</v>
      </c>
      <c r="FT193" s="488">
        <v>45127</v>
      </c>
      <c r="FU193" s="489" t="s">
        <v>4844</v>
      </c>
      <c r="FW193" s="470" t="s">
        <v>4724</v>
      </c>
      <c r="FX193" s="471">
        <v>45104</v>
      </c>
      <c r="FY193" s="470" t="s">
        <v>4800</v>
      </c>
    </row>
    <row r="194" spans="1:181" ht="20.100000000000001" customHeight="1" x14ac:dyDescent="0.5">
      <c r="A194" s="109">
        <v>193</v>
      </c>
      <c r="B194" s="109" t="s">
        <v>674</v>
      </c>
      <c r="C194" s="109">
        <v>193</v>
      </c>
      <c r="D194" s="110" t="s">
        <v>675</v>
      </c>
      <c r="E194" s="110" t="s">
        <v>676</v>
      </c>
      <c r="F194" s="110" t="s">
        <v>1202</v>
      </c>
      <c r="G194" s="111" t="s">
        <v>294</v>
      </c>
      <c r="H194" s="110" t="s">
        <v>2478</v>
      </c>
      <c r="I194" s="110" t="s">
        <v>2479</v>
      </c>
      <c r="J194" s="110"/>
      <c r="K194" s="111" t="s">
        <v>2480</v>
      </c>
      <c r="L194" s="111"/>
      <c r="M194" s="111"/>
      <c r="N194" s="111" t="s">
        <v>1207</v>
      </c>
      <c r="O194" s="111" t="s">
        <v>2481</v>
      </c>
      <c r="P194" s="113">
        <v>12.919213475202501</v>
      </c>
      <c r="Q194" s="113">
        <v>101.209021964328</v>
      </c>
      <c r="R194" s="114" t="s">
        <v>2482</v>
      </c>
      <c r="S194" s="114" t="s">
        <v>2483</v>
      </c>
      <c r="T194" s="115"/>
      <c r="U194" s="115"/>
      <c r="V194" s="115"/>
      <c r="W194" s="115" t="s">
        <v>2484</v>
      </c>
      <c r="X194" s="115"/>
      <c r="Y194" s="115"/>
      <c r="Z194" s="181"/>
      <c r="AA194" s="181"/>
      <c r="AB194" s="115"/>
      <c r="AC194" s="115"/>
      <c r="AD194" s="166" t="s">
        <v>1256</v>
      </c>
      <c r="AE194" s="166" t="s">
        <v>1257</v>
      </c>
      <c r="AF194" s="267">
        <v>44981</v>
      </c>
      <c r="AG194" s="267">
        <v>44981</v>
      </c>
      <c r="AH194" s="118" t="s">
        <v>691</v>
      </c>
      <c r="AI194" s="118" t="s">
        <v>692</v>
      </c>
      <c r="AJ194" s="145"/>
      <c r="AK194" s="146"/>
      <c r="AL194" s="146"/>
      <c r="AM194" s="146"/>
      <c r="AN194" s="147"/>
      <c r="AO194" s="147"/>
      <c r="AP194" s="116"/>
      <c r="AQ194" s="147"/>
      <c r="AR194" s="147"/>
      <c r="AS194" s="149"/>
      <c r="AT194" s="122"/>
      <c r="AU194" s="142"/>
      <c r="AV194" s="149"/>
      <c r="AW194" s="150"/>
      <c r="AX194" s="149"/>
      <c r="AY194" s="149"/>
      <c r="AZ194" s="149"/>
      <c r="BA194" s="149"/>
      <c r="BB194" s="149"/>
      <c r="BC194" s="149"/>
      <c r="BD194" s="150" t="s">
        <v>698</v>
      </c>
      <c r="BE194" s="150"/>
      <c r="BF194" s="150"/>
      <c r="BG194" s="151" t="s">
        <v>699</v>
      </c>
      <c r="BH194" s="151" t="s">
        <v>1964</v>
      </c>
      <c r="BI194" s="151" t="s">
        <v>701</v>
      </c>
      <c r="BJ194" s="152"/>
      <c r="BK194" s="152"/>
      <c r="BL194" s="153"/>
      <c r="BM194" s="154"/>
      <c r="BN194" s="111" t="s">
        <v>2481</v>
      </c>
      <c r="BO194" s="311" t="s">
        <v>2481</v>
      </c>
      <c r="BP194" s="196"/>
      <c r="BQ194" s="269" t="s">
        <v>1215</v>
      </c>
      <c r="BR194" s="269" t="s">
        <v>705</v>
      </c>
      <c r="BS194" s="267">
        <v>44981</v>
      </c>
      <c r="BT194" s="133">
        <v>100</v>
      </c>
      <c r="BU194" s="132">
        <v>44981</v>
      </c>
      <c r="BV194" s="132"/>
      <c r="BW194" s="132"/>
      <c r="BX194" s="134"/>
      <c r="BY194" s="134"/>
      <c r="BZ194" s="134"/>
      <c r="CA194" s="132"/>
      <c r="CB194" s="135"/>
      <c r="CC194" s="132"/>
      <c r="CD194" s="136"/>
      <c r="CE194" s="136"/>
      <c r="CF194" s="136"/>
      <c r="CG194" s="135" t="s">
        <v>2485</v>
      </c>
      <c r="CH194" s="129"/>
      <c r="CI194" s="117">
        <v>45017</v>
      </c>
      <c r="CJ194" s="117">
        <v>45019</v>
      </c>
      <c r="CK194" s="117"/>
      <c r="CL194" s="117">
        <v>45019</v>
      </c>
      <c r="CM194" s="133">
        <v>100</v>
      </c>
      <c r="CN194" s="117">
        <v>45019</v>
      </c>
      <c r="CO194" s="240"/>
      <c r="CP194" s="117">
        <v>45019</v>
      </c>
      <c r="CQ194" s="117">
        <v>45019</v>
      </c>
      <c r="CR194" s="240"/>
      <c r="CS194" s="117">
        <v>45019</v>
      </c>
      <c r="CT194" s="133">
        <v>100</v>
      </c>
      <c r="CU194" s="117">
        <v>45019</v>
      </c>
      <c r="CV194" s="129" t="s">
        <v>2486</v>
      </c>
      <c r="CW194" s="149"/>
      <c r="CX194" s="149"/>
      <c r="CY194" s="117">
        <v>45017</v>
      </c>
      <c r="CZ194" s="117">
        <v>45019</v>
      </c>
      <c r="DA194" s="117"/>
      <c r="DB194" s="117">
        <v>45019</v>
      </c>
      <c r="DC194" s="133">
        <v>100</v>
      </c>
      <c r="DD194" s="117">
        <v>45019</v>
      </c>
      <c r="DE194" s="138"/>
      <c r="DF194" s="138">
        <v>45023</v>
      </c>
      <c r="DG194" s="139" t="s">
        <v>4387</v>
      </c>
      <c r="DH194" s="117">
        <v>45041</v>
      </c>
      <c r="DI194" s="117">
        <v>45041</v>
      </c>
      <c r="DJ194" s="117">
        <v>45041</v>
      </c>
      <c r="DK194" s="117">
        <v>45041</v>
      </c>
      <c r="DL194" s="240"/>
      <c r="DM194" s="240"/>
      <c r="DN194" s="240"/>
      <c r="DO194" s="240"/>
      <c r="DP194" s="271"/>
      <c r="DQ194" s="240"/>
      <c r="DR194" s="240"/>
      <c r="DS194" s="117">
        <v>45058</v>
      </c>
      <c r="DT194" s="117">
        <v>45057</v>
      </c>
      <c r="DU194" s="117"/>
      <c r="DV194" s="117">
        <v>45057</v>
      </c>
      <c r="DW194" s="133">
        <v>100</v>
      </c>
      <c r="DX194" s="117">
        <v>45057</v>
      </c>
      <c r="DY194" s="240"/>
      <c r="DZ194" s="117">
        <v>45042</v>
      </c>
      <c r="EA194" s="117">
        <v>45042</v>
      </c>
      <c r="EB194" s="240"/>
      <c r="EC194" s="117">
        <v>45042</v>
      </c>
      <c r="ED194" s="116">
        <v>100</v>
      </c>
      <c r="EE194" s="117">
        <v>45042</v>
      </c>
      <c r="EF194" s="240" t="s">
        <v>4522</v>
      </c>
      <c r="EG194" s="117">
        <v>45052</v>
      </c>
      <c r="EH194" s="117">
        <v>45052</v>
      </c>
      <c r="EI194" s="117"/>
      <c r="EJ194" s="117">
        <v>45052</v>
      </c>
      <c r="EK194" s="133">
        <v>100</v>
      </c>
      <c r="EL194" s="117">
        <v>45062</v>
      </c>
      <c r="EM194" s="122" t="s">
        <v>4523</v>
      </c>
      <c r="EN194" s="141"/>
      <c r="EO194" s="141"/>
      <c r="EP194" s="141"/>
      <c r="EQ194" s="141"/>
      <c r="ER194" s="141"/>
      <c r="ES194" s="141"/>
      <c r="ET194" s="141"/>
      <c r="EU194" s="240"/>
      <c r="EV194" s="240"/>
      <c r="EW194" s="240"/>
      <c r="EX194" s="240"/>
      <c r="EY194" s="240"/>
      <c r="EZ194" s="240"/>
      <c r="FA194" s="240"/>
      <c r="FB194" s="117">
        <v>45054</v>
      </c>
      <c r="FC194" s="117">
        <v>45054</v>
      </c>
      <c r="FD194" s="117"/>
      <c r="FE194" s="117">
        <v>45055</v>
      </c>
      <c r="FF194" s="116">
        <v>100</v>
      </c>
      <c r="FG194" s="117">
        <v>45066</v>
      </c>
      <c r="FH194" s="490" t="s">
        <v>4850</v>
      </c>
      <c r="FI194" s="142"/>
      <c r="FJ194" s="142"/>
      <c r="FK194" s="143">
        <v>243347</v>
      </c>
      <c r="FL194" s="143">
        <v>243347</v>
      </c>
      <c r="FM194" s="139" t="s">
        <v>708</v>
      </c>
      <c r="FN194" s="142"/>
      <c r="FO194" s="142"/>
      <c r="FP194" s="143">
        <v>243347</v>
      </c>
      <c r="FQ194" s="143">
        <v>243347</v>
      </c>
      <c r="FR194" s="139" t="s">
        <v>708</v>
      </c>
      <c r="FS194" s="491" t="s">
        <v>4718</v>
      </c>
      <c r="FT194" s="461">
        <v>45173</v>
      </c>
      <c r="FU194" s="462" t="s">
        <v>4778</v>
      </c>
      <c r="FW194" s="446" t="s">
        <v>4718</v>
      </c>
      <c r="FX194" s="455">
        <v>45083</v>
      </c>
      <c r="FY194" s="446" t="s">
        <v>4720</v>
      </c>
    </row>
    <row r="195" spans="1:181" ht="20.100000000000001" customHeight="1" x14ac:dyDescent="0.5">
      <c r="A195" s="109">
        <v>194</v>
      </c>
      <c r="B195" s="109" t="s">
        <v>674</v>
      </c>
      <c r="C195" s="109">
        <v>194</v>
      </c>
      <c r="D195" s="110" t="s">
        <v>675</v>
      </c>
      <c r="E195" s="110" t="s">
        <v>676</v>
      </c>
      <c r="F195" s="110" t="s">
        <v>1202</v>
      </c>
      <c r="G195" s="111" t="s">
        <v>294</v>
      </c>
      <c r="H195" s="110" t="s">
        <v>2478</v>
      </c>
      <c r="I195" s="110" t="s">
        <v>2479</v>
      </c>
      <c r="J195" s="110"/>
      <c r="K195" s="111" t="s">
        <v>2487</v>
      </c>
      <c r="L195" s="111"/>
      <c r="M195" s="111"/>
      <c r="N195" s="111" t="s">
        <v>1207</v>
      </c>
      <c r="O195" s="111" t="s">
        <v>2489</v>
      </c>
      <c r="P195" s="113">
        <v>12.890115708740201</v>
      </c>
      <c r="Q195" s="113">
        <v>101.270996636885</v>
      </c>
      <c r="R195" s="114"/>
      <c r="S195" s="114"/>
      <c r="T195" s="115"/>
      <c r="U195" s="115"/>
      <c r="V195" s="115"/>
      <c r="W195" s="115" t="s">
        <v>2490</v>
      </c>
      <c r="X195" s="115"/>
      <c r="Y195" s="115"/>
      <c r="Z195" s="181"/>
      <c r="AA195" s="181"/>
      <c r="AB195" s="115"/>
      <c r="AC195" s="115"/>
      <c r="AD195" s="166" t="s">
        <v>1256</v>
      </c>
      <c r="AE195" s="166" t="s">
        <v>1257</v>
      </c>
      <c r="AF195" s="267">
        <v>44981</v>
      </c>
      <c r="AG195" s="267">
        <v>44981</v>
      </c>
      <c r="AH195" s="118" t="s">
        <v>691</v>
      </c>
      <c r="AI195" s="118" t="s">
        <v>692</v>
      </c>
      <c r="AJ195" s="145"/>
      <c r="AK195" s="146"/>
      <c r="AL195" s="146"/>
      <c r="AM195" s="146"/>
      <c r="AN195" s="147"/>
      <c r="AO195" s="147"/>
      <c r="AP195" s="116"/>
      <c r="AQ195" s="147"/>
      <c r="AR195" s="147"/>
      <c r="AS195" s="149"/>
      <c r="AT195" s="122"/>
      <c r="AU195" s="142"/>
      <c r="AV195" s="149"/>
      <c r="AW195" s="150"/>
      <c r="AX195" s="149"/>
      <c r="AY195" s="149"/>
      <c r="AZ195" s="149"/>
      <c r="BA195" s="149"/>
      <c r="BB195" s="149"/>
      <c r="BC195" s="149"/>
      <c r="BD195" s="150" t="s">
        <v>698</v>
      </c>
      <c r="BE195" s="150"/>
      <c r="BF195" s="150"/>
      <c r="BG195" s="151" t="s">
        <v>699</v>
      </c>
      <c r="BH195" s="151" t="s">
        <v>1964</v>
      </c>
      <c r="BI195" s="151" t="s">
        <v>701</v>
      </c>
      <c r="BJ195" s="152"/>
      <c r="BK195" s="152"/>
      <c r="BL195" s="153"/>
      <c r="BM195" s="154"/>
      <c r="BN195" s="111" t="s">
        <v>2489</v>
      </c>
      <c r="BO195" s="257" t="s">
        <v>2488</v>
      </c>
      <c r="BP195" s="257" t="s">
        <v>703</v>
      </c>
      <c r="BQ195" s="269" t="s">
        <v>1215</v>
      </c>
      <c r="BR195" s="269" t="s">
        <v>705</v>
      </c>
      <c r="BS195" s="267">
        <v>44981</v>
      </c>
      <c r="BT195" s="133">
        <v>100</v>
      </c>
      <c r="BU195" s="132">
        <v>44981</v>
      </c>
      <c r="BV195" s="132"/>
      <c r="BW195" s="132"/>
      <c r="BX195" s="134"/>
      <c r="BY195" s="134"/>
      <c r="BZ195" s="134"/>
      <c r="CA195" s="132"/>
      <c r="CB195" s="135"/>
      <c r="CC195" s="132"/>
      <c r="CD195" s="136"/>
      <c r="CE195" s="136"/>
      <c r="CF195" s="136"/>
      <c r="CG195" s="135"/>
      <c r="CH195" s="129"/>
      <c r="CI195" s="132">
        <v>44995</v>
      </c>
      <c r="CJ195" s="132">
        <v>44995</v>
      </c>
      <c r="CK195" s="132"/>
      <c r="CL195" s="132">
        <v>44995</v>
      </c>
      <c r="CM195" s="133">
        <v>100</v>
      </c>
      <c r="CN195" s="132">
        <v>44995</v>
      </c>
      <c r="CO195" s="240"/>
      <c r="CP195" s="132">
        <v>44995</v>
      </c>
      <c r="CQ195" s="132">
        <v>44995</v>
      </c>
      <c r="CR195" s="240"/>
      <c r="CS195" s="132">
        <v>44995</v>
      </c>
      <c r="CT195" s="133">
        <v>100</v>
      </c>
      <c r="CU195" s="117">
        <v>44995</v>
      </c>
      <c r="CV195" s="116"/>
      <c r="CW195" s="149"/>
      <c r="CX195" s="149"/>
      <c r="CY195" s="117">
        <v>45007</v>
      </c>
      <c r="CZ195" s="117">
        <v>45007</v>
      </c>
      <c r="DA195" s="117"/>
      <c r="DB195" s="117">
        <v>45007</v>
      </c>
      <c r="DC195" s="133">
        <v>100</v>
      </c>
      <c r="DD195" s="117">
        <v>45007</v>
      </c>
      <c r="DE195" s="138"/>
      <c r="DF195" s="138">
        <v>45007</v>
      </c>
      <c r="DG195" s="139" t="s">
        <v>4446</v>
      </c>
      <c r="DH195" s="117">
        <v>45028</v>
      </c>
      <c r="DI195" s="117">
        <v>45028</v>
      </c>
      <c r="DJ195" s="117">
        <v>45028</v>
      </c>
      <c r="DK195" s="117">
        <v>45028</v>
      </c>
      <c r="DL195" s="240"/>
      <c r="DM195" s="240"/>
      <c r="DN195" s="240"/>
      <c r="DO195" s="240"/>
      <c r="DP195" s="271"/>
      <c r="DQ195" s="240"/>
      <c r="DR195" s="240"/>
      <c r="DS195" s="117">
        <v>45057</v>
      </c>
      <c r="DT195" s="117">
        <v>45056</v>
      </c>
      <c r="DU195" s="117"/>
      <c r="DV195" s="117">
        <v>45059</v>
      </c>
      <c r="DW195" s="133">
        <v>100</v>
      </c>
      <c r="DX195" s="117">
        <v>45056</v>
      </c>
      <c r="DY195" s="240"/>
      <c r="DZ195" s="117">
        <v>45039</v>
      </c>
      <c r="EA195" s="117">
        <v>45039</v>
      </c>
      <c r="EB195" s="240"/>
      <c r="EC195" s="117">
        <v>45039</v>
      </c>
      <c r="ED195" s="116">
        <v>100</v>
      </c>
      <c r="EE195" s="117">
        <v>45039</v>
      </c>
      <c r="EF195" s="117" t="s">
        <v>2491</v>
      </c>
      <c r="EG195" s="117">
        <v>45039</v>
      </c>
      <c r="EH195" s="117">
        <v>45039</v>
      </c>
      <c r="EI195" s="117"/>
      <c r="EJ195" s="117">
        <v>45040</v>
      </c>
      <c r="EK195" s="116">
        <v>100</v>
      </c>
      <c r="EL195" s="117">
        <v>45062</v>
      </c>
      <c r="EM195" s="122" t="s">
        <v>4766</v>
      </c>
      <c r="EN195" s="141"/>
      <c r="EO195" s="141"/>
      <c r="EP195" s="141"/>
      <c r="EQ195" s="141"/>
      <c r="ER195" s="141"/>
      <c r="ES195" s="141"/>
      <c r="ET195" s="141"/>
      <c r="EU195" s="240"/>
      <c r="EV195" s="240"/>
      <c r="EW195" s="240"/>
      <c r="EX195" s="240"/>
      <c r="EY195" s="240"/>
      <c r="EZ195" s="240"/>
      <c r="FA195" s="240"/>
      <c r="FB195" s="117">
        <v>45054</v>
      </c>
      <c r="FC195" s="117">
        <v>45054</v>
      </c>
      <c r="FD195" s="117"/>
      <c r="FE195" s="117">
        <v>45055</v>
      </c>
      <c r="FF195" s="116">
        <v>100</v>
      </c>
      <c r="FG195" s="117">
        <v>45068</v>
      </c>
      <c r="FH195" s="138"/>
      <c r="FI195" s="142"/>
      <c r="FJ195" s="142"/>
      <c r="FK195" s="143">
        <v>243349</v>
      </c>
      <c r="FL195" s="143">
        <v>243349</v>
      </c>
      <c r="FM195" s="139" t="s">
        <v>708</v>
      </c>
      <c r="FN195" s="142"/>
      <c r="FO195" s="142"/>
      <c r="FP195" s="143">
        <v>243349</v>
      </c>
      <c r="FQ195" s="143">
        <v>243349</v>
      </c>
      <c r="FR195" s="157" t="s">
        <v>729</v>
      </c>
      <c r="FS195" s="491" t="s">
        <v>4718</v>
      </c>
      <c r="FT195" s="461">
        <v>45173</v>
      </c>
      <c r="FU195" s="462" t="s">
        <v>4778</v>
      </c>
      <c r="FW195" s="446" t="s">
        <v>4718</v>
      </c>
      <c r="FX195" s="455">
        <v>45083</v>
      </c>
      <c r="FY195" s="446" t="s">
        <v>4720</v>
      </c>
    </row>
    <row r="196" spans="1:181" ht="20.100000000000001" customHeight="1" x14ac:dyDescent="0.5">
      <c r="A196" s="109">
        <v>195</v>
      </c>
      <c r="B196" s="109" t="s">
        <v>674</v>
      </c>
      <c r="C196" s="109">
        <v>195</v>
      </c>
      <c r="D196" s="110" t="s">
        <v>675</v>
      </c>
      <c r="E196" s="110" t="s">
        <v>676</v>
      </c>
      <c r="F196" s="110" t="s">
        <v>1202</v>
      </c>
      <c r="G196" s="111" t="s">
        <v>294</v>
      </c>
      <c r="H196" s="110" t="s">
        <v>2478</v>
      </c>
      <c r="I196" s="110" t="s">
        <v>2492</v>
      </c>
      <c r="J196" s="110"/>
      <c r="K196" s="111" t="s">
        <v>4528</v>
      </c>
      <c r="L196" s="111" t="s">
        <v>2493</v>
      </c>
      <c r="M196" s="111"/>
      <c r="N196" s="111" t="s">
        <v>1207</v>
      </c>
      <c r="O196" s="111" t="s">
        <v>2494</v>
      </c>
      <c r="P196" s="113">
        <v>13.052210885586501</v>
      </c>
      <c r="Q196" s="113">
        <v>101.196999357309</v>
      </c>
      <c r="R196" s="114" t="s">
        <v>2495</v>
      </c>
      <c r="S196" s="114" t="s">
        <v>2496</v>
      </c>
      <c r="T196" s="115"/>
      <c r="U196" s="115"/>
      <c r="V196" s="115"/>
      <c r="W196" s="115" t="s">
        <v>2497</v>
      </c>
      <c r="X196" s="115"/>
      <c r="Y196" s="115"/>
      <c r="Z196" s="181"/>
      <c r="AA196" s="181"/>
      <c r="AB196" s="115"/>
      <c r="AC196" s="115"/>
      <c r="AD196" s="166" t="s">
        <v>1256</v>
      </c>
      <c r="AE196" s="166" t="s">
        <v>1257</v>
      </c>
      <c r="AF196" s="267">
        <v>44981</v>
      </c>
      <c r="AG196" s="132">
        <v>44980</v>
      </c>
      <c r="AH196" s="118" t="s">
        <v>691</v>
      </c>
      <c r="AI196" s="118" t="s">
        <v>692</v>
      </c>
      <c r="AJ196" s="145">
        <v>8</v>
      </c>
      <c r="AK196" s="146">
        <v>6</v>
      </c>
      <c r="AL196" s="146">
        <v>3</v>
      </c>
      <c r="AM196" s="146">
        <v>48</v>
      </c>
      <c r="AN196" s="147">
        <v>1</v>
      </c>
      <c r="AO196" s="147">
        <v>1</v>
      </c>
      <c r="AP196" s="116" t="s">
        <v>2498</v>
      </c>
      <c r="AQ196" s="147" t="s">
        <v>1236</v>
      </c>
      <c r="AR196" s="147">
        <v>3</v>
      </c>
      <c r="AS196" s="149"/>
      <c r="AT196" s="122"/>
      <c r="AU196" s="142"/>
      <c r="AV196" s="149"/>
      <c r="AW196" s="150"/>
      <c r="AX196" s="149"/>
      <c r="AY196" s="149"/>
      <c r="AZ196" s="149"/>
      <c r="BA196" s="149"/>
      <c r="BB196" s="149"/>
      <c r="BC196" s="149"/>
      <c r="BD196" s="150"/>
      <c r="BE196" s="150" t="s">
        <v>1247</v>
      </c>
      <c r="BF196" s="150">
        <v>1</v>
      </c>
      <c r="BG196" s="151"/>
      <c r="BH196" s="151" t="s">
        <v>1964</v>
      </c>
      <c r="BI196" s="151"/>
      <c r="BJ196" s="152"/>
      <c r="BK196" s="152"/>
      <c r="BL196" s="153"/>
      <c r="BM196" s="154"/>
      <c r="BN196" s="111" t="s">
        <v>2494</v>
      </c>
      <c r="BO196" s="311" t="s">
        <v>2494</v>
      </c>
      <c r="BP196" s="196"/>
      <c r="BQ196" s="269" t="s">
        <v>1215</v>
      </c>
      <c r="BR196" s="116" t="s">
        <v>705</v>
      </c>
      <c r="BS196" s="132">
        <v>44980</v>
      </c>
      <c r="BT196" s="133">
        <v>100</v>
      </c>
      <c r="BU196" s="132">
        <v>44980</v>
      </c>
      <c r="BV196" s="132"/>
      <c r="BW196" s="132"/>
      <c r="BX196" s="134"/>
      <c r="BY196" s="134"/>
      <c r="BZ196" s="134"/>
      <c r="CA196" s="132"/>
      <c r="CB196" s="135"/>
      <c r="CC196" s="132" t="s">
        <v>1248</v>
      </c>
      <c r="CD196" s="270" t="s">
        <v>1287</v>
      </c>
      <c r="CE196" s="270"/>
      <c r="CF196" s="270"/>
      <c r="CG196" s="135"/>
      <c r="CH196" s="129"/>
      <c r="CI196" s="117">
        <v>45014</v>
      </c>
      <c r="CJ196" s="117">
        <v>45014</v>
      </c>
      <c r="CK196" s="132"/>
      <c r="CL196" s="117">
        <v>45014</v>
      </c>
      <c r="CM196" s="133">
        <v>100</v>
      </c>
      <c r="CN196" s="117">
        <v>45014</v>
      </c>
      <c r="CO196" s="240"/>
      <c r="CP196" s="132">
        <v>45014</v>
      </c>
      <c r="CQ196" s="132">
        <v>45014</v>
      </c>
      <c r="CR196" s="240"/>
      <c r="CS196" s="117">
        <v>45014</v>
      </c>
      <c r="CT196" s="133">
        <v>100</v>
      </c>
      <c r="CU196" s="117">
        <v>45014</v>
      </c>
      <c r="CV196" s="129"/>
      <c r="CW196" s="149"/>
      <c r="CX196" s="149"/>
      <c r="CY196" s="117">
        <v>45014</v>
      </c>
      <c r="CZ196" s="117">
        <v>45014</v>
      </c>
      <c r="DA196" s="117"/>
      <c r="DB196" s="117">
        <v>45015</v>
      </c>
      <c r="DC196" s="133">
        <v>100</v>
      </c>
      <c r="DD196" s="117">
        <v>45015</v>
      </c>
      <c r="DE196" s="138"/>
      <c r="DF196" s="138">
        <v>45012</v>
      </c>
      <c r="DG196" s="139" t="s">
        <v>4383</v>
      </c>
      <c r="DH196" s="117">
        <v>45037</v>
      </c>
      <c r="DI196" s="117">
        <v>45037</v>
      </c>
      <c r="DJ196" s="117">
        <v>45037</v>
      </c>
      <c r="DK196" s="117">
        <v>45037</v>
      </c>
      <c r="DL196" s="240"/>
      <c r="DM196" s="240"/>
      <c r="DN196" s="240"/>
      <c r="DO196" s="240"/>
      <c r="DP196" s="271"/>
      <c r="DQ196" s="240"/>
      <c r="DR196" s="240"/>
      <c r="DS196" s="117">
        <v>45058</v>
      </c>
      <c r="DT196" s="117">
        <v>45057</v>
      </c>
      <c r="DU196" s="117"/>
      <c r="DV196" s="117">
        <v>45057</v>
      </c>
      <c r="DW196" s="133">
        <v>100</v>
      </c>
      <c r="DX196" s="117">
        <v>45057</v>
      </c>
      <c r="DY196" s="240"/>
      <c r="DZ196" s="117">
        <v>45042</v>
      </c>
      <c r="EA196" s="117">
        <v>45042</v>
      </c>
      <c r="EB196" s="240"/>
      <c r="EC196" s="117">
        <v>45042</v>
      </c>
      <c r="ED196" s="116">
        <v>100</v>
      </c>
      <c r="EE196" s="117">
        <v>45042</v>
      </c>
      <c r="EF196" s="240" t="s">
        <v>4522</v>
      </c>
      <c r="EG196" s="117">
        <v>45051</v>
      </c>
      <c r="EH196" s="117">
        <v>45051</v>
      </c>
      <c r="EI196" s="117"/>
      <c r="EJ196" s="117">
        <v>45051</v>
      </c>
      <c r="EK196" s="133">
        <v>100</v>
      </c>
      <c r="EL196" s="117">
        <v>45062</v>
      </c>
      <c r="EM196" s="122" t="s">
        <v>4529</v>
      </c>
      <c r="EN196" s="141"/>
      <c r="EO196" s="141"/>
      <c r="EP196" s="141"/>
      <c r="EQ196" s="141"/>
      <c r="ER196" s="141"/>
      <c r="ES196" s="141"/>
      <c r="ET196" s="141"/>
      <c r="EU196" s="240"/>
      <c r="EV196" s="240"/>
      <c r="EW196" s="240"/>
      <c r="EX196" s="240"/>
      <c r="EY196" s="240"/>
      <c r="EZ196" s="240"/>
      <c r="FA196" s="240"/>
      <c r="FB196" s="117">
        <v>45054</v>
      </c>
      <c r="FC196" s="117">
        <v>45054</v>
      </c>
      <c r="FD196" s="117"/>
      <c r="FE196" s="117">
        <v>45055</v>
      </c>
      <c r="FF196" s="116">
        <v>100</v>
      </c>
      <c r="FG196" s="117">
        <v>45068</v>
      </c>
      <c r="FH196" s="138"/>
      <c r="FI196" s="142"/>
      <c r="FJ196" s="142"/>
      <c r="FK196" s="143">
        <v>243341</v>
      </c>
      <c r="FL196" s="143">
        <v>243341</v>
      </c>
      <c r="FM196" s="139" t="s">
        <v>708</v>
      </c>
      <c r="FN196" s="142"/>
      <c r="FO196" s="142"/>
      <c r="FP196" s="143">
        <v>243341</v>
      </c>
      <c r="FQ196" s="143">
        <v>243341</v>
      </c>
      <c r="FR196" s="139" t="s">
        <v>708</v>
      </c>
      <c r="FS196" s="491" t="s">
        <v>4718</v>
      </c>
      <c r="FT196" s="461">
        <v>45173</v>
      </c>
      <c r="FU196" s="462" t="s">
        <v>4778</v>
      </c>
      <c r="FW196" s="446" t="s">
        <v>4723</v>
      </c>
      <c r="FX196" s="455">
        <v>45083</v>
      </c>
      <c r="FY196" s="446" t="s">
        <v>4720</v>
      </c>
    </row>
    <row r="197" spans="1:181" ht="20.100000000000001" customHeight="1" x14ac:dyDescent="0.5">
      <c r="A197" s="109">
        <v>196</v>
      </c>
      <c r="B197" s="109" t="s">
        <v>674</v>
      </c>
      <c r="C197" s="109">
        <v>196</v>
      </c>
      <c r="D197" s="110" t="s">
        <v>675</v>
      </c>
      <c r="E197" s="110" t="s">
        <v>676</v>
      </c>
      <c r="F197" s="110" t="s">
        <v>1202</v>
      </c>
      <c r="G197" s="111" t="s">
        <v>294</v>
      </c>
      <c r="H197" s="110" t="s">
        <v>2478</v>
      </c>
      <c r="I197" s="110" t="s">
        <v>2478</v>
      </c>
      <c r="J197" s="110"/>
      <c r="K197" s="344" t="s">
        <v>4530</v>
      </c>
      <c r="L197" s="111" t="s">
        <v>2493</v>
      </c>
      <c r="M197" s="111"/>
      <c r="N197" s="111" t="s">
        <v>1207</v>
      </c>
      <c r="O197" s="111" t="s">
        <v>2499</v>
      </c>
      <c r="P197" s="113">
        <v>12.979646972244501</v>
      </c>
      <c r="Q197" s="113">
        <v>101.211972266175</v>
      </c>
      <c r="R197" s="114" t="s">
        <v>2500</v>
      </c>
      <c r="S197" s="114" t="s">
        <v>2501</v>
      </c>
      <c r="T197" s="115"/>
      <c r="U197" s="115"/>
      <c r="V197" s="115"/>
      <c r="W197" s="115" t="s">
        <v>2502</v>
      </c>
      <c r="X197" s="115"/>
      <c r="Y197" s="115"/>
      <c r="Z197" s="181"/>
      <c r="AA197" s="181"/>
      <c r="AB197" s="115"/>
      <c r="AC197" s="115"/>
      <c r="AD197" s="166" t="s">
        <v>1256</v>
      </c>
      <c r="AE197" s="166" t="s">
        <v>1257</v>
      </c>
      <c r="AF197" s="267">
        <v>44981</v>
      </c>
      <c r="AG197" s="267">
        <v>44981</v>
      </c>
      <c r="AH197" s="118" t="s">
        <v>691</v>
      </c>
      <c r="AI197" s="118" t="s">
        <v>692</v>
      </c>
      <c r="AJ197" s="145"/>
      <c r="AK197" s="146"/>
      <c r="AL197" s="146"/>
      <c r="AM197" s="146"/>
      <c r="AN197" s="147"/>
      <c r="AO197" s="147"/>
      <c r="AP197" s="116"/>
      <c r="AQ197" s="147"/>
      <c r="AR197" s="147"/>
      <c r="AS197" s="149"/>
      <c r="AT197" s="122"/>
      <c r="AU197" s="142"/>
      <c r="AV197" s="149"/>
      <c r="AW197" s="150"/>
      <c r="AX197" s="149"/>
      <c r="AY197" s="149"/>
      <c r="AZ197" s="149"/>
      <c r="BA197" s="149"/>
      <c r="BB197" s="149"/>
      <c r="BC197" s="149"/>
      <c r="BD197" s="150"/>
      <c r="BE197" s="150" t="s">
        <v>1247</v>
      </c>
      <c r="BF197" s="150">
        <v>1</v>
      </c>
      <c r="BG197" s="151"/>
      <c r="BH197" s="151" t="s">
        <v>1964</v>
      </c>
      <c r="BI197" s="151"/>
      <c r="BJ197" s="152"/>
      <c r="BK197" s="152"/>
      <c r="BL197" s="153"/>
      <c r="BM197" s="154"/>
      <c r="BN197" s="111" t="s">
        <v>2499</v>
      </c>
      <c r="BO197" s="311" t="s">
        <v>2499</v>
      </c>
      <c r="BP197" s="196"/>
      <c r="BQ197" s="269" t="s">
        <v>1215</v>
      </c>
      <c r="BR197" s="269" t="s">
        <v>705</v>
      </c>
      <c r="BS197" s="267">
        <v>44981</v>
      </c>
      <c r="BT197" s="133">
        <v>100</v>
      </c>
      <c r="BU197" s="132">
        <v>44981</v>
      </c>
      <c r="BV197" s="132"/>
      <c r="BW197" s="132"/>
      <c r="BX197" s="134"/>
      <c r="BY197" s="134"/>
      <c r="BZ197" s="134"/>
      <c r="CA197" s="132"/>
      <c r="CB197" s="135"/>
      <c r="CC197" s="132" t="s">
        <v>1248</v>
      </c>
      <c r="CD197" s="270" t="s">
        <v>1287</v>
      </c>
      <c r="CE197" s="270"/>
      <c r="CF197" s="270"/>
      <c r="CG197" s="135"/>
      <c r="CH197" s="129"/>
      <c r="CI197" s="117">
        <v>45015</v>
      </c>
      <c r="CJ197" s="132">
        <v>45015</v>
      </c>
      <c r="CK197" s="132"/>
      <c r="CL197" s="132">
        <v>45015</v>
      </c>
      <c r="CM197" s="133">
        <v>100</v>
      </c>
      <c r="CN197" s="117">
        <v>45015</v>
      </c>
      <c r="CO197" s="240"/>
      <c r="CP197" s="117">
        <v>45015</v>
      </c>
      <c r="CQ197" s="117">
        <v>45015</v>
      </c>
      <c r="CR197" s="240"/>
      <c r="CS197" s="117">
        <v>45015</v>
      </c>
      <c r="CT197" s="133">
        <v>100</v>
      </c>
      <c r="CU197" s="117">
        <v>45015</v>
      </c>
      <c r="CV197" s="129"/>
      <c r="CW197" s="149"/>
      <c r="CX197" s="149"/>
      <c r="CY197" s="117">
        <v>45015</v>
      </c>
      <c r="CZ197" s="117">
        <v>45015</v>
      </c>
      <c r="DA197" s="117"/>
      <c r="DB197" s="117">
        <v>45015</v>
      </c>
      <c r="DC197" s="133">
        <v>100</v>
      </c>
      <c r="DD197" s="117">
        <v>45015</v>
      </c>
      <c r="DE197" s="138"/>
      <c r="DF197" s="138">
        <v>45012</v>
      </c>
      <c r="DG197" s="139" t="s">
        <v>4383</v>
      </c>
      <c r="DH197" s="117">
        <v>45041</v>
      </c>
      <c r="DI197" s="117">
        <v>45041</v>
      </c>
      <c r="DJ197" s="117">
        <v>45041</v>
      </c>
      <c r="DK197" s="117">
        <v>45041</v>
      </c>
      <c r="DL197" s="240"/>
      <c r="DM197" s="240"/>
      <c r="DN197" s="240"/>
      <c r="DO197" s="240"/>
      <c r="DP197" s="271"/>
      <c r="DQ197" s="240"/>
      <c r="DR197" s="240"/>
      <c r="DS197" s="117">
        <v>45058</v>
      </c>
      <c r="DT197" s="117">
        <v>45057</v>
      </c>
      <c r="DU197" s="117"/>
      <c r="DV197" s="117">
        <v>45057</v>
      </c>
      <c r="DW197" s="133">
        <v>100</v>
      </c>
      <c r="DX197" s="117">
        <v>45057</v>
      </c>
      <c r="DY197" s="240"/>
      <c r="DZ197" s="117">
        <v>45042</v>
      </c>
      <c r="EA197" s="117">
        <v>45042</v>
      </c>
      <c r="EB197" s="240"/>
      <c r="EC197" s="117">
        <v>45042</v>
      </c>
      <c r="ED197" s="116">
        <v>100</v>
      </c>
      <c r="EE197" s="117">
        <v>45042</v>
      </c>
      <c r="EF197" s="240" t="s">
        <v>4522</v>
      </c>
      <c r="EG197" s="117">
        <v>45051</v>
      </c>
      <c r="EH197" s="117">
        <v>45051</v>
      </c>
      <c r="EI197" s="117"/>
      <c r="EJ197" s="117">
        <v>45051</v>
      </c>
      <c r="EK197" s="133">
        <v>100</v>
      </c>
      <c r="EL197" s="117">
        <v>45062</v>
      </c>
      <c r="EM197" s="122" t="s">
        <v>4529</v>
      </c>
      <c r="EN197" s="141"/>
      <c r="EO197" s="141"/>
      <c r="EP197" s="141"/>
      <c r="EQ197" s="141"/>
      <c r="ER197" s="141"/>
      <c r="ES197" s="141"/>
      <c r="ET197" s="141"/>
      <c r="EU197" s="240"/>
      <c r="EV197" s="240"/>
      <c r="EW197" s="240"/>
      <c r="EX197" s="240"/>
      <c r="EY197" s="240"/>
      <c r="EZ197" s="240"/>
      <c r="FA197" s="240"/>
      <c r="FB197" s="117">
        <v>45054</v>
      </c>
      <c r="FC197" s="117">
        <v>45054</v>
      </c>
      <c r="FD197" s="117"/>
      <c r="FE197" s="117">
        <v>45055</v>
      </c>
      <c r="FF197" s="116">
        <v>100</v>
      </c>
      <c r="FG197" s="117">
        <v>45068</v>
      </c>
      <c r="FH197" s="138"/>
      <c r="FI197" s="142"/>
      <c r="FJ197" s="142"/>
      <c r="FK197" s="143">
        <v>243347</v>
      </c>
      <c r="FL197" s="143">
        <v>243347</v>
      </c>
      <c r="FM197" s="139" t="s">
        <v>708</v>
      </c>
      <c r="FN197" s="142"/>
      <c r="FO197" s="142"/>
      <c r="FP197" s="143">
        <v>243347</v>
      </c>
      <c r="FQ197" s="143">
        <v>243347</v>
      </c>
      <c r="FR197" s="139" t="s">
        <v>708</v>
      </c>
      <c r="FS197" s="491" t="s">
        <v>4718</v>
      </c>
      <c r="FT197" s="461">
        <v>45174</v>
      </c>
      <c r="FU197" s="462" t="s">
        <v>4778</v>
      </c>
      <c r="FW197" s="446" t="s">
        <v>4723</v>
      </c>
      <c r="FX197" s="455">
        <v>45083</v>
      </c>
      <c r="FY197" s="446" t="s">
        <v>4720</v>
      </c>
    </row>
    <row r="198" spans="1:181" ht="20.100000000000001" customHeight="1" x14ac:dyDescent="0.5">
      <c r="A198" s="109">
        <v>197</v>
      </c>
      <c r="B198" s="109" t="s">
        <v>674</v>
      </c>
      <c r="C198" s="109">
        <v>197</v>
      </c>
      <c r="D198" s="110" t="s">
        <v>675</v>
      </c>
      <c r="E198" s="110" t="s">
        <v>676</v>
      </c>
      <c r="F198" s="110" t="s">
        <v>1202</v>
      </c>
      <c r="G198" s="111" t="s">
        <v>294</v>
      </c>
      <c r="H198" s="110" t="s">
        <v>2503</v>
      </c>
      <c r="I198" s="110" t="s">
        <v>2504</v>
      </c>
      <c r="J198" s="110"/>
      <c r="K198" s="111" t="s">
        <v>2505</v>
      </c>
      <c r="L198" s="111" t="s">
        <v>2493</v>
      </c>
      <c r="M198" s="111"/>
      <c r="N198" s="111" t="s">
        <v>1207</v>
      </c>
      <c r="O198" s="111" t="s">
        <v>2506</v>
      </c>
      <c r="P198" s="113">
        <v>12.8556142063434</v>
      </c>
      <c r="Q198" s="113">
        <v>101.30039690850199</v>
      </c>
      <c r="R198" s="114" t="s">
        <v>2507</v>
      </c>
      <c r="S198" s="114" t="s">
        <v>2508</v>
      </c>
      <c r="T198" s="115"/>
      <c r="U198" s="115"/>
      <c r="V198" s="115"/>
      <c r="W198" s="115" t="s">
        <v>2509</v>
      </c>
      <c r="X198" s="115"/>
      <c r="Y198" s="115"/>
      <c r="Z198" s="181"/>
      <c r="AA198" s="181"/>
      <c r="AB198" s="115"/>
      <c r="AC198" s="115"/>
      <c r="AD198" s="166" t="s">
        <v>1256</v>
      </c>
      <c r="AE198" s="166" t="s">
        <v>1257</v>
      </c>
      <c r="AF198" s="267">
        <v>44981</v>
      </c>
      <c r="AG198" s="203">
        <v>44981</v>
      </c>
      <c r="AH198" s="118" t="s">
        <v>691</v>
      </c>
      <c r="AI198" s="118" t="s">
        <v>692</v>
      </c>
      <c r="AJ198" s="145"/>
      <c r="AK198" s="146"/>
      <c r="AL198" s="146"/>
      <c r="AM198" s="146"/>
      <c r="AN198" s="147"/>
      <c r="AO198" s="147"/>
      <c r="AP198" s="116"/>
      <c r="AQ198" s="147"/>
      <c r="AR198" s="147"/>
      <c r="AS198" s="149"/>
      <c r="AT198" s="122"/>
      <c r="AU198" s="142"/>
      <c r="AV198" s="149"/>
      <c r="AW198" s="150"/>
      <c r="AX198" s="149"/>
      <c r="AY198" s="149"/>
      <c r="AZ198" s="149"/>
      <c r="BA198" s="149"/>
      <c r="BB198" s="149"/>
      <c r="BC198" s="149"/>
      <c r="BD198" s="150" t="s">
        <v>698</v>
      </c>
      <c r="BE198" s="150"/>
      <c r="BF198" s="150"/>
      <c r="BG198" s="151" t="s">
        <v>699</v>
      </c>
      <c r="BH198" s="151" t="s">
        <v>1964</v>
      </c>
      <c r="BI198" s="151" t="s">
        <v>701</v>
      </c>
      <c r="BJ198" s="152"/>
      <c r="BK198" s="152"/>
      <c r="BL198" s="153"/>
      <c r="BM198" s="154"/>
      <c r="BN198" s="111" t="s">
        <v>2506</v>
      </c>
      <c r="BO198" s="311" t="s">
        <v>2506</v>
      </c>
      <c r="BP198" s="196"/>
      <c r="BQ198" s="269" t="s">
        <v>1215</v>
      </c>
      <c r="BR198" s="269" t="s">
        <v>705</v>
      </c>
      <c r="BS198" s="203">
        <v>44981</v>
      </c>
      <c r="BT198" s="133">
        <v>100</v>
      </c>
      <c r="BU198" s="132">
        <v>44981</v>
      </c>
      <c r="BV198" s="132"/>
      <c r="BW198" s="132"/>
      <c r="BX198" s="134"/>
      <c r="BY198" s="134"/>
      <c r="BZ198" s="134"/>
      <c r="CA198" s="132"/>
      <c r="CB198" s="135"/>
      <c r="CC198" s="132"/>
      <c r="CD198" s="136"/>
      <c r="CE198" s="136"/>
      <c r="CF198" s="136"/>
      <c r="CG198" s="135"/>
      <c r="CH198" s="129"/>
      <c r="CI198" s="132">
        <v>44995</v>
      </c>
      <c r="CJ198" s="132">
        <v>44998</v>
      </c>
      <c r="CK198" s="132"/>
      <c r="CL198" s="132">
        <v>44998</v>
      </c>
      <c r="CM198" s="133">
        <v>100</v>
      </c>
      <c r="CN198" s="132">
        <v>44998</v>
      </c>
      <c r="CO198" s="240"/>
      <c r="CP198" s="132">
        <v>44998</v>
      </c>
      <c r="CQ198" s="132">
        <v>44998</v>
      </c>
      <c r="CR198" s="240"/>
      <c r="CS198" s="132">
        <v>44998</v>
      </c>
      <c r="CT198" s="133">
        <v>100</v>
      </c>
      <c r="CU198" s="132">
        <v>44998</v>
      </c>
      <c r="CV198" s="116"/>
      <c r="CW198" s="149"/>
      <c r="CX198" s="149"/>
      <c r="CY198" s="117">
        <v>45006</v>
      </c>
      <c r="CZ198" s="117">
        <v>45006</v>
      </c>
      <c r="DA198" s="117"/>
      <c r="DB198" s="117">
        <v>45006</v>
      </c>
      <c r="DC198" s="133">
        <v>100</v>
      </c>
      <c r="DD198" s="117">
        <v>45006</v>
      </c>
      <c r="DE198" s="138"/>
      <c r="DF198" s="138">
        <v>45007</v>
      </c>
      <c r="DG198" s="139" t="s">
        <v>4446</v>
      </c>
      <c r="DH198" s="117">
        <v>45027</v>
      </c>
      <c r="DI198" s="117">
        <v>45027</v>
      </c>
      <c r="DJ198" s="117">
        <v>45027</v>
      </c>
      <c r="DK198" s="117">
        <v>45027</v>
      </c>
      <c r="DL198" s="240"/>
      <c r="DM198" s="240"/>
      <c r="DN198" s="240"/>
      <c r="DO198" s="240"/>
      <c r="DP198" s="271"/>
      <c r="DQ198" s="240"/>
      <c r="DR198" s="240"/>
      <c r="DS198" s="117">
        <v>45057</v>
      </c>
      <c r="DT198" s="117">
        <v>45059</v>
      </c>
      <c r="DU198" s="117"/>
      <c r="DV198" s="117">
        <v>45059</v>
      </c>
      <c r="DW198" s="133">
        <v>100</v>
      </c>
      <c r="DX198" s="117">
        <v>45059</v>
      </c>
      <c r="DY198" s="240"/>
      <c r="DZ198" s="117">
        <v>45039</v>
      </c>
      <c r="EA198" s="117">
        <v>45039</v>
      </c>
      <c r="EB198" s="240"/>
      <c r="EC198" s="117">
        <v>45039</v>
      </c>
      <c r="ED198" s="116">
        <v>100</v>
      </c>
      <c r="EE198" s="117">
        <v>45039</v>
      </c>
      <c r="EF198" s="117" t="s">
        <v>2510</v>
      </c>
      <c r="EG198" s="117">
        <v>45039</v>
      </c>
      <c r="EH198" s="117">
        <v>45039</v>
      </c>
      <c r="EI198" s="117"/>
      <c r="EJ198" s="117">
        <v>45040</v>
      </c>
      <c r="EK198" s="116">
        <v>100</v>
      </c>
      <c r="EL198" s="117">
        <v>45062</v>
      </c>
      <c r="EM198" s="122" t="s">
        <v>4851</v>
      </c>
      <c r="EN198" s="141"/>
      <c r="EO198" s="141"/>
      <c r="EP198" s="141"/>
      <c r="EQ198" s="141"/>
      <c r="ER198" s="141"/>
      <c r="ES198" s="141"/>
      <c r="ET198" s="141"/>
      <c r="EU198" s="240"/>
      <c r="EV198" s="240"/>
      <c r="EW198" s="240"/>
      <c r="EX198" s="240"/>
      <c r="EY198" s="240"/>
      <c r="EZ198" s="240"/>
      <c r="FA198" s="240"/>
      <c r="FB198" s="117">
        <v>45056</v>
      </c>
      <c r="FC198" s="117">
        <v>45055</v>
      </c>
      <c r="FD198" s="117"/>
      <c r="FE198" s="117">
        <v>45056</v>
      </c>
      <c r="FF198" s="116">
        <v>100</v>
      </c>
      <c r="FG198" s="117">
        <v>45067</v>
      </c>
      <c r="FH198" s="138"/>
      <c r="FI198" s="142"/>
      <c r="FJ198" s="142"/>
      <c r="FK198" s="143">
        <v>243350</v>
      </c>
      <c r="FL198" s="143">
        <v>243350</v>
      </c>
      <c r="FM198" s="139" t="s">
        <v>708</v>
      </c>
      <c r="FN198" s="142"/>
      <c r="FO198" s="142"/>
      <c r="FP198" s="143">
        <v>243350</v>
      </c>
      <c r="FQ198" s="143">
        <v>243350</v>
      </c>
      <c r="FR198" s="139" t="s">
        <v>708</v>
      </c>
      <c r="FS198" s="491" t="s">
        <v>4718</v>
      </c>
      <c r="FT198" s="461">
        <v>45174</v>
      </c>
      <c r="FU198" s="462" t="s">
        <v>4778</v>
      </c>
      <c r="FW198" s="446" t="s">
        <v>4723</v>
      </c>
      <c r="FX198" s="455">
        <v>45083</v>
      </c>
      <c r="FY198" s="446" t="s">
        <v>4720</v>
      </c>
    </row>
    <row r="199" spans="1:181" ht="20.100000000000001" customHeight="1" x14ac:dyDescent="0.5">
      <c r="A199" s="109">
        <v>198</v>
      </c>
      <c r="B199" s="109" t="s">
        <v>674</v>
      </c>
      <c r="C199" s="109">
        <v>198</v>
      </c>
      <c r="D199" s="110" t="s">
        <v>675</v>
      </c>
      <c r="E199" s="110" t="s">
        <v>676</v>
      </c>
      <c r="F199" s="110" t="s">
        <v>1202</v>
      </c>
      <c r="G199" s="111" t="s">
        <v>294</v>
      </c>
      <c r="H199" s="110" t="s">
        <v>2511</v>
      </c>
      <c r="I199" s="110" t="s">
        <v>2512</v>
      </c>
      <c r="J199" s="110"/>
      <c r="K199" s="111" t="s">
        <v>2513</v>
      </c>
      <c r="L199" s="111" t="s">
        <v>2493</v>
      </c>
      <c r="M199" s="111"/>
      <c r="N199" s="111" t="s">
        <v>1207</v>
      </c>
      <c r="O199" s="111" t="s">
        <v>2514</v>
      </c>
      <c r="P199" s="113">
        <v>12.714769110761701</v>
      </c>
      <c r="Q199" s="113">
        <v>101.032888193158</v>
      </c>
      <c r="R199" s="114" t="s">
        <v>2515</v>
      </c>
      <c r="S199" s="114" t="s">
        <v>933</v>
      </c>
      <c r="T199" s="115"/>
      <c r="U199" s="115"/>
      <c r="V199" s="115"/>
      <c r="W199" s="115" t="s">
        <v>2516</v>
      </c>
      <c r="X199" s="115"/>
      <c r="Y199" s="115"/>
      <c r="Z199" s="181"/>
      <c r="AA199" s="181"/>
      <c r="AB199" s="115"/>
      <c r="AC199" s="115"/>
      <c r="AD199" s="166" t="s">
        <v>1423</v>
      </c>
      <c r="AE199" s="166" t="s">
        <v>1424</v>
      </c>
      <c r="AF199" s="267">
        <v>44981</v>
      </c>
      <c r="AG199" s="273">
        <v>44985</v>
      </c>
      <c r="AH199" s="118" t="s">
        <v>691</v>
      </c>
      <c r="AI199" s="118" t="s">
        <v>692</v>
      </c>
      <c r="AJ199" s="145"/>
      <c r="AK199" s="146"/>
      <c r="AL199" s="146"/>
      <c r="AM199" s="146"/>
      <c r="AN199" s="147"/>
      <c r="AO199" s="147"/>
      <c r="AP199" s="116"/>
      <c r="AQ199" s="147"/>
      <c r="AR199" s="147"/>
      <c r="AS199" s="149"/>
      <c r="AT199" s="122"/>
      <c r="AU199" s="142"/>
      <c r="AV199" s="149"/>
      <c r="AW199" s="150"/>
      <c r="AX199" s="149"/>
      <c r="AY199" s="149"/>
      <c r="AZ199" s="149"/>
      <c r="BA199" s="149"/>
      <c r="BB199" s="149"/>
      <c r="BC199" s="149"/>
      <c r="BD199" s="150" t="s">
        <v>698</v>
      </c>
      <c r="BE199" s="150"/>
      <c r="BF199" s="150"/>
      <c r="BG199" s="151" t="s">
        <v>699</v>
      </c>
      <c r="BH199" s="151" t="s">
        <v>1964</v>
      </c>
      <c r="BI199" s="151" t="s">
        <v>701</v>
      </c>
      <c r="BJ199" s="152"/>
      <c r="BK199" s="152"/>
      <c r="BL199" s="153"/>
      <c r="BM199" s="154"/>
      <c r="BN199" s="111" t="s">
        <v>2514</v>
      </c>
      <c r="BO199" s="311" t="s">
        <v>2514</v>
      </c>
      <c r="BP199" s="196"/>
      <c r="BQ199" s="269" t="s">
        <v>1215</v>
      </c>
      <c r="BR199" s="269" t="s">
        <v>705</v>
      </c>
      <c r="BS199" s="273">
        <v>44985</v>
      </c>
      <c r="BT199" s="133">
        <v>100</v>
      </c>
      <c r="BU199" s="132">
        <v>44985</v>
      </c>
      <c r="BV199" s="132"/>
      <c r="BW199" s="132"/>
      <c r="BX199" s="134"/>
      <c r="BY199" s="134"/>
      <c r="BZ199" s="134"/>
      <c r="CA199" s="132"/>
      <c r="CB199" s="135"/>
      <c r="CC199" s="132"/>
      <c r="CD199" s="136"/>
      <c r="CE199" s="136"/>
      <c r="CF199" s="136"/>
      <c r="CG199" s="135"/>
      <c r="CH199" s="129"/>
      <c r="CI199" s="132">
        <v>44996</v>
      </c>
      <c r="CJ199" s="132">
        <v>44996</v>
      </c>
      <c r="CK199" s="132"/>
      <c r="CL199" s="132">
        <v>44996</v>
      </c>
      <c r="CM199" s="133">
        <v>100</v>
      </c>
      <c r="CN199" s="132">
        <v>44996</v>
      </c>
      <c r="CO199" s="240"/>
      <c r="CP199" s="132">
        <v>44996</v>
      </c>
      <c r="CQ199" s="132">
        <v>44996</v>
      </c>
      <c r="CR199" s="240"/>
      <c r="CS199" s="132">
        <v>44996</v>
      </c>
      <c r="CT199" s="133">
        <v>100</v>
      </c>
      <c r="CU199" s="117">
        <v>44996</v>
      </c>
      <c r="CV199" s="116" t="s">
        <v>2517</v>
      </c>
      <c r="CW199" s="149"/>
      <c r="CX199" s="149"/>
      <c r="CY199" s="117">
        <v>45006</v>
      </c>
      <c r="CZ199" s="117">
        <v>45006</v>
      </c>
      <c r="DA199" s="117"/>
      <c r="DB199" s="117">
        <v>45006</v>
      </c>
      <c r="DC199" s="133">
        <v>100</v>
      </c>
      <c r="DD199" s="117">
        <v>45006</v>
      </c>
      <c r="DE199" s="138"/>
      <c r="DF199" s="138">
        <v>45007</v>
      </c>
      <c r="DG199" s="139" t="s">
        <v>4446</v>
      </c>
      <c r="DH199" s="117">
        <v>45034</v>
      </c>
      <c r="DI199" s="117">
        <v>45034</v>
      </c>
      <c r="DJ199" s="117">
        <v>45034</v>
      </c>
      <c r="DK199" s="117">
        <v>45034</v>
      </c>
      <c r="DL199" s="240"/>
      <c r="DM199" s="240"/>
      <c r="DN199" s="240"/>
      <c r="DO199" s="240"/>
      <c r="DP199" s="271"/>
      <c r="DQ199" s="240"/>
      <c r="DR199" s="240"/>
      <c r="DS199" s="117">
        <v>45056</v>
      </c>
      <c r="DT199" s="117">
        <v>45062</v>
      </c>
      <c r="DU199" s="117"/>
      <c r="DV199" s="117">
        <v>45062</v>
      </c>
      <c r="DW199" s="133">
        <v>100</v>
      </c>
      <c r="DX199" s="117">
        <v>45062</v>
      </c>
      <c r="DY199" s="240"/>
      <c r="DZ199" s="117">
        <v>45039</v>
      </c>
      <c r="EA199" s="117">
        <v>45039</v>
      </c>
      <c r="EB199" s="240"/>
      <c r="EC199" s="117">
        <v>45039</v>
      </c>
      <c r="ED199" s="116">
        <v>100</v>
      </c>
      <c r="EE199" s="117">
        <v>45039</v>
      </c>
      <c r="EF199" s="117" t="s">
        <v>1044</v>
      </c>
      <c r="EG199" s="117">
        <v>45039</v>
      </c>
      <c r="EH199" s="117">
        <v>45039</v>
      </c>
      <c r="EI199" s="117"/>
      <c r="EJ199" s="117">
        <v>45039</v>
      </c>
      <c r="EK199" s="116">
        <v>100</v>
      </c>
      <c r="EL199" s="117">
        <v>45062</v>
      </c>
      <c r="EM199" s="122" t="s">
        <v>1044</v>
      </c>
      <c r="EN199" s="141"/>
      <c r="EO199" s="141"/>
      <c r="EP199" s="141"/>
      <c r="EQ199" s="141"/>
      <c r="ER199" s="141"/>
      <c r="ES199" s="141"/>
      <c r="ET199" s="141"/>
      <c r="EU199" s="240"/>
      <c r="EV199" s="240"/>
      <c r="EW199" s="240"/>
      <c r="EX199" s="240"/>
      <c r="EY199" s="240"/>
      <c r="EZ199" s="240"/>
      <c r="FA199" s="240"/>
      <c r="FB199" s="117">
        <v>45055</v>
      </c>
      <c r="FC199" s="117">
        <v>45056</v>
      </c>
      <c r="FD199" s="117"/>
      <c r="FE199" s="117">
        <v>45056</v>
      </c>
      <c r="FF199" s="116">
        <v>100</v>
      </c>
      <c r="FG199" s="117">
        <v>45068</v>
      </c>
      <c r="FH199" s="138"/>
      <c r="FI199" s="142"/>
      <c r="FJ199" s="142"/>
      <c r="FK199" s="143">
        <v>243341</v>
      </c>
      <c r="FL199" s="143">
        <v>243341</v>
      </c>
      <c r="FM199" s="139" t="s">
        <v>708</v>
      </c>
      <c r="FN199" s="142"/>
      <c r="FO199" s="142"/>
      <c r="FP199" s="143">
        <v>243341</v>
      </c>
      <c r="FQ199" s="143">
        <v>243341</v>
      </c>
      <c r="FR199" s="139" t="s">
        <v>708</v>
      </c>
      <c r="FS199" s="491" t="s">
        <v>4718</v>
      </c>
      <c r="FT199" s="461">
        <v>45174</v>
      </c>
      <c r="FU199" s="462" t="s">
        <v>4778</v>
      </c>
      <c r="FW199" s="446" t="s">
        <v>4724</v>
      </c>
      <c r="FX199" s="455">
        <v>45083</v>
      </c>
      <c r="FY199" s="446" t="s">
        <v>4720</v>
      </c>
    </row>
    <row r="200" spans="1:181" ht="20.100000000000001" customHeight="1" x14ac:dyDescent="0.5">
      <c r="A200" s="109">
        <v>199</v>
      </c>
      <c r="B200" s="109" t="s">
        <v>674</v>
      </c>
      <c r="C200" s="109">
        <v>199</v>
      </c>
      <c r="D200" s="110" t="s">
        <v>675</v>
      </c>
      <c r="E200" s="110" t="s">
        <v>676</v>
      </c>
      <c r="F200" s="110" t="s">
        <v>1202</v>
      </c>
      <c r="G200" s="111" t="s">
        <v>294</v>
      </c>
      <c r="H200" s="110" t="s">
        <v>1203</v>
      </c>
      <c r="I200" s="110" t="s">
        <v>2518</v>
      </c>
      <c r="J200" s="110"/>
      <c r="K200" s="111" t="s">
        <v>2519</v>
      </c>
      <c r="L200" s="111" t="s">
        <v>2493</v>
      </c>
      <c r="M200" s="111"/>
      <c r="N200" s="111" t="s">
        <v>1207</v>
      </c>
      <c r="O200" s="111" t="s">
        <v>2520</v>
      </c>
      <c r="P200" s="113">
        <v>12.684763258340601</v>
      </c>
      <c r="Q200" s="113">
        <v>101.236687093157</v>
      </c>
      <c r="R200" s="114" t="s">
        <v>2521</v>
      </c>
      <c r="S200" s="114" t="s">
        <v>2522</v>
      </c>
      <c r="T200" s="115"/>
      <c r="U200" s="115"/>
      <c r="V200" s="115"/>
      <c r="W200" s="115" t="s">
        <v>2523</v>
      </c>
      <c r="X200" s="115"/>
      <c r="Y200" s="115"/>
      <c r="Z200" s="181"/>
      <c r="AA200" s="181"/>
      <c r="AB200" s="115"/>
      <c r="AC200" s="115"/>
      <c r="AD200" s="166" t="s">
        <v>1423</v>
      </c>
      <c r="AE200" s="166" t="s">
        <v>1424</v>
      </c>
      <c r="AF200" s="267">
        <v>44981</v>
      </c>
      <c r="AG200" s="273">
        <v>44985</v>
      </c>
      <c r="AH200" s="118" t="s">
        <v>691</v>
      </c>
      <c r="AI200" s="118" t="s">
        <v>692</v>
      </c>
      <c r="AJ200" s="145"/>
      <c r="AK200" s="146"/>
      <c r="AL200" s="146"/>
      <c r="AM200" s="146"/>
      <c r="AN200" s="147"/>
      <c r="AO200" s="147"/>
      <c r="AP200" s="116"/>
      <c r="AQ200" s="147"/>
      <c r="AR200" s="147"/>
      <c r="AS200" s="149"/>
      <c r="AT200" s="122"/>
      <c r="AU200" s="142"/>
      <c r="AV200" s="149"/>
      <c r="AW200" s="150"/>
      <c r="AX200" s="149"/>
      <c r="AY200" s="149"/>
      <c r="AZ200" s="149"/>
      <c r="BA200" s="149"/>
      <c r="BB200" s="149"/>
      <c r="BC200" s="149"/>
      <c r="BD200" s="150" t="s">
        <v>698</v>
      </c>
      <c r="BE200" s="150"/>
      <c r="BF200" s="150"/>
      <c r="BG200" s="151" t="s">
        <v>699</v>
      </c>
      <c r="BH200" s="151" t="s">
        <v>1964</v>
      </c>
      <c r="BI200" s="151" t="s">
        <v>701</v>
      </c>
      <c r="BJ200" s="152"/>
      <c r="BK200" s="152"/>
      <c r="BL200" s="153"/>
      <c r="BM200" s="154"/>
      <c r="BN200" s="111" t="s">
        <v>2520</v>
      </c>
      <c r="BO200" s="311" t="s">
        <v>2520</v>
      </c>
      <c r="BP200" s="196"/>
      <c r="BQ200" s="269" t="s">
        <v>1215</v>
      </c>
      <c r="BR200" s="269" t="s">
        <v>705</v>
      </c>
      <c r="BS200" s="273">
        <v>44985</v>
      </c>
      <c r="BT200" s="133">
        <v>100</v>
      </c>
      <c r="BU200" s="132">
        <v>44985</v>
      </c>
      <c r="BV200" s="132"/>
      <c r="BW200" s="132"/>
      <c r="BX200" s="134"/>
      <c r="BY200" s="134"/>
      <c r="BZ200" s="134"/>
      <c r="CA200" s="132"/>
      <c r="CB200" s="135"/>
      <c r="CC200" s="132"/>
      <c r="CD200" s="136"/>
      <c r="CE200" s="136"/>
      <c r="CF200" s="136"/>
      <c r="CG200" s="135"/>
      <c r="CH200" s="129"/>
      <c r="CI200" s="132">
        <v>45018</v>
      </c>
      <c r="CJ200" s="132">
        <v>45018</v>
      </c>
      <c r="CK200" s="132"/>
      <c r="CL200" s="132">
        <v>44988</v>
      </c>
      <c r="CM200" s="133">
        <v>100</v>
      </c>
      <c r="CN200" s="132">
        <v>45020</v>
      </c>
      <c r="CO200" s="240"/>
      <c r="CP200" s="132">
        <v>45023</v>
      </c>
      <c r="CQ200" s="132">
        <v>45020</v>
      </c>
      <c r="CR200" s="240"/>
      <c r="CS200" s="132">
        <v>45020</v>
      </c>
      <c r="CT200" s="133">
        <v>100</v>
      </c>
      <c r="CU200" s="132">
        <v>45020</v>
      </c>
      <c r="CV200" s="129" t="s">
        <v>2524</v>
      </c>
      <c r="CW200" s="149"/>
      <c r="CX200" s="149"/>
      <c r="CY200" s="222">
        <v>45016</v>
      </c>
      <c r="CZ200" s="117">
        <v>45020</v>
      </c>
      <c r="DA200" s="117"/>
      <c r="DB200" s="117">
        <v>45020</v>
      </c>
      <c r="DC200" s="133">
        <v>100</v>
      </c>
      <c r="DD200" s="117">
        <v>45020</v>
      </c>
      <c r="DE200" s="138"/>
      <c r="DF200" s="138">
        <v>45019</v>
      </c>
      <c r="DG200" s="139" t="s">
        <v>4413</v>
      </c>
      <c r="DH200" s="117">
        <v>45043</v>
      </c>
      <c r="DI200" s="117">
        <v>45043</v>
      </c>
      <c r="DJ200" s="117">
        <v>45043</v>
      </c>
      <c r="DK200" s="117">
        <v>45043</v>
      </c>
      <c r="DL200" s="240"/>
      <c r="DM200" s="240"/>
      <c r="DN200" s="240"/>
      <c r="DO200" s="240"/>
      <c r="DP200" s="271"/>
      <c r="DQ200" s="240"/>
      <c r="DR200" s="240"/>
      <c r="DS200" s="117">
        <v>45056</v>
      </c>
      <c r="DT200" s="117">
        <v>45062</v>
      </c>
      <c r="DU200" s="117"/>
      <c r="DV200" s="117">
        <v>45062</v>
      </c>
      <c r="DW200" s="133">
        <v>100</v>
      </c>
      <c r="DX200" s="117">
        <v>45062</v>
      </c>
      <c r="DY200" s="240"/>
      <c r="DZ200" s="117">
        <v>45042</v>
      </c>
      <c r="EA200" s="117">
        <v>45042</v>
      </c>
      <c r="EB200" s="240"/>
      <c r="EC200" s="117">
        <v>45042</v>
      </c>
      <c r="ED200" s="116">
        <v>100</v>
      </c>
      <c r="EE200" s="117">
        <v>45042</v>
      </c>
      <c r="EF200" s="240" t="s">
        <v>4522</v>
      </c>
      <c r="EG200" s="117">
        <v>45051</v>
      </c>
      <c r="EH200" s="117">
        <v>45051</v>
      </c>
      <c r="EI200" s="117"/>
      <c r="EJ200" s="117">
        <v>45051</v>
      </c>
      <c r="EK200" s="133">
        <v>100</v>
      </c>
      <c r="EL200" s="117">
        <v>45062</v>
      </c>
      <c r="EM200" s="122" t="s">
        <v>4529</v>
      </c>
      <c r="EN200" s="141"/>
      <c r="EO200" s="141"/>
      <c r="EP200" s="141"/>
      <c r="EQ200" s="141"/>
      <c r="ER200" s="141"/>
      <c r="ES200" s="141"/>
      <c r="ET200" s="141"/>
      <c r="EU200" s="240"/>
      <c r="EV200" s="240"/>
      <c r="EW200" s="240"/>
      <c r="EX200" s="240"/>
      <c r="EY200" s="240"/>
      <c r="EZ200" s="240"/>
      <c r="FA200" s="240"/>
      <c r="FB200" s="117">
        <v>45055</v>
      </c>
      <c r="FC200" s="117">
        <v>45057</v>
      </c>
      <c r="FD200" s="117"/>
      <c r="FE200" s="117">
        <v>45057</v>
      </c>
      <c r="FF200" s="116">
        <v>100</v>
      </c>
      <c r="FG200" s="117">
        <v>45068</v>
      </c>
      <c r="FH200" s="138"/>
      <c r="FI200" s="142"/>
      <c r="FJ200" s="142"/>
      <c r="FK200" s="143"/>
      <c r="FL200" s="143"/>
      <c r="FM200" s="139"/>
      <c r="FN200" s="142"/>
      <c r="FO200" s="142"/>
      <c r="FP200" s="143"/>
      <c r="FQ200" s="143"/>
      <c r="FR200" s="139"/>
      <c r="FS200" s="491" t="s">
        <v>4718</v>
      </c>
      <c r="FT200" s="461">
        <v>45175</v>
      </c>
      <c r="FU200" s="462" t="s">
        <v>4778</v>
      </c>
      <c r="FW200" s="446" t="s">
        <v>4724</v>
      </c>
      <c r="FX200" s="455">
        <v>45083</v>
      </c>
      <c r="FY200" s="446" t="s">
        <v>4720</v>
      </c>
    </row>
    <row r="201" spans="1:181" ht="20.100000000000001" customHeight="1" x14ac:dyDescent="0.5">
      <c r="A201" s="109">
        <v>200</v>
      </c>
      <c r="B201" s="109" t="s">
        <v>674</v>
      </c>
      <c r="C201" s="109">
        <v>200</v>
      </c>
      <c r="D201" s="110" t="s">
        <v>675</v>
      </c>
      <c r="E201" s="110" t="s">
        <v>676</v>
      </c>
      <c r="F201" s="110" t="s">
        <v>1202</v>
      </c>
      <c r="G201" s="111" t="s">
        <v>294</v>
      </c>
      <c r="H201" s="110" t="s">
        <v>2525</v>
      </c>
      <c r="I201" s="110" t="s">
        <v>2525</v>
      </c>
      <c r="J201" s="110"/>
      <c r="K201" s="111" t="s">
        <v>4531</v>
      </c>
      <c r="L201" s="111"/>
      <c r="M201" s="111"/>
      <c r="N201" s="111" t="s">
        <v>1207</v>
      </c>
      <c r="O201" s="111" t="s">
        <v>2526</v>
      </c>
      <c r="P201" s="113">
        <v>12.8679580620826</v>
      </c>
      <c r="Q201" s="113">
        <v>101.14213437731701</v>
      </c>
      <c r="R201" s="114" t="s">
        <v>2527</v>
      </c>
      <c r="S201" s="114" t="s">
        <v>2528</v>
      </c>
      <c r="T201" s="115"/>
      <c r="U201" s="115"/>
      <c r="V201" s="115"/>
      <c r="W201" s="115"/>
      <c r="X201" s="115"/>
      <c r="Y201" s="115"/>
      <c r="Z201" s="181"/>
      <c r="AA201" s="181"/>
      <c r="AB201" s="115"/>
      <c r="AC201" s="115"/>
      <c r="AD201" s="166" t="s">
        <v>1256</v>
      </c>
      <c r="AE201" s="166" t="s">
        <v>1257</v>
      </c>
      <c r="AF201" s="267">
        <v>44981</v>
      </c>
      <c r="AG201" s="203">
        <v>44981</v>
      </c>
      <c r="AH201" s="118" t="s">
        <v>691</v>
      </c>
      <c r="AI201" s="118" t="s">
        <v>692</v>
      </c>
      <c r="AJ201" s="145"/>
      <c r="AK201" s="146"/>
      <c r="AL201" s="146"/>
      <c r="AM201" s="146"/>
      <c r="AN201" s="147"/>
      <c r="AO201" s="147"/>
      <c r="AP201" s="116"/>
      <c r="AQ201" s="147"/>
      <c r="AR201" s="147"/>
      <c r="AS201" s="149"/>
      <c r="AT201" s="122"/>
      <c r="AU201" s="142"/>
      <c r="AV201" s="149"/>
      <c r="AW201" s="150"/>
      <c r="AX201" s="149"/>
      <c r="AY201" s="149"/>
      <c r="AZ201" s="149"/>
      <c r="BA201" s="149"/>
      <c r="BB201" s="149"/>
      <c r="BC201" s="149"/>
      <c r="BD201" s="150" t="s">
        <v>698</v>
      </c>
      <c r="BE201" s="150"/>
      <c r="BF201" s="150"/>
      <c r="BG201" s="151" t="s">
        <v>699</v>
      </c>
      <c r="BH201" s="151" t="s">
        <v>1964</v>
      </c>
      <c r="BI201" s="151" t="s">
        <v>701</v>
      </c>
      <c r="BJ201" s="152"/>
      <c r="BK201" s="152"/>
      <c r="BL201" s="153"/>
      <c r="BM201" s="154"/>
      <c r="BN201" s="111" t="s">
        <v>2526</v>
      </c>
      <c r="BO201" s="311" t="s">
        <v>2526</v>
      </c>
      <c r="BP201" s="196"/>
      <c r="BQ201" s="269" t="s">
        <v>1215</v>
      </c>
      <c r="BR201" s="269" t="s">
        <v>705</v>
      </c>
      <c r="BS201" s="203">
        <v>44981</v>
      </c>
      <c r="BT201" s="133">
        <v>100</v>
      </c>
      <c r="BU201" s="132">
        <v>44981</v>
      </c>
      <c r="BV201" s="132"/>
      <c r="BW201" s="132"/>
      <c r="BX201" s="134"/>
      <c r="BY201" s="134"/>
      <c r="BZ201" s="134"/>
      <c r="CA201" s="132"/>
      <c r="CB201" s="135"/>
      <c r="CC201" s="132"/>
      <c r="CD201" s="136"/>
      <c r="CE201" s="136"/>
      <c r="CF201" s="136"/>
      <c r="CG201" s="171" t="s">
        <v>2529</v>
      </c>
      <c r="CH201" s="129"/>
      <c r="CI201" s="117">
        <v>45020</v>
      </c>
      <c r="CJ201" s="117">
        <v>45020</v>
      </c>
      <c r="CK201" s="132"/>
      <c r="CL201" s="117">
        <v>45020</v>
      </c>
      <c r="CM201" s="133">
        <v>100</v>
      </c>
      <c r="CN201" s="117">
        <v>45020</v>
      </c>
      <c r="CO201" s="240"/>
      <c r="CP201" s="117">
        <v>45019</v>
      </c>
      <c r="CQ201" s="117">
        <v>45019</v>
      </c>
      <c r="CR201" s="240"/>
      <c r="CS201" s="117">
        <v>45019</v>
      </c>
      <c r="CT201" s="133">
        <v>100</v>
      </c>
      <c r="CU201" s="117">
        <v>45019</v>
      </c>
      <c r="CV201" s="129" t="s">
        <v>2530</v>
      </c>
      <c r="CW201" s="149"/>
      <c r="CX201" s="149"/>
      <c r="CY201" s="222">
        <v>45015</v>
      </c>
      <c r="CZ201" s="117">
        <v>45019</v>
      </c>
      <c r="DA201" s="117"/>
      <c r="DB201" s="117">
        <v>45020</v>
      </c>
      <c r="DC201" s="133">
        <v>100</v>
      </c>
      <c r="DD201" s="117">
        <v>45020</v>
      </c>
      <c r="DE201" s="138"/>
      <c r="DF201" s="138">
        <v>45019</v>
      </c>
      <c r="DG201" s="139" t="s">
        <v>4413</v>
      </c>
      <c r="DH201" s="117">
        <v>45045</v>
      </c>
      <c r="DI201" s="117">
        <v>45045</v>
      </c>
      <c r="DJ201" s="117">
        <v>45045</v>
      </c>
      <c r="DK201" s="117">
        <v>45045</v>
      </c>
      <c r="DL201" s="240"/>
      <c r="DM201" s="240"/>
      <c r="DN201" s="240"/>
      <c r="DO201" s="240"/>
      <c r="DP201" s="271"/>
      <c r="DQ201" s="240"/>
      <c r="DR201" s="240"/>
      <c r="DS201" s="117">
        <v>45057</v>
      </c>
      <c r="DT201" s="117">
        <v>45059</v>
      </c>
      <c r="DU201" s="117"/>
      <c r="DV201" s="117">
        <v>45059</v>
      </c>
      <c r="DW201" s="133">
        <v>100</v>
      </c>
      <c r="DX201" s="117">
        <v>45059</v>
      </c>
      <c r="DY201" s="240"/>
      <c r="DZ201" s="117">
        <v>45042</v>
      </c>
      <c r="EA201" s="117">
        <v>45042</v>
      </c>
      <c r="EB201" s="240"/>
      <c r="EC201" s="117">
        <v>45042</v>
      </c>
      <c r="ED201" s="116">
        <v>100</v>
      </c>
      <c r="EE201" s="117">
        <v>45042</v>
      </c>
      <c r="EF201" s="240" t="s">
        <v>4522</v>
      </c>
      <c r="EG201" s="117">
        <v>45051</v>
      </c>
      <c r="EH201" s="117">
        <v>45051</v>
      </c>
      <c r="EI201" s="117"/>
      <c r="EJ201" s="117">
        <v>45051</v>
      </c>
      <c r="EK201" s="133">
        <v>100</v>
      </c>
      <c r="EL201" s="117">
        <v>45062</v>
      </c>
      <c r="EM201" s="122" t="s">
        <v>4529</v>
      </c>
      <c r="EN201" s="141"/>
      <c r="EO201" s="141"/>
      <c r="EP201" s="141"/>
      <c r="EQ201" s="141"/>
      <c r="ER201" s="141"/>
      <c r="ES201" s="141"/>
      <c r="ET201" s="141"/>
      <c r="EU201" s="240"/>
      <c r="EV201" s="240"/>
      <c r="EW201" s="240"/>
      <c r="EX201" s="240"/>
      <c r="EY201" s="240"/>
      <c r="EZ201" s="240"/>
      <c r="FA201" s="240"/>
      <c r="FB201" s="117">
        <v>45056</v>
      </c>
      <c r="FC201" s="117">
        <v>45056</v>
      </c>
      <c r="FD201" s="117"/>
      <c r="FE201" s="117">
        <v>45056</v>
      </c>
      <c r="FF201" s="116">
        <v>100</v>
      </c>
      <c r="FG201" s="117">
        <v>45067</v>
      </c>
      <c r="FH201" s="138"/>
      <c r="FI201" s="142"/>
      <c r="FJ201" s="142"/>
      <c r="FK201" s="143">
        <v>243347</v>
      </c>
      <c r="FL201" s="143">
        <v>243347</v>
      </c>
      <c r="FM201" s="139" t="s">
        <v>708</v>
      </c>
      <c r="FN201" s="142"/>
      <c r="FO201" s="142"/>
      <c r="FP201" s="143">
        <v>243347</v>
      </c>
      <c r="FQ201" s="143">
        <v>243347</v>
      </c>
      <c r="FR201" s="139" t="s">
        <v>708</v>
      </c>
      <c r="FS201" s="491" t="s">
        <v>4718</v>
      </c>
      <c r="FT201" s="461">
        <v>45175</v>
      </c>
      <c r="FU201" s="462" t="s">
        <v>4778</v>
      </c>
      <c r="FW201" s="446" t="s">
        <v>4718</v>
      </c>
      <c r="FX201" s="455">
        <v>45084</v>
      </c>
      <c r="FY201" s="446" t="s">
        <v>4720</v>
      </c>
    </row>
    <row r="202" spans="1:181" ht="20.100000000000001" customHeight="1" x14ac:dyDescent="0.5">
      <c r="A202" s="109">
        <v>201</v>
      </c>
      <c r="B202" s="109" t="s">
        <v>674</v>
      </c>
      <c r="C202" s="109">
        <v>201</v>
      </c>
      <c r="D202" s="110" t="s">
        <v>675</v>
      </c>
      <c r="E202" s="110" t="s">
        <v>676</v>
      </c>
      <c r="F202" s="110" t="s">
        <v>1202</v>
      </c>
      <c r="G202" s="111" t="s">
        <v>294</v>
      </c>
      <c r="H202" s="110" t="s">
        <v>2531</v>
      </c>
      <c r="I202" s="110" t="s">
        <v>2532</v>
      </c>
      <c r="J202" s="110"/>
      <c r="K202" s="111" t="s">
        <v>2533</v>
      </c>
      <c r="L202" s="111"/>
      <c r="M202" s="111"/>
      <c r="N202" s="111" t="s">
        <v>1207</v>
      </c>
      <c r="O202" s="111" t="s">
        <v>2534</v>
      </c>
      <c r="P202" s="113">
        <v>13.1085122638973</v>
      </c>
      <c r="Q202" s="113">
        <v>101.605229416283</v>
      </c>
      <c r="R202" s="114"/>
      <c r="S202" s="114"/>
      <c r="T202" s="115"/>
      <c r="U202" s="115"/>
      <c r="V202" s="115"/>
      <c r="W202" s="115" t="s">
        <v>2535</v>
      </c>
      <c r="X202" s="115"/>
      <c r="Y202" s="115"/>
      <c r="Z202" s="181"/>
      <c r="AA202" s="181"/>
      <c r="AB202" s="115"/>
      <c r="AC202" s="115"/>
      <c r="AD202" s="166" t="s">
        <v>1256</v>
      </c>
      <c r="AE202" s="166" t="s">
        <v>1257</v>
      </c>
      <c r="AF202" s="267">
        <v>44981</v>
      </c>
      <c r="AG202" s="132">
        <v>44979</v>
      </c>
      <c r="AH202" s="118" t="s">
        <v>691</v>
      </c>
      <c r="AI202" s="118" t="s">
        <v>692</v>
      </c>
      <c r="AJ202" s="145">
        <v>8.9</v>
      </c>
      <c r="AK202" s="146">
        <v>6</v>
      </c>
      <c r="AL202" s="146">
        <v>3.25</v>
      </c>
      <c r="AM202" s="146">
        <v>53.4</v>
      </c>
      <c r="AN202" s="147">
        <v>2</v>
      </c>
      <c r="AO202" s="147">
        <v>2</v>
      </c>
      <c r="AP202" s="116" t="s">
        <v>2536</v>
      </c>
      <c r="AQ202" s="147" t="s">
        <v>2537</v>
      </c>
      <c r="AR202" s="147">
        <v>3</v>
      </c>
      <c r="AS202" s="149"/>
      <c r="AT202" s="122"/>
      <c r="AU202" s="142"/>
      <c r="AV202" s="149"/>
      <c r="AW202" s="150"/>
      <c r="AX202" s="149"/>
      <c r="AY202" s="149"/>
      <c r="AZ202" s="149"/>
      <c r="BA202" s="149"/>
      <c r="BB202" s="149"/>
      <c r="BC202" s="149"/>
      <c r="BD202" s="150" t="s">
        <v>698</v>
      </c>
      <c r="BE202" s="150"/>
      <c r="BF202" s="150"/>
      <c r="BG202" s="151" t="s">
        <v>699</v>
      </c>
      <c r="BH202" s="151" t="s">
        <v>1964</v>
      </c>
      <c r="BI202" s="151" t="s">
        <v>701</v>
      </c>
      <c r="BJ202" s="152"/>
      <c r="BK202" s="152"/>
      <c r="BL202" s="153"/>
      <c r="BM202" s="154"/>
      <c r="BN202" s="111" t="s">
        <v>2534</v>
      </c>
      <c r="BO202" s="311" t="s">
        <v>2534</v>
      </c>
      <c r="BP202" s="196"/>
      <c r="BQ202" s="269" t="s">
        <v>1215</v>
      </c>
      <c r="BR202" s="116" t="s">
        <v>1143</v>
      </c>
      <c r="BS202" s="132">
        <v>44979</v>
      </c>
      <c r="BT202" s="133">
        <v>100</v>
      </c>
      <c r="BU202" s="132">
        <v>44979</v>
      </c>
      <c r="BV202" s="132"/>
      <c r="BW202" s="132"/>
      <c r="BX202" s="134"/>
      <c r="BY202" s="134"/>
      <c r="BZ202" s="134"/>
      <c r="CA202" s="132"/>
      <c r="CB202" s="135"/>
      <c r="CC202" s="132"/>
      <c r="CD202" s="136"/>
      <c r="CE202" s="136"/>
      <c r="CF202" s="136"/>
      <c r="CG202" s="135"/>
      <c r="CH202" s="129"/>
      <c r="CI202" s="132">
        <v>45000</v>
      </c>
      <c r="CJ202" s="132">
        <v>45000</v>
      </c>
      <c r="CK202" s="132"/>
      <c r="CL202" s="132">
        <v>45000</v>
      </c>
      <c r="CM202" s="133">
        <v>100</v>
      </c>
      <c r="CN202" s="132">
        <v>45000</v>
      </c>
      <c r="CO202" s="240"/>
      <c r="CP202" s="132">
        <v>45000</v>
      </c>
      <c r="CQ202" s="132">
        <v>45000</v>
      </c>
      <c r="CR202" s="240"/>
      <c r="CS202" s="132">
        <v>45000</v>
      </c>
      <c r="CT202" s="133">
        <v>100</v>
      </c>
      <c r="CU202" s="132">
        <v>45000</v>
      </c>
      <c r="CV202" s="116"/>
      <c r="CW202" s="149"/>
      <c r="CX202" s="149"/>
      <c r="CY202" s="117">
        <v>45010</v>
      </c>
      <c r="CZ202" s="117">
        <v>45010</v>
      </c>
      <c r="DA202" s="117"/>
      <c r="DB202" s="117">
        <v>45010</v>
      </c>
      <c r="DC202" s="133">
        <v>100</v>
      </c>
      <c r="DD202" s="117">
        <v>45010</v>
      </c>
      <c r="DE202" s="138"/>
      <c r="DF202" s="138">
        <v>45007</v>
      </c>
      <c r="DG202" s="139" t="s">
        <v>4446</v>
      </c>
      <c r="DH202" s="117">
        <v>45019</v>
      </c>
      <c r="DI202" s="117">
        <v>45019</v>
      </c>
      <c r="DJ202" s="117">
        <v>45019</v>
      </c>
      <c r="DK202" s="117">
        <v>45019</v>
      </c>
      <c r="DL202" s="240"/>
      <c r="DM202" s="240"/>
      <c r="DN202" s="240"/>
      <c r="DO202" s="240"/>
      <c r="DP202" s="271"/>
      <c r="DQ202" s="240"/>
      <c r="DR202" s="240"/>
      <c r="DS202" s="117">
        <v>45060</v>
      </c>
      <c r="DT202" s="117">
        <v>45061</v>
      </c>
      <c r="DU202" s="117"/>
      <c r="DV202" s="117">
        <v>45061</v>
      </c>
      <c r="DW202" s="133">
        <v>100</v>
      </c>
      <c r="DX202" s="117">
        <v>45061</v>
      </c>
      <c r="DY202" s="240"/>
      <c r="DZ202" s="117">
        <v>45039</v>
      </c>
      <c r="EA202" s="117">
        <v>45039</v>
      </c>
      <c r="EB202" s="240"/>
      <c r="EC202" s="117">
        <v>45039</v>
      </c>
      <c r="ED202" s="116">
        <v>100</v>
      </c>
      <c r="EE202" s="117">
        <v>45039</v>
      </c>
      <c r="EF202" s="117" t="s">
        <v>1044</v>
      </c>
      <c r="EG202" s="117">
        <v>45039</v>
      </c>
      <c r="EH202" s="117">
        <v>45039</v>
      </c>
      <c r="EI202" s="117"/>
      <c r="EJ202" s="117">
        <v>45039</v>
      </c>
      <c r="EK202" s="116">
        <v>100</v>
      </c>
      <c r="EL202" s="117">
        <v>45062</v>
      </c>
      <c r="EM202" s="122" t="s">
        <v>1044</v>
      </c>
      <c r="EN202" s="141"/>
      <c r="EO202" s="141"/>
      <c r="EP202" s="141"/>
      <c r="EQ202" s="141"/>
      <c r="ER202" s="141"/>
      <c r="ES202" s="141"/>
      <c r="ET202" s="141"/>
      <c r="EU202" s="240"/>
      <c r="EV202" s="240"/>
      <c r="EW202" s="240"/>
      <c r="EX202" s="240"/>
      <c r="EY202" s="240"/>
      <c r="EZ202" s="240"/>
      <c r="FA202" s="240"/>
      <c r="FB202" s="117">
        <v>45057</v>
      </c>
      <c r="FC202" s="117">
        <v>45059</v>
      </c>
      <c r="FD202" s="117"/>
      <c r="FE202" s="117">
        <v>45060</v>
      </c>
      <c r="FF202" s="116">
        <v>100</v>
      </c>
      <c r="FG202" s="117">
        <v>45069</v>
      </c>
      <c r="FH202" s="138"/>
      <c r="FI202" s="142"/>
      <c r="FJ202" s="142"/>
      <c r="FK202" s="143">
        <v>243341</v>
      </c>
      <c r="FL202" s="143">
        <v>243341</v>
      </c>
      <c r="FM202" s="139" t="s">
        <v>708</v>
      </c>
      <c r="FN202" s="142"/>
      <c r="FO202" s="142"/>
      <c r="FP202" s="143">
        <v>243341</v>
      </c>
      <c r="FQ202" s="143">
        <v>243341</v>
      </c>
      <c r="FR202" s="139" t="s">
        <v>708</v>
      </c>
      <c r="FS202" s="491" t="s">
        <v>4718</v>
      </c>
      <c r="FT202" s="461">
        <v>45175</v>
      </c>
      <c r="FU202" s="462" t="s">
        <v>4778</v>
      </c>
      <c r="FW202" s="446" t="s">
        <v>4718</v>
      </c>
      <c r="FX202" s="455">
        <v>45084</v>
      </c>
      <c r="FY202" s="446" t="s">
        <v>4720</v>
      </c>
    </row>
    <row r="203" spans="1:181" s="318" customFormat="1" ht="20.100000000000001" customHeight="1" x14ac:dyDescent="0.5">
      <c r="A203" s="345">
        <v>202</v>
      </c>
      <c r="B203" s="345" t="s">
        <v>674</v>
      </c>
      <c r="C203" s="345">
        <v>202</v>
      </c>
      <c r="D203" s="346" t="s">
        <v>675</v>
      </c>
      <c r="E203" s="110" t="s">
        <v>676</v>
      </c>
      <c r="F203" s="346" t="s">
        <v>1202</v>
      </c>
      <c r="G203" s="329" t="s">
        <v>294</v>
      </c>
      <c r="H203" s="346" t="s">
        <v>1203</v>
      </c>
      <c r="I203" s="110" t="s">
        <v>2538</v>
      </c>
      <c r="J203" s="110"/>
      <c r="K203" s="111" t="s">
        <v>2539</v>
      </c>
      <c r="L203" s="111"/>
      <c r="M203" s="111"/>
      <c r="N203" s="111" t="s">
        <v>1207</v>
      </c>
      <c r="O203" s="347" t="s">
        <v>2541</v>
      </c>
      <c r="P203" s="113">
        <v>12.717605045746099</v>
      </c>
      <c r="Q203" s="113">
        <v>101.032894302659</v>
      </c>
      <c r="R203" s="114" t="s">
        <v>2542</v>
      </c>
      <c r="S203" s="114"/>
      <c r="T203" s="115"/>
      <c r="U203" s="115"/>
      <c r="V203" s="115"/>
      <c r="W203" s="115" t="s">
        <v>2543</v>
      </c>
      <c r="X203" s="115" t="s">
        <v>2540</v>
      </c>
      <c r="Y203" s="115" t="s">
        <v>4532</v>
      </c>
      <c r="Z203" s="181">
        <v>12.717605045746099</v>
      </c>
      <c r="AA203" s="181">
        <v>101.032894302659</v>
      </c>
      <c r="AB203" s="115" t="s">
        <v>4852</v>
      </c>
      <c r="AC203" s="360" t="s">
        <v>4853</v>
      </c>
      <c r="AD203" s="166" t="s">
        <v>1423</v>
      </c>
      <c r="AE203" s="166" t="s">
        <v>1424</v>
      </c>
      <c r="AF203" s="267">
        <v>44981</v>
      </c>
      <c r="AG203" s="273">
        <v>44985</v>
      </c>
      <c r="AH203" s="118" t="s">
        <v>691</v>
      </c>
      <c r="AI203" s="118" t="s">
        <v>692</v>
      </c>
      <c r="AJ203" s="145"/>
      <c r="AK203" s="146"/>
      <c r="AL203" s="146"/>
      <c r="AM203" s="146"/>
      <c r="AN203" s="147"/>
      <c r="AO203" s="147"/>
      <c r="AP203" s="116"/>
      <c r="AQ203" s="147"/>
      <c r="AR203" s="147"/>
      <c r="AS203" s="149"/>
      <c r="AT203" s="122"/>
      <c r="AU203" s="142"/>
      <c r="AV203" s="149"/>
      <c r="AW203" s="150"/>
      <c r="AX203" s="149"/>
      <c r="AY203" s="149"/>
      <c r="AZ203" s="149"/>
      <c r="BA203" s="149"/>
      <c r="BB203" s="149"/>
      <c r="BC203" s="149"/>
      <c r="BD203" s="150"/>
      <c r="BE203" s="150"/>
      <c r="BF203" s="150"/>
      <c r="BG203" s="151"/>
      <c r="BH203" s="151" t="s">
        <v>1964</v>
      </c>
      <c r="BI203" s="151"/>
      <c r="BJ203" s="152"/>
      <c r="BK203" s="152"/>
      <c r="BL203" s="153"/>
      <c r="BM203" s="154" t="s">
        <v>2544</v>
      </c>
      <c r="BN203" s="111" t="s">
        <v>2545</v>
      </c>
      <c r="BO203" s="196" t="s">
        <v>2540</v>
      </c>
      <c r="BP203" s="196" t="s">
        <v>795</v>
      </c>
      <c r="BQ203" s="348" t="s">
        <v>1215</v>
      </c>
      <c r="BR203" s="348" t="s">
        <v>2546</v>
      </c>
      <c r="BS203" s="202" t="s">
        <v>796</v>
      </c>
      <c r="BT203" s="133">
        <v>100</v>
      </c>
      <c r="BU203" s="202" t="s">
        <v>796</v>
      </c>
      <c r="BV203" s="244"/>
      <c r="BW203" s="244"/>
      <c r="BX203" s="134" t="s">
        <v>616</v>
      </c>
      <c r="BY203" s="134" t="s">
        <v>616</v>
      </c>
      <c r="BZ203" s="350"/>
      <c r="CA203" s="244"/>
      <c r="CB203" s="243" t="s">
        <v>2540</v>
      </c>
      <c r="CC203" s="244"/>
      <c r="CD203" s="245"/>
      <c r="CE203" s="245"/>
      <c r="CF203" s="245"/>
      <c r="CG203" s="243"/>
      <c r="CH203" s="351"/>
      <c r="CI203" s="244">
        <v>45016</v>
      </c>
      <c r="CJ203" s="244">
        <v>45016</v>
      </c>
      <c r="CK203" s="309"/>
      <c r="CL203" s="244">
        <v>45016</v>
      </c>
      <c r="CM203" s="165">
        <v>100</v>
      </c>
      <c r="CN203" s="244">
        <v>45016</v>
      </c>
      <c r="CO203" s="244"/>
      <c r="CP203" s="244">
        <v>45017</v>
      </c>
      <c r="CQ203" s="244">
        <v>45017</v>
      </c>
      <c r="CR203" s="309"/>
      <c r="CS203" s="244">
        <v>45017</v>
      </c>
      <c r="CT203" s="165">
        <v>100</v>
      </c>
      <c r="CU203" s="244">
        <v>45017</v>
      </c>
      <c r="CV203" s="351"/>
      <c r="CW203" s="149"/>
      <c r="CX203" s="149"/>
      <c r="CY203" s="164">
        <v>45016</v>
      </c>
      <c r="CZ203" s="164">
        <v>45017</v>
      </c>
      <c r="DA203" s="164"/>
      <c r="DB203" s="164">
        <v>44987</v>
      </c>
      <c r="DC203" s="165">
        <v>100</v>
      </c>
      <c r="DD203" s="164">
        <v>44987</v>
      </c>
      <c r="DE203" s="352"/>
      <c r="DF203" s="138">
        <v>45023</v>
      </c>
      <c r="DG203" s="139" t="s">
        <v>4387</v>
      </c>
      <c r="DH203" s="117">
        <v>45041</v>
      </c>
      <c r="DI203" s="117">
        <v>45041</v>
      </c>
      <c r="DJ203" s="117">
        <v>45041</v>
      </c>
      <c r="DK203" s="117">
        <v>45041</v>
      </c>
      <c r="DL203" s="309"/>
      <c r="DM203" s="309"/>
      <c r="DN203" s="309"/>
      <c r="DO203" s="309"/>
      <c r="DP203" s="353"/>
      <c r="DQ203" s="309"/>
      <c r="DR203" s="309"/>
      <c r="DS203" s="117">
        <v>45056</v>
      </c>
      <c r="DT203" s="117">
        <v>45059</v>
      </c>
      <c r="DU203" s="117"/>
      <c r="DV203" s="117">
        <v>45059</v>
      </c>
      <c r="DW203" s="165">
        <v>100</v>
      </c>
      <c r="DX203" s="117">
        <v>45059</v>
      </c>
      <c r="DY203" s="309"/>
      <c r="DZ203" s="117">
        <v>45042</v>
      </c>
      <c r="EA203" s="117">
        <v>45042</v>
      </c>
      <c r="EB203" s="309"/>
      <c r="EC203" s="117">
        <v>45042</v>
      </c>
      <c r="ED203" s="116">
        <v>100</v>
      </c>
      <c r="EE203" s="117">
        <v>45042</v>
      </c>
      <c r="EF203" s="309" t="s">
        <v>4522</v>
      </c>
      <c r="EG203" s="117">
        <v>45051</v>
      </c>
      <c r="EH203" s="117">
        <v>45051</v>
      </c>
      <c r="EI203" s="117"/>
      <c r="EJ203" s="117">
        <v>45051</v>
      </c>
      <c r="EK203" s="133">
        <v>100</v>
      </c>
      <c r="EL203" s="117">
        <v>45062</v>
      </c>
      <c r="EM203" s="122" t="s">
        <v>4529</v>
      </c>
      <c r="EN203" s="354"/>
      <c r="EO203" s="354"/>
      <c r="EP203" s="354"/>
      <c r="EQ203" s="354"/>
      <c r="ER203" s="354"/>
      <c r="ES203" s="354"/>
      <c r="ET203" s="354"/>
      <c r="EU203" s="309"/>
      <c r="EV203" s="309"/>
      <c r="EW203" s="309"/>
      <c r="EX203" s="309"/>
      <c r="EY203" s="309"/>
      <c r="EZ203" s="309"/>
      <c r="FA203" s="309"/>
      <c r="FB203" s="117">
        <v>45055</v>
      </c>
      <c r="FC203" s="117">
        <v>45057</v>
      </c>
      <c r="FD203" s="117"/>
      <c r="FE203" s="117">
        <v>45057</v>
      </c>
      <c r="FF203" s="116">
        <v>100</v>
      </c>
      <c r="FG203" s="117">
        <v>45069</v>
      </c>
      <c r="FH203" s="352"/>
      <c r="FI203" s="355"/>
      <c r="FJ203" s="355"/>
      <c r="FK203" s="143"/>
      <c r="FL203" s="143"/>
      <c r="FM203" s="139"/>
      <c r="FN203" s="355"/>
      <c r="FO203" s="355"/>
      <c r="FP203" s="143"/>
      <c r="FQ203" s="143"/>
      <c r="FR203" s="139"/>
      <c r="FS203" s="491" t="s">
        <v>4718</v>
      </c>
      <c r="FT203" s="492">
        <v>45176</v>
      </c>
      <c r="FU203" s="462" t="s">
        <v>4778</v>
      </c>
      <c r="FW203" s="446" t="s">
        <v>4723</v>
      </c>
      <c r="FX203" s="455">
        <v>45084</v>
      </c>
      <c r="FY203" s="446" t="s">
        <v>4720</v>
      </c>
    </row>
    <row r="204" spans="1:181" ht="20.100000000000001" customHeight="1" x14ac:dyDescent="0.5">
      <c r="A204" s="109">
        <v>203</v>
      </c>
      <c r="B204" s="109" t="s">
        <v>674</v>
      </c>
      <c r="C204" s="109">
        <v>203</v>
      </c>
      <c r="D204" s="110" t="s">
        <v>675</v>
      </c>
      <c r="E204" s="110" t="s">
        <v>676</v>
      </c>
      <c r="F204" s="110" t="s">
        <v>1202</v>
      </c>
      <c r="G204" s="111" t="s">
        <v>294</v>
      </c>
      <c r="H204" s="110" t="s">
        <v>2547</v>
      </c>
      <c r="I204" s="110" t="s">
        <v>2548</v>
      </c>
      <c r="J204" s="110"/>
      <c r="K204" s="111" t="s">
        <v>4533</v>
      </c>
      <c r="L204" s="111" t="s">
        <v>2549</v>
      </c>
      <c r="M204" s="111"/>
      <c r="N204" s="111" t="s">
        <v>1207</v>
      </c>
      <c r="O204" s="111" t="s">
        <v>2551</v>
      </c>
      <c r="P204" s="113">
        <v>13.0364158814529</v>
      </c>
      <c r="Q204" s="113">
        <v>101.434309320156</v>
      </c>
      <c r="R204" s="114"/>
      <c r="S204" s="114"/>
      <c r="T204" s="115"/>
      <c r="U204" s="115"/>
      <c r="V204" s="115"/>
      <c r="W204" s="356" t="s">
        <v>2552</v>
      </c>
      <c r="X204" s="356"/>
      <c r="Y204" s="115"/>
      <c r="Z204" s="181"/>
      <c r="AA204" s="181"/>
      <c r="AB204" s="356"/>
      <c r="AC204" s="356"/>
      <c r="AD204" s="166" t="s">
        <v>1256</v>
      </c>
      <c r="AE204" s="166" t="s">
        <v>1257</v>
      </c>
      <c r="AF204" s="267">
        <v>44981</v>
      </c>
      <c r="AG204" s="132">
        <v>44979</v>
      </c>
      <c r="AH204" s="118" t="s">
        <v>691</v>
      </c>
      <c r="AI204" s="118" t="s">
        <v>692</v>
      </c>
      <c r="AJ204" s="145">
        <v>6.1</v>
      </c>
      <c r="AK204" s="146">
        <v>8.6</v>
      </c>
      <c r="AL204" s="146">
        <v>3.1</v>
      </c>
      <c r="AM204" s="146">
        <v>52.46</v>
      </c>
      <c r="AN204" s="147">
        <v>2</v>
      </c>
      <c r="AO204" s="147">
        <v>2</v>
      </c>
      <c r="AP204" s="116" t="s">
        <v>2536</v>
      </c>
      <c r="AQ204" s="147" t="s">
        <v>1226</v>
      </c>
      <c r="AR204" s="147">
        <v>3</v>
      </c>
      <c r="AS204" s="149"/>
      <c r="AT204" s="122"/>
      <c r="AU204" s="142"/>
      <c r="AV204" s="149"/>
      <c r="AW204" s="150"/>
      <c r="AX204" s="149"/>
      <c r="AY204" s="149"/>
      <c r="AZ204" s="149"/>
      <c r="BA204" s="149"/>
      <c r="BB204" s="149"/>
      <c r="BC204" s="149"/>
      <c r="BD204" s="150" t="s">
        <v>698</v>
      </c>
      <c r="BE204" s="150"/>
      <c r="BF204" s="150"/>
      <c r="BG204" s="151" t="s">
        <v>699</v>
      </c>
      <c r="BH204" s="151" t="s">
        <v>1964</v>
      </c>
      <c r="BI204" s="151" t="s">
        <v>701</v>
      </c>
      <c r="BJ204" s="152"/>
      <c r="BK204" s="152"/>
      <c r="BL204" s="153"/>
      <c r="BM204" s="154"/>
      <c r="BN204" s="111" t="s">
        <v>2551</v>
      </c>
      <c r="BO204" s="257" t="s">
        <v>2550</v>
      </c>
      <c r="BP204" s="257" t="s">
        <v>703</v>
      </c>
      <c r="BQ204" s="269" t="s">
        <v>1215</v>
      </c>
      <c r="BR204" s="116" t="s">
        <v>1143</v>
      </c>
      <c r="BS204" s="132">
        <v>44979</v>
      </c>
      <c r="BT204" s="133">
        <v>100</v>
      </c>
      <c r="BU204" s="132">
        <v>44979</v>
      </c>
      <c r="BV204" s="132"/>
      <c r="BW204" s="132"/>
      <c r="BX204" s="134"/>
      <c r="BY204" s="134"/>
      <c r="BZ204" s="134"/>
      <c r="CA204" s="132"/>
      <c r="CB204" s="135"/>
      <c r="CC204" s="132"/>
      <c r="CD204" s="136"/>
      <c r="CE204" s="136"/>
      <c r="CF204" s="136"/>
      <c r="CG204" s="135"/>
      <c r="CH204" s="129"/>
      <c r="CI204" s="132">
        <v>45001</v>
      </c>
      <c r="CJ204" s="132">
        <v>45001</v>
      </c>
      <c r="CK204" s="132"/>
      <c r="CL204" s="132">
        <v>45002</v>
      </c>
      <c r="CM204" s="133">
        <v>100</v>
      </c>
      <c r="CN204" s="132">
        <v>45002</v>
      </c>
      <c r="CO204" s="240"/>
      <c r="CP204" s="132">
        <v>45003</v>
      </c>
      <c r="CQ204" s="132">
        <v>45003</v>
      </c>
      <c r="CR204" s="240"/>
      <c r="CS204" s="132">
        <v>45003</v>
      </c>
      <c r="CT204" s="133">
        <v>100</v>
      </c>
      <c r="CU204" s="132">
        <v>45003</v>
      </c>
      <c r="CV204" s="116"/>
      <c r="CW204" s="149"/>
      <c r="CX204" s="149"/>
      <c r="CY204" s="117">
        <v>45005</v>
      </c>
      <c r="CZ204" s="117">
        <v>45005</v>
      </c>
      <c r="DA204" s="117"/>
      <c r="DB204" s="117">
        <v>45005</v>
      </c>
      <c r="DC204" s="133">
        <v>100</v>
      </c>
      <c r="DD204" s="117">
        <v>45005</v>
      </c>
      <c r="DE204" s="138"/>
      <c r="DF204" s="138">
        <v>45007</v>
      </c>
      <c r="DG204" s="139" t="s">
        <v>4446</v>
      </c>
      <c r="DH204" s="117">
        <v>45026</v>
      </c>
      <c r="DI204" s="117">
        <v>45026</v>
      </c>
      <c r="DJ204" s="117">
        <v>45026</v>
      </c>
      <c r="DK204" s="117">
        <v>45026</v>
      </c>
      <c r="DL204" s="240"/>
      <c r="DM204" s="240"/>
      <c r="DN204" s="240"/>
      <c r="DO204" s="240"/>
      <c r="DP204" s="271"/>
      <c r="DQ204" s="240"/>
      <c r="DR204" s="240"/>
      <c r="DS204" s="117">
        <v>45060</v>
      </c>
      <c r="DT204" s="117">
        <v>45061</v>
      </c>
      <c r="DU204" s="117"/>
      <c r="DV204" s="117">
        <v>45061</v>
      </c>
      <c r="DW204" s="133">
        <v>100</v>
      </c>
      <c r="DX204" s="117">
        <v>45061</v>
      </c>
      <c r="DY204" s="240"/>
      <c r="DZ204" s="117">
        <v>45039</v>
      </c>
      <c r="EA204" s="117">
        <v>45039</v>
      </c>
      <c r="EB204" s="240"/>
      <c r="EC204" s="117">
        <v>45039</v>
      </c>
      <c r="ED204" s="116">
        <v>100</v>
      </c>
      <c r="EE204" s="117">
        <v>45039</v>
      </c>
      <c r="EF204" s="117" t="s">
        <v>2553</v>
      </c>
      <c r="EG204" s="117">
        <v>45039</v>
      </c>
      <c r="EH204" s="117">
        <v>45039</v>
      </c>
      <c r="EI204" s="117"/>
      <c r="EJ204" s="117">
        <v>45040</v>
      </c>
      <c r="EK204" s="116">
        <v>100</v>
      </c>
      <c r="EL204" s="117">
        <v>45062</v>
      </c>
      <c r="EM204" s="122" t="s">
        <v>4781</v>
      </c>
      <c r="EN204" s="141"/>
      <c r="EO204" s="141"/>
      <c r="EP204" s="141"/>
      <c r="EQ204" s="141"/>
      <c r="ER204" s="141"/>
      <c r="ES204" s="141"/>
      <c r="ET204" s="141"/>
      <c r="EU204" s="240"/>
      <c r="EV204" s="240"/>
      <c r="EW204" s="240"/>
      <c r="EX204" s="240"/>
      <c r="EY204" s="240"/>
      <c r="EZ204" s="240"/>
      <c r="FA204" s="240"/>
      <c r="FB204" s="117">
        <v>45057</v>
      </c>
      <c r="FC204" s="117">
        <v>45059</v>
      </c>
      <c r="FD204" s="117"/>
      <c r="FE204" s="117">
        <v>45060</v>
      </c>
      <c r="FF204" s="116">
        <v>100</v>
      </c>
      <c r="FG204" s="117">
        <v>45070</v>
      </c>
      <c r="FH204" s="138"/>
      <c r="FI204" s="142"/>
      <c r="FJ204" s="142"/>
      <c r="FK204" s="143">
        <v>243341</v>
      </c>
      <c r="FL204" s="143">
        <v>243341</v>
      </c>
      <c r="FM204" s="139" t="s">
        <v>708</v>
      </c>
      <c r="FN204" s="142"/>
      <c r="FO204" s="142"/>
      <c r="FP204" s="143">
        <v>243341</v>
      </c>
      <c r="FQ204" s="143">
        <v>243341</v>
      </c>
      <c r="FR204" s="139" t="s">
        <v>708</v>
      </c>
      <c r="FS204" s="491" t="s">
        <v>4718</v>
      </c>
      <c r="FT204" s="492">
        <v>45176</v>
      </c>
      <c r="FU204" s="462" t="s">
        <v>4778</v>
      </c>
      <c r="FW204" s="446" t="s">
        <v>4723</v>
      </c>
      <c r="FX204" s="455">
        <v>45084</v>
      </c>
      <c r="FY204" s="446" t="s">
        <v>4720</v>
      </c>
    </row>
    <row r="205" spans="1:181" ht="20.100000000000001" customHeight="1" x14ac:dyDescent="0.5">
      <c r="A205" s="109">
        <v>204</v>
      </c>
      <c r="B205" s="109" t="s">
        <v>674</v>
      </c>
      <c r="C205" s="109">
        <v>204</v>
      </c>
      <c r="D205" s="110" t="s">
        <v>675</v>
      </c>
      <c r="E205" s="110" t="s">
        <v>676</v>
      </c>
      <c r="F205" s="110" t="s">
        <v>1751</v>
      </c>
      <c r="G205" s="111" t="s">
        <v>139</v>
      </c>
      <c r="H205" s="110" t="s">
        <v>2554</v>
      </c>
      <c r="I205" s="110" t="s">
        <v>2555</v>
      </c>
      <c r="J205" s="110"/>
      <c r="K205" s="111" t="s">
        <v>2556</v>
      </c>
      <c r="L205" s="111" t="s">
        <v>2557</v>
      </c>
      <c r="M205" s="111" t="s">
        <v>912</v>
      </c>
      <c r="N205" s="111" t="s">
        <v>1565</v>
      </c>
      <c r="O205" s="111" t="s">
        <v>2558</v>
      </c>
      <c r="P205" s="113">
        <v>15.1330124077154</v>
      </c>
      <c r="Q205" s="113">
        <v>100.542995393566</v>
      </c>
      <c r="R205" s="114" t="s">
        <v>2559</v>
      </c>
      <c r="S205" s="114" t="s">
        <v>2560</v>
      </c>
      <c r="T205" s="115" t="s">
        <v>2561</v>
      </c>
      <c r="U205" s="115" t="s">
        <v>2562</v>
      </c>
      <c r="V205" s="115"/>
      <c r="W205" s="115" t="s">
        <v>2560</v>
      </c>
      <c r="X205" s="115"/>
      <c r="Y205" s="115"/>
      <c r="Z205" s="181"/>
      <c r="AA205" s="181"/>
      <c r="AB205" s="115"/>
      <c r="AC205" s="115"/>
      <c r="AD205" s="166" t="s">
        <v>1775</v>
      </c>
      <c r="AE205" s="166" t="s">
        <v>1776</v>
      </c>
      <c r="AF205" s="117" t="s">
        <v>690</v>
      </c>
      <c r="AG205" s="132">
        <v>44970</v>
      </c>
      <c r="AH205" s="118" t="s">
        <v>691</v>
      </c>
      <c r="AI205" s="118" t="s">
        <v>692</v>
      </c>
      <c r="AJ205" s="145">
        <v>6</v>
      </c>
      <c r="AK205" s="146">
        <v>9</v>
      </c>
      <c r="AL205" s="146">
        <v>3.4</v>
      </c>
      <c r="AM205" s="146">
        <f t="shared" ref="AM205:AM218" si="3">AJ205*AK205</f>
        <v>54</v>
      </c>
      <c r="AN205" s="147">
        <v>2</v>
      </c>
      <c r="AO205" s="147">
        <v>2</v>
      </c>
      <c r="AP205" s="240" t="s">
        <v>2563</v>
      </c>
      <c r="AQ205" s="147" t="s">
        <v>848</v>
      </c>
      <c r="AR205" s="147">
        <v>3</v>
      </c>
      <c r="AS205" s="149"/>
      <c r="AT205" s="138">
        <v>44972</v>
      </c>
      <c r="AU205" s="142"/>
      <c r="AV205" s="149" t="s">
        <v>725</v>
      </c>
      <c r="AW205" s="150" t="s">
        <v>1386</v>
      </c>
      <c r="AX205" s="147"/>
      <c r="AY205" s="147" t="s">
        <v>2564</v>
      </c>
      <c r="AZ205" s="147"/>
      <c r="BA205" s="147"/>
      <c r="BB205" s="147"/>
      <c r="BC205" s="147"/>
      <c r="BD205" s="235" t="s">
        <v>698</v>
      </c>
      <c r="BE205" s="150"/>
      <c r="BF205" s="150"/>
      <c r="BG205" s="237" t="s">
        <v>699</v>
      </c>
      <c r="BH205" s="237" t="s">
        <v>1964</v>
      </c>
      <c r="BI205" s="237" t="s">
        <v>701</v>
      </c>
      <c r="BJ205" s="152"/>
      <c r="BK205" s="152"/>
      <c r="BL205" s="153"/>
      <c r="BM205" s="154"/>
      <c r="BN205" s="111" t="s">
        <v>2558</v>
      </c>
      <c r="BO205" s="319" t="s">
        <v>2558</v>
      </c>
      <c r="BP205" s="317"/>
      <c r="BQ205" s="116" t="s">
        <v>704</v>
      </c>
      <c r="BR205" s="116" t="s">
        <v>705</v>
      </c>
      <c r="BS205" s="132">
        <v>44970</v>
      </c>
      <c r="BT205" s="133">
        <v>100</v>
      </c>
      <c r="BU205" s="132">
        <v>44970</v>
      </c>
      <c r="BV205" s="132"/>
      <c r="BW205" s="132"/>
      <c r="BX205" s="134"/>
      <c r="BY205" s="134"/>
      <c r="BZ205" s="134"/>
      <c r="CA205" s="132"/>
      <c r="CB205" s="135"/>
      <c r="CC205" s="132"/>
      <c r="CD205" s="136"/>
      <c r="CE205" s="136"/>
      <c r="CF205" s="136"/>
      <c r="CG205" s="135"/>
      <c r="CH205" s="129" t="s">
        <v>701</v>
      </c>
      <c r="CI205" s="132">
        <v>44986</v>
      </c>
      <c r="CJ205" s="132">
        <v>44986</v>
      </c>
      <c r="CK205" s="132"/>
      <c r="CL205" s="132">
        <v>44986</v>
      </c>
      <c r="CM205" s="133">
        <v>100</v>
      </c>
      <c r="CN205" s="132">
        <v>44986</v>
      </c>
      <c r="CO205" s="132"/>
      <c r="CP205" s="132">
        <v>45017</v>
      </c>
      <c r="CQ205" s="132">
        <v>45017</v>
      </c>
      <c r="CR205" s="117"/>
      <c r="CS205" s="132">
        <v>45017</v>
      </c>
      <c r="CT205" s="133">
        <v>100</v>
      </c>
      <c r="CU205" s="132">
        <v>45017</v>
      </c>
      <c r="CV205" s="117"/>
      <c r="CW205" s="147"/>
      <c r="CX205" s="147" t="s">
        <v>2564</v>
      </c>
      <c r="CY205" s="117">
        <v>45012</v>
      </c>
      <c r="CZ205" s="117">
        <v>45012</v>
      </c>
      <c r="DA205" s="117"/>
      <c r="DB205" s="117">
        <v>45013</v>
      </c>
      <c r="DC205" s="133">
        <v>100</v>
      </c>
      <c r="DD205" s="117">
        <v>45051</v>
      </c>
      <c r="DE205" s="138"/>
      <c r="DF205" s="138">
        <v>45007</v>
      </c>
      <c r="DG205" s="139" t="s">
        <v>4446</v>
      </c>
      <c r="DH205" s="117">
        <v>45021</v>
      </c>
      <c r="DI205" s="117">
        <v>45021</v>
      </c>
      <c r="DJ205" s="117">
        <v>45021</v>
      </c>
      <c r="DK205" s="117">
        <v>45021</v>
      </c>
      <c r="DL205" s="117"/>
      <c r="DM205" s="117"/>
      <c r="DN205" s="117"/>
      <c r="DO205" s="117"/>
      <c r="DP205" s="140"/>
      <c r="DQ205" s="117"/>
      <c r="DR205" s="117"/>
      <c r="DS205" s="117">
        <v>45051</v>
      </c>
      <c r="DT205" s="117">
        <v>45051</v>
      </c>
      <c r="DU205" s="117"/>
      <c r="DV205" s="117">
        <v>45051</v>
      </c>
      <c r="DW205" s="133">
        <v>100</v>
      </c>
      <c r="DX205" s="117">
        <v>45051</v>
      </c>
      <c r="DY205" s="117"/>
      <c r="DZ205" s="117">
        <v>45040</v>
      </c>
      <c r="EA205" s="117">
        <v>45040</v>
      </c>
      <c r="EB205" s="117"/>
      <c r="EC205" s="117">
        <v>45040</v>
      </c>
      <c r="ED205" s="116">
        <v>100</v>
      </c>
      <c r="EE205" s="117">
        <v>45040</v>
      </c>
      <c r="EF205" s="117" t="s">
        <v>4465</v>
      </c>
      <c r="EG205" s="117">
        <v>45054</v>
      </c>
      <c r="EH205" s="117">
        <v>45054</v>
      </c>
      <c r="EI205" s="117"/>
      <c r="EJ205" s="117">
        <v>45054</v>
      </c>
      <c r="EK205" s="116">
        <v>100</v>
      </c>
      <c r="EL205" s="117">
        <v>45062</v>
      </c>
      <c r="EM205" s="122" t="s">
        <v>4854</v>
      </c>
      <c r="EN205" s="141"/>
      <c r="EO205" s="141"/>
      <c r="EP205" s="141"/>
      <c r="EQ205" s="141"/>
      <c r="ER205" s="141"/>
      <c r="ES205" s="141"/>
      <c r="ET205" s="141"/>
      <c r="EU205" s="117"/>
      <c r="EV205" s="117"/>
      <c r="EW205" s="117"/>
      <c r="EX205" s="117"/>
      <c r="EY205" s="117"/>
      <c r="EZ205" s="117"/>
      <c r="FA205" s="117"/>
      <c r="FB205" s="117">
        <v>45065</v>
      </c>
      <c r="FC205" s="117">
        <v>45065</v>
      </c>
      <c r="FD205" s="117">
        <v>45065</v>
      </c>
      <c r="FE205" s="117">
        <v>45065</v>
      </c>
      <c r="FF205" s="116">
        <v>70</v>
      </c>
      <c r="FG205" s="117"/>
      <c r="FH205" s="138"/>
      <c r="FI205" s="142"/>
      <c r="FJ205" s="142"/>
      <c r="FK205" s="143"/>
      <c r="FL205" s="143"/>
      <c r="FM205" s="139"/>
      <c r="FN205" s="142"/>
      <c r="FO205" s="142"/>
      <c r="FP205" s="143"/>
      <c r="FQ205" s="143"/>
      <c r="FR205" s="139"/>
      <c r="FS205" s="487" t="s">
        <v>4723</v>
      </c>
      <c r="FT205" s="488">
        <v>45124</v>
      </c>
      <c r="FU205" s="489" t="s">
        <v>4844</v>
      </c>
      <c r="FW205" s="483" t="s">
        <v>4724</v>
      </c>
      <c r="FX205" s="482">
        <v>45119</v>
      </c>
      <c r="FY205" s="483" t="s">
        <v>4855</v>
      </c>
    </row>
    <row r="206" spans="1:181" ht="20.100000000000001" customHeight="1" x14ac:dyDescent="0.5">
      <c r="A206" s="109">
        <v>205</v>
      </c>
      <c r="B206" s="109" t="s">
        <v>674</v>
      </c>
      <c r="C206" s="109">
        <v>205</v>
      </c>
      <c r="D206" s="110" t="s">
        <v>675</v>
      </c>
      <c r="E206" s="110" t="s">
        <v>676</v>
      </c>
      <c r="F206" s="110" t="s">
        <v>1751</v>
      </c>
      <c r="G206" s="111" t="s">
        <v>139</v>
      </c>
      <c r="H206" s="110" t="s">
        <v>1203</v>
      </c>
      <c r="I206" s="110" t="s">
        <v>2565</v>
      </c>
      <c r="J206" s="110"/>
      <c r="K206" s="111" t="s">
        <v>2566</v>
      </c>
      <c r="L206" s="111" t="s">
        <v>2567</v>
      </c>
      <c r="M206" s="111"/>
      <c r="N206" s="111" t="s">
        <v>1565</v>
      </c>
      <c r="O206" s="111" t="s">
        <v>2568</v>
      </c>
      <c r="P206" s="113">
        <v>14.818730433650501</v>
      </c>
      <c r="Q206" s="113">
        <v>100.804992408557</v>
      </c>
      <c r="R206" s="339" t="s">
        <v>2569</v>
      </c>
      <c r="S206" s="114" t="s">
        <v>2570</v>
      </c>
      <c r="T206" s="115" t="s">
        <v>2571</v>
      </c>
      <c r="U206" s="115" t="s">
        <v>2572</v>
      </c>
      <c r="V206" s="115"/>
      <c r="W206" s="357" t="s">
        <v>2573</v>
      </c>
      <c r="X206" s="357"/>
      <c r="Y206" s="115"/>
      <c r="Z206" s="181"/>
      <c r="AA206" s="181"/>
      <c r="AB206" s="357"/>
      <c r="AC206" s="357"/>
      <c r="AD206" s="166" t="s">
        <v>1775</v>
      </c>
      <c r="AE206" s="166" t="s">
        <v>1776</v>
      </c>
      <c r="AF206" s="117" t="s">
        <v>690</v>
      </c>
      <c r="AG206" s="117">
        <v>44967</v>
      </c>
      <c r="AH206" s="118" t="s">
        <v>691</v>
      </c>
      <c r="AI206" s="118" t="s">
        <v>692</v>
      </c>
      <c r="AJ206" s="145">
        <v>8</v>
      </c>
      <c r="AK206" s="146">
        <v>18</v>
      </c>
      <c r="AL206" s="146">
        <v>3.1</v>
      </c>
      <c r="AM206" s="146">
        <f t="shared" si="3"/>
        <v>144</v>
      </c>
      <c r="AN206" s="147">
        <v>1</v>
      </c>
      <c r="AO206" s="147">
        <v>2</v>
      </c>
      <c r="AP206" s="240" t="s">
        <v>2574</v>
      </c>
      <c r="AQ206" s="147" t="s">
        <v>1368</v>
      </c>
      <c r="AR206" s="147">
        <v>3</v>
      </c>
      <c r="AS206" s="149"/>
      <c r="AT206" s="138">
        <v>44970</v>
      </c>
      <c r="AU206" s="294" t="s">
        <v>2575</v>
      </c>
      <c r="AV206" s="149" t="s">
        <v>696</v>
      </c>
      <c r="AW206" s="150"/>
      <c r="AX206" s="147"/>
      <c r="AY206" s="147"/>
      <c r="AZ206" s="147"/>
      <c r="BA206" s="147"/>
      <c r="BB206" s="147"/>
      <c r="BC206" s="147" t="s">
        <v>2576</v>
      </c>
      <c r="BD206" s="235" t="s">
        <v>698</v>
      </c>
      <c r="BE206" s="150"/>
      <c r="BF206" s="150"/>
      <c r="BG206" s="237" t="s">
        <v>699</v>
      </c>
      <c r="BH206" s="237" t="s">
        <v>1964</v>
      </c>
      <c r="BI206" s="237" t="s">
        <v>701</v>
      </c>
      <c r="BJ206" s="152"/>
      <c r="BK206" s="152"/>
      <c r="BL206" s="153"/>
      <c r="BM206" s="154"/>
      <c r="BN206" s="111" t="s">
        <v>2568</v>
      </c>
      <c r="BO206" s="319" t="s">
        <v>2568</v>
      </c>
      <c r="BP206" s="317"/>
      <c r="BQ206" s="116" t="s">
        <v>704</v>
      </c>
      <c r="BR206" s="116" t="s">
        <v>705</v>
      </c>
      <c r="BS206" s="132">
        <v>44967</v>
      </c>
      <c r="BT206" s="133">
        <v>100</v>
      </c>
      <c r="BU206" s="132">
        <v>44967</v>
      </c>
      <c r="BV206" s="132"/>
      <c r="BW206" s="132"/>
      <c r="BX206" s="134"/>
      <c r="BY206" s="134"/>
      <c r="BZ206" s="134"/>
      <c r="CA206" s="132"/>
      <c r="CB206" s="135"/>
      <c r="CC206" s="132"/>
      <c r="CD206" s="136"/>
      <c r="CE206" s="136"/>
      <c r="CF206" s="136"/>
      <c r="CG206" s="135"/>
      <c r="CH206" s="129" t="s">
        <v>701</v>
      </c>
      <c r="CI206" s="132">
        <v>44998</v>
      </c>
      <c r="CJ206" s="132">
        <v>44998</v>
      </c>
      <c r="CK206" s="132"/>
      <c r="CL206" s="132">
        <v>44998</v>
      </c>
      <c r="CM206" s="133">
        <v>100</v>
      </c>
      <c r="CN206" s="132">
        <v>44998</v>
      </c>
      <c r="CO206" s="117"/>
      <c r="CP206" s="137" t="s">
        <v>706</v>
      </c>
      <c r="CQ206" s="132"/>
      <c r="CR206" s="117"/>
      <c r="CS206" s="132"/>
      <c r="CT206" s="133"/>
      <c r="CU206" s="137" t="s">
        <v>4382</v>
      </c>
      <c r="CV206" s="117"/>
      <c r="CW206" s="147"/>
      <c r="CX206" s="147"/>
      <c r="CY206" s="117">
        <v>45004</v>
      </c>
      <c r="CZ206" s="117">
        <v>45004</v>
      </c>
      <c r="DA206" s="117"/>
      <c r="DB206" s="117">
        <v>45005</v>
      </c>
      <c r="DC206" s="133">
        <v>100</v>
      </c>
      <c r="DD206" s="117">
        <v>45036</v>
      </c>
      <c r="DE206" s="138"/>
      <c r="DF206" s="138">
        <v>45012</v>
      </c>
      <c r="DG206" s="139" t="s">
        <v>4383</v>
      </c>
      <c r="DH206" s="117">
        <v>45027</v>
      </c>
      <c r="DI206" s="117">
        <v>45027</v>
      </c>
      <c r="DJ206" s="117">
        <v>45027</v>
      </c>
      <c r="DK206" s="117">
        <v>45027</v>
      </c>
      <c r="DL206" s="117">
        <v>45035</v>
      </c>
      <c r="DM206" s="117">
        <v>45035</v>
      </c>
      <c r="DN206" s="117"/>
      <c r="DO206" s="117">
        <v>45035</v>
      </c>
      <c r="DP206" s="133">
        <v>100</v>
      </c>
      <c r="DQ206" s="117">
        <v>45035</v>
      </c>
      <c r="DR206" s="117"/>
      <c r="DS206" s="117">
        <v>45035</v>
      </c>
      <c r="DT206" s="117">
        <v>45035</v>
      </c>
      <c r="DU206" s="117"/>
      <c r="DV206" s="117">
        <v>45035</v>
      </c>
      <c r="DW206" s="133">
        <v>100</v>
      </c>
      <c r="DX206" s="117">
        <v>45035</v>
      </c>
      <c r="DY206" s="117"/>
      <c r="DZ206" s="117">
        <v>45040</v>
      </c>
      <c r="EA206" s="117">
        <v>45040</v>
      </c>
      <c r="EB206" s="117"/>
      <c r="EC206" s="117">
        <v>45040</v>
      </c>
      <c r="ED206" s="116">
        <v>100</v>
      </c>
      <c r="EE206" s="117">
        <v>45040</v>
      </c>
      <c r="EF206" s="117" t="s">
        <v>4465</v>
      </c>
      <c r="EG206" s="117">
        <v>45055</v>
      </c>
      <c r="EH206" s="117">
        <v>45055</v>
      </c>
      <c r="EI206" s="117"/>
      <c r="EJ206" s="117">
        <v>45055</v>
      </c>
      <c r="EK206" s="133">
        <v>100</v>
      </c>
      <c r="EL206" s="117">
        <v>45064</v>
      </c>
      <c r="EM206" s="122" t="s">
        <v>4856</v>
      </c>
      <c r="EN206" s="141"/>
      <c r="EO206" s="141"/>
      <c r="EP206" s="141"/>
      <c r="EQ206" s="141"/>
      <c r="ER206" s="141"/>
      <c r="ES206" s="141"/>
      <c r="ET206" s="141"/>
      <c r="EU206" s="117"/>
      <c r="EV206" s="117"/>
      <c r="EW206" s="117"/>
      <c r="EX206" s="117"/>
      <c r="EY206" s="117"/>
      <c r="EZ206" s="117"/>
      <c r="FA206" s="117"/>
      <c r="FB206" s="117">
        <v>45062</v>
      </c>
      <c r="FC206" s="117">
        <v>45062</v>
      </c>
      <c r="FD206" s="117">
        <v>45062</v>
      </c>
      <c r="FE206" s="117">
        <v>45063</v>
      </c>
      <c r="FF206" s="116">
        <v>20</v>
      </c>
      <c r="FG206" s="117"/>
      <c r="FH206" s="138" t="s">
        <v>4824</v>
      </c>
      <c r="FI206" s="142"/>
      <c r="FJ206" s="142"/>
      <c r="FK206" s="143"/>
      <c r="FL206" s="143"/>
      <c r="FM206" s="139"/>
      <c r="FN206" s="142"/>
      <c r="FO206" s="142"/>
      <c r="FP206" s="143"/>
      <c r="FQ206" s="143"/>
      <c r="FR206" s="139"/>
      <c r="FS206" s="487" t="s">
        <v>4723</v>
      </c>
      <c r="FT206" s="488">
        <v>45124</v>
      </c>
      <c r="FU206" s="489" t="s">
        <v>4844</v>
      </c>
      <c r="FW206" s="483" t="s">
        <v>4718</v>
      </c>
      <c r="FX206" s="482">
        <v>45120</v>
      </c>
      <c r="FY206" s="483" t="s">
        <v>4855</v>
      </c>
    </row>
    <row r="207" spans="1:181" ht="20.100000000000001" customHeight="1" x14ac:dyDescent="0.5">
      <c r="A207" s="109">
        <v>206</v>
      </c>
      <c r="B207" s="109" t="s">
        <v>674</v>
      </c>
      <c r="C207" s="109">
        <v>206</v>
      </c>
      <c r="D207" s="110" t="s">
        <v>675</v>
      </c>
      <c r="E207" s="110" t="s">
        <v>676</v>
      </c>
      <c r="F207" s="110" t="s">
        <v>1751</v>
      </c>
      <c r="G207" s="111" t="s">
        <v>139</v>
      </c>
      <c r="H207" s="110" t="s">
        <v>1203</v>
      </c>
      <c r="I207" s="110" t="s">
        <v>2577</v>
      </c>
      <c r="J207" s="110"/>
      <c r="K207" s="111" t="s">
        <v>2578</v>
      </c>
      <c r="L207" s="111" t="s">
        <v>2579</v>
      </c>
      <c r="M207" s="111"/>
      <c r="N207" s="111" t="s">
        <v>1565</v>
      </c>
      <c r="O207" s="111" t="s">
        <v>4664</v>
      </c>
      <c r="P207" s="113">
        <v>14.8980200463287</v>
      </c>
      <c r="Q207" s="113">
        <v>100.62937268290599</v>
      </c>
      <c r="R207" s="114" t="s">
        <v>2581</v>
      </c>
      <c r="S207" s="114" t="s">
        <v>2582</v>
      </c>
      <c r="T207" s="115" t="s">
        <v>2583</v>
      </c>
      <c r="U207" s="115" t="s">
        <v>2584</v>
      </c>
      <c r="V207" s="115"/>
      <c r="W207" s="115" t="s">
        <v>2585</v>
      </c>
      <c r="X207" s="115"/>
      <c r="Y207" s="115"/>
      <c r="Z207" s="181"/>
      <c r="AA207" s="181"/>
      <c r="AB207" s="115"/>
      <c r="AC207" s="115"/>
      <c r="AD207" s="166" t="s">
        <v>1775</v>
      </c>
      <c r="AE207" s="166" t="s">
        <v>1776</v>
      </c>
      <c r="AF207" s="117" t="s">
        <v>690</v>
      </c>
      <c r="AG207" s="132">
        <v>44970</v>
      </c>
      <c r="AH207" s="118" t="s">
        <v>691</v>
      </c>
      <c r="AI207" s="118" t="s">
        <v>692</v>
      </c>
      <c r="AJ207" s="145">
        <v>8</v>
      </c>
      <c r="AK207" s="146">
        <v>8</v>
      </c>
      <c r="AL207" s="146">
        <v>3.5</v>
      </c>
      <c r="AM207" s="146">
        <f t="shared" si="3"/>
        <v>64</v>
      </c>
      <c r="AN207" s="147">
        <v>1</v>
      </c>
      <c r="AO207" s="147"/>
      <c r="AP207" s="116" t="s">
        <v>2586</v>
      </c>
      <c r="AQ207" s="330"/>
      <c r="AR207" s="147">
        <v>3</v>
      </c>
      <c r="AS207" s="149"/>
      <c r="AT207" s="138">
        <v>44972</v>
      </c>
      <c r="AU207" s="148" t="s">
        <v>2587</v>
      </c>
      <c r="AV207" s="149" t="s">
        <v>696</v>
      </c>
      <c r="AW207" s="150"/>
      <c r="AX207" s="147" t="s">
        <v>2588</v>
      </c>
      <c r="AY207" s="147"/>
      <c r="AZ207" s="147"/>
      <c r="BA207" s="147" t="s">
        <v>697</v>
      </c>
      <c r="BB207" s="147"/>
      <c r="BC207" s="147"/>
      <c r="BD207" s="235" t="s">
        <v>698</v>
      </c>
      <c r="BE207" s="150"/>
      <c r="BF207" s="150"/>
      <c r="BG207" s="237" t="s">
        <v>699</v>
      </c>
      <c r="BH207" s="237" t="s">
        <v>1964</v>
      </c>
      <c r="BI207" s="237" t="s">
        <v>701</v>
      </c>
      <c r="BJ207" s="152"/>
      <c r="BK207" s="152"/>
      <c r="BL207" s="153"/>
      <c r="BM207" s="154"/>
      <c r="BN207" s="329" t="s">
        <v>2589</v>
      </c>
      <c r="BO207" s="317" t="s">
        <v>2580</v>
      </c>
      <c r="BP207" s="317" t="s">
        <v>703</v>
      </c>
      <c r="BQ207" s="116" t="s">
        <v>704</v>
      </c>
      <c r="BR207" s="314" t="s">
        <v>705</v>
      </c>
      <c r="BS207" s="132">
        <v>44970</v>
      </c>
      <c r="BT207" s="133">
        <v>100</v>
      </c>
      <c r="BU207" s="132">
        <v>44970</v>
      </c>
      <c r="BV207" s="132"/>
      <c r="BW207" s="132"/>
      <c r="BX207" s="134"/>
      <c r="BY207" s="134"/>
      <c r="BZ207" s="134"/>
      <c r="CA207" s="132"/>
      <c r="CB207" s="135"/>
      <c r="CC207" s="132"/>
      <c r="CD207" s="136"/>
      <c r="CE207" s="136"/>
      <c r="CF207" s="136"/>
      <c r="CG207" s="135"/>
      <c r="CH207" s="129" t="s">
        <v>701</v>
      </c>
      <c r="CI207" s="132">
        <v>44998</v>
      </c>
      <c r="CJ207" s="132">
        <v>44998</v>
      </c>
      <c r="CK207" s="132"/>
      <c r="CL207" s="132">
        <v>44998</v>
      </c>
      <c r="CM207" s="133">
        <v>100</v>
      </c>
      <c r="CN207" s="132">
        <v>44998</v>
      </c>
      <c r="CO207" s="117"/>
      <c r="CP207" s="132">
        <v>45002</v>
      </c>
      <c r="CQ207" s="132">
        <v>45002</v>
      </c>
      <c r="CR207" s="132"/>
      <c r="CS207" s="132">
        <v>45003</v>
      </c>
      <c r="CT207" s="133">
        <v>100</v>
      </c>
      <c r="CU207" s="132">
        <v>45003</v>
      </c>
      <c r="CV207" s="117" t="s">
        <v>727</v>
      </c>
      <c r="CW207" s="147" t="s">
        <v>2588</v>
      </c>
      <c r="CX207" s="147"/>
      <c r="CY207" s="117">
        <v>45005</v>
      </c>
      <c r="CZ207" s="117">
        <v>45005</v>
      </c>
      <c r="DA207" s="117"/>
      <c r="DB207" s="117">
        <v>45006</v>
      </c>
      <c r="DC207" s="133">
        <v>100</v>
      </c>
      <c r="DD207" s="117">
        <v>45050</v>
      </c>
      <c r="DE207" s="138"/>
      <c r="DF207" s="138">
        <v>45019</v>
      </c>
      <c r="DG207" s="139" t="s">
        <v>4413</v>
      </c>
      <c r="DH207" s="117">
        <v>45037</v>
      </c>
      <c r="DI207" s="117">
        <v>45037</v>
      </c>
      <c r="DJ207" s="117">
        <v>45037</v>
      </c>
      <c r="DK207" s="117">
        <v>45037</v>
      </c>
      <c r="DL207" s="117"/>
      <c r="DM207" s="117"/>
      <c r="DN207" s="117"/>
      <c r="DO207" s="117"/>
      <c r="DP207" s="140"/>
      <c r="DQ207" s="117"/>
      <c r="DR207" s="117"/>
      <c r="DS207" s="117">
        <v>45046</v>
      </c>
      <c r="DT207" s="117">
        <v>45046</v>
      </c>
      <c r="DU207" s="117"/>
      <c r="DV207" s="117">
        <v>45046</v>
      </c>
      <c r="DW207" s="133">
        <v>100</v>
      </c>
      <c r="DX207" s="117">
        <v>45046</v>
      </c>
      <c r="DY207" s="117"/>
      <c r="DZ207" s="117">
        <v>45040</v>
      </c>
      <c r="EA207" s="117">
        <v>45040</v>
      </c>
      <c r="EB207" s="117"/>
      <c r="EC207" s="117">
        <v>45040</v>
      </c>
      <c r="ED207" s="116">
        <v>100</v>
      </c>
      <c r="EE207" s="117">
        <v>45040</v>
      </c>
      <c r="EF207" s="117" t="s">
        <v>4465</v>
      </c>
      <c r="EG207" s="117">
        <v>45054</v>
      </c>
      <c r="EH207" s="117">
        <v>45054</v>
      </c>
      <c r="EI207" s="117">
        <v>45054</v>
      </c>
      <c r="EJ207" s="117">
        <v>45054</v>
      </c>
      <c r="EK207" s="133">
        <v>60</v>
      </c>
      <c r="EL207" s="117"/>
      <c r="EM207" s="122" t="s">
        <v>4857</v>
      </c>
      <c r="EN207" s="141"/>
      <c r="EO207" s="141"/>
      <c r="EP207" s="141"/>
      <c r="EQ207" s="141"/>
      <c r="ER207" s="141"/>
      <c r="ES207" s="141"/>
      <c r="ET207" s="141"/>
      <c r="EU207" s="117"/>
      <c r="EV207" s="117"/>
      <c r="EW207" s="117"/>
      <c r="EX207" s="117"/>
      <c r="EY207" s="117"/>
      <c r="EZ207" s="117"/>
      <c r="FA207" s="117"/>
      <c r="FB207" s="117">
        <v>45064</v>
      </c>
      <c r="FC207" s="117">
        <v>45064</v>
      </c>
      <c r="FD207" s="117">
        <v>45064</v>
      </c>
      <c r="FE207" s="117">
        <v>45064</v>
      </c>
      <c r="FF207" s="116">
        <v>70</v>
      </c>
      <c r="FG207" s="117"/>
      <c r="FH207" s="138"/>
      <c r="FI207" s="142"/>
      <c r="FJ207" s="142"/>
      <c r="FK207" s="143"/>
      <c r="FL207" s="143"/>
      <c r="FM207" s="139"/>
      <c r="FN207" s="142"/>
      <c r="FO207" s="142"/>
      <c r="FP207" s="143"/>
      <c r="FQ207" s="143"/>
      <c r="FR207" s="139"/>
      <c r="FS207" s="487" t="s">
        <v>4723</v>
      </c>
      <c r="FT207" s="488">
        <v>45124</v>
      </c>
      <c r="FU207" s="489" t="s">
        <v>4844</v>
      </c>
      <c r="FW207" s="483" t="s">
        <v>4718</v>
      </c>
      <c r="FX207" s="482">
        <v>45120</v>
      </c>
      <c r="FY207" s="483" t="s">
        <v>4855</v>
      </c>
    </row>
    <row r="208" spans="1:181" ht="20.100000000000001" customHeight="1" x14ac:dyDescent="0.5">
      <c r="A208" s="109">
        <v>207</v>
      </c>
      <c r="B208" s="109" t="s">
        <v>674</v>
      </c>
      <c r="C208" s="109">
        <v>207</v>
      </c>
      <c r="D208" s="110" t="s">
        <v>675</v>
      </c>
      <c r="E208" s="110" t="s">
        <v>676</v>
      </c>
      <c r="F208" s="110" t="s">
        <v>1751</v>
      </c>
      <c r="G208" s="111" t="s">
        <v>139</v>
      </c>
      <c r="H208" s="110" t="s">
        <v>1203</v>
      </c>
      <c r="I208" s="110" t="s">
        <v>2590</v>
      </c>
      <c r="J208" s="110"/>
      <c r="K208" s="111" t="s">
        <v>2591</v>
      </c>
      <c r="L208" s="111" t="s">
        <v>2557</v>
      </c>
      <c r="M208" s="111"/>
      <c r="N208" s="111" t="s">
        <v>1565</v>
      </c>
      <c r="O208" s="111" t="s">
        <v>2592</v>
      </c>
      <c r="P208" s="113">
        <v>14.8606176071067</v>
      </c>
      <c r="Q208" s="113">
        <v>100.74495923946699</v>
      </c>
      <c r="R208" s="318" t="s">
        <v>2593</v>
      </c>
      <c r="S208" s="114" t="s">
        <v>2594</v>
      </c>
      <c r="T208" s="115" t="s">
        <v>2595</v>
      </c>
      <c r="U208" s="115" t="s">
        <v>2596</v>
      </c>
      <c r="V208" s="115"/>
      <c r="W208" s="115" t="s">
        <v>2597</v>
      </c>
      <c r="X208" s="115"/>
      <c r="Y208" s="115"/>
      <c r="Z208" s="181"/>
      <c r="AA208" s="181"/>
      <c r="AB208" s="115"/>
      <c r="AC208" s="115"/>
      <c r="AD208" s="166" t="s">
        <v>1775</v>
      </c>
      <c r="AE208" s="166" t="s">
        <v>1776</v>
      </c>
      <c r="AF208" s="117" t="s">
        <v>690</v>
      </c>
      <c r="AG208" s="117">
        <v>44967</v>
      </c>
      <c r="AH208" s="118" t="s">
        <v>691</v>
      </c>
      <c r="AI208" s="118" t="s">
        <v>692</v>
      </c>
      <c r="AJ208" s="145">
        <v>6</v>
      </c>
      <c r="AK208" s="146">
        <v>9</v>
      </c>
      <c r="AL208" s="146">
        <v>3.5</v>
      </c>
      <c r="AM208" s="146">
        <f t="shared" si="3"/>
        <v>54</v>
      </c>
      <c r="AN208" s="147">
        <v>2</v>
      </c>
      <c r="AO208" s="147">
        <v>2</v>
      </c>
      <c r="AP208" s="240" t="s">
        <v>716</v>
      </c>
      <c r="AQ208" s="330"/>
      <c r="AR208" s="147">
        <v>3</v>
      </c>
      <c r="AS208" s="149"/>
      <c r="AT208" s="138">
        <v>44970</v>
      </c>
      <c r="AU208" s="294" t="s">
        <v>2598</v>
      </c>
      <c r="AV208" s="149" t="s">
        <v>2599</v>
      </c>
      <c r="AW208" s="150" t="s">
        <v>1386</v>
      </c>
      <c r="AX208" s="147"/>
      <c r="AY208" s="147"/>
      <c r="AZ208" s="147"/>
      <c r="BA208" s="147"/>
      <c r="BB208" s="147" t="s">
        <v>697</v>
      </c>
      <c r="BC208" s="147"/>
      <c r="BD208" s="150" t="s">
        <v>698</v>
      </c>
      <c r="BE208" s="150"/>
      <c r="BF208" s="150"/>
      <c r="BG208" s="237" t="s">
        <v>699</v>
      </c>
      <c r="BH208" s="302" t="s">
        <v>1964</v>
      </c>
      <c r="BI208" s="237" t="s">
        <v>701</v>
      </c>
      <c r="BJ208" s="152"/>
      <c r="BK208" s="152"/>
      <c r="BL208" s="153"/>
      <c r="BM208" s="154"/>
      <c r="BN208" s="111" t="s">
        <v>2592</v>
      </c>
      <c r="BO208" s="319" t="s">
        <v>2592</v>
      </c>
      <c r="BP208" s="317"/>
      <c r="BQ208" s="116" t="s">
        <v>704</v>
      </c>
      <c r="BR208" s="116" t="s">
        <v>705</v>
      </c>
      <c r="BS208" s="132">
        <v>44967</v>
      </c>
      <c r="BT208" s="133">
        <v>100</v>
      </c>
      <c r="BU208" s="132">
        <v>44967</v>
      </c>
      <c r="BV208" s="132"/>
      <c r="BW208" s="132"/>
      <c r="BX208" s="134"/>
      <c r="BY208" s="134"/>
      <c r="BZ208" s="134"/>
      <c r="CA208" s="132"/>
      <c r="CB208" s="135"/>
      <c r="CC208" s="132"/>
      <c r="CD208" s="136"/>
      <c r="CE208" s="136"/>
      <c r="CF208" s="136"/>
      <c r="CG208" s="135"/>
      <c r="CH208" s="129" t="s">
        <v>701</v>
      </c>
      <c r="CI208" s="132">
        <v>44998</v>
      </c>
      <c r="CJ208" s="132">
        <v>44998</v>
      </c>
      <c r="CK208" s="132"/>
      <c r="CL208" s="132">
        <v>44998</v>
      </c>
      <c r="CM208" s="133">
        <v>100</v>
      </c>
      <c r="CN208" s="132">
        <v>44998</v>
      </c>
      <c r="CO208" s="117"/>
      <c r="CP208" s="132">
        <v>45015</v>
      </c>
      <c r="CQ208" s="132">
        <v>45015</v>
      </c>
      <c r="CR208" s="117"/>
      <c r="CS208" s="132">
        <v>45015</v>
      </c>
      <c r="CT208" s="133">
        <v>100</v>
      </c>
      <c r="CU208" s="132">
        <v>45015</v>
      </c>
      <c r="CV208" s="117" t="s">
        <v>727</v>
      </c>
      <c r="CW208" s="147"/>
      <c r="CX208" s="147"/>
      <c r="CY208" s="117">
        <v>45010</v>
      </c>
      <c r="CZ208" s="117">
        <v>45010</v>
      </c>
      <c r="DA208" s="117"/>
      <c r="DB208" s="117">
        <v>45011</v>
      </c>
      <c r="DC208" s="133">
        <v>100</v>
      </c>
      <c r="DD208" s="117">
        <v>45036</v>
      </c>
      <c r="DE208" s="138"/>
      <c r="DF208" s="138">
        <v>45012</v>
      </c>
      <c r="DG208" s="139" t="s">
        <v>4383</v>
      </c>
      <c r="DH208" s="117">
        <v>45027</v>
      </c>
      <c r="DI208" s="117">
        <v>45027</v>
      </c>
      <c r="DJ208" s="117">
        <v>45027</v>
      </c>
      <c r="DK208" s="117">
        <v>45027</v>
      </c>
      <c r="DL208" s="117">
        <v>45036</v>
      </c>
      <c r="DM208" s="117">
        <v>45036</v>
      </c>
      <c r="DN208" s="117"/>
      <c r="DO208" s="117">
        <v>45036</v>
      </c>
      <c r="DP208" s="133">
        <v>100</v>
      </c>
      <c r="DQ208" s="117">
        <v>45036</v>
      </c>
      <c r="DR208" s="117"/>
      <c r="DS208" s="117">
        <v>45036</v>
      </c>
      <c r="DT208" s="117">
        <v>45036</v>
      </c>
      <c r="DU208" s="117"/>
      <c r="DV208" s="117">
        <v>45036</v>
      </c>
      <c r="DW208" s="133">
        <v>100</v>
      </c>
      <c r="DX208" s="117">
        <v>45036</v>
      </c>
      <c r="DY208" s="117"/>
      <c r="DZ208" s="117">
        <v>45040</v>
      </c>
      <c r="EA208" s="117">
        <v>45040</v>
      </c>
      <c r="EB208" s="117"/>
      <c r="EC208" s="117">
        <v>45040</v>
      </c>
      <c r="ED208" s="116">
        <v>100</v>
      </c>
      <c r="EE208" s="117">
        <v>45040</v>
      </c>
      <c r="EF208" s="117" t="s">
        <v>1044</v>
      </c>
      <c r="EG208" s="117">
        <v>45040</v>
      </c>
      <c r="EH208" s="117">
        <v>45040</v>
      </c>
      <c r="EI208" s="117"/>
      <c r="EJ208" s="117">
        <v>45040</v>
      </c>
      <c r="EK208" s="116">
        <v>100</v>
      </c>
      <c r="EL208" s="117">
        <v>45062</v>
      </c>
      <c r="EM208" s="122" t="s">
        <v>1044</v>
      </c>
      <c r="EN208" s="141"/>
      <c r="EO208" s="141"/>
      <c r="EP208" s="141"/>
      <c r="EQ208" s="141"/>
      <c r="ER208" s="141"/>
      <c r="ES208" s="141"/>
      <c r="ET208" s="141"/>
      <c r="EU208" s="117"/>
      <c r="EV208" s="117"/>
      <c r="EW208" s="117"/>
      <c r="EX208" s="117"/>
      <c r="EY208" s="117"/>
      <c r="EZ208" s="117"/>
      <c r="FA208" s="117"/>
      <c r="FB208" s="117">
        <v>45062</v>
      </c>
      <c r="FC208" s="117">
        <v>45062</v>
      </c>
      <c r="FD208" s="117">
        <v>45062</v>
      </c>
      <c r="FE208" s="117">
        <v>45063</v>
      </c>
      <c r="FF208" s="116">
        <v>70</v>
      </c>
      <c r="FG208" s="117"/>
      <c r="FH208" s="138"/>
      <c r="FI208" s="142"/>
      <c r="FJ208" s="142"/>
      <c r="FK208" s="143"/>
      <c r="FL208" s="143"/>
      <c r="FM208" s="139"/>
      <c r="FN208" s="142"/>
      <c r="FO208" s="142"/>
      <c r="FP208" s="143"/>
      <c r="FQ208" s="143"/>
      <c r="FR208" s="139"/>
      <c r="FS208" s="487" t="s">
        <v>4723</v>
      </c>
      <c r="FT208" s="488">
        <v>45124</v>
      </c>
      <c r="FU208" s="489" t="s">
        <v>4844</v>
      </c>
      <c r="FW208" s="483" t="s">
        <v>4724</v>
      </c>
      <c r="FX208" s="482">
        <v>45120</v>
      </c>
      <c r="FY208" s="483" t="s">
        <v>4855</v>
      </c>
    </row>
    <row r="209" spans="1:181" ht="20.100000000000001" customHeight="1" x14ac:dyDescent="0.5">
      <c r="A209" s="109">
        <v>208</v>
      </c>
      <c r="B209" s="109" t="s">
        <v>674</v>
      </c>
      <c r="C209" s="109">
        <v>208</v>
      </c>
      <c r="D209" s="110" t="s">
        <v>675</v>
      </c>
      <c r="E209" s="110" t="s">
        <v>676</v>
      </c>
      <c r="F209" s="110" t="s">
        <v>1751</v>
      </c>
      <c r="G209" s="111" t="s">
        <v>139</v>
      </c>
      <c r="H209" s="110" t="s">
        <v>2554</v>
      </c>
      <c r="I209" s="110" t="s">
        <v>2554</v>
      </c>
      <c r="J209" s="110"/>
      <c r="K209" s="111" t="s">
        <v>2600</v>
      </c>
      <c r="L209" s="111"/>
      <c r="M209" s="111" t="s">
        <v>2601</v>
      </c>
      <c r="N209" s="111" t="s">
        <v>1565</v>
      </c>
      <c r="O209" s="111" t="s">
        <v>2602</v>
      </c>
      <c r="P209" s="113">
        <v>15.045637240168301</v>
      </c>
      <c r="Q209" s="113">
        <v>100.536433550894</v>
      </c>
      <c r="R209" s="114" t="s">
        <v>2603</v>
      </c>
      <c r="S209" s="114" t="s">
        <v>2604</v>
      </c>
      <c r="T209" s="115" t="s">
        <v>2605</v>
      </c>
      <c r="U209" s="115" t="s">
        <v>2606</v>
      </c>
      <c r="V209" s="115"/>
      <c r="W209" s="115" t="s">
        <v>2607</v>
      </c>
      <c r="X209" s="115"/>
      <c r="Y209" s="115"/>
      <c r="Z209" s="181"/>
      <c r="AA209" s="181"/>
      <c r="AB209" s="115"/>
      <c r="AC209" s="115"/>
      <c r="AD209" s="166" t="s">
        <v>1775</v>
      </c>
      <c r="AE209" s="166" t="s">
        <v>1776</v>
      </c>
      <c r="AF209" s="117" t="s">
        <v>690</v>
      </c>
      <c r="AG209" s="132">
        <v>44970</v>
      </c>
      <c r="AH209" s="118" t="s">
        <v>691</v>
      </c>
      <c r="AI209" s="118" t="s">
        <v>692</v>
      </c>
      <c r="AJ209" s="145">
        <v>8</v>
      </c>
      <c r="AK209" s="146">
        <v>8.3000000000000007</v>
      </c>
      <c r="AL209" s="146">
        <v>2.85</v>
      </c>
      <c r="AM209" s="146">
        <f t="shared" si="3"/>
        <v>66.400000000000006</v>
      </c>
      <c r="AN209" s="147">
        <v>1</v>
      </c>
      <c r="AO209" s="147">
        <v>3</v>
      </c>
      <c r="AP209" s="240" t="s">
        <v>1868</v>
      </c>
      <c r="AQ209" s="147" t="s">
        <v>848</v>
      </c>
      <c r="AR209" s="147">
        <v>3</v>
      </c>
      <c r="AS209" s="149"/>
      <c r="AT209" s="138">
        <v>44972</v>
      </c>
      <c r="AU209" s="142"/>
      <c r="AV209" s="149" t="s">
        <v>725</v>
      </c>
      <c r="AW209" s="150"/>
      <c r="AX209" s="147"/>
      <c r="AY209" s="147"/>
      <c r="AZ209" s="147"/>
      <c r="BA209" s="147"/>
      <c r="BB209" s="147"/>
      <c r="BC209" s="147"/>
      <c r="BD209" s="235" t="s">
        <v>698</v>
      </c>
      <c r="BE209" s="150"/>
      <c r="BF209" s="150"/>
      <c r="BG209" s="237" t="s">
        <v>699</v>
      </c>
      <c r="BH209" s="237" t="s">
        <v>1964</v>
      </c>
      <c r="BI209" s="237" t="s">
        <v>701</v>
      </c>
      <c r="BJ209" s="152"/>
      <c r="BK209" s="152"/>
      <c r="BL209" s="153"/>
      <c r="BM209" s="154"/>
      <c r="BN209" s="111" t="s">
        <v>2602</v>
      </c>
      <c r="BO209" s="319" t="s">
        <v>2602</v>
      </c>
      <c r="BP209" s="317"/>
      <c r="BQ209" s="116" t="s">
        <v>704</v>
      </c>
      <c r="BR209" s="116" t="s">
        <v>705</v>
      </c>
      <c r="BS209" s="132">
        <v>44970</v>
      </c>
      <c r="BT209" s="133">
        <v>100</v>
      </c>
      <c r="BU209" s="132">
        <v>44970</v>
      </c>
      <c r="BV209" s="132"/>
      <c r="BW209" s="132"/>
      <c r="BX209" s="134"/>
      <c r="BY209" s="134"/>
      <c r="BZ209" s="134"/>
      <c r="CA209" s="132"/>
      <c r="CB209" s="135"/>
      <c r="CC209" s="132"/>
      <c r="CD209" s="136"/>
      <c r="CE209" s="136"/>
      <c r="CF209" s="136"/>
      <c r="CG209" s="135"/>
      <c r="CH209" s="129" t="s">
        <v>701</v>
      </c>
      <c r="CI209" s="132">
        <v>44986</v>
      </c>
      <c r="CJ209" s="132">
        <v>44986</v>
      </c>
      <c r="CK209" s="132"/>
      <c r="CL209" s="132">
        <v>44986</v>
      </c>
      <c r="CM209" s="133">
        <v>100</v>
      </c>
      <c r="CN209" s="132">
        <v>44986</v>
      </c>
      <c r="CO209" s="132"/>
      <c r="CP209" s="137" t="s">
        <v>706</v>
      </c>
      <c r="CQ209" s="132"/>
      <c r="CR209" s="117"/>
      <c r="CS209" s="132"/>
      <c r="CT209" s="133"/>
      <c r="CU209" s="137" t="s">
        <v>4382</v>
      </c>
      <c r="CV209" s="117"/>
      <c r="CW209" s="147"/>
      <c r="CX209" s="147"/>
      <c r="CY209" s="117">
        <v>45013</v>
      </c>
      <c r="CZ209" s="117">
        <v>45013</v>
      </c>
      <c r="DA209" s="117"/>
      <c r="DB209" s="117">
        <v>45013</v>
      </c>
      <c r="DC209" s="133">
        <v>100</v>
      </c>
      <c r="DD209" s="117">
        <v>45013</v>
      </c>
      <c r="DE209" s="138"/>
      <c r="DF209" s="138">
        <v>45019</v>
      </c>
      <c r="DG209" s="139" t="s">
        <v>4413</v>
      </c>
      <c r="DH209" s="117">
        <v>45040</v>
      </c>
      <c r="DI209" s="117">
        <v>45040</v>
      </c>
      <c r="DJ209" s="117">
        <v>45040</v>
      </c>
      <c r="DK209" s="117">
        <v>45040</v>
      </c>
      <c r="DL209" s="117"/>
      <c r="DM209" s="117"/>
      <c r="DN209" s="117"/>
      <c r="DO209" s="117"/>
      <c r="DP209" s="140"/>
      <c r="DQ209" s="117"/>
      <c r="DR209" s="117"/>
      <c r="DS209" s="117">
        <v>45051</v>
      </c>
      <c r="DT209" s="117">
        <v>45051</v>
      </c>
      <c r="DU209" s="117"/>
      <c r="DV209" s="117">
        <v>45051</v>
      </c>
      <c r="DW209" s="133">
        <v>100</v>
      </c>
      <c r="DX209" s="117">
        <v>45051</v>
      </c>
      <c r="DY209" s="117"/>
      <c r="DZ209" s="117">
        <v>45040</v>
      </c>
      <c r="EA209" s="117">
        <v>45040</v>
      </c>
      <c r="EB209" s="117"/>
      <c r="EC209" s="117">
        <v>45040</v>
      </c>
      <c r="ED209" s="116">
        <v>100</v>
      </c>
      <c r="EE209" s="117">
        <v>45040</v>
      </c>
      <c r="EF209" s="117" t="s">
        <v>1044</v>
      </c>
      <c r="EG209" s="117">
        <v>45040</v>
      </c>
      <c r="EH209" s="117">
        <v>45040</v>
      </c>
      <c r="EI209" s="117"/>
      <c r="EJ209" s="117">
        <v>45040</v>
      </c>
      <c r="EK209" s="116">
        <v>100</v>
      </c>
      <c r="EL209" s="117">
        <v>45062</v>
      </c>
      <c r="EM209" s="122" t="s">
        <v>1044</v>
      </c>
      <c r="EN209" s="141"/>
      <c r="EO209" s="141"/>
      <c r="EP209" s="141"/>
      <c r="EQ209" s="141"/>
      <c r="ER209" s="141"/>
      <c r="ES209" s="141"/>
      <c r="ET209" s="141"/>
      <c r="EU209" s="117"/>
      <c r="EV209" s="117"/>
      <c r="EW209" s="117"/>
      <c r="EX209" s="117"/>
      <c r="EY209" s="117"/>
      <c r="EZ209" s="117"/>
      <c r="FA209" s="117"/>
      <c r="FB209" s="117">
        <v>45064</v>
      </c>
      <c r="FC209" s="117">
        <v>45064</v>
      </c>
      <c r="FD209" s="117">
        <v>45064</v>
      </c>
      <c r="FE209" s="117">
        <v>45064</v>
      </c>
      <c r="FF209" s="116">
        <v>70</v>
      </c>
      <c r="FG209" s="117"/>
      <c r="FH209" s="138"/>
      <c r="FI209" s="142"/>
      <c r="FJ209" s="142"/>
      <c r="FK209" s="143"/>
      <c r="FL209" s="143"/>
      <c r="FM209" s="139"/>
      <c r="FN209" s="142"/>
      <c r="FO209" s="142"/>
      <c r="FP209" s="143"/>
      <c r="FQ209" s="143"/>
      <c r="FR209" s="139"/>
      <c r="FS209" s="487" t="s">
        <v>4723</v>
      </c>
      <c r="FT209" s="488">
        <v>45125</v>
      </c>
      <c r="FU209" s="489" t="s">
        <v>4844</v>
      </c>
      <c r="FW209" s="483" t="s">
        <v>4724</v>
      </c>
      <c r="FX209" s="482">
        <v>45120</v>
      </c>
      <c r="FY209" s="483" t="s">
        <v>4855</v>
      </c>
    </row>
    <row r="210" spans="1:181" ht="20.100000000000001" customHeight="1" x14ac:dyDescent="0.5">
      <c r="A210" s="109">
        <v>209</v>
      </c>
      <c r="B210" s="109" t="s">
        <v>674</v>
      </c>
      <c r="C210" s="109">
        <v>209</v>
      </c>
      <c r="D210" s="110" t="s">
        <v>675</v>
      </c>
      <c r="E210" s="110" t="s">
        <v>676</v>
      </c>
      <c r="F210" s="110" t="s">
        <v>1751</v>
      </c>
      <c r="G210" s="111" t="s">
        <v>139</v>
      </c>
      <c r="H210" s="110" t="s">
        <v>1203</v>
      </c>
      <c r="I210" s="110" t="s">
        <v>2608</v>
      </c>
      <c r="J210" s="110"/>
      <c r="K210" s="111" t="s">
        <v>4534</v>
      </c>
      <c r="L210" s="111" t="s">
        <v>2609</v>
      </c>
      <c r="M210" s="111" t="s">
        <v>912</v>
      </c>
      <c r="N210" s="111" t="s">
        <v>1565</v>
      </c>
      <c r="O210" s="111" t="s">
        <v>2610</v>
      </c>
      <c r="P210" s="113">
        <v>14.8472104626036</v>
      </c>
      <c r="Q210" s="113">
        <v>100.644495877878</v>
      </c>
      <c r="R210" s="114" t="s">
        <v>2611</v>
      </c>
      <c r="S210" s="114"/>
      <c r="T210" s="115"/>
      <c r="U210" s="115"/>
      <c r="V210" s="115"/>
      <c r="W210" s="115" t="s">
        <v>2612</v>
      </c>
      <c r="X210" s="115"/>
      <c r="Y210" s="115"/>
      <c r="Z210" s="181"/>
      <c r="AA210" s="181"/>
      <c r="AB210" s="115"/>
      <c r="AC210" s="115"/>
      <c r="AD210" s="166" t="s">
        <v>1775</v>
      </c>
      <c r="AE210" s="166" t="s">
        <v>1776</v>
      </c>
      <c r="AF210" s="117" t="s">
        <v>690</v>
      </c>
      <c r="AG210" s="132">
        <v>44970</v>
      </c>
      <c r="AH210" s="118" t="s">
        <v>691</v>
      </c>
      <c r="AI210" s="118" t="s">
        <v>692</v>
      </c>
      <c r="AJ210" s="145">
        <v>9.1999999999999993</v>
      </c>
      <c r="AK210" s="146">
        <v>6.2</v>
      </c>
      <c r="AL210" s="146">
        <v>2.85</v>
      </c>
      <c r="AM210" s="146">
        <f t="shared" si="3"/>
        <v>57.04</v>
      </c>
      <c r="AN210" s="147">
        <v>1</v>
      </c>
      <c r="AO210" s="147">
        <v>2</v>
      </c>
      <c r="AP210" s="116" t="s">
        <v>1996</v>
      </c>
      <c r="AQ210" s="147" t="s">
        <v>1368</v>
      </c>
      <c r="AR210" s="147">
        <v>3</v>
      </c>
      <c r="AS210" s="149"/>
      <c r="AT210" s="138">
        <v>44972</v>
      </c>
      <c r="AU210" s="148" t="s">
        <v>2587</v>
      </c>
      <c r="AV210" s="149" t="s">
        <v>696</v>
      </c>
      <c r="AW210" s="150"/>
      <c r="AX210" s="147"/>
      <c r="AY210" s="147"/>
      <c r="AZ210" s="147"/>
      <c r="BA210" s="147"/>
      <c r="BB210" s="147" t="s">
        <v>697</v>
      </c>
      <c r="BC210" s="147"/>
      <c r="BD210" s="235" t="s">
        <v>698</v>
      </c>
      <c r="BE210" s="150"/>
      <c r="BF210" s="150"/>
      <c r="BG210" s="237" t="s">
        <v>699</v>
      </c>
      <c r="BH210" s="237" t="s">
        <v>1964</v>
      </c>
      <c r="BI210" s="237" t="s">
        <v>701</v>
      </c>
      <c r="BJ210" s="152"/>
      <c r="BK210" s="152"/>
      <c r="BL210" s="153"/>
      <c r="BM210" s="154"/>
      <c r="BN210" s="111" t="s">
        <v>2610</v>
      </c>
      <c r="BO210" s="319" t="s">
        <v>2610</v>
      </c>
      <c r="BP210" s="317"/>
      <c r="BQ210" s="116" t="s">
        <v>704</v>
      </c>
      <c r="BR210" s="116" t="s">
        <v>705</v>
      </c>
      <c r="BS210" s="132">
        <v>44970</v>
      </c>
      <c r="BT210" s="133">
        <v>100</v>
      </c>
      <c r="BU210" s="132">
        <v>44970</v>
      </c>
      <c r="BV210" s="132"/>
      <c r="BW210" s="132"/>
      <c r="BX210" s="134"/>
      <c r="BY210" s="134"/>
      <c r="BZ210" s="134"/>
      <c r="CA210" s="132"/>
      <c r="CB210" s="135"/>
      <c r="CC210" s="132"/>
      <c r="CD210" s="136"/>
      <c r="CE210" s="136"/>
      <c r="CF210" s="136"/>
      <c r="CG210" s="135"/>
      <c r="CH210" s="129" t="s">
        <v>701</v>
      </c>
      <c r="CI210" s="132">
        <v>44999</v>
      </c>
      <c r="CJ210" s="132">
        <v>44999</v>
      </c>
      <c r="CK210" s="132"/>
      <c r="CL210" s="132">
        <v>44999</v>
      </c>
      <c r="CM210" s="133">
        <v>100</v>
      </c>
      <c r="CN210" s="132">
        <v>44999</v>
      </c>
      <c r="CO210" s="117"/>
      <c r="CP210" s="137" t="s">
        <v>706</v>
      </c>
      <c r="CQ210" s="132"/>
      <c r="CR210" s="117"/>
      <c r="CS210" s="132"/>
      <c r="CT210" s="133"/>
      <c r="CU210" s="137" t="s">
        <v>4382</v>
      </c>
      <c r="CV210" s="117"/>
      <c r="CW210" s="147"/>
      <c r="CX210" s="147"/>
      <c r="CY210" s="117">
        <v>45020</v>
      </c>
      <c r="CZ210" s="117">
        <v>45020</v>
      </c>
      <c r="DA210" s="117"/>
      <c r="DB210" s="117">
        <v>45020</v>
      </c>
      <c r="DC210" s="133">
        <v>100</v>
      </c>
      <c r="DD210" s="117">
        <v>45020</v>
      </c>
      <c r="DE210" s="138"/>
      <c r="DF210" s="138">
        <v>45019</v>
      </c>
      <c r="DG210" s="139" t="s">
        <v>4413</v>
      </c>
      <c r="DH210" s="117">
        <v>45035</v>
      </c>
      <c r="DI210" s="117">
        <v>45035</v>
      </c>
      <c r="DJ210" s="117">
        <v>45035</v>
      </c>
      <c r="DK210" s="117">
        <v>45035</v>
      </c>
      <c r="DL210" s="117"/>
      <c r="DM210" s="117"/>
      <c r="DN210" s="117"/>
      <c r="DO210" s="117"/>
      <c r="DP210" s="140"/>
      <c r="DQ210" s="117"/>
      <c r="DR210" s="117"/>
      <c r="DS210" s="117">
        <v>45045</v>
      </c>
      <c r="DT210" s="117">
        <v>45045</v>
      </c>
      <c r="DU210" s="117"/>
      <c r="DV210" s="117">
        <v>45046</v>
      </c>
      <c r="DW210" s="133">
        <v>100</v>
      </c>
      <c r="DX210" s="117">
        <v>45046</v>
      </c>
      <c r="DY210" s="117"/>
      <c r="DZ210" s="117">
        <v>45040</v>
      </c>
      <c r="EA210" s="117">
        <v>45040</v>
      </c>
      <c r="EB210" s="117"/>
      <c r="EC210" s="117">
        <v>45040</v>
      </c>
      <c r="ED210" s="116">
        <v>100</v>
      </c>
      <c r="EE210" s="117">
        <v>45040</v>
      </c>
      <c r="EF210" s="117" t="s">
        <v>4465</v>
      </c>
      <c r="EG210" s="117">
        <v>45053</v>
      </c>
      <c r="EH210" s="117">
        <v>45053</v>
      </c>
      <c r="EI210" s="117"/>
      <c r="EJ210" s="117">
        <v>45054</v>
      </c>
      <c r="EK210" s="116">
        <v>100</v>
      </c>
      <c r="EL210" s="117">
        <v>45062</v>
      </c>
      <c r="EM210" s="122" t="s">
        <v>4807</v>
      </c>
      <c r="EN210" s="141"/>
      <c r="EO210" s="141"/>
      <c r="EP210" s="141"/>
      <c r="EQ210" s="141"/>
      <c r="ER210" s="141"/>
      <c r="ES210" s="141"/>
      <c r="ET210" s="141"/>
      <c r="EU210" s="117"/>
      <c r="EV210" s="117"/>
      <c r="EW210" s="117"/>
      <c r="EX210" s="117"/>
      <c r="EY210" s="117"/>
      <c r="EZ210" s="117"/>
      <c r="FA210" s="117"/>
      <c r="FB210" s="117">
        <v>45064</v>
      </c>
      <c r="FC210" s="117">
        <v>45064</v>
      </c>
      <c r="FD210" s="117">
        <v>45064</v>
      </c>
      <c r="FE210" s="117">
        <v>45064</v>
      </c>
      <c r="FF210" s="116">
        <v>70</v>
      </c>
      <c r="FG210" s="117"/>
      <c r="FH210" s="138"/>
      <c r="FI210" s="142"/>
      <c r="FJ210" s="142"/>
      <c r="FK210" s="143"/>
      <c r="FL210" s="143"/>
      <c r="FM210" s="139"/>
      <c r="FN210" s="142"/>
      <c r="FO210" s="142"/>
      <c r="FP210" s="143"/>
      <c r="FQ210" s="143"/>
      <c r="FR210" s="139"/>
      <c r="FS210" s="487" t="s">
        <v>4723</v>
      </c>
      <c r="FT210" s="488">
        <v>45125</v>
      </c>
      <c r="FU210" s="489" t="s">
        <v>4844</v>
      </c>
      <c r="FW210" s="483" t="s">
        <v>4724</v>
      </c>
      <c r="FX210" s="482">
        <v>45120</v>
      </c>
      <c r="FY210" s="483" t="s">
        <v>4855</v>
      </c>
    </row>
    <row r="211" spans="1:181" ht="20.100000000000001" customHeight="1" x14ac:dyDescent="0.5">
      <c r="A211" s="109">
        <v>210</v>
      </c>
      <c r="B211" s="109" t="s">
        <v>674</v>
      </c>
      <c r="C211" s="109">
        <v>210</v>
      </c>
      <c r="D211" s="110" t="s">
        <v>675</v>
      </c>
      <c r="E211" s="110" t="s">
        <v>676</v>
      </c>
      <c r="F211" s="110" t="s">
        <v>1751</v>
      </c>
      <c r="G211" s="111" t="s">
        <v>139</v>
      </c>
      <c r="H211" s="110" t="s">
        <v>1203</v>
      </c>
      <c r="I211" s="110" t="s">
        <v>2613</v>
      </c>
      <c r="J211" s="110"/>
      <c r="K211" s="111" t="s">
        <v>2614</v>
      </c>
      <c r="L211" s="111" t="s">
        <v>2557</v>
      </c>
      <c r="M211" s="111"/>
      <c r="N211" s="111" t="s">
        <v>1565</v>
      </c>
      <c r="O211" s="111" t="s">
        <v>4665</v>
      </c>
      <c r="P211" s="113">
        <v>14.800773524272801</v>
      </c>
      <c r="Q211" s="113">
        <v>100.654499222051</v>
      </c>
      <c r="R211" s="114" t="s">
        <v>2616</v>
      </c>
      <c r="S211" s="114" t="s">
        <v>2617</v>
      </c>
      <c r="T211" s="115" t="s">
        <v>2618</v>
      </c>
      <c r="U211" s="115" t="s">
        <v>2619</v>
      </c>
      <c r="V211" s="115"/>
      <c r="W211" s="115" t="s">
        <v>2620</v>
      </c>
      <c r="X211" s="115"/>
      <c r="Y211" s="115"/>
      <c r="Z211" s="181"/>
      <c r="AA211" s="181"/>
      <c r="AB211" s="115"/>
      <c r="AC211" s="115"/>
      <c r="AD211" s="166" t="s">
        <v>1775</v>
      </c>
      <c r="AE211" s="166" t="s">
        <v>1776</v>
      </c>
      <c r="AF211" s="117" t="s">
        <v>690</v>
      </c>
      <c r="AG211" s="132">
        <v>44970</v>
      </c>
      <c r="AH211" s="118" t="s">
        <v>691</v>
      </c>
      <c r="AI211" s="118" t="s">
        <v>692</v>
      </c>
      <c r="AJ211" s="145">
        <v>6</v>
      </c>
      <c r="AK211" s="146">
        <v>10</v>
      </c>
      <c r="AL211" s="146">
        <v>3.1</v>
      </c>
      <c r="AM211" s="146">
        <f t="shared" si="3"/>
        <v>60</v>
      </c>
      <c r="AN211" s="147">
        <v>1</v>
      </c>
      <c r="AO211" s="147">
        <v>1</v>
      </c>
      <c r="AP211" s="240" t="s">
        <v>816</v>
      </c>
      <c r="AQ211" s="147" t="s">
        <v>1368</v>
      </c>
      <c r="AR211" s="147">
        <v>3</v>
      </c>
      <c r="AS211" s="149"/>
      <c r="AT211" s="138">
        <v>44972</v>
      </c>
      <c r="AU211" s="142"/>
      <c r="AV211" s="149" t="s">
        <v>696</v>
      </c>
      <c r="AW211" s="150"/>
      <c r="AX211" s="147"/>
      <c r="AY211" s="147"/>
      <c r="AZ211" s="147"/>
      <c r="BA211" s="147" t="s">
        <v>697</v>
      </c>
      <c r="BB211" s="147"/>
      <c r="BC211" s="147"/>
      <c r="BD211" s="235" t="s">
        <v>698</v>
      </c>
      <c r="BE211" s="150"/>
      <c r="BF211" s="150"/>
      <c r="BG211" s="237" t="s">
        <v>699</v>
      </c>
      <c r="BH211" s="237" t="s">
        <v>1964</v>
      </c>
      <c r="BI211" s="237" t="s">
        <v>701</v>
      </c>
      <c r="BJ211" s="152"/>
      <c r="BK211" s="152"/>
      <c r="BL211" s="153"/>
      <c r="BM211" s="154"/>
      <c r="BN211" s="329" t="s">
        <v>2621</v>
      </c>
      <c r="BO211" s="317" t="s">
        <v>2615</v>
      </c>
      <c r="BP211" s="317" t="s">
        <v>703</v>
      </c>
      <c r="BQ211" s="116" t="s">
        <v>704</v>
      </c>
      <c r="BR211" s="314" t="s">
        <v>705</v>
      </c>
      <c r="BS211" s="132">
        <v>44970</v>
      </c>
      <c r="BT211" s="133">
        <v>100</v>
      </c>
      <c r="BU211" s="132">
        <v>44970</v>
      </c>
      <c r="BV211" s="132"/>
      <c r="BW211" s="132"/>
      <c r="BX211" s="134"/>
      <c r="BY211" s="134"/>
      <c r="BZ211" s="134"/>
      <c r="CA211" s="132"/>
      <c r="CB211" s="135"/>
      <c r="CC211" s="132"/>
      <c r="CD211" s="136"/>
      <c r="CE211" s="136"/>
      <c r="CF211" s="136"/>
      <c r="CG211" s="135"/>
      <c r="CH211" s="129" t="s">
        <v>701</v>
      </c>
      <c r="CI211" s="132">
        <v>44998</v>
      </c>
      <c r="CJ211" s="132">
        <v>44998</v>
      </c>
      <c r="CK211" s="132"/>
      <c r="CL211" s="132">
        <v>44998</v>
      </c>
      <c r="CM211" s="133">
        <v>100</v>
      </c>
      <c r="CN211" s="132">
        <v>44998</v>
      </c>
      <c r="CO211" s="117"/>
      <c r="CP211" s="132">
        <v>45013</v>
      </c>
      <c r="CQ211" s="132">
        <v>45013</v>
      </c>
      <c r="CR211" s="117"/>
      <c r="CS211" s="132">
        <v>45013</v>
      </c>
      <c r="CT211" s="133">
        <v>100</v>
      </c>
      <c r="CU211" s="132">
        <v>45013</v>
      </c>
      <c r="CV211" s="117" t="s">
        <v>727</v>
      </c>
      <c r="CW211" s="147"/>
      <c r="CX211" s="147"/>
      <c r="CY211" s="117">
        <v>45006</v>
      </c>
      <c r="CZ211" s="117">
        <v>45006</v>
      </c>
      <c r="DA211" s="117"/>
      <c r="DB211" s="117">
        <v>45007</v>
      </c>
      <c r="DC211" s="133">
        <v>100</v>
      </c>
      <c r="DD211" s="117">
        <v>45050</v>
      </c>
      <c r="DE211" s="138"/>
      <c r="DF211" s="138">
        <v>45019</v>
      </c>
      <c r="DG211" s="139" t="s">
        <v>4413</v>
      </c>
      <c r="DH211" s="117">
        <v>45034</v>
      </c>
      <c r="DI211" s="117">
        <v>45034</v>
      </c>
      <c r="DJ211" s="117">
        <v>45034</v>
      </c>
      <c r="DK211" s="117">
        <v>45034</v>
      </c>
      <c r="DL211" s="117"/>
      <c r="DM211" s="117"/>
      <c r="DN211" s="117"/>
      <c r="DO211" s="117"/>
      <c r="DP211" s="140"/>
      <c r="DQ211" s="117"/>
      <c r="DR211" s="117"/>
      <c r="DS211" s="117">
        <v>45045</v>
      </c>
      <c r="DT211" s="117">
        <v>45045</v>
      </c>
      <c r="DU211" s="117"/>
      <c r="DV211" s="117">
        <v>45045</v>
      </c>
      <c r="DW211" s="133">
        <v>100</v>
      </c>
      <c r="DX211" s="117">
        <v>45045</v>
      </c>
      <c r="DY211" s="117"/>
      <c r="DZ211" s="117">
        <v>45040</v>
      </c>
      <c r="EA211" s="117">
        <v>45040</v>
      </c>
      <c r="EB211" s="117"/>
      <c r="EC211" s="117">
        <v>45040</v>
      </c>
      <c r="ED211" s="116">
        <v>100</v>
      </c>
      <c r="EE211" s="117">
        <v>45040</v>
      </c>
      <c r="EF211" s="117" t="s">
        <v>1044</v>
      </c>
      <c r="EG211" s="117">
        <v>45040</v>
      </c>
      <c r="EH211" s="117">
        <v>45040</v>
      </c>
      <c r="EI211" s="117"/>
      <c r="EJ211" s="117">
        <v>45040</v>
      </c>
      <c r="EK211" s="116">
        <v>100</v>
      </c>
      <c r="EL211" s="117">
        <v>45062</v>
      </c>
      <c r="EM211" s="122" t="s">
        <v>1044</v>
      </c>
      <c r="EN211" s="141"/>
      <c r="EO211" s="141"/>
      <c r="EP211" s="141"/>
      <c r="EQ211" s="141"/>
      <c r="ER211" s="141"/>
      <c r="ES211" s="141"/>
      <c r="ET211" s="141"/>
      <c r="EU211" s="117"/>
      <c r="EV211" s="117"/>
      <c r="EW211" s="117"/>
      <c r="EX211" s="117"/>
      <c r="EY211" s="117"/>
      <c r="EZ211" s="117"/>
      <c r="FA211" s="117"/>
      <c r="FB211" s="117">
        <v>45063</v>
      </c>
      <c r="FC211" s="117">
        <v>45063</v>
      </c>
      <c r="FD211" s="117">
        <v>45063</v>
      </c>
      <c r="FE211" s="117">
        <v>45063</v>
      </c>
      <c r="FF211" s="116">
        <v>70</v>
      </c>
      <c r="FG211" s="117"/>
      <c r="FH211" s="138"/>
      <c r="FI211" s="142"/>
      <c r="FJ211" s="142"/>
      <c r="FK211" s="143">
        <v>243341</v>
      </c>
      <c r="FL211" s="143">
        <v>243341</v>
      </c>
      <c r="FM211" s="139" t="s">
        <v>708</v>
      </c>
      <c r="FN211" s="142"/>
      <c r="FO211" s="142"/>
      <c r="FP211" s="143">
        <v>243341</v>
      </c>
      <c r="FQ211" s="143">
        <v>243341</v>
      </c>
      <c r="FR211" s="139" t="s">
        <v>708</v>
      </c>
      <c r="FS211" s="487" t="s">
        <v>4723</v>
      </c>
      <c r="FT211" s="488">
        <v>45125</v>
      </c>
      <c r="FU211" s="489" t="s">
        <v>4844</v>
      </c>
      <c r="FW211" s="483" t="s">
        <v>4724</v>
      </c>
      <c r="FX211" s="482">
        <v>45120</v>
      </c>
      <c r="FY211" s="483" t="s">
        <v>4855</v>
      </c>
    </row>
    <row r="212" spans="1:181" ht="20.100000000000001" customHeight="1" x14ac:dyDescent="0.5">
      <c r="A212" s="109">
        <v>211</v>
      </c>
      <c r="B212" s="109" t="s">
        <v>674</v>
      </c>
      <c r="C212" s="109">
        <v>211</v>
      </c>
      <c r="D212" s="110" t="s">
        <v>675</v>
      </c>
      <c r="E212" s="110" t="s">
        <v>676</v>
      </c>
      <c r="F212" s="110" t="s">
        <v>1751</v>
      </c>
      <c r="G212" s="111" t="s">
        <v>139</v>
      </c>
      <c r="H212" s="110" t="s">
        <v>2622</v>
      </c>
      <c r="I212" s="110" t="s">
        <v>2622</v>
      </c>
      <c r="J212" s="110"/>
      <c r="K212" s="111" t="s">
        <v>2623</v>
      </c>
      <c r="L212" s="111" t="s">
        <v>2567</v>
      </c>
      <c r="M212" s="111"/>
      <c r="N212" s="111" t="s">
        <v>1565</v>
      </c>
      <c r="O212" s="111" t="s">
        <v>2624</v>
      </c>
      <c r="P212" s="113">
        <v>14.8546622984381</v>
      </c>
      <c r="Q212" s="113">
        <v>100.98975052022899</v>
      </c>
      <c r="R212" s="114" t="s">
        <v>2625</v>
      </c>
      <c r="S212" s="114"/>
      <c r="T212" s="115" t="s">
        <v>2626</v>
      </c>
      <c r="U212" s="115" t="s">
        <v>2627</v>
      </c>
      <c r="V212" s="115"/>
      <c r="W212" s="115" t="s">
        <v>2628</v>
      </c>
      <c r="X212" s="115"/>
      <c r="Y212" s="115"/>
      <c r="Z212" s="181"/>
      <c r="AA212" s="181"/>
      <c r="AB212" s="115"/>
      <c r="AC212" s="115"/>
      <c r="AD212" s="166" t="s">
        <v>1775</v>
      </c>
      <c r="AE212" s="166" t="s">
        <v>1776</v>
      </c>
      <c r="AF212" s="117" t="s">
        <v>690</v>
      </c>
      <c r="AG212" s="132">
        <v>44966</v>
      </c>
      <c r="AH212" s="118" t="s">
        <v>691</v>
      </c>
      <c r="AI212" s="118" t="s">
        <v>692</v>
      </c>
      <c r="AJ212" s="145">
        <v>8.1999999999999993</v>
      </c>
      <c r="AK212" s="146">
        <v>6.2</v>
      </c>
      <c r="AL212" s="146">
        <v>3</v>
      </c>
      <c r="AM212" s="146">
        <f t="shared" si="3"/>
        <v>50.839999999999996</v>
      </c>
      <c r="AN212" s="147">
        <v>1</v>
      </c>
      <c r="AO212" s="147">
        <v>4</v>
      </c>
      <c r="AP212" s="240" t="s">
        <v>1868</v>
      </c>
      <c r="AQ212" s="330"/>
      <c r="AR212" s="147">
        <v>3</v>
      </c>
      <c r="AS212" s="149"/>
      <c r="AT212" s="138">
        <v>44967</v>
      </c>
      <c r="AU212" s="294" t="s">
        <v>2598</v>
      </c>
      <c r="AV212" s="149" t="s">
        <v>696</v>
      </c>
      <c r="AW212" s="150"/>
      <c r="AX212" s="147"/>
      <c r="AY212" s="147"/>
      <c r="AZ212" s="147"/>
      <c r="BA212" s="147" t="s">
        <v>697</v>
      </c>
      <c r="BB212" s="147"/>
      <c r="BC212" s="147"/>
      <c r="BD212" s="235" t="s">
        <v>698</v>
      </c>
      <c r="BE212" s="150"/>
      <c r="BF212" s="150"/>
      <c r="BG212" s="237" t="s">
        <v>699</v>
      </c>
      <c r="BH212" s="237" t="s">
        <v>1964</v>
      </c>
      <c r="BI212" s="237" t="s">
        <v>701</v>
      </c>
      <c r="BJ212" s="152"/>
      <c r="BK212" s="152"/>
      <c r="BL212" s="153"/>
      <c r="BM212" s="154"/>
      <c r="BN212" s="111" t="s">
        <v>2624</v>
      </c>
      <c r="BO212" s="319" t="s">
        <v>2624</v>
      </c>
      <c r="BP212" s="317"/>
      <c r="BQ212" s="116" t="s">
        <v>704</v>
      </c>
      <c r="BR212" s="116" t="s">
        <v>705</v>
      </c>
      <c r="BS212" s="132">
        <v>44966</v>
      </c>
      <c r="BT212" s="133">
        <v>100</v>
      </c>
      <c r="BU212" s="132">
        <v>44966</v>
      </c>
      <c r="BV212" s="132"/>
      <c r="BW212" s="132"/>
      <c r="BX212" s="134"/>
      <c r="BY212" s="134"/>
      <c r="BZ212" s="134"/>
      <c r="CA212" s="132"/>
      <c r="CB212" s="135"/>
      <c r="CC212" s="132"/>
      <c r="CD212" s="136"/>
      <c r="CE212" s="136"/>
      <c r="CF212" s="136"/>
      <c r="CG212" s="135"/>
      <c r="CH212" s="129" t="s">
        <v>701</v>
      </c>
      <c r="CI212" s="117">
        <v>45002</v>
      </c>
      <c r="CJ212" s="117">
        <v>45002</v>
      </c>
      <c r="CK212" s="132"/>
      <c r="CL212" s="117">
        <v>45002</v>
      </c>
      <c r="CM212" s="133">
        <v>100</v>
      </c>
      <c r="CN212" s="117">
        <v>45002</v>
      </c>
      <c r="CO212" s="117"/>
      <c r="CP212" s="137" t="s">
        <v>706</v>
      </c>
      <c r="CQ212" s="132"/>
      <c r="CR212" s="117"/>
      <c r="CS212" s="132"/>
      <c r="CT212" s="133"/>
      <c r="CU212" s="137" t="s">
        <v>4382</v>
      </c>
      <c r="CV212" s="117"/>
      <c r="CW212" s="147"/>
      <c r="CX212" s="147"/>
      <c r="CY212" s="117">
        <v>44996</v>
      </c>
      <c r="CZ212" s="117">
        <v>45002</v>
      </c>
      <c r="DA212" s="117"/>
      <c r="DB212" s="117">
        <v>45003</v>
      </c>
      <c r="DC212" s="133">
        <v>100</v>
      </c>
      <c r="DD212" s="117">
        <v>45050</v>
      </c>
      <c r="DE212" s="138"/>
      <c r="DF212" s="138">
        <v>45019</v>
      </c>
      <c r="DG212" s="139" t="s">
        <v>4413</v>
      </c>
      <c r="DH212" s="117">
        <v>45044</v>
      </c>
      <c r="DI212" s="117">
        <v>45044</v>
      </c>
      <c r="DJ212" s="117">
        <v>45044</v>
      </c>
      <c r="DK212" s="117">
        <v>45044</v>
      </c>
      <c r="DL212" s="117"/>
      <c r="DM212" s="117"/>
      <c r="DN212" s="117"/>
      <c r="DO212" s="117"/>
      <c r="DP212" s="140"/>
      <c r="DQ212" s="117"/>
      <c r="DR212" s="117"/>
      <c r="DS212" s="117">
        <v>45042</v>
      </c>
      <c r="DT212" s="117">
        <v>45042</v>
      </c>
      <c r="DU212" s="117"/>
      <c r="DV212" s="117">
        <v>45042</v>
      </c>
      <c r="DW212" s="133">
        <v>100</v>
      </c>
      <c r="DX212" s="117">
        <v>45042</v>
      </c>
      <c r="DY212" s="117"/>
      <c r="DZ212" s="117">
        <v>45040</v>
      </c>
      <c r="EA212" s="117">
        <v>45040</v>
      </c>
      <c r="EB212" s="117"/>
      <c r="EC212" s="117">
        <v>45040</v>
      </c>
      <c r="ED212" s="116">
        <v>100</v>
      </c>
      <c r="EE212" s="117">
        <v>45040</v>
      </c>
      <c r="EF212" s="117" t="s">
        <v>4465</v>
      </c>
      <c r="EG212" s="117">
        <v>45054</v>
      </c>
      <c r="EH212" s="117">
        <v>45054</v>
      </c>
      <c r="EI212" s="117"/>
      <c r="EJ212" s="117">
        <v>45054</v>
      </c>
      <c r="EK212" s="116">
        <v>100</v>
      </c>
      <c r="EL212" s="117">
        <v>45063</v>
      </c>
      <c r="EM212" s="122" t="s">
        <v>4731</v>
      </c>
      <c r="EN212" s="141"/>
      <c r="EO212" s="141"/>
      <c r="EP212" s="141"/>
      <c r="EQ212" s="141"/>
      <c r="ER212" s="141"/>
      <c r="ES212" s="141"/>
      <c r="ET212" s="141"/>
      <c r="EU212" s="117"/>
      <c r="EV212" s="117"/>
      <c r="EW212" s="117"/>
      <c r="EX212" s="117"/>
      <c r="EY212" s="117"/>
      <c r="EZ212" s="117"/>
      <c r="FA212" s="117"/>
      <c r="FB212" s="117">
        <v>45061</v>
      </c>
      <c r="FC212" s="117">
        <v>45061</v>
      </c>
      <c r="FD212" s="117">
        <v>45061</v>
      </c>
      <c r="FE212" s="117">
        <v>45062</v>
      </c>
      <c r="FF212" s="116">
        <v>70</v>
      </c>
      <c r="FG212" s="117"/>
      <c r="FH212" s="138"/>
      <c r="FI212" s="142"/>
      <c r="FJ212" s="142"/>
      <c r="FK212" s="143">
        <v>243350</v>
      </c>
      <c r="FL212" s="143">
        <v>243350</v>
      </c>
      <c r="FM212" s="139" t="s">
        <v>708</v>
      </c>
      <c r="FN212" s="142"/>
      <c r="FO212" s="142"/>
      <c r="FP212" s="143">
        <v>243350</v>
      </c>
      <c r="FQ212" s="143">
        <v>243350</v>
      </c>
      <c r="FR212" s="157" t="s">
        <v>729</v>
      </c>
      <c r="FS212" s="487" t="s">
        <v>4723</v>
      </c>
      <c r="FT212" s="488">
        <v>45125</v>
      </c>
      <c r="FU212" s="489" t="s">
        <v>4844</v>
      </c>
      <c r="FW212" s="483" t="s">
        <v>4724</v>
      </c>
      <c r="FX212" s="482">
        <v>45120</v>
      </c>
      <c r="FY212" s="483" t="s">
        <v>4855</v>
      </c>
    </row>
    <row r="213" spans="1:181" ht="20.100000000000001" customHeight="1" x14ac:dyDescent="0.5">
      <c r="A213" s="109">
        <v>212</v>
      </c>
      <c r="B213" s="109" t="s">
        <v>674</v>
      </c>
      <c r="C213" s="109">
        <v>212</v>
      </c>
      <c r="D213" s="110" t="s">
        <v>675</v>
      </c>
      <c r="E213" s="110" t="s">
        <v>676</v>
      </c>
      <c r="F213" s="110" t="s">
        <v>1751</v>
      </c>
      <c r="G213" s="111" t="s">
        <v>139</v>
      </c>
      <c r="H213" s="110" t="s">
        <v>2622</v>
      </c>
      <c r="I213" s="110" t="s">
        <v>2629</v>
      </c>
      <c r="J213" s="110"/>
      <c r="K213" s="111" t="s">
        <v>4535</v>
      </c>
      <c r="L213" s="111" t="s">
        <v>2567</v>
      </c>
      <c r="M213" s="111"/>
      <c r="N213" s="111" t="s">
        <v>1565</v>
      </c>
      <c r="O213" s="111" t="s">
        <v>2630</v>
      </c>
      <c r="P213" s="113">
        <v>14.932075330429599</v>
      </c>
      <c r="Q213" s="113">
        <v>101.181641356276</v>
      </c>
      <c r="R213" s="114" t="s">
        <v>2631</v>
      </c>
      <c r="S213" s="114"/>
      <c r="T213" s="115" t="s">
        <v>2632</v>
      </c>
      <c r="U213" s="115" t="s">
        <v>2633</v>
      </c>
      <c r="V213" s="115"/>
      <c r="W213" s="115" t="s">
        <v>2634</v>
      </c>
      <c r="X213" s="115"/>
      <c r="Y213" s="115"/>
      <c r="Z213" s="181"/>
      <c r="AA213" s="181"/>
      <c r="AB213" s="115"/>
      <c r="AC213" s="115"/>
      <c r="AD213" s="166" t="s">
        <v>1775</v>
      </c>
      <c r="AE213" s="166" t="s">
        <v>1776</v>
      </c>
      <c r="AF213" s="117" t="s">
        <v>690</v>
      </c>
      <c r="AG213" s="132">
        <v>44966</v>
      </c>
      <c r="AH213" s="118" t="s">
        <v>691</v>
      </c>
      <c r="AI213" s="118" t="s">
        <v>692</v>
      </c>
      <c r="AJ213" s="145">
        <v>8</v>
      </c>
      <c r="AK213" s="146">
        <v>8</v>
      </c>
      <c r="AL213" s="146">
        <v>3.4</v>
      </c>
      <c r="AM213" s="146">
        <f t="shared" si="3"/>
        <v>64</v>
      </c>
      <c r="AN213" s="147">
        <v>1</v>
      </c>
      <c r="AO213" s="147">
        <v>2</v>
      </c>
      <c r="AP213" s="240" t="s">
        <v>716</v>
      </c>
      <c r="AQ213" s="147">
        <v>5</v>
      </c>
      <c r="AR213" s="147">
        <v>3</v>
      </c>
      <c r="AS213" s="149"/>
      <c r="AT213" s="138">
        <v>44967</v>
      </c>
      <c r="AU213" s="294" t="s">
        <v>2635</v>
      </c>
      <c r="AV213" s="149" t="s">
        <v>696</v>
      </c>
      <c r="AW213" s="150"/>
      <c r="AX213" s="147"/>
      <c r="AY213" s="147"/>
      <c r="AZ213" s="147"/>
      <c r="BA213" s="147"/>
      <c r="BB213" s="147"/>
      <c r="BC213" s="147"/>
      <c r="BD213" s="235"/>
      <c r="BE213" s="150" t="s">
        <v>2636</v>
      </c>
      <c r="BF213" s="158">
        <v>1</v>
      </c>
      <c r="BG213" s="237" t="s">
        <v>699</v>
      </c>
      <c r="BH213" s="237" t="s">
        <v>1964</v>
      </c>
      <c r="BI213" s="237" t="s">
        <v>701</v>
      </c>
      <c r="BJ213" s="152"/>
      <c r="BK213" s="152"/>
      <c r="BL213" s="153"/>
      <c r="BM213" s="154"/>
      <c r="BN213" s="111" t="s">
        <v>2630</v>
      </c>
      <c r="BO213" s="319" t="s">
        <v>2630</v>
      </c>
      <c r="BP213" s="317"/>
      <c r="BQ213" s="116" t="s">
        <v>704</v>
      </c>
      <c r="BR213" s="116" t="s">
        <v>705</v>
      </c>
      <c r="BS213" s="132">
        <v>44966</v>
      </c>
      <c r="BT213" s="133">
        <v>100</v>
      </c>
      <c r="BU213" s="132">
        <v>44966</v>
      </c>
      <c r="BV213" s="132"/>
      <c r="BW213" s="132"/>
      <c r="BX213" s="134"/>
      <c r="BY213" s="134"/>
      <c r="BZ213" s="134"/>
      <c r="CA213" s="132"/>
      <c r="CB213" s="135"/>
      <c r="CC213" s="132"/>
      <c r="CD213" s="136"/>
      <c r="CE213" s="136"/>
      <c r="CF213" s="136"/>
      <c r="CG213" s="135"/>
      <c r="CH213" s="129" t="s">
        <v>701</v>
      </c>
      <c r="CI213" s="132">
        <v>45000</v>
      </c>
      <c r="CJ213" s="132">
        <v>45000</v>
      </c>
      <c r="CK213" s="132"/>
      <c r="CL213" s="132">
        <v>45000</v>
      </c>
      <c r="CM213" s="133">
        <v>100</v>
      </c>
      <c r="CN213" s="132">
        <v>45000</v>
      </c>
      <c r="CO213" s="117"/>
      <c r="CP213" s="132">
        <v>45013</v>
      </c>
      <c r="CQ213" s="132">
        <v>45013</v>
      </c>
      <c r="CR213" s="117"/>
      <c r="CS213" s="132">
        <v>45013</v>
      </c>
      <c r="CT213" s="133">
        <v>100</v>
      </c>
      <c r="CU213" s="132">
        <v>45013</v>
      </c>
      <c r="CV213" s="117" t="s">
        <v>727</v>
      </c>
      <c r="CW213" s="147"/>
      <c r="CX213" s="147"/>
      <c r="CY213" s="117">
        <v>45000</v>
      </c>
      <c r="CZ213" s="117">
        <v>45000</v>
      </c>
      <c r="DA213" s="117"/>
      <c r="DB213" s="117">
        <v>45002</v>
      </c>
      <c r="DC213" s="133">
        <v>100</v>
      </c>
      <c r="DD213" s="117">
        <v>45041</v>
      </c>
      <c r="DE213" s="138"/>
      <c r="DF213" s="138">
        <v>45019</v>
      </c>
      <c r="DG213" s="139" t="s">
        <v>4413</v>
      </c>
      <c r="DH213" s="117">
        <v>45044</v>
      </c>
      <c r="DI213" s="117">
        <v>45044</v>
      </c>
      <c r="DJ213" s="117">
        <v>45044</v>
      </c>
      <c r="DK213" s="117">
        <v>45044</v>
      </c>
      <c r="DL213" s="117"/>
      <c r="DM213" s="117"/>
      <c r="DN213" s="117"/>
      <c r="DO213" s="117"/>
      <c r="DP213" s="140"/>
      <c r="DQ213" s="117"/>
      <c r="DR213" s="117"/>
      <c r="DS213" s="117">
        <v>45041</v>
      </c>
      <c r="DT213" s="117">
        <v>45041</v>
      </c>
      <c r="DU213" s="117"/>
      <c r="DV213" s="117">
        <v>45041</v>
      </c>
      <c r="DW213" s="133">
        <v>100</v>
      </c>
      <c r="DX213" s="117">
        <v>45041</v>
      </c>
      <c r="DY213" s="117"/>
      <c r="DZ213" s="117">
        <v>45042</v>
      </c>
      <c r="EA213" s="117">
        <v>45042</v>
      </c>
      <c r="EB213" s="117"/>
      <c r="EC213" s="117">
        <v>45042</v>
      </c>
      <c r="ED213" s="116">
        <v>100</v>
      </c>
      <c r="EE213" s="117">
        <v>45042</v>
      </c>
      <c r="EF213" s="117" t="s">
        <v>4536</v>
      </c>
      <c r="EG213" s="117">
        <v>45051</v>
      </c>
      <c r="EH213" s="117">
        <v>45051</v>
      </c>
      <c r="EI213" s="117"/>
      <c r="EJ213" s="117">
        <v>45052</v>
      </c>
      <c r="EK213" s="133">
        <v>100</v>
      </c>
      <c r="EL213" s="117">
        <v>45064</v>
      </c>
      <c r="EM213" s="122" t="s">
        <v>4858</v>
      </c>
      <c r="EN213" s="141"/>
      <c r="EO213" s="141"/>
      <c r="EP213" s="141"/>
      <c r="EQ213" s="141"/>
      <c r="ER213" s="141"/>
      <c r="ES213" s="141"/>
      <c r="ET213" s="141"/>
      <c r="EU213" s="117"/>
      <c r="EV213" s="117"/>
      <c r="EW213" s="117"/>
      <c r="EX213" s="117"/>
      <c r="EY213" s="117"/>
      <c r="EZ213" s="117"/>
      <c r="FA213" s="117"/>
      <c r="FB213" s="117">
        <v>45064</v>
      </c>
      <c r="FC213" s="117">
        <v>45064</v>
      </c>
      <c r="FD213" s="117">
        <v>45064</v>
      </c>
      <c r="FE213" s="117">
        <v>45064</v>
      </c>
      <c r="FF213" s="116">
        <v>70</v>
      </c>
      <c r="FG213" s="117"/>
      <c r="FH213" s="138"/>
      <c r="FI213" s="142"/>
      <c r="FJ213" s="142"/>
      <c r="FK213" s="143"/>
      <c r="FL213" s="143"/>
      <c r="FM213" s="139"/>
      <c r="FN213" s="142"/>
      <c r="FO213" s="142"/>
      <c r="FP213" s="143"/>
      <c r="FQ213" s="143"/>
      <c r="FR213" s="139"/>
      <c r="FS213" s="487" t="s">
        <v>4723</v>
      </c>
      <c r="FT213" s="488">
        <v>45126</v>
      </c>
      <c r="FU213" s="489" t="s">
        <v>4844</v>
      </c>
      <c r="FW213" s="483" t="s">
        <v>4724</v>
      </c>
      <c r="FX213" s="482">
        <v>45120</v>
      </c>
      <c r="FY213" s="483" t="s">
        <v>4855</v>
      </c>
    </row>
    <row r="214" spans="1:181" ht="20.100000000000001" customHeight="1" x14ac:dyDescent="0.5">
      <c r="A214" s="109">
        <v>213</v>
      </c>
      <c r="B214" s="109" t="s">
        <v>674</v>
      </c>
      <c r="C214" s="109">
        <v>213</v>
      </c>
      <c r="D214" s="110" t="s">
        <v>675</v>
      </c>
      <c r="E214" s="110" t="s">
        <v>676</v>
      </c>
      <c r="F214" s="110" t="s">
        <v>1751</v>
      </c>
      <c r="G214" s="111" t="s">
        <v>139</v>
      </c>
      <c r="H214" s="110" t="s">
        <v>2622</v>
      </c>
      <c r="I214" s="110" t="s">
        <v>2637</v>
      </c>
      <c r="J214" s="110"/>
      <c r="K214" s="111" t="s">
        <v>2638</v>
      </c>
      <c r="L214" s="111" t="s">
        <v>2567</v>
      </c>
      <c r="M214" s="111"/>
      <c r="N214" s="111" t="s">
        <v>1565</v>
      </c>
      <c r="O214" s="111" t="s">
        <v>2639</v>
      </c>
      <c r="P214" s="113">
        <v>14.983374382508201</v>
      </c>
      <c r="Q214" s="113">
        <v>101.012869979727</v>
      </c>
      <c r="R214" s="114" t="s">
        <v>2640</v>
      </c>
      <c r="S214" s="114"/>
      <c r="T214" s="115" t="s">
        <v>2641</v>
      </c>
      <c r="U214" s="115" t="s">
        <v>2642</v>
      </c>
      <c r="V214" s="115"/>
      <c r="W214" s="115" t="s">
        <v>2643</v>
      </c>
      <c r="X214" s="115"/>
      <c r="Y214" s="115"/>
      <c r="Z214" s="181"/>
      <c r="AA214" s="181"/>
      <c r="AB214" s="115"/>
      <c r="AC214" s="115"/>
      <c r="AD214" s="166" t="s">
        <v>1775</v>
      </c>
      <c r="AE214" s="166" t="s">
        <v>1776</v>
      </c>
      <c r="AF214" s="117" t="s">
        <v>690</v>
      </c>
      <c r="AG214" s="132">
        <v>44966</v>
      </c>
      <c r="AH214" s="118" t="s">
        <v>691</v>
      </c>
      <c r="AI214" s="118" t="s">
        <v>692</v>
      </c>
      <c r="AJ214" s="145">
        <v>7.9</v>
      </c>
      <c r="AK214" s="146">
        <v>7.9</v>
      </c>
      <c r="AL214" s="146">
        <v>3.4</v>
      </c>
      <c r="AM214" s="146">
        <f t="shared" si="3"/>
        <v>62.410000000000004</v>
      </c>
      <c r="AN214" s="147">
        <v>1</v>
      </c>
      <c r="AO214" s="147">
        <v>3</v>
      </c>
      <c r="AP214" s="240" t="s">
        <v>716</v>
      </c>
      <c r="AQ214" s="147" t="s">
        <v>848</v>
      </c>
      <c r="AR214" s="147">
        <v>3</v>
      </c>
      <c r="AS214" s="149"/>
      <c r="AT214" s="138">
        <v>44967</v>
      </c>
      <c r="AU214" s="294" t="s">
        <v>2395</v>
      </c>
      <c r="AV214" s="149" t="s">
        <v>696</v>
      </c>
      <c r="AW214" s="150"/>
      <c r="AX214" s="147"/>
      <c r="AY214" s="147"/>
      <c r="AZ214" s="147"/>
      <c r="BA214" s="147"/>
      <c r="BB214" s="147"/>
      <c r="BC214" s="147"/>
      <c r="BD214" s="235"/>
      <c r="BE214" s="150" t="s">
        <v>2644</v>
      </c>
      <c r="BF214" s="158">
        <v>1</v>
      </c>
      <c r="BG214" s="237" t="s">
        <v>699</v>
      </c>
      <c r="BH214" s="237" t="s">
        <v>1964</v>
      </c>
      <c r="BI214" s="237" t="s">
        <v>701</v>
      </c>
      <c r="BJ214" s="152"/>
      <c r="BK214" s="152"/>
      <c r="BL214" s="153"/>
      <c r="BM214" s="154"/>
      <c r="BN214" s="111" t="s">
        <v>2639</v>
      </c>
      <c r="BO214" s="319" t="s">
        <v>2639</v>
      </c>
      <c r="BP214" s="317"/>
      <c r="BQ214" s="116" t="s">
        <v>704</v>
      </c>
      <c r="BR214" s="116" t="s">
        <v>705</v>
      </c>
      <c r="BS214" s="132">
        <v>44966</v>
      </c>
      <c r="BT214" s="133">
        <v>100</v>
      </c>
      <c r="BU214" s="132">
        <v>44966</v>
      </c>
      <c r="BV214" s="132"/>
      <c r="BW214" s="132"/>
      <c r="BX214" s="134"/>
      <c r="BY214" s="134"/>
      <c r="BZ214" s="134"/>
      <c r="CA214" s="132"/>
      <c r="CB214" s="135"/>
      <c r="CC214" s="132"/>
      <c r="CD214" s="136"/>
      <c r="CE214" s="136"/>
      <c r="CF214" s="136"/>
      <c r="CG214" s="135"/>
      <c r="CH214" s="129" t="s">
        <v>701</v>
      </c>
      <c r="CI214" s="117">
        <v>44999</v>
      </c>
      <c r="CJ214" s="117">
        <v>44999</v>
      </c>
      <c r="CK214" s="132"/>
      <c r="CL214" s="117">
        <v>44999</v>
      </c>
      <c r="CM214" s="133">
        <v>100</v>
      </c>
      <c r="CN214" s="117">
        <v>44999</v>
      </c>
      <c r="CO214" s="117"/>
      <c r="CP214" s="137" t="s">
        <v>706</v>
      </c>
      <c r="CQ214" s="132"/>
      <c r="CR214" s="117"/>
      <c r="CS214" s="132"/>
      <c r="CT214" s="133"/>
      <c r="CU214" s="137" t="s">
        <v>4382</v>
      </c>
      <c r="CV214" s="117" t="s">
        <v>868</v>
      </c>
      <c r="CW214" s="147"/>
      <c r="CX214" s="147"/>
      <c r="CY214" s="117">
        <v>44999</v>
      </c>
      <c r="CZ214" s="117">
        <v>44999</v>
      </c>
      <c r="DA214" s="117"/>
      <c r="DB214" s="117">
        <v>44999</v>
      </c>
      <c r="DC214" s="133">
        <v>100</v>
      </c>
      <c r="DD214" s="117">
        <v>44999</v>
      </c>
      <c r="DE214" s="138"/>
      <c r="DF214" s="138">
        <v>45019</v>
      </c>
      <c r="DG214" s="139" t="s">
        <v>4413</v>
      </c>
      <c r="DH214" s="117">
        <v>45041</v>
      </c>
      <c r="DI214" s="117">
        <v>45041</v>
      </c>
      <c r="DJ214" s="117">
        <v>45041</v>
      </c>
      <c r="DK214" s="117">
        <v>45041</v>
      </c>
      <c r="DL214" s="117">
        <v>45039</v>
      </c>
      <c r="DM214" s="117">
        <v>45039</v>
      </c>
      <c r="DN214" s="117"/>
      <c r="DO214" s="117">
        <v>45039</v>
      </c>
      <c r="DP214" s="133">
        <v>100</v>
      </c>
      <c r="DQ214" s="117">
        <v>45039</v>
      </c>
      <c r="DR214" s="117"/>
      <c r="DS214" s="117">
        <v>45039</v>
      </c>
      <c r="DT214" s="117">
        <v>45039</v>
      </c>
      <c r="DU214" s="117"/>
      <c r="DV214" s="117">
        <v>45039</v>
      </c>
      <c r="DW214" s="133">
        <v>100</v>
      </c>
      <c r="DX214" s="117">
        <v>45039</v>
      </c>
      <c r="DY214" s="117"/>
      <c r="DZ214" s="117">
        <v>45040</v>
      </c>
      <c r="EA214" s="117">
        <v>45040</v>
      </c>
      <c r="EB214" s="117"/>
      <c r="EC214" s="117">
        <v>45040</v>
      </c>
      <c r="ED214" s="116">
        <v>100</v>
      </c>
      <c r="EE214" s="117">
        <v>45040</v>
      </c>
      <c r="EF214" s="117" t="s">
        <v>4465</v>
      </c>
      <c r="EG214" s="117">
        <v>45055</v>
      </c>
      <c r="EH214" s="117">
        <v>45055</v>
      </c>
      <c r="EI214" s="117"/>
      <c r="EJ214" s="117">
        <v>45055</v>
      </c>
      <c r="EK214" s="116">
        <v>100</v>
      </c>
      <c r="EL214" s="117">
        <v>45063</v>
      </c>
      <c r="EM214" s="122" t="s">
        <v>4731</v>
      </c>
      <c r="EN214" s="141"/>
      <c r="EO214" s="141"/>
      <c r="EP214" s="141"/>
      <c r="EQ214" s="141"/>
      <c r="ER214" s="141"/>
      <c r="ES214" s="141"/>
      <c r="ET214" s="141"/>
      <c r="EU214" s="117"/>
      <c r="EV214" s="117"/>
      <c r="EW214" s="117"/>
      <c r="EX214" s="117"/>
      <c r="EY214" s="117"/>
      <c r="EZ214" s="117"/>
      <c r="FA214" s="117"/>
      <c r="FB214" s="117">
        <v>45063</v>
      </c>
      <c r="FC214" s="117">
        <v>45063</v>
      </c>
      <c r="FD214" s="117">
        <v>45063</v>
      </c>
      <c r="FE214" s="117">
        <v>45063</v>
      </c>
      <c r="FF214" s="116">
        <v>70</v>
      </c>
      <c r="FG214" s="117"/>
      <c r="FH214" s="138"/>
      <c r="FI214" s="142"/>
      <c r="FJ214" s="142"/>
      <c r="FK214" s="143"/>
      <c r="FL214" s="143"/>
      <c r="FM214" s="139"/>
      <c r="FN214" s="142"/>
      <c r="FO214" s="142"/>
      <c r="FP214" s="143"/>
      <c r="FQ214" s="143"/>
      <c r="FR214" s="139"/>
      <c r="FS214" s="487" t="s">
        <v>4723</v>
      </c>
      <c r="FT214" s="488">
        <v>45126</v>
      </c>
      <c r="FU214" s="489" t="s">
        <v>4844</v>
      </c>
      <c r="FW214" s="483" t="s">
        <v>4724</v>
      </c>
      <c r="FX214" s="482">
        <v>45120</v>
      </c>
      <c r="FY214" s="483" t="s">
        <v>4855</v>
      </c>
    </row>
    <row r="215" spans="1:181" ht="20.100000000000001" customHeight="1" x14ac:dyDescent="0.5">
      <c r="A215" s="109">
        <v>214</v>
      </c>
      <c r="B215" s="109" t="s">
        <v>674</v>
      </c>
      <c r="C215" s="109">
        <v>214</v>
      </c>
      <c r="D215" s="110" t="s">
        <v>675</v>
      </c>
      <c r="E215" s="110" t="s">
        <v>676</v>
      </c>
      <c r="F215" s="110" t="s">
        <v>1751</v>
      </c>
      <c r="G215" s="111" t="s">
        <v>139</v>
      </c>
      <c r="H215" s="110" t="s">
        <v>2622</v>
      </c>
      <c r="I215" s="110" t="s">
        <v>2645</v>
      </c>
      <c r="J215" s="110"/>
      <c r="K215" s="111" t="s">
        <v>2646</v>
      </c>
      <c r="L215" s="111" t="s">
        <v>2609</v>
      </c>
      <c r="M215" s="111"/>
      <c r="N215" s="111" t="s">
        <v>1565</v>
      </c>
      <c r="O215" s="111" t="s">
        <v>2647</v>
      </c>
      <c r="P215" s="113">
        <v>14.857479980287099</v>
      </c>
      <c r="Q215" s="113">
        <v>100.89765156069301</v>
      </c>
      <c r="R215" s="114" t="s">
        <v>2648</v>
      </c>
      <c r="S215" s="114" t="s">
        <v>2649</v>
      </c>
      <c r="T215" s="115" t="s">
        <v>2650</v>
      </c>
      <c r="U215" s="115" t="s">
        <v>2651</v>
      </c>
      <c r="V215" s="115"/>
      <c r="W215" s="115" t="s">
        <v>2652</v>
      </c>
      <c r="X215" s="115"/>
      <c r="Y215" s="115"/>
      <c r="Z215" s="181"/>
      <c r="AA215" s="181"/>
      <c r="AB215" s="115"/>
      <c r="AC215" s="115"/>
      <c r="AD215" s="166" t="s">
        <v>1775</v>
      </c>
      <c r="AE215" s="166" t="s">
        <v>1776</v>
      </c>
      <c r="AF215" s="117" t="s">
        <v>690</v>
      </c>
      <c r="AG215" s="117">
        <v>44967</v>
      </c>
      <c r="AH215" s="118" t="s">
        <v>691</v>
      </c>
      <c r="AI215" s="118" t="s">
        <v>692</v>
      </c>
      <c r="AJ215" s="145">
        <v>9.4</v>
      </c>
      <c r="AK215" s="146">
        <v>16</v>
      </c>
      <c r="AL215" s="146">
        <v>2.8</v>
      </c>
      <c r="AM215" s="146">
        <f t="shared" si="3"/>
        <v>150.4</v>
      </c>
      <c r="AN215" s="147">
        <v>1</v>
      </c>
      <c r="AO215" s="147">
        <v>3</v>
      </c>
      <c r="AP215" s="240" t="s">
        <v>2653</v>
      </c>
      <c r="AQ215" s="147" t="s">
        <v>1368</v>
      </c>
      <c r="AR215" s="147">
        <v>3</v>
      </c>
      <c r="AS215" s="149"/>
      <c r="AT215" s="138">
        <v>44970</v>
      </c>
      <c r="AU215" s="294" t="s">
        <v>2395</v>
      </c>
      <c r="AV215" s="149" t="s">
        <v>696</v>
      </c>
      <c r="AW215" s="150"/>
      <c r="AX215" s="147"/>
      <c r="AY215" s="147"/>
      <c r="AZ215" s="147"/>
      <c r="BA215" s="147"/>
      <c r="BB215" s="147"/>
      <c r="BC215" s="147" t="s">
        <v>697</v>
      </c>
      <c r="BD215" s="150"/>
      <c r="BE215" s="150" t="s">
        <v>2654</v>
      </c>
      <c r="BF215" s="158">
        <v>1</v>
      </c>
      <c r="BG215" s="237" t="s">
        <v>699</v>
      </c>
      <c r="BH215" s="237" t="s">
        <v>1964</v>
      </c>
      <c r="BI215" s="237" t="s">
        <v>701</v>
      </c>
      <c r="BJ215" s="152"/>
      <c r="BK215" s="152"/>
      <c r="BL215" s="153"/>
      <c r="BM215" s="154"/>
      <c r="BN215" s="111" t="s">
        <v>2647</v>
      </c>
      <c r="BO215" s="319" t="s">
        <v>2647</v>
      </c>
      <c r="BP215" s="317"/>
      <c r="BQ215" s="116" t="s">
        <v>704</v>
      </c>
      <c r="BR215" s="116" t="s">
        <v>705</v>
      </c>
      <c r="BS215" s="132">
        <v>44967</v>
      </c>
      <c r="BT215" s="133">
        <v>100</v>
      </c>
      <c r="BU215" s="132">
        <v>44967</v>
      </c>
      <c r="BV215" s="132"/>
      <c r="BW215" s="132"/>
      <c r="BX215" s="134"/>
      <c r="BY215" s="134"/>
      <c r="BZ215" s="134"/>
      <c r="CA215" s="132"/>
      <c r="CB215" s="135"/>
      <c r="CC215" s="132" t="s">
        <v>1248</v>
      </c>
      <c r="CD215" s="306" t="s">
        <v>1651</v>
      </c>
      <c r="CE215" s="306"/>
      <c r="CF215" s="306"/>
      <c r="CG215" s="135"/>
      <c r="CH215" s="129" t="s">
        <v>701</v>
      </c>
      <c r="CI215" s="117">
        <v>44999</v>
      </c>
      <c r="CJ215" s="117">
        <v>44999</v>
      </c>
      <c r="CK215" s="132"/>
      <c r="CL215" s="117">
        <v>44999</v>
      </c>
      <c r="CM215" s="133">
        <v>100</v>
      </c>
      <c r="CN215" s="117">
        <v>44999</v>
      </c>
      <c r="CO215" s="117"/>
      <c r="CP215" s="164">
        <v>45043</v>
      </c>
      <c r="CQ215" s="164">
        <v>45043</v>
      </c>
      <c r="CR215" s="164"/>
      <c r="CS215" s="164">
        <v>45043</v>
      </c>
      <c r="CT215" s="165">
        <v>100</v>
      </c>
      <c r="CU215" s="164">
        <v>45043</v>
      </c>
      <c r="CV215" s="117" t="s">
        <v>2655</v>
      </c>
      <c r="CW215" s="147"/>
      <c r="CX215" s="147"/>
      <c r="CY215" s="117">
        <v>45023</v>
      </c>
      <c r="CZ215" s="117">
        <v>45023</v>
      </c>
      <c r="DA215" s="117"/>
      <c r="DB215" s="117">
        <v>45023</v>
      </c>
      <c r="DC215" s="133">
        <v>100</v>
      </c>
      <c r="DD215" s="117">
        <v>45034</v>
      </c>
      <c r="DE215" s="138"/>
      <c r="DF215" s="138">
        <v>45023</v>
      </c>
      <c r="DG215" s="139" t="s">
        <v>4387</v>
      </c>
      <c r="DH215" s="117">
        <v>45044</v>
      </c>
      <c r="DI215" s="117">
        <v>45044</v>
      </c>
      <c r="DJ215" s="117">
        <v>45044</v>
      </c>
      <c r="DK215" s="117">
        <v>45044</v>
      </c>
      <c r="DL215" s="117">
        <v>45034</v>
      </c>
      <c r="DM215" s="117">
        <v>45034</v>
      </c>
      <c r="DN215" s="117"/>
      <c r="DO215" s="117">
        <v>45034</v>
      </c>
      <c r="DP215" s="133">
        <v>100</v>
      </c>
      <c r="DQ215" s="117">
        <v>45034</v>
      </c>
      <c r="DR215" s="117"/>
      <c r="DS215" s="117">
        <v>45034</v>
      </c>
      <c r="DT215" s="117">
        <v>45034</v>
      </c>
      <c r="DU215" s="117"/>
      <c r="DV215" s="117">
        <v>45034</v>
      </c>
      <c r="DW215" s="133">
        <v>100</v>
      </c>
      <c r="DX215" s="117">
        <v>45034</v>
      </c>
      <c r="DY215" s="117"/>
      <c r="DZ215" s="117"/>
      <c r="EA215" s="117"/>
      <c r="EB215" s="117"/>
      <c r="EC215" s="117"/>
      <c r="ED215" s="116"/>
      <c r="EE215" s="117"/>
      <c r="EF215" s="117"/>
      <c r="EG215" s="117">
        <v>45053</v>
      </c>
      <c r="EH215" s="117">
        <v>45053</v>
      </c>
      <c r="EI215" s="117"/>
      <c r="EJ215" s="117">
        <v>45054</v>
      </c>
      <c r="EK215" s="116">
        <v>100</v>
      </c>
      <c r="EL215" s="117">
        <v>45063</v>
      </c>
      <c r="EM215" s="122" t="s">
        <v>4859</v>
      </c>
      <c r="EN215" s="141"/>
      <c r="EO215" s="141"/>
      <c r="EP215" s="141"/>
      <c r="EQ215" s="141"/>
      <c r="ER215" s="141"/>
      <c r="ES215" s="141"/>
      <c r="ET215" s="141"/>
      <c r="EU215" s="117"/>
      <c r="EV215" s="117"/>
      <c r="EW215" s="117"/>
      <c r="EX215" s="117"/>
      <c r="EY215" s="117"/>
      <c r="EZ215" s="117"/>
      <c r="FA215" s="117"/>
      <c r="FB215" s="117">
        <v>45062</v>
      </c>
      <c r="FC215" s="117">
        <v>45062</v>
      </c>
      <c r="FD215" s="117">
        <v>45062</v>
      </c>
      <c r="FE215" s="117">
        <v>45063</v>
      </c>
      <c r="FF215" s="116">
        <v>70</v>
      </c>
      <c r="FG215" s="117"/>
      <c r="FH215" s="138"/>
      <c r="FI215" s="142"/>
      <c r="FJ215" s="142"/>
      <c r="FK215" s="143">
        <v>243347</v>
      </c>
      <c r="FL215" s="143">
        <v>243347</v>
      </c>
      <c r="FM215" s="139" t="s">
        <v>708</v>
      </c>
      <c r="FN215" s="142"/>
      <c r="FO215" s="142"/>
      <c r="FP215" s="143">
        <v>243347</v>
      </c>
      <c r="FQ215" s="143">
        <v>243347</v>
      </c>
      <c r="FR215" s="139" t="s">
        <v>708</v>
      </c>
      <c r="FS215" s="487" t="s">
        <v>4723</v>
      </c>
      <c r="FT215" s="488">
        <v>45126</v>
      </c>
      <c r="FU215" s="489" t="s">
        <v>4844</v>
      </c>
      <c r="FW215" s="483" t="s">
        <v>4724</v>
      </c>
      <c r="FX215" s="482">
        <v>45120</v>
      </c>
      <c r="FY215" s="483" t="s">
        <v>4855</v>
      </c>
    </row>
    <row r="216" spans="1:181" ht="20.100000000000001" customHeight="1" x14ac:dyDescent="0.5">
      <c r="A216" s="109">
        <v>215</v>
      </c>
      <c r="B216" s="109" t="s">
        <v>674</v>
      </c>
      <c r="C216" s="109">
        <v>215</v>
      </c>
      <c r="D216" s="110" t="s">
        <v>675</v>
      </c>
      <c r="E216" s="110" t="s">
        <v>676</v>
      </c>
      <c r="F216" s="110" t="s">
        <v>1751</v>
      </c>
      <c r="G216" s="111" t="s">
        <v>139</v>
      </c>
      <c r="H216" s="110" t="s">
        <v>2406</v>
      </c>
      <c r="I216" s="110" t="s">
        <v>2406</v>
      </c>
      <c r="J216" s="110"/>
      <c r="K216" s="111" t="s">
        <v>2656</v>
      </c>
      <c r="L216" s="111" t="s">
        <v>2567</v>
      </c>
      <c r="M216" s="111"/>
      <c r="N216" s="111" t="s">
        <v>1565</v>
      </c>
      <c r="O216" s="111" t="s">
        <v>2657</v>
      </c>
      <c r="P216" s="113">
        <v>15.069842883536101</v>
      </c>
      <c r="Q216" s="113">
        <v>101.215437493225</v>
      </c>
      <c r="R216" s="114" t="s">
        <v>2658</v>
      </c>
      <c r="S216" s="114" t="s">
        <v>2659</v>
      </c>
      <c r="T216" s="115" t="s">
        <v>2660</v>
      </c>
      <c r="U216" s="115" t="s">
        <v>2661</v>
      </c>
      <c r="V216" s="115"/>
      <c r="W216" s="115" t="s">
        <v>2662</v>
      </c>
      <c r="X216" s="115"/>
      <c r="Y216" s="115"/>
      <c r="Z216" s="181"/>
      <c r="AA216" s="181"/>
      <c r="AB216" s="115"/>
      <c r="AC216" s="115"/>
      <c r="AD216" s="166" t="s">
        <v>1775</v>
      </c>
      <c r="AE216" s="166" t="s">
        <v>1776</v>
      </c>
      <c r="AF216" s="117" t="s">
        <v>690</v>
      </c>
      <c r="AG216" s="132">
        <v>44966</v>
      </c>
      <c r="AH216" s="118" t="s">
        <v>691</v>
      </c>
      <c r="AI216" s="118" t="s">
        <v>692</v>
      </c>
      <c r="AJ216" s="145">
        <v>12.3</v>
      </c>
      <c r="AK216" s="146">
        <v>12</v>
      </c>
      <c r="AL216" s="146">
        <v>3.3</v>
      </c>
      <c r="AM216" s="146">
        <f t="shared" si="3"/>
        <v>147.60000000000002</v>
      </c>
      <c r="AN216" s="147">
        <v>1</v>
      </c>
      <c r="AO216" s="147">
        <v>3</v>
      </c>
      <c r="AP216" s="240" t="s">
        <v>2663</v>
      </c>
      <c r="AQ216" s="147" t="s">
        <v>848</v>
      </c>
      <c r="AR216" s="147">
        <v>3</v>
      </c>
      <c r="AS216" s="149"/>
      <c r="AT216" s="138">
        <v>44967</v>
      </c>
      <c r="AU216" s="294" t="s">
        <v>2395</v>
      </c>
      <c r="AV216" s="149" t="s">
        <v>696</v>
      </c>
      <c r="AW216" s="150"/>
      <c r="AX216" s="147"/>
      <c r="AY216" s="147"/>
      <c r="AZ216" s="147"/>
      <c r="BA216" s="147"/>
      <c r="BB216" s="147"/>
      <c r="BC216" s="147" t="s">
        <v>697</v>
      </c>
      <c r="BD216" s="235"/>
      <c r="BE216" s="150" t="s">
        <v>2664</v>
      </c>
      <c r="BF216" s="158">
        <v>1</v>
      </c>
      <c r="BG216" s="237" t="s">
        <v>699</v>
      </c>
      <c r="BH216" s="237" t="s">
        <v>1964</v>
      </c>
      <c r="BI216" s="237" t="s">
        <v>701</v>
      </c>
      <c r="BJ216" s="152"/>
      <c r="BK216" s="152"/>
      <c r="BL216" s="153"/>
      <c r="BM216" s="154"/>
      <c r="BN216" s="111" t="s">
        <v>2657</v>
      </c>
      <c r="BO216" s="319" t="s">
        <v>2657</v>
      </c>
      <c r="BP216" s="317"/>
      <c r="BQ216" s="116" t="s">
        <v>704</v>
      </c>
      <c r="BR216" s="116" t="s">
        <v>1143</v>
      </c>
      <c r="BS216" s="132">
        <v>44966</v>
      </c>
      <c r="BT216" s="133">
        <v>100</v>
      </c>
      <c r="BU216" s="132">
        <v>44966</v>
      </c>
      <c r="BV216" s="132"/>
      <c r="BW216" s="132"/>
      <c r="BX216" s="134"/>
      <c r="BY216" s="134"/>
      <c r="BZ216" s="134"/>
      <c r="CA216" s="132"/>
      <c r="CB216" s="135"/>
      <c r="CC216" s="132" t="s">
        <v>1248</v>
      </c>
      <c r="CD216" s="306" t="s">
        <v>1651</v>
      </c>
      <c r="CE216" s="306"/>
      <c r="CF216" s="306"/>
      <c r="CG216" s="135"/>
      <c r="CH216" s="129" t="s">
        <v>701</v>
      </c>
      <c r="CI216" s="132">
        <v>45014</v>
      </c>
      <c r="CJ216" s="132">
        <v>45014</v>
      </c>
      <c r="CK216" s="132"/>
      <c r="CL216" s="132">
        <v>45014</v>
      </c>
      <c r="CM216" s="133">
        <v>100</v>
      </c>
      <c r="CN216" s="132">
        <v>45014</v>
      </c>
      <c r="CO216" s="117"/>
      <c r="CP216" s="132">
        <v>45014</v>
      </c>
      <c r="CQ216" s="132">
        <v>45014</v>
      </c>
      <c r="CR216" s="117"/>
      <c r="CS216" s="132">
        <v>45014</v>
      </c>
      <c r="CT216" s="133">
        <v>100</v>
      </c>
      <c r="CU216" s="132">
        <v>45014</v>
      </c>
      <c r="CV216" s="117" t="s">
        <v>727</v>
      </c>
      <c r="CW216" s="147"/>
      <c r="CX216" s="147"/>
      <c r="CY216" s="117">
        <v>45066</v>
      </c>
      <c r="CZ216" s="117">
        <v>45066</v>
      </c>
      <c r="DA216" s="117"/>
      <c r="DB216" s="117">
        <v>45066</v>
      </c>
      <c r="DC216" s="133">
        <v>100</v>
      </c>
      <c r="DD216" s="117">
        <v>45069</v>
      </c>
      <c r="DE216" s="138" t="s">
        <v>4860</v>
      </c>
      <c r="DF216" s="138">
        <v>45023</v>
      </c>
      <c r="DG216" s="139" t="s">
        <v>4387</v>
      </c>
      <c r="DH216" s="117">
        <v>45037</v>
      </c>
      <c r="DI216" s="117"/>
      <c r="DJ216" s="117"/>
      <c r="DK216" s="117"/>
      <c r="DL216" s="117"/>
      <c r="DM216" s="117"/>
      <c r="DN216" s="117"/>
      <c r="DO216" s="117"/>
      <c r="DP216" s="140"/>
      <c r="DQ216" s="117"/>
      <c r="DR216" s="117"/>
      <c r="DS216" s="117">
        <v>45066</v>
      </c>
      <c r="DT216" s="117">
        <v>45066</v>
      </c>
      <c r="DU216" s="117"/>
      <c r="DV216" s="117">
        <v>45066</v>
      </c>
      <c r="DW216" s="133">
        <v>100</v>
      </c>
      <c r="DX216" s="117">
        <v>45066</v>
      </c>
      <c r="DY216" s="117"/>
      <c r="DZ216" s="117"/>
      <c r="EA216" s="117"/>
      <c r="EB216" s="117"/>
      <c r="EC216" s="117"/>
      <c r="ED216" s="116"/>
      <c r="EE216" s="117"/>
      <c r="EF216" s="117"/>
      <c r="EG216" s="117"/>
      <c r="EH216" s="117"/>
      <c r="EI216" s="117"/>
      <c r="EJ216" s="117"/>
      <c r="EK216" s="133"/>
      <c r="EL216" s="117"/>
      <c r="EM216" s="122" t="s">
        <v>4861</v>
      </c>
      <c r="EN216" s="141"/>
      <c r="EO216" s="141"/>
      <c r="EP216" s="141"/>
      <c r="EQ216" s="141"/>
      <c r="ER216" s="141"/>
      <c r="ES216" s="141"/>
      <c r="ET216" s="141"/>
      <c r="EU216" s="117"/>
      <c r="EV216" s="117"/>
      <c r="EW216" s="117"/>
      <c r="EX216" s="117"/>
      <c r="EY216" s="117"/>
      <c r="EZ216" s="117"/>
      <c r="FA216" s="117"/>
      <c r="FB216" s="117">
        <v>45071</v>
      </c>
      <c r="FC216" s="117">
        <v>45071</v>
      </c>
      <c r="FD216" s="117">
        <v>45071</v>
      </c>
      <c r="FE216" s="117">
        <v>45071</v>
      </c>
      <c r="FF216" s="116">
        <v>70</v>
      </c>
      <c r="FG216" s="117"/>
      <c r="FH216" s="138" t="s">
        <v>4729</v>
      </c>
      <c r="FI216" s="142"/>
      <c r="FJ216" s="142"/>
      <c r="FK216" s="143">
        <v>243347</v>
      </c>
      <c r="FL216" s="143">
        <v>243347</v>
      </c>
      <c r="FM216" s="139" t="s">
        <v>708</v>
      </c>
      <c r="FN216" s="142"/>
      <c r="FO216" s="142"/>
      <c r="FP216" s="143">
        <v>243347</v>
      </c>
      <c r="FQ216" s="143">
        <v>243347</v>
      </c>
      <c r="FR216" s="139" t="s">
        <v>708</v>
      </c>
      <c r="FS216" s="487" t="s">
        <v>4723</v>
      </c>
      <c r="FT216" s="488">
        <v>45126</v>
      </c>
      <c r="FU216" s="489" t="s">
        <v>4844</v>
      </c>
      <c r="FW216" s="483" t="s">
        <v>4718</v>
      </c>
      <c r="FX216" s="482">
        <v>45121</v>
      </c>
      <c r="FY216" s="483" t="s">
        <v>4855</v>
      </c>
    </row>
    <row r="217" spans="1:181" ht="20.100000000000001" customHeight="1" x14ac:dyDescent="0.5">
      <c r="A217" s="109">
        <v>216</v>
      </c>
      <c r="B217" s="109" t="s">
        <v>674</v>
      </c>
      <c r="C217" s="109">
        <v>216</v>
      </c>
      <c r="D217" s="110" t="s">
        <v>675</v>
      </c>
      <c r="E217" s="110" t="s">
        <v>676</v>
      </c>
      <c r="F217" s="110" t="s">
        <v>1751</v>
      </c>
      <c r="G217" s="111" t="s">
        <v>139</v>
      </c>
      <c r="H217" s="110" t="s">
        <v>2665</v>
      </c>
      <c r="I217" s="110" t="s">
        <v>2666</v>
      </c>
      <c r="J217" s="110"/>
      <c r="K217" s="111" t="s">
        <v>2667</v>
      </c>
      <c r="L217" s="111" t="s">
        <v>2567</v>
      </c>
      <c r="M217" s="111"/>
      <c r="N217" s="111" t="s">
        <v>1565</v>
      </c>
      <c r="O217" s="111" t="s">
        <v>2668</v>
      </c>
      <c r="P217" s="113">
        <v>15.280076382672201</v>
      </c>
      <c r="Q217" s="113">
        <v>101.342898277891</v>
      </c>
      <c r="R217" s="114" t="s">
        <v>2669</v>
      </c>
      <c r="S217" s="114" t="s">
        <v>2670</v>
      </c>
      <c r="T217" s="115" t="s">
        <v>2671</v>
      </c>
      <c r="U217" s="115" t="s">
        <v>2672</v>
      </c>
      <c r="V217" s="115"/>
      <c r="W217" s="115" t="s">
        <v>2673</v>
      </c>
      <c r="X217" s="115"/>
      <c r="Y217" s="115"/>
      <c r="Z217" s="181"/>
      <c r="AA217" s="181"/>
      <c r="AB217" s="115"/>
      <c r="AC217" s="115"/>
      <c r="AD217" s="166" t="s">
        <v>1775</v>
      </c>
      <c r="AE217" s="166" t="s">
        <v>1776</v>
      </c>
      <c r="AF217" s="117" t="s">
        <v>690</v>
      </c>
      <c r="AG217" s="132">
        <v>44966</v>
      </c>
      <c r="AH217" s="118" t="s">
        <v>691</v>
      </c>
      <c r="AI217" s="118" t="s">
        <v>692</v>
      </c>
      <c r="AJ217" s="145">
        <v>9</v>
      </c>
      <c r="AK217" s="146">
        <v>12</v>
      </c>
      <c r="AL217" s="146">
        <v>3.9</v>
      </c>
      <c r="AM217" s="146">
        <f t="shared" si="3"/>
        <v>108</v>
      </c>
      <c r="AN217" s="147">
        <v>1</v>
      </c>
      <c r="AO217" s="147">
        <v>1</v>
      </c>
      <c r="AP217" s="240" t="s">
        <v>2674</v>
      </c>
      <c r="AQ217" s="147" t="s">
        <v>848</v>
      </c>
      <c r="AR217" s="147">
        <v>3</v>
      </c>
      <c r="AS217" s="149"/>
      <c r="AT217" s="138">
        <v>44967</v>
      </c>
      <c r="AU217" s="294" t="s">
        <v>2395</v>
      </c>
      <c r="AV217" s="149" t="s">
        <v>696</v>
      </c>
      <c r="AW217" s="150" t="s">
        <v>2675</v>
      </c>
      <c r="AX217" s="147"/>
      <c r="AY217" s="147" t="s">
        <v>2676</v>
      </c>
      <c r="AZ217" s="147"/>
      <c r="BA217" s="147"/>
      <c r="BB217" s="147" t="s">
        <v>697</v>
      </c>
      <c r="BC217" s="147"/>
      <c r="BD217" s="235" t="s">
        <v>698</v>
      </c>
      <c r="BE217" s="150"/>
      <c r="BF217" s="150"/>
      <c r="BG217" s="237" t="s">
        <v>699</v>
      </c>
      <c r="BH217" s="237" t="s">
        <v>1964</v>
      </c>
      <c r="BI217" s="237" t="s">
        <v>701</v>
      </c>
      <c r="BJ217" s="152"/>
      <c r="BK217" s="152"/>
      <c r="BL217" s="153"/>
      <c r="BM217" s="154"/>
      <c r="BN217" s="111" t="s">
        <v>2668</v>
      </c>
      <c r="BO217" s="319" t="s">
        <v>2668</v>
      </c>
      <c r="BP217" s="317"/>
      <c r="BQ217" s="116" t="s">
        <v>704</v>
      </c>
      <c r="BR217" s="116" t="s">
        <v>1143</v>
      </c>
      <c r="BS217" s="132">
        <v>44966</v>
      </c>
      <c r="BT217" s="133">
        <v>100</v>
      </c>
      <c r="BU217" s="132">
        <v>44966</v>
      </c>
      <c r="BV217" s="132"/>
      <c r="BW217" s="132"/>
      <c r="BX217" s="134"/>
      <c r="BY217" s="134"/>
      <c r="BZ217" s="134"/>
      <c r="CA217" s="132"/>
      <c r="CB217" s="135"/>
      <c r="CC217" s="132"/>
      <c r="CD217" s="136"/>
      <c r="CE217" s="136"/>
      <c r="CF217" s="136"/>
      <c r="CG217" s="135"/>
      <c r="CH217" s="129" t="s">
        <v>701</v>
      </c>
      <c r="CI217" s="117">
        <v>44999</v>
      </c>
      <c r="CJ217" s="117">
        <v>44999</v>
      </c>
      <c r="CK217" s="132"/>
      <c r="CL217" s="117">
        <v>44999</v>
      </c>
      <c r="CM217" s="133">
        <v>100</v>
      </c>
      <c r="CN217" s="117">
        <v>44999</v>
      </c>
      <c r="CO217" s="117"/>
      <c r="CP217" s="117">
        <v>45003</v>
      </c>
      <c r="CQ217" s="117">
        <v>45003</v>
      </c>
      <c r="CR217" s="117"/>
      <c r="CS217" s="117">
        <v>45003</v>
      </c>
      <c r="CT217" s="133">
        <v>100</v>
      </c>
      <c r="CU217" s="117">
        <v>45003</v>
      </c>
      <c r="CV217" s="117" t="s">
        <v>727</v>
      </c>
      <c r="CW217" s="147"/>
      <c r="CX217" s="147" t="s">
        <v>2676</v>
      </c>
      <c r="CY217" s="117">
        <v>45003</v>
      </c>
      <c r="CZ217" s="117">
        <v>45003</v>
      </c>
      <c r="DA217" s="117"/>
      <c r="DB217" s="117">
        <v>45004</v>
      </c>
      <c r="DC217" s="133">
        <v>100</v>
      </c>
      <c r="DD217" s="117">
        <v>45042</v>
      </c>
      <c r="DE217" s="138"/>
      <c r="DF217" s="138">
        <v>45019</v>
      </c>
      <c r="DG217" s="139" t="s">
        <v>4413</v>
      </c>
      <c r="DH217" s="117">
        <v>45034</v>
      </c>
      <c r="DI217" s="117">
        <v>45034</v>
      </c>
      <c r="DJ217" s="117">
        <v>45034</v>
      </c>
      <c r="DK217" s="117">
        <v>45034</v>
      </c>
      <c r="DL217" s="117"/>
      <c r="DM217" s="117"/>
      <c r="DN217" s="117"/>
      <c r="DO217" s="117"/>
      <c r="DP217" s="140"/>
      <c r="DQ217" s="117"/>
      <c r="DR217" s="117"/>
      <c r="DS217" s="117">
        <v>45042</v>
      </c>
      <c r="DT217" s="117">
        <v>45042</v>
      </c>
      <c r="DU217" s="117"/>
      <c r="DV217" s="117">
        <v>45042</v>
      </c>
      <c r="DW217" s="133">
        <v>100</v>
      </c>
      <c r="DX217" s="117">
        <v>45042</v>
      </c>
      <c r="DY217" s="117"/>
      <c r="DZ217" s="117">
        <v>45042</v>
      </c>
      <c r="EA217" s="117">
        <v>45042</v>
      </c>
      <c r="EB217" s="117"/>
      <c r="EC217" s="117">
        <v>45042</v>
      </c>
      <c r="ED217" s="116">
        <v>100</v>
      </c>
      <c r="EE217" s="117">
        <v>45042</v>
      </c>
      <c r="EF217" s="117" t="s">
        <v>1044</v>
      </c>
      <c r="EG217" s="117">
        <v>45042</v>
      </c>
      <c r="EH217" s="117">
        <v>45042</v>
      </c>
      <c r="EI217" s="117"/>
      <c r="EJ217" s="117">
        <v>45042</v>
      </c>
      <c r="EK217" s="116">
        <v>100</v>
      </c>
      <c r="EL217" s="117">
        <v>45062</v>
      </c>
      <c r="EM217" s="122" t="s">
        <v>1044</v>
      </c>
      <c r="EN217" s="141"/>
      <c r="EO217" s="141"/>
      <c r="EP217" s="141"/>
      <c r="EQ217" s="141"/>
      <c r="ER217" s="141"/>
      <c r="ES217" s="141"/>
      <c r="ET217" s="141"/>
      <c r="EU217" s="117"/>
      <c r="EV217" s="117"/>
      <c r="EW217" s="117"/>
      <c r="EX217" s="117"/>
      <c r="EY217" s="117"/>
      <c r="EZ217" s="117"/>
      <c r="FA217" s="117"/>
      <c r="FB217" s="117">
        <v>45064</v>
      </c>
      <c r="FC217" s="117">
        <v>45064</v>
      </c>
      <c r="FD217" s="117">
        <v>45064</v>
      </c>
      <c r="FE217" s="117">
        <v>45064</v>
      </c>
      <c r="FF217" s="116">
        <v>70</v>
      </c>
      <c r="FG217" s="117"/>
      <c r="FH217" s="138"/>
      <c r="FI217" s="142"/>
      <c r="FJ217" s="142"/>
      <c r="FK217" s="143"/>
      <c r="FL217" s="143"/>
      <c r="FM217" s="139"/>
      <c r="FN217" s="142"/>
      <c r="FO217" s="142"/>
      <c r="FP217" s="143"/>
      <c r="FQ217" s="143"/>
      <c r="FR217" s="139"/>
      <c r="FS217" s="487" t="s">
        <v>4723</v>
      </c>
      <c r="FT217" s="488">
        <v>45127</v>
      </c>
      <c r="FU217" s="489" t="s">
        <v>4844</v>
      </c>
      <c r="FW217" s="483" t="s">
        <v>4718</v>
      </c>
      <c r="FX217" s="482">
        <v>45121</v>
      </c>
      <c r="FY217" s="483" t="s">
        <v>4855</v>
      </c>
    </row>
    <row r="218" spans="1:181" ht="20.100000000000001" customHeight="1" x14ac:dyDescent="0.5">
      <c r="A218" s="109">
        <v>217</v>
      </c>
      <c r="B218" s="109" t="s">
        <v>674</v>
      </c>
      <c r="C218" s="109">
        <v>217</v>
      </c>
      <c r="D218" s="110" t="s">
        <v>675</v>
      </c>
      <c r="E218" s="110" t="s">
        <v>676</v>
      </c>
      <c r="F218" s="110" t="s">
        <v>1751</v>
      </c>
      <c r="G218" s="111" t="s">
        <v>139</v>
      </c>
      <c r="H218" s="110" t="s">
        <v>2677</v>
      </c>
      <c r="I218" s="110" t="s">
        <v>2677</v>
      </c>
      <c r="J218" s="110"/>
      <c r="K218" s="111" t="s">
        <v>2678</v>
      </c>
      <c r="L218" s="111" t="s">
        <v>2567</v>
      </c>
      <c r="M218" s="111"/>
      <c r="N218" s="111" t="s">
        <v>1565</v>
      </c>
      <c r="O218" s="111" t="s">
        <v>2680</v>
      </c>
      <c r="P218" s="113">
        <v>15.2010043733871</v>
      </c>
      <c r="Q218" s="113">
        <v>100.829904035559</v>
      </c>
      <c r="R218" s="114" t="s">
        <v>2681</v>
      </c>
      <c r="S218" s="114"/>
      <c r="T218" s="115" t="s">
        <v>2682</v>
      </c>
      <c r="U218" s="115" t="s">
        <v>2683</v>
      </c>
      <c r="V218" s="115"/>
      <c r="W218" s="115" t="s">
        <v>2684</v>
      </c>
      <c r="X218" s="115"/>
      <c r="Y218" s="115"/>
      <c r="Z218" s="181"/>
      <c r="AA218" s="181"/>
      <c r="AB218" s="115"/>
      <c r="AC218" s="115"/>
      <c r="AD218" s="166" t="s">
        <v>1775</v>
      </c>
      <c r="AE218" s="166" t="s">
        <v>1776</v>
      </c>
      <c r="AF218" s="117" t="s">
        <v>690</v>
      </c>
      <c r="AG218" s="132">
        <v>44970</v>
      </c>
      <c r="AH218" s="118" t="s">
        <v>691</v>
      </c>
      <c r="AI218" s="118" t="s">
        <v>692</v>
      </c>
      <c r="AJ218" s="145">
        <v>8</v>
      </c>
      <c r="AK218" s="146">
        <v>8</v>
      </c>
      <c r="AL218" s="146">
        <v>3.4</v>
      </c>
      <c r="AM218" s="146">
        <f t="shared" si="3"/>
        <v>64</v>
      </c>
      <c r="AN218" s="147">
        <v>1</v>
      </c>
      <c r="AO218" s="147">
        <v>3</v>
      </c>
      <c r="AP218" s="240"/>
      <c r="AQ218" s="147" t="s">
        <v>1368</v>
      </c>
      <c r="AR218" s="147">
        <v>3</v>
      </c>
      <c r="AS218" s="149"/>
      <c r="AT218" s="138"/>
      <c r="AU218" s="142" t="s">
        <v>2685</v>
      </c>
      <c r="AV218" s="149" t="s">
        <v>2686</v>
      </c>
      <c r="AW218" s="150"/>
      <c r="AX218" s="147" t="s">
        <v>2201</v>
      </c>
      <c r="AY218" s="147"/>
      <c r="AZ218" s="147"/>
      <c r="BA218" s="147"/>
      <c r="BB218" s="147"/>
      <c r="BC218" s="147"/>
      <c r="BD218" s="235" t="s">
        <v>698</v>
      </c>
      <c r="BE218" s="150"/>
      <c r="BF218" s="150"/>
      <c r="BG218" s="237" t="s">
        <v>699</v>
      </c>
      <c r="BH218" s="237" t="s">
        <v>1964</v>
      </c>
      <c r="BI218" s="237" t="s">
        <v>701</v>
      </c>
      <c r="BJ218" s="152"/>
      <c r="BK218" s="152"/>
      <c r="BL218" s="153"/>
      <c r="BM218" s="154"/>
      <c r="BN218" s="111" t="s">
        <v>2680</v>
      </c>
      <c r="BO218" s="319" t="s">
        <v>2679</v>
      </c>
      <c r="BP218" s="317"/>
      <c r="BQ218" s="116" t="s">
        <v>704</v>
      </c>
      <c r="BR218" s="116" t="s">
        <v>1143</v>
      </c>
      <c r="BS218" s="132">
        <v>44970</v>
      </c>
      <c r="BT218" s="133">
        <v>100</v>
      </c>
      <c r="BU218" s="132">
        <v>44970</v>
      </c>
      <c r="BV218" s="132"/>
      <c r="BW218" s="132"/>
      <c r="BX218" s="134"/>
      <c r="BY218" s="134"/>
      <c r="BZ218" s="134"/>
      <c r="CA218" s="132"/>
      <c r="CB218" s="135"/>
      <c r="CC218" s="132"/>
      <c r="CD218" s="136"/>
      <c r="CE218" s="136"/>
      <c r="CF218" s="136"/>
      <c r="CG218" s="135"/>
      <c r="CH218" s="129" t="s">
        <v>701</v>
      </c>
      <c r="CI218" s="132">
        <v>45000</v>
      </c>
      <c r="CJ218" s="132">
        <v>45000</v>
      </c>
      <c r="CK218" s="132"/>
      <c r="CL218" s="132">
        <v>45000</v>
      </c>
      <c r="CM218" s="133">
        <v>100</v>
      </c>
      <c r="CN218" s="132">
        <v>45000</v>
      </c>
      <c r="CO218" s="117"/>
      <c r="CP218" s="132">
        <v>45000</v>
      </c>
      <c r="CQ218" s="132">
        <v>45000</v>
      </c>
      <c r="CR218" s="132"/>
      <c r="CS218" s="132">
        <v>45002</v>
      </c>
      <c r="CT218" s="133">
        <v>100</v>
      </c>
      <c r="CU218" s="132">
        <v>45002</v>
      </c>
      <c r="CV218" s="117" t="s">
        <v>727</v>
      </c>
      <c r="CW218" s="147" t="s">
        <v>2201</v>
      </c>
      <c r="CX218" s="147"/>
      <c r="CY218" s="117">
        <v>45067</v>
      </c>
      <c r="CZ218" s="117">
        <v>45066</v>
      </c>
      <c r="DA218" s="117"/>
      <c r="DB218" s="117">
        <v>45067</v>
      </c>
      <c r="DC218" s="133">
        <v>100</v>
      </c>
      <c r="DD218" s="117">
        <v>45067</v>
      </c>
      <c r="DE218" s="138" t="s">
        <v>4862</v>
      </c>
      <c r="DF218" s="138">
        <v>45019</v>
      </c>
      <c r="DG218" s="139" t="s">
        <v>4413</v>
      </c>
      <c r="DH218" s="117">
        <v>45041</v>
      </c>
      <c r="DI218" s="117">
        <v>45041</v>
      </c>
      <c r="DJ218" s="117">
        <v>45041</v>
      </c>
      <c r="DK218" s="117">
        <v>45041</v>
      </c>
      <c r="DL218" s="117"/>
      <c r="DM218" s="117"/>
      <c r="DN218" s="117"/>
      <c r="DO218" s="117"/>
      <c r="DP218" s="140"/>
      <c r="DQ218" s="117"/>
      <c r="DR218" s="117"/>
      <c r="DS218" s="117"/>
      <c r="DT218" s="117"/>
      <c r="DU218" s="117"/>
      <c r="DV218" s="117"/>
      <c r="DW218" s="133"/>
      <c r="DX218" s="117"/>
      <c r="DY218" s="117"/>
      <c r="DZ218" s="117">
        <v>45040</v>
      </c>
      <c r="EA218" s="117">
        <v>45040</v>
      </c>
      <c r="EB218" s="117"/>
      <c r="EC218" s="117">
        <v>45040</v>
      </c>
      <c r="ED218" s="116">
        <v>100</v>
      </c>
      <c r="EE218" s="117">
        <v>45040</v>
      </c>
      <c r="EF218" s="117" t="s">
        <v>2687</v>
      </c>
      <c r="EG218" s="117">
        <v>45040</v>
      </c>
      <c r="EH218" s="117">
        <v>45040</v>
      </c>
      <c r="EI218" s="117"/>
      <c r="EJ218" s="117">
        <v>45041</v>
      </c>
      <c r="EK218" s="133">
        <v>100</v>
      </c>
      <c r="EL218" s="117">
        <v>45064</v>
      </c>
      <c r="EM218" s="122" t="s">
        <v>4863</v>
      </c>
      <c r="EN218" s="141"/>
      <c r="EO218" s="141"/>
      <c r="EP218" s="141"/>
      <c r="EQ218" s="141"/>
      <c r="ER218" s="141"/>
      <c r="ES218" s="141"/>
      <c r="ET218" s="141"/>
      <c r="EU218" s="117"/>
      <c r="EV218" s="117"/>
      <c r="EW218" s="117"/>
      <c r="EX218" s="117"/>
      <c r="EY218" s="117"/>
      <c r="EZ218" s="117"/>
      <c r="FA218" s="117"/>
      <c r="FB218" s="117">
        <v>45065</v>
      </c>
      <c r="FC218" s="117">
        <v>45065</v>
      </c>
      <c r="FD218" s="117">
        <v>45065</v>
      </c>
      <c r="FE218" s="117">
        <v>45065</v>
      </c>
      <c r="FF218" s="116">
        <v>20</v>
      </c>
      <c r="FG218" s="117"/>
      <c r="FH218" s="138" t="s">
        <v>4864</v>
      </c>
      <c r="FI218" s="142"/>
      <c r="FJ218" s="142"/>
      <c r="FK218" s="143"/>
      <c r="FL218" s="143"/>
      <c r="FM218" s="139"/>
      <c r="FN218" s="142"/>
      <c r="FO218" s="142"/>
      <c r="FP218" s="143"/>
      <c r="FQ218" s="143"/>
      <c r="FR218" s="139"/>
      <c r="FS218" s="487" t="s">
        <v>4723</v>
      </c>
      <c r="FT218" s="488">
        <v>45127</v>
      </c>
      <c r="FU218" s="489" t="s">
        <v>4844</v>
      </c>
      <c r="FW218" s="483" t="s">
        <v>4718</v>
      </c>
      <c r="FX218" s="482">
        <v>45121</v>
      </c>
      <c r="FY218" s="483" t="s">
        <v>4855</v>
      </c>
    </row>
    <row r="219" spans="1:181" ht="20.100000000000001" customHeight="1" x14ac:dyDescent="0.5">
      <c r="A219" s="109">
        <v>218</v>
      </c>
      <c r="B219" s="109" t="s">
        <v>674</v>
      </c>
      <c r="C219" s="109">
        <v>218</v>
      </c>
      <c r="D219" s="110" t="s">
        <v>675</v>
      </c>
      <c r="E219" s="110" t="s">
        <v>676</v>
      </c>
      <c r="F219" s="110" t="s">
        <v>1751</v>
      </c>
      <c r="G219" s="111" t="s">
        <v>139</v>
      </c>
      <c r="H219" s="110" t="s">
        <v>2688</v>
      </c>
      <c r="I219" s="110" t="s">
        <v>2688</v>
      </c>
      <c r="J219" s="110"/>
      <c r="K219" s="111" t="s">
        <v>2689</v>
      </c>
      <c r="L219" s="111" t="s">
        <v>2567</v>
      </c>
      <c r="M219" s="111"/>
      <c r="N219" s="111" t="s">
        <v>1565</v>
      </c>
      <c r="O219" s="175" t="s">
        <v>2691</v>
      </c>
      <c r="P219" s="113">
        <v>15.2335188446185</v>
      </c>
      <c r="Q219" s="113">
        <v>100.652146337405</v>
      </c>
      <c r="R219" s="114" t="s">
        <v>2692</v>
      </c>
      <c r="S219" s="114"/>
      <c r="T219" s="115"/>
      <c r="U219" s="115"/>
      <c r="V219" s="115"/>
      <c r="W219" s="239" t="s">
        <v>2684</v>
      </c>
      <c r="X219" s="239" t="s">
        <v>2690</v>
      </c>
      <c r="Y219" s="115" t="s">
        <v>4540</v>
      </c>
      <c r="Z219" s="181">
        <v>14.968594086904901</v>
      </c>
      <c r="AA219" s="181">
        <v>100.668443411509</v>
      </c>
      <c r="AB219" s="239" t="s">
        <v>4541</v>
      </c>
      <c r="AC219" s="239" t="s">
        <v>4542</v>
      </c>
      <c r="AD219" s="166"/>
      <c r="AE219" s="166"/>
      <c r="AF219" s="252" t="s">
        <v>1736</v>
      </c>
      <c r="AG219" s="164"/>
      <c r="AH219" s="116"/>
      <c r="AI219" s="116"/>
      <c r="AJ219" s="145"/>
      <c r="AK219" s="146"/>
      <c r="AL219" s="146"/>
      <c r="AM219" s="146"/>
      <c r="AN219" s="147"/>
      <c r="AO219" s="147"/>
      <c r="AP219" s="240"/>
      <c r="AQ219" s="147"/>
      <c r="AR219" s="147">
        <v>3</v>
      </c>
      <c r="AS219" s="149"/>
      <c r="AT219" s="138"/>
      <c r="AU219" s="142" t="s">
        <v>2693</v>
      </c>
      <c r="AV219" s="149"/>
      <c r="AW219" s="150"/>
      <c r="AX219" s="147"/>
      <c r="AY219" s="147"/>
      <c r="AZ219" s="147"/>
      <c r="BA219" s="147"/>
      <c r="BB219" s="147"/>
      <c r="BC219" s="147"/>
      <c r="BD219" s="150"/>
      <c r="BE219" s="150"/>
      <c r="BF219" s="150"/>
      <c r="BG219" s="237"/>
      <c r="BH219" s="151" t="s">
        <v>1964</v>
      </c>
      <c r="BI219" s="151"/>
      <c r="BJ219" s="152"/>
      <c r="BK219" s="253" t="s">
        <v>792</v>
      </c>
      <c r="BL219" s="153"/>
      <c r="BM219" s="154"/>
      <c r="BN219" s="111" t="s">
        <v>2694</v>
      </c>
      <c r="BO219" s="319" t="s">
        <v>2690</v>
      </c>
      <c r="BP219" s="196" t="s">
        <v>795</v>
      </c>
      <c r="BQ219" s="116" t="s">
        <v>704</v>
      </c>
      <c r="BR219" s="116" t="s">
        <v>1143</v>
      </c>
      <c r="BS219" s="202" t="s">
        <v>796</v>
      </c>
      <c r="BT219" s="133">
        <v>100</v>
      </c>
      <c r="BU219" s="202" t="s">
        <v>796</v>
      </c>
      <c r="BV219" s="132"/>
      <c r="BW219" s="132"/>
      <c r="BX219" s="134" t="s">
        <v>616</v>
      </c>
      <c r="BY219" s="134" t="s">
        <v>616</v>
      </c>
      <c r="BZ219" s="134"/>
      <c r="CA219" s="132"/>
      <c r="CB219" s="243" t="s">
        <v>2690</v>
      </c>
      <c r="CC219" s="172"/>
      <c r="CD219" s="173"/>
      <c r="CE219" s="173"/>
      <c r="CF219" s="173"/>
      <c r="CG219" s="171"/>
      <c r="CH219" s="214" t="s">
        <v>805</v>
      </c>
      <c r="CI219" s="132">
        <v>45024</v>
      </c>
      <c r="CJ219" s="132">
        <v>45024</v>
      </c>
      <c r="CK219" s="132"/>
      <c r="CL219" s="132">
        <v>45024</v>
      </c>
      <c r="CM219" s="133">
        <v>100</v>
      </c>
      <c r="CN219" s="132">
        <v>45024</v>
      </c>
      <c r="CO219" s="117"/>
      <c r="CP219" s="137" t="s">
        <v>706</v>
      </c>
      <c r="CQ219" s="132"/>
      <c r="CR219" s="117"/>
      <c r="CS219" s="132"/>
      <c r="CT219" s="133"/>
      <c r="CU219" s="137" t="s">
        <v>4382</v>
      </c>
      <c r="CV219" s="117"/>
      <c r="CW219" s="147"/>
      <c r="CX219" s="147"/>
      <c r="CY219" s="117">
        <v>45024</v>
      </c>
      <c r="CZ219" s="117">
        <v>45024</v>
      </c>
      <c r="DA219" s="117"/>
      <c r="DB219" s="117">
        <v>45024</v>
      </c>
      <c r="DC219" s="133">
        <v>100</v>
      </c>
      <c r="DD219" s="117">
        <v>45024</v>
      </c>
      <c r="DE219" s="138"/>
      <c r="DF219" s="138">
        <v>45023</v>
      </c>
      <c r="DG219" s="139" t="s">
        <v>4387</v>
      </c>
      <c r="DH219" s="117">
        <v>45041</v>
      </c>
      <c r="DI219" s="117">
        <v>45041</v>
      </c>
      <c r="DJ219" s="117">
        <v>45041</v>
      </c>
      <c r="DK219" s="117">
        <v>45041</v>
      </c>
      <c r="DL219" s="117"/>
      <c r="DM219" s="117"/>
      <c r="DN219" s="117"/>
      <c r="DO219" s="117"/>
      <c r="DP219" s="140"/>
      <c r="DQ219" s="117"/>
      <c r="DR219" s="117"/>
      <c r="DS219" s="117">
        <v>45069</v>
      </c>
      <c r="DT219" s="117">
        <v>45069</v>
      </c>
      <c r="DU219" s="117"/>
      <c r="DV219" s="117">
        <v>45069</v>
      </c>
      <c r="DW219" s="133">
        <v>100</v>
      </c>
      <c r="DX219" s="117">
        <v>45069</v>
      </c>
      <c r="DY219" s="117"/>
      <c r="DZ219" s="117"/>
      <c r="EA219" s="117"/>
      <c r="EB219" s="117"/>
      <c r="EC219" s="117"/>
      <c r="ED219" s="116"/>
      <c r="EE219" s="117"/>
      <c r="EF219" s="117"/>
      <c r="EG219" s="117">
        <v>45052</v>
      </c>
      <c r="EH219" s="117">
        <v>45052</v>
      </c>
      <c r="EI219" s="117"/>
      <c r="EJ219" s="117">
        <v>45053</v>
      </c>
      <c r="EK219" s="133">
        <v>100</v>
      </c>
      <c r="EL219" s="117">
        <v>45064</v>
      </c>
      <c r="EM219" s="122" t="s">
        <v>4858</v>
      </c>
      <c r="EN219" s="141"/>
      <c r="EO219" s="141"/>
      <c r="EP219" s="141"/>
      <c r="EQ219" s="141"/>
      <c r="ER219" s="141"/>
      <c r="ES219" s="141"/>
      <c r="ET219" s="141"/>
      <c r="EU219" s="117"/>
      <c r="EV219" s="117"/>
      <c r="EW219" s="117"/>
      <c r="EX219" s="117"/>
      <c r="EY219" s="117"/>
      <c r="EZ219" s="117"/>
      <c r="FA219" s="117"/>
      <c r="FB219" s="117">
        <v>45065</v>
      </c>
      <c r="FC219" s="117">
        <v>45065</v>
      </c>
      <c r="FD219" s="117">
        <v>45065</v>
      </c>
      <c r="FE219" s="117">
        <v>45065</v>
      </c>
      <c r="FF219" s="116">
        <v>70</v>
      </c>
      <c r="FG219" s="117"/>
      <c r="FH219" s="138"/>
      <c r="FI219" s="142"/>
      <c r="FJ219" s="142"/>
      <c r="FK219" s="143"/>
      <c r="FL219" s="143"/>
      <c r="FM219" s="139"/>
      <c r="FN219" s="142"/>
      <c r="FO219" s="142"/>
      <c r="FP219" s="143"/>
      <c r="FQ219" s="143"/>
      <c r="FR219" s="139"/>
      <c r="FS219" s="487" t="s">
        <v>4723</v>
      </c>
      <c r="FT219" s="488">
        <v>45127</v>
      </c>
      <c r="FU219" s="489" t="s">
        <v>4844</v>
      </c>
      <c r="FW219" s="483" t="s">
        <v>4723</v>
      </c>
      <c r="FX219" s="482">
        <v>45121</v>
      </c>
      <c r="FY219" s="483" t="s">
        <v>4855</v>
      </c>
    </row>
    <row r="220" spans="1:181" ht="20.100000000000001" customHeight="1" x14ac:dyDescent="0.5">
      <c r="A220" s="109">
        <v>219</v>
      </c>
      <c r="B220" s="109" t="s">
        <v>674</v>
      </c>
      <c r="C220" s="109">
        <v>219</v>
      </c>
      <c r="D220" s="110" t="s">
        <v>675</v>
      </c>
      <c r="E220" s="110" t="s">
        <v>676</v>
      </c>
      <c r="F220" s="110" t="s">
        <v>1302</v>
      </c>
      <c r="G220" s="111" t="s">
        <v>314</v>
      </c>
      <c r="H220" s="110" t="s">
        <v>1203</v>
      </c>
      <c r="I220" s="110" t="s">
        <v>2696</v>
      </c>
      <c r="J220" s="110"/>
      <c r="K220" s="111" t="s">
        <v>4543</v>
      </c>
      <c r="L220" s="111" t="s">
        <v>2697</v>
      </c>
      <c r="M220" s="111" t="s">
        <v>912</v>
      </c>
      <c r="N220" s="111" t="s">
        <v>682</v>
      </c>
      <c r="O220" s="259" t="s">
        <v>2698</v>
      </c>
      <c r="P220" s="113">
        <v>13.768094278885</v>
      </c>
      <c r="Q220" s="113">
        <v>100.199235425201</v>
      </c>
      <c r="R220" s="114" t="s">
        <v>2699</v>
      </c>
      <c r="S220" s="114" t="s">
        <v>2700</v>
      </c>
      <c r="T220" s="115" t="s">
        <v>2701</v>
      </c>
      <c r="U220" s="115" t="s">
        <v>2702</v>
      </c>
      <c r="V220" s="115"/>
      <c r="W220" s="115" t="s">
        <v>2703</v>
      </c>
      <c r="X220" s="115"/>
      <c r="Y220" s="115"/>
      <c r="Z220" s="181"/>
      <c r="AA220" s="181"/>
      <c r="AB220" s="115"/>
      <c r="AC220" s="115"/>
      <c r="AD220" s="166" t="s">
        <v>762</v>
      </c>
      <c r="AE220" s="166" t="s">
        <v>763</v>
      </c>
      <c r="AF220" s="117" t="s">
        <v>690</v>
      </c>
      <c r="AG220" s="132">
        <v>44979</v>
      </c>
      <c r="AH220" s="118" t="s">
        <v>691</v>
      </c>
      <c r="AI220" s="118" t="s">
        <v>692</v>
      </c>
      <c r="AJ220" s="145">
        <v>8</v>
      </c>
      <c r="AK220" s="146">
        <v>9.6999999999999993</v>
      </c>
      <c r="AL220" s="146">
        <v>3</v>
      </c>
      <c r="AM220" s="146">
        <v>77.599999999999994</v>
      </c>
      <c r="AN220" s="147">
        <v>1</v>
      </c>
      <c r="AO220" s="147">
        <v>4</v>
      </c>
      <c r="AP220" s="116" t="s">
        <v>2704</v>
      </c>
      <c r="AQ220" s="147" t="s">
        <v>694</v>
      </c>
      <c r="AR220" s="147">
        <v>3</v>
      </c>
      <c r="AS220" s="149"/>
      <c r="AT220" s="122">
        <v>44980</v>
      </c>
      <c r="AU220" s="142"/>
      <c r="AV220" s="149" t="s">
        <v>696</v>
      </c>
      <c r="AW220" s="150"/>
      <c r="AX220" s="147"/>
      <c r="AY220" s="147"/>
      <c r="AZ220" s="147"/>
      <c r="BA220" s="147"/>
      <c r="BB220" s="147"/>
      <c r="BC220" s="147"/>
      <c r="BD220" s="150"/>
      <c r="BE220" s="150" t="s">
        <v>2705</v>
      </c>
      <c r="BF220" s="158">
        <v>1</v>
      </c>
      <c r="BG220" s="151" t="s">
        <v>699</v>
      </c>
      <c r="BH220" s="151" t="s">
        <v>1964</v>
      </c>
      <c r="BI220" s="151" t="s">
        <v>701</v>
      </c>
      <c r="BJ220" s="152"/>
      <c r="BK220" s="152"/>
      <c r="BL220" s="153"/>
      <c r="BM220" s="154"/>
      <c r="BN220" s="111" t="s">
        <v>2698</v>
      </c>
      <c r="BO220" s="226" t="s">
        <v>2698</v>
      </c>
      <c r="BP220" s="130"/>
      <c r="BQ220" s="116" t="s">
        <v>704</v>
      </c>
      <c r="BR220" s="116" t="s">
        <v>705</v>
      </c>
      <c r="BS220" s="132">
        <v>44979</v>
      </c>
      <c r="BT220" s="133">
        <v>100</v>
      </c>
      <c r="BU220" s="132">
        <v>44979</v>
      </c>
      <c r="BV220" s="132"/>
      <c r="BW220" s="132"/>
      <c r="BX220" s="134"/>
      <c r="BY220" s="134"/>
      <c r="BZ220" s="134"/>
      <c r="CA220" s="132"/>
      <c r="CB220" s="135"/>
      <c r="CC220" s="132"/>
      <c r="CD220" s="136"/>
      <c r="CE220" s="136"/>
      <c r="CF220" s="136"/>
      <c r="CG220" s="135"/>
      <c r="CH220" s="129" t="s">
        <v>701</v>
      </c>
      <c r="CI220" s="117">
        <v>45019</v>
      </c>
      <c r="CJ220" s="117">
        <v>45019</v>
      </c>
      <c r="CK220" s="117"/>
      <c r="CL220" s="117">
        <v>45019</v>
      </c>
      <c r="CM220" s="133">
        <v>100</v>
      </c>
      <c r="CN220" s="117">
        <v>45019</v>
      </c>
      <c r="CO220" s="117"/>
      <c r="CP220" s="137" t="s">
        <v>706</v>
      </c>
      <c r="CQ220" s="132"/>
      <c r="CR220" s="117"/>
      <c r="CS220" s="132"/>
      <c r="CT220" s="133"/>
      <c r="CU220" s="137" t="s">
        <v>4382</v>
      </c>
      <c r="CV220" s="117"/>
      <c r="CW220" s="147"/>
      <c r="CX220" s="149"/>
      <c r="CY220" s="169">
        <v>45017</v>
      </c>
      <c r="CZ220" s="117">
        <v>45019</v>
      </c>
      <c r="DA220" s="117"/>
      <c r="DB220" s="117">
        <v>45021</v>
      </c>
      <c r="DC220" s="133">
        <v>100</v>
      </c>
      <c r="DD220" s="117">
        <v>45021</v>
      </c>
      <c r="DE220" s="338" t="s">
        <v>2706</v>
      </c>
      <c r="DF220" s="138">
        <v>45019</v>
      </c>
      <c r="DG220" s="139" t="s">
        <v>4413</v>
      </c>
      <c r="DH220" s="117">
        <v>45041</v>
      </c>
      <c r="DI220" s="117">
        <v>45041</v>
      </c>
      <c r="DJ220" s="117">
        <v>45041</v>
      </c>
      <c r="DK220" s="117">
        <v>45041</v>
      </c>
      <c r="DL220" s="117"/>
      <c r="DM220" s="117"/>
      <c r="DN220" s="117"/>
      <c r="DO220" s="117"/>
      <c r="DP220" s="140"/>
      <c r="DQ220" s="117"/>
      <c r="DR220" s="117"/>
      <c r="DS220" s="117">
        <v>45021</v>
      </c>
      <c r="DT220" s="117">
        <v>45021</v>
      </c>
      <c r="DU220" s="117"/>
      <c r="DV220" s="117">
        <v>45022</v>
      </c>
      <c r="DW220" s="133">
        <v>100</v>
      </c>
      <c r="DX220" s="117">
        <v>45044</v>
      </c>
      <c r="DY220" s="117"/>
      <c r="DZ220" s="117">
        <v>45038</v>
      </c>
      <c r="EA220" s="117">
        <v>45038</v>
      </c>
      <c r="EB220" s="117"/>
      <c r="EC220" s="117">
        <v>45038</v>
      </c>
      <c r="ED220" s="116">
        <v>100</v>
      </c>
      <c r="EE220" s="117">
        <v>45038</v>
      </c>
      <c r="EF220" s="117" t="s">
        <v>1044</v>
      </c>
      <c r="EG220" s="117">
        <v>45038</v>
      </c>
      <c r="EH220" s="117">
        <v>45038</v>
      </c>
      <c r="EI220" s="117"/>
      <c r="EJ220" s="117">
        <v>45038</v>
      </c>
      <c r="EK220" s="116">
        <v>100</v>
      </c>
      <c r="EL220" s="117">
        <v>45062</v>
      </c>
      <c r="EM220" s="122" t="s">
        <v>1044</v>
      </c>
      <c r="EN220" s="141"/>
      <c r="EO220" s="141"/>
      <c r="EP220" s="141"/>
      <c r="EQ220" s="141"/>
      <c r="ER220" s="141"/>
      <c r="ES220" s="141"/>
      <c r="ET220" s="141"/>
      <c r="EU220" s="117"/>
      <c r="EV220" s="117"/>
      <c r="EW220" s="117"/>
      <c r="EX220" s="117"/>
      <c r="EY220" s="117"/>
      <c r="EZ220" s="117"/>
      <c r="FA220" s="117"/>
      <c r="FB220" s="117">
        <v>45049</v>
      </c>
      <c r="FC220" s="117">
        <v>45049</v>
      </c>
      <c r="FD220" s="117">
        <v>45049</v>
      </c>
      <c r="FE220" s="117">
        <v>45050</v>
      </c>
      <c r="FF220" s="116">
        <v>70</v>
      </c>
      <c r="FG220" s="117"/>
      <c r="FH220" s="138"/>
      <c r="FI220" s="142"/>
      <c r="FJ220" s="142"/>
      <c r="FK220" s="143"/>
      <c r="FL220" s="143"/>
      <c r="FM220" s="139"/>
      <c r="FN220" s="142"/>
      <c r="FO220" s="142"/>
      <c r="FP220" s="143"/>
      <c r="FQ220" s="143"/>
      <c r="FR220" s="139"/>
      <c r="FS220" s="450" t="s">
        <v>4718</v>
      </c>
      <c r="FT220" s="477">
        <v>45145</v>
      </c>
      <c r="FU220" s="478" t="s">
        <v>4865</v>
      </c>
      <c r="FW220" s="479" t="s">
        <v>4718</v>
      </c>
      <c r="FX220" s="480">
        <v>45125</v>
      </c>
      <c r="FY220" s="479" t="s">
        <v>4814</v>
      </c>
    </row>
    <row r="221" spans="1:181" ht="20.100000000000001" customHeight="1" x14ac:dyDescent="0.5">
      <c r="A221" s="109">
        <v>220</v>
      </c>
      <c r="B221" s="109" t="s">
        <v>674</v>
      </c>
      <c r="C221" s="109">
        <v>220</v>
      </c>
      <c r="D221" s="110" t="s">
        <v>675</v>
      </c>
      <c r="E221" s="110" t="s">
        <v>676</v>
      </c>
      <c r="F221" s="110" t="s">
        <v>1302</v>
      </c>
      <c r="G221" s="111" t="s">
        <v>314</v>
      </c>
      <c r="H221" s="110" t="s">
        <v>1203</v>
      </c>
      <c r="I221" s="110" t="s">
        <v>2707</v>
      </c>
      <c r="J221" s="110"/>
      <c r="K221" s="111" t="s">
        <v>2708</v>
      </c>
      <c r="L221" s="111" t="s">
        <v>2697</v>
      </c>
      <c r="M221" s="111" t="s">
        <v>912</v>
      </c>
      <c r="N221" s="111" t="s">
        <v>682</v>
      </c>
      <c r="O221" s="111" t="s">
        <v>2709</v>
      </c>
      <c r="P221" s="113">
        <v>13.5065031722482</v>
      </c>
      <c r="Q221" s="113">
        <v>100.72780536434399</v>
      </c>
      <c r="R221" s="114" t="s">
        <v>2710</v>
      </c>
      <c r="S221" s="114" t="s">
        <v>2711</v>
      </c>
      <c r="T221" s="115" t="s">
        <v>2712</v>
      </c>
      <c r="U221" s="115" t="s">
        <v>2713</v>
      </c>
      <c r="V221" s="115"/>
      <c r="W221" s="115" t="s">
        <v>2714</v>
      </c>
      <c r="X221" s="115"/>
      <c r="Y221" s="115"/>
      <c r="Z221" s="181"/>
      <c r="AA221" s="181"/>
      <c r="AB221" s="115"/>
      <c r="AC221" s="115"/>
      <c r="AD221" s="166" t="s">
        <v>762</v>
      </c>
      <c r="AE221" s="166" t="s">
        <v>763</v>
      </c>
      <c r="AF221" s="117" t="s">
        <v>690</v>
      </c>
      <c r="AG221" s="132">
        <v>44979</v>
      </c>
      <c r="AH221" s="118" t="s">
        <v>691</v>
      </c>
      <c r="AI221" s="118" t="s">
        <v>692</v>
      </c>
      <c r="AJ221" s="145">
        <v>6</v>
      </c>
      <c r="AK221" s="146">
        <v>9</v>
      </c>
      <c r="AL221" s="146">
        <v>3.4</v>
      </c>
      <c r="AM221" s="146">
        <v>54</v>
      </c>
      <c r="AN221" s="147">
        <v>1</v>
      </c>
      <c r="AO221" s="147">
        <v>2</v>
      </c>
      <c r="AP221" s="116" t="s">
        <v>2715</v>
      </c>
      <c r="AQ221" s="147">
        <v>15</v>
      </c>
      <c r="AR221" s="147">
        <v>3</v>
      </c>
      <c r="AS221" s="149"/>
      <c r="AT221" s="122">
        <v>44980</v>
      </c>
      <c r="AU221" s="142"/>
      <c r="AV221" s="149" t="s">
        <v>725</v>
      </c>
      <c r="AW221" s="150"/>
      <c r="AX221" s="149"/>
      <c r="AY221" s="149"/>
      <c r="AZ221" s="149"/>
      <c r="BA221" s="147" t="s">
        <v>697</v>
      </c>
      <c r="BB221" s="147" t="s">
        <v>697</v>
      </c>
      <c r="BC221" s="149"/>
      <c r="BD221" s="150" t="s">
        <v>698</v>
      </c>
      <c r="BE221" s="150"/>
      <c r="BF221" s="150"/>
      <c r="BG221" s="151" t="s">
        <v>699</v>
      </c>
      <c r="BH221" s="151" t="s">
        <v>1964</v>
      </c>
      <c r="BI221" s="151" t="s">
        <v>701</v>
      </c>
      <c r="BJ221" s="152"/>
      <c r="BK221" s="152"/>
      <c r="BL221" s="153"/>
      <c r="BM221" s="154"/>
      <c r="BN221" s="111" t="s">
        <v>2709</v>
      </c>
      <c r="BO221" s="226" t="s">
        <v>2709</v>
      </c>
      <c r="BP221" s="130"/>
      <c r="BQ221" s="116" t="s">
        <v>704</v>
      </c>
      <c r="BR221" s="116" t="s">
        <v>705</v>
      </c>
      <c r="BS221" s="132">
        <v>44979</v>
      </c>
      <c r="BT221" s="133">
        <v>100</v>
      </c>
      <c r="BU221" s="132">
        <v>44979</v>
      </c>
      <c r="BV221" s="132"/>
      <c r="BW221" s="132"/>
      <c r="BX221" s="134"/>
      <c r="BY221" s="134"/>
      <c r="BZ221" s="134"/>
      <c r="CA221" s="132"/>
      <c r="CB221" s="135"/>
      <c r="CC221" s="132"/>
      <c r="CD221" s="136"/>
      <c r="CE221" s="136"/>
      <c r="CF221" s="136"/>
      <c r="CG221" s="135"/>
      <c r="CH221" s="129" t="s">
        <v>701</v>
      </c>
      <c r="CI221" s="117">
        <v>44999</v>
      </c>
      <c r="CJ221" s="117">
        <v>44999</v>
      </c>
      <c r="CK221" s="132"/>
      <c r="CL221" s="117">
        <v>44999</v>
      </c>
      <c r="CM221" s="133">
        <v>100</v>
      </c>
      <c r="CN221" s="117">
        <v>44999</v>
      </c>
      <c r="CO221" s="132"/>
      <c r="CP221" s="132">
        <v>45012</v>
      </c>
      <c r="CQ221" s="132">
        <v>45012</v>
      </c>
      <c r="CR221" s="117"/>
      <c r="CS221" s="132">
        <v>45012</v>
      </c>
      <c r="CT221" s="133">
        <v>100</v>
      </c>
      <c r="CU221" s="132">
        <v>45012</v>
      </c>
      <c r="CV221" s="117" t="s">
        <v>868</v>
      </c>
      <c r="CW221" s="147"/>
      <c r="CX221" s="149"/>
      <c r="CY221" s="117">
        <v>44999</v>
      </c>
      <c r="CZ221" s="117">
        <v>44999</v>
      </c>
      <c r="DA221" s="117"/>
      <c r="DB221" s="117">
        <v>45000</v>
      </c>
      <c r="DC221" s="133">
        <v>100</v>
      </c>
      <c r="DD221" s="117">
        <v>45000</v>
      </c>
      <c r="DE221" s="138"/>
      <c r="DF221" s="138">
        <v>45007</v>
      </c>
      <c r="DG221" s="139" t="s">
        <v>4446</v>
      </c>
      <c r="DH221" s="117">
        <v>45040</v>
      </c>
      <c r="DI221" s="117">
        <v>45040</v>
      </c>
      <c r="DJ221" s="117">
        <v>45040</v>
      </c>
      <c r="DK221" s="117">
        <v>45040</v>
      </c>
      <c r="DL221" s="117"/>
      <c r="DM221" s="117"/>
      <c r="DN221" s="117"/>
      <c r="DO221" s="117"/>
      <c r="DP221" s="140"/>
      <c r="DQ221" s="117"/>
      <c r="DR221" s="117"/>
      <c r="DS221" s="117">
        <v>45021</v>
      </c>
      <c r="DT221" s="117">
        <v>45021</v>
      </c>
      <c r="DU221" s="117"/>
      <c r="DV221" s="117">
        <v>45021</v>
      </c>
      <c r="DW221" s="133">
        <v>100</v>
      </c>
      <c r="DX221" s="117">
        <v>45037</v>
      </c>
      <c r="DY221" s="117"/>
      <c r="DZ221" s="117">
        <v>45026</v>
      </c>
      <c r="EA221" s="117">
        <v>45026</v>
      </c>
      <c r="EB221" s="117"/>
      <c r="EC221" s="117">
        <v>45026</v>
      </c>
      <c r="ED221" s="116">
        <v>100</v>
      </c>
      <c r="EE221" s="117">
        <v>45026</v>
      </c>
      <c r="EF221" s="117" t="s">
        <v>994</v>
      </c>
      <c r="EG221" s="117">
        <v>45026</v>
      </c>
      <c r="EH221" s="117">
        <v>45026</v>
      </c>
      <c r="EI221" s="117"/>
      <c r="EJ221" s="117">
        <v>45027</v>
      </c>
      <c r="EK221" s="116">
        <v>100</v>
      </c>
      <c r="EL221" s="117">
        <v>45062</v>
      </c>
      <c r="EM221" s="122" t="s">
        <v>4866</v>
      </c>
      <c r="EN221" s="141"/>
      <c r="EO221" s="141"/>
      <c r="EP221" s="141"/>
      <c r="EQ221" s="141"/>
      <c r="ER221" s="141"/>
      <c r="ES221" s="141"/>
      <c r="ET221" s="141"/>
      <c r="EU221" s="117"/>
      <c r="EV221" s="117"/>
      <c r="EW221" s="117"/>
      <c r="EX221" s="117"/>
      <c r="EY221" s="117"/>
      <c r="EZ221" s="117"/>
      <c r="FA221" s="117"/>
      <c r="FB221" s="117">
        <v>45048</v>
      </c>
      <c r="FC221" s="117">
        <v>45048</v>
      </c>
      <c r="FD221" s="117">
        <v>45048</v>
      </c>
      <c r="FE221" s="117">
        <v>45049</v>
      </c>
      <c r="FF221" s="116">
        <v>70</v>
      </c>
      <c r="FG221" s="117"/>
      <c r="FH221" s="138" t="s">
        <v>4544</v>
      </c>
      <c r="FI221" s="142"/>
      <c r="FJ221" s="142"/>
      <c r="FK221" s="143"/>
      <c r="FL221" s="143"/>
      <c r="FM221" s="139"/>
      <c r="FN221" s="142"/>
      <c r="FO221" s="142"/>
      <c r="FP221" s="143"/>
      <c r="FQ221" s="143"/>
      <c r="FR221" s="139"/>
      <c r="FS221" s="450" t="s">
        <v>4718</v>
      </c>
      <c r="FT221" s="477">
        <v>45145</v>
      </c>
      <c r="FU221" s="478" t="s">
        <v>4865</v>
      </c>
      <c r="FW221" s="479" t="s">
        <v>4718</v>
      </c>
      <c r="FX221" s="480">
        <v>45125</v>
      </c>
      <c r="FY221" s="479" t="s">
        <v>4814</v>
      </c>
    </row>
    <row r="222" spans="1:181" ht="20.100000000000001" customHeight="1" x14ac:dyDescent="0.5">
      <c r="A222" s="109">
        <v>221</v>
      </c>
      <c r="B222" s="109" t="s">
        <v>674</v>
      </c>
      <c r="C222" s="109">
        <v>221</v>
      </c>
      <c r="D222" s="110" t="s">
        <v>675</v>
      </c>
      <c r="E222" s="110" t="s">
        <v>676</v>
      </c>
      <c r="F222" s="110" t="s">
        <v>1302</v>
      </c>
      <c r="G222" s="111" t="s">
        <v>314</v>
      </c>
      <c r="H222" s="110" t="s">
        <v>1203</v>
      </c>
      <c r="I222" s="110" t="s">
        <v>2716</v>
      </c>
      <c r="J222" s="110"/>
      <c r="K222" s="111" t="s">
        <v>2717</v>
      </c>
      <c r="L222" s="111"/>
      <c r="M222" s="111"/>
      <c r="N222" s="111" t="s">
        <v>682</v>
      </c>
      <c r="O222" s="259" t="s">
        <v>2719</v>
      </c>
      <c r="P222" s="113">
        <v>13.521888332710599</v>
      </c>
      <c r="Q222" s="113">
        <v>100.644183893179</v>
      </c>
      <c r="R222" s="114" t="s">
        <v>2720</v>
      </c>
      <c r="S222" s="114" t="s">
        <v>2721</v>
      </c>
      <c r="T222" s="115"/>
      <c r="U222" s="115"/>
      <c r="V222" s="115"/>
      <c r="W222" s="115" t="s">
        <v>2722</v>
      </c>
      <c r="X222" s="115"/>
      <c r="Y222" s="115"/>
      <c r="Z222" s="181"/>
      <c r="AA222" s="181"/>
      <c r="AB222" s="115"/>
      <c r="AC222" s="115"/>
      <c r="AD222" s="166" t="s">
        <v>762</v>
      </c>
      <c r="AE222" s="166" t="s">
        <v>763</v>
      </c>
      <c r="AF222" s="117">
        <v>44980</v>
      </c>
      <c r="AG222" s="132">
        <v>44980</v>
      </c>
      <c r="AH222" s="118" t="s">
        <v>691</v>
      </c>
      <c r="AI222" s="118" t="s">
        <v>692</v>
      </c>
      <c r="AJ222" s="145">
        <v>6</v>
      </c>
      <c r="AK222" s="146">
        <v>18</v>
      </c>
      <c r="AL222" s="146">
        <v>3.9</v>
      </c>
      <c r="AM222" s="146">
        <v>108</v>
      </c>
      <c r="AN222" s="147">
        <v>1</v>
      </c>
      <c r="AO222" s="147">
        <v>3</v>
      </c>
      <c r="AP222" s="116" t="s">
        <v>2723</v>
      </c>
      <c r="AQ222" s="147" t="s">
        <v>694</v>
      </c>
      <c r="AR222" s="147">
        <v>3</v>
      </c>
      <c r="AS222" s="149"/>
      <c r="AT222" s="122">
        <v>44980</v>
      </c>
      <c r="AU222" s="142" t="s">
        <v>2724</v>
      </c>
      <c r="AV222" s="149" t="s">
        <v>725</v>
      </c>
      <c r="AW222" s="150"/>
      <c r="AX222" s="149"/>
      <c r="AY222" s="149"/>
      <c r="AZ222" s="149"/>
      <c r="BA222" s="149"/>
      <c r="BB222" s="149"/>
      <c r="BC222" s="147" t="s">
        <v>697</v>
      </c>
      <c r="BD222" s="150" t="s">
        <v>698</v>
      </c>
      <c r="BE222" s="150"/>
      <c r="BF222" s="150"/>
      <c r="BG222" s="151" t="s">
        <v>699</v>
      </c>
      <c r="BH222" s="151" t="s">
        <v>1964</v>
      </c>
      <c r="BI222" s="151" t="s">
        <v>701</v>
      </c>
      <c r="BJ222" s="152"/>
      <c r="BK222" s="152"/>
      <c r="BL222" s="153"/>
      <c r="BM222" s="154"/>
      <c r="BN222" s="111" t="s">
        <v>2719</v>
      </c>
      <c r="BO222" s="131" t="s">
        <v>2718</v>
      </c>
      <c r="BP222" s="131" t="s">
        <v>703</v>
      </c>
      <c r="BQ222" s="116" t="s">
        <v>704</v>
      </c>
      <c r="BR222" s="116" t="s">
        <v>705</v>
      </c>
      <c r="BS222" s="132">
        <v>44980</v>
      </c>
      <c r="BT222" s="133">
        <v>100</v>
      </c>
      <c r="BU222" s="132">
        <v>44980</v>
      </c>
      <c r="BV222" s="132"/>
      <c r="BW222" s="132"/>
      <c r="BX222" s="134"/>
      <c r="BY222" s="134"/>
      <c r="BZ222" s="134"/>
      <c r="CA222" s="132"/>
      <c r="CB222" s="135"/>
      <c r="CC222" s="132"/>
      <c r="CD222" s="136"/>
      <c r="CE222" s="136"/>
      <c r="CF222" s="136"/>
      <c r="CG222" s="135"/>
      <c r="CH222" s="129" t="s">
        <v>701</v>
      </c>
      <c r="CI222" s="132">
        <v>44986</v>
      </c>
      <c r="CJ222" s="132">
        <v>44986</v>
      </c>
      <c r="CK222" s="132"/>
      <c r="CL222" s="132">
        <v>44986</v>
      </c>
      <c r="CM222" s="133">
        <v>100</v>
      </c>
      <c r="CN222" s="132">
        <v>44986</v>
      </c>
      <c r="CO222" s="132"/>
      <c r="CP222" s="132">
        <v>45034</v>
      </c>
      <c r="CQ222" s="132">
        <v>45034</v>
      </c>
      <c r="CR222" s="117"/>
      <c r="CS222" s="132">
        <v>45034</v>
      </c>
      <c r="CT222" s="133">
        <v>100</v>
      </c>
      <c r="CU222" s="132">
        <v>45034</v>
      </c>
      <c r="CV222" s="117"/>
      <c r="CW222" s="147"/>
      <c r="CX222" s="149"/>
      <c r="CY222" s="169">
        <v>45026</v>
      </c>
      <c r="CZ222" s="132">
        <v>45034</v>
      </c>
      <c r="DA222" s="132"/>
      <c r="DB222" s="117">
        <v>45035</v>
      </c>
      <c r="DC222" s="133">
        <v>100</v>
      </c>
      <c r="DD222" s="117">
        <v>45050</v>
      </c>
      <c r="DE222" s="338" t="s">
        <v>2725</v>
      </c>
      <c r="DF222" s="138">
        <v>45019</v>
      </c>
      <c r="DG222" s="139" t="s">
        <v>4413</v>
      </c>
      <c r="DH222" s="117">
        <v>45044</v>
      </c>
      <c r="DI222" s="117">
        <v>45044</v>
      </c>
      <c r="DJ222" s="117">
        <v>45044</v>
      </c>
      <c r="DK222" s="117">
        <v>45044</v>
      </c>
      <c r="DL222" s="117"/>
      <c r="DM222" s="117"/>
      <c r="DN222" s="117"/>
      <c r="DO222" s="117"/>
      <c r="DP222" s="140"/>
      <c r="DQ222" s="117"/>
      <c r="DR222" s="117"/>
      <c r="DS222" s="117">
        <v>45050</v>
      </c>
      <c r="DT222" s="117">
        <v>45050</v>
      </c>
      <c r="DU222" s="117"/>
      <c r="DV222" s="117">
        <v>45050</v>
      </c>
      <c r="DW222" s="133">
        <v>100</v>
      </c>
      <c r="DX222" s="117">
        <v>45050</v>
      </c>
      <c r="DY222" s="117"/>
      <c r="DZ222" s="117">
        <v>45038</v>
      </c>
      <c r="EA222" s="117">
        <v>45038</v>
      </c>
      <c r="EB222" s="117"/>
      <c r="EC222" s="117">
        <v>45038</v>
      </c>
      <c r="ED222" s="116">
        <v>100</v>
      </c>
      <c r="EE222" s="117">
        <v>45038</v>
      </c>
      <c r="EF222" s="117" t="s">
        <v>1044</v>
      </c>
      <c r="EG222" s="117">
        <v>45038</v>
      </c>
      <c r="EH222" s="117">
        <v>45038</v>
      </c>
      <c r="EI222" s="117"/>
      <c r="EJ222" s="117">
        <v>45038</v>
      </c>
      <c r="EK222" s="116">
        <v>100</v>
      </c>
      <c r="EL222" s="117">
        <v>45062</v>
      </c>
      <c r="EM222" s="122" t="s">
        <v>1044</v>
      </c>
      <c r="EN222" s="141"/>
      <c r="EO222" s="141"/>
      <c r="EP222" s="141"/>
      <c r="EQ222" s="141"/>
      <c r="ER222" s="141"/>
      <c r="ES222" s="141"/>
      <c r="ET222" s="141"/>
      <c r="EU222" s="117"/>
      <c r="EV222" s="117"/>
      <c r="EW222" s="117"/>
      <c r="EX222" s="117"/>
      <c r="EY222" s="117"/>
      <c r="EZ222" s="117"/>
      <c r="FA222" s="117"/>
      <c r="FB222" s="117">
        <v>45064</v>
      </c>
      <c r="FC222" s="117">
        <v>45064</v>
      </c>
      <c r="FD222" s="117">
        <v>45064</v>
      </c>
      <c r="FE222" s="117">
        <v>45064</v>
      </c>
      <c r="FF222" s="116">
        <v>20</v>
      </c>
      <c r="FG222" s="117"/>
      <c r="FH222" s="138" t="s">
        <v>4792</v>
      </c>
      <c r="FI222" s="142"/>
      <c r="FJ222" s="142"/>
      <c r="FK222" s="143"/>
      <c r="FL222" s="143"/>
      <c r="FM222" s="139"/>
      <c r="FN222" s="142"/>
      <c r="FO222" s="142"/>
      <c r="FP222" s="143"/>
      <c r="FQ222" s="143"/>
      <c r="FR222" s="139"/>
      <c r="FS222" s="450" t="s">
        <v>4718</v>
      </c>
      <c r="FT222" s="477">
        <v>45145</v>
      </c>
      <c r="FU222" s="478" t="s">
        <v>4865</v>
      </c>
      <c r="FW222" s="479" t="s">
        <v>4718</v>
      </c>
      <c r="FX222" s="480">
        <v>45125</v>
      </c>
      <c r="FY222" s="479" t="s">
        <v>4814</v>
      </c>
    </row>
    <row r="223" spans="1:181" ht="20.100000000000001" customHeight="1" x14ac:dyDescent="0.5">
      <c r="A223" s="109">
        <v>222</v>
      </c>
      <c r="B223" s="109" t="s">
        <v>674</v>
      </c>
      <c r="C223" s="109">
        <v>222</v>
      </c>
      <c r="D223" s="110" t="s">
        <v>675</v>
      </c>
      <c r="E223" s="110" t="s">
        <v>676</v>
      </c>
      <c r="F223" s="110" t="s">
        <v>1302</v>
      </c>
      <c r="G223" s="111" t="s">
        <v>314</v>
      </c>
      <c r="H223" s="110" t="s">
        <v>2726</v>
      </c>
      <c r="I223" s="110" t="s">
        <v>2727</v>
      </c>
      <c r="J223" s="110"/>
      <c r="K223" s="111" t="s">
        <v>2728</v>
      </c>
      <c r="L223" s="111" t="s">
        <v>2697</v>
      </c>
      <c r="M223" s="111" t="s">
        <v>912</v>
      </c>
      <c r="N223" s="111" t="s">
        <v>682</v>
      </c>
      <c r="O223" s="111" t="s">
        <v>4666</v>
      </c>
      <c r="P223" s="113">
        <v>13.5819687629653</v>
      </c>
      <c r="Q223" s="113">
        <v>100.578462236473</v>
      </c>
      <c r="R223" s="114" t="s">
        <v>2730</v>
      </c>
      <c r="S223" s="114" t="s">
        <v>2731</v>
      </c>
      <c r="T223" s="115" t="s">
        <v>2732</v>
      </c>
      <c r="U223" s="115" t="s">
        <v>2733</v>
      </c>
      <c r="V223" s="115"/>
      <c r="W223" s="360" t="s">
        <v>2734</v>
      </c>
      <c r="X223" s="360"/>
      <c r="Y223" s="115"/>
      <c r="Z223" s="181"/>
      <c r="AA223" s="181"/>
      <c r="AB223" s="360"/>
      <c r="AC223" s="360"/>
      <c r="AD223" s="166" t="s">
        <v>762</v>
      </c>
      <c r="AE223" s="166" t="s">
        <v>763</v>
      </c>
      <c r="AF223" s="117" t="s">
        <v>690</v>
      </c>
      <c r="AG223" s="132">
        <v>44979</v>
      </c>
      <c r="AH223" s="118" t="s">
        <v>691</v>
      </c>
      <c r="AI223" s="118" t="s">
        <v>692</v>
      </c>
      <c r="AJ223" s="145">
        <v>7.15</v>
      </c>
      <c r="AK223" s="146">
        <v>7.8</v>
      </c>
      <c r="AL223" s="146">
        <v>3.4</v>
      </c>
      <c r="AM223" s="146">
        <v>55.77</v>
      </c>
      <c r="AN223" s="147">
        <v>3</v>
      </c>
      <c r="AO223" s="147">
        <v>4</v>
      </c>
      <c r="AP223" s="116" t="s">
        <v>1178</v>
      </c>
      <c r="AQ223" s="147" t="s">
        <v>694</v>
      </c>
      <c r="AR223" s="147">
        <v>3</v>
      </c>
      <c r="AS223" s="149"/>
      <c r="AT223" s="122">
        <v>44979</v>
      </c>
      <c r="AU223" s="142"/>
      <c r="AV223" s="149" t="s">
        <v>696</v>
      </c>
      <c r="AW223" s="150" t="s">
        <v>849</v>
      </c>
      <c r="AX223" s="149"/>
      <c r="AY223" s="149"/>
      <c r="AZ223" s="149"/>
      <c r="BA223" s="149"/>
      <c r="BB223" s="149"/>
      <c r="BC223" s="149"/>
      <c r="BD223" s="150" t="s">
        <v>698</v>
      </c>
      <c r="BE223" s="150"/>
      <c r="BF223" s="150"/>
      <c r="BG223" s="151" t="s">
        <v>699</v>
      </c>
      <c r="BH223" s="151" t="s">
        <v>1964</v>
      </c>
      <c r="BI223" s="151" t="s">
        <v>701</v>
      </c>
      <c r="BJ223" s="152"/>
      <c r="BK223" s="152"/>
      <c r="BL223" s="170" t="s">
        <v>2735</v>
      </c>
      <c r="BM223" s="154"/>
      <c r="BN223" s="111" t="s">
        <v>2736</v>
      </c>
      <c r="BO223" s="131" t="s">
        <v>2729</v>
      </c>
      <c r="BP223" s="131" t="s">
        <v>703</v>
      </c>
      <c r="BQ223" s="116" t="s">
        <v>704</v>
      </c>
      <c r="BR223" s="314" t="s">
        <v>705</v>
      </c>
      <c r="BS223" s="132">
        <v>44978</v>
      </c>
      <c r="BT223" s="133">
        <v>100</v>
      </c>
      <c r="BU223" s="132">
        <v>44979</v>
      </c>
      <c r="BV223" s="132"/>
      <c r="BW223" s="132"/>
      <c r="BX223" s="134"/>
      <c r="BY223" s="134"/>
      <c r="BZ223" s="134"/>
      <c r="CA223" s="132"/>
      <c r="CB223" s="135"/>
      <c r="CC223" s="132"/>
      <c r="CD223" s="136"/>
      <c r="CE223" s="136"/>
      <c r="CF223" s="136"/>
      <c r="CG223" s="135"/>
      <c r="CH223" s="129" t="s">
        <v>701</v>
      </c>
      <c r="CI223" s="117">
        <v>45004</v>
      </c>
      <c r="CJ223" s="117">
        <v>45004</v>
      </c>
      <c r="CK223" s="132"/>
      <c r="CL223" s="117">
        <v>45004</v>
      </c>
      <c r="CM223" s="133">
        <v>100</v>
      </c>
      <c r="CN223" s="117">
        <v>45004</v>
      </c>
      <c r="CO223" s="117"/>
      <c r="CP223" s="132">
        <v>45016</v>
      </c>
      <c r="CQ223" s="132">
        <v>45016</v>
      </c>
      <c r="CR223" s="117"/>
      <c r="CS223" s="132">
        <v>45016</v>
      </c>
      <c r="CT223" s="133">
        <v>100</v>
      </c>
      <c r="CU223" s="132">
        <v>45016</v>
      </c>
      <c r="CV223" s="117"/>
      <c r="CW223" s="147"/>
      <c r="CX223" s="149"/>
      <c r="CY223" s="117">
        <v>45004</v>
      </c>
      <c r="CZ223" s="117">
        <v>45004</v>
      </c>
      <c r="DA223" s="117"/>
      <c r="DB223" s="117">
        <v>45005</v>
      </c>
      <c r="DC223" s="133">
        <v>100</v>
      </c>
      <c r="DD223" s="117">
        <v>45016</v>
      </c>
      <c r="DE223" s="138"/>
      <c r="DF223" s="138">
        <v>45012</v>
      </c>
      <c r="DG223" s="139" t="s">
        <v>4383</v>
      </c>
      <c r="DH223" s="117">
        <v>45040</v>
      </c>
      <c r="DI223" s="117">
        <v>45040</v>
      </c>
      <c r="DJ223" s="117">
        <v>45040</v>
      </c>
      <c r="DK223" s="117">
        <v>45040</v>
      </c>
      <c r="DL223" s="117"/>
      <c r="DM223" s="117"/>
      <c r="DN223" s="117"/>
      <c r="DO223" s="117"/>
      <c r="DP223" s="140"/>
      <c r="DQ223" s="117"/>
      <c r="DR223" s="117"/>
      <c r="DS223" s="117">
        <v>45027</v>
      </c>
      <c r="DT223" s="117">
        <v>45027</v>
      </c>
      <c r="DU223" s="117"/>
      <c r="DV223" s="117">
        <v>45028</v>
      </c>
      <c r="DW223" s="133">
        <v>100</v>
      </c>
      <c r="DX223" s="117">
        <v>45053</v>
      </c>
      <c r="DY223" s="117"/>
      <c r="DZ223" s="117">
        <v>45037</v>
      </c>
      <c r="EA223" s="117">
        <v>45037</v>
      </c>
      <c r="EB223" s="117"/>
      <c r="EC223" s="117">
        <v>45037</v>
      </c>
      <c r="ED223" s="116">
        <v>100</v>
      </c>
      <c r="EE223" s="117">
        <v>45037</v>
      </c>
      <c r="EF223" s="117" t="s">
        <v>1044</v>
      </c>
      <c r="EG223" s="117">
        <v>45037</v>
      </c>
      <c r="EH223" s="117">
        <v>45037</v>
      </c>
      <c r="EI223" s="117"/>
      <c r="EJ223" s="117">
        <v>45037</v>
      </c>
      <c r="EK223" s="116">
        <v>100</v>
      </c>
      <c r="EL223" s="117">
        <v>45062</v>
      </c>
      <c r="EM223" s="122" t="s">
        <v>1044</v>
      </c>
      <c r="EN223" s="141"/>
      <c r="EO223" s="141"/>
      <c r="EP223" s="141"/>
      <c r="EQ223" s="141"/>
      <c r="ER223" s="141"/>
      <c r="ES223" s="141"/>
      <c r="ET223" s="141"/>
      <c r="EU223" s="117"/>
      <c r="EV223" s="117"/>
      <c r="EW223" s="117"/>
      <c r="EX223" s="117"/>
      <c r="EY223" s="117"/>
      <c r="EZ223" s="117"/>
      <c r="FA223" s="117"/>
      <c r="FB223" s="117">
        <v>45049</v>
      </c>
      <c r="FC223" s="117">
        <v>45049</v>
      </c>
      <c r="FD223" s="117">
        <v>45049</v>
      </c>
      <c r="FE223" s="117">
        <v>45050</v>
      </c>
      <c r="FF223" s="116">
        <v>70</v>
      </c>
      <c r="FG223" s="117"/>
      <c r="FH223" s="138"/>
      <c r="FI223" s="142"/>
      <c r="FJ223" s="142"/>
      <c r="FK223" s="143">
        <v>243347</v>
      </c>
      <c r="FL223" s="143">
        <v>243347</v>
      </c>
      <c r="FM223" s="139" t="s">
        <v>708</v>
      </c>
      <c r="FN223" s="142"/>
      <c r="FO223" s="142"/>
      <c r="FP223" s="143">
        <v>243347</v>
      </c>
      <c r="FQ223" s="143">
        <v>243347</v>
      </c>
      <c r="FR223" s="139" t="s">
        <v>708</v>
      </c>
      <c r="FS223" s="450" t="s">
        <v>4718</v>
      </c>
      <c r="FT223" s="477">
        <v>45145</v>
      </c>
      <c r="FU223" s="478" t="s">
        <v>4865</v>
      </c>
      <c r="FW223" s="479" t="s">
        <v>4723</v>
      </c>
      <c r="FX223" s="480">
        <v>45125</v>
      </c>
      <c r="FY223" s="479" t="s">
        <v>4814</v>
      </c>
    </row>
    <row r="224" spans="1:181" ht="20.100000000000001" customHeight="1" x14ac:dyDescent="0.5">
      <c r="A224" s="109">
        <v>223</v>
      </c>
      <c r="B224" s="109" t="s">
        <v>674</v>
      </c>
      <c r="C224" s="109">
        <v>223</v>
      </c>
      <c r="D224" s="110" t="s">
        <v>675</v>
      </c>
      <c r="E224" s="110" t="s">
        <v>676</v>
      </c>
      <c r="F224" s="110" t="s">
        <v>1302</v>
      </c>
      <c r="G224" s="111" t="s">
        <v>314</v>
      </c>
      <c r="H224" s="110" t="s">
        <v>2726</v>
      </c>
      <c r="I224" s="110" t="s">
        <v>2737</v>
      </c>
      <c r="J224" s="110"/>
      <c r="K224" s="144" t="s">
        <v>2738</v>
      </c>
      <c r="L224" s="111" t="s">
        <v>2739</v>
      </c>
      <c r="M224" s="111" t="s">
        <v>912</v>
      </c>
      <c r="N224" s="111" t="s">
        <v>682</v>
      </c>
      <c r="O224" s="111" t="s">
        <v>4667</v>
      </c>
      <c r="P224" s="113">
        <v>13.588229885989399</v>
      </c>
      <c r="Q224" s="113">
        <v>100.560282636473</v>
      </c>
      <c r="R224" s="114" t="s">
        <v>2741</v>
      </c>
      <c r="S224" s="114" t="s">
        <v>2742</v>
      </c>
      <c r="T224" s="115" t="s">
        <v>2743</v>
      </c>
      <c r="U224" s="115" t="s">
        <v>2744</v>
      </c>
      <c r="V224" s="115"/>
      <c r="W224" s="115" t="s">
        <v>2745</v>
      </c>
      <c r="X224" s="115"/>
      <c r="Y224" s="115"/>
      <c r="Z224" s="181"/>
      <c r="AA224" s="181"/>
      <c r="AB224" s="115"/>
      <c r="AC224" s="115"/>
      <c r="AD224" s="166" t="s">
        <v>762</v>
      </c>
      <c r="AE224" s="166" t="s">
        <v>763</v>
      </c>
      <c r="AF224" s="117" t="s">
        <v>690</v>
      </c>
      <c r="AG224" s="132">
        <v>44979</v>
      </c>
      <c r="AH224" s="118" t="s">
        <v>691</v>
      </c>
      <c r="AI224" s="118" t="s">
        <v>692</v>
      </c>
      <c r="AJ224" s="145">
        <v>7.7</v>
      </c>
      <c r="AK224" s="146">
        <v>8</v>
      </c>
      <c r="AL224" s="146">
        <v>3.4</v>
      </c>
      <c r="AM224" s="146">
        <v>61.6</v>
      </c>
      <c r="AN224" s="147">
        <v>2</v>
      </c>
      <c r="AO224" s="147">
        <v>3</v>
      </c>
      <c r="AP224" s="116" t="s">
        <v>816</v>
      </c>
      <c r="AQ224" s="147" t="s">
        <v>882</v>
      </c>
      <c r="AR224" s="147">
        <v>3</v>
      </c>
      <c r="AS224" s="149"/>
      <c r="AT224" s="122">
        <v>44979</v>
      </c>
      <c r="AU224" s="142"/>
      <c r="AV224" s="149" t="s">
        <v>725</v>
      </c>
      <c r="AW224" s="150" t="s">
        <v>849</v>
      </c>
      <c r="AX224" s="149"/>
      <c r="AY224" s="149"/>
      <c r="AZ224" s="149"/>
      <c r="BA224" s="149"/>
      <c r="BB224" s="149"/>
      <c r="BC224" s="149"/>
      <c r="BD224" s="150" t="s">
        <v>698</v>
      </c>
      <c r="BE224" s="150"/>
      <c r="BF224" s="150"/>
      <c r="BG224" s="151" t="s">
        <v>699</v>
      </c>
      <c r="BH224" s="151" t="s">
        <v>1964</v>
      </c>
      <c r="BI224" s="151" t="s">
        <v>701</v>
      </c>
      <c r="BJ224" s="152"/>
      <c r="BK224" s="152"/>
      <c r="BL224" s="153"/>
      <c r="BM224" s="154"/>
      <c r="BN224" s="111" t="s">
        <v>2746</v>
      </c>
      <c r="BO224" s="131" t="s">
        <v>2740</v>
      </c>
      <c r="BP224" s="131" t="s">
        <v>703</v>
      </c>
      <c r="BQ224" s="116" t="s">
        <v>704</v>
      </c>
      <c r="BR224" s="116" t="s">
        <v>705</v>
      </c>
      <c r="BS224" s="132">
        <v>44978</v>
      </c>
      <c r="BT224" s="133">
        <v>100</v>
      </c>
      <c r="BU224" s="132">
        <v>44979</v>
      </c>
      <c r="BV224" s="132"/>
      <c r="BW224" s="132"/>
      <c r="BX224" s="134"/>
      <c r="BY224" s="134"/>
      <c r="BZ224" s="134"/>
      <c r="CA224" s="132"/>
      <c r="CB224" s="135"/>
      <c r="CC224" s="132"/>
      <c r="CD224" s="136"/>
      <c r="CE224" s="136"/>
      <c r="CF224" s="136"/>
      <c r="CG224" s="135"/>
      <c r="CH224" s="129" t="s">
        <v>701</v>
      </c>
      <c r="CI224" s="132">
        <v>44995</v>
      </c>
      <c r="CJ224" s="117">
        <v>44995</v>
      </c>
      <c r="CK224" s="132"/>
      <c r="CL224" s="117">
        <v>44995</v>
      </c>
      <c r="CM224" s="133">
        <v>100</v>
      </c>
      <c r="CN224" s="117">
        <v>44995</v>
      </c>
      <c r="CO224" s="132"/>
      <c r="CP224" s="132">
        <v>45015</v>
      </c>
      <c r="CQ224" s="132">
        <v>45015</v>
      </c>
      <c r="CR224" s="132"/>
      <c r="CS224" s="132">
        <v>45015</v>
      </c>
      <c r="CT224" s="133">
        <v>100</v>
      </c>
      <c r="CU224" s="132">
        <v>45015</v>
      </c>
      <c r="CV224" s="117" t="s">
        <v>868</v>
      </c>
      <c r="CW224" s="147"/>
      <c r="CX224" s="149"/>
      <c r="CY224" s="117">
        <v>44995</v>
      </c>
      <c r="CZ224" s="117">
        <v>44995</v>
      </c>
      <c r="DA224" s="117"/>
      <c r="DB224" s="117">
        <v>44995</v>
      </c>
      <c r="DC224" s="133">
        <v>100</v>
      </c>
      <c r="DD224" s="117">
        <v>44995</v>
      </c>
      <c r="DE224" s="138"/>
      <c r="DF224" s="138">
        <v>45012</v>
      </c>
      <c r="DG224" s="139" t="s">
        <v>4383</v>
      </c>
      <c r="DH224" s="117">
        <v>45039</v>
      </c>
      <c r="DI224" s="117">
        <v>45039</v>
      </c>
      <c r="DJ224" s="117">
        <v>45039</v>
      </c>
      <c r="DK224" s="117">
        <v>45039</v>
      </c>
      <c r="DL224" s="117"/>
      <c r="DM224" s="117"/>
      <c r="DN224" s="117"/>
      <c r="DO224" s="117"/>
      <c r="DP224" s="140"/>
      <c r="DQ224" s="117"/>
      <c r="DR224" s="117"/>
      <c r="DS224" s="117">
        <v>45056</v>
      </c>
      <c r="DT224" s="117">
        <v>45056</v>
      </c>
      <c r="DU224" s="117"/>
      <c r="DV224" s="117">
        <v>45056</v>
      </c>
      <c r="DW224" s="133">
        <v>100</v>
      </c>
      <c r="DX224" s="117">
        <v>45056</v>
      </c>
      <c r="DY224" s="117"/>
      <c r="DZ224" s="117">
        <v>45034</v>
      </c>
      <c r="EA224" s="117">
        <v>45034</v>
      </c>
      <c r="EB224" s="117"/>
      <c r="EC224" s="117">
        <v>45034</v>
      </c>
      <c r="ED224" s="116">
        <v>100</v>
      </c>
      <c r="EE224" s="117">
        <v>45034</v>
      </c>
      <c r="EF224" s="117" t="s">
        <v>1044</v>
      </c>
      <c r="EG224" s="117">
        <v>45034</v>
      </c>
      <c r="EH224" s="117">
        <v>45034</v>
      </c>
      <c r="EI224" s="117"/>
      <c r="EJ224" s="117">
        <v>45034</v>
      </c>
      <c r="EK224" s="116">
        <v>100</v>
      </c>
      <c r="EL224" s="117">
        <v>45062</v>
      </c>
      <c r="EM224" s="122" t="s">
        <v>1044</v>
      </c>
      <c r="EN224" s="141"/>
      <c r="EO224" s="141"/>
      <c r="EP224" s="141"/>
      <c r="EQ224" s="141"/>
      <c r="ER224" s="141"/>
      <c r="ES224" s="141"/>
      <c r="ET224" s="141"/>
      <c r="EU224" s="117"/>
      <c r="EV224" s="117"/>
      <c r="EW224" s="117"/>
      <c r="EX224" s="117"/>
      <c r="EY224" s="117"/>
      <c r="EZ224" s="117"/>
      <c r="FA224" s="117"/>
      <c r="FB224" s="117">
        <v>45049</v>
      </c>
      <c r="FC224" s="117">
        <v>45049</v>
      </c>
      <c r="FD224" s="117">
        <v>45049</v>
      </c>
      <c r="FE224" s="117">
        <v>45050</v>
      </c>
      <c r="FF224" s="116">
        <v>70</v>
      </c>
      <c r="FG224" s="117"/>
      <c r="FH224" s="138"/>
      <c r="FI224" s="142"/>
      <c r="FJ224" s="142"/>
      <c r="FK224" s="143"/>
      <c r="FL224" s="143"/>
      <c r="FM224" s="139"/>
      <c r="FN224" s="142"/>
      <c r="FO224" s="142"/>
      <c r="FP224" s="143"/>
      <c r="FQ224" s="143"/>
      <c r="FR224" s="139"/>
      <c r="FS224" s="450" t="s">
        <v>4718</v>
      </c>
      <c r="FT224" s="477">
        <v>45146</v>
      </c>
      <c r="FU224" s="478" t="s">
        <v>4865</v>
      </c>
      <c r="FW224" s="479" t="s">
        <v>4723</v>
      </c>
      <c r="FX224" s="480">
        <v>45125</v>
      </c>
      <c r="FY224" s="479" t="s">
        <v>4814</v>
      </c>
    </row>
    <row r="225" spans="1:181" ht="20.100000000000001" customHeight="1" x14ac:dyDescent="0.5">
      <c r="A225" s="109">
        <v>224</v>
      </c>
      <c r="B225" s="109" t="s">
        <v>674</v>
      </c>
      <c r="C225" s="109">
        <v>224</v>
      </c>
      <c r="D225" s="110" t="s">
        <v>675</v>
      </c>
      <c r="E225" s="110" t="s">
        <v>676</v>
      </c>
      <c r="F225" s="110" t="s">
        <v>1302</v>
      </c>
      <c r="G225" s="111" t="s">
        <v>314</v>
      </c>
      <c r="H225" s="110" t="s">
        <v>2726</v>
      </c>
      <c r="I225" s="110" t="s">
        <v>2747</v>
      </c>
      <c r="J225" s="110"/>
      <c r="K225" s="111" t="s">
        <v>4545</v>
      </c>
      <c r="L225" s="111" t="s">
        <v>2697</v>
      </c>
      <c r="M225" s="111" t="s">
        <v>912</v>
      </c>
      <c r="N225" s="111" t="s">
        <v>682</v>
      </c>
      <c r="O225" s="111" t="s">
        <v>2748</v>
      </c>
      <c r="P225" s="113">
        <v>13.606144791944001</v>
      </c>
      <c r="Q225" s="113">
        <v>100.566053494146</v>
      </c>
      <c r="R225" s="114" t="s">
        <v>2749</v>
      </c>
      <c r="S225" s="114" t="s">
        <v>2750</v>
      </c>
      <c r="T225" s="115" t="s">
        <v>2751</v>
      </c>
      <c r="U225" s="115" t="s">
        <v>2752</v>
      </c>
      <c r="V225" s="115"/>
      <c r="W225" s="360" t="s">
        <v>2753</v>
      </c>
      <c r="X225" s="360"/>
      <c r="Y225" s="115"/>
      <c r="Z225" s="181"/>
      <c r="AA225" s="181"/>
      <c r="AB225" s="360"/>
      <c r="AC225" s="360"/>
      <c r="AD225" s="166" t="s">
        <v>762</v>
      </c>
      <c r="AE225" s="166" t="s">
        <v>763</v>
      </c>
      <c r="AF225" s="117" t="s">
        <v>690</v>
      </c>
      <c r="AG225" s="132">
        <v>44979</v>
      </c>
      <c r="AH225" s="118" t="s">
        <v>691</v>
      </c>
      <c r="AI225" s="118" t="s">
        <v>692</v>
      </c>
      <c r="AJ225" s="145" t="s">
        <v>2754</v>
      </c>
      <c r="AK225" s="146" t="s">
        <v>2755</v>
      </c>
      <c r="AL225" s="146">
        <v>2.8</v>
      </c>
      <c r="AM225" s="146">
        <v>52.2</v>
      </c>
      <c r="AN225" s="147">
        <v>1</v>
      </c>
      <c r="AO225" s="147">
        <v>2</v>
      </c>
      <c r="AP225" s="116" t="s">
        <v>2187</v>
      </c>
      <c r="AQ225" s="147" t="s">
        <v>694</v>
      </c>
      <c r="AR225" s="147">
        <v>3</v>
      </c>
      <c r="AS225" s="149"/>
      <c r="AT225" s="122">
        <v>44979</v>
      </c>
      <c r="AU225" s="142" t="s">
        <v>2756</v>
      </c>
      <c r="AV225" s="149" t="s">
        <v>696</v>
      </c>
      <c r="AW225" s="150"/>
      <c r="AX225" s="149"/>
      <c r="AY225" s="149"/>
      <c r="AZ225" s="149"/>
      <c r="BA225" s="149"/>
      <c r="BB225" s="147" t="s">
        <v>697</v>
      </c>
      <c r="BC225" s="149"/>
      <c r="BD225" s="150" t="s">
        <v>698</v>
      </c>
      <c r="BE225" s="150"/>
      <c r="BF225" s="150"/>
      <c r="BG225" s="151" t="s">
        <v>699</v>
      </c>
      <c r="BH225" s="151" t="s">
        <v>1964</v>
      </c>
      <c r="BI225" s="151" t="s">
        <v>701</v>
      </c>
      <c r="BJ225" s="152"/>
      <c r="BK225" s="152"/>
      <c r="BL225" s="170" t="s">
        <v>2735</v>
      </c>
      <c r="BM225" s="154"/>
      <c r="BN225" s="111" t="s">
        <v>2748</v>
      </c>
      <c r="BO225" s="226" t="s">
        <v>2748</v>
      </c>
      <c r="BP225" s="130"/>
      <c r="BQ225" s="116" t="s">
        <v>704</v>
      </c>
      <c r="BR225" s="116" t="s">
        <v>705</v>
      </c>
      <c r="BS225" s="132">
        <v>44978</v>
      </c>
      <c r="BT225" s="133">
        <v>100</v>
      </c>
      <c r="BU225" s="132">
        <v>44979</v>
      </c>
      <c r="BV225" s="132"/>
      <c r="BW225" s="132"/>
      <c r="BX225" s="134"/>
      <c r="BY225" s="134"/>
      <c r="BZ225" s="134"/>
      <c r="CA225" s="132"/>
      <c r="CB225" s="135"/>
      <c r="CC225" s="132"/>
      <c r="CD225" s="136"/>
      <c r="CE225" s="136"/>
      <c r="CF225" s="136"/>
      <c r="CG225" s="135"/>
      <c r="CH225" s="129" t="s">
        <v>701</v>
      </c>
      <c r="CI225" s="132">
        <v>44995</v>
      </c>
      <c r="CJ225" s="117">
        <v>44995</v>
      </c>
      <c r="CK225" s="132"/>
      <c r="CL225" s="117">
        <v>44995</v>
      </c>
      <c r="CM225" s="133">
        <v>100</v>
      </c>
      <c r="CN225" s="117">
        <v>44995</v>
      </c>
      <c r="CO225" s="117"/>
      <c r="CP225" s="132">
        <v>44995</v>
      </c>
      <c r="CQ225" s="132">
        <v>45021</v>
      </c>
      <c r="CR225" s="132"/>
      <c r="CS225" s="132">
        <v>45021</v>
      </c>
      <c r="CT225" s="133">
        <v>100</v>
      </c>
      <c r="CU225" s="132">
        <v>45021</v>
      </c>
      <c r="CV225" s="117" t="s">
        <v>868</v>
      </c>
      <c r="CW225" s="147"/>
      <c r="CX225" s="149"/>
      <c r="CY225" s="117">
        <v>44995</v>
      </c>
      <c r="CZ225" s="117">
        <v>44995</v>
      </c>
      <c r="DA225" s="117"/>
      <c r="DB225" s="117">
        <v>44995</v>
      </c>
      <c r="DC225" s="133">
        <v>100</v>
      </c>
      <c r="DD225" s="117">
        <v>44995</v>
      </c>
      <c r="DE225" s="138"/>
      <c r="DF225" s="138">
        <v>45012</v>
      </c>
      <c r="DG225" s="139" t="s">
        <v>4383</v>
      </c>
      <c r="DH225" s="117">
        <v>45039</v>
      </c>
      <c r="DI225" s="117">
        <v>45039</v>
      </c>
      <c r="DJ225" s="117">
        <v>45039</v>
      </c>
      <c r="DK225" s="117">
        <v>45039</v>
      </c>
      <c r="DL225" s="117">
        <v>45035</v>
      </c>
      <c r="DM225" s="117">
        <v>45035</v>
      </c>
      <c r="DN225" s="117"/>
      <c r="DO225" s="117">
        <v>45035</v>
      </c>
      <c r="DP225" s="133">
        <v>100</v>
      </c>
      <c r="DQ225" s="117">
        <v>45035</v>
      </c>
      <c r="DR225" s="117"/>
      <c r="DS225" s="117">
        <v>45035</v>
      </c>
      <c r="DT225" s="117">
        <v>45035</v>
      </c>
      <c r="DU225" s="117"/>
      <c r="DV225" s="117">
        <v>45035</v>
      </c>
      <c r="DW225" s="133">
        <v>100</v>
      </c>
      <c r="DX225" s="117">
        <v>45035</v>
      </c>
      <c r="DY225" s="117"/>
      <c r="DZ225" s="117">
        <v>45037</v>
      </c>
      <c r="EA225" s="117">
        <v>45037</v>
      </c>
      <c r="EB225" s="117"/>
      <c r="EC225" s="117">
        <v>45037</v>
      </c>
      <c r="ED225" s="116">
        <v>100</v>
      </c>
      <c r="EE225" s="117">
        <v>45037</v>
      </c>
      <c r="EF225" s="117" t="s">
        <v>4465</v>
      </c>
      <c r="EG225" s="117">
        <v>45052</v>
      </c>
      <c r="EH225" s="117">
        <v>45052</v>
      </c>
      <c r="EI225" s="117"/>
      <c r="EJ225" s="117">
        <v>45052</v>
      </c>
      <c r="EK225" s="133">
        <v>100</v>
      </c>
      <c r="EL225" s="117">
        <v>45062</v>
      </c>
      <c r="EM225" s="122" t="s">
        <v>4546</v>
      </c>
      <c r="EN225" s="141"/>
      <c r="EO225" s="141"/>
      <c r="EP225" s="141"/>
      <c r="EQ225" s="141"/>
      <c r="ER225" s="141"/>
      <c r="ES225" s="141"/>
      <c r="ET225" s="141"/>
      <c r="EU225" s="117"/>
      <c r="EV225" s="117"/>
      <c r="EW225" s="117"/>
      <c r="EX225" s="117"/>
      <c r="EY225" s="117"/>
      <c r="EZ225" s="117"/>
      <c r="FA225" s="117"/>
      <c r="FB225" s="117">
        <v>45061</v>
      </c>
      <c r="FC225" s="117">
        <v>45061</v>
      </c>
      <c r="FD225" s="117">
        <v>45061</v>
      </c>
      <c r="FE225" s="117">
        <v>45071</v>
      </c>
      <c r="FF225" s="116">
        <v>70</v>
      </c>
      <c r="FG225" s="117"/>
      <c r="FH225" s="138"/>
      <c r="FI225" s="142"/>
      <c r="FJ225" s="142"/>
      <c r="FK225" s="143">
        <v>243350</v>
      </c>
      <c r="FL225" s="143">
        <v>243350</v>
      </c>
      <c r="FM225" s="139" t="s">
        <v>708</v>
      </c>
      <c r="FN225" s="142"/>
      <c r="FO225" s="142"/>
      <c r="FP225" s="143">
        <v>243350</v>
      </c>
      <c r="FQ225" s="143">
        <v>243350</v>
      </c>
      <c r="FR225" s="139" t="s">
        <v>708</v>
      </c>
      <c r="FS225" s="450" t="s">
        <v>4718</v>
      </c>
      <c r="FT225" s="477">
        <v>45146</v>
      </c>
      <c r="FU225" s="478" t="s">
        <v>4865</v>
      </c>
      <c r="FW225" s="479" t="s">
        <v>4723</v>
      </c>
      <c r="FX225" s="480">
        <v>45125</v>
      </c>
      <c r="FY225" s="479" t="s">
        <v>4814</v>
      </c>
    </row>
    <row r="226" spans="1:181" ht="20.100000000000001" customHeight="1" x14ac:dyDescent="0.5">
      <c r="A226" s="109">
        <v>225</v>
      </c>
      <c r="B226" s="109" t="s">
        <v>674</v>
      </c>
      <c r="C226" s="109">
        <v>225</v>
      </c>
      <c r="D226" s="110" t="s">
        <v>675</v>
      </c>
      <c r="E226" s="110" t="s">
        <v>676</v>
      </c>
      <c r="F226" s="110" t="s">
        <v>1302</v>
      </c>
      <c r="G226" s="111" t="s">
        <v>314</v>
      </c>
      <c r="H226" s="110" t="s">
        <v>2726</v>
      </c>
      <c r="I226" s="110" t="s">
        <v>2757</v>
      </c>
      <c r="J226" s="110"/>
      <c r="K226" s="111" t="s">
        <v>2758</v>
      </c>
      <c r="L226" s="111" t="s">
        <v>2697</v>
      </c>
      <c r="M226" s="111"/>
      <c r="N226" s="111" t="s">
        <v>682</v>
      </c>
      <c r="O226" s="111" t="s">
        <v>2759</v>
      </c>
      <c r="P226" s="113">
        <v>13.580706875417899</v>
      </c>
      <c r="Q226" s="113">
        <v>100.4715685788</v>
      </c>
      <c r="R226" s="114" t="s">
        <v>2760</v>
      </c>
      <c r="S226" s="114" t="s">
        <v>2761</v>
      </c>
      <c r="T226" s="115"/>
      <c r="U226" s="115"/>
      <c r="V226" s="115"/>
      <c r="W226" s="360" t="s">
        <v>2762</v>
      </c>
      <c r="X226" s="360"/>
      <c r="Y226" s="115"/>
      <c r="Z226" s="181"/>
      <c r="AA226" s="181"/>
      <c r="AB226" s="360"/>
      <c r="AC226" s="360"/>
      <c r="AD226" s="166" t="s">
        <v>762</v>
      </c>
      <c r="AE226" s="166" t="s">
        <v>763</v>
      </c>
      <c r="AF226" s="117">
        <v>44981</v>
      </c>
      <c r="AG226" s="132">
        <v>44981</v>
      </c>
      <c r="AH226" s="168" t="s">
        <v>764</v>
      </c>
      <c r="AI226" s="168" t="s">
        <v>764</v>
      </c>
      <c r="AJ226" s="145">
        <v>8</v>
      </c>
      <c r="AK226" s="146">
        <v>10</v>
      </c>
      <c r="AL226" s="146">
        <v>4.2</v>
      </c>
      <c r="AM226" s="146">
        <v>80</v>
      </c>
      <c r="AN226" s="147">
        <v>1</v>
      </c>
      <c r="AO226" s="147">
        <v>4</v>
      </c>
      <c r="AP226" s="116" t="s">
        <v>1868</v>
      </c>
      <c r="AQ226" s="147" t="s">
        <v>1938</v>
      </c>
      <c r="AR226" s="147">
        <v>3</v>
      </c>
      <c r="AS226" s="149"/>
      <c r="AT226" s="122"/>
      <c r="AU226" s="148" t="s">
        <v>2756</v>
      </c>
      <c r="AV226" s="149" t="s">
        <v>696</v>
      </c>
      <c r="AW226" s="150"/>
      <c r="AX226" s="147"/>
      <c r="AY226" s="147"/>
      <c r="AZ226" s="147"/>
      <c r="BA226" s="147"/>
      <c r="BB226" s="147"/>
      <c r="BC226" s="147"/>
      <c r="BD226" s="150"/>
      <c r="BE226" s="150" t="s">
        <v>2763</v>
      </c>
      <c r="BF226" s="158">
        <v>1</v>
      </c>
      <c r="BG226" s="151" t="s">
        <v>699</v>
      </c>
      <c r="BH226" s="151" t="s">
        <v>1964</v>
      </c>
      <c r="BI226" s="163" t="s">
        <v>701</v>
      </c>
      <c r="BJ226" s="152"/>
      <c r="BK226" s="152"/>
      <c r="BL226" s="153"/>
      <c r="BM226" s="154"/>
      <c r="BN226" s="111" t="s">
        <v>2759</v>
      </c>
      <c r="BO226" s="226" t="s">
        <v>2759</v>
      </c>
      <c r="BP226" s="130"/>
      <c r="BQ226" s="116" t="s">
        <v>704</v>
      </c>
      <c r="BR226" s="116" t="s">
        <v>705</v>
      </c>
      <c r="BS226" s="132">
        <v>44981</v>
      </c>
      <c r="BT226" s="133">
        <v>100</v>
      </c>
      <c r="BU226" s="132">
        <v>44981</v>
      </c>
      <c r="BV226" s="132"/>
      <c r="BW226" s="132"/>
      <c r="BX226" s="134"/>
      <c r="BY226" s="134"/>
      <c r="BZ226" s="134"/>
      <c r="CA226" s="132"/>
      <c r="CB226" s="135"/>
      <c r="CC226" s="132"/>
      <c r="CD226" s="136"/>
      <c r="CE226" s="136"/>
      <c r="CF226" s="136"/>
      <c r="CG226" s="135"/>
      <c r="CH226" s="129" t="s">
        <v>701</v>
      </c>
      <c r="CI226" s="132">
        <v>45001</v>
      </c>
      <c r="CJ226" s="132">
        <v>45001</v>
      </c>
      <c r="CK226" s="132"/>
      <c r="CL226" s="132">
        <v>45001</v>
      </c>
      <c r="CM226" s="133">
        <v>100</v>
      </c>
      <c r="CN226" s="132">
        <v>45001</v>
      </c>
      <c r="CO226" s="117"/>
      <c r="CP226" s="132">
        <v>45022</v>
      </c>
      <c r="CQ226" s="132">
        <v>45022</v>
      </c>
      <c r="CR226" s="117"/>
      <c r="CS226" s="132">
        <v>45022</v>
      </c>
      <c r="CT226" s="133">
        <v>100</v>
      </c>
      <c r="CU226" s="132">
        <v>45022</v>
      </c>
      <c r="CV226" s="117"/>
      <c r="CW226" s="147"/>
      <c r="CX226" s="149"/>
      <c r="CY226" s="117">
        <v>45001</v>
      </c>
      <c r="CZ226" s="117">
        <v>45001</v>
      </c>
      <c r="DA226" s="117"/>
      <c r="DB226" s="117">
        <v>45003</v>
      </c>
      <c r="DC226" s="133">
        <v>100</v>
      </c>
      <c r="DD226" s="117">
        <v>45017</v>
      </c>
      <c r="DE226" s="138"/>
      <c r="DF226" s="138">
        <v>45012</v>
      </c>
      <c r="DG226" s="139" t="s">
        <v>4383</v>
      </c>
      <c r="DH226" s="117">
        <v>45040</v>
      </c>
      <c r="DI226" s="117">
        <v>45040</v>
      </c>
      <c r="DJ226" s="117">
        <v>45040</v>
      </c>
      <c r="DK226" s="117">
        <v>45040</v>
      </c>
      <c r="DL226" s="117"/>
      <c r="DM226" s="117"/>
      <c r="DN226" s="117"/>
      <c r="DO226" s="117"/>
      <c r="DP226" s="140"/>
      <c r="DQ226" s="117"/>
      <c r="DR226" s="117"/>
      <c r="DS226" s="117">
        <v>45049</v>
      </c>
      <c r="DT226" s="117">
        <v>45049</v>
      </c>
      <c r="DU226" s="117"/>
      <c r="DV226" s="117">
        <v>45049</v>
      </c>
      <c r="DW226" s="133">
        <v>100</v>
      </c>
      <c r="DX226" s="117">
        <v>45049</v>
      </c>
      <c r="DY226" s="117"/>
      <c r="DZ226" s="117">
        <v>45037</v>
      </c>
      <c r="EA226" s="117">
        <v>45037</v>
      </c>
      <c r="EB226" s="117"/>
      <c r="EC226" s="117">
        <v>45037</v>
      </c>
      <c r="ED226" s="116">
        <v>100</v>
      </c>
      <c r="EE226" s="117">
        <v>45037</v>
      </c>
      <c r="EF226" s="117" t="s">
        <v>4469</v>
      </c>
      <c r="EG226" s="117">
        <v>45051</v>
      </c>
      <c r="EH226" s="117">
        <v>45051</v>
      </c>
      <c r="EI226" s="117"/>
      <c r="EJ226" s="117">
        <v>45051</v>
      </c>
      <c r="EK226" s="133">
        <v>100</v>
      </c>
      <c r="EL226" s="117">
        <v>45062</v>
      </c>
      <c r="EM226" s="122" t="s">
        <v>4388</v>
      </c>
      <c r="EN226" s="141"/>
      <c r="EO226" s="141"/>
      <c r="EP226" s="141"/>
      <c r="EQ226" s="141"/>
      <c r="ER226" s="141"/>
      <c r="ES226" s="141"/>
      <c r="ET226" s="141"/>
      <c r="EU226" s="117"/>
      <c r="EV226" s="117"/>
      <c r="EW226" s="117"/>
      <c r="EX226" s="117"/>
      <c r="EY226" s="117"/>
      <c r="EZ226" s="117"/>
      <c r="FA226" s="117"/>
      <c r="FB226" s="117">
        <v>45069</v>
      </c>
      <c r="FC226" s="117">
        <v>45069</v>
      </c>
      <c r="FD226" s="117">
        <v>45069</v>
      </c>
      <c r="FE226" s="117">
        <v>45069</v>
      </c>
      <c r="FF226" s="116">
        <v>70</v>
      </c>
      <c r="FG226" s="117"/>
      <c r="FH226" s="138"/>
      <c r="FI226" s="142"/>
      <c r="FJ226" s="142"/>
      <c r="FK226" s="143"/>
      <c r="FL226" s="143"/>
      <c r="FM226" s="139"/>
      <c r="FN226" s="142"/>
      <c r="FO226" s="142"/>
      <c r="FP226" s="143"/>
      <c r="FQ226" s="143"/>
      <c r="FR226" s="139"/>
      <c r="FS226" s="450" t="s">
        <v>4718</v>
      </c>
      <c r="FT226" s="477">
        <v>45146</v>
      </c>
      <c r="FU226" s="478" t="s">
        <v>4865</v>
      </c>
      <c r="FW226" s="479" t="s">
        <v>4724</v>
      </c>
      <c r="FX226" s="480">
        <v>45125</v>
      </c>
      <c r="FY226" s="479" t="s">
        <v>4814</v>
      </c>
    </row>
    <row r="227" spans="1:181" ht="20.100000000000001" customHeight="1" x14ac:dyDescent="0.5">
      <c r="A227" s="109">
        <v>226</v>
      </c>
      <c r="B227" s="109" t="s">
        <v>674</v>
      </c>
      <c r="C227" s="109">
        <v>226</v>
      </c>
      <c r="D227" s="110" t="s">
        <v>675</v>
      </c>
      <c r="E227" s="110" t="s">
        <v>676</v>
      </c>
      <c r="F227" s="110" t="s">
        <v>1302</v>
      </c>
      <c r="G227" s="111" t="s">
        <v>314</v>
      </c>
      <c r="H227" s="110" t="s">
        <v>2726</v>
      </c>
      <c r="I227" s="110" t="s">
        <v>2764</v>
      </c>
      <c r="J227" s="110"/>
      <c r="K227" s="111" t="s">
        <v>2765</v>
      </c>
      <c r="L227" s="111" t="s">
        <v>2739</v>
      </c>
      <c r="M227" s="111" t="s">
        <v>912</v>
      </c>
      <c r="N227" s="111" t="s">
        <v>682</v>
      </c>
      <c r="O227" s="111" t="s">
        <v>2767</v>
      </c>
      <c r="P227" s="113">
        <v>13.594901040922</v>
      </c>
      <c r="Q227" s="113">
        <v>100.58314385181799</v>
      </c>
      <c r="R227" s="114" t="s">
        <v>2768</v>
      </c>
      <c r="S227" s="114" t="s">
        <v>2769</v>
      </c>
      <c r="T227" s="115" t="s">
        <v>2770</v>
      </c>
      <c r="U227" s="115" t="s">
        <v>2771</v>
      </c>
      <c r="V227" s="115"/>
      <c r="W227" s="115" t="s">
        <v>2772</v>
      </c>
      <c r="X227" s="115"/>
      <c r="Y227" s="115"/>
      <c r="Z227" s="181"/>
      <c r="AA227" s="181"/>
      <c r="AB227" s="115"/>
      <c r="AC227" s="115"/>
      <c r="AD227" s="166" t="s">
        <v>762</v>
      </c>
      <c r="AE227" s="166" t="s">
        <v>763</v>
      </c>
      <c r="AF227" s="117" t="s">
        <v>690</v>
      </c>
      <c r="AG227" s="132">
        <v>44979</v>
      </c>
      <c r="AH227" s="118" t="s">
        <v>691</v>
      </c>
      <c r="AI227" s="118" t="s">
        <v>692</v>
      </c>
      <c r="AJ227" s="145">
        <v>3</v>
      </c>
      <c r="AK227" s="146">
        <v>12</v>
      </c>
      <c r="AL227" s="146">
        <v>2.6</v>
      </c>
      <c r="AM227" s="146">
        <v>56</v>
      </c>
      <c r="AN227" s="147">
        <v>1</v>
      </c>
      <c r="AO227" s="147">
        <v>1</v>
      </c>
      <c r="AP227" s="116" t="s">
        <v>2773</v>
      </c>
      <c r="AQ227" s="147"/>
      <c r="AR227" s="147">
        <v>3</v>
      </c>
      <c r="AS227" s="149"/>
      <c r="AT227" s="122">
        <v>44979</v>
      </c>
      <c r="AU227" s="148" t="s">
        <v>1316</v>
      </c>
      <c r="AV227" s="149" t="s">
        <v>696</v>
      </c>
      <c r="AW227" s="150"/>
      <c r="AX227" s="149"/>
      <c r="AY227" s="149"/>
      <c r="AZ227" s="149"/>
      <c r="BA227" s="147" t="s">
        <v>697</v>
      </c>
      <c r="BB227" s="147" t="s">
        <v>697</v>
      </c>
      <c r="BC227" s="147" t="s">
        <v>697</v>
      </c>
      <c r="BD227" s="150" t="s">
        <v>698</v>
      </c>
      <c r="BE227" s="150"/>
      <c r="BF227" s="150"/>
      <c r="BG227" s="151" t="s">
        <v>699</v>
      </c>
      <c r="BH227" s="151" t="s">
        <v>1964</v>
      </c>
      <c r="BI227" s="151" t="s">
        <v>701</v>
      </c>
      <c r="BJ227" s="152"/>
      <c r="BK227" s="152"/>
      <c r="BL227" s="153"/>
      <c r="BM227" s="154"/>
      <c r="BN227" s="111" t="s">
        <v>2767</v>
      </c>
      <c r="BO227" s="131" t="s">
        <v>2766</v>
      </c>
      <c r="BP227" s="131" t="s">
        <v>703</v>
      </c>
      <c r="BQ227" s="116" t="s">
        <v>704</v>
      </c>
      <c r="BR227" s="116" t="s">
        <v>705</v>
      </c>
      <c r="BS227" s="132">
        <v>44978</v>
      </c>
      <c r="BT227" s="133">
        <v>100</v>
      </c>
      <c r="BU227" s="132">
        <v>44979</v>
      </c>
      <c r="BV227" s="132"/>
      <c r="BW227" s="132"/>
      <c r="BX227" s="134"/>
      <c r="BY227" s="134"/>
      <c r="BZ227" s="134"/>
      <c r="CA227" s="132"/>
      <c r="CB227" s="135"/>
      <c r="CC227" s="132"/>
      <c r="CD227" s="136"/>
      <c r="CE227" s="136"/>
      <c r="CF227" s="136"/>
      <c r="CG227" s="135"/>
      <c r="CH227" s="129" t="s">
        <v>701</v>
      </c>
      <c r="CI227" s="132">
        <v>45008</v>
      </c>
      <c r="CJ227" s="132">
        <v>45008</v>
      </c>
      <c r="CK227" s="132"/>
      <c r="CL227" s="132">
        <v>45008</v>
      </c>
      <c r="CM227" s="133">
        <v>100</v>
      </c>
      <c r="CN227" s="132">
        <v>45008</v>
      </c>
      <c r="CO227" s="117"/>
      <c r="CP227" s="137" t="s">
        <v>706</v>
      </c>
      <c r="CQ227" s="132"/>
      <c r="CR227" s="117"/>
      <c r="CS227" s="132"/>
      <c r="CT227" s="133"/>
      <c r="CU227" s="137" t="s">
        <v>4382</v>
      </c>
      <c r="CV227" s="117"/>
      <c r="CW227" s="147"/>
      <c r="CX227" s="149"/>
      <c r="CY227" s="117">
        <v>45008</v>
      </c>
      <c r="CZ227" s="117">
        <v>45008</v>
      </c>
      <c r="DA227" s="117"/>
      <c r="DB227" s="117">
        <v>45009</v>
      </c>
      <c r="DC227" s="133">
        <v>100</v>
      </c>
      <c r="DD227" s="117">
        <v>45010</v>
      </c>
      <c r="DE227" s="138"/>
      <c r="DF227" s="138">
        <v>45012</v>
      </c>
      <c r="DG227" s="139" t="s">
        <v>4383</v>
      </c>
      <c r="DH227" s="117">
        <v>45037</v>
      </c>
      <c r="DI227" s="117">
        <v>45037</v>
      </c>
      <c r="DJ227" s="117">
        <v>45037</v>
      </c>
      <c r="DK227" s="117">
        <v>45037</v>
      </c>
      <c r="DL227" s="117">
        <v>45035</v>
      </c>
      <c r="DM227" s="117">
        <v>45035</v>
      </c>
      <c r="DN227" s="117"/>
      <c r="DO227" s="117">
        <v>45035</v>
      </c>
      <c r="DP227" s="133">
        <v>100</v>
      </c>
      <c r="DQ227" s="117">
        <v>45035</v>
      </c>
      <c r="DR227" s="117"/>
      <c r="DS227" s="117">
        <v>45035</v>
      </c>
      <c r="DT227" s="117">
        <v>45035</v>
      </c>
      <c r="DU227" s="117"/>
      <c r="DV227" s="117">
        <v>45035</v>
      </c>
      <c r="DW227" s="133">
        <v>100</v>
      </c>
      <c r="DX227" s="117">
        <v>45035</v>
      </c>
      <c r="DY227" s="117"/>
      <c r="DZ227" s="117">
        <v>45037</v>
      </c>
      <c r="EA227" s="117">
        <v>45037</v>
      </c>
      <c r="EB227" s="117"/>
      <c r="EC227" s="117">
        <v>45037</v>
      </c>
      <c r="ED227" s="116">
        <v>100</v>
      </c>
      <c r="EE227" s="117">
        <v>45037</v>
      </c>
      <c r="EF227" s="117" t="s">
        <v>1044</v>
      </c>
      <c r="EG227" s="117">
        <v>45037</v>
      </c>
      <c r="EH227" s="117">
        <v>45037</v>
      </c>
      <c r="EI227" s="117"/>
      <c r="EJ227" s="117">
        <v>45037</v>
      </c>
      <c r="EK227" s="116">
        <v>100</v>
      </c>
      <c r="EL227" s="117">
        <v>45062</v>
      </c>
      <c r="EM227" s="122" t="s">
        <v>1044</v>
      </c>
      <c r="EN227" s="141"/>
      <c r="EO227" s="141"/>
      <c r="EP227" s="141"/>
      <c r="EQ227" s="141"/>
      <c r="ER227" s="141"/>
      <c r="ES227" s="141"/>
      <c r="ET227" s="141"/>
      <c r="EU227" s="117"/>
      <c r="EV227" s="117"/>
      <c r="EW227" s="117"/>
      <c r="EX227" s="117"/>
      <c r="EY227" s="117"/>
      <c r="EZ227" s="117"/>
      <c r="FA227" s="117"/>
      <c r="FB227" s="117">
        <v>45071</v>
      </c>
      <c r="FC227" s="117">
        <v>45071</v>
      </c>
      <c r="FD227" s="117">
        <v>45071</v>
      </c>
      <c r="FE227" s="117">
        <v>45071</v>
      </c>
      <c r="FF227" s="116">
        <v>70</v>
      </c>
      <c r="FG227" s="117"/>
      <c r="FH227" s="138" t="s">
        <v>4802</v>
      </c>
      <c r="FI227" s="142"/>
      <c r="FJ227" s="142"/>
      <c r="FK227" s="143"/>
      <c r="FL227" s="143"/>
      <c r="FM227" s="139"/>
      <c r="FN227" s="142"/>
      <c r="FO227" s="142"/>
      <c r="FP227" s="143"/>
      <c r="FQ227" s="143"/>
      <c r="FR227" s="139"/>
      <c r="FS227" s="450" t="s">
        <v>4718</v>
      </c>
      <c r="FT227" s="477">
        <v>45146</v>
      </c>
      <c r="FU227" s="478" t="s">
        <v>4865</v>
      </c>
      <c r="FW227" s="479" t="s">
        <v>4724</v>
      </c>
      <c r="FX227" s="480">
        <v>45125</v>
      </c>
      <c r="FY227" s="479" t="s">
        <v>4814</v>
      </c>
    </row>
    <row r="228" spans="1:181" ht="20.100000000000001" customHeight="1" x14ac:dyDescent="0.5">
      <c r="A228" s="109">
        <v>227</v>
      </c>
      <c r="B228" s="109" t="s">
        <v>674</v>
      </c>
      <c r="C228" s="109">
        <v>227</v>
      </c>
      <c r="D228" s="110" t="s">
        <v>675</v>
      </c>
      <c r="E228" s="110" t="s">
        <v>676</v>
      </c>
      <c r="F228" s="110" t="s">
        <v>1302</v>
      </c>
      <c r="G228" s="111" t="s">
        <v>314</v>
      </c>
      <c r="H228" s="110" t="s">
        <v>2774</v>
      </c>
      <c r="I228" s="110" t="s">
        <v>2775</v>
      </c>
      <c r="J228" s="110"/>
      <c r="K228" s="111" t="s">
        <v>2776</v>
      </c>
      <c r="L228" s="111" t="s">
        <v>2777</v>
      </c>
      <c r="M228" s="111" t="s">
        <v>912</v>
      </c>
      <c r="N228" s="111" t="s">
        <v>682</v>
      </c>
      <c r="O228" s="111" t="s">
        <v>2778</v>
      </c>
      <c r="P228" s="113">
        <v>13.514553099793501</v>
      </c>
      <c r="Q228" s="113">
        <v>100.82088272298</v>
      </c>
      <c r="R228" s="114" t="s">
        <v>2779</v>
      </c>
      <c r="S228" s="114" t="s">
        <v>2780</v>
      </c>
      <c r="T228" s="115" t="s">
        <v>2781</v>
      </c>
      <c r="U228" s="115" t="s">
        <v>2782</v>
      </c>
      <c r="V228" s="115"/>
      <c r="W228" s="360" t="s">
        <v>2783</v>
      </c>
      <c r="X228" s="360"/>
      <c r="Y228" s="115"/>
      <c r="Z228" s="181"/>
      <c r="AA228" s="181"/>
      <c r="AB228" s="360"/>
      <c r="AC228" s="360"/>
      <c r="AD228" s="166" t="s">
        <v>762</v>
      </c>
      <c r="AE228" s="166" t="s">
        <v>763</v>
      </c>
      <c r="AF228" s="117" t="s">
        <v>690</v>
      </c>
      <c r="AG228" s="132">
        <v>44978</v>
      </c>
      <c r="AH228" s="118" t="s">
        <v>691</v>
      </c>
      <c r="AI228" s="118" t="s">
        <v>692</v>
      </c>
      <c r="AJ228" s="145">
        <v>8</v>
      </c>
      <c r="AK228" s="146">
        <v>10.5</v>
      </c>
      <c r="AL228" s="146">
        <v>3.2</v>
      </c>
      <c r="AM228" s="146">
        <v>84</v>
      </c>
      <c r="AN228" s="147">
        <v>2</v>
      </c>
      <c r="AO228" s="147">
        <v>2</v>
      </c>
      <c r="AP228" s="116" t="s">
        <v>2784</v>
      </c>
      <c r="AQ228" s="147" t="s">
        <v>882</v>
      </c>
      <c r="AR228" s="147">
        <v>3</v>
      </c>
      <c r="AS228" s="149"/>
      <c r="AT228" s="122">
        <v>44978</v>
      </c>
      <c r="AU228" s="142"/>
      <c r="AV228" s="149" t="s">
        <v>696</v>
      </c>
      <c r="AW228" s="150"/>
      <c r="AX228" s="149"/>
      <c r="AY228" s="149"/>
      <c r="AZ228" s="149"/>
      <c r="BA228" s="149"/>
      <c r="BB228" s="147" t="s">
        <v>902</v>
      </c>
      <c r="BC228" s="149"/>
      <c r="BD228" s="150" t="s">
        <v>698</v>
      </c>
      <c r="BE228" s="150"/>
      <c r="BF228" s="150"/>
      <c r="BG228" s="151" t="s">
        <v>699</v>
      </c>
      <c r="BH228" s="151" t="s">
        <v>1964</v>
      </c>
      <c r="BI228" s="151" t="s">
        <v>701</v>
      </c>
      <c r="BJ228" s="152"/>
      <c r="BK228" s="152"/>
      <c r="BL228" s="170" t="s">
        <v>2785</v>
      </c>
      <c r="BM228" s="154"/>
      <c r="BN228" s="111" t="s">
        <v>2778</v>
      </c>
      <c r="BO228" s="226" t="s">
        <v>2778</v>
      </c>
      <c r="BP228" s="130"/>
      <c r="BQ228" s="116" t="s">
        <v>704</v>
      </c>
      <c r="BR228" s="116" t="s">
        <v>705</v>
      </c>
      <c r="BS228" s="132">
        <v>44977</v>
      </c>
      <c r="BT228" s="133">
        <v>100</v>
      </c>
      <c r="BU228" s="132">
        <v>44978</v>
      </c>
      <c r="BV228" s="132"/>
      <c r="BW228" s="132"/>
      <c r="BX228" s="134"/>
      <c r="BY228" s="134"/>
      <c r="BZ228" s="134"/>
      <c r="CA228" s="132"/>
      <c r="CB228" s="135"/>
      <c r="CC228" s="132"/>
      <c r="CD228" s="136"/>
      <c r="CE228" s="136"/>
      <c r="CF228" s="136"/>
      <c r="CG228" s="135"/>
      <c r="CH228" s="129" t="s">
        <v>701</v>
      </c>
      <c r="CI228" s="132">
        <v>44994</v>
      </c>
      <c r="CJ228" s="132">
        <v>44994</v>
      </c>
      <c r="CK228" s="132"/>
      <c r="CL228" s="132">
        <v>44994</v>
      </c>
      <c r="CM228" s="133">
        <v>100</v>
      </c>
      <c r="CN228" s="132">
        <v>44994</v>
      </c>
      <c r="CO228" s="117" t="s">
        <v>1448</v>
      </c>
      <c r="CP228" s="137" t="s">
        <v>706</v>
      </c>
      <c r="CQ228" s="132"/>
      <c r="CR228" s="117"/>
      <c r="CS228" s="132"/>
      <c r="CT228" s="133"/>
      <c r="CU228" s="137" t="s">
        <v>4382</v>
      </c>
      <c r="CV228" s="117" t="s">
        <v>868</v>
      </c>
      <c r="CW228" s="147"/>
      <c r="CX228" s="149"/>
      <c r="CY228" s="117">
        <v>44994</v>
      </c>
      <c r="CZ228" s="117">
        <v>44994</v>
      </c>
      <c r="DA228" s="117"/>
      <c r="DB228" s="117">
        <v>44995</v>
      </c>
      <c r="DC228" s="133">
        <v>100</v>
      </c>
      <c r="DD228" s="117">
        <v>45021</v>
      </c>
      <c r="DE228" s="138" t="s">
        <v>2786</v>
      </c>
      <c r="DF228" s="138">
        <v>45012</v>
      </c>
      <c r="DG228" s="139" t="s">
        <v>4383</v>
      </c>
      <c r="DH228" s="117">
        <v>45038</v>
      </c>
      <c r="DI228" s="117">
        <v>45038</v>
      </c>
      <c r="DJ228" s="117">
        <v>45038</v>
      </c>
      <c r="DK228" s="117">
        <v>45038</v>
      </c>
      <c r="DL228" s="117"/>
      <c r="DM228" s="117"/>
      <c r="DN228" s="117"/>
      <c r="DO228" s="117"/>
      <c r="DP228" s="140"/>
      <c r="DQ228" s="117"/>
      <c r="DR228" s="117"/>
      <c r="DS228" s="117">
        <v>45022</v>
      </c>
      <c r="DT228" s="117">
        <v>45022</v>
      </c>
      <c r="DU228" s="117"/>
      <c r="DV228" s="117">
        <v>45023</v>
      </c>
      <c r="DW228" s="133">
        <v>100</v>
      </c>
      <c r="DX228" s="117">
        <v>45044</v>
      </c>
      <c r="DY228" s="117"/>
      <c r="DZ228" s="117">
        <v>45024</v>
      </c>
      <c r="EA228" s="117">
        <v>45024</v>
      </c>
      <c r="EB228" s="117"/>
      <c r="EC228" s="117">
        <v>45024</v>
      </c>
      <c r="ED228" s="116">
        <v>100</v>
      </c>
      <c r="EE228" s="117">
        <v>45024</v>
      </c>
      <c r="EF228" s="117" t="s">
        <v>2138</v>
      </c>
      <c r="EG228" s="117">
        <v>45024</v>
      </c>
      <c r="EH228" s="117">
        <v>45024</v>
      </c>
      <c r="EI228" s="117"/>
      <c r="EJ228" s="117">
        <v>45025</v>
      </c>
      <c r="EK228" s="116">
        <v>100</v>
      </c>
      <c r="EL228" s="117">
        <v>45062</v>
      </c>
      <c r="EM228" s="122" t="s">
        <v>4867</v>
      </c>
      <c r="EN228" s="141"/>
      <c r="EO228" s="141"/>
      <c r="EP228" s="141"/>
      <c r="EQ228" s="141"/>
      <c r="ER228" s="141"/>
      <c r="ES228" s="141"/>
      <c r="ET228" s="141"/>
      <c r="EU228" s="117"/>
      <c r="EV228" s="117"/>
      <c r="EW228" s="117"/>
      <c r="EX228" s="117"/>
      <c r="EY228" s="117"/>
      <c r="EZ228" s="117"/>
      <c r="FA228" s="117"/>
      <c r="FB228" s="117">
        <v>45048</v>
      </c>
      <c r="FC228" s="117">
        <v>45048</v>
      </c>
      <c r="FD228" s="117">
        <v>45048</v>
      </c>
      <c r="FE228" s="117">
        <v>45049</v>
      </c>
      <c r="FF228" s="116">
        <v>70</v>
      </c>
      <c r="FG228" s="117"/>
      <c r="FH228" s="138" t="s">
        <v>4792</v>
      </c>
      <c r="FI228" s="142"/>
      <c r="FJ228" s="142"/>
      <c r="FK228" s="143">
        <v>243347</v>
      </c>
      <c r="FL228" s="143">
        <v>243347</v>
      </c>
      <c r="FM228" s="139" t="s">
        <v>708</v>
      </c>
      <c r="FN228" s="142"/>
      <c r="FO228" s="142"/>
      <c r="FP228" s="143">
        <v>243347</v>
      </c>
      <c r="FQ228" s="143">
        <v>243347</v>
      </c>
      <c r="FR228" s="157" t="s">
        <v>729</v>
      </c>
      <c r="FS228" s="450" t="s">
        <v>4718</v>
      </c>
      <c r="FT228" s="477">
        <v>45147</v>
      </c>
      <c r="FU228" s="478" t="s">
        <v>4865</v>
      </c>
      <c r="FW228" s="479" t="s">
        <v>4724</v>
      </c>
      <c r="FX228" s="480">
        <v>45125</v>
      </c>
      <c r="FY228" s="479" t="s">
        <v>4814</v>
      </c>
    </row>
    <row r="229" spans="1:181" ht="20.100000000000001" customHeight="1" x14ac:dyDescent="0.5">
      <c r="A229" s="109">
        <v>228</v>
      </c>
      <c r="B229" s="109" t="s">
        <v>674</v>
      </c>
      <c r="C229" s="109">
        <v>228</v>
      </c>
      <c r="D229" s="110" t="s">
        <v>675</v>
      </c>
      <c r="E229" s="110" t="s">
        <v>676</v>
      </c>
      <c r="F229" s="110" t="s">
        <v>1302</v>
      </c>
      <c r="G229" s="111" t="s">
        <v>314</v>
      </c>
      <c r="H229" s="110" t="s">
        <v>2787</v>
      </c>
      <c r="I229" s="110" t="s">
        <v>2787</v>
      </c>
      <c r="J229" s="110"/>
      <c r="K229" s="111" t="s">
        <v>2788</v>
      </c>
      <c r="L229" s="111"/>
      <c r="M229" s="111"/>
      <c r="N229" s="111" t="s">
        <v>682</v>
      </c>
      <c r="O229" s="111" t="s">
        <v>2789</v>
      </c>
      <c r="P229" s="113">
        <v>13.594757669224</v>
      </c>
      <c r="Q229" s="113">
        <v>100.83098193647299</v>
      </c>
      <c r="R229" s="114" t="s">
        <v>2790</v>
      </c>
      <c r="S229" s="114"/>
      <c r="T229" s="115" t="s">
        <v>2791</v>
      </c>
      <c r="U229" s="115" t="s">
        <v>2792</v>
      </c>
      <c r="V229" s="115"/>
      <c r="W229" s="115" t="s">
        <v>2793</v>
      </c>
      <c r="X229" s="115"/>
      <c r="Y229" s="115"/>
      <c r="Z229" s="181"/>
      <c r="AA229" s="181"/>
      <c r="AB229" s="115"/>
      <c r="AC229" s="115"/>
      <c r="AD229" s="166" t="s">
        <v>762</v>
      </c>
      <c r="AE229" s="166" t="s">
        <v>763</v>
      </c>
      <c r="AF229" s="117" t="s">
        <v>690</v>
      </c>
      <c r="AG229" s="132">
        <v>44978</v>
      </c>
      <c r="AH229" s="168" t="s">
        <v>764</v>
      </c>
      <c r="AI229" s="168" t="s">
        <v>764</v>
      </c>
      <c r="AJ229" s="145">
        <v>6</v>
      </c>
      <c r="AK229" s="146">
        <v>15</v>
      </c>
      <c r="AL229" s="146">
        <v>2.4</v>
      </c>
      <c r="AM229" s="146">
        <v>90</v>
      </c>
      <c r="AN229" s="147">
        <v>2</v>
      </c>
      <c r="AO229" s="147">
        <v>2</v>
      </c>
      <c r="AP229" s="116" t="s">
        <v>2789</v>
      </c>
      <c r="AQ229" s="147" t="s">
        <v>2794</v>
      </c>
      <c r="AR229" s="147">
        <v>3</v>
      </c>
      <c r="AS229" s="149"/>
      <c r="AT229" s="122">
        <v>44978</v>
      </c>
      <c r="AU229" s="142" t="s">
        <v>2756</v>
      </c>
      <c r="AV229" s="149" t="s">
        <v>696</v>
      </c>
      <c r="AW229" s="150"/>
      <c r="AX229" s="149"/>
      <c r="AY229" s="149"/>
      <c r="AZ229" s="149"/>
      <c r="BA229" s="149"/>
      <c r="BB229" s="149"/>
      <c r="BC229" s="149"/>
      <c r="BD229" s="150" t="s">
        <v>698</v>
      </c>
      <c r="BE229" s="150"/>
      <c r="BF229" s="150"/>
      <c r="BG229" s="151" t="s">
        <v>699</v>
      </c>
      <c r="BH229" s="151" t="s">
        <v>1964</v>
      </c>
      <c r="BI229" s="215" t="s">
        <v>701</v>
      </c>
      <c r="BJ229" s="152"/>
      <c r="BK229" s="152"/>
      <c r="BL229" s="153"/>
      <c r="BM229" s="154"/>
      <c r="BN229" s="111" t="s">
        <v>2789</v>
      </c>
      <c r="BO229" s="226" t="s">
        <v>2789</v>
      </c>
      <c r="BP229" s="130"/>
      <c r="BQ229" s="116" t="s">
        <v>704</v>
      </c>
      <c r="BR229" s="116" t="s">
        <v>705</v>
      </c>
      <c r="BS229" s="132">
        <v>44977</v>
      </c>
      <c r="BT229" s="133">
        <v>100</v>
      </c>
      <c r="BU229" s="132">
        <v>44978</v>
      </c>
      <c r="BV229" s="132"/>
      <c r="BW229" s="132"/>
      <c r="BX229" s="134"/>
      <c r="BY229" s="134"/>
      <c r="BZ229" s="134"/>
      <c r="CA229" s="132"/>
      <c r="CB229" s="135"/>
      <c r="CC229" s="132"/>
      <c r="CD229" s="136"/>
      <c r="CE229" s="136"/>
      <c r="CF229" s="136"/>
      <c r="CG229" s="135"/>
      <c r="CH229" s="129" t="s">
        <v>701</v>
      </c>
      <c r="CI229" s="132">
        <v>45012</v>
      </c>
      <c r="CJ229" s="132">
        <v>45012</v>
      </c>
      <c r="CK229" s="132"/>
      <c r="CL229" s="132">
        <v>45012</v>
      </c>
      <c r="CM229" s="133">
        <v>100</v>
      </c>
      <c r="CN229" s="132">
        <v>45012</v>
      </c>
      <c r="CO229" s="117"/>
      <c r="CP229" s="137" t="s">
        <v>706</v>
      </c>
      <c r="CQ229" s="132"/>
      <c r="CR229" s="117"/>
      <c r="CS229" s="132"/>
      <c r="CT229" s="133"/>
      <c r="CU229" s="137" t="s">
        <v>4382</v>
      </c>
      <c r="CV229" s="117"/>
      <c r="CW229" s="147"/>
      <c r="CX229" s="149"/>
      <c r="CY229" s="132">
        <v>45012</v>
      </c>
      <c r="CZ229" s="132">
        <v>45012</v>
      </c>
      <c r="DA229" s="132"/>
      <c r="DB229" s="117">
        <v>45013</v>
      </c>
      <c r="DC229" s="133">
        <v>100</v>
      </c>
      <c r="DD229" s="117">
        <v>45015</v>
      </c>
      <c r="DE229" s="138" t="s">
        <v>2795</v>
      </c>
      <c r="DF229" s="138">
        <v>45019</v>
      </c>
      <c r="DG229" s="139" t="s">
        <v>4413</v>
      </c>
      <c r="DH229" s="117">
        <v>45050</v>
      </c>
      <c r="DI229" s="117">
        <v>45050</v>
      </c>
      <c r="DJ229" s="117">
        <v>45050</v>
      </c>
      <c r="DK229" s="117">
        <v>45050</v>
      </c>
      <c r="DL229" s="117">
        <v>45040</v>
      </c>
      <c r="DM229" s="117">
        <v>45040</v>
      </c>
      <c r="DN229" s="117"/>
      <c r="DO229" s="117">
        <v>45040</v>
      </c>
      <c r="DP229" s="133">
        <v>100</v>
      </c>
      <c r="DQ229" s="117">
        <v>45040</v>
      </c>
      <c r="DR229" s="117"/>
      <c r="DS229" s="117">
        <v>45020</v>
      </c>
      <c r="DT229" s="117">
        <v>45020</v>
      </c>
      <c r="DU229" s="117"/>
      <c r="DV229" s="117">
        <v>45051</v>
      </c>
      <c r="DW229" s="133">
        <v>100</v>
      </c>
      <c r="DX229" s="117">
        <v>45051</v>
      </c>
      <c r="DY229" s="117"/>
      <c r="DZ229" s="117">
        <v>45038</v>
      </c>
      <c r="EA229" s="117">
        <v>45038</v>
      </c>
      <c r="EB229" s="117"/>
      <c r="EC229" s="117">
        <v>45038</v>
      </c>
      <c r="ED229" s="116">
        <v>100</v>
      </c>
      <c r="EE229" s="117">
        <v>45038</v>
      </c>
      <c r="EF229" s="117" t="s">
        <v>1044</v>
      </c>
      <c r="EG229" s="117">
        <v>45038</v>
      </c>
      <c r="EH229" s="117">
        <v>45038</v>
      </c>
      <c r="EI229" s="117"/>
      <c r="EJ229" s="117">
        <v>45038</v>
      </c>
      <c r="EK229" s="116">
        <v>100</v>
      </c>
      <c r="EL229" s="117">
        <v>45062</v>
      </c>
      <c r="EM229" s="122" t="s">
        <v>1044</v>
      </c>
      <c r="EN229" s="141"/>
      <c r="EO229" s="141"/>
      <c r="EP229" s="141"/>
      <c r="EQ229" s="141"/>
      <c r="ER229" s="141"/>
      <c r="ES229" s="141"/>
      <c r="ET229" s="141"/>
      <c r="EU229" s="117"/>
      <c r="EV229" s="117"/>
      <c r="EW229" s="117"/>
      <c r="EX229" s="117"/>
      <c r="EY229" s="117"/>
      <c r="EZ229" s="117"/>
      <c r="FA229" s="117"/>
      <c r="FB229" s="117">
        <v>45058</v>
      </c>
      <c r="FC229" s="117">
        <v>45058</v>
      </c>
      <c r="FD229" s="117">
        <v>45058</v>
      </c>
      <c r="FE229" s="117">
        <v>45058</v>
      </c>
      <c r="FF229" s="116">
        <v>70</v>
      </c>
      <c r="FG229" s="117"/>
      <c r="FH229" s="138"/>
      <c r="FI229" s="142"/>
      <c r="FJ229" s="142"/>
      <c r="FK229" s="143">
        <v>243346</v>
      </c>
      <c r="FL229" s="143">
        <v>243346</v>
      </c>
      <c r="FM229" s="139" t="s">
        <v>708</v>
      </c>
      <c r="FN229" s="142"/>
      <c r="FO229" s="142"/>
      <c r="FP229" s="143">
        <v>243346</v>
      </c>
      <c r="FQ229" s="143">
        <v>243346</v>
      </c>
      <c r="FR229" s="157" t="s">
        <v>729</v>
      </c>
      <c r="FS229" s="450" t="s">
        <v>4718</v>
      </c>
      <c r="FT229" s="477">
        <v>45147</v>
      </c>
      <c r="FU229" s="478" t="s">
        <v>4865</v>
      </c>
      <c r="FW229" s="479" t="s">
        <v>4724</v>
      </c>
      <c r="FX229" s="480">
        <v>45125</v>
      </c>
      <c r="FY229" s="479" t="s">
        <v>4814</v>
      </c>
    </row>
    <row r="230" spans="1:181" ht="20.100000000000001" customHeight="1" x14ac:dyDescent="0.5">
      <c r="A230" s="109">
        <v>229</v>
      </c>
      <c r="B230" s="109" t="s">
        <v>674</v>
      </c>
      <c r="C230" s="109">
        <v>229</v>
      </c>
      <c r="D230" s="110" t="s">
        <v>675</v>
      </c>
      <c r="E230" s="110" t="s">
        <v>676</v>
      </c>
      <c r="F230" s="110" t="s">
        <v>1302</v>
      </c>
      <c r="G230" s="111" t="s">
        <v>314</v>
      </c>
      <c r="H230" s="110" t="s">
        <v>2796</v>
      </c>
      <c r="I230" s="110" t="s">
        <v>2797</v>
      </c>
      <c r="J230" s="110"/>
      <c r="K230" s="111" t="s">
        <v>2798</v>
      </c>
      <c r="L230" s="111" t="s">
        <v>2739</v>
      </c>
      <c r="M230" s="111"/>
      <c r="N230" s="111" t="s">
        <v>682</v>
      </c>
      <c r="O230" s="111" t="s">
        <v>2800</v>
      </c>
      <c r="P230" s="113">
        <v>13.633639481302399</v>
      </c>
      <c r="Q230" s="113">
        <v>100.56038330547401</v>
      </c>
      <c r="R230" s="114" t="s">
        <v>2801</v>
      </c>
      <c r="S230" s="114"/>
      <c r="T230" s="115"/>
      <c r="U230" s="115"/>
      <c r="V230" s="115"/>
      <c r="W230" s="115" t="s">
        <v>2802</v>
      </c>
      <c r="X230" s="115"/>
      <c r="Y230" s="115"/>
      <c r="Z230" s="181"/>
      <c r="AA230" s="181"/>
      <c r="AB230" s="115"/>
      <c r="AC230" s="115"/>
      <c r="AD230" s="166" t="s">
        <v>762</v>
      </c>
      <c r="AE230" s="166" t="s">
        <v>763</v>
      </c>
      <c r="AF230" s="117">
        <v>44980</v>
      </c>
      <c r="AG230" s="132">
        <v>44980</v>
      </c>
      <c r="AH230" s="118" t="s">
        <v>691</v>
      </c>
      <c r="AI230" s="118" t="s">
        <v>692</v>
      </c>
      <c r="AJ230" s="145">
        <v>8</v>
      </c>
      <c r="AK230" s="146">
        <v>8</v>
      </c>
      <c r="AL230" s="146">
        <v>4.2</v>
      </c>
      <c r="AM230" s="146">
        <v>64</v>
      </c>
      <c r="AN230" s="147">
        <v>1</v>
      </c>
      <c r="AO230" s="147">
        <v>4</v>
      </c>
      <c r="AP230" s="116" t="s">
        <v>2803</v>
      </c>
      <c r="AQ230" s="147"/>
      <c r="AR230" s="147">
        <v>3</v>
      </c>
      <c r="AS230" s="149"/>
      <c r="AT230" s="122">
        <v>44980</v>
      </c>
      <c r="AU230" s="142"/>
      <c r="AV230" s="149" t="s">
        <v>696</v>
      </c>
      <c r="AW230" s="150"/>
      <c r="AX230" s="147"/>
      <c r="AY230" s="147"/>
      <c r="AZ230" s="147"/>
      <c r="BA230" s="147"/>
      <c r="BB230" s="147"/>
      <c r="BC230" s="147"/>
      <c r="BD230" s="150"/>
      <c r="BE230" s="150" t="s">
        <v>2705</v>
      </c>
      <c r="BF230" s="158">
        <v>1</v>
      </c>
      <c r="BG230" s="151" t="s">
        <v>699</v>
      </c>
      <c r="BH230" s="151" t="s">
        <v>1964</v>
      </c>
      <c r="BI230" s="151" t="s">
        <v>701</v>
      </c>
      <c r="BJ230" s="152"/>
      <c r="BK230" s="152"/>
      <c r="BL230" s="153"/>
      <c r="BM230" s="154"/>
      <c r="BN230" s="111" t="s">
        <v>2800</v>
      </c>
      <c r="BO230" s="131" t="s">
        <v>2799</v>
      </c>
      <c r="BP230" s="131" t="s">
        <v>703</v>
      </c>
      <c r="BQ230" s="116" t="s">
        <v>704</v>
      </c>
      <c r="BR230" s="116" t="s">
        <v>705</v>
      </c>
      <c r="BS230" s="132">
        <v>44980</v>
      </c>
      <c r="BT230" s="133">
        <v>100</v>
      </c>
      <c r="BU230" s="132">
        <v>44980</v>
      </c>
      <c r="BV230" s="132"/>
      <c r="BW230" s="132"/>
      <c r="BX230" s="134"/>
      <c r="BY230" s="134"/>
      <c r="BZ230" s="134"/>
      <c r="CA230" s="132"/>
      <c r="CB230" s="135"/>
      <c r="CC230" s="132"/>
      <c r="CD230" s="136"/>
      <c r="CE230" s="136"/>
      <c r="CF230" s="136"/>
      <c r="CG230" s="135"/>
      <c r="CH230" s="129" t="s">
        <v>701</v>
      </c>
      <c r="CI230" s="117">
        <v>45013</v>
      </c>
      <c r="CJ230" s="117">
        <v>45013</v>
      </c>
      <c r="CK230" s="132"/>
      <c r="CL230" s="117">
        <v>45013</v>
      </c>
      <c r="CM230" s="133">
        <v>100</v>
      </c>
      <c r="CN230" s="117">
        <v>45013</v>
      </c>
      <c r="CO230" s="117"/>
      <c r="CP230" s="137" t="s">
        <v>706</v>
      </c>
      <c r="CQ230" s="132"/>
      <c r="CR230" s="117"/>
      <c r="CS230" s="132"/>
      <c r="CT230" s="133"/>
      <c r="CU230" s="137" t="s">
        <v>4382</v>
      </c>
      <c r="CV230" s="117"/>
      <c r="CW230" s="147"/>
      <c r="CX230" s="149"/>
      <c r="CY230" s="117">
        <v>45013</v>
      </c>
      <c r="CZ230" s="117">
        <v>45013</v>
      </c>
      <c r="DA230" s="117"/>
      <c r="DB230" s="117">
        <v>45014</v>
      </c>
      <c r="DC230" s="133">
        <v>100</v>
      </c>
      <c r="DD230" s="117">
        <v>45014</v>
      </c>
      <c r="DE230" s="138"/>
      <c r="DF230" s="138">
        <v>45019</v>
      </c>
      <c r="DG230" s="139" t="s">
        <v>4413</v>
      </c>
      <c r="DH230" s="117">
        <v>45040</v>
      </c>
      <c r="DI230" s="117">
        <v>45040</v>
      </c>
      <c r="DJ230" s="117">
        <v>45040</v>
      </c>
      <c r="DK230" s="117">
        <v>45040</v>
      </c>
      <c r="DL230" s="117"/>
      <c r="DM230" s="117"/>
      <c r="DN230" s="117"/>
      <c r="DO230" s="117"/>
      <c r="DP230" s="140"/>
      <c r="DQ230" s="117"/>
      <c r="DR230" s="117"/>
      <c r="DS230" s="117">
        <v>45058</v>
      </c>
      <c r="DT230" s="117">
        <v>45058</v>
      </c>
      <c r="DU230" s="117"/>
      <c r="DV230" s="117">
        <v>45058</v>
      </c>
      <c r="DW230" s="133">
        <v>100</v>
      </c>
      <c r="DX230" s="117">
        <v>45058</v>
      </c>
      <c r="DY230" s="117"/>
      <c r="DZ230" s="117">
        <v>45039</v>
      </c>
      <c r="EA230" s="117">
        <v>45039</v>
      </c>
      <c r="EB230" s="117"/>
      <c r="EC230" s="117">
        <v>45039</v>
      </c>
      <c r="ED230" s="116">
        <v>100</v>
      </c>
      <c r="EE230" s="117">
        <v>45039</v>
      </c>
      <c r="EF230" s="117" t="s">
        <v>1044</v>
      </c>
      <c r="EG230" s="117">
        <v>45039</v>
      </c>
      <c r="EH230" s="117">
        <v>45039</v>
      </c>
      <c r="EI230" s="117"/>
      <c r="EJ230" s="117">
        <v>45039</v>
      </c>
      <c r="EK230" s="116">
        <v>100</v>
      </c>
      <c r="EL230" s="117">
        <v>45062</v>
      </c>
      <c r="EM230" s="122" t="s">
        <v>1044</v>
      </c>
      <c r="EN230" s="141"/>
      <c r="EO230" s="141"/>
      <c r="EP230" s="141"/>
      <c r="EQ230" s="141"/>
      <c r="ER230" s="141"/>
      <c r="ES230" s="141"/>
      <c r="ET230" s="141"/>
      <c r="EU230" s="117"/>
      <c r="EV230" s="117"/>
      <c r="EW230" s="117"/>
      <c r="EX230" s="117"/>
      <c r="EY230" s="117"/>
      <c r="EZ230" s="117"/>
      <c r="FA230" s="117"/>
      <c r="FB230" s="117">
        <v>45063</v>
      </c>
      <c r="FC230" s="117">
        <v>45063</v>
      </c>
      <c r="FD230" s="117">
        <v>45063</v>
      </c>
      <c r="FE230" s="117">
        <v>45063</v>
      </c>
      <c r="FF230" s="116">
        <v>70</v>
      </c>
      <c r="FG230" s="117"/>
      <c r="FH230" s="138"/>
      <c r="FI230" s="142"/>
      <c r="FJ230" s="142"/>
      <c r="FK230" s="143">
        <v>243347</v>
      </c>
      <c r="FL230" s="143">
        <v>243347</v>
      </c>
      <c r="FM230" s="139" t="s">
        <v>708</v>
      </c>
      <c r="FN230" s="142"/>
      <c r="FO230" s="142"/>
      <c r="FP230" s="143">
        <v>243347</v>
      </c>
      <c r="FQ230" s="143">
        <v>243347</v>
      </c>
      <c r="FR230" s="139" t="s">
        <v>708</v>
      </c>
      <c r="FS230" s="450" t="s">
        <v>4718</v>
      </c>
      <c r="FT230" s="477">
        <v>45147</v>
      </c>
      <c r="FU230" s="478" t="s">
        <v>4865</v>
      </c>
      <c r="FW230" s="479" t="s">
        <v>4718</v>
      </c>
      <c r="FX230" s="480">
        <v>45126</v>
      </c>
      <c r="FY230" s="479" t="s">
        <v>4814</v>
      </c>
    </row>
    <row r="231" spans="1:181" ht="20.100000000000001" customHeight="1" x14ac:dyDescent="0.5">
      <c r="A231" s="109">
        <v>230</v>
      </c>
      <c r="B231" s="109" t="s">
        <v>674</v>
      </c>
      <c r="C231" s="109">
        <v>230</v>
      </c>
      <c r="D231" s="110" t="s">
        <v>675</v>
      </c>
      <c r="E231" s="110" t="s">
        <v>676</v>
      </c>
      <c r="F231" s="110" t="s">
        <v>1302</v>
      </c>
      <c r="G231" s="111" t="s">
        <v>314</v>
      </c>
      <c r="H231" s="110" t="s">
        <v>2796</v>
      </c>
      <c r="I231" s="110" t="s">
        <v>2804</v>
      </c>
      <c r="J231" s="110"/>
      <c r="K231" s="111" t="s">
        <v>4547</v>
      </c>
      <c r="L231" s="111"/>
      <c r="M231" s="111"/>
      <c r="N231" s="111" t="s">
        <v>682</v>
      </c>
      <c r="O231" s="111" t="s">
        <v>4926</v>
      </c>
      <c r="P231" s="113">
        <v>13.637911708228399</v>
      </c>
      <c r="Q231" s="113">
        <v>100.533381021129</v>
      </c>
      <c r="R231" s="114" t="s">
        <v>2806</v>
      </c>
      <c r="S231" s="114"/>
      <c r="T231" s="115"/>
      <c r="U231" s="115"/>
      <c r="V231" s="115"/>
      <c r="W231" s="115" t="s">
        <v>2807</v>
      </c>
      <c r="X231" s="115"/>
      <c r="Y231" s="115"/>
      <c r="Z231" s="181"/>
      <c r="AA231" s="181"/>
      <c r="AB231" s="115"/>
      <c r="AC231" s="115"/>
      <c r="AD231" s="166" t="s">
        <v>762</v>
      </c>
      <c r="AE231" s="166" t="s">
        <v>763</v>
      </c>
      <c r="AF231" s="117">
        <v>44980</v>
      </c>
      <c r="AG231" s="132">
        <v>44981</v>
      </c>
      <c r="AH231" s="118" t="s">
        <v>691</v>
      </c>
      <c r="AI231" s="118" t="s">
        <v>692</v>
      </c>
      <c r="AJ231" s="145">
        <v>7.2</v>
      </c>
      <c r="AK231" s="146">
        <v>8</v>
      </c>
      <c r="AL231" s="146">
        <v>3.4</v>
      </c>
      <c r="AM231" s="146">
        <v>57.6</v>
      </c>
      <c r="AN231" s="147">
        <v>2</v>
      </c>
      <c r="AO231" s="147">
        <v>4</v>
      </c>
      <c r="AP231" s="116" t="s">
        <v>816</v>
      </c>
      <c r="AQ231" s="147" t="s">
        <v>882</v>
      </c>
      <c r="AR231" s="147">
        <v>3</v>
      </c>
      <c r="AS231" s="149"/>
      <c r="AT231" s="122"/>
      <c r="AU231" s="142"/>
      <c r="AV231" s="149" t="s">
        <v>696</v>
      </c>
      <c r="AW231" s="150"/>
      <c r="AX231" s="149"/>
      <c r="AY231" s="149"/>
      <c r="AZ231" s="149"/>
      <c r="BA231" s="147" t="s">
        <v>2808</v>
      </c>
      <c r="BB231" s="147" t="s">
        <v>902</v>
      </c>
      <c r="BC231" s="149"/>
      <c r="BD231" s="150" t="s">
        <v>698</v>
      </c>
      <c r="BE231" s="150"/>
      <c r="BF231" s="150"/>
      <c r="BG231" s="151" t="s">
        <v>699</v>
      </c>
      <c r="BH231" s="151" t="s">
        <v>1964</v>
      </c>
      <c r="BI231" s="151" t="s">
        <v>701</v>
      </c>
      <c r="BJ231" s="152"/>
      <c r="BK231" s="152"/>
      <c r="BL231" s="153"/>
      <c r="BM231" s="154"/>
      <c r="BN231" s="111" t="s">
        <v>2809</v>
      </c>
      <c r="BO231" s="131" t="s">
        <v>2805</v>
      </c>
      <c r="BP231" s="131" t="s">
        <v>703</v>
      </c>
      <c r="BQ231" s="116" t="s">
        <v>704</v>
      </c>
      <c r="BR231" s="116" t="s">
        <v>705</v>
      </c>
      <c r="BS231" s="132">
        <v>44981</v>
      </c>
      <c r="BT231" s="133">
        <v>100</v>
      </c>
      <c r="BU231" s="132">
        <v>44981</v>
      </c>
      <c r="BV231" s="132"/>
      <c r="BW231" s="132"/>
      <c r="BX231" s="134"/>
      <c r="BY231" s="134"/>
      <c r="BZ231" s="134"/>
      <c r="CA231" s="132"/>
      <c r="CB231" s="135"/>
      <c r="CC231" s="132"/>
      <c r="CD231" s="136"/>
      <c r="CE231" s="136"/>
      <c r="CF231" s="136"/>
      <c r="CG231" s="135"/>
      <c r="CH231" s="129" t="s">
        <v>701</v>
      </c>
      <c r="CI231" s="132">
        <v>44997</v>
      </c>
      <c r="CJ231" s="132">
        <v>44997</v>
      </c>
      <c r="CK231" s="132"/>
      <c r="CL231" s="132">
        <v>44997</v>
      </c>
      <c r="CM231" s="133">
        <v>100</v>
      </c>
      <c r="CN231" s="132">
        <v>44997</v>
      </c>
      <c r="CO231" s="117"/>
      <c r="CP231" s="117">
        <v>45014</v>
      </c>
      <c r="CQ231" s="117">
        <v>45014</v>
      </c>
      <c r="CR231" s="117"/>
      <c r="CS231" s="117">
        <v>45014</v>
      </c>
      <c r="CT231" s="133">
        <v>100</v>
      </c>
      <c r="CU231" s="117">
        <v>45014</v>
      </c>
      <c r="CV231" s="117" t="s">
        <v>727</v>
      </c>
      <c r="CW231" s="147"/>
      <c r="CX231" s="149"/>
      <c r="CY231" s="117">
        <v>44997</v>
      </c>
      <c r="CZ231" s="117">
        <v>44997</v>
      </c>
      <c r="DA231" s="117"/>
      <c r="DB231" s="117">
        <v>44997</v>
      </c>
      <c r="DC231" s="133">
        <v>100</v>
      </c>
      <c r="DD231" s="117">
        <v>44997</v>
      </c>
      <c r="DE231" s="138"/>
      <c r="DF231" s="138">
        <v>45012</v>
      </c>
      <c r="DG231" s="139" t="s">
        <v>4383</v>
      </c>
      <c r="DH231" s="117">
        <v>45036</v>
      </c>
      <c r="DI231" s="117">
        <v>45036</v>
      </c>
      <c r="DJ231" s="117">
        <v>45036</v>
      </c>
      <c r="DK231" s="117">
        <v>45036</v>
      </c>
      <c r="DL231" s="117"/>
      <c r="DM231" s="117"/>
      <c r="DN231" s="117"/>
      <c r="DO231" s="117"/>
      <c r="DP231" s="140"/>
      <c r="DQ231" s="117"/>
      <c r="DR231" s="117"/>
      <c r="DS231" s="117">
        <v>45047</v>
      </c>
      <c r="DT231" s="117">
        <v>45047</v>
      </c>
      <c r="DU231" s="117"/>
      <c r="DV231" s="117">
        <v>45047</v>
      </c>
      <c r="DW231" s="133">
        <v>100</v>
      </c>
      <c r="DX231" s="117">
        <v>45047</v>
      </c>
      <c r="DY231" s="117"/>
      <c r="DZ231" s="117">
        <v>45037</v>
      </c>
      <c r="EA231" s="117">
        <v>45037</v>
      </c>
      <c r="EB231" s="117"/>
      <c r="EC231" s="117">
        <v>45037</v>
      </c>
      <c r="ED231" s="116">
        <v>100</v>
      </c>
      <c r="EE231" s="117">
        <v>45037</v>
      </c>
      <c r="EF231" s="117" t="s">
        <v>1044</v>
      </c>
      <c r="EG231" s="117">
        <v>45037</v>
      </c>
      <c r="EH231" s="117">
        <v>45037</v>
      </c>
      <c r="EI231" s="117"/>
      <c r="EJ231" s="117">
        <v>45037</v>
      </c>
      <c r="EK231" s="116">
        <v>100</v>
      </c>
      <c r="EL231" s="117">
        <v>45062</v>
      </c>
      <c r="EM231" s="122" t="s">
        <v>1044</v>
      </c>
      <c r="EN231" s="141"/>
      <c r="EO231" s="141"/>
      <c r="EP231" s="141"/>
      <c r="EQ231" s="141"/>
      <c r="ER231" s="141"/>
      <c r="ES231" s="141"/>
      <c r="ET231" s="141"/>
      <c r="EU231" s="117"/>
      <c r="EV231" s="117"/>
      <c r="EW231" s="117"/>
      <c r="EX231" s="117"/>
      <c r="EY231" s="117"/>
      <c r="EZ231" s="117"/>
      <c r="FA231" s="117"/>
      <c r="FB231" s="117">
        <v>45048</v>
      </c>
      <c r="FC231" s="117">
        <v>45048</v>
      </c>
      <c r="FD231" s="117">
        <v>45048</v>
      </c>
      <c r="FE231" s="117">
        <v>45049</v>
      </c>
      <c r="FF231" s="116">
        <v>70</v>
      </c>
      <c r="FG231" s="117"/>
      <c r="FH231" s="138"/>
      <c r="FI231" s="142"/>
      <c r="FJ231" s="142"/>
      <c r="FK231" s="143">
        <v>243347</v>
      </c>
      <c r="FL231" s="143">
        <v>243347</v>
      </c>
      <c r="FM231" s="139" t="s">
        <v>708</v>
      </c>
      <c r="FN231" s="142"/>
      <c r="FO231" s="142"/>
      <c r="FP231" s="143">
        <v>243347</v>
      </c>
      <c r="FQ231" s="143">
        <v>243347</v>
      </c>
      <c r="FR231" s="139" t="s">
        <v>708</v>
      </c>
      <c r="FS231" s="450" t="s">
        <v>4718</v>
      </c>
      <c r="FT231" s="477">
        <v>45147</v>
      </c>
      <c r="FU231" s="478" t="s">
        <v>4865</v>
      </c>
      <c r="FW231" s="479" t="s">
        <v>4718</v>
      </c>
      <c r="FX231" s="480">
        <v>45126</v>
      </c>
      <c r="FY231" s="479" t="s">
        <v>4814</v>
      </c>
    </row>
    <row r="232" spans="1:181" ht="20.100000000000001" customHeight="1" x14ac:dyDescent="0.5">
      <c r="A232" s="109">
        <v>231</v>
      </c>
      <c r="B232" s="109" t="s">
        <v>674</v>
      </c>
      <c r="C232" s="109">
        <v>231</v>
      </c>
      <c r="D232" s="110" t="s">
        <v>675</v>
      </c>
      <c r="E232" s="110" t="s">
        <v>676</v>
      </c>
      <c r="F232" s="110" t="s">
        <v>1302</v>
      </c>
      <c r="G232" s="111" t="s">
        <v>314</v>
      </c>
      <c r="H232" s="110" t="s">
        <v>2810</v>
      </c>
      <c r="I232" s="110" t="s">
        <v>2811</v>
      </c>
      <c r="J232" s="110"/>
      <c r="K232" s="111" t="s">
        <v>2812</v>
      </c>
      <c r="L232" s="111" t="s">
        <v>2777</v>
      </c>
      <c r="M232" s="111" t="s">
        <v>912</v>
      </c>
      <c r="N232" s="111" t="s">
        <v>682</v>
      </c>
      <c r="O232" s="111" t="s">
        <v>2813</v>
      </c>
      <c r="P232" s="113">
        <v>13.603013609818801</v>
      </c>
      <c r="Q232" s="113">
        <v>100.74601544996401</v>
      </c>
      <c r="R232" s="114" t="s">
        <v>2814</v>
      </c>
      <c r="S232" s="114" t="s">
        <v>2815</v>
      </c>
      <c r="T232" s="115" t="s">
        <v>2816</v>
      </c>
      <c r="U232" s="115" t="s">
        <v>2817</v>
      </c>
      <c r="V232" s="115"/>
      <c r="W232" s="115" t="s">
        <v>2818</v>
      </c>
      <c r="X232" s="115"/>
      <c r="Y232" s="115"/>
      <c r="Z232" s="181"/>
      <c r="AA232" s="181"/>
      <c r="AB232" s="115"/>
      <c r="AC232" s="115"/>
      <c r="AD232" s="166" t="s">
        <v>762</v>
      </c>
      <c r="AE232" s="166" t="s">
        <v>763</v>
      </c>
      <c r="AF232" s="117" t="s">
        <v>690</v>
      </c>
      <c r="AG232" s="132">
        <v>44979</v>
      </c>
      <c r="AH232" s="118" t="s">
        <v>691</v>
      </c>
      <c r="AI232" s="118" t="s">
        <v>692</v>
      </c>
      <c r="AJ232" s="145">
        <v>8.1999999999999993</v>
      </c>
      <c r="AK232" s="146">
        <v>10.3</v>
      </c>
      <c r="AL232" s="146">
        <v>3.5</v>
      </c>
      <c r="AM232" s="146">
        <v>84.46</v>
      </c>
      <c r="AN232" s="147">
        <v>3</v>
      </c>
      <c r="AO232" s="147">
        <v>4</v>
      </c>
      <c r="AP232" s="116" t="s">
        <v>716</v>
      </c>
      <c r="AQ232" s="147" t="s">
        <v>882</v>
      </c>
      <c r="AR232" s="147">
        <v>3</v>
      </c>
      <c r="AS232" s="149"/>
      <c r="AT232" s="122">
        <v>44980</v>
      </c>
      <c r="AU232" s="142"/>
      <c r="AV232" s="149" t="s">
        <v>696</v>
      </c>
      <c r="AW232" s="150"/>
      <c r="AX232" s="149"/>
      <c r="AY232" s="149"/>
      <c r="AZ232" s="149"/>
      <c r="BA232" s="149"/>
      <c r="BB232" s="147" t="s">
        <v>902</v>
      </c>
      <c r="BC232" s="149"/>
      <c r="BD232" s="150" t="s">
        <v>698</v>
      </c>
      <c r="BE232" s="150"/>
      <c r="BF232" s="150"/>
      <c r="BG232" s="151" t="s">
        <v>699</v>
      </c>
      <c r="BH232" s="151" t="s">
        <v>1964</v>
      </c>
      <c r="BI232" s="151" t="s">
        <v>701</v>
      </c>
      <c r="BJ232" s="152"/>
      <c r="BK232" s="152"/>
      <c r="BL232" s="153"/>
      <c r="BM232" s="154"/>
      <c r="BN232" s="111" t="s">
        <v>2813</v>
      </c>
      <c r="BO232" s="226" t="s">
        <v>2813</v>
      </c>
      <c r="BP232" s="130"/>
      <c r="BQ232" s="116" t="s">
        <v>704</v>
      </c>
      <c r="BR232" s="116" t="s">
        <v>1143</v>
      </c>
      <c r="BS232" s="132">
        <v>44979</v>
      </c>
      <c r="BT232" s="133">
        <v>100</v>
      </c>
      <c r="BU232" s="132">
        <v>44979</v>
      </c>
      <c r="BV232" s="132"/>
      <c r="BW232" s="132"/>
      <c r="BX232" s="134"/>
      <c r="BY232" s="134"/>
      <c r="BZ232" s="134"/>
      <c r="CA232" s="132"/>
      <c r="CB232" s="135"/>
      <c r="CC232" s="132"/>
      <c r="CD232" s="136"/>
      <c r="CE232" s="136"/>
      <c r="CF232" s="136"/>
      <c r="CG232" s="135"/>
      <c r="CH232" s="129" t="s">
        <v>701</v>
      </c>
      <c r="CI232" s="132">
        <v>45003</v>
      </c>
      <c r="CJ232" s="132">
        <v>45003</v>
      </c>
      <c r="CK232" s="132"/>
      <c r="CL232" s="132">
        <v>45003</v>
      </c>
      <c r="CM232" s="133">
        <v>100</v>
      </c>
      <c r="CN232" s="132">
        <v>45003</v>
      </c>
      <c r="CO232" s="117"/>
      <c r="CP232" s="132">
        <v>45017</v>
      </c>
      <c r="CQ232" s="132">
        <v>45017</v>
      </c>
      <c r="CR232" s="117"/>
      <c r="CS232" s="132">
        <v>45017</v>
      </c>
      <c r="CT232" s="133">
        <v>100</v>
      </c>
      <c r="CU232" s="132">
        <v>45017</v>
      </c>
      <c r="CV232" s="117"/>
      <c r="CW232" s="147"/>
      <c r="CX232" s="149"/>
      <c r="CY232" s="132">
        <v>45003</v>
      </c>
      <c r="CZ232" s="132">
        <v>45003</v>
      </c>
      <c r="DA232" s="132"/>
      <c r="DB232" s="117">
        <v>45006</v>
      </c>
      <c r="DC232" s="133">
        <v>100</v>
      </c>
      <c r="DD232" s="117">
        <v>45010</v>
      </c>
      <c r="DE232" s="138"/>
      <c r="DF232" s="138">
        <v>45012</v>
      </c>
      <c r="DG232" s="139" t="s">
        <v>4383</v>
      </c>
      <c r="DH232" s="117">
        <v>45050</v>
      </c>
      <c r="DI232" s="117">
        <v>45050</v>
      </c>
      <c r="DJ232" s="117">
        <v>45050</v>
      </c>
      <c r="DK232" s="117">
        <v>45050</v>
      </c>
      <c r="DL232" s="117">
        <v>45040</v>
      </c>
      <c r="DM232" s="117">
        <v>45040</v>
      </c>
      <c r="DN232" s="117"/>
      <c r="DO232" s="117">
        <v>45040</v>
      </c>
      <c r="DP232" s="133">
        <v>100</v>
      </c>
      <c r="DQ232" s="117">
        <v>45040</v>
      </c>
      <c r="DR232" s="117"/>
      <c r="DS232" s="117">
        <v>45020</v>
      </c>
      <c r="DT232" s="117">
        <v>45020</v>
      </c>
      <c r="DU232" s="117"/>
      <c r="DV232" s="117">
        <v>45021</v>
      </c>
      <c r="DW232" s="133">
        <v>100</v>
      </c>
      <c r="DX232" s="117">
        <v>45040</v>
      </c>
      <c r="DY232" s="117"/>
      <c r="DZ232" s="117">
        <v>45026</v>
      </c>
      <c r="EA232" s="117">
        <v>45026</v>
      </c>
      <c r="EB232" s="117"/>
      <c r="EC232" s="117">
        <v>45026</v>
      </c>
      <c r="ED232" s="116">
        <v>100</v>
      </c>
      <c r="EE232" s="117">
        <v>45026</v>
      </c>
      <c r="EF232" s="117" t="s">
        <v>2138</v>
      </c>
      <c r="EG232" s="117">
        <v>45026</v>
      </c>
      <c r="EH232" s="117">
        <v>45026</v>
      </c>
      <c r="EI232" s="117"/>
      <c r="EJ232" s="117">
        <v>45027</v>
      </c>
      <c r="EK232" s="116">
        <v>100</v>
      </c>
      <c r="EL232" s="117">
        <v>45062</v>
      </c>
      <c r="EM232" s="122" t="s">
        <v>4867</v>
      </c>
      <c r="EN232" s="141"/>
      <c r="EO232" s="141"/>
      <c r="EP232" s="141"/>
      <c r="EQ232" s="141"/>
      <c r="ER232" s="141"/>
      <c r="ES232" s="141"/>
      <c r="ET232" s="141"/>
      <c r="EU232" s="117"/>
      <c r="EV232" s="117"/>
      <c r="EW232" s="117"/>
      <c r="EX232" s="117"/>
      <c r="EY232" s="117"/>
      <c r="EZ232" s="117"/>
      <c r="FA232" s="117"/>
      <c r="FB232" s="117">
        <v>45062</v>
      </c>
      <c r="FC232" s="117">
        <v>45062</v>
      </c>
      <c r="FD232" s="117">
        <v>45062</v>
      </c>
      <c r="FE232" s="117">
        <v>45062</v>
      </c>
      <c r="FF232" s="116">
        <v>20</v>
      </c>
      <c r="FG232" s="117"/>
      <c r="FH232" s="138"/>
      <c r="FI232" s="142"/>
      <c r="FJ232" s="142"/>
      <c r="FK232" s="143">
        <v>243354</v>
      </c>
      <c r="FL232" s="143">
        <v>243354</v>
      </c>
      <c r="FM232" s="139" t="s">
        <v>708</v>
      </c>
      <c r="FN232" s="142"/>
      <c r="FO232" s="142"/>
      <c r="FP232" s="143">
        <v>243354</v>
      </c>
      <c r="FQ232" s="143">
        <v>243354</v>
      </c>
      <c r="FR232" s="139" t="s">
        <v>708</v>
      </c>
      <c r="FS232" s="450" t="s">
        <v>4718</v>
      </c>
      <c r="FT232" s="477">
        <v>45148</v>
      </c>
      <c r="FU232" s="478" t="s">
        <v>4865</v>
      </c>
      <c r="FW232" s="479" t="s">
        <v>4718</v>
      </c>
      <c r="FX232" s="480">
        <v>45126</v>
      </c>
      <c r="FY232" s="479" t="s">
        <v>4814</v>
      </c>
    </row>
    <row r="233" spans="1:181" ht="20.100000000000001" customHeight="1" x14ac:dyDescent="0.5">
      <c r="A233" s="109">
        <v>232</v>
      </c>
      <c r="B233" s="109" t="s">
        <v>674</v>
      </c>
      <c r="C233" s="109">
        <v>232</v>
      </c>
      <c r="D233" s="110" t="s">
        <v>675</v>
      </c>
      <c r="E233" s="110" t="s">
        <v>676</v>
      </c>
      <c r="F233" s="110" t="s">
        <v>1302</v>
      </c>
      <c r="G233" s="111" t="s">
        <v>314</v>
      </c>
      <c r="H233" s="110" t="s">
        <v>2774</v>
      </c>
      <c r="I233" s="110" t="s">
        <v>2775</v>
      </c>
      <c r="J233" s="110"/>
      <c r="K233" s="111" t="s">
        <v>2819</v>
      </c>
      <c r="L233" s="111" t="s">
        <v>2739</v>
      </c>
      <c r="M233" s="111" t="s">
        <v>912</v>
      </c>
      <c r="N233" s="111" t="s">
        <v>682</v>
      </c>
      <c r="O233" s="111" t="s">
        <v>2820</v>
      </c>
      <c r="P233" s="113">
        <v>13.5066084795303</v>
      </c>
      <c r="Q233" s="113">
        <v>100.833111894144</v>
      </c>
      <c r="R233" s="114" t="s">
        <v>2821</v>
      </c>
      <c r="S233" s="114"/>
      <c r="T233" s="115" t="s">
        <v>2822</v>
      </c>
      <c r="U233" s="115" t="s">
        <v>2823</v>
      </c>
      <c r="V233" s="115"/>
      <c r="W233" s="115" t="s">
        <v>2824</v>
      </c>
      <c r="X233" s="115"/>
      <c r="Y233" s="115"/>
      <c r="Z233" s="181"/>
      <c r="AA233" s="181"/>
      <c r="AB233" s="115"/>
      <c r="AC233" s="115"/>
      <c r="AD233" s="166" t="s">
        <v>762</v>
      </c>
      <c r="AE233" s="166" t="s">
        <v>763</v>
      </c>
      <c r="AF233" s="117" t="s">
        <v>690</v>
      </c>
      <c r="AG233" s="132">
        <v>44978</v>
      </c>
      <c r="AH233" s="118" t="s">
        <v>691</v>
      </c>
      <c r="AI233" s="118" t="s">
        <v>692</v>
      </c>
      <c r="AJ233" s="145">
        <v>8</v>
      </c>
      <c r="AK233" s="146">
        <v>8</v>
      </c>
      <c r="AL233" s="146">
        <v>3.2</v>
      </c>
      <c r="AM233" s="146">
        <v>64</v>
      </c>
      <c r="AN233" s="147">
        <v>2</v>
      </c>
      <c r="AO233" s="147">
        <v>2</v>
      </c>
      <c r="AP233" s="116" t="s">
        <v>974</v>
      </c>
      <c r="AQ233" s="147" t="s">
        <v>694</v>
      </c>
      <c r="AR233" s="147">
        <v>3</v>
      </c>
      <c r="AS233" s="149"/>
      <c r="AT233" s="122">
        <v>44978</v>
      </c>
      <c r="AU233" s="142"/>
      <c r="AV233" s="149" t="s">
        <v>696</v>
      </c>
      <c r="AW233" s="150"/>
      <c r="AX233" s="149"/>
      <c r="AY233" s="149"/>
      <c r="AZ233" s="149"/>
      <c r="BA233" s="149"/>
      <c r="BB233" s="149"/>
      <c r="BC233" s="149"/>
      <c r="BD233" s="150" t="s">
        <v>698</v>
      </c>
      <c r="BE233" s="150"/>
      <c r="BF233" s="150"/>
      <c r="BG233" s="151" t="s">
        <v>699</v>
      </c>
      <c r="BH233" s="151" t="s">
        <v>1964</v>
      </c>
      <c r="BI233" s="151" t="s">
        <v>701</v>
      </c>
      <c r="BJ233" s="152"/>
      <c r="BK233" s="152"/>
      <c r="BL233" s="153"/>
      <c r="BM233" s="154"/>
      <c r="BN233" s="111" t="s">
        <v>2820</v>
      </c>
      <c r="BO233" s="226" t="s">
        <v>2820</v>
      </c>
      <c r="BP233" s="130"/>
      <c r="BQ233" s="116" t="s">
        <v>704</v>
      </c>
      <c r="BR233" s="116" t="s">
        <v>1143</v>
      </c>
      <c r="BS233" s="132">
        <v>44977</v>
      </c>
      <c r="BT233" s="133">
        <v>100</v>
      </c>
      <c r="BU233" s="132">
        <v>44978</v>
      </c>
      <c r="BV233" s="132"/>
      <c r="BW233" s="132"/>
      <c r="BX233" s="134"/>
      <c r="BY233" s="134"/>
      <c r="BZ233" s="134"/>
      <c r="CA233" s="132"/>
      <c r="CB233" s="135"/>
      <c r="CC233" s="132"/>
      <c r="CD233" s="136"/>
      <c r="CE233" s="136"/>
      <c r="CF233" s="136"/>
      <c r="CG233" s="135"/>
      <c r="CH233" s="129" t="s">
        <v>701</v>
      </c>
      <c r="CI233" s="117">
        <v>44993</v>
      </c>
      <c r="CJ233" s="117">
        <v>44993</v>
      </c>
      <c r="CK233" s="132"/>
      <c r="CL233" s="117">
        <v>44993</v>
      </c>
      <c r="CM233" s="133">
        <v>100</v>
      </c>
      <c r="CN233" s="117">
        <v>44993</v>
      </c>
      <c r="CO233" s="117"/>
      <c r="CP233" s="117">
        <v>45013</v>
      </c>
      <c r="CQ233" s="117">
        <v>45013</v>
      </c>
      <c r="CR233" s="117"/>
      <c r="CS233" s="117">
        <v>45013</v>
      </c>
      <c r="CT233" s="133">
        <v>100</v>
      </c>
      <c r="CU233" s="117">
        <v>45013</v>
      </c>
      <c r="CV233" s="117" t="s">
        <v>868</v>
      </c>
      <c r="CW233" s="147"/>
      <c r="CX233" s="149"/>
      <c r="CY233" s="117">
        <v>44993</v>
      </c>
      <c r="CZ233" s="117">
        <v>44993</v>
      </c>
      <c r="DA233" s="117"/>
      <c r="DB233" s="117">
        <v>44993</v>
      </c>
      <c r="DC233" s="133">
        <v>100</v>
      </c>
      <c r="DD233" s="117">
        <v>44993</v>
      </c>
      <c r="DE233" s="138"/>
      <c r="DF233" s="138">
        <v>45012</v>
      </c>
      <c r="DG233" s="139" t="s">
        <v>4383</v>
      </c>
      <c r="DH233" s="117">
        <v>45041</v>
      </c>
      <c r="DI233" s="117">
        <v>45041</v>
      </c>
      <c r="DJ233" s="117">
        <v>45041</v>
      </c>
      <c r="DK233" s="117">
        <v>45041</v>
      </c>
      <c r="DL233" s="117"/>
      <c r="DM233" s="117"/>
      <c r="DN233" s="117"/>
      <c r="DO233" s="117"/>
      <c r="DP233" s="140"/>
      <c r="DQ233" s="117"/>
      <c r="DR233" s="117"/>
      <c r="DS233" s="117">
        <v>45023</v>
      </c>
      <c r="DT233" s="117">
        <v>45023</v>
      </c>
      <c r="DU233" s="117"/>
      <c r="DV233" s="117">
        <v>45024</v>
      </c>
      <c r="DW233" s="133">
        <v>100</v>
      </c>
      <c r="DX233" s="117">
        <v>45054</v>
      </c>
      <c r="DY233" s="117"/>
      <c r="DZ233" s="117">
        <v>45026</v>
      </c>
      <c r="EA233" s="117">
        <v>45026</v>
      </c>
      <c r="EB233" s="117"/>
      <c r="EC233" s="117">
        <v>45026</v>
      </c>
      <c r="ED233" s="116">
        <v>100</v>
      </c>
      <c r="EE233" s="117">
        <v>45026</v>
      </c>
      <c r="EF233" s="117" t="s">
        <v>2825</v>
      </c>
      <c r="EG233" s="117">
        <v>45026</v>
      </c>
      <c r="EH233" s="117">
        <v>45026</v>
      </c>
      <c r="EI233" s="117"/>
      <c r="EJ233" s="117">
        <v>45027</v>
      </c>
      <c r="EK233" s="116">
        <v>100</v>
      </c>
      <c r="EL233" s="117">
        <v>45063</v>
      </c>
      <c r="EM233" s="122" t="s">
        <v>4731</v>
      </c>
      <c r="EN233" s="141"/>
      <c r="EO233" s="141"/>
      <c r="EP233" s="141"/>
      <c r="EQ233" s="141"/>
      <c r="ER233" s="141"/>
      <c r="ES233" s="141"/>
      <c r="ET233" s="141"/>
      <c r="EU233" s="117"/>
      <c r="EV233" s="117"/>
      <c r="EW233" s="117"/>
      <c r="EX233" s="117"/>
      <c r="EY233" s="117"/>
      <c r="EZ233" s="117"/>
      <c r="FA233" s="117"/>
      <c r="FB233" s="117">
        <v>45048</v>
      </c>
      <c r="FC233" s="117">
        <v>45048</v>
      </c>
      <c r="FD233" s="117">
        <v>45048</v>
      </c>
      <c r="FE233" s="117">
        <v>45049</v>
      </c>
      <c r="FF233" s="116">
        <v>70</v>
      </c>
      <c r="FG233" s="117"/>
      <c r="FH233" s="138" t="s">
        <v>4732</v>
      </c>
      <c r="FI233" s="142"/>
      <c r="FJ233" s="142"/>
      <c r="FK233" s="143"/>
      <c r="FL233" s="143"/>
      <c r="FM233" s="139"/>
      <c r="FN233" s="142"/>
      <c r="FO233" s="142"/>
      <c r="FP233" s="143"/>
      <c r="FQ233" s="143"/>
      <c r="FR233" s="139"/>
      <c r="FS233" s="450" t="s">
        <v>4718</v>
      </c>
      <c r="FT233" s="477">
        <v>45148</v>
      </c>
      <c r="FU233" s="478" t="s">
        <v>4865</v>
      </c>
      <c r="FW233" s="479" t="s">
        <v>4723</v>
      </c>
      <c r="FX233" s="480">
        <v>45126</v>
      </c>
      <c r="FY233" s="479" t="s">
        <v>4814</v>
      </c>
    </row>
    <row r="234" spans="1:181" ht="20.100000000000001" customHeight="1" x14ac:dyDescent="0.5">
      <c r="A234" s="109">
        <v>233</v>
      </c>
      <c r="B234" s="109" t="s">
        <v>674</v>
      </c>
      <c r="C234" s="109">
        <v>233</v>
      </c>
      <c r="D234" s="110" t="s">
        <v>675</v>
      </c>
      <c r="E234" s="110" t="s">
        <v>676</v>
      </c>
      <c r="F234" s="110" t="s">
        <v>1302</v>
      </c>
      <c r="G234" s="111" t="s">
        <v>304</v>
      </c>
      <c r="H234" s="110" t="s">
        <v>2826</v>
      </c>
      <c r="I234" s="110" t="s">
        <v>2826</v>
      </c>
      <c r="J234" s="110"/>
      <c r="K234" s="111" t="s">
        <v>2827</v>
      </c>
      <c r="L234" s="111" t="s">
        <v>2828</v>
      </c>
      <c r="M234" s="111"/>
      <c r="N234" s="111" t="s">
        <v>1306</v>
      </c>
      <c r="O234" s="111" t="s">
        <v>2829</v>
      </c>
      <c r="P234" s="113">
        <v>13.667808087059401</v>
      </c>
      <c r="Q234" s="113">
        <v>102.079339721129</v>
      </c>
      <c r="R234" s="114" t="s">
        <v>2830</v>
      </c>
      <c r="S234" s="114" t="s">
        <v>2831</v>
      </c>
      <c r="T234" s="115" t="s">
        <v>2832</v>
      </c>
      <c r="U234" s="115" t="s">
        <v>2833</v>
      </c>
      <c r="V234" s="115"/>
      <c r="W234" s="115" t="s">
        <v>2834</v>
      </c>
      <c r="X234" s="115"/>
      <c r="Y234" s="115"/>
      <c r="Z234" s="181"/>
      <c r="AA234" s="181"/>
      <c r="AB234" s="115"/>
      <c r="AC234" s="115"/>
      <c r="AD234" s="312" t="s">
        <v>1775</v>
      </c>
      <c r="AE234" s="166" t="s">
        <v>1776</v>
      </c>
      <c r="AF234" s="117" t="s">
        <v>690</v>
      </c>
      <c r="AG234" s="132">
        <v>44979</v>
      </c>
      <c r="AH234" s="118" t="s">
        <v>691</v>
      </c>
      <c r="AI234" s="118" t="s">
        <v>692</v>
      </c>
      <c r="AJ234" s="145">
        <v>6</v>
      </c>
      <c r="AK234" s="146">
        <v>13.5</v>
      </c>
      <c r="AL234" s="146">
        <v>4.3499999999999996</v>
      </c>
      <c r="AM234" s="146">
        <v>81</v>
      </c>
      <c r="AN234" s="147">
        <v>1</v>
      </c>
      <c r="AO234" s="147">
        <v>2</v>
      </c>
      <c r="AP234" s="116" t="s">
        <v>777</v>
      </c>
      <c r="AQ234" s="147"/>
      <c r="AR234" s="147">
        <v>3</v>
      </c>
      <c r="AS234" s="149"/>
      <c r="AT234" s="122">
        <v>44980</v>
      </c>
      <c r="AU234" s="142"/>
      <c r="AV234" s="149" t="s">
        <v>696</v>
      </c>
      <c r="AW234" s="150"/>
      <c r="AX234" s="149"/>
      <c r="AY234" s="149"/>
      <c r="AZ234" s="149"/>
      <c r="BA234" s="149"/>
      <c r="BB234" s="149"/>
      <c r="BC234" s="149"/>
      <c r="BD234" s="150" t="s">
        <v>698</v>
      </c>
      <c r="BE234" s="150"/>
      <c r="BF234" s="150"/>
      <c r="BG234" s="151" t="s">
        <v>699</v>
      </c>
      <c r="BH234" s="151" t="s">
        <v>1964</v>
      </c>
      <c r="BI234" s="151" t="s">
        <v>701</v>
      </c>
      <c r="BJ234" s="152"/>
      <c r="BK234" s="152"/>
      <c r="BL234" s="153"/>
      <c r="BM234" s="154"/>
      <c r="BN234" s="111" t="s">
        <v>2829</v>
      </c>
      <c r="BO234" s="226" t="s">
        <v>2829</v>
      </c>
      <c r="BP234" s="130"/>
      <c r="BQ234" s="116" t="s">
        <v>704</v>
      </c>
      <c r="BR234" s="116" t="s">
        <v>705</v>
      </c>
      <c r="BS234" s="132">
        <v>44979</v>
      </c>
      <c r="BT234" s="133">
        <v>100</v>
      </c>
      <c r="BU234" s="132">
        <v>44979</v>
      </c>
      <c r="BV234" s="132"/>
      <c r="BW234" s="132"/>
      <c r="BX234" s="134"/>
      <c r="BY234" s="134"/>
      <c r="BZ234" s="134"/>
      <c r="CA234" s="132"/>
      <c r="CB234" s="135"/>
      <c r="CC234" s="132"/>
      <c r="CD234" s="136"/>
      <c r="CE234" s="136"/>
      <c r="CF234" s="136"/>
      <c r="CG234" s="135"/>
      <c r="CH234" s="129" t="s">
        <v>701</v>
      </c>
      <c r="CI234" s="117">
        <v>44999</v>
      </c>
      <c r="CJ234" s="117">
        <v>44999</v>
      </c>
      <c r="CK234" s="132"/>
      <c r="CL234" s="117">
        <v>44999</v>
      </c>
      <c r="CM234" s="133">
        <v>100</v>
      </c>
      <c r="CN234" s="117">
        <v>44999</v>
      </c>
      <c r="CO234" s="117"/>
      <c r="CP234" s="137" t="s">
        <v>706</v>
      </c>
      <c r="CQ234" s="132"/>
      <c r="CR234" s="117"/>
      <c r="CS234" s="132"/>
      <c r="CT234" s="133"/>
      <c r="CU234" s="137" t="s">
        <v>4382</v>
      </c>
      <c r="CV234" s="117"/>
      <c r="CW234" s="147"/>
      <c r="CX234" s="149"/>
      <c r="CY234" s="117">
        <v>45002</v>
      </c>
      <c r="CZ234" s="117">
        <v>45002</v>
      </c>
      <c r="DA234" s="117"/>
      <c r="DB234" s="117">
        <v>45002</v>
      </c>
      <c r="DC234" s="133">
        <v>100</v>
      </c>
      <c r="DD234" s="117">
        <v>45003</v>
      </c>
      <c r="DE234" s="138"/>
      <c r="DF234" s="138">
        <v>45012</v>
      </c>
      <c r="DG234" s="139" t="s">
        <v>4383</v>
      </c>
      <c r="DH234" s="117">
        <v>45036</v>
      </c>
      <c r="DI234" s="117">
        <v>45036</v>
      </c>
      <c r="DJ234" s="117">
        <v>45036</v>
      </c>
      <c r="DK234" s="117">
        <v>45036</v>
      </c>
      <c r="DL234" s="117"/>
      <c r="DM234" s="117"/>
      <c r="DN234" s="117"/>
      <c r="DO234" s="117"/>
      <c r="DP234" s="140"/>
      <c r="DQ234" s="117"/>
      <c r="DR234" s="117"/>
      <c r="DS234" s="117">
        <v>45018</v>
      </c>
      <c r="DT234" s="117">
        <v>45018</v>
      </c>
      <c r="DU234" s="117"/>
      <c r="DV234" s="117">
        <v>45018</v>
      </c>
      <c r="DW234" s="133">
        <v>100</v>
      </c>
      <c r="DX234" s="117">
        <v>45018</v>
      </c>
      <c r="DY234" s="117"/>
      <c r="DZ234" s="117">
        <v>45043</v>
      </c>
      <c r="EA234" s="117">
        <v>45043</v>
      </c>
      <c r="EB234" s="117"/>
      <c r="EC234" s="117">
        <v>45043</v>
      </c>
      <c r="ED234" s="116">
        <v>100</v>
      </c>
      <c r="EE234" s="117">
        <v>45043</v>
      </c>
      <c r="EF234" s="117" t="s">
        <v>4548</v>
      </c>
      <c r="EG234" s="117">
        <v>45051</v>
      </c>
      <c r="EH234" s="117">
        <v>45051</v>
      </c>
      <c r="EI234" s="117"/>
      <c r="EJ234" s="117">
        <v>45052</v>
      </c>
      <c r="EK234" s="133">
        <v>100</v>
      </c>
      <c r="EL234" s="117">
        <v>45065</v>
      </c>
      <c r="EM234" s="122" t="s">
        <v>4735</v>
      </c>
      <c r="EN234" s="141"/>
      <c r="EO234" s="141"/>
      <c r="EP234" s="141"/>
      <c r="EQ234" s="141"/>
      <c r="ER234" s="141"/>
      <c r="ES234" s="141"/>
      <c r="ET234" s="141"/>
      <c r="EU234" s="117"/>
      <c r="EV234" s="117"/>
      <c r="EW234" s="117"/>
      <c r="EX234" s="117"/>
      <c r="EY234" s="117"/>
      <c r="EZ234" s="117"/>
      <c r="FA234" s="117"/>
      <c r="FB234" s="117">
        <v>45063</v>
      </c>
      <c r="FC234" s="117">
        <v>45063</v>
      </c>
      <c r="FD234" s="117"/>
      <c r="FE234" s="117">
        <v>45064</v>
      </c>
      <c r="FF234" s="116">
        <v>100</v>
      </c>
      <c r="FG234" s="117">
        <v>45067</v>
      </c>
      <c r="FH234" s="138"/>
      <c r="FI234" s="142"/>
      <c r="FJ234" s="142"/>
      <c r="FK234" s="143"/>
      <c r="FL234" s="143"/>
      <c r="FM234" s="139"/>
      <c r="FN234" s="142"/>
      <c r="FO234" s="142"/>
      <c r="FP234" s="143"/>
      <c r="FQ234" s="143"/>
      <c r="FR234" s="139"/>
      <c r="FS234" s="450" t="s">
        <v>4723</v>
      </c>
      <c r="FT234" s="477">
        <v>45138</v>
      </c>
      <c r="FU234" s="478" t="s">
        <v>4813</v>
      </c>
      <c r="FW234" s="479" t="s">
        <v>4724</v>
      </c>
      <c r="FX234" s="480">
        <v>45127</v>
      </c>
      <c r="FY234" s="479" t="s">
        <v>4814</v>
      </c>
    </row>
    <row r="235" spans="1:181" ht="20.100000000000001" customHeight="1" x14ac:dyDescent="0.5">
      <c r="A235" s="109">
        <v>234</v>
      </c>
      <c r="B235" s="109" t="s">
        <v>674</v>
      </c>
      <c r="C235" s="109">
        <v>234</v>
      </c>
      <c r="D235" s="110" t="s">
        <v>675</v>
      </c>
      <c r="E235" s="110" t="s">
        <v>676</v>
      </c>
      <c r="F235" s="110" t="s">
        <v>1302</v>
      </c>
      <c r="G235" s="111" t="s">
        <v>304</v>
      </c>
      <c r="H235" s="110" t="s">
        <v>2835</v>
      </c>
      <c r="I235" s="110" t="s">
        <v>2835</v>
      </c>
      <c r="J235" s="110"/>
      <c r="K235" s="111" t="s">
        <v>2836</v>
      </c>
      <c r="L235" s="111" t="s">
        <v>2837</v>
      </c>
      <c r="M235" s="111" t="s">
        <v>912</v>
      </c>
      <c r="N235" s="111" t="s">
        <v>1306</v>
      </c>
      <c r="O235" s="111" t="s">
        <v>2838</v>
      </c>
      <c r="P235" s="113">
        <v>13.8332152126202</v>
      </c>
      <c r="Q235" s="113">
        <v>102.703384031129</v>
      </c>
      <c r="R235" s="114" t="s">
        <v>2839</v>
      </c>
      <c r="S235" s="114" t="s">
        <v>2840</v>
      </c>
      <c r="T235" s="115" t="s">
        <v>2841</v>
      </c>
      <c r="U235" s="115" t="s">
        <v>2842</v>
      </c>
      <c r="V235" s="115"/>
      <c r="W235" s="115" t="s">
        <v>2843</v>
      </c>
      <c r="X235" s="115"/>
      <c r="Y235" s="115"/>
      <c r="Z235" s="181"/>
      <c r="AA235" s="181"/>
      <c r="AB235" s="115"/>
      <c r="AC235" s="115"/>
      <c r="AD235" s="312" t="s">
        <v>1775</v>
      </c>
      <c r="AE235" s="166" t="s">
        <v>1776</v>
      </c>
      <c r="AF235" s="117" t="s">
        <v>690</v>
      </c>
      <c r="AG235" s="132">
        <v>44979</v>
      </c>
      <c r="AH235" s="118" t="s">
        <v>691</v>
      </c>
      <c r="AI235" s="118" t="s">
        <v>692</v>
      </c>
      <c r="AJ235" s="145" t="s">
        <v>2844</v>
      </c>
      <c r="AK235" s="146" t="s">
        <v>2845</v>
      </c>
      <c r="AL235" s="146">
        <v>3.5</v>
      </c>
      <c r="AM235" s="146">
        <v>64</v>
      </c>
      <c r="AN235" s="147">
        <v>1</v>
      </c>
      <c r="AO235" s="147">
        <v>1</v>
      </c>
      <c r="AP235" s="116" t="s">
        <v>1142</v>
      </c>
      <c r="AQ235" s="147" t="s">
        <v>863</v>
      </c>
      <c r="AR235" s="147">
        <v>3</v>
      </c>
      <c r="AS235" s="149"/>
      <c r="AT235" s="122">
        <v>44979</v>
      </c>
      <c r="AU235" s="142"/>
      <c r="AV235" s="149" t="s">
        <v>696</v>
      </c>
      <c r="AW235" s="150"/>
      <c r="AX235" s="149"/>
      <c r="AY235" s="149"/>
      <c r="AZ235" s="149"/>
      <c r="BA235" s="149"/>
      <c r="BB235" s="147" t="s">
        <v>697</v>
      </c>
      <c r="BC235" s="149"/>
      <c r="BD235" s="150" t="s">
        <v>698</v>
      </c>
      <c r="BE235" s="150"/>
      <c r="BF235" s="150"/>
      <c r="BG235" s="151" t="s">
        <v>699</v>
      </c>
      <c r="BH235" s="151" t="s">
        <v>1964</v>
      </c>
      <c r="BI235" s="151" t="s">
        <v>701</v>
      </c>
      <c r="BJ235" s="152"/>
      <c r="BK235" s="152"/>
      <c r="BL235" s="153"/>
      <c r="BM235" s="154"/>
      <c r="BN235" s="111" t="s">
        <v>2838</v>
      </c>
      <c r="BO235" s="226" t="s">
        <v>2838</v>
      </c>
      <c r="BP235" s="130"/>
      <c r="BQ235" s="116" t="s">
        <v>704</v>
      </c>
      <c r="BR235" s="116" t="s">
        <v>705</v>
      </c>
      <c r="BS235" s="132">
        <v>44979</v>
      </c>
      <c r="BT235" s="133">
        <v>100</v>
      </c>
      <c r="BU235" s="132">
        <v>44979</v>
      </c>
      <c r="BV235" s="132"/>
      <c r="BW235" s="132"/>
      <c r="BX235" s="134"/>
      <c r="BY235" s="134"/>
      <c r="BZ235" s="134"/>
      <c r="CA235" s="132"/>
      <c r="CB235" s="135"/>
      <c r="CC235" s="132"/>
      <c r="CD235" s="136"/>
      <c r="CE235" s="136"/>
      <c r="CF235" s="136"/>
      <c r="CG235" s="135"/>
      <c r="CH235" s="129" t="s">
        <v>701</v>
      </c>
      <c r="CI235" s="117">
        <v>45010</v>
      </c>
      <c r="CJ235" s="117">
        <v>45010</v>
      </c>
      <c r="CK235" s="117"/>
      <c r="CL235" s="117">
        <v>45010</v>
      </c>
      <c r="CM235" s="133">
        <v>100</v>
      </c>
      <c r="CN235" s="117">
        <v>45010</v>
      </c>
      <c r="CO235" s="117"/>
      <c r="CP235" s="132">
        <v>45035</v>
      </c>
      <c r="CQ235" s="132">
        <v>45035</v>
      </c>
      <c r="CR235" s="117"/>
      <c r="CS235" s="132">
        <v>45035</v>
      </c>
      <c r="CT235" s="133">
        <v>100</v>
      </c>
      <c r="CU235" s="132">
        <v>45035</v>
      </c>
      <c r="CV235" s="117"/>
      <c r="CW235" s="147"/>
      <c r="CX235" s="149"/>
      <c r="CY235" s="117">
        <v>45010</v>
      </c>
      <c r="CZ235" s="117">
        <v>45010</v>
      </c>
      <c r="DA235" s="117"/>
      <c r="DB235" s="117">
        <v>45011</v>
      </c>
      <c r="DC235" s="133">
        <v>100</v>
      </c>
      <c r="DD235" s="117">
        <v>45011</v>
      </c>
      <c r="DE235" s="138"/>
      <c r="DF235" s="138">
        <v>45019</v>
      </c>
      <c r="DG235" s="139" t="s">
        <v>4413</v>
      </c>
      <c r="DH235" s="117">
        <v>45035</v>
      </c>
      <c r="DI235" s="117">
        <v>45035</v>
      </c>
      <c r="DJ235" s="117">
        <v>45035</v>
      </c>
      <c r="DK235" s="117">
        <v>45035</v>
      </c>
      <c r="DL235" s="117"/>
      <c r="DM235" s="117"/>
      <c r="DN235" s="117"/>
      <c r="DO235" s="117"/>
      <c r="DP235" s="140"/>
      <c r="DQ235" s="117"/>
      <c r="DR235" s="117"/>
      <c r="DS235" s="117">
        <v>45051</v>
      </c>
      <c r="DT235" s="117">
        <v>45051</v>
      </c>
      <c r="DU235" s="117"/>
      <c r="DV235" s="117">
        <v>45051</v>
      </c>
      <c r="DW235" s="133">
        <v>100</v>
      </c>
      <c r="DX235" s="117">
        <v>45051</v>
      </c>
      <c r="DY235" s="117"/>
      <c r="DZ235" s="117">
        <v>45043</v>
      </c>
      <c r="EA235" s="117">
        <v>45043</v>
      </c>
      <c r="EB235" s="117"/>
      <c r="EC235" s="117">
        <v>45043</v>
      </c>
      <c r="ED235" s="116">
        <v>100</v>
      </c>
      <c r="EE235" s="117">
        <v>45043</v>
      </c>
      <c r="EF235" s="117" t="s">
        <v>4465</v>
      </c>
      <c r="EG235" s="117">
        <v>45051</v>
      </c>
      <c r="EH235" s="117">
        <v>45051</v>
      </c>
      <c r="EI235" s="117"/>
      <c r="EJ235" s="117">
        <v>45052</v>
      </c>
      <c r="EK235" s="116">
        <v>100</v>
      </c>
      <c r="EL235" s="117">
        <v>45063</v>
      </c>
      <c r="EM235" s="122" t="s">
        <v>4868</v>
      </c>
      <c r="EN235" s="141"/>
      <c r="EO235" s="141"/>
      <c r="EP235" s="141"/>
      <c r="EQ235" s="141"/>
      <c r="ER235" s="141"/>
      <c r="ES235" s="141"/>
      <c r="ET235" s="141"/>
      <c r="EU235" s="117"/>
      <c r="EV235" s="117"/>
      <c r="EW235" s="117"/>
      <c r="EX235" s="117"/>
      <c r="EY235" s="117"/>
      <c r="EZ235" s="117"/>
      <c r="FA235" s="117"/>
      <c r="FB235" s="117">
        <v>45064</v>
      </c>
      <c r="FC235" s="117">
        <v>45064</v>
      </c>
      <c r="FD235" s="117"/>
      <c r="FE235" s="117">
        <v>45064</v>
      </c>
      <c r="FF235" s="116">
        <v>100</v>
      </c>
      <c r="FG235" s="117">
        <v>45065</v>
      </c>
      <c r="FH235" s="138"/>
      <c r="FI235" s="142"/>
      <c r="FJ235" s="142"/>
      <c r="FK235" s="143"/>
      <c r="FL235" s="143"/>
      <c r="FM235" s="139"/>
      <c r="FN235" s="142"/>
      <c r="FO235" s="142"/>
      <c r="FP235" s="143"/>
      <c r="FQ235" s="143"/>
      <c r="FR235" s="139"/>
      <c r="FS235" s="450" t="s">
        <v>4723</v>
      </c>
      <c r="FT235" s="477">
        <v>45138</v>
      </c>
      <c r="FU235" s="478" t="s">
        <v>4813</v>
      </c>
      <c r="FW235" s="479" t="s">
        <v>4724</v>
      </c>
      <c r="FX235" s="480">
        <v>45127</v>
      </c>
      <c r="FY235" s="479" t="s">
        <v>4814</v>
      </c>
    </row>
    <row r="236" spans="1:181" ht="20.100000000000001" customHeight="1" x14ac:dyDescent="0.5">
      <c r="A236" s="109">
        <v>235</v>
      </c>
      <c r="B236" s="109" t="s">
        <v>674</v>
      </c>
      <c r="C236" s="109">
        <v>235</v>
      </c>
      <c r="D236" s="110" t="s">
        <v>675</v>
      </c>
      <c r="E236" s="110" t="s">
        <v>676</v>
      </c>
      <c r="F236" s="110" t="s">
        <v>1302</v>
      </c>
      <c r="G236" s="111" t="s">
        <v>304</v>
      </c>
      <c r="H236" s="110" t="s">
        <v>2846</v>
      </c>
      <c r="I236" s="110" t="s">
        <v>2846</v>
      </c>
      <c r="J236" s="110"/>
      <c r="K236" s="111" t="s">
        <v>2847</v>
      </c>
      <c r="L236" s="111" t="s">
        <v>2848</v>
      </c>
      <c r="M236" s="111"/>
      <c r="N236" s="111" t="s">
        <v>1306</v>
      </c>
      <c r="O236" s="111" t="s">
        <v>2849</v>
      </c>
      <c r="P236" s="113">
        <v>13.4519343628937</v>
      </c>
      <c r="Q236" s="113">
        <v>102.29986653647001</v>
      </c>
      <c r="R236" s="114" t="s">
        <v>2850</v>
      </c>
      <c r="S236" s="114" t="s">
        <v>2851</v>
      </c>
      <c r="T236" s="115" t="s">
        <v>2852</v>
      </c>
      <c r="U236" s="115" t="s">
        <v>2853</v>
      </c>
      <c r="V236" s="115"/>
      <c r="W236" s="115" t="s">
        <v>2854</v>
      </c>
      <c r="X236" s="115"/>
      <c r="Y236" s="115"/>
      <c r="Z236" s="181"/>
      <c r="AA236" s="181"/>
      <c r="AB236" s="115"/>
      <c r="AC236" s="115"/>
      <c r="AD236" s="312" t="s">
        <v>1775</v>
      </c>
      <c r="AE236" s="166" t="s">
        <v>1776</v>
      </c>
      <c r="AF236" s="117" t="s">
        <v>690</v>
      </c>
      <c r="AG236" s="132">
        <v>44979</v>
      </c>
      <c r="AH236" s="118" t="s">
        <v>691</v>
      </c>
      <c r="AI236" s="118" t="s">
        <v>692</v>
      </c>
      <c r="AJ236" s="145">
        <v>9</v>
      </c>
      <c r="AK236" s="146">
        <v>8</v>
      </c>
      <c r="AL236" s="146">
        <v>2.85</v>
      </c>
      <c r="AM236" s="146">
        <v>72</v>
      </c>
      <c r="AN236" s="147">
        <v>2</v>
      </c>
      <c r="AO236" s="147">
        <v>4</v>
      </c>
      <c r="AP236" s="116" t="s">
        <v>2855</v>
      </c>
      <c r="AQ236" s="147"/>
      <c r="AR236" s="147">
        <v>3</v>
      </c>
      <c r="AS236" s="149"/>
      <c r="AT236" s="122">
        <v>44980</v>
      </c>
      <c r="AU236" s="148" t="s">
        <v>1316</v>
      </c>
      <c r="AV236" s="149" t="s">
        <v>725</v>
      </c>
      <c r="AW236" s="150"/>
      <c r="AX236" s="149"/>
      <c r="AY236" s="149"/>
      <c r="AZ236" s="149"/>
      <c r="BA236" s="147" t="s">
        <v>697</v>
      </c>
      <c r="BB236" s="149"/>
      <c r="BC236" s="149"/>
      <c r="BD236" s="150" t="s">
        <v>698</v>
      </c>
      <c r="BE236" s="150"/>
      <c r="BF236" s="150"/>
      <c r="BG236" s="151" t="s">
        <v>699</v>
      </c>
      <c r="BH236" s="151" t="s">
        <v>1964</v>
      </c>
      <c r="BI236" s="151" t="s">
        <v>701</v>
      </c>
      <c r="BJ236" s="152"/>
      <c r="BK236" s="152"/>
      <c r="BL236" s="153"/>
      <c r="BM236" s="154"/>
      <c r="BN236" s="111" t="s">
        <v>2849</v>
      </c>
      <c r="BO236" s="226" t="s">
        <v>2849</v>
      </c>
      <c r="BP236" s="130"/>
      <c r="BQ236" s="116" t="s">
        <v>704</v>
      </c>
      <c r="BR236" s="116" t="s">
        <v>705</v>
      </c>
      <c r="BS236" s="132">
        <v>44979</v>
      </c>
      <c r="BT236" s="133">
        <v>100</v>
      </c>
      <c r="BU236" s="132">
        <v>44979</v>
      </c>
      <c r="BV236" s="132"/>
      <c r="BW236" s="132"/>
      <c r="BX236" s="134"/>
      <c r="BY236" s="134"/>
      <c r="BZ236" s="134"/>
      <c r="CA236" s="132"/>
      <c r="CB236" s="135"/>
      <c r="CC236" s="132"/>
      <c r="CD236" s="136"/>
      <c r="CE236" s="136"/>
      <c r="CF236" s="136"/>
      <c r="CG236" s="135"/>
      <c r="CH236" s="129" t="s">
        <v>701</v>
      </c>
      <c r="CI236" s="132">
        <v>44986</v>
      </c>
      <c r="CJ236" s="132">
        <v>44986</v>
      </c>
      <c r="CK236" s="132"/>
      <c r="CL236" s="132">
        <v>44986</v>
      </c>
      <c r="CM236" s="133">
        <v>100</v>
      </c>
      <c r="CN236" s="132">
        <v>44986</v>
      </c>
      <c r="CO236" s="132"/>
      <c r="CP236" s="117">
        <v>45043</v>
      </c>
      <c r="CQ236" s="117">
        <v>45043</v>
      </c>
      <c r="CR236" s="117"/>
      <c r="CS236" s="117">
        <v>45043</v>
      </c>
      <c r="CT236" s="133">
        <v>100</v>
      </c>
      <c r="CU236" s="117">
        <v>45043</v>
      </c>
      <c r="CV236" s="117"/>
      <c r="CW236" s="147"/>
      <c r="CX236" s="149"/>
      <c r="CY236" s="117">
        <v>45003</v>
      </c>
      <c r="CZ236" s="117">
        <v>45003</v>
      </c>
      <c r="DA236" s="117"/>
      <c r="DB236" s="117">
        <v>45003</v>
      </c>
      <c r="DC236" s="133">
        <v>100</v>
      </c>
      <c r="DD236" s="117">
        <v>45003</v>
      </c>
      <c r="DE236" s="138"/>
      <c r="DF236" s="138">
        <v>45012</v>
      </c>
      <c r="DG236" s="139" t="s">
        <v>4383</v>
      </c>
      <c r="DH236" s="117">
        <v>45040</v>
      </c>
      <c r="DI236" s="117">
        <v>45040</v>
      </c>
      <c r="DJ236" s="117">
        <v>45040</v>
      </c>
      <c r="DK236" s="117">
        <v>45040</v>
      </c>
      <c r="DL236" s="117"/>
      <c r="DM236" s="117"/>
      <c r="DN236" s="117"/>
      <c r="DO236" s="117"/>
      <c r="DP236" s="140"/>
      <c r="DQ236" s="117"/>
      <c r="DR236" s="117"/>
      <c r="DS236" s="117">
        <v>45070</v>
      </c>
      <c r="DT236" s="117">
        <v>45070</v>
      </c>
      <c r="DU236" s="117"/>
      <c r="DV236" s="117">
        <v>45070</v>
      </c>
      <c r="DW236" s="133">
        <v>100</v>
      </c>
      <c r="DX236" s="117">
        <v>45070</v>
      </c>
      <c r="DY236" s="117"/>
      <c r="DZ236" s="117">
        <v>45043</v>
      </c>
      <c r="EA236" s="117">
        <v>45043</v>
      </c>
      <c r="EB236" s="117"/>
      <c r="EC236" s="117">
        <v>45043</v>
      </c>
      <c r="ED236" s="116">
        <v>100</v>
      </c>
      <c r="EE236" s="117">
        <v>45043</v>
      </c>
      <c r="EF236" s="117" t="s">
        <v>4548</v>
      </c>
      <c r="EG236" s="117">
        <v>45050</v>
      </c>
      <c r="EH236" s="117">
        <v>45050</v>
      </c>
      <c r="EI236" s="117"/>
      <c r="EJ236" s="117">
        <v>45051</v>
      </c>
      <c r="EK236" s="116">
        <v>100</v>
      </c>
      <c r="EL236" s="117">
        <v>45062</v>
      </c>
      <c r="EM236" s="122" t="s">
        <v>4807</v>
      </c>
      <c r="EN236" s="141"/>
      <c r="EO236" s="141"/>
      <c r="EP236" s="141"/>
      <c r="EQ236" s="141"/>
      <c r="ER236" s="141"/>
      <c r="ES236" s="141"/>
      <c r="ET236" s="141"/>
      <c r="EU236" s="117"/>
      <c r="EV236" s="117"/>
      <c r="EW236" s="117"/>
      <c r="EX236" s="117"/>
      <c r="EY236" s="117"/>
      <c r="EZ236" s="117"/>
      <c r="FA236" s="117"/>
      <c r="FB236" s="117">
        <v>45061</v>
      </c>
      <c r="FC236" s="117">
        <v>45061</v>
      </c>
      <c r="FD236" s="117"/>
      <c r="FE236" s="117">
        <v>45062</v>
      </c>
      <c r="FF236" s="116">
        <v>100</v>
      </c>
      <c r="FG236" s="117">
        <v>45067</v>
      </c>
      <c r="FH236" s="138"/>
      <c r="FI236" s="142"/>
      <c r="FJ236" s="142"/>
      <c r="FK236" s="143"/>
      <c r="FL236" s="143"/>
      <c r="FM236" s="139"/>
      <c r="FN236" s="142"/>
      <c r="FO236" s="142"/>
      <c r="FP236" s="143"/>
      <c r="FQ236" s="143"/>
      <c r="FR236" s="139"/>
      <c r="FS236" s="450" t="s">
        <v>4723</v>
      </c>
      <c r="FT236" s="477">
        <v>45138</v>
      </c>
      <c r="FU236" s="478" t="s">
        <v>4813</v>
      </c>
      <c r="FW236" s="479" t="s">
        <v>4724</v>
      </c>
      <c r="FX236" s="480">
        <v>45127</v>
      </c>
      <c r="FY236" s="479" t="s">
        <v>4814</v>
      </c>
    </row>
    <row r="237" spans="1:181" ht="20.100000000000001" customHeight="1" x14ac:dyDescent="0.5">
      <c r="A237" s="109">
        <v>236</v>
      </c>
      <c r="B237" s="109" t="s">
        <v>674</v>
      </c>
      <c r="C237" s="109">
        <v>236</v>
      </c>
      <c r="D237" s="110" t="s">
        <v>675</v>
      </c>
      <c r="E237" s="110" t="s">
        <v>676</v>
      </c>
      <c r="F237" s="110" t="s">
        <v>1302</v>
      </c>
      <c r="G237" s="111" t="s">
        <v>304</v>
      </c>
      <c r="H237" s="110" t="s">
        <v>2856</v>
      </c>
      <c r="I237" s="110" t="s">
        <v>2856</v>
      </c>
      <c r="J237" s="110"/>
      <c r="K237" s="111" t="s">
        <v>2857</v>
      </c>
      <c r="L237" s="111" t="s">
        <v>2848</v>
      </c>
      <c r="M237" s="111"/>
      <c r="N237" s="111" t="s">
        <v>1306</v>
      </c>
      <c r="O237" s="111" t="s">
        <v>2858</v>
      </c>
      <c r="P237" s="113">
        <v>13.9976585889522</v>
      </c>
      <c r="Q237" s="113">
        <v>102.801154780663</v>
      </c>
      <c r="R237" s="114" t="s">
        <v>2859</v>
      </c>
      <c r="S237" s="114" t="s">
        <v>2860</v>
      </c>
      <c r="T237" s="115" t="s">
        <v>2861</v>
      </c>
      <c r="U237" s="115" t="s">
        <v>2862</v>
      </c>
      <c r="V237" s="115"/>
      <c r="W237" s="115" t="s">
        <v>2863</v>
      </c>
      <c r="X237" s="115"/>
      <c r="Y237" s="115"/>
      <c r="Z237" s="181"/>
      <c r="AA237" s="181"/>
      <c r="AB237" s="115"/>
      <c r="AC237" s="115"/>
      <c r="AD237" s="312" t="s">
        <v>1775</v>
      </c>
      <c r="AE237" s="166" t="s">
        <v>1776</v>
      </c>
      <c r="AF237" s="117" t="s">
        <v>690</v>
      </c>
      <c r="AG237" s="132">
        <v>44979</v>
      </c>
      <c r="AH237" s="118" t="s">
        <v>691</v>
      </c>
      <c r="AI237" s="118" t="s">
        <v>692</v>
      </c>
      <c r="AJ237" s="145">
        <v>9</v>
      </c>
      <c r="AK237" s="146">
        <v>16</v>
      </c>
      <c r="AL237" s="146">
        <v>4</v>
      </c>
      <c r="AM237" s="146">
        <v>144</v>
      </c>
      <c r="AN237" s="147">
        <v>1</v>
      </c>
      <c r="AO237" s="147">
        <v>1</v>
      </c>
      <c r="AP237" s="116" t="s">
        <v>2864</v>
      </c>
      <c r="AQ237" s="147"/>
      <c r="AR237" s="147">
        <v>3</v>
      </c>
      <c r="AS237" s="149"/>
      <c r="AT237" s="122">
        <v>44979</v>
      </c>
      <c r="AU237" s="148" t="s">
        <v>1316</v>
      </c>
      <c r="AV237" s="149" t="s">
        <v>696</v>
      </c>
      <c r="AW237" s="150" t="s">
        <v>849</v>
      </c>
      <c r="AX237" s="147"/>
      <c r="AY237" s="147"/>
      <c r="AZ237" s="147"/>
      <c r="BA237" s="147"/>
      <c r="BB237" s="147"/>
      <c r="BC237" s="147"/>
      <c r="BD237" s="150"/>
      <c r="BE237" s="150" t="s">
        <v>2865</v>
      </c>
      <c r="BF237" s="158">
        <v>1</v>
      </c>
      <c r="BG237" s="151" t="s">
        <v>699</v>
      </c>
      <c r="BH237" s="151" t="s">
        <v>1964</v>
      </c>
      <c r="BI237" s="151" t="s">
        <v>701</v>
      </c>
      <c r="BJ237" s="152"/>
      <c r="BK237" s="152"/>
      <c r="BL237" s="153"/>
      <c r="BM237" s="154"/>
      <c r="BN237" s="111" t="s">
        <v>2858</v>
      </c>
      <c r="BO237" s="226" t="s">
        <v>2858</v>
      </c>
      <c r="BP237" s="130"/>
      <c r="BQ237" s="116" t="s">
        <v>704</v>
      </c>
      <c r="BR237" s="116" t="s">
        <v>705</v>
      </c>
      <c r="BS237" s="132">
        <v>44979</v>
      </c>
      <c r="BT237" s="133">
        <v>100</v>
      </c>
      <c r="BU237" s="132">
        <v>44979</v>
      </c>
      <c r="BV237" s="132"/>
      <c r="BW237" s="132"/>
      <c r="BX237" s="134"/>
      <c r="BY237" s="134"/>
      <c r="BZ237" s="134"/>
      <c r="CA237" s="132"/>
      <c r="CB237" s="135"/>
      <c r="CC237" s="132"/>
      <c r="CD237" s="136"/>
      <c r="CE237" s="136"/>
      <c r="CF237" s="136"/>
      <c r="CG237" s="135"/>
      <c r="CH237" s="129" t="s">
        <v>701</v>
      </c>
      <c r="CI237" s="117">
        <v>45009</v>
      </c>
      <c r="CJ237" s="117">
        <v>45009</v>
      </c>
      <c r="CK237" s="117"/>
      <c r="CL237" s="117">
        <v>45009</v>
      </c>
      <c r="CM237" s="133">
        <v>100</v>
      </c>
      <c r="CN237" s="117">
        <v>45009</v>
      </c>
      <c r="CO237" s="117"/>
      <c r="CP237" s="117">
        <v>45038</v>
      </c>
      <c r="CQ237" s="117">
        <v>45038</v>
      </c>
      <c r="CR237" s="117"/>
      <c r="CS237" s="117">
        <v>45038</v>
      </c>
      <c r="CT237" s="133">
        <v>100</v>
      </c>
      <c r="CU237" s="117">
        <v>45038</v>
      </c>
      <c r="CV237" s="117"/>
      <c r="CW237" s="147"/>
      <c r="CX237" s="149"/>
      <c r="CY237" s="117">
        <v>45009</v>
      </c>
      <c r="CZ237" s="117">
        <v>45009</v>
      </c>
      <c r="DA237" s="117"/>
      <c r="DB237" s="117">
        <v>45009</v>
      </c>
      <c r="DC237" s="133">
        <v>100</v>
      </c>
      <c r="DD237" s="117">
        <v>45009</v>
      </c>
      <c r="DE237" s="138"/>
      <c r="DF237" s="138">
        <v>45019</v>
      </c>
      <c r="DG237" s="139" t="s">
        <v>4413</v>
      </c>
      <c r="DH237" s="117">
        <v>45035</v>
      </c>
      <c r="DI237" s="117">
        <v>45035</v>
      </c>
      <c r="DJ237" s="117">
        <v>45035</v>
      </c>
      <c r="DK237" s="117">
        <v>45035</v>
      </c>
      <c r="DL237" s="117"/>
      <c r="DM237" s="117"/>
      <c r="DN237" s="117"/>
      <c r="DO237" s="117"/>
      <c r="DP237" s="140"/>
      <c r="DQ237" s="117"/>
      <c r="DR237" s="117"/>
      <c r="DS237" s="117">
        <v>45066</v>
      </c>
      <c r="DT237" s="117">
        <v>45066</v>
      </c>
      <c r="DU237" s="117"/>
      <c r="DV237" s="117">
        <v>45066</v>
      </c>
      <c r="DW237" s="133">
        <v>100</v>
      </c>
      <c r="DX237" s="117">
        <v>45066</v>
      </c>
      <c r="DY237" s="117"/>
      <c r="DZ237" s="117">
        <v>45043</v>
      </c>
      <c r="EA237" s="117">
        <v>45043</v>
      </c>
      <c r="EB237" s="117"/>
      <c r="EC237" s="117">
        <v>45043</v>
      </c>
      <c r="ED237" s="116">
        <v>100</v>
      </c>
      <c r="EE237" s="117">
        <v>45043</v>
      </c>
      <c r="EF237" s="117" t="s">
        <v>4465</v>
      </c>
      <c r="EG237" s="117">
        <v>45052</v>
      </c>
      <c r="EH237" s="117">
        <v>45052</v>
      </c>
      <c r="EI237" s="117"/>
      <c r="EJ237" s="117">
        <v>45053</v>
      </c>
      <c r="EK237" s="133">
        <v>100</v>
      </c>
      <c r="EL237" s="117">
        <v>45064</v>
      </c>
      <c r="EM237" s="122" t="s">
        <v>4797</v>
      </c>
      <c r="EN237" s="141"/>
      <c r="EO237" s="141"/>
      <c r="EP237" s="141"/>
      <c r="EQ237" s="141"/>
      <c r="ER237" s="141"/>
      <c r="ES237" s="141"/>
      <c r="ET237" s="141"/>
      <c r="EU237" s="117"/>
      <c r="EV237" s="117"/>
      <c r="EW237" s="117"/>
      <c r="EX237" s="117"/>
      <c r="EY237" s="117"/>
      <c r="EZ237" s="117"/>
      <c r="FA237" s="117"/>
      <c r="FB237" s="117">
        <v>45065</v>
      </c>
      <c r="FC237" s="117">
        <v>45065</v>
      </c>
      <c r="FD237" s="117"/>
      <c r="FE237" s="117">
        <v>45065</v>
      </c>
      <c r="FF237" s="116">
        <v>100</v>
      </c>
      <c r="FG237" s="117">
        <v>45067</v>
      </c>
      <c r="FH237" s="138" t="s">
        <v>4802</v>
      </c>
      <c r="FI237" s="142"/>
      <c r="FJ237" s="142"/>
      <c r="FK237" s="143"/>
      <c r="FL237" s="143"/>
      <c r="FM237" s="139"/>
      <c r="FN237" s="142"/>
      <c r="FO237" s="142"/>
      <c r="FP237" s="143"/>
      <c r="FQ237" s="143"/>
      <c r="FR237" s="139"/>
      <c r="FS237" s="450" t="s">
        <v>4723</v>
      </c>
      <c r="FT237" s="477">
        <v>45138</v>
      </c>
      <c r="FU237" s="478" t="s">
        <v>4813</v>
      </c>
      <c r="FW237" s="479" t="s">
        <v>4724</v>
      </c>
      <c r="FX237" s="480">
        <v>45127</v>
      </c>
      <c r="FY237" s="479" t="s">
        <v>4814</v>
      </c>
    </row>
    <row r="238" spans="1:181" ht="20.100000000000001" customHeight="1" x14ac:dyDescent="0.5">
      <c r="A238" s="109">
        <v>237</v>
      </c>
      <c r="B238" s="109" t="s">
        <v>674</v>
      </c>
      <c r="C238" s="109">
        <v>237</v>
      </c>
      <c r="D238" s="110" t="s">
        <v>675</v>
      </c>
      <c r="E238" s="110" t="s">
        <v>676</v>
      </c>
      <c r="F238" s="110" t="s">
        <v>1302</v>
      </c>
      <c r="G238" s="111" t="s">
        <v>304</v>
      </c>
      <c r="H238" s="110" t="s">
        <v>1203</v>
      </c>
      <c r="I238" s="110" t="s">
        <v>2866</v>
      </c>
      <c r="J238" s="110"/>
      <c r="K238" s="111" t="s">
        <v>2867</v>
      </c>
      <c r="L238" s="111" t="s">
        <v>2828</v>
      </c>
      <c r="M238" s="111"/>
      <c r="N238" s="111" t="s">
        <v>1306</v>
      </c>
      <c r="O238" s="111" t="s">
        <v>2868</v>
      </c>
      <c r="P238" s="113">
        <v>13.988728967625701</v>
      </c>
      <c r="Q238" s="113">
        <v>102.00589460949899</v>
      </c>
      <c r="R238" s="114" t="s">
        <v>2869</v>
      </c>
      <c r="S238" s="114" t="s">
        <v>2870</v>
      </c>
      <c r="T238" s="115" t="s">
        <v>2871</v>
      </c>
      <c r="U238" s="115" t="s">
        <v>2872</v>
      </c>
      <c r="V238" s="115"/>
      <c r="W238" s="115" t="s">
        <v>2873</v>
      </c>
      <c r="X238" s="115"/>
      <c r="Y238" s="115"/>
      <c r="Z238" s="181"/>
      <c r="AA238" s="181"/>
      <c r="AB238" s="115"/>
      <c r="AC238" s="115"/>
      <c r="AD238" s="312" t="s">
        <v>1775</v>
      </c>
      <c r="AE238" s="166" t="s">
        <v>1776</v>
      </c>
      <c r="AF238" s="117">
        <v>44980</v>
      </c>
      <c r="AG238" s="132">
        <v>44980</v>
      </c>
      <c r="AH238" s="118" t="s">
        <v>691</v>
      </c>
      <c r="AI238" s="118" t="s">
        <v>692</v>
      </c>
      <c r="AJ238" s="145">
        <v>6</v>
      </c>
      <c r="AK238" s="146">
        <v>7</v>
      </c>
      <c r="AL238" s="146">
        <v>2.8</v>
      </c>
      <c r="AM238" s="146">
        <v>42</v>
      </c>
      <c r="AN238" s="147">
        <v>1</v>
      </c>
      <c r="AO238" s="147">
        <v>2</v>
      </c>
      <c r="AP238" s="116" t="s">
        <v>2874</v>
      </c>
      <c r="AQ238" s="147" t="s">
        <v>1368</v>
      </c>
      <c r="AR238" s="147">
        <v>3</v>
      </c>
      <c r="AS238" s="149"/>
      <c r="AT238" s="122">
        <v>44981</v>
      </c>
      <c r="AU238" s="142"/>
      <c r="AV238" s="149" t="s">
        <v>696</v>
      </c>
      <c r="AW238" s="150" t="s">
        <v>753</v>
      </c>
      <c r="AX238" s="149"/>
      <c r="AY238" s="149"/>
      <c r="AZ238" s="149"/>
      <c r="BA238" s="149"/>
      <c r="BB238" s="149"/>
      <c r="BC238" s="149"/>
      <c r="BD238" s="150"/>
      <c r="BE238" s="150"/>
      <c r="BF238" s="150"/>
      <c r="BG238" s="163" t="s">
        <v>614</v>
      </c>
      <c r="BH238" s="151" t="s">
        <v>1964</v>
      </c>
      <c r="BI238" s="151" t="s">
        <v>701</v>
      </c>
      <c r="BJ238" s="152"/>
      <c r="BK238" s="152"/>
      <c r="BL238" s="153"/>
      <c r="BM238" s="154"/>
      <c r="BN238" s="111" t="s">
        <v>2868</v>
      </c>
      <c r="BO238" s="226" t="s">
        <v>2868</v>
      </c>
      <c r="BP238" s="130"/>
      <c r="BQ238" s="116" t="s">
        <v>704</v>
      </c>
      <c r="BR238" s="116" t="s">
        <v>705</v>
      </c>
      <c r="BS238" s="132">
        <v>44980</v>
      </c>
      <c r="BT238" s="133">
        <v>100</v>
      </c>
      <c r="BU238" s="132">
        <v>44980</v>
      </c>
      <c r="BV238" s="132" t="s">
        <v>614</v>
      </c>
      <c r="BW238" s="132" t="s">
        <v>1155</v>
      </c>
      <c r="BX238" s="134"/>
      <c r="BY238" s="134"/>
      <c r="BZ238" s="134"/>
      <c r="CA238" s="132"/>
      <c r="CB238" s="171"/>
      <c r="CC238" s="172"/>
      <c r="CD238" s="173"/>
      <c r="CE238" s="173"/>
      <c r="CF238" s="173"/>
      <c r="CG238" s="171" t="s">
        <v>2875</v>
      </c>
      <c r="CH238" s="129" t="s">
        <v>701</v>
      </c>
      <c r="CI238" s="117">
        <v>45001</v>
      </c>
      <c r="CJ238" s="117">
        <v>45001</v>
      </c>
      <c r="CK238" s="132"/>
      <c r="CL238" s="117">
        <v>45001</v>
      </c>
      <c r="CM238" s="133">
        <v>100</v>
      </c>
      <c r="CN238" s="117">
        <v>45001</v>
      </c>
      <c r="CO238" s="117"/>
      <c r="CP238" s="117">
        <v>45016</v>
      </c>
      <c r="CQ238" s="117">
        <v>45016</v>
      </c>
      <c r="CR238" s="117"/>
      <c r="CS238" s="117">
        <v>45016</v>
      </c>
      <c r="CT238" s="133">
        <v>100</v>
      </c>
      <c r="CU238" s="117">
        <v>45016</v>
      </c>
      <c r="CV238" s="117" t="s">
        <v>727</v>
      </c>
      <c r="CW238" s="147"/>
      <c r="CX238" s="149"/>
      <c r="CY238" s="117">
        <v>45001</v>
      </c>
      <c r="CZ238" s="117">
        <v>45001</v>
      </c>
      <c r="DA238" s="117"/>
      <c r="DB238" s="117">
        <v>45001</v>
      </c>
      <c r="DC238" s="133">
        <v>100</v>
      </c>
      <c r="DD238" s="117">
        <v>45001</v>
      </c>
      <c r="DE238" s="138"/>
      <c r="DF238" s="138">
        <v>45007</v>
      </c>
      <c r="DG238" s="139" t="s">
        <v>4446</v>
      </c>
      <c r="DH238" s="117">
        <v>45021</v>
      </c>
      <c r="DI238" s="117">
        <v>45021</v>
      </c>
      <c r="DJ238" s="117">
        <v>45021</v>
      </c>
      <c r="DK238" s="117">
        <v>45021</v>
      </c>
      <c r="DL238" s="117"/>
      <c r="DM238" s="117"/>
      <c r="DN238" s="117"/>
      <c r="DO238" s="117"/>
      <c r="DP238" s="140"/>
      <c r="DQ238" s="117"/>
      <c r="DR238" s="117"/>
      <c r="DS238" s="117">
        <v>45017</v>
      </c>
      <c r="DT238" s="117">
        <v>45017</v>
      </c>
      <c r="DU238" s="117"/>
      <c r="DV238" s="117">
        <v>45017</v>
      </c>
      <c r="DW238" s="133">
        <v>100</v>
      </c>
      <c r="DX238" s="117">
        <v>45017</v>
      </c>
      <c r="DY238" s="117"/>
      <c r="DZ238" s="117">
        <v>45043</v>
      </c>
      <c r="EA238" s="117">
        <v>45043</v>
      </c>
      <c r="EB238" s="117"/>
      <c r="EC238" s="117">
        <v>45043</v>
      </c>
      <c r="ED238" s="116">
        <v>100</v>
      </c>
      <c r="EE238" s="117">
        <v>45043</v>
      </c>
      <c r="EF238" s="117" t="s">
        <v>4552</v>
      </c>
      <c r="EG238" s="117">
        <v>45049</v>
      </c>
      <c r="EH238" s="117">
        <v>45049</v>
      </c>
      <c r="EI238" s="117"/>
      <c r="EJ238" s="117">
        <v>45050</v>
      </c>
      <c r="EK238" s="133">
        <v>100</v>
      </c>
      <c r="EL238" s="117">
        <v>45065</v>
      </c>
      <c r="EM238" s="122" t="s">
        <v>4735</v>
      </c>
      <c r="EN238" s="141"/>
      <c r="EO238" s="141"/>
      <c r="EP238" s="141"/>
      <c r="EQ238" s="141"/>
      <c r="ER238" s="141"/>
      <c r="ES238" s="141"/>
      <c r="ET238" s="141"/>
      <c r="EU238" s="117"/>
      <c r="EV238" s="117"/>
      <c r="EW238" s="117"/>
      <c r="EX238" s="117"/>
      <c r="EY238" s="117"/>
      <c r="EZ238" s="117"/>
      <c r="FA238" s="117"/>
      <c r="FB238" s="117">
        <v>45065</v>
      </c>
      <c r="FC238" s="117">
        <v>45065</v>
      </c>
      <c r="FD238" s="117">
        <v>45065</v>
      </c>
      <c r="FE238" s="117">
        <v>45065</v>
      </c>
      <c r="FF238" s="116">
        <v>70</v>
      </c>
      <c r="FG238" s="117"/>
      <c r="FH238" s="138"/>
      <c r="FI238" s="142"/>
      <c r="FJ238" s="142"/>
      <c r="FK238" s="143">
        <v>243347</v>
      </c>
      <c r="FL238" s="143">
        <v>243347</v>
      </c>
      <c r="FM238" s="139" t="s">
        <v>708</v>
      </c>
      <c r="FN238" s="142"/>
      <c r="FO238" s="142"/>
      <c r="FP238" s="143">
        <v>243347</v>
      </c>
      <c r="FQ238" s="143">
        <v>243347</v>
      </c>
      <c r="FR238" s="139" t="s">
        <v>708</v>
      </c>
      <c r="FS238" s="450" t="s">
        <v>4723</v>
      </c>
      <c r="FT238" s="477">
        <v>45138</v>
      </c>
      <c r="FU238" s="478" t="s">
        <v>4813</v>
      </c>
      <c r="FW238" s="479" t="s">
        <v>4724</v>
      </c>
      <c r="FX238" s="480">
        <v>45127</v>
      </c>
      <c r="FY238" s="479" t="s">
        <v>4814</v>
      </c>
    </row>
    <row r="239" spans="1:181" ht="20.100000000000001" customHeight="1" x14ac:dyDescent="0.5">
      <c r="A239" s="109">
        <v>238</v>
      </c>
      <c r="B239" s="109" t="s">
        <v>674</v>
      </c>
      <c r="C239" s="109">
        <v>238</v>
      </c>
      <c r="D239" s="110" t="s">
        <v>675</v>
      </c>
      <c r="E239" s="110" t="s">
        <v>676</v>
      </c>
      <c r="F239" s="110" t="s">
        <v>1302</v>
      </c>
      <c r="G239" s="111" t="s">
        <v>304</v>
      </c>
      <c r="H239" s="110" t="s">
        <v>2876</v>
      </c>
      <c r="I239" s="110" t="s">
        <v>2877</v>
      </c>
      <c r="J239" s="110"/>
      <c r="K239" s="111" t="s">
        <v>2878</v>
      </c>
      <c r="L239" s="111" t="s">
        <v>2828</v>
      </c>
      <c r="M239" s="111"/>
      <c r="N239" s="111" t="s">
        <v>1306</v>
      </c>
      <c r="O239" s="111" t="s">
        <v>2880</v>
      </c>
      <c r="P239" s="113">
        <v>13.967673400317899</v>
      </c>
      <c r="Q239" s="113">
        <v>102.027985563611</v>
      </c>
      <c r="R239" s="114" t="s">
        <v>2881</v>
      </c>
      <c r="S239" s="114" t="s">
        <v>2882</v>
      </c>
      <c r="T239" s="115" t="s">
        <v>2883</v>
      </c>
      <c r="U239" s="115" t="s">
        <v>2884</v>
      </c>
      <c r="V239" s="115"/>
      <c r="W239" s="115" t="s">
        <v>2885</v>
      </c>
      <c r="X239" s="115"/>
      <c r="Y239" s="115"/>
      <c r="Z239" s="181"/>
      <c r="AA239" s="181"/>
      <c r="AB239" s="115"/>
      <c r="AC239" s="115"/>
      <c r="AD239" s="312" t="s">
        <v>1775</v>
      </c>
      <c r="AE239" s="166" t="s">
        <v>1776</v>
      </c>
      <c r="AF239" s="117">
        <v>44980</v>
      </c>
      <c r="AG239" s="132">
        <v>44980</v>
      </c>
      <c r="AH239" s="118" t="s">
        <v>691</v>
      </c>
      <c r="AI239" s="118" t="s">
        <v>692</v>
      </c>
      <c r="AJ239" s="145">
        <v>6</v>
      </c>
      <c r="AK239" s="146">
        <v>9</v>
      </c>
      <c r="AL239" s="146">
        <v>4.5</v>
      </c>
      <c r="AM239" s="146">
        <v>54</v>
      </c>
      <c r="AN239" s="147">
        <v>1</v>
      </c>
      <c r="AO239" s="147">
        <v>1</v>
      </c>
      <c r="AP239" s="116" t="s">
        <v>777</v>
      </c>
      <c r="AQ239" s="147" t="s">
        <v>2886</v>
      </c>
      <c r="AR239" s="147">
        <v>3</v>
      </c>
      <c r="AS239" s="149"/>
      <c r="AT239" s="122">
        <v>44981</v>
      </c>
      <c r="AU239" s="142"/>
      <c r="AV239" s="149" t="s">
        <v>696</v>
      </c>
      <c r="AW239" s="150" t="s">
        <v>849</v>
      </c>
      <c r="AX239" s="147" t="s">
        <v>1057</v>
      </c>
      <c r="AY239" s="147" t="s">
        <v>2887</v>
      </c>
      <c r="AZ239" s="149"/>
      <c r="BA239" s="149"/>
      <c r="BB239" s="147" t="s">
        <v>697</v>
      </c>
      <c r="BC239" s="149"/>
      <c r="BD239" s="150"/>
      <c r="BE239" s="150"/>
      <c r="BF239" s="150"/>
      <c r="BG239" s="151" t="s">
        <v>699</v>
      </c>
      <c r="BH239" s="163" t="s">
        <v>1964</v>
      </c>
      <c r="BI239" s="151" t="s">
        <v>701</v>
      </c>
      <c r="BJ239" s="152"/>
      <c r="BK239" s="152"/>
      <c r="BL239" s="153"/>
      <c r="BM239" s="154"/>
      <c r="BN239" s="111" t="s">
        <v>2880</v>
      </c>
      <c r="BO239" s="131" t="s">
        <v>2879</v>
      </c>
      <c r="BP239" s="131" t="s">
        <v>703</v>
      </c>
      <c r="BQ239" s="116" t="s">
        <v>704</v>
      </c>
      <c r="BR239" s="116" t="s">
        <v>705</v>
      </c>
      <c r="BS239" s="132">
        <v>44980</v>
      </c>
      <c r="BT239" s="133">
        <v>100</v>
      </c>
      <c r="BU239" s="132">
        <v>44980</v>
      </c>
      <c r="BV239" s="132"/>
      <c r="BW239" s="132"/>
      <c r="BX239" s="134"/>
      <c r="BY239" s="134"/>
      <c r="BZ239" s="134"/>
      <c r="CA239" s="132"/>
      <c r="CB239" s="135"/>
      <c r="CC239" s="132"/>
      <c r="CD239" s="136"/>
      <c r="CE239" s="136"/>
      <c r="CF239" s="136"/>
      <c r="CG239" s="135"/>
      <c r="CH239" s="129" t="s">
        <v>701</v>
      </c>
      <c r="CI239" s="117">
        <v>45009</v>
      </c>
      <c r="CJ239" s="117">
        <v>45009</v>
      </c>
      <c r="CK239" s="117"/>
      <c r="CL239" s="117">
        <v>45009</v>
      </c>
      <c r="CM239" s="133">
        <v>100</v>
      </c>
      <c r="CN239" s="117">
        <v>45009</v>
      </c>
      <c r="CO239" s="117"/>
      <c r="CP239" s="117">
        <v>45036</v>
      </c>
      <c r="CQ239" s="117">
        <v>45036</v>
      </c>
      <c r="CR239" s="117"/>
      <c r="CS239" s="117">
        <v>45036</v>
      </c>
      <c r="CT239" s="133">
        <v>100</v>
      </c>
      <c r="CU239" s="117">
        <v>45036</v>
      </c>
      <c r="CV239" s="117"/>
      <c r="CW239" s="147" t="s">
        <v>1057</v>
      </c>
      <c r="CX239" s="149" t="s">
        <v>2887</v>
      </c>
      <c r="CY239" s="117">
        <v>45009</v>
      </c>
      <c r="CZ239" s="117">
        <v>45009</v>
      </c>
      <c r="DA239" s="117"/>
      <c r="DB239" s="117">
        <v>45009</v>
      </c>
      <c r="DC239" s="133">
        <v>100</v>
      </c>
      <c r="DD239" s="117">
        <v>45009</v>
      </c>
      <c r="DE239" s="138"/>
      <c r="DF239" s="138">
        <v>45019</v>
      </c>
      <c r="DG239" s="139" t="s">
        <v>4413</v>
      </c>
      <c r="DH239" s="117">
        <v>45035</v>
      </c>
      <c r="DI239" s="117">
        <v>45035</v>
      </c>
      <c r="DJ239" s="117">
        <v>45035</v>
      </c>
      <c r="DK239" s="117">
        <v>45035</v>
      </c>
      <c r="DL239" s="117"/>
      <c r="DM239" s="117"/>
      <c r="DN239" s="117"/>
      <c r="DO239" s="117"/>
      <c r="DP239" s="140"/>
      <c r="DQ239" s="117"/>
      <c r="DR239" s="117"/>
      <c r="DS239" s="117">
        <v>45054</v>
      </c>
      <c r="DT239" s="117">
        <v>45054</v>
      </c>
      <c r="DU239" s="117"/>
      <c r="DV239" s="117">
        <v>45054</v>
      </c>
      <c r="DW239" s="133">
        <v>100</v>
      </c>
      <c r="DX239" s="117">
        <v>45054</v>
      </c>
      <c r="DY239" s="117"/>
      <c r="DZ239" s="117">
        <v>45043</v>
      </c>
      <c r="EA239" s="117">
        <v>45043</v>
      </c>
      <c r="EB239" s="117"/>
      <c r="EC239" s="117">
        <v>45043</v>
      </c>
      <c r="ED239" s="116">
        <v>100</v>
      </c>
      <c r="EE239" s="117">
        <v>45043</v>
      </c>
      <c r="EF239" s="117" t="s">
        <v>4552</v>
      </c>
      <c r="EG239" s="117">
        <v>45050</v>
      </c>
      <c r="EH239" s="117">
        <v>45050</v>
      </c>
      <c r="EI239" s="117"/>
      <c r="EJ239" s="117">
        <v>45051</v>
      </c>
      <c r="EK239" s="116">
        <v>100</v>
      </c>
      <c r="EL239" s="117">
        <v>45063</v>
      </c>
      <c r="EM239" s="122" t="s">
        <v>4869</v>
      </c>
      <c r="EN239" s="141"/>
      <c r="EO239" s="141"/>
      <c r="EP239" s="141"/>
      <c r="EQ239" s="141"/>
      <c r="ER239" s="141"/>
      <c r="ES239" s="141"/>
      <c r="ET239" s="141"/>
      <c r="EU239" s="117"/>
      <c r="EV239" s="117"/>
      <c r="EW239" s="117"/>
      <c r="EX239" s="117"/>
      <c r="EY239" s="117"/>
      <c r="EZ239" s="117"/>
      <c r="FA239" s="117"/>
      <c r="FB239" s="117">
        <v>45064</v>
      </c>
      <c r="FC239" s="117">
        <v>45064</v>
      </c>
      <c r="FD239" s="117"/>
      <c r="FE239" s="117">
        <v>45064</v>
      </c>
      <c r="FF239" s="116">
        <v>100</v>
      </c>
      <c r="FG239" s="117">
        <v>45064</v>
      </c>
      <c r="FH239" s="138"/>
      <c r="FI239" s="142"/>
      <c r="FJ239" s="142"/>
      <c r="FK239" s="143">
        <v>243346</v>
      </c>
      <c r="FL239" s="143">
        <v>243346</v>
      </c>
      <c r="FM239" s="139" t="s">
        <v>708</v>
      </c>
      <c r="FN239" s="142"/>
      <c r="FO239" s="142"/>
      <c r="FP239" s="143">
        <v>243346</v>
      </c>
      <c r="FQ239" s="143">
        <v>243346</v>
      </c>
      <c r="FR239" s="157" t="s">
        <v>729</v>
      </c>
      <c r="FS239" s="450" t="s">
        <v>4723</v>
      </c>
      <c r="FT239" s="477">
        <v>45139</v>
      </c>
      <c r="FU239" s="478" t="s">
        <v>4813</v>
      </c>
      <c r="FW239" s="479" t="s">
        <v>4724</v>
      </c>
      <c r="FX239" s="480">
        <v>45127</v>
      </c>
      <c r="FY239" s="479" t="s">
        <v>4814</v>
      </c>
    </row>
    <row r="240" spans="1:181" ht="20.100000000000001" customHeight="1" x14ac:dyDescent="0.5">
      <c r="A240" s="109">
        <v>239</v>
      </c>
      <c r="B240" s="109" t="s">
        <v>674</v>
      </c>
      <c r="C240" s="109">
        <v>239</v>
      </c>
      <c r="D240" s="110" t="s">
        <v>675</v>
      </c>
      <c r="E240" s="110" t="s">
        <v>676</v>
      </c>
      <c r="F240" s="110" t="s">
        <v>1302</v>
      </c>
      <c r="G240" s="111" t="s">
        <v>304</v>
      </c>
      <c r="H240" s="110" t="s">
        <v>2888</v>
      </c>
      <c r="I240" s="110" t="s">
        <v>2888</v>
      </c>
      <c r="J240" s="110"/>
      <c r="K240" s="111" t="s">
        <v>2889</v>
      </c>
      <c r="L240" s="111" t="s">
        <v>2848</v>
      </c>
      <c r="M240" s="111"/>
      <c r="N240" s="111" t="s">
        <v>1306</v>
      </c>
      <c r="O240" s="111" t="s">
        <v>2890</v>
      </c>
      <c r="P240" s="113">
        <v>13.5217725214855</v>
      </c>
      <c r="Q240" s="113">
        <v>102.171466851817</v>
      </c>
      <c r="R240" s="114" t="s">
        <v>2891</v>
      </c>
      <c r="S240" s="114" t="s">
        <v>2892</v>
      </c>
      <c r="T240" s="115" t="s">
        <v>2893</v>
      </c>
      <c r="U240" s="115" t="s">
        <v>2894</v>
      </c>
      <c r="V240" s="115"/>
      <c r="W240" s="115" t="s">
        <v>2895</v>
      </c>
      <c r="X240" s="115"/>
      <c r="Y240" s="115"/>
      <c r="Z240" s="181"/>
      <c r="AA240" s="181"/>
      <c r="AB240" s="115"/>
      <c r="AC240" s="115"/>
      <c r="AD240" s="312" t="s">
        <v>1775</v>
      </c>
      <c r="AE240" s="166" t="s">
        <v>1776</v>
      </c>
      <c r="AF240" s="117" t="s">
        <v>690</v>
      </c>
      <c r="AG240" s="132">
        <v>44979</v>
      </c>
      <c r="AH240" s="118" t="s">
        <v>691</v>
      </c>
      <c r="AI240" s="118" t="s">
        <v>692</v>
      </c>
      <c r="AJ240" s="145">
        <v>8</v>
      </c>
      <c r="AK240" s="146">
        <v>8</v>
      </c>
      <c r="AL240" s="146">
        <v>3.9</v>
      </c>
      <c r="AM240" s="146">
        <v>64</v>
      </c>
      <c r="AN240" s="147">
        <v>1</v>
      </c>
      <c r="AO240" s="147"/>
      <c r="AP240" s="116" t="s">
        <v>1749</v>
      </c>
      <c r="AQ240" s="147" t="s">
        <v>1368</v>
      </c>
      <c r="AR240" s="147">
        <v>3</v>
      </c>
      <c r="AS240" s="149"/>
      <c r="AT240" s="122">
        <v>44980</v>
      </c>
      <c r="AU240" s="142"/>
      <c r="AV240" s="149" t="s">
        <v>696</v>
      </c>
      <c r="AW240" s="150" t="s">
        <v>975</v>
      </c>
      <c r="AX240" s="149"/>
      <c r="AY240" s="149"/>
      <c r="AZ240" s="149"/>
      <c r="BA240" s="149"/>
      <c r="BB240" s="149"/>
      <c r="BC240" s="149"/>
      <c r="BD240" s="150" t="s">
        <v>698</v>
      </c>
      <c r="BE240" s="150"/>
      <c r="BF240" s="150"/>
      <c r="BG240" s="151" t="s">
        <v>699</v>
      </c>
      <c r="BH240" s="151" t="s">
        <v>1964</v>
      </c>
      <c r="BI240" s="151" t="s">
        <v>701</v>
      </c>
      <c r="BJ240" s="152"/>
      <c r="BK240" s="152"/>
      <c r="BL240" s="153"/>
      <c r="BM240" s="154"/>
      <c r="BN240" s="111" t="s">
        <v>2890</v>
      </c>
      <c r="BO240" s="226" t="s">
        <v>2890</v>
      </c>
      <c r="BP240" s="130"/>
      <c r="BQ240" s="116" t="s">
        <v>704</v>
      </c>
      <c r="BR240" s="116" t="s">
        <v>705</v>
      </c>
      <c r="BS240" s="132">
        <v>44979</v>
      </c>
      <c r="BT240" s="133">
        <v>100</v>
      </c>
      <c r="BU240" s="132">
        <v>44979</v>
      </c>
      <c r="BV240" s="132"/>
      <c r="BW240" s="132"/>
      <c r="BX240" s="134"/>
      <c r="BY240" s="134"/>
      <c r="BZ240" s="134"/>
      <c r="CA240" s="132"/>
      <c r="CB240" s="135"/>
      <c r="CC240" s="132"/>
      <c r="CD240" s="136"/>
      <c r="CE240" s="136"/>
      <c r="CF240" s="136"/>
      <c r="CG240" s="135"/>
      <c r="CH240" s="129" t="s">
        <v>701</v>
      </c>
      <c r="CI240" s="132">
        <v>45000</v>
      </c>
      <c r="CJ240" s="132">
        <v>45000</v>
      </c>
      <c r="CK240" s="132"/>
      <c r="CL240" s="132">
        <v>45000</v>
      </c>
      <c r="CM240" s="133">
        <v>100</v>
      </c>
      <c r="CN240" s="132">
        <v>45000</v>
      </c>
      <c r="CO240" s="117"/>
      <c r="CP240" s="132">
        <v>45019</v>
      </c>
      <c r="CQ240" s="132">
        <v>45019</v>
      </c>
      <c r="CR240" s="117"/>
      <c r="CS240" s="132">
        <v>45019</v>
      </c>
      <c r="CT240" s="133">
        <v>100</v>
      </c>
      <c r="CU240" s="132">
        <v>45019</v>
      </c>
      <c r="CV240" s="117"/>
      <c r="CW240" s="147"/>
      <c r="CX240" s="149"/>
      <c r="CY240" s="117">
        <v>45002</v>
      </c>
      <c r="CZ240" s="117">
        <v>45002</v>
      </c>
      <c r="DA240" s="117"/>
      <c r="DB240" s="117">
        <v>45002</v>
      </c>
      <c r="DC240" s="133">
        <v>100</v>
      </c>
      <c r="DD240" s="117">
        <v>45003</v>
      </c>
      <c r="DE240" s="138"/>
      <c r="DF240" s="138">
        <v>45012</v>
      </c>
      <c r="DG240" s="139" t="s">
        <v>4383</v>
      </c>
      <c r="DH240" s="117">
        <v>45040</v>
      </c>
      <c r="DI240" s="117">
        <v>45040</v>
      </c>
      <c r="DJ240" s="117">
        <v>45040</v>
      </c>
      <c r="DK240" s="117">
        <v>45040</v>
      </c>
      <c r="DL240" s="117"/>
      <c r="DM240" s="117"/>
      <c r="DN240" s="117"/>
      <c r="DO240" s="117"/>
      <c r="DP240" s="140"/>
      <c r="DQ240" s="117"/>
      <c r="DR240" s="117"/>
      <c r="DS240" s="117">
        <v>45055</v>
      </c>
      <c r="DT240" s="117">
        <v>45055</v>
      </c>
      <c r="DU240" s="117"/>
      <c r="DV240" s="117">
        <v>45055</v>
      </c>
      <c r="DW240" s="133">
        <v>100</v>
      </c>
      <c r="DX240" s="117">
        <v>45055</v>
      </c>
      <c r="DY240" s="117"/>
      <c r="DZ240" s="117">
        <v>45043</v>
      </c>
      <c r="EA240" s="117">
        <v>45043</v>
      </c>
      <c r="EB240" s="117"/>
      <c r="EC240" s="117">
        <v>45043</v>
      </c>
      <c r="ED240" s="116">
        <v>100</v>
      </c>
      <c r="EE240" s="117">
        <v>45043</v>
      </c>
      <c r="EF240" s="117" t="s">
        <v>4548</v>
      </c>
      <c r="EG240" s="117">
        <v>45051</v>
      </c>
      <c r="EH240" s="117">
        <v>45051</v>
      </c>
      <c r="EI240" s="117"/>
      <c r="EJ240" s="117">
        <v>45052</v>
      </c>
      <c r="EK240" s="133">
        <v>100</v>
      </c>
      <c r="EL240" s="117">
        <v>45065</v>
      </c>
      <c r="EM240" s="122" t="s">
        <v>4870</v>
      </c>
      <c r="EN240" s="141"/>
      <c r="EO240" s="141"/>
      <c r="EP240" s="141"/>
      <c r="EQ240" s="141"/>
      <c r="ER240" s="141"/>
      <c r="ES240" s="141"/>
      <c r="ET240" s="141"/>
      <c r="EU240" s="117"/>
      <c r="EV240" s="117"/>
      <c r="EW240" s="117"/>
      <c r="EX240" s="117"/>
      <c r="EY240" s="117"/>
      <c r="EZ240" s="117"/>
      <c r="FA240" s="117"/>
      <c r="FB240" s="117">
        <v>45063</v>
      </c>
      <c r="FC240" s="117">
        <v>45063</v>
      </c>
      <c r="FD240" s="117"/>
      <c r="FE240" s="117">
        <v>45064</v>
      </c>
      <c r="FF240" s="116">
        <v>100</v>
      </c>
      <c r="FG240" s="117">
        <v>45067</v>
      </c>
      <c r="FH240" s="138"/>
      <c r="FI240" s="142"/>
      <c r="FJ240" s="142"/>
      <c r="FK240" s="143"/>
      <c r="FL240" s="143"/>
      <c r="FM240" s="139"/>
      <c r="FN240" s="142"/>
      <c r="FO240" s="142"/>
      <c r="FP240" s="143"/>
      <c r="FQ240" s="143"/>
      <c r="FR240" s="139"/>
      <c r="FS240" s="450" t="s">
        <v>4723</v>
      </c>
      <c r="FT240" s="477">
        <v>45139</v>
      </c>
      <c r="FU240" s="478" t="s">
        <v>4813</v>
      </c>
      <c r="FW240" s="479" t="s">
        <v>4724</v>
      </c>
      <c r="FX240" s="480">
        <v>45127</v>
      </c>
      <c r="FY240" s="479" t="s">
        <v>4814</v>
      </c>
    </row>
    <row r="241" spans="1:181" ht="20.100000000000001" customHeight="1" x14ac:dyDescent="0.5">
      <c r="A241" s="109">
        <v>240</v>
      </c>
      <c r="B241" s="109" t="s">
        <v>674</v>
      </c>
      <c r="C241" s="109">
        <v>240</v>
      </c>
      <c r="D241" s="110" t="s">
        <v>675</v>
      </c>
      <c r="E241" s="110" t="s">
        <v>676</v>
      </c>
      <c r="F241" s="110" t="s">
        <v>1302</v>
      </c>
      <c r="G241" s="111" t="s">
        <v>304</v>
      </c>
      <c r="H241" s="110" t="s">
        <v>2896</v>
      </c>
      <c r="I241" s="110" t="s">
        <v>2896</v>
      </c>
      <c r="J241" s="110"/>
      <c r="K241" s="111" t="s">
        <v>2897</v>
      </c>
      <c r="L241" s="111" t="s">
        <v>2828</v>
      </c>
      <c r="M241" s="111" t="s">
        <v>912</v>
      </c>
      <c r="N241" s="111" t="s">
        <v>1306</v>
      </c>
      <c r="O241" s="111" t="s">
        <v>2898</v>
      </c>
      <c r="P241" s="113">
        <v>13.356084450905</v>
      </c>
      <c r="Q241" s="113">
        <v>102.188007495995</v>
      </c>
      <c r="R241" s="114" t="s">
        <v>2899</v>
      </c>
      <c r="S241" s="114" t="s">
        <v>2900</v>
      </c>
      <c r="T241" s="115" t="s">
        <v>2901</v>
      </c>
      <c r="U241" s="115" t="s">
        <v>2902</v>
      </c>
      <c r="V241" s="115"/>
      <c r="W241" s="115" t="s">
        <v>2903</v>
      </c>
      <c r="X241" s="115"/>
      <c r="Y241" s="115"/>
      <c r="Z241" s="181"/>
      <c r="AA241" s="181"/>
      <c r="AB241" s="115"/>
      <c r="AC241" s="115"/>
      <c r="AD241" s="312" t="s">
        <v>1775</v>
      </c>
      <c r="AE241" s="166" t="s">
        <v>1776</v>
      </c>
      <c r="AF241" s="117">
        <v>44980</v>
      </c>
      <c r="AG241" s="132">
        <v>44979</v>
      </c>
      <c r="AH241" s="118" t="s">
        <v>691</v>
      </c>
      <c r="AI241" s="118" t="s">
        <v>692</v>
      </c>
      <c r="AJ241" s="145">
        <v>9</v>
      </c>
      <c r="AK241" s="146">
        <v>12</v>
      </c>
      <c r="AL241" s="146">
        <v>3.9</v>
      </c>
      <c r="AM241" s="146">
        <v>108</v>
      </c>
      <c r="AN241" s="147">
        <v>1</v>
      </c>
      <c r="AO241" s="147"/>
      <c r="AP241" s="116" t="s">
        <v>2904</v>
      </c>
      <c r="AQ241" s="147" t="s">
        <v>1368</v>
      </c>
      <c r="AR241" s="147">
        <v>3</v>
      </c>
      <c r="AS241" s="149"/>
      <c r="AT241" s="122">
        <v>44980</v>
      </c>
      <c r="AU241" s="294" t="s">
        <v>2905</v>
      </c>
      <c r="AV241" s="149" t="s">
        <v>696</v>
      </c>
      <c r="AW241" s="150"/>
      <c r="AX241" s="149"/>
      <c r="AY241" s="149"/>
      <c r="AZ241" s="149"/>
      <c r="BA241" s="147" t="s">
        <v>697</v>
      </c>
      <c r="BB241" s="149"/>
      <c r="BC241" s="149"/>
      <c r="BD241" s="150" t="s">
        <v>698</v>
      </c>
      <c r="BE241" s="150"/>
      <c r="BF241" s="150"/>
      <c r="BG241" s="151" t="s">
        <v>699</v>
      </c>
      <c r="BH241" s="151" t="s">
        <v>1964</v>
      </c>
      <c r="BI241" s="151" t="s">
        <v>701</v>
      </c>
      <c r="BJ241" s="152"/>
      <c r="BK241" s="152"/>
      <c r="BL241" s="153"/>
      <c r="BM241" s="154"/>
      <c r="BN241" s="111" t="s">
        <v>2898</v>
      </c>
      <c r="BO241" s="226" t="s">
        <v>2898</v>
      </c>
      <c r="BP241" s="130"/>
      <c r="BQ241" s="116" t="s">
        <v>704</v>
      </c>
      <c r="BR241" s="116" t="s">
        <v>705</v>
      </c>
      <c r="BS241" s="132">
        <v>44985</v>
      </c>
      <c r="BT241" s="133">
        <v>100</v>
      </c>
      <c r="BU241" s="132">
        <v>44979</v>
      </c>
      <c r="BV241" s="132"/>
      <c r="BW241" s="132"/>
      <c r="BX241" s="134"/>
      <c r="BY241" s="134"/>
      <c r="BZ241" s="134"/>
      <c r="CA241" s="132"/>
      <c r="CB241" s="135"/>
      <c r="CC241" s="132"/>
      <c r="CD241" s="136"/>
      <c r="CE241" s="136"/>
      <c r="CF241" s="136"/>
      <c r="CG241" s="135"/>
      <c r="CH241" s="129" t="s">
        <v>701</v>
      </c>
      <c r="CI241" s="117">
        <v>45003</v>
      </c>
      <c r="CJ241" s="117">
        <v>45003</v>
      </c>
      <c r="CK241" s="132"/>
      <c r="CL241" s="117">
        <v>45003</v>
      </c>
      <c r="CM241" s="133">
        <v>100</v>
      </c>
      <c r="CN241" s="117">
        <v>45003</v>
      </c>
      <c r="CO241" s="117"/>
      <c r="CP241" s="117">
        <v>45045</v>
      </c>
      <c r="CQ241" s="117">
        <v>45045</v>
      </c>
      <c r="CR241" s="117"/>
      <c r="CS241" s="117">
        <v>45045</v>
      </c>
      <c r="CT241" s="133">
        <v>100</v>
      </c>
      <c r="CU241" s="117">
        <v>45045</v>
      </c>
      <c r="CV241" s="117"/>
      <c r="CW241" s="147"/>
      <c r="CX241" s="149"/>
      <c r="CY241" s="117">
        <v>45003</v>
      </c>
      <c r="CZ241" s="117">
        <v>45003</v>
      </c>
      <c r="DA241" s="117"/>
      <c r="DB241" s="117">
        <v>45003</v>
      </c>
      <c r="DC241" s="133">
        <v>100</v>
      </c>
      <c r="DD241" s="117">
        <v>45003</v>
      </c>
      <c r="DE241" s="138"/>
      <c r="DF241" s="138">
        <v>45019</v>
      </c>
      <c r="DG241" s="139" t="s">
        <v>4413</v>
      </c>
      <c r="DH241" s="117">
        <v>45036</v>
      </c>
      <c r="DI241" s="117">
        <v>45036</v>
      </c>
      <c r="DJ241" s="117">
        <v>45036</v>
      </c>
      <c r="DK241" s="117">
        <v>45036</v>
      </c>
      <c r="DL241" s="117"/>
      <c r="DM241" s="117"/>
      <c r="DN241" s="117"/>
      <c r="DO241" s="117"/>
      <c r="DP241" s="140"/>
      <c r="DQ241" s="117"/>
      <c r="DR241" s="117"/>
      <c r="DS241" s="117">
        <v>45058</v>
      </c>
      <c r="DT241" s="117">
        <v>45058</v>
      </c>
      <c r="DU241" s="117"/>
      <c r="DV241" s="117">
        <v>45058</v>
      </c>
      <c r="DW241" s="133">
        <v>100</v>
      </c>
      <c r="DX241" s="117">
        <v>45058</v>
      </c>
      <c r="DY241" s="117"/>
      <c r="DZ241" s="117">
        <v>45043</v>
      </c>
      <c r="EA241" s="117">
        <v>45043</v>
      </c>
      <c r="EB241" s="117"/>
      <c r="EC241" s="117">
        <v>45043</v>
      </c>
      <c r="ED241" s="116">
        <v>100</v>
      </c>
      <c r="EE241" s="117">
        <v>45043</v>
      </c>
      <c r="EF241" s="117" t="s">
        <v>4548</v>
      </c>
      <c r="EG241" s="117">
        <v>45053</v>
      </c>
      <c r="EH241" s="117">
        <v>45053</v>
      </c>
      <c r="EI241" s="117"/>
      <c r="EJ241" s="117">
        <v>45054</v>
      </c>
      <c r="EK241" s="133">
        <v>100</v>
      </c>
      <c r="EL241" s="117">
        <v>45064</v>
      </c>
      <c r="EM241" s="122" t="s">
        <v>4858</v>
      </c>
      <c r="EN241" s="141"/>
      <c r="EO241" s="141"/>
      <c r="EP241" s="141"/>
      <c r="EQ241" s="141"/>
      <c r="ER241" s="141"/>
      <c r="ES241" s="141"/>
      <c r="ET241" s="141"/>
      <c r="EU241" s="117"/>
      <c r="EV241" s="117"/>
      <c r="EW241" s="117"/>
      <c r="EX241" s="117"/>
      <c r="EY241" s="117"/>
      <c r="EZ241" s="117"/>
      <c r="FA241" s="117"/>
      <c r="FB241" s="117">
        <v>45060</v>
      </c>
      <c r="FC241" s="117">
        <v>45060</v>
      </c>
      <c r="FD241" s="117"/>
      <c r="FE241" s="117">
        <v>45061</v>
      </c>
      <c r="FF241" s="116">
        <v>100</v>
      </c>
      <c r="FG241" s="117">
        <v>45067</v>
      </c>
      <c r="FH241" s="138"/>
      <c r="FI241" s="142"/>
      <c r="FJ241" s="142"/>
      <c r="FK241" s="143"/>
      <c r="FL241" s="143"/>
      <c r="FM241" s="139"/>
      <c r="FN241" s="142"/>
      <c r="FO241" s="142"/>
      <c r="FP241" s="143"/>
      <c r="FQ241" s="143"/>
      <c r="FR241" s="139"/>
      <c r="FS241" s="450" t="s">
        <v>4723</v>
      </c>
      <c r="FT241" s="477">
        <v>45139</v>
      </c>
      <c r="FU241" s="478" t="s">
        <v>4813</v>
      </c>
      <c r="FW241" s="479" t="s">
        <v>4724</v>
      </c>
      <c r="FX241" s="480">
        <v>45128</v>
      </c>
      <c r="FY241" s="479" t="s">
        <v>4814</v>
      </c>
    </row>
    <row r="242" spans="1:181" ht="20.100000000000001" customHeight="1" x14ac:dyDescent="0.5">
      <c r="A242" s="109">
        <v>241</v>
      </c>
      <c r="B242" s="109" t="s">
        <v>674</v>
      </c>
      <c r="C242" s="109">
        <v>241</v>
      </c>
      <c r="D242" s="110" t="s">
        <v>675</v>
      </c>
      <c r="E242" s="110" t="s">
        <v>676</v>
      </c>
      <c r="F242" s="110" t="s">
        <v>1302</v>
      </c>
      <c r="G242" s="111" t="s">
        <v>304</v>
      </c>
      <c r="H242" s="110" t="s">
        <v>2906</v>
      </c>
      <c r="I242" s="110" t="s">
        <v>2906</v>
      </c>
      <c r="J242" s="110"/>
      <c r="K242" s="111" t="s">
        <v>2907</v>
      </c>
      <c r="L242" s="111" t="s">
        <v>2837</v>
      </c>
      <c r="M242" s="111" t="s">
        <v>912</v>
      </c>
      <c r="N242" s="111" t="s">
        <v>1306</v>
      </c>
      <c r="O242" s="111" t="s">
        <v>2908</v>
      </c>
      <c r="P242" s="113">
        <v>13.740761204491999</v>
      </c>
      <c r="Q242" s="113">
        <v>102.317766265312</v>
      </c>
      <c r="R242" s="114" t="s">
        <v>2909</v>
      </c>
      <c r="S242" s="114" t="s">
        <v>2910</v>
      </c>
      <c r="T242" s="115" t="s">
        <v>2911</v>
      </c>
      <c r="U242" s="115" t="s">
        <v>2912</v>
      </c>
      <c r="V242" s="115"/>
      <c r="W242" s="115" t="s">
        <v>2913</v>
      </c>
      <c r="X242" s="115"/>
      <c r="Y242" s="115"/>
      <c r="Z242" s="181"/>
      <c r="AA242" s="181"/>
      <c r="AB242" s="115"/>
      <c r="AC242" s="115"/>
      <c r="AD242" s="312" t="s">
        <v>1775</v>
      </c>
      <c r="AE242" s="166" t="s">
        <v>1776</v>
      </c>
      <c r="AF242" s="117" t="s">
        <v>690</v>
      </c>
      <c r="AG242" s="132">
        <v>44979</v>
      </c>
      <c r="AH242" s="118" t="s">
        <v>691</v>
      </c>
      <c r="AI242" s="118" t="s">
        <v>692</v>
      </c>
      <c r="AJ242" s="145">
        <v>6</v>
      </c>
      <c r="AK242" s="146">
        <v>9</v>
      </c>
      <c r="AL242" s="146">
        <v>4.5</v>
      </c>
      <c r="AM242" s="146">
        <v>54</v>
      </c>
      <c r="AN242" s="147">
        <v>1</v>
      </c>
      <c r="AO242" s="147">
        <v>1</v>
      </c>
      <c r="AP242" s="116" t="s">
        <v>2914</v>
      </c>
      <c r="AQ242" s="147"/>
      <c r="AR242" s="147">
        <v>3</v>
      </c>
      <c r="AS242" s="149"/>
      <c r="AT242" s="122">
        <v>44979</v>
      </c>
      <c r="AU242" s="148" t="s">
        <v>1316</v>
      </c>
      <c r="AV242" s="149" t="s">
        <v>696</v>
      </c>
      <c r="AW242" s="150"/>
      <c r="AX242" s="149"/>
      <c r="AY242" s="149"/>
      <c r="AZ242" s="149"/>
      <c r="BA242" s="147" t="s">
        <v>697</v>
      </c>
      <c r="BB242" s="149"/>
      <c r="BC242" s="149"/>
      <c r="BD242" s="150" t="s">
        <v>698</v>
      </c>
      <c r="BE242" s="150"/>
      <c r="BF242" s="150"/>
      <c r="BG242" s="151" t="s">
        <v>699</v>
      </c>
      <c r="BH242" s="151" t="s">
        <v>1964</v>
      </c>
      <c r="BI242" s="151" t="s">
        <v>701</v>
      </c>
      <c r="BJ242" s="152"/>
      <c r="BK242" s="152"/>
      <c r="BL242" s="153"/>
      <c r="BM242" s="154"/>
      <c r="BN242" s="111" t="s">
        <v>2908</v>
      </c>
      <c r="BO242" s="226" t="s">
        <v>2908</v>
      </c>
      <c r="BP242" s="130"/>
      <c r="BQ242" s="116" t="s">
        <v>704</v>
      </c>
      <c r="BR242" s="116" t="s">
        <v>705</v>
      </c>
      <c r="BS242" s="132">
        <v>44979</v>
      </c>
      <c r="BT242" s="133">
        <v>100</v>
      </c>
      <c r="BU242" s="132">
        <v>44979</v>
      </c>
      <c r="BV242" s="132"/>
      <c r="BW242" s="132"/>
      <c r="BX242" s="134"/>
      <c r="BY242" s="134"/>
      <c r="BZ242" s="134"/>
      <c r="CA242" s="132"/>
      <c r="CB242" s="135"/>
      <c r="CC242" s="132"/>
      <c r="CD242" s="136"/>
      <c r="CE242" s="136"/>
      <c r="CF242" s="136"/>
      <c r="CG242" s="135"/>
      <c r="CH242" s="129" t="s">
        <v>701</v>
      </c>
      <c r="CI242" s="117">
        <v>45007</v>
      </c>
      <c r="CJ242" s="117">
        <v>45007</v>
      </c>
      <c r="CK242" s="132"/>
      <c r="CL242" s="117">
        <v>45007</v>
      </c>
      <c r="CM242" s="133">
        <v>100</v>
      </c>
      <c r="CN242" s="117">
        <v>45007</v>
      </c>
      <c r="CO242" s="117"/>
      <c r="CP242" s="137" t="s">
        <v>706</v>
      </c>
      <c r="CQ242" s="132"/>
      <c r="CR242" s="117"/>
      <c r="CS242" s="132"/>
      <c r="CT242" s="133"/>
      <c r="CU242" s="137" t="s">
        <v>4382</v>
      </c>
      <c r="CV242" s="117"/>
      <c r="CW242" s="147"/>
      <c r="CX242" s="149"/>
      <c r="CY242" s="117">
        <v>45007</v>
      </c>
      <c r="CZ242" s="117">
        <v>45007</v>
      </c>
      <c r="DA242" s="117"/>
      <c r="DB242" s="117">
        <v>45007</v>
      </c>
      <c r="DC242" s="133">
        <v>100</v>
      </c>
      <c r="DD242" s="117">
        <v>45007</v>
      </c>
      <c r="DE242" s="138"/>
      <c r="DF242" s="138">
        <v>45012</v>
      </c>
      <c r="DG242" s="139" t="s">
        <v>4383</v>
      </c>
      <c r="DH242" s="117">
        <v>45041</v>
      </c>
      <c r="DI242" s="117">
        <v>45041</v>
      </c>
      <c r="DJ242" s="117">
        <v>45041</v>
      </c>
      <c r="DK242" s="117">
        <v>45041</v>
      </c>
      <c r="DL242" s="117"/>
      <c r="DM242" s="117"/>
      <c r="DN242" s="117"/>
      <c r="DO242" s="117"/>
      <c r="DP242" s="140"/>
      <c r="DQ242" s="117"/>
      <c r="DR242" s="117"/>
      <c r="DS242" s="117">
        <v>45055</v>
      </c>
      <c r="DT242" s="117">
        <v>45055</v>
      </c>
      <c r="DU242" s="117"/>
      <c r="DV242" s="117">
        <v>45055</v>
      </c>
      <c r="DW242" s="133">
        <v>100</v>
      </c>
      <c r="DX242" s="117">
        <v>45055</v>
      </c>
      <c r="DY242" s="117"/>
      <c r="DZ242" s="117">
        <v>45043</v>
      </c>
      <c r="EA242" s="117">
        <v>45043</v>
      </c>
      <c r="EB242" s="117"/>
      <c r="EC242" s="117">
        <v>45043</v>
      </c>
      <c r="ED242" s="116">
        <v>100</v>
      </c>
      <c r="EE242" s="117">
        <v>45043</v>
      </c>
      <c r="EF242" s="117" t="s">
        <v>4465</v>
      </c>
      <c r="EG242" s="117">
        <v>45052</v>
      </c>
      <c r="EH242" s="117">
        <v>45052</v>
      </c>
      <c r="EI242" s="117"/>
      <c r="EJ242" s="117">
        <v>45053</v>
      </c>
      <c r="EK242" s="133">
        <v>100</v>
      </c>
      <c r="EL242" s="117">
        <v>45064</v>
      </c>
      <c r="EM242" s="122" t="s">
        <v>4797</v>
      </c>
      <c r="EN242" s="141"/>
      <c r="EO242" s="141"/>
      <c r="EP242" s="141"/>
      <c r="EQ242" s="141"/>
      <c r="ER242" s="141"/>
      <c r="ES242" s="141"/>
      <c r="ET242" s="141"/>
      <c r="EU242" s="117"/>
      <c r="EV242" s="117"/>
      <c r="EW242" s="117"/>
      <c r="EX242" s="117"/>
      <c r="EY242" s="117"/>
      <c r="EZ242" s="117"/>
      <c r="FA242" s="117"/>
      <c r="FB242" s="117">
        <v>45063</v>
      </c>
      <c r="FC242" s="117">
        <v>45063</v>
      </c>
      <c r="FD242" s="117"/>
      <c r="FE242" s="117">
        <v>45064</v>
      </c>
      <c r="FF242" s="116">
        <v>100</v>
      </c>
      <c r="FG242" s="117">
        <v>45066</v>
      </c>
      <c r="FH242" s="138"/>
      <c r="FI242" s="142"/>
      <c r="FJ242" s="142"/>
      <c r="FK242" s="143">
        <v>243347</v>
      </c>
      <c r="FL242" s="143">
        <v>243347</v>
      </c>
      <c r="FM242" s="139" t="s">
        <v>708</v>
      </c>
      <c r="FN242" s="142"/>
      <c r="FO242" s="142"/>
      <c r="FP242" s="143">
        <v>243347</v>
      </c>
      <c r="FQ242" s="143">
        <v>243347</v>
      </c>
      <c r="FR242" s="139" t="s">
        <v>708</v>
      </c>
      <c r="FS242" s="450" t="s">
        <v>4723</v>
      </c>
      <c r="FT242" s="477">
        <v>45139</v>
      </c>
      <c r="FU242" s="478" t="s">
        <v>4813</v>
      </c>
      <c r="FW242" s="479" t="s">
        <v>4724</v>
      </c>
      <c r="FX242" s="480">
        <v>45128</v>
      </c>
      <c r="FY242" s="479" t="s">
        <v>4814</v>
      </c>
    </row>
    <row r="243" spans="1:181" ht="20.100000000000001" customHeight="1" x14ac:dyDescent="0.5">
      <c r="A243" s="109">
        <v>242</v>
      </c>
      <c r="B243" s="109" t="s">
        <v>674</v>
      </c>
      <c r="C243" s="109">
        <v>242</v>
      </c>
      <c r="D243" s="110" t="s">
        <v>675</v>
      </c>
      <c r="E243" s="110" t="s">
        <v>676</v>
      </c>
      <c r="F243" s="110" t="s">
        <v>1302</v>
      </c>
      <c r="G243" s="111" t="s">
        <v>304</v>
      </c>
      <c r="H243" s="110" t="s">
        <v>1203</v>
      </c>
      <c r="I243" s="110" t="s">
        <v>2915</v>
      </c>
      <c r="J243" s="110"/>
      <c r="K243" s="111" t="s">
        <v>2916</v>
      </c>
      <c r="L243" s="111" t="s">
        <v>2828</v>
      </c>
      <c r="M243" s="111"/>
      <c r="N243" s="111" t="s">
        <v>1306</v>
      </c>
      <c r="O243" s="111" t="s">
        <v>2917</v>
      </c>
      <c r="P243" s="113">
        <v>13.7290165881988</v>
      </c>
      <c r="Q243" s="113">
        <v>101.993992336476</v>
      </c>
      <c r="R243" s="114" t="s">
        <v>2918</v>
      </c>
      <c r="S243" s="114" t="s">
        <v>2919</v>
      </c>
      <c r="T243" s="115" t="s">
        <v>2920</v>
      </c>
      <c r="U243" s="115" t="s">
        <v>2921</v>
      </c>
      <c r="V243" s="115"/>
      <c r="W243" s="115" t="s">
        <v>2919</v>
      </c>
      <c r="X243" s="115"/>
      <c r="Y243" s="115"/>
      <c r="Z243" s="181"/>
      <c r="AA243" s="181"/>
      <c r="AB243" s="115"/>
      <c r="AC243" s="115"/>
      <c r="AD243" s="312" t="s">
        <v>1775</v>
      </c>
      <c r="AE243" s="166" t="s">
        <v>1776</v>
      </c>
      <c r="AF243" s="117">
        <v>44980</v>
      </c>
      <c r="AG243" s="132">
        <v>44980</v>
      </c>
      <c r="AH243" s="118" t="s">
        <v>691</v>
      </c>
      <c r="AI243" s="118" t="s">
        <v>692</v>
      </c>
      <c r="AJ243" s="145">
        <v>6</v>
      </c>
      <c r="AK243" s="146">
        <v>7</v>
      </c>
      <c r="AL243" s="146">
        <v>2.9</v>
      </c>
      <c r="AM243" s="146">
        <v>42</v>
      </c>
      <c r="AN243" s="147">
        <v>1</v>
      </c>
      <c r="AO243" s="147">
        <v>1</v>
      </c>
      <c r="AP243" s="116" t="s">
        <v>777</v>
      </c>
      <c r="AQ243" s="147" t="s">
        <v>848</v>
      </c>
      <c r="AR243" s="147">
        <v>3</v>
      </c>
      <c r="AS243" s="149"/>
      <c r="AT243" s="122">
        <v>44981</v>
      </c>
      <c r="AU243" s="142"/>
      <c r="AV243" s="149" t="s">
        <v>696</v>
      </c>
      <c r="AW243" s="150" t="s">
        <v>849</v>
      </c>
      <c r="AX243" s="149"/>
      <c r="AY243" s="149"/>
      <c r="AZ243" s="149"/>
      <c r="BA243" s="149"/>
      <c r="BB243" s="147" t="s">
        <v>697</v>
      </c>
      <c r="BC243" s="149"/>
      <c r="BD243" s="150"/>
      <c r="BE243" s="150"/>
      <c r="BF243" s="150"/>
      <c r="BG243" s="163" t="s">
        <v>614</v>
      </c>
      <c r="BH243" s="151" t="s">
        <v>1964</v>
      </c>
      <c r="BI243" s="151" t="s">
        <v>701</v>
      </c>
      <c r="BJ243" s="152"/>
      <c r="BK243" s="152"/>
      <c r="BL243" s="153"/>
      <c r="BM243" s="154"/>
      <c r="BN243" s="111" t="s">
        <v>2917</v>
      </c>
      <c r="BO243" s="226" t="s">
        <v>2917</v>
      </c>
      <c r="BP243" s="130"/>
      <c r="BQ243" s="116" t="s">
        <v>704</v>
      </c>
      <c r="BR243" s="116" t="s">
        <v>705</v>
      </c>
      <c r="BS243" s="132">
        <v>44980</v>
      </c>
      <c r="BT243" s="133">
        <v>100</v>
      </c>
      <c r="BU243" s="132">
        <v>44980</v>
      </c>
      <c r="BV243" s="132" t="s">
        <v>614</v>
      </c>
      <c r="BW243" s="132" t="s">
        <v>1155</v>
      </c>
      <c r="BX243" s="134"/>
      <c r="BY243" s="134"/>
      <c r="BZ243" s="134"/>
      <c r="CA243" s="132"/>
      <c r="CB243" s="171"/>
      <c r="CC243" s="172"/>
      <c r="CD243" s="173"/>
      <c r="CE243" s="173"/>
      <c r="CF243" s="173"/>
      <c r="CG243" s="171" t="s">
        <v>2875</v>
      </c>
      <c r="CH243" s="129" t="s">
        <v>701</v>
      </c>
      <c r="CI243" s="132">
        <v>45000</v>
      </c>
      <c r="CJ243" s="132">
        <v>45000</v>
      </c>
      <c r="CK243" s="132"/>
      <c r="CL243" s="132">
        <v>45000</v>
      </c>
      <c r="CM243" s="133">
        <v>100</v>
      </c>
      <c r="CN243" s="132">
        <v>45000</v>
      </c>
      <c r="CO243" s="117"/>
      <c r="CP243" s="132">
        <v>45014</v>
      </c>
      <c r="CQ243" s="132">
        <v>45014</v>
      </c>
      <c r="CR243" s="117"/>
      <c r="CS243" s="132">
        <v>45014</v>
      </c>
      <c r="CT243" s="133">
        <v>100</v>
      </c>
      <c r="CU243" s="132">
        <v>45014</v>
      </c>
      <c r="CV243" s="117" t="s">
        <v>727</v>
      </c>
      <c r="CW243" s="147"/>
      <c r="CX243" s="149"/>
      <c r="CY243" s="117">
        <v>45002</v>
      </c>
      <c r="CZ243" s="117">
        <v>45002</v>
      </c>
      <c r="DA243" s="117"/>
      <c r="DB243" s="117">
        <v>45002</v>
      </c>
      <c r="DC243" s="133">
        <v>100</v>
      </c>
      <c r="DD243" s="117">
        <v>45002</v>
      </c>
      <c r="DE243" s="138"/>
      <c r="DF243" s="138">
        <v>45007</v>
      </c>
      <c r="DG243" s="139" t="s">
        <v>4446</v>
      </c>
      <c r="DH243" s="117">
        <v>45022</v>
      </c>
      <c r="DI243" s="117">
        <v>45022</v>
      </c>
      <c r="DJ243" s="117">
        <v>45022</v>
      </c>
      <c r="DK243" s="117">
        <v>45022</v>
      </c>
      <c r="DL243" s="117"/>
      <c r="DM243" s="117"/>
      <c r="DN243" s="117"/>
      <c r="DO243" s="117"/>
      <c r="DP243" s="140"/>
      <c r="DQ243" s="117"/>
      <c r="DR243" s="117"/>
      <c r="DS243" s="117">
        <v>45054</v>
      </c>
      <c r="DT243" s="117">
        <v>45054</v>
      </c>
      <c r="DU243" s="117"/>
      <c r="DV243" s="117">
        <v>45054</v>
      </c>
      <c r="DW243" s="133">
        <v>100</v>
      </c>
      <c r="DX243" s="117">
        <v>45054</v>
      </c>
      <c r="DY243" s="117"/>
      <c r="DZ243" s="117">
        <v>45042</v>
      </c>
      <c r="EA243" s="117">
        <v>45042</v>
      </c>
      <c r="EB243" s="117"/>
      <c r="EC243" s="117">
        <v>45042</v>
      </c>
      <c r="ED243" s="116">
        <v>100</v>
      </c>
      <c r="EE243" s="117">
        <v>45042</v>
      </c>
      <c r="EF243" s="117" t="s">
        <v>1044</v>
      </c>
      <c r="EG243" s="117">
        <v>45042</v>
      </c>
      <c r="EH243" s="117">
        <v>45042</v>
      </c>
      <c r="EI243" s="117"/>
      <c r="EJ243" s="117">
        <v>45042</v>
      </c>
      <c r="EK243" s="116">
        <v>100</v>
      </c>
      <c r="EL243" s="117">
        <v>45062</v>
      </c>
      <c r="EM243" s="122" t="s">
        <v>1044</v>
      </c>
      <c r="EN243" s="141"/>
      <c r="EO243" s="141"/>
      <c r="EP243" s="141"/>
      <c r="EQ243" s="141"/>
      <c r="ER243" s="141"/>
      <c r="ES243" s="141"/>
      <c r="ET243" s="141"/>
      <c r="EU243" s="117"/>
      <c r="EV243" s="117"/>
      <c r="EW243" s="117"/>
      <c r="EX243" s="117"/>
      <c r="EY243" s="117"/>
      <c r="EZ243" s="117"/>
      <c r="FA243" s="117"/>
      <c r="FB243" s="117">
        <v>45064</v>
      </c>
      <c r="FC243" s="117">
        <v>45064</v>
      </c>
      <c r="FD243" s="117"/>
      <c r="FE243" s="117">
        <v>45064</v>
      </c>
      <c r="FF243" s="116">
        <v>100</v>
      </c>
      <c r="FG243" s="117">
        <v>45064</v>
      </c>
      <c r="FH243" s="138"/>
      <c r="FI243" s="142"/>
      <c r="FJ243" s="142"/>
      <c r="FK243" s="143">
        <v>243350</v>
      </c>
      <c r="FL243" s="143">
        <v>243350</v>
      </c>
      <c r="FM243" s="139" t="s">
        <v>708</v>
      </c>
      <c r="FN243" s="142"/>
      <c r="FO243" s="142"/>
      <c r="FP243" s="143">
        <v>243350</v>
      </c>
      <c r="FQ243" s="143">
        <v>243350</v>
      </c>
      <c r="FR243" s="157" t="s">
        <v>729</v>
      </c>
      <c r="FS243" s="450" t="s">
        <v>4723</v>
      </c>
      <c r="FT243" s="477">
        <v>45139</v>
      </c>
      <c r="FU243" s="478" t="s">
        <v>4813</v>
      </c>
      <c r="FW243" s="479" t="s">
        <v>4718</v>
      </c>
      <c r="FX243" s="480">
        <v>45128</v>
      </c>
      <c r="FY243" s="479" t="s">
        <v>4814</v>
      </c>
    </row>
    <row r="244" spans="1:181" ht="20.100000000000001" customHeight="1" x14ac:dyDescent="0.5">
      <c r="A244" s="109">
        <v>243</v>
      </c>
      <c r="B244" s="109" t="s">
        <v>674</v>
      </c>
      <c r="C244" s="109">
        <v>243</v>
      </c>
      <c r="D244" s="110" t="s">
        <v>675</v>
      </c>
      <c r="E244" s="110" t="s">
        <v>676</v>
      </c>
      <c r="F244" s="110" t="s">
        <v>1302</v>
      </c>
      <c r="G244" s="111" t="s">
        <v>304</v>
      </c>
      <c r="H244" s="110" t="s">
        <v>2835</v>
      </c>
      <c r="I244" s="110" t="s">
        <v>2922</v>
      </c>
      <c r="J244" s="110"/>
      <c r="K244" s="111" t="s">
        <v>2923</v>
      </c>
      <c r="L244" s="111" t="s">
        <v>2837</v>
      </c>
      <c r="M244" s="111"/>
      <c r="N244" s="111" t="s">
        <v>1306</v>
      </c>
      <c r="O244" s="111" t="s">
        <v>2924</v>
      </c>
      <c r="P244" s="113">
        <v>13.852227516091199</v>
      </c>
      <c r="Q244" s="113">
        <v>102.63659789838201</v>
      </c>
      <c r="R244" s="114" t="s">
        <v>2925</v>
      </c>
      <c r="S244" s="114"/>
      <c r="T244" s="115" t="s">
        <v>2926</v>
      </c>
      <c r="U244" s="115" t="s">
        <v>2927</v>
      </c>
      <c r="V244" s="115"/>
      <c r="W244" s="115" t="s">
        <v>2928</v>
      </c>
      <c r="X244" s="115"/>
      <c r="Y244" s="115"/>
      <c r="Z244" s="181"/>
      <c r="AA244" s="181"/>
      <c r="AB244" s="115"/>
      <c r="AC244" s="115"/>
      <c r="AD244" s="312" t="s">
        <v>1775</v>
      </c>
      <c r="AE244" s="166" t="s">
        <v>1776</v>
      </c>
      <c r="AF244" s="117" t="s">
        <v>690</v>
      </c>
      <c r="AG244" s="132">
        <v>44979</v>
      </c>
      <c r="AH244" s="118" t="s">
        <v>691</v>
      </c>
      <c r="AI244" s="118" t="s">
        <v>692</v>
      </c>
      <c r="AJ244" s="145">
        <v>8</v>
      </c>
      <c r="AK244" s="146">
        <v>8</v>
      </c>
      <c r="AL244" s="146">
        <v>3</v>
      </c>
      <c r="AM244" s="146">
        <v>64</v>
      </c>
      <c r="AN244" s="147">
        <v>1</v>
      </c>
      <c r="AO244" s="147">
        <v>1</v>
      </c>
      <c r="AP244" s="116" t="s">
        <v>2929</v>
      </c>
      <c r="AQ244" s="147" t="s">
        <v>863</v>
      </c>
      <c r="AR244" s="147">
        <v>3</v>
      </c>
      <c r="AS244" s="149"/>
      <c r="AT244" s="122">
        <v>44979</v>
      </c>
      <c r="AU244" s="142"/>
      <c r="AV244" s="149" t="s">
        <v>725</v>
      </c>
      <c r="AW244" s="150"/>
      <c r="AX244" s="149"/>
      <c r="AY244" s="149"/>
      <c r="AZ244" s="149"/>
      <c r="BA244" s="149"/>
      <c r="BB244" s="149"/>
      <c r="BC244" s="149"/>
      <c r="BD244" s="150" t="s">
        <v>698</v>
      </c>
      <c r="BE244" s="150"/>
      <c r="BF244" s="150"/>
      <c r="BG244" s="151" t="s">
        <v>699</v>
      </c>
      <c r="BH244" s="151" t="s">
        <v>1964</v>
      </c>
      <c r="BI244" s="151" t="s">
        <v>701</v>
      </c>
      <c r="BJ244" s="152"/>
      <c r="BK244" s="152"/>
      <c r="BL244" s="153"/>
      <c r="BM244" s="154"/>
      <c r="BN244" s="111" t="s">
        <v>2924</v>
      </c>
      <c r="BO244" s="226" t="s">
        <v>2924</v>
      </c>
      <c r="BP244" s="130"/>
      <c r="BQ244" s="116" t="s">
        <v>704</v>
      </c>
      <c r="BR244" s="116" t="s">
        <v>705</v>
      </c>
      <c r="BS244" s="132">
        <v>44979</v>
      </c>
      <c r="BT244" s="133">
        <v>100</v>
      </c>
      <c r="BU244" s="132">
        <v>44979</v>
      </c>
      <c r="BV244" s="132"/>
      <c r="BW244" s="132"/>
      <c r="BX244" s="134"/>
      <c r="BY244" s="134"/>
      <c r="BZ244" s="134"/>
      <c r="CA244" s="132"/>
      <c r="CB244" s="135"/>
      <c r="CC244" s="132"/>
      <c r="CD244" s="136"/>
      <c r="CE244" s="136"/>
      <c r="CF244" s="136"/>
      <c r="CG244" s="135"/>
      <c r="CH244" s="129" t="s">
        <v>701</v>
      </c>
      <c r="CI244" s="132">
        <v>44986</v>
      </c>
      <c r="CJ244" s="132">
        <v>44986</v>
      </c>
      <c r="CK244" s="132"/>
      <c r="CL244" s="132">
        <v>44986</v>
      </c>
      <c r="CM244" s="133">
        <v>100</v>
      </c>
      <c r="CN244" s="132">
        <v>44986</v>
      </c>
      <c r="CO244" s="132"/>
      <c r="CP244" s="132">
        <v>45034</v>
      </c>
      <c r="CQ244" s="132">
        <v>45034</v>
      </c>
      <c r="CR244" s="117"/>
      <c r="CS244" s="132">
        <v>45034</v>
      </c>
      <c r="CT244" s="133">
        <v>100</v>
      </c>
      <c r="CU244" s="132">
        <v>45034</v>
      </c>
      <c r="CV244" s="117"/>
      <c r="CW244" s="147"/>
      <c r="CX244" s="149"/>
      <c r="CY244" s="117">
        <v>45010</v>
      </c>
      <c r="CZ244" s="117">
        <v>45010</v>
      </c>
      <c r="DA244" s="117"/>
      <c r="DB244" s="117">
        <v>45010</v>
      </c>
      <c r="DC244" s="133">
        <v>100</v>
      </c>
      <c r="DD244" s="117">
        <v>45010</v>
      </c>
      <c r="DE244" s="138"/>
      <c r="DF244" s="138">
        <v>45019</v>
      </c>
      <c r="DG244" s="139" t="s">
        <v>4413</v>
      </c>
      <c r="DH244" s="117">
        <v>45035</v>
      </c>
      <c r="DI244" s="117">
        <v>45035</v>
      </c>
      <c r="DJ244" s="117">
        <v>45035</v>
      </c>
      <c r="DK244" s="117">
        <v>45035</v>
      </c>
      <c r="DL244" s="117"/>
      <c r="DM244" s="117"/>
      <c r="DN244" s="117"/>
      <c r="DO244" s="117"/>
      <c r="DP244" s="140"/>
      <c r="DQ244" s="117"/>
      <c r="DR244" s="117"/>
      <c r="DS244" s="117">
        <v>45051</v>
      </c>
      <c r="DT244" s="117">
        <v>45051</v>
      </c>
      <c r="DU244" s="117"/>
      <c r="DV244" s="117">
        <v>45051</v>
      </c>
      <c r="DW244" s="133">
        <v>100</v>
      </c>
      <c r="DX244" s="117">
        <v>45051</v>
      </c>
      <c r="DY244" s="117"/>
      <c r="DZ244" s="117">
        <v>45043</v>
      </c>
      <c r="EA244" s="117">
        <v>45043</v>
      </c>
      <c r="EB244" s="117"/>
      <c r="EC244" s="117">
        <v>45043</v>
      </c>
      <c r="ED244" s="116">
        <v>100</v>
      </c>
      <c r="EE244" s="117">
        <v>45043</v>
      </c>
      <c r="EF244" s="117" t="s">
        <v>4465</v>
      </c>
      <c r="EG244" s="117">
        <v>45051</v>
      </c>
      <c r="EH244" s="117">
        <v>45051</v>
      </c>
      <c r="EI244" s="117"/>
      <c r="EJ244" s="117">
        <v>45052</v>
      </c>
      <c r="EK244" s="116">
        <v>100</v>
      </c>
      <c r="EL244" s="117">
        <v>45063</v>
      </c>
      <c r="EM244" s="122" t="s">
        <v>4803</v>
      </c>
      <c r="EN244" s="141"/>
      <c r="EO244" s="141"/>
      <c r="EP244" s="141"/>
      <c r="EQ244" s="141"/>
      <c r="ER244" s="141"/>
      <c r="ES244" s="141"/>
      <c r="ET244" s="141"/>
      <c r="EU244" s="117"/>
      <c r="EV244" s="117"/>
      <c r="EW244" s="117"/>
      <c r="EX244" s="117"/>
      <c r="EY244" s="117"/>
      <c r="EZ244" s="117"/>
      <c r="FA244" s="117"/>
      <c r="FB244" s="117">
        <v>45064</v>
      </c>
      <c r="FC244" s="117">
        <v>45064</v>
      </c>
      <c r="FD244" s="117"/>
      <c r="FE244" s="117">
        <v>45064</v>
      </c>
      <c r="FF244" s="116">
        <v>100</v>
      </c>
      <c r="FG244" s="117">
        <v>45064</v>
      </c>
      <c r="FH244" s="138"/>
      <c r="FI244" s="142"/>
      <c r="FJ244" s="142"/>
      <c r="FK244" s="143"/>
      <c r="FL244" s="143"/>
      <c r="FM244" s="139"/>
      <c r="FN244" s="142"/>
      <c r="FO244" s="142"/>
      <c r="FP244" s="143"/>
      <c r="FQ244" s="143"/>
      <c r="FR244" s="139"/>
      <c r="FS244" s="450" t="s">
        <v>4723</v>
      </c>
      <c r="FT244" s="477">
        <v>45140</v>
      </c>
      <c r="FU244" s="478" t="s">
        <v>4813</v>
      </c>
      <c r="FW244" s="479" t="s">
        <v>4723</v>
      </c>
      <c r="FX244" s="480">
        <v>45128</v>
      </c>
      <c r="FY244" s="479" t="s">
        <v>4814</v>
      </c>
    </row>
    <row r="245" spans="1:181" ht="20.100000000000001" customHeight="1" x14ac:dyDescent="0.5">
      <c r="A245" s="109">
        <v>244</v>
      </c>
      <c r="B245" s="109" t="s">
        <v>674</v>
      </c>
      <c r="C245" s="109">
        <v>244</v>
      </c>
      <c r="D245" s="110" t="s">
        <v>675</v>
      </c>
      <c r="E245" s="110" t="s">
        <v>676</v>
      </c>
      <c r="F245" s="110" t="s">
        <v>1302</v>
      </c>
      <c r="G245" s="111" t="s">
        <v>304</v>
      </c>
      <c r="H245" s="110" t="s">
        <v>2876</v>
      </c>
      <c r="I245" s="110" t="s">
        <v>2876</v>
      </c>
      <c r="J245" s="110"/>
      <c r="K245" s="111" t="s">
        <v>4554</v>
      </c>
      <c r="L245" s="111" t="s">
        <v>2848</v>
      </c>
      <c r="M245" s="111"/>
      <c r="N245" s="111" t="s">
        <v>1306</v>
      </c>
      <c r="O245" s="111" t="s">
        <v>2930</v>
      </c>
      <c r="P245" s="113">
        <v>13.70253447454</v>
      </c>
      <c r="Q245" s="113">
        <v>102.49186008065701</v>
      </c>
      <c r="R245" s="114" t="s">
        <v>2931</v>
      </c>
      <c r="S245" s="114" t="s">
        <v>2932</v>
      </c>
      <c r="T245" s="115" t="s">
        <v>2933</v>
      </c>
      <c r="U245" s="115" t="s">
        <v>2934</v>
      </c>
      <c r="V245" s="115"/>
      <c r="W245" s="115" t="s">
        <v>2935</v>
      </c>
      <c r="X245" s="115"/>
      <c r="Y245" s="115"/>
      <c r="Z245" s="181"/>
      <c r="AA245" s="181"/>
      <c r="AB245" s="115"/>
      <c r="AC245" s="115"/>
      <c r="AD245" s="312" t="s">
        <v>1775</v>
      </c>
      <c r="AE245" s="166" t="s">
        <v>1776</v>
      </c>
      <c r="AF245" s="117" t="s">
        <v>690</v>
      </c>
      <c r="AG245" s="132">
        <v>44979</v>
      </c>
      <c r="AH245" s="118" t="s">
        <v>691</v>
      </c>
      <c r="AI245" s="118" t="s">
        <v>692</v>
      </c>
      <c r="AJ245" s="145">
        <v>8</v>
      </c>
      <c r="AK245" s="146">
        <v>16</v>
      </c>
      <c r="AL245" s="146">
        <v>3.4</v>
      </c>
      <c r="AM245" s="146">
        <v>128</v>
      </c>
      <c r="AN245" s="147">
        <v>1</v>
      </c>
      <c r="AO245" s="147">
        <v>2</v>
      </c>
      <c r="AP245" s="116" t="s">
        <v>2936</v>
      </c>
      <c r="AQ245" s="147" t="s">
        <v>1368</v>
      </c>
      <c r="AR245" s="147">
        <v>3</v>
      </c>
      <c r="AS245" s="149"/>
      <c r="AT245" s="122">
        <v>44979</v>
      </c>
      <c r="AU245" s="142"/>
      <c r="AV245" s="149" t="s">
        <v>725</v>
      </c>
      <c r="AW245" s="150"/>
      <c r="AX245" s="149"/>
      <c r="AY245" s="149"/>
      <c r="AZ245" s="149"/>
      <c r="BA245" s="147" t="s">
        <v>697</v>
      </c>
      <c r="BB245" s="149"/>
      <c r="BC245" s="149"/>
      <c r="BD245" s="150" t="s">
        <v>698</v>
      </c>
      <c r="BE245" s="150"/>
      <c r="BF245" s="150"/>
      <c r="BG245" s="151" t="s">
        <v>699</v>
      </c>
      <c r="BH245" s="151" t="s">
        <v>1964</v>
      </c>
      <c r="BI245" s="151" t="s">
        <v>701</v>
      </c>
      <c r="BJ245" s="152"/>
      <c r="BK245" s="152"/>
      <c r="BL245" s="153"/>
      <c r="BM245" s="154"/>
      <c r="BN245" s="111" t="s">
        <v>2930</v>
      </c>
      <c r="BO245" s="226" t="s">
        <v>2930</v>
      </c>
      <c r="BP245" s="130"/>
      <c r="BQ245" s="116" t="s">
        <v>704</v>
      </c>
      <c r="BR245" s="116" t="s">
        <v>705</v>
      </c>
      <c r="BS245" s="132">
        <v>44979</v>
      </c>
      <c r="BT245" s="133">
        <v>100</v>
      </c>
      <c r="BU245" s="132">
        <v>44979</v>
      </c>
      <c r="BV245" s="132"/>
      <c r="BW245" s="132"/>
      <c r="BX245" s="134"/>
      <c r="BY245" s="134"/>
      <c r="BZ245" s="134"/>
      <c r="CA245" s="132"/>
      <c r="CB245" s="135"/>
      <c r="CC245" s="132"/>
      <c r="CD245" s="136"/>
      <c r="CE245" s="136"/>
      <c r="CF245" s="136"/>
      <c r="CG245" s="135"/>
      <c r="CH245" s="129" t="s">
        <v>701</v>
      </c>
      <c r="CI245" s="132">
        <v>44986</v>
      </c>
      <c r="CJ245" s="132">
        <v>44986</v>
      </c>
      <c r="CK245" s="132"/>
      <c r="CL245" s="132">
        <v>44986</v>
      </c>
      <c r="CM245" s="133">
        <v>100</v>
      </c>
      <c r="CN245" s="132">
        <v>44986</v>
      </c>
      <c r="CO245" s="132"/>
      <c r="CP245" s="117">
        <v>45036</v>
      </c>
      <c r="CQ245" s="117">
        <v>45036</v>
      </c>
      <c r="CR245" s="117"/>
      <c r="CS245" s="117">
        <v>45036</v>
      </c>
      <c r="CT245" s="133">
        <v>100</v>
      </c>
      <c r="CU245" s="117">
        <v>45036</v>
      </c>
      <c r="CV245" s="117"/>
      <c r="CW245" s="147"/>
      <c r="CX245" s="149"/>
      <c r="CY245" s="117">
        <v>45008</v>
      </c>
      <c r="CZ245" s="117">
        <v>45008</v>
      </c>
      <c r="DA245" s="117"/>
      <c r="DB245" s="117">
        <v>45008</v>
      </c>
      <c r="DC245" s="133">
        <v>100</v>
      </c>
      <c r="DD245" s="117">
        <v>45008</v>
      </c>
      <c r="DE245" s="138"/>
      <c r="DF245" s="138">
        <v>45012</v>
      </c>
      <c r="DG245" s="139" t="s">
        <v>4383</v>
      </c>
      <c r="DH245" s="117">
        <v>45035</v>
      </c>
      <c r="DI245" s="117">
        <v>45035</v>
      </c>
      <c r="DJ245" s="117">
        <v>45035</v>
      </c>
      <c r="DK245" s="117">
        <v>45035</v>
      </c>
      <c r="DL245" s="117"/>
      <c r="DM245" s="117"/>
      <c r="DN245" s="117"/>
      <c r="DO245" s="117"/>
      <c r="DP245" s="140"/>
      <c r="DQ245" s="117"/>
      <c r="DR245" s="117"/>
      <c r="DS245" s="117">
        <v>45054</v>
      </c>
      <c r="DT245" s="117">
        <v>45054</v>
      </c>
      <c r="DU245" s="117"/>
      <c r="DV245" s="117">
        <v>45054</v>
      </c>
      <c r="DW245" s="133">
        <v>100</v>
      </c>
      <c r="DX245" s="117">
        <v>45054</v>
      </c>
      <c r="DY245" s="117"/>
      <c r="DZ245" s="117">
        <v>45045</v>
      </c>
      <c r="EA245" s="117">
        <v>45045</v>
      </c>
      <c r="EB245" s="117"/>
      <c r="EC245" s="117">
        <v>45045</v>
      </c>
      <c r="ED245" s="116">
        <v>100</v>
      </c>
      <c r="EE245" s="117">
        <v>45045</v>
      </c>
      <c r="EF245" s="117" t="s">
        <v>4548</v>
      </c>
      <c r="EG245" s="117">
        <v>45051</v>
      </c>
      <c r="EH245" s="117">
        <v>45051</v>
      </c>
      <c r="EI245" s="117"/>
      <c r="EJ245" s="117">
        <v>45052</v>
      </c>
      <c r="EK245" s="116">
        <v>100</v>
      </c>
      <c r="EL245" s="117">
        <v>45063</v>
      </c>
      <c r="EM245" s="122" t="s">
        <v>4868</v>
      </c>
      <c r="EN245" s="141"/>
      <c r="EO245" s="141"/>
      <c r="EP245" s="141"/>
      <c r="EQ245" s="141"/>
      <c r="ER245" s="141"/>
      <c r="ES245" s="141"/>
      <c r="ET245" s="141"/>
      <c r="EU245" s="117"/>
      <c r="EV245" s="117"/>
      <c r="EW245" s="117"/>
      <c r="EX245" s="117"/>
      <c r="EY245" s="117"/>
      <c r="EZ245" s="117"/>
      <c r="FA245" s="117"/>
      <c r="FB245" s="117">
        <v>45063</v>
      </c>
      <c r="FC245" s="117">
        <v>45063</v>
      </c>
      <c r="FD245" s="117"/>
      <c r="FE245" s="117">
        <v>45064</v>
      </c>
      <c r="FF245" s="116">
        <v>100</v>
      </c>
      <c r="FG245" s="117">
        <v>45065</v>
      </c>
      <c r="FH245" s="138"/>
      <c r="FI245" s="142"/>
      <c r="FJ245" s="142"/>
      <c r="FK245" s="143">
        <v>243350</v>
      </c>
      <c r="FL245" s="143">
        <v>243350</v>
      </c>
      <c r="FM245" s="139" t="s">
        <v>708</v>
      </c>
      <c r="FN245" s="142"/>
      <c r="FO245" s="142"/>
      <c r="FP245" s="143">
        <v>243350</v>
      </c>
      <c r="FQ245" s="143">
        <v>243350</v>
      </c>
      <c r="FR245" s="157" t="s">
        <v>729</v>
      </c>
      <c r="FS245" s="450" t="s">
        <v>4723</v>
      </c>
      <c r="FT245" s="477">
        <v>45140</v>
      </c>
      <c r="FU245" s="478" t="s">
        <v>4813</v>
      </c>
      <c r="FW245" s="479" t="s">
        <v>4723</v>
      </c>
      <c r="FX245" s="480">
        <v>45128</v>
      </c>
      <c r="FY245" s="479" t="s">
        <v>4814</v>
      </c>
    </row>
    <row r="246" spans="1:181" ht="20.100000000000001" customHeight="1" x14ac:dyDescent="0.5">
      <c r="A246" s="109">
        <v>245</v>
      </c>
      <c r="B246" s="109" t="s">
        <v>674</v>
      </c>
      <c r="C246" s="109">
        <v>245</v>
      </c>
      <c r="D246" s="110" t="s">
        <v>675</v>
      </c>
      <c r="E246" s="110" t="s">
        <v>676</v>
      </c>
      <c r="F246" s="110" t="s">
        <v>1302</v>
      </c>
      <c r="G246" s="111" t="s">
        <v>304</v>
      </c>
      <c r="H246" s="110" t="s">
        <v>2856</v>
      </c>
      <c r="I246" s="110" t="s">
        <v>2937</v>
      </c>
      <c r="J246" s="110"/>
      <c r="K246" s="111" t="s">
        <v>2938</v>
      </c>
      <c r="L246" s="111" t="s">
        <v>2837</v>
      </c>
      <c r="M246" s="111"/>
      <c r="N246" s="111" t="s">
        <v>1306</v>
      </c>
      <c r="O246" s="111" t="s">
        <v>2939</v>
      </c>
      <c r="P246" s="113">
        <v>14.0139131006078</v>
      </c>
      <c r="Q246" s="113">
        <v>102.588713051827</v>
      </c>
      <c r="R246" s="114" t="s">
        <v>2940</v>
      </c>
      <c r="S246" s="114" t="s">
        <v>2941</v>
      </c>
      <c r="T246" s="115"/>
      <c r="U246" s="115"/>
      <c r="V246" s="115"/>
      <c r="W246" s="239" t="s">
        <v>2942</v>
      </c>
      <c r="X246" s="239"/>
      <c r="Y246" s="115"/>
      <c r="Z246" s="181"/>
      <c r="AA246" s="181"/>
      <c r="AB246" s="239"/>
      <c r="AC246" s="239"/>
      <c r="AD246" s="312"/>
      <c r="AE246" s="166"/>
      <c r="AF246" s="117" t="s">
        <v>2334</v>
      </c>
      <c r="AG246" s="132"/>
      <c r="AH246" s="116"/>
      <c r="AI246" s="116"/>
      <c r="AJ246" s="145"/>
      <c r="AK246" s="146"/>
      <c r="AL246" s="212"/>
      <c r="AM246" s="146"/>
      <c r="AN246" s="147"/>
      <c r="AO246" s="147"/>
      <c r="AP246" s="116"/>
      <c r="AQ246" s="147"/>
      <c r="AR246" s="147">
        <v>3</v>
      </c>
      <c r="AS246" s="149"/>
      <c r="AT246" s="122"/>
      <c r="AU246" s="148" t="s">
        <v>2943</v>
      </c>
      <c r="AV246" s="149"/>
      <c r="AW246" s="150"/>
      <c r="AX246" s="149"/>
      <c r="AY246" s="149"/>
      <c r="AZ246" s="149"/>
      <c r="BA246" s="149"/>
      <c r="BB246" s="149"/>
      <c r="BC246" s="149"/>
      <c r="BD246" s="150"/>
      <c r="BE246" s="150"/>
      <c r="BF246" s="150"/>
      <c r="BG246" s="151"/>
      <c r="BH246" s="151" t="s">
        <v>1964</v>
      </c>
      <c r="BI246" s="151"/>
      <c r="BJ246" s="152"/>
      <c r="BK246" s="152" t="s">
        <v>2336</v>
      </c>
      <c r="BL246" s="153"/>
      <c r="BM246" s="154"/>
      <c r="BN246" s="111" t="s">
        <v>2939</v>
      </c>
      <c r="BO246" s="226" t="s">
        <v>2939</v>
      </c>
      <c r="BP246" s="130"/>
      <c r="BQ246" s="116" t="s">
        <v>704</v>
      </c>
      <c r="BR246" s="116" t="s">
        <v>705</v>
      </c>
      <c r="BS246" s="241">
        <v>44992</v>
      </c>
      <c r="BT246" s="242">
        <v>100</v>
      </c>
      <c r="BU246" s="241">
        <v>44992</v>
      </c>
      <c r="BV246" s="132"/>
      <c r="BW246" s="132"/>
      <c r="BX246" s="134"/>
      <c r="BY246" s="134"/>
      <c r="BZ246" s="134"/>
      <c r="CA246" s="132"/>
      <c r="CB246" s="135"/>
      <c r="CC246" s="132"/>
      <c r="CD246" s="136"/>
      <c r="CE246" s="136"/>
      <c r="CF246" s="136"/>
      <c r="CG246" s="135"/>
      <c r="CH246" s="129" t="s">
        <v>701</v>
      </c>
      <c r="CI246" s="117">
        <v>45010</v>
      </c>
      <c r="CJ246" s="117">
        <v>45010</v>
      </c>
      <c r="CK246" s="117"/>
      <c r="CL246" s="117">
        <v>45010</v>
      </c>
      <c r="CM246" s="133">
        <v>100</v>
      </c>
      <c r="CN246" s="117">
        <v>45010</v>
      </c>
      <c r="CO246" s="117"/>
      <c r="CP246" s="137" t="s">
        <v>706</v>
      </c>
      <c r="CQ246" s="132"/>
      <c r="CR246" s="117"/>
      <c r="CS246" s="132"/>
      <c r="CT246" s="133"/>
      <c r="CU246" s="137" t="s">
        <v>4382</v>
      </c>
      <c r="CV246" s="117"/>
      <c r="CW246" s="147"/>
      <c r="CX246" s="149"/>
      <c r="CY246" s="117">
        <v>45010</v>
      </c>
      <c r="CZ246" s="117">
        <v>45010</v>
      </c>
      <c r="DA246" s="117"/>
      <c r="DB246" s="117">
        <v>45010</v>
      </c>
      <c r="DC246" s="133">
        <v>100</v>
      </c>
      <c r="DD246" s="117">
        <v>45010</v>
      </c>
      <c r="DE246" s="138"/>
      <c r="DF246" s="138">
        <v>45007</v>
      </c>
      <c r="DG246" s="139" t="s">
        <v>4446</v>
      </c>
      <c r="DH246" s="117">
        <v>45028</v>
      </c>
      <c r="DI246" s="117">
        <v>45028</v>
      </c>
      <c r="DJ246" s="117">
        <v>45028</v>
      </c>
      <c r="DK246" s="117">
        <v>45028</v>
      </c>
      <c r="DL246" s="117"/>
      <c r="DM246" s="117"/>
      <c r="DN246" s="117"/>
      <c r="DO246" s="117"/>
      <c r="DP246" s="140"/>
      <c r="DQ246" s="117"/>
      <c r="DR246" s="117"/>
      <c r="DS246" s="117">
        <v>45066</v>
      </c>
      <c r="DT246" s="117">
        <v>45066</v>
      </c>
      <c r="DU246" s="117"/>
      <c r="DV246" s="117">
        <v>45066</v>
      </c>
      <c r="DW246" s="133">
        <v>100</v>
      </c>
      <c r="DX246" s="117">
        <v>45066</v>
      </c>
      <c r="DY246" s="117"/>
      <c r="DZ246" s="117">
        <v>45043</v>
      </c>
      <c r="EA246" s="117">
        <v>45043</v>
      </c>
      <c r="EB246" s="117"/>
      <c r="EC246" s="117">
        <v>45043</v>
      </c>
      <c r="ED246" s="116">
        <v>100</v>
      </c>
      <c r="EE246" s="117">
        <v>45043</v>
      </c>
      <c r="EF246" s="117" t="s">
        <v>4465</v>
      </c>
      <c r="EG246" s="117">
        <v>45052</v>
      </c>
      <c r="EH246" s="117">
        <v>45052</v>
      </c>
      <c r="EI246" s="117"/>
      <c r="EJ246" s="117">
        <v>45053</v>
      </c>
      <c r="EK246" s="133">
        <v>100</v>
      </c>
      <c r="EL246" s="117">
        <v>45064</v>
      </c>
      <c r="EM246" s="122" t="s">
        <v>4797</v>
      </c>
      <c r="EN246" s="141"/>
      <c r="EO246" s="141"/>
      <c r="EP246" s="141"/>
      <c r="EQ246" s="141"/>
      <c r="ER246" s="141"/>
      <c r="ES246" s="141"/>
      <c r="ET246" s="141"/>
      <c r="EU246" s="117"/>
      <c r="EV246" s="117"/>
      <c r="EW246" s="117"/>
      <c r="EX246" s="117"/>
      <c r="EY246" s="117"/>
      <c r="EZ246" s="117"/>
      <c r="FA246" s="117"/>
      <c r="FB246" s="117">
        <v>45065</v>
      </c>
      <c r="FC246" s="117">
        <v>45065</v>
      </c>
      <c r="FD246" s="117"/>
      <c r="FE246" s="117">
        <v>45065</v>
      </c>
      <c r="FF246" s="116">
        <v>100</v>
      </c>
      <c r="FG246" s="117">
        <v>45067</v>
      </c>
      <c r="FH246" s="138"/>
      <c r="FI246" s="142"/>
      <c r="FJ246" s="142"/>
      <c r="FK246" s="143"/>
      <c r="FL246" s="143"/>
      <c r="FM246" s="139"/>
      <c r="FN246" s="142"/>
      <c r="FO246" s="142"/>
      <c r="FP246" s="143"/>
      <c r="FQ246" s="143"/>
      <c r="FR246" s="139"/>
      <c r="FS246" s="450" t="s">
        <v>4723</v>
      </c>
      <c r="FT246" s="477">
        <v>45140</v>
      </c>
      <c r="FU246" s="478" t="s">
        <v>4813</v>
      </c>
      <c r="FW246" s="479" t="s">
        <v>4724</v>
      </c>
      <c r="FX246" s="480">
        <v>45128</v>
      </c>
      <c r="FY246" s="479" t="s">
        <v>4814</v>
      </c>
    </row>
    <row r="247" spans="1:181" ht="20.100000000000001" customHeight="1" x14ac:dyDescent="0.5">
      <c r="A247" s="109">
        <v>246</v>
      </c>
      <c r="B247" s="109" t="s">
        <v>674</v>
      </c>
      <c r="C247" s="109">
        <v>246</v>
      </c>
      <c r="D247" s="110" t="s">
        <v>675</v>
      </c>
      <c r="E247" s="110" t="s">
        <v>676</v>
      </c>
      <c r="F247" s="110" t="s">
        <v>1751</v>
      </c>
      <c r="G247" s="111" t="s">
        <v>329</v>
      </c>
      <c r="H247" s="110" t="s">
        <v>1203</v>
      </c>
      <c r="I247" s="110" t="s">
        <v>2944</v>
      </c>
      <c r="J247" s="110" t="s">
        <v>2945</v>
      </c>
      <c r="K247" s="111" t="s">
        <v>2946</v>
      </c>
      <c r="L247" s="111" t="s">
        <v>2947</v>
      </c>
      <c r="M247" s="111"/>
      <c r="N247" s="111" t="s">
        <v>682</v>
      </c>
      <c r="O247" s="111" t="s">
        <v>2949</v>
      </c>
      <c r="P247" s="113">
        <v>14.493368759414301</v>
      </c>
      <c r="Q247" s="113">
        <v>100.971702480674</v>
      </c>
      <c r="R247" s="114" t="s">
        <v>2950</v>
      </c>
      <c r="S247" s="114" t="s">
        <v>2951</v>
      </c>
      <c r="T247" s="115" t="s">
        <v>2952</v>
      </c>
      <c r="U247" s="115" t="s">
        <v>2953</v>
      </c>
      <c r="V247" s="115"/>
      <c r="W247" s="115" t="s">
        <v>2954</v>
      </c>
      <c r="X247" s="115"/>
      <c r="Y247" s="115"/>
      <c r="Z247" s="181"/>
      <c r="AA247" s="181"/>
      <c r="AB247" s="115"/>
      <c r="AC247" s="115"/>
      <c r="AD247" s="166" t="s">
        <v>1775</v>
      </c>
      <c r="AE247" s="166" t="s">
        <v>1776</v>
      </c>
      <c r="AF247" s="117" t="s">
        <v>982</v>
      </c>
      <c r="AG247" s="132">
        <v>44963</v>
      </c>
      <c r="AH247" s="168" t="s">
        <v>691</v>
      </c>
      <c r="AI247" s="118" t="s">
        <v>692</v>
      </c>
      <c r="AJ247" s="145">
        <v>6</v>
      </c>
      <c r="AK247" s="146">
        <v>9</v>
      </c>
      <c r="AL247" s="146">
        <v>3.2</v>
      </c>
      <c r="AM247" s="146">
        <f>AJ247*AK247</f>
        <v>54</v>
      </c>
      <c r="AN247" s="147">
        <v>1</v>
      </c>
      <c r="AO247" s="147">
        <v>2</v>
      </c>
      <c r="AP247" s="240" t="s">
        <v>1677</v>
      </c>
      <c r="AQ247" s="301"/>
      <c r="AR247" s="301">
        <v>3</v>
      </c>
      <c r="AS247" s="147"/>
      <c r="AT247" s="138">
        <v>44964</v>
      </c>
      <c r="AU247" s="294" t="s">
        <v>2955</v>
      </c>
      <c r="AV247" s="234" t="s">
        <v>696</v>
      </c>
      <c r="AW247" s="235" t="s">
        <v>1584</v>
      </c>
      <c r="AX247" s="236" t="s">
        <v>1057</v>
      </c>
      <c r="AY247" s="236"/>
      <c r="AZ247" s="236"/>
      <c r="BA247" s="236"/>
      <c r="BB247" s="236" t="s">
        <v>697</v>
      </c>
      <c r="BC247" s="236"/>
      <c r="BD247" s="235" t="s">
        <v>698</v>
      </c>
      <c r="BE247" s="235"/>
      <c r="BF247" s="235"/>
      <c r="BG247" s="237" t="s">
        <v>699</v>
      </c>
      <c r="BH247" s="302" t="s">
        <v>1964</v>
      </c>
      <c r="BI247" s="237" t="s">
        <v>701</v>
      </c>
      <c r="BJ247" s="238"/>
      <c r="BK247" s="238"/>
      <c r="BL247" s="153"/>
      <c r="BM247" s="154"/>
      <c r="BN247" s="111" t="s">
        <v>2949</v>
      </c>
      <c r="BO247" s="317" t="s">
        <v>2948</v>
      </c>
      <c r="BP247" s="317" t="s">
        <v>703</v>
      </c>
      <c r="BQ247" s="116" t="s">
        <v>704</v>
      </c>
      <c r="BR247" s="116" t="s">
        <v>705</v>
      </c>
      <c r="BS247" s="132">
        <v>44963</v>
      </c>
      <c r="BT247" s="133">
        <v>100</v>
      </c>
      <c r="BU247" s="132">
        <v>44963</v>
      </c>
      <c r="BV247" s="132"/>
      <c r="BW247" s="132"/>
      <c r="BX247" s="134"/>
      <c r="BY247" s="134"/>
      <c r="BZ247" s="134"/>
      <c r="CA247" s="132"/>
      <c r="CB247" s="135"/>
      <c r="CC247" s="132"/>
      <c r="CD247" s="136"/>
      <c r="CE247" s="136"/>
      <c r="CF247" s="136"/>
      <c r="CG247" s="135"/>
      <c r="CH247" s="129" t="s">
        <v>701</v>
      </c>
      <c r="CI247" s="132">
        <v>44994</v>
      </c>
      <c r="CJ247" s="132">
        <v>44994</v>
      </c>
      <c r="CK247" s="132"/>
      <c r="CL247" s="132">
        <v>44994</v>
      </c>
      <c r="CM247" s="133">
        <v>100</v>
      </c>
      <c r="CN247" s="132">
        <v>44994</v>
      </c>
      <c r="CO247" s="117" t="s">
        <v>1448</v>
      </c>
      <c r="CP247" s="132">
        <v>45005</v>
      </c>
      <c r="CQ247" s="132">
        <v>45005</v>
      </c>
      <c r="CR247" s="132"/>
      <c r="CS247" s="132">
        <v>45006</v>
      </c>
      <c r="CT247" s="133">
        <v>100</v>
      </c>
      <c r="CU247" s="132">
        <v>45006</v>
      </c>
      <c r="CV247" s="117" t="s">
        <v>727</v>
      </c>
      <c r="CW247" s="236" t="s">
        <v>1057</v>
      </c>
      <c r="CX247" s="236"/>
      <c r="CY247" s="117">
        <v>45001</v>
      </c>
      <c r="CZ247" s="117">
        <v>45001</v>
      </c>
      <c r="DA247" s="117"/>
      <c r="DB247" s="117">
        <v>45002</v>
      </c>
      <c r="DC247" s="133">
        <v>100</v>
      </c>
      <c r="DD247" s="117">
        <v>45002</v>
      </c>
      <c r="DE247" s="138"/>
      <c r="DF247" s="138">
        <v>45007</v>
      </c>
      <c r="DG247" s="139" t="s">
        <v>4446</v>
      </c>
      <c r="DH247" s="117">
        <v>45026</v>
      </c>
      <c r="DI247" s="117">
        <v>45026</v>
      </c>
      <c r="DJ247" s="117">
        <v>45026</v>
      </c>
      <c r="DK247" s="117">
        <v>45026</v>
      </c>
      <c r="DL247" s="117"/>
      <c r="DM247" s="117"/>
      <c r="DN247" s="117"/>
      <c r="DO247" s="117"/>
      <c r="DP247" s="140"/>
      <c r="DQ247" s="117"/>
      <c r="DR247" s="117"/>
      <c r="DS247" s="117">
        <v>45061</v>
      </c>
      <c r="DT247" s="117">
        <v>45061</v>
      </c>
      <c r="DU247" s="117"/>
      <c r="DV247" s="117">
        <v>45061</v>
      </c>
      <c r="DW247" s="133">
        <v>100</v>
      </c>
      <c r="DX247" s="117">
        <v>45061</v>
      </c>
      <c r="DY247" s="117"/>
      <c r="DZ247" s="117">
        <v>45035</v>
      </c>
      <c r="EA247" s="117">
        <v>45035</v>
      </c>
      <c r="EB247" s="117"/>
      <c r="EC247" s="117">
        <v>45035</v>
      </c>
      <c r="ED247" s="116">
        <v>100</v>
      </c>
      <c r="EE247" s="117">
        <v>45035</v>
      </c>
      <c r="EF247" s="117" t="s">
        <v>780</v>
      </c>
      <c r="EG247" s="117">
        <v>45035</v>
      </c>
      <c r="EH247" s="117">
        <v>45035</v>
      </c>
      <c r="EI247" s="117"/>
      <c r="EJ247" s="117">
        <v>45036</v>
      </c>
      <c r="EK247" s="116">
        <v>100</v>
      </c>
      <c r="EL247" s="117">
        <v>45062</v>
      </c>
      <c r="EM247" s="122" t="s">
        <v>4871</v>
      </c>
      <c r="EN247" s="141"/>
      <c r="EO247" s="141"/>
      <c r="EP247" s="141"/>
      <c r="EQ247" s="141"/>
      <c r="ER247" s="141"/>
      <c r="ES247" s="141"/>
      <c r="ET247" s="141"/>
      <c r="EU247" s="117"/>
      <c r="EV247" s="117"/>
      <c r="EW247" s="117"/>
      <c r="EX247" s="117"/>
      <c r="EY247" s="117"/>
      <c r="EZ247" s="117"/>
      <c r="FA247" s="117"/>
      <c r="FB247" s="117">
        <v>45050</v>
      </c>
      <c r="FC247" s="117">
        <v>45050</v>
      </c>
      <c r="FD247" s="117">
        <v>45050</v>
      </c>
      <c r="FE247" s="117">
        <v>45051</v>
      </c>
      <c r="FF247" s="116">
        <v>70</v>
      </c>
      <c r="FG247" s="117"/>
      <c r="FH247" s="138"/>
      <c r="FI247" s="142"/>
      <c r="FJ247" s="142"/>
      <c r="FK247" s="143">
        <v>243341</v>
      </c>
      <c r="FL247" s="143">
        <v>243341</v>
      </c>
      <c r="FM247" s="139" t="s">
        <v>708</v>
      </c>
      <c r="FN247" s="142"/>
      <c r="FO247" s="142"/>
      <c r="FP247" s="143">
        <v>243341</v>
      </c>
      <c r="FQ247" s="143">
        <v>243341</v>
      </c>
      <c r="FR247" s="139" t="s">
        <v>708</v>
      </c>
      <c r="FS247" s="108" t="s">
        <v>4718</v>
      </c>
      <c r="FT247" s="464">
        <v>45131</v>
      </c>
      <c r="FU247" s="50" t="s">
        <v>4788</v>
      </c>
      <c r="FW247" s="473" t="s">
        <v>4723</v>
      </c>
      <c r="FX247" s="474">
        <v>45114</v>
      </c>
      <c r="FY247" s="475" t="s">
        <v>4804</v>
      </c>
    </row>
    <row r="248" spans="1:181" ht="20.100000000000001" customHeight="1" x14ac:dyDescent="0.5">
      <c r="A248" s="109">
        <v>247</v>
      </c>
      <c r="B248" s="109" t="s">
        <v>674</v>
      </c>
      <c r="C248" s="109">
        <v>247</v>
      </c>
      <c r="D248" s="110" t="s">
        <v>675</v>
      </c>
      <c r="E248" s="110" t="s">
        <v>676</v>
      </c>
      <c r="F248" s="110" t="s">
        <v>1751</v>
      </c>
      <c r="G248" s="111" t="s">
        <v>329</v>
      </c>
      <c r="H248" s="110" t="s">
        <v>1203</v>
      </c>
      <c r="I248" s="110" t="s">
        <v>2956</v>
      </c>
      <c r="J248" s="110" t="s">
        <v>2957</v>
      </c>
      <c r="K248" s="111" t="s">
        <v>2958</v>
      </c>
      <c r="L248" s="111" t="s">
        <v>2947</v>
      </c>
      <c r="M248" s="111"/>
      <c r="N248" s="111" t="s">
        <v>682</v>
      </c>
      <c r="O248" s="111" t="s">
        <v>2959</v>
      </c>
      <c r="P248" s="113">
        <v>14.552810013727401</v>
      </c>
      <c r="Q248" s="113">
        <v>100.889924526451</v>
      </c>
      <c r="R248" s="114" t="s">
        <v>2960</v>
      </c>
      <c r="S248" s="114" t="s">
        <v>2961</v>
      </c>
      <c r="T248" s="115" t="s">
        <v>2962</v>
      </c>
      <c r="U248" s="115" t="s">
        <v>2963</v>
      </c>
      <c r="V248" s="115"/>
      <c r="W248" s="114" t="s">
        <v>2961</v>
      </c>
      <c r="X248" s="114"/>
      <c r="Y248" s="115"/>
      <c r="Z248" s="181"/>
      <c r="AA248" s="181"/>
      <c r="AB248" s="114"/>
      <c r="AC248" s="114"/>
      <c r="AD248" s="166" t="s">
        <v>1775</v>
      </c>
      <c r="AE248" s="166" t="s">
        <v>1776</v>
      </c>
      <c r="AF248" s="117" t="s">
        <v>982</v>
      </c>
      <c r="AG248" s="132">
        <v>44964</v>
      </c>
      <c r="AH248" s="168" t="s">
        <v>691</v>
      </c>
      <c r="AI248" s="118" t="s">
        <v>692</v>
      </c>
      <c r="AJ248" s="145">
        <v>6</v>
      </c>
      <c r="AK248" s="146">
        <v>9</v>
      </c>
      <c r="AL248" s="146">
        <v>3.2</v>
      </c>
      <c r="AM248" s="146">
        <f>AJ248*AK248</f>
        <v>54</v>
      </c>
      <c r="AN248" s="147">
        <v>1</v>
      </c>
      <c r="AO248" s="147">
        <v>1</v>
      </c>
      <c r="AP248" s="240" t="s">
        <v>2964</v>
      </c>
      <c r="AQ248" s="147" t="s">
        <v>752</v>
      </c>
      <c r="AR248" s="147">
        <v>3</v>
      </c>
      <c r="AS248" s="147"/>
      <c r="AT248" s="138">
        <v>44964</v>
      </c>
      <c r="AU248" s="294" t="s">
        <v>1815</v>
      </c>
      <c r="AV248" s="234" t="s">
        <v>696</v>
      </c>
      <c r="AW248" s="235"/>
      <c r="AX248" s="236"/>
      <c r="AY248" s="236"/>
      <c r="AZ248" s="236"/>
      <c r="BA248" s="236" t="s">
        <v>697</v>
      </c>
      <c r="BB248" s="236" t="s">
        <v>697</v>
      </c>
      <c r="BC248" s="236"/>
      <c r="BD248" s="235" t="s">
        <v>698</v>
      </c>
      <c r="BE248" s="235"/>
      <c r="BF248" s="235"/>
      <c r="BG248" s="237" t="s">
        <v>699</v>
      </c>
      <c r="BH248" s="237" t="s">
        <v>1964</v>
      </c>
      <c r="BI248" s="237" t="s">
        <v>701</v>
      </c>
      <c r="BJ248" s="238"/>
      <c r="BK248" s="238"/>
      <c r="BL248" s="153"/>
      <c r="BM248" s="154"/>
      <c r="BN248" s="111" t="s">
        <v>2959</v>
      </c>
      <c r="BO248" s="319" t="s">
        <v>2959</v>
      </c>
      <c r="BP248" s="317"/>
      <c r="BQ248" s="116" t="s">
        <v>704</v>
      </c>
      <c r="BR248" s="116" t="s">
        <v>705</v>
      </c>
      <c r="BS248" s="132">
        <v>44964</v>
      </c>
      <c r="BT248" s="133">
        <v>100</v>
      </c>
      <c r="BU248" s="132">
        <v>44964</v>
      </c>
      <c r="BV248" s="132"/>
      <c r="BW248" s="132"/>
      <c r="BX248" s="134"/>
      <c r="BY248" s="134"/>
      <c r="BZ248" s="134"/>
      <c r="CA248" s="132"/>
      <c r="CB248" s="135"/>
      <c r="CC248" s="132"/>
      <c r="CD248" s="136"/>
      <c r="CE248" s="136"/>
      <c r="CF248" s="136"/>
      <c r="CG248" s="135"/>
      <c r="CH248" s="129" t="s">
        <v>701</v>
      </c>
      <c r="CI248" s="132">
        <v>44994</v>
      </c>
      <c r="CJ248" s="132">
        <v>44994</v>
      </c>
      <c r="CK248" s="132"/>
      <c r="CL248" s="132">
        <v>44994</v>
      </c>
      <c r="CM248" s="133">
        <v>100</v>
      </c>
      <c r="CN248" s="132">
        <v>44994</v>
      </c>
      <c r="CO248" s="117" t="s">
        <v>1448</v>
      </c>
      <c r="CP248" s="132">
        <v>45010</v>
      </c>
      <c r="CQ248" s="132">
        <v>45010</v>
      </c>
      <c r="CR248" s="132"/>
      <c r="CS248" s="132">
        <v>45011</v>
      </c>
      <c r="CT248" s="133">
        <v>100</v>
      </c>
      <c r="CU248" s="132">
        <v>45011</v>
      </c>
      <c r="CV248" s="117" t="s">
        <v>727</v>
      </c>
      <c r="CW248" s="236"/>
      <c r="CX248" s="236"/>
      <c r="CY248" s="117">
        <v>45000</v>
      </c>
      <c r="CZ248" s="117">
        <v>45000</v>
      </c>
      <c r="DA248" s="117"/>
      <c r="DB248" s="117">
        <v>45000</v>
      </c>
      <c r="DC248" s="133">
        <v>100</v>
      </c>
      <c r="DD248" s="117">
        <v>45000</v>
      </c>
      <c r="DE248" s="138"/>
      <c r="DF248" s="138">
        <v>45007</v>
      </c>
      <c r="DG248" s="139" t="s">
        <v>4446</v>
      </c>
      <c r="DH248" s="117">
        <v>45034</v>
      </c>
      <c r="DI248" s="117">
        <v>45034</v>
      </c>
      <c r="DJ248" s="117">
        <v>45034</v>
      </c>
      <c r="DK248" s="117">
        <v>45034</v>
      </c>
      <c r="DL248" s="117"/>
      <c r="DM248" s="117"/>
      <c r="DN248" s="117"/>
      <c r="DO248" s="117"/>
      <c r="DP248" s="140"/>
      <c r="DQ248" s="117"/>
      <c r="DR248" s="117"/>
      <c r="DS248" s="117"/>
      <c r="DT248" s="117"/>
      <c r="DU248" s="117"/>
      <c r="DV248" s="117"/>
      <c r="DW248" s="133"/>
      <c r="DX248" s="117"/>
      <c r="DY248" s="117"/>
      <c r="DZ248" s="117">
        <v>45038</v>
      </c>
      <c r="EA248" s="117">
        <v>45038</v>
      </c>
      <c r="EB248" s="117"/>
      <c r="EC248" s="117">
        <v>45038</v>
      </c>
      <c r="ED248" s="116">
        <v>100</v>
      </c>
      <c r="EE248" s="117">
        <v>45038</v>
      </c>
      <c r="EF248" s="117" t="s">
        <v>2965</v>
      </c>
      <c r="EG248" s="117">
        <v>45038</v>
      </c>
      <c r="EH248" s="117">
        <v>45038</v>
      </c>
      <c r="EI248" s="117">
        <v>45038</v>
      </c>
      <c r="EJ248" s="117">
        <v>45039</v>
      </c>
      <c r="EK248" s="116">
        <v>60</v>
      </c>
      <c r="EL248" s="117"/>
      <c r="EM248" s="122" t="s">
        <v>4872</v>
      </c>
      <c r="EN248" s="141"/>
      <c r="EO248" s="141"/>
      <c r="EP248" s="141"/>
      <c r="EQ248" s="141"/>
      <c r="ER248" s="141"/>
      <c r="ES248" s="141"/>
      <c r="ET248" s="141"/>
      <c r="EU248" s="117"/>
      <c r="EV248" s="117"/>
      <c r="EW248" s="117"/>
      <c r="EX248" s="117"/>
      <c r="EY248" s="117"/>
      <c r="EZ248" s="117"/>
      <c r="FA248" s="117"/>
      <c r="FB248" s="117">
        <v>45050</v>
      </c>
      <c r="FC248" s="117">
        <v>45050</v>
      </c>
      <c r="FD248" s="117">
        <v>45050</v>
      </c>
      <c r="FE248" s="117">
        <v>45051</v>
      </c>
      <c r="FF248" s="116">
        <v>70</v>
      </c>
      <c r="FG248" s="117"/>
      <c r="FH248" s="138" t="s">
        <v>4873</v>
      </c>
      <c r="FI248" s="142"/>
      <c r="FJ248" s="142"/>
      <c r="FK248" s="143"/>
      <c r="FL248" s="143"/>
      <c r="FM248" s="139"/>
      <c r="FN248" s="142"/>
      <c r="FO248" s="142"/>
      <c r="FP248" s="143"/>
      <c r="FQ248" s="143"/>
      <c r="FR248" s="139"/>
      <c r="FS248" s="108" t="s">
        <v>4718</v>
      </c>
      <c r="FT248" s="464">
        <v>45131</v>
      </c>
      <c r="FU248" s="50" t="s">
        <v>4788</v>
      </c>
      <c r="FW248" s="473" t="s">
        <v>4723</v>
      </c>
      <c r="FX248" s="474">
        <v>45114</v>
      </c>
      <c r="FY248" s="475" t="s">
        <v>4804</v>
      </c>
    </row>
    <row r="249" spans="1:181" ht="20.100000000000001" customHeight="1" x14ac:dyDescent="0.5">
      <c r="A249" s="109">
        <v>248</v>
      </c>
      <c r="B249" s="109" t="s">
        <v>674</v>
      </c>
      <c r="C249" s="109">
        <v>248</v>
      </c>
      <c r="D249" s="110" t="s">
        <v>675</v>
      </c>
      <c r="E249" s="110" t="s">
        <v>676</v>
      </c>
      <c r="F249" s="110" t="s">
        <v>1751</v>
      </c>
      <c r="G249" s="111" t="s">
        <v>329</v>
      </c>
      <c r="H249" s="110" t="s">
        <v>1203</v>
      </c>
      <c r="I249" s="110" t="s">
        <v>766</v>
      </c>
      <c r="J249" s="110" t="s">
        <v>2966</v>
      </c>
      <c r="K249" s="111" t="s">
        <v>2967</v>
      </c>
      <c r="L249" s="111" t="s">
        <v>2947</v>
      </c>
      <c r="M249" s="111"/>
      <c r="N249" s="111" t="s">
        <v>682</v>
      </c>
      <c r="O249" s="111" t="s">
        <v>2968</v>
      </c>
      <c r="P249" s="113">
        <v>14.542921981685099</v>
      </c>
      <c r="Q249" s="113">
        <v>100.974678901402</v>
      </c>
      <c r="R249" s="114" t="s">
        <v>2969</v>
      </c>
      <c r="S249" s="114" t="s">
        <v>2970</v>
      </c>
      <c r="T249" s="115" t="s">
        <v>2971</v>
      </c>
      <c r="U249" s="115" t="s">
        <v>2972</v>
      </c>
      <c r="V249" s="115"/>
      <c r="W249" s="115" t="s">
        <v>2973</v>
      </c>
      <c r="X249" s="115"/>
      <c r="Y249" s="115"/>
      <c r="Z249" s="181"/>
      <c r="AA249" s="181"/>
      <c r="AB249" s="115"/>
      <c r="AC249" s="115"/>
      <c r="AD249" s="166" t="s">
        <v>1775</v>
      </c>
      <c r="AE249" s="166" t="s">
        <v>1776</v>
      </c>
      <c r="AF249" s="117" t="s">
        <v>982</v>
      </c>
      <c r="AG249" s="132">
        <v>44963</v>
      </c>
      <c r="AH249" s="168" t="s">
        <v>691</v>
      </c>
      <c r="AI249" s="118" t="s">
        <v>692</v>
      </c>
      <c r="AJ249" s="145">
        <v>6</v>
      </c>
      <c r="AK249" s="146">
        <v>9</v>
      </c>
      <c r="AL249" s="146">
        <v>3.4</v>
      </c>
      <c r="AM249" s="146">
        <f>AJ249*AK249</f>
        <v>54</v>
      </c>
      <c r="AN249" s="147">
        <v>2</v>
      </c>
      <c r="AO249" s="147">
        <v>2</v>
      </c>
      <c r="AP249" s="240" t="s">
        <v>716</v>
      </c>
      <c r="AQ249" s="301"/>
      <c r="AR249" s="301">
        <v>3</v>
      </c>
      <c r="AS249" s="147"/>
      <c r="AT249" s="138">
        <v>44964</v>
      </c>
      <c r="AU249" s="294" t="s">
        <v>2974</v>
      </c>
      <c r="AV249" s="234" t="s">
        <v>696</v>
      </c>
      <c r="AW249" s="235" t="s">
        <v>1386</v>
      </c>
      <c r="AX249" s="236"/>
      <c r="AY249" s="236"/>
      <c r="AZ249" s="236"/>
      <c r="BA249" s="236"/>
      <c r="BB249" s="236"/>
      <c r="BC249" s="236"/>
      <c r="BD249" s="235" t="s">
        <v>698</v>
      </c>
      <c r="BE249" s="235"/>
      <c r="BF249" s="235"/>
      <c r="BG249" s="237" t="s">
        <v>699</v>
      </c>
      <c r="BH249" s="302" t="s">
        <v>1964</v>
      </c>
      <c r="BI249" s="237" t="s">
        <v>701</v>
      </c>
      <c r="BJ249" s="238"/>
      <c r="BK249" s="238"/>
      <c r="BL249" s="153"/>
      <c r="BM249" s="154"/>
      <c r="BN249" s="111" t="s">
        <v>2968</v>
      </c>
      <c r="BO249" s="319" t="s">
        <v>2968</v>
      </c>
      <c r="BP249" s="317"/>
      <c r="BQ249" s="116" t="s">
        <v>704</v>
      </c>
      <c r="BR249" s="116" t="s">
        <v>705</v>
      </c>
      <c r="BS249" s="132">
        <v>44963</v>
      </c>
      <c r="BT249" s="133">
        <v>100</v>
      </c>
      <c r="BU249" s="132">
        <v>44963</v>
      </c>
      <c r="BV249" s="132"/>
      <c r="BW249" s="132"/>
      <c r="BX249" s="134"/>
      <c r="BY249" s="134"/>
      <c r="BZ249" s="134"/>
      <c r="CA249" s="132"/>
      <c r="CB249" s="135"/>
      <c r="CC249" s="132"/>
      <c r="CD249" s="136"/>
      <c r="CE249" s="136"/>
      <c r="CF249" s="136"/>
      <c r="CG249" s="135"/>
      <c r="CH249" s="129" t="s">
        <v>701</v>
      </c>
      <c r="CI249" s="132">
        <v>44994</v>
      </c>
      <c r="CJ249" s="132">
        <v>44994</v>
      </c>
      <c r="CK249" s="132"/>
      <c r="CL249" s="132">
        <v>44994</v>
      </c>
      <c r="CM249" s="133">
        <v>100</v>
      </c>
      <c r="CN249" s="132">
        <v>44994</v>
      </c>
      <c r="CO249" s="117" t="s">
        <v>1448</v>
      </c>
      <c r="CP249" s="132">
        <v>45009</v>
      </c>
      <c r="CQ249" s="132">
        <v>45009</v>
      </c>
      <c r="CR249" s="132"/>
      <c r="CS249" s="132">
        <v>45010</v>
      </c>
      <c r="CT249" s="133">
        <v>100</v>
      </c>
      <c r="CU249" s="132">
        <v>45010</v>
      </c>
      <c r="CV249" s="117" t="s">
        <v>727</v>
      </c>
      <c r="CW249" s="236"/>
      <c r="CX249" s="236"/>
      <c r="CY249" s="117">
        <v>44998</v>
      </c>
      <c r="CZ249" s="117">
        <v>44998</v>
      </c>
      <c r="DA249" s="117"/>
      <c r="DB249" s="117">
        <v>44998</v>
      </c>
      <c r="DC249" s="133">
        <v>100</v>
      </c>
      <c r="DD249" s="117">
        <v>44998</v>
      </c>
      <c r="DE249" s="138"/>
      <c r="DF249" s="138">
        <v>45007</v>
      </c>
      <c r="DG249" s="139" t="s">
        <v>4446</v>
      </c>
      <c r="DH249" s="117">
        <v>45034</v>
      </c>
      <c r="DI249" s="117">
        <v>45034</v>
      </c>
      <c r="DJ249" s="117">
        <v>45034</v>
      </c>
      <c r="DK249" s="117">
        <v>45034</v>
      </c>
      <c r="DL249" s="117"/>
      <c r="DM249" s="117"/>
      <c r="DN249" s="117"/>
      <c r="DO249" s="117"/>
      <c r="DP249" s="140"/>
      <c r="DQ249" s="117"/>
      <c r="DR249" s="117"/>
      <c r="DS249" s="117">
        <v>45058</v>
      </c>
      <c r="DT249" s="117">
        <v>45058</v>
      </c>
      <c r="DU249" s="117"/>
      <c r="DV249" s="117">
        <v>45058</v>
      </c>
      <c r="DW249" s="133">
        <v>100</v>
      </c>
      <c r="DX249" s="117">
        <v>45058</v>
      </c>
      <c r="DY249" s="117"/>
      <c r="DZ249" s="117">
        <v>45042</v>
      </c>
      <c r="EA249" s="117">
        <v>45042</v>
      </c>
      <c r="EB249" s="117"/>
      <c r="EC249" s="117">
        <v>45042</v>
      </c>
      <c r="ED249" s="116">
        <v>100</v>
      </c>
      <c r="EE249" s="117">
        <v>45042</v>
      </c>
      <c r="EF249" s="117" t="s">
        <v>1044</v>
      </c>
      <c r="EG249" s="117">
        <v>45042</v>
      </c>
      <c r="EH249" s="117">
        <v>45042</v>
      </c>
      <c r="EI249" s="117"/>
      <c r="EJ249" s="117">
        <v>45042</v>
      </c>
      <c r="EK249" s="116">
        <v>100</v>
      </c>
      <c r="EL249" s="117">
        <v>45062</v>
      </c>
      <c r="EM249" s="122" t="s">
        <v>1044</v>
      </c>
      <c r="EN249" s="141"/>
      <c r="EO249" s="141"/>
      <c r="EP249" s="141"/>
      <c r="EQ249" s="141"/>
      <c r="ER249" s="141"/>
      <c r="ES249" s="141"/>
      <c r="ET249" s="141"/>
      <c r="EU249" s="117"/>
      <c r="EV249" s="117"/>
      <c r="EW249" s="117"/>
      <c r="EX249" s="117"/>
      <c r="EY249" s="117"/>
      <c r="EZ249" s="117"/>
      <c r="FA249" s="117"/>
      <c r="FB249" s="117">
        <v>45050</v>
      </c>
      <c r="FC249" s="117">
        <v>45050</v>
      </c>
      <c r="FD249" s="117">
        <v>45050</v>
      </c>
      <c r="FE249" s="117">
        <v>45051</v>
      </c>
      <c r="FF249" s="116">
        <v>70</v>
      </c>
      <c r="FG249" s="117"/>
      <c r="FH249" s="138" t="s">
        <v>4874</v>
      </c>
      <c r="FI249" s="142"/>
      <c r="FJ249" s="142"/>
      <c r="FK249" s="143">
        <v>243350</v>
      </c>
      <c r="FL249" s="143">
        <v>243350</v>
      </c>
      <c r="FM249" s="139" t="s">
        <v>708</v>
      </c>
      <c r="FN249" s="142"/>
      <c r="FO249" s="142"/>
      <c r="FP249" s="143">
        <v>243350</v>
      </c>
      <c r="FQ249" s="143">
        <v>243350</v>
      </c>
      <c r="FR249" s="139" t="s">
        <v>708</v>
      </c>
      <c r="FS249" s="108" t="s">
        <v>4718</v>
      </c>
      <c r="FT249" s="464">
        <v>45131</v>
      </c>
      <c r="FU249" s="50" t="s">
        <v>4788</v>
      </c>
      <c r="FW249" s="473" t="s">
        <v>4723</v>
      </c>
      <c r="FX249" s="474">
        <v>45114</v>
      </c>
      <c r="FY249" s="475" t="s">
        <v>4804</v>
      </c>
    </row>
    <row r="250" spans="1:181" ht="20.100000000000001" customHeight="1" x14ac:dyDescent="0.5">
      <c r="A250" s="109">
        <v>249</v>
      </c>
      <c r="B250" s="109" t="s">
        <v>674</v>
      </c>
      <c r="C250" s="109">
        <v>249</v>
      </c>
      <c r="D250" s="110" t="s">
        <v>675</v>
      </c>
      <c r="E250" s="110" t="s">
        <v>676</v>
      </c>
      <c r="F250" s="110" t="s">
        <v>1751</v>
      </c>
      <c r="G250" s="111" t="s">
        <v>329</v>
      </c>
      <c r="H250" s="110" t="s">
        <v>1203</v>
      </c>
      <c r="I250" s="110" t="s">
        <v>2975</v>
      </c>
      <c r="J250" s="110"/>
      <c r="K250" s="111" t="s">
        <v>2976</v>
      </c>
      <c r="L250" s="111" t="s">
        <v>2977</v>
      </c>
      <c r="M250" s="111"/>
      <c r="N250" s="111" t="s">
        <v>682</v>
      </c>
      <c r="O250" s="111" t="s">
        <v>2978</v>
      </c>
      <c r="P250" s="113">
        <v>14.5205143294453</v>
      </c>
      <c r="Q250" s="113">
        <v>100.945224911681</v>
      </c>
      <c r="R250" s="114" t="s">
        <v>2979</v>
      </c>
      <c r="S250" s="114"/>
      <c r="T250" s="115"/>
      <c r="U250" s="115"/>
      <c r="V250" s="115"/>
      <c r="W250" s="239" t="s">
        <v>2980</v>
      </c>
      <c r="X250" s="239"/>
      <c r="Y250" s="115"/>
      <c r="Z250" s="181"/>
      <c r="AA250" s="181"/>
      <c r="AB250" s="239"/>
      <c r="AC250" s="239"/>
      <c r="AD250" s="166"/>
      <c r="AE250" s="166"/>
      <c r="AF250" s="117" t="s">
        <v>2981</v>
      </c>
      <c r="AG250" s="132"/>
      <c r="AH250" s="116"/>
      <c r="AI250" s="116"/>
      <c r="AJ250" s="145"/>
      <c r="AK250" s="146"/>
      <c r="AL250" s="212"/>
      <c r="AM250" s="146"/>
      <c r="AN250" s="147"/>
      <c r="AO250" s="147"/>
      <c r="AP250" s="240"/>
      <c r="AQ250" s="147"/>
      <c r="AR250" s="147">
        <v>3</v>
      </c>
      <c r="AS250" s="149"/>
      <c r="AT250" s="138"/>
      <c r="AU250" s="294" t="s">
        <v>2982</v>
      </c>
      <c r="AV250" s="149"/>
      <c r="AW250" s="150"/>
      <c r="AX250" s="147"/>
      <c r="AY250" s="147"/>
      <c r="AZ250" s="147"/>
      <c r="BA250" s="147"/>
      <c r="BB250" s="147"/>
      <c r="BC250" s="147"/>
      <c r="BD250" s="150"/>
      <c r="BE250" s="150"/>
      <c r="BF250" s="150"/>
      <c r="BG250" s="151"/>
      <c r="BH250" s="151" t="s">
        <v>1964</v>
      </c>
      <c r="BI250" s="151"/>
      <c r="BJ250" s="152"/>
      <c r="BK250" s="152" t="s">
        <v>2336</v>
      </c>
      <c r="BL250" s="153"/>
      <c r="BM250" s="154"/>
      <c r="BN250" s="111" t="s">
        <v>2978</v>
      </c>
      <c r="BO250" s="329" t="s">
        <v>2978</v>
      </c>
      <c r="BP250" s="317"/>
      <c r="BQ250" s="116" t="s">
        <v>704</v>
      </c>
      <c r="BR250" s="116" t="s">
        <v>705</v>
      </c>
      <c r="BS250" s="132">
        <v>44993</v>
      </c>
      <c r="BT250" s="362">
        <v>100</v>
      </c>
      <c r="BU250" s="132">
        <v>44993</v>
      </c>
      <c r="BV250" s="132"/>
      <c r="BW250" s="132"/>
      <c r="BX250" s="134"/>
      <c r="BY250" s="134"/>
      <c r="BZ250" s="134"/>
      <c r="CA250" s="132"/>
      <c r="CB250" s="135"/>
      <c r="CC250" s="132"/>
      <c r="CD250" s="136"/>
      <c r="CE250" s="136"/>
      <c r="CF250" s="136"/>
      <c r="CG250" s="135"/>
      <c r="CH250" s="129" t="s">
        <v>701</v>
      </c>
      <c r="CI250" s="117">
        <v>45049</v>
      </c>
      <c r="CJ250" s="117">
        <v>45049</v>
      </c>
      <c r="CK250" s="132"/>
      <c r="CL250" s="117">
        <v>45049</v>
      </c>
      <c r="CM250" s="133">
        <v>100</v>
      </c>
      <c r="CN250" s="117">
        <v>45049</v>
      </c>
      <c r="CO250" s="117"/>
      <c r="CP250" s="137" t="s">
        <v>706</v>
      </c>
      <c r="CQ250" s="132"/>
      <c r="CR250" s="117"/>
      <c r="CS250" s="132"/>
      <c r="CT250" s="133"/>
      <c r="CU250" s="137" t="s">
        <v>4382</v>
      </c>
      <c r="CV250" s="117"/>
      <c r="CW250" s="147"/>
      <c r="CX250" s="147"/>
      <c r="CY250" s="117">
        <v>45049</v>
      </c>
      <c r="CZ250" s="117">
        <v>45049</v>
      </c>
      <c r="DA250" s="117"/>
      <c r="DB250" s="117">
        <v>45049</v>
      </c>
      <c r="DC250" s="133">
        <v>100</v>
      </c>
      <c r="DD250" s="117">
        <v>45049</v>
      </c>
      <c r="DE250" s="138"/>
      <c r="DF250" s="138">
        <v>45023</v>
      </c>
      <c r="DG250" s="139" t="s">
        <v>4387</v>
      </c>
      <c r="DH250" s="117">
        <v>45043</v>
      </c>
      <c r="DI250" s="117">
        <v>45043</v>
      </c>
      <c r="DJ250" s="117">
        <v>45043</v>
      </c>
      <c r="DK250" s="117">
        <v>45043</v>
      </c>
      <c r="DL250" s="117"/>
      <c r="DM250" s="117"/>
      <c r="DN250" s="117"/>
      <c r="DO250" s="117"/>
      <c r="DP250" s="140"/>
      <c r="DQ250" s="117"/>
      <c r="DR250" s="117"/>
      <c r="DS250" s="117"/>
      <c r="DT250" s="117"/>
      <c r="DU250" s="117"/>
      <c r="DV250" s="117"/>
      <c r="DW250" s="133"/>
      <c r="DX250" s="117"/>
      <c r="DY250" s="117"/>
      <c r="DZ250" s="117">
        <v>45045</v>
      </c>
      <c r="EA250" s="117">
        <v>45045</v>
      </c>
      <c r="EB250" s="117"/>
      <c r="EC250" s="117">
        <v>45045</v>
      </c>
      <c r="ED250" s="116">
        <v>100</v>
      </c>
      <c r="EE250" s="117">
        <v>45045</v>
      </c>
      <c r="EF250" s="117" t="s">
        <v>4556</v>
      </c>
      <c r="EG250" s="117">
        <v>45052</v>
      </c>
      <c r="EH250" s="117">
        <v>45052</v>
      </c>
      <c r="EI250" s="117"/>
      <c r="EJ250" s="117">
        <v>45053</v>
      </c>
      <c r="EK250" s="116">
        <v>100</v>
      </c>
      <c r="EL250" s="117">
        <v>45062</v>
      </c>
      <c r="EM250" s="122" t="s">
        <v>4875</v>
      </c>
      <c r="EN250" s="141"/>
      <c r="EO250" s="141"/>
      <c r="EP250" s="141"/>
      <c r="EQ250" s="141"/>
      <c r="ER250" s="141"/>
      <c r="ES250" s="141"/>
      <c r="ET250" s="141"/>
      <c r="EU250" s="117"/>
      <c r="EV250" s="117"/>
      <c r="EW250" s="117"/>
      <c r="EX250" s="117"/>
      <c r="EY250" s="117"/>
      <c r="EZ250" s="117"/>
      <c r="FA250" s="117"/>
      <c r="FB250" s="117">
        <v>45050</v>
      </c>
      <c r="FC250" s="117">
        <v>45050</v>
      </c>
      <c r="FD250" s="117">
        <v>45050</v>
      </c>
      <c r="FE250" s="117">
        <v>45051</v>
      </c>
      <c r="FF250" s="116">
        <v>70</v>
      </c>
      <c r="FG250" s="117"/>
      <c r="FH250" s="138" t="s">
        <v>4876</v>
      </c>
      <c r="FI250" s="142"/>
      <c r="FJ250" s="142"/>
      <c r="FK250" s="143"/>
      <c r="FL250" s="143"/>
      <c r="FM250" s="139"/>
      <c r="FN250" s="142"/>
      <c r="FO250" s="142"/>
      <c r="FP250" s="143"/>
      <c r="FQ250" s="143"/>
      <c r="FR250" s="139"/>
      <c r="FS250" s="108" t="s">
        <v>4718</v>
      </c>
      <c r="FT250" s="464">
        <v>45131</v>
      </c>
      <c r="FU250" s="50" t="s">
        <v>4788</v>
      </c>
      <c r="FW250" s="475" t="s">
        <v>4723</v>
      </c>
      <c r="FX250" s="474">
        <v>45114</v>
      </c>
      <c r="FY250" s="475" t="s">
        <v>4804</v>
      </c>
    </row>
    <row r="251" spans="1:181" ht="20.100000000000001" customHeight="1" x14ac:dyDescent="0.5">
      <c r="A251" s="109">
        <v>250</v>
      </c>
      <c r="B251" s="109" t="s">
        <v>674</v>
      </c>
      <c r="C251" s="109">
        <v>250</v>
      </c>
      <c r="D251" s="110" t="s">
        <v>675</v>
      </c>
      <c r="E251" s="110" t="s">
        <v>676</v>
      </c>
      <c r="F251" s="110" t="s">
        <v>1751</v>
      </c>
      <c r="G251" s="111" t="s">
        <v>329</v>
      </c>
      <c r="H251" s="110" t="s">
        <v>1203</v>
      </c>
      <c r="I251" s="110" t="s">
        <v>2983</v>
      </c>
      <c r="J251" s="110" t="s">
        <v>2984</v>
      </c>
      <c r="K251" s="111" t="s">
        <v>2985</v>
      </c>
      <c r="L251" s="111" t="s">
        <v>2947</v>
      </c>
      <c r="M251" s="111"/>
      <c r="N251" s="111" t="s">
        <v>682</v>
      </c>
      <c r="O251" s="111" t="s">
        <v>2986</v>
      </c>
      <c r="P251" s="113">
        <v>14.488439137698901</v>
      </c>
      <c r="Q251" s="113">
        <v>100.860188621147</v>
      </c>
      <c r="R251" s="114" t="s">
        <v>2987</v>
      </c>
      <c r="S251" s="114" t="s">
        <v>2988</v>
      </c>
      <c r="T251" s="115" t="s">
        <v>2989</v>
      </c>
      <c r="U251" s="115" t="s">
        <v>2990</v>
      </c>
      <c r="V251" s="115"/>
      <c r="W251" s="115" t="s">
        <v>2991</v>
      </c>
      <c r="X251" s="115"/>
      <c r="Y251" s="115"/>
      <c r="Z251" s="181"/>
      <c r="AA251" s="181"/>
      <c r="AB251" s="115"/>
      <c r="AC251" s="115"/>
      <c r="AD251" s="166" t="s">
        <v>1775</v>
      </c>
      <c r="AE251" s="166" t="s">
        <v>1776</v>
      </c>
      <c r="AF251" s="117" t="s">
        <v>982</v>
      </c>
      <c r="AG251" s="132">
        <v>44964</v>
      </c>
      <c r="AH251" s="168" t="s">
        <v>691</v>
      </c>
      <c r="AI251" s="118" t="s">
        <v>692</v>
      </c>
      <c r="AJ251" s="145">
        <v>7</v>
      </c>
      <c r="AK251" s="146">
        <v>12</v>
      </c>
      <c r="AL251" s="146">
        <v>3.2</v>
      </c>
      <c r="AM251" s="146">
        <f t="shared" ref="AM251:AM258" si="4">AJ251*AK251</f>
        <v>84</v>
      </c>
      <c r="AN251" s="147">
        <v>1</v>
      </c>
      <c r="AO251" s="147">
        <v>1</v>
      </c>
      <c r="AP251" s="240" t="s">
        <v>1142</v>
      </c>
      <c r="AQ251" s="147" t="s">
        <v>1368</v>
      </c>
      <c r="AR251" s="147">
        <v>3</v>
      </c>
      <c r="AS251" s="147"/>
      <c r="AT251" s="138">
        <v>44964</v>
      </c>
      <c r="AU251" s="294" t="s">
        <v>2974</v>
      </c>
      <c r="AV251" s="234" t="s">
        <v>696</v>
      </c>
      <c r="AW251" s="235"/>
      <c r="AX251" s="236"/>
      <c r="AY251" s="236"/>
      <c r="AZ251" s="236"/>
      <c r="BA251" s="236"/>
      <c r="BB251" s="236"/>
      <c r="BC251" s="236" t="s">
        <v>697</v>
      </c>
      <c r="BD251" s="235" t="s">
        <v>698</v>
      </c>
      <c r="BE251" s="235"/>
      <c r="BF251" s="235"/>
      <c r="BG251" s="237" t="s">
        <v>699</v>
      </c>
      <c r="BH251" s="237" t="s">
        <v>1964</v>
      </c>
      <c r="BI251" s="237" t="s">
        <v>701</v>
      </c>
      <c r="BJ251" s="238"/>
      <c r="BK251" s="238"/>
      <c r="BL251" s="153"/>
      <c r="BM251" s="154"/>
      <c r="BN251" s="111" t="s">
        <v>2986</v>
      </c>
      <c r="BO251" s="319" t="s">
        <v>2986</v>
      </c>
      <c r="BP251" s="317"/>
      <c r="BQ251" s="116" t="s">
        <v>704</v>
      </c>
      <c r="BR251" s="116" t="s">
        <v>705</v>
      </c>
      <c r="BS251" s="132">
        <v>44964</v>
      </c>
      <c r="BT251" s="133">
        <v>100</v>
      </c>
      <c r="BU251" s="132">
        <v>44964</v>
      </c>
      <c r="BV251" s="132"/>
      <c r="BW251" s="132"/>
      <c r="BX251" s="134"/>
      <c r="BY251" s="134"/>
      <c r="BZ251" s="134"/>
      <c r="CA251" s="132"/>
      <c r="CB251" s="135"/>
      <c r="CC251" s="132"/>
      <c r="CD251" s="136"/>
      <c r="CE251" s="136"/>
      <c r="CF251" s="136"/>
      <c r="CG251" s="135"/>
      <c r="CH251" s="129" t="s">
        <v>701</v>
      </c>
      <c r="CI251" s="132">
        <v>44992</v>
      </c>
      <c r="CJ251" s="132">
        <v>44992</v>
      </c>
      <c r="CK251" s="132"/>
      <c r="CL251" s="117">
        <v>44992</v>
      </c>
      <c r="CM251" s="133">
        <v>100</v>
      </c>
      <c r="CN251" s="117">
        <v>44992</v>
      </c>
      <c r="CO251" s="117"/>
      <c r="CP251" s="137" t="s">
        <v>706</v>
      </c>
      <c r="CQ251" s="132"/>
      <c r="CR251" s="117"/>
      <c r="CS251" s="132"/>
      <c r="CT251" s="133"/>
      <c r="CU251" s="137" t="s">
        <v>4382</v>
      </c>
      <c r="CV251" s="117"/>
      <c r="CW251" s="236"/>
      <c r="CX251" s="236"/>
      <c r="CY251" s="117">
        <v>45006</v>
      </c>
      <c r="CZ251" s="117">
        <v>45006</v>
      </c>
      <c r="DA251" s="117"/>
      <c r="DB251" s="117">
        <v>45006</v>
      </c>
      <c r="DC251" s="133">
        <v>100</v>
      </c>
      <c r="DD251" s="117">
        <v>45006</v>
      </c>
      <c r="DE251" s="138"/>
      <c r="DF251" s="138">
        <v>45019</v>
      </c>
      <c r="DG251" s="139" t="s">
        <v>4413</v>
      </c>
      <c r="DH251" s="117">
        <v>45036</v>
      </c>
      <c r="DI251" s="117">
        <v>45036</v>
      </c>
      <c r="DJ251" s="117">
        <v>45036</v>
      </c>
      <c r="DK251" s="117">
        <v>45036</v>
      </c>
      <c r="DL251" s="117"/>
      <c r="DM251" s="117"/>
      <c r="DN251" s="117"/>
      <c r="DO251" s="117"/>
      <c r="DP251" s="140"/>
      <c r="DQ251" s="117"/>
      <c r="DR251" s="117"/>
      <c r="DS251" s="117">
        <v>45062</v>
      </c>
      <c r="DT251" s="117">
        <v>45062</v>
      </c>
      <c r="DU251" s="117"/>
      <c r="DV251" s="117">
        <v>45062</v>
      </c>
      <c r="DW251" s="133">
        <v>100</v>
      </c>
      <c r="DX251" s="117">
        <v>45062</v>
      </c>
      <c r="DY251" s="117"/>
      <c r="DZ251" s="117">
        <v>45035</v>
      </c>
      <c r="EA251" s="117">
        <v>45035</v>
      </c>
      <c r="EB251" s="117"/>
      <c r="EC251" s="117">
        <v>45035</v>
      </c>
      <c r="ED251" s="116">
        <v>100</v>
      </c>
      <c r="EE251" s="117">
        <v>45035</v>
      </c>
      <c r="EF251" s="117" t="s">
        <v>780</v>
      </c>
      <c r="EG251" s="117">
        <v>45035</v>
      </c>
      <c r="EH251" s="117">
        <v>45035</v>
      </c>
      <c r="EI251" s="117"/>
      <c r="EJ251" s="117">
        <v>45036</v>
      </c>
      <c r="EK251" s="116">
        <v>100</v>
      </c>
      <c r="EL251" s="117">
        <v>45062</v>
      </c>
      <c r="EM251" s="122" t="s">
        <v>4871</v>
      </c>
      <c r="EN251" s="141"/>
      <c r="EO251" s="141"/>
      <c r="EP251" s="141"/>
      <c r="EQ251" s="141"/>
      <c r="ER251" s="141"/>
      <c r="ES251" s="141"/>
      <c r="ET251" s="141"/>
      <c r="EU251" s="117"/>
      <c r="EV251" s="117"/>
      <c r="EW251" s="117"/>
      <c r="EX251" s="117"/>
      <c r="EY251" s="117"/>
      <c r="EZ251" s="117"/>
      <c r="FA251" s="117"/>
      <c r="FB251" s="117">
        <v>45050</v>
      </c>
      <c r="FC251" s="117">
        <v>45050</v>
      </c>
      <c r="FD251" s="117">
        <v>45050</v>
      </c>
      <c r="FE251" s="117">
        <v>45051</v>
      </c>
      <c r="FF251" s="116">
        <v>70</v>
      </c>
      <c r="FG251" s="117"/>
      <c r="FH251" s="138" t="s">
        <v>4792</v>
      </c>
      <c r="FI251" s="142"/>
      <c r="FJ251" s="142"/>
      <c r="FK251" s="143"/>
      <c r="FL251" s="143"/>
      <c r="FM251" s="139"/>
      <c r="FN251" s="142"/>
      <c r="FO251" s="142"/>
      <c r="FP251" s="143"/>
      <c r="FQ251" s="143"/>
      <c r="FR251" s="139"/>
      <c r="FS251" s="108" t="s">
        <v>4718</v>
      </c>
      <c r="FT251" s="464">
        <v>45132</v>
      </c>
      <c r="FU251" s="50" t="s">
        <v>4788</v>
      </c>
      <c r="FW251" s="475" t="s">
        <v>4723</v>
      </c>
      <c r="FX251" s="474">
        <v>45114</v>
      </c>
      <c r="FY251" s="475" t="s">
        <v>4804</v>
      </c>
    </row>
    <row r="252" spans="1:181" ht="20.100000000000001" customHeight="1" x14ac:dyDescent="0.5">
      <c r="A252" s="109">
        <v>251</v>
      </c>
      <c r="B252" s="109" t="s">
        <v>674</v>
      </c>
      <c r="C252" s="109">
        <v>251</v>
      </c>
      <c r="D252" s="110" t="s">
        <v>675</v>
      </c>
      <c r="E252" s="110" t="s">
        <v>676</v>
      </c>
      <c r="F252" s="110" t="s">
        <v>1751</v>
      </c>
      <c r="G252" s="111" t="s">
        <v>329</v>
      </c>
      <c r="H252" s="110" t="s">
        <v>1203</v>
      </c>
      <c r="I252" s="110" t="s">
        <v>2992</v>
      </c>
      <c r="J252" s="110" t="s">
        <v>2993</v>
      </c>
      <c r="K252" s="111" t="s">
        <v>2994</v>
      </c>
      <c r="L252" s="111" t="s">
        <v>2947</v>
      </c>
      <c r="M252" s="111"/>
      <c r="N252" s="111" t="s">
        <v>682</v>
      </c>
      <c r="O252" s="111" t="s">
        <v>2995</v>
      </c>
      <c r="P252" s="113">
        <v>14.4855308109037</v>
      </c>
      <c r="Q252" s="113">
        <v>100.897988441086</v>
      </c>
      <c r="R252" s="114" t="s">
        <v>2996</v>
      </c>
      <c r="S252" s="114" t="s">
        <v>2997</v>
      </c>
      <c r="T252" s="115" t="s">
        <v>2998</v>
      </c>
      <c r="U252" s="115" t="s">
        <v>2999</v>
      </c>
      <c r="V252" s="115"/>
      <c r="W252" s="115" t="s">
        <v>3000</v>
      </c>
      <c r="X252" s="115"/>
      <c r="Y252" s="115"/>
      <c r="Z252" s="181"/>
      <c r="AA252" s="181"/>
      <c r="AB252" s="115"/>
      <c r="AC252" s="115"/>
      <c r="AD252" s="166" t="s">
        <v>1775</v>
      </c>
      <c r="AE252" s="166" t="s">
        <v>1776</v>
      </c>
      <c r="AF252" s="117" t="s">
        <v>982</v>
      </c>
      <c r="AG252" s="132">
        <v>44964</v>
      </c>
      <c r="AH252" s="168" t="s">
        <v>691</v>
      </c>
      <c r="AI252" s="118" t="s">
        <v>692</v>
      </c>
      <c r="AJ252" s="145">
        <v>6</v>
      </c>
      <c r="AK252" s="146">
        <v>18</v>
      </c>
      <c r="AL252" s="146">
        <v>3.2</v>
      </c>
      <c r="AM252" s="146">
        <f t="shared" si="4"/>
        <v>108</v>
      </c>
      <c r="AN252" s="147">
        <v>2</v>
      </c>
      <c r="AO252" s="147">
        <v>2</v>
      </c>
      <c r="AP252" s="240" t="s">
        <v>3001</v>
      </c>
      <c r="AQ252" s="147" t="s">
        <v>848</v>
      </c>
      <c r="AR252" s="147">
        <v>3</v>
      </c>
      <c r="AS252" s="147"/>
      <c r="AT252" s="138">
        <v>44964</v>
      </c>
      <c r="AU252" s="294" t="s">
        <v>2974</v>
      </c>
      <c r="AV252" s="234" t="s">
        <v>696</v>
      </c>
      <c r="AW252" s="235"/>
      <c r="AX252" s="236" t="s">
        <v>1057</v>
      </c>
      <c r="AY252" s="236"/>
      <c r="AZ252" s="236"/>
      <c r="BA252" s="236"/>
      <c r="BB252" s="236"/>
      <c r="BC252" s="236"/>
      <c r="BD252" s="235"/>
      <c r="BE252" s="235" t="s">
        <v>3002</v>
      </c>
      <c r="BF252" s="158">
        <v>1</v>
      </c>
      <c r="BG252" s="237" t="s">
        <v>699</v>
      </c>
      <c r="BH252" s="237" t="s">
        <v>1964</v>
      </c>
      <c r="BI252" s="237" t="s">
        <v>701</v>
      </c>
      <c r="BJ252" s="238"/>
      <c r="BK252" s="238"/>
      <c r="BL252" s="153"/>
      <c r="BM252" s="154"/>
      <c r="BN252" s="111" t="s">
        <v>2995</v>
      </c>
      <c r="BO252" s="319" t="s">
        <v>2995</v>
      </c>
      <c r="BP252" s="317"/>
      <c r="BQ252" s="116" t="s">
        <v>704</v>
      </c>
      <c r="BR252" s="116" t="s">
        <v>705</v>
      </c>
      <c r="BS252" s="132">
        <v>44964</v>
      </c>
      <c r="BT252" s="133">
        <v>100</v>
      </c>
      <c r="BU252" s="132">
        <v>44964</v>
      </c>
      <c r="BV252" s="132"/>
      <c r="BW252" s="132"/>
      <c r="BX252" s="134"/>
      <c r="BY252" s="134"/>
      <c r="BZ252" s="134"/>
      <c r="CA252" s="132"/>
      <c r="CB252" s="135"/>
      <c r="CC252" s="132"/>
      <c r="CD252" s="136"/>
      <c r="CE252" s="136"/>
      <c r="CF252" s="136"/>
      <c r="CG252" s="135"/>
      <c r="CH252" s="129" t="s">
        <v>701</v>
      </c>
      <c r="CI252" s="132">
        <v>44992</v>
      </c>
      <c r="CJ252" s="132">
        <v>44992</v>
      </c>
      <c r="CK252" s="132"/>
      <c r="CL252" s="117">
        <v>44992</v>
      </c>
      <c r="CM252" s="133">
        <v>100</v>
      </c>
      <c r="CN252" s="117">
        <v>44992</v>
      </c>
      <c r="CO252" s="117"/>
      <c r="CP252" s="132">
        <v>45024</v>
      </c>
      <c r="CQ252" s="132">
        <v>45024</v>
      </c>
      <c r="CR252" s="117"/>
      <c r="CS252" s="132">
        <v>45024</v>
      </c>
      <c r="CT252" s="133">
        <v>100</v>
      </c>
      <c r="CU252" s="132">
        <v>45024</v>
      </c>
      <c r="CV252" s="117" t="s">
        <v>727</v>
      </c>
      <c r="CW252" s="236" t="s">
        <v>1057</v>
      </c>
      <c r="CX252" s="236"/>
      <c r="CY252" s="117">
        <v>45021</v>
      </c>
      <c r="CZ252" s="117">
        <v>45021</v>
      </c>
      <c r="DA252" s="117"/>
      <c r="DB252" s="117">
        <v>45021</v>
      </c>
      <c r="DC252" s="133">
        <v>100</v>
      </c>
      <c r="DD252" s="117">
        <v>45021</v>
      </c>
      <c r="DE252" s="138"/>
      <c r="DF252" s="138">
        <v>45023</v>
      </c>
      <c r="DG252" s="139" t="s">
        <v>4387</v>
      </c>
      <c r="DH252" s="117">
        <v>45042</v>
      </c>
      <c r="DI252" s="117">
        <v>45042</v>
      </c>
      <c r="DJ252" s="117">
        <v>45042</v>
      </c>
      <c r="DK252" s="117">
        <v>45042</v>
      </c>
      <c r="DL252" s="117"/>
      <c r="DM252" s="117"/>
      <c r="DN252" s="117"/>
      <c r="DO252" s="117"/>
      <c r="DP252" s="140"/>
      <c r="DQ252" s="117"/>
      <c r="DR252" s="117"/>
      <c r="DS252" s="117">
        <v>45062</v>
      </c>
      <c r="DT252" s="117">
        <v>45062</v>
      </c>
      <c r="DU252" s="117"/>
      <c r="DV252" s="117">
        <v>45062</v>
      </c>
      <c r="DW252" s="133">
        <v>100</v>
      </c>
      <c r="DX252" s="117">
        <v>45062</v>
      </c>
      <c r="DY252" s="117"/>
      <c r="DZ252" s="117">
        <v>45045</v>
      </c>
      <c r="EA252" s="117">
        <v>45045</v>
      </c>
      <c r="EB252" s="117"/>
      <c r="EC252" s="117">
        <v>45045</v>
      </c>
      <c r="ED252" s="116">
        <v>100</v>
      </c>
      <c r="EE252" s="117">
        <v>45045</v>
      </c>
      <c r="EF252" s="117" t="s">
        <v>4556</v>
      </c>
      <c r="EG252" s="117">
        <v>45054</v>
      </c>
      <c r="EH252" s="117">
        <v>45054</v>
      </c>
      <c r="EI252" s="117"/>
      <c r="EJ252" s="117">
        <v>45054</v>
      </c>
      <c r="EK252" s="116">
        <v>100</v>
      </c>
      <c r="EL252" s="117">
        <v>45062</v>
      </c>
      <c r="EM252" s="122" t="s">
        <v>4877</v>
      </c>
      <c r="EN252" s="141"/>
      <c r="EO252" s="141"/>
      <c r="EP252" s="141"/>
      <c r="EQ252" s="141"/>
      <c r="ER252" s="141"/>
      <c r="ES252" s="141"/>
      <c r="ET252" s="141"/>
      <c r="EU252" s="117"/>
      <c r="EV252" s="117"/>
      <c r="EW252" s="117"/>
      <c r="EX252" s="117"/>
      <c r="EY252" s="117"/>
      <c r="EZ252" s="117"/>
      <c r="FA252" s="117"/>
      <c r="FB252" s="117">
        <v>45050</v>
      </c>
      <c r="FC252" s="117">
        <v>45050</v>
      </c>
      <c r="FD252" s="117">
        <v>45050</v>
      </c>
      <c r="FE252" s="117">
        <v>45051</v>
      </c>
      <c r="FF252" s="116">
        <v>70</v>
      </c>
      <c r="FG252" s="117"/>
      <c r="FH252" s="138" t="s">
        <v>4878</v>
      </c>
      <c r="FI252" s="142"/>
      <c r="FJ252" s="142"/>
      <c r="FK252" s="143">
        <v>243347</v>
      </c>
      <c r="FL252" s="143">
        <v>243347</v>
      </c>
      <c r="FM252" s="139" t="s">
        <v>708</v>
      </c>
      <c r="FN252" s="142"/>
      <c r="FO252" s="142"/>
      <c r="FP252" s="143">
        <v>243347</v>
      </c>
      <c r="FQ252" s="143">
        <v>243347</v>
      </c>
      <c r="FR252" s="139" t="s">
        <v>708</v>
      </c>
      <c r="FS252" s="108" t="s">
        <v>4718</v>
      </c>
      <c r="FT252" s="464">
        <v>45132</v>
      </c>
      <c r="FU252" s="50" t="s">
        <v>4788</v>
      </c>
      <c r="FW252" s="475" t="s">
        <v>4724</v>
      </c>
      <c r="FX252" s="474">
        <v>45114</v>
      </c>
      <c r="FY252" s="475" t="s">
        <v>4804</v>
      </c>
    </row>
    <row r="253" spans="1:181" ht="20.100000000000001" customHeight="1" x14ac:dyDescent="0.5">
      <c r="A253" s="109">
        <v>252</v>
      </c>
      <c r="B253" s="109" t="s">
        <v>674</v>
      </c>
      <c r="C253" s="109">
        <v>252</v>
      </c>
      <c r="D253" s="110" t="s">
        <v>675</v>
      </c>
      <c r="E253" s="110" t="s">
        <v>676</v>
      </c>
      <c r="F253" s="110" t="s">
        <v>1751</v>
      </c>
      <c r="G253" s="111" t="s">
        <v>329</v>
      </c>
      <c r="H253" s="110" t="s">
        <v>3003</v>
      </c>
      <c r="I253" s="110" t="s">
        <v>3004</v>
      </c>
      <c r="J253" s="110" t="s">
        <v>3005</v>
      </c>
      <c r="K253" s="111" t="s">
        <v>3006</v>
      </c>
      <c r="L253" s="111" t="s">
        <v>2947</v>
      </c>
      <c r="M253" s="111"/>
      <c r="N253" s="111" t="s">
        <v>682</v>
      </c>
      <c r="O253" s="111" t="s">
        <v>3008</v>
      </c>
      <c r="P253" s="113">
        <v>14.5859245656918</v>
      </c>
      <c r="Q253" s="113">
        <v>100.89822235184</v>
      </c>
      <c r="R253" s="114" t="s">
        <v>3009</v>
      </c>
      <c r="S253" s="114" t="s">
        <v>3010</v>
      </c>
      <c r="T253" s="115" t="s">
        <v>3011</v>
      </c>
      <c r="U253" s="115" t="s">
        <v>3012</v>
      </c>
      <c r="V253" s="115"/>
      <c r="W253" s="115" t="s">
        <v>3013</v>
      </c>
      <c r="X253" s="115"/>
      <c r="Y253" s="115"/>
      <c r="Z253" s="181"/>
      <c r="AA253" s="181"/>
      <c r="AB253" s="115"/>
      <c r="AC253" s="115"/>
      <c r="AD253" s="166" t="s">
        <v>1775</v>
      </c>
      <c r="AE253" s="166" t="s">
        <v>1776</v>
      </c>
      <c r="AF253" s="117" t="s">
        <v>982</v>
      </c>
      <c r="AG253" s="132">
        <v>44964</v>
      </c>
      <c r="AH253" s="168" t="s">
        <v>691</v>
      </c>
      <c r="AI253" s="118" t="s">
        <v>692</v>
      </c>
      <c r="AJ253" s="145">
        <v>6</v>
      </c>
      <c r="AK253" s="146">
        <v>9</v>
      </c>
      <c r="AL253" s="146">
        <v>3</v>
      </c>
      <c r="AM253" s="146">
        <f t="shared" si="4"/>
        <v>54</v>
      </c>
      <c r="AN253" s="147">
        <v>1</v>
      </c>
      <c r="AO253" s="147">
        <v>2</v>
      </c>
      <c r="AP253" s="240" t="s">
        <v>2874</v>
      </c>
      <c r="AQ253" s="301"/>
      <c r="AR253" s="147">
        <v>3</v>
      </c>
      <c r="AS253" s="147"/>
      <c r="AT253" s="138">
        <v>44964</v>
      </c>
      <c r="AU253" s="294" t="s">
        <v>2955</v>
      </c>
      <c r="AV253" s="234" t="s">
        <v>696</v>
      </c>
      <c r="AW253" s="235"/>
      <c r="AX253" s="236"/>
      <c r="AY253" s="236"/>
      <c r="AZ253" s="236"/>
      <c r="BA253" s="236" t="s">
        <v>697</v>
      </c>
      <c r="BB253" s="236"/>
      <c r="BC253" s="236"/>
      <c r="BD253" s="235" t="s">
        <v>698</v>
      </c>
      <c r="BE253" s="235"/>
      <c r="BF253" s="235"/>
      <c r="BG253" s="237" t="s">
        <v>699</v>
      </c>
      <c r="BH253" s="237" t="s">
        <v>1964</v>
      </c>
      <c r="BI253" s="237" t="s">
        <v>701</v>
      </c>
      <c r="BJ253" s="238"/>
      <c r="BK253" s="238"/>
      <c r="BL253" s="153"/>
      <c r="BM253" s="154"/>
      <c r="BN253" s="111" t="s">
        <v>3008</v>
      </c>
      <c r="BO253" s="319" t="s">
        <v>3007</v>
      </c>
      <c r="BP253" s="317"/>
      <c r="BQ253" s="116" t="s">
        <v>704</v>
      </c>
      <c r="BR253" s="116" t="s">
        <v>705</v>
      </c>
      <c r="BS253" s="132">
        <v>44964</v>
      </c>
      <c r="BT253" s="133">
        <v>100</v>
      </c>
      <c r="BU253" s="132">
        <v>44964</v>
      </c>
      <c r="BV253" s="132"/>
      <c r="BW253" s="132"/>
      <c r="BX253" s="134"/>
      <c r="BY253" s="134"/>
      <c r="BZ253" s="134"/>
      <c r="CA253" s="132"/>
      <c r="CB253" s="135"/>
      <c r="CC253" s="132"/>
      <c r="CD253" s="136"/>
      <c r="CE253" s="136"/>
      <c r="CF253" s="136"/>
      <c r="CG253" s="135"/>
      <c r="CH253" s="129" t="s">
        <v>701</v>
      </c>
      <c r="CI253" s="132">
        <v>44994</v>
      </c>
      <c r="CJ253" s="132">
        <v>44994</v>
      </c>
      <c r="CK253" s="132"/>
      <c r="CL253" s="132">
        <v>44994</v>
      </c>
      <c r="CM253" s="133">
        <v>100</v>
      </c>
      <c r="CN253" s="132">
        <v>44994</v>
      </c>
      <c r="CO253" s="117" t="s">
        <v>1448</v>
      </c>
      <c r="CP253" s="137" t="s">
        <v>706</v>
      </c>
      <c r="CQ253" s="132"/>
      <c r="CR253" s="117"/>
      <c r="CS253" s="132"/>
      <c r="CT253" s="133"/>
      <c r="CU253" s="137" t="s">
        <v>4382</v>
      </c>
      <c r="CV253" s="117"/>
      <c r="CW253" s="236"/>
      <c r="CX253" s="236"/>
      <c r="CY253" s="117">
        <v>44996</v>
      </c>
      <c r="CZ253" s="117">
        <v>44996</v>
      </c>
      <c r="DA253" s="117"/>
      <c r="DB253" s="117">
        <v>44996</v>
      </c>
      <c r="DC253" s="133">
        <v>100</v>
      </c>
      <c r="DD253" s="117">
        <v>44996</v>
      </c>
      <c r="DE253" s="138"/>
      <c r="DF253" s="138">
        <v>45007</v>
      </c>
      <c r="DG253" s="139" t="s">
        <v>4446</v>
      </c>
      <c r="DH253" s="117">
        <v>45028</v>
      </c>
      <c r="DI253" s="117">
        <v>45028</v>
      </c>
      <c r="DJ253" s="117">
        <v>45028</v>
      </c>
      <c r="DK253" s="117">
        <v>45028</v>
      </c>
      <c r="DL253" s="117"/>
      <c r="DM253" s="117"/>
      <c r="DN253" s="117"/>
      <c r="DO253" s="117"/>
      <c r="DP253" s="140"/>
      <c r="DQ253" s="117"/>
      <c r="DR253" s="117"/>
      <c r="DS253" s="117">
        <v>45064</v>
      </c>
      <c r="DT253" s="117">
        <v>45064</v>
      </c>
      <c r="DU253" s="117"/>
      <c r="DV253" s="117">
        <v>45064</v>
      </c>
      <c r="DW253" s="133">
        <v>100</v>
      </c>
      <c r="DX253" s="117">
        <v>45064</v>
      </c>
      <c r="DY253" s="117"/>
      <c r="DZ253" s="117">
        <v>45035</v>
      </c>
      <c r="EA253" s="117">
        <v>45035</v>
      </c>
      <c r="EB253" s="117"/>
      <c r="EC253" s="117">
        <v>45035</v>
      </c>
      <c r="ED253" s="116">
        <v>100</v>
      </c>
      <c r="EE253" s="117">
        <v>45035</v>
      </c>
      <c r="EF253" s="117" t="s">
        <v>780</v>
      </c>
      <c r="EG253" s="117">
        <v>45035</v>
      </c>
      <c r="EH253" s="117">
        <v>45035</v>
      </c>
      <c r="EI253" s="117"/>
      <c r="EJ253" s="117">
        <v>45036</v>
      </c>
      <c r="EK253" s="116">
        <v>100</v>
      </c>
      <c r="EL253" s="117">
        <v>45062</v>
      </c>
      <c r="EM253" s="122" t="s">
        <v>4871</v>
      </c>
      <c r="EN253" s="141"/>
      <c r="EO253" s="141"/>
      <c r="EP253" s="141"/>
      <c r="EQ253" s="141"/>
      <c r="ER253" s="141"/>
      <c r="ES253" s="141"/>
      <c r="ET253" s="141"/>
      <c r="EU253" s="117"/>
      <c r="EV253" s="117"/>
      <c r="EW253" s="117"/>
      <c r="EX253" s="117"/>
      <c r="EY253" s="117"/>
      <c r="EZ253" s="117"/>
      <c r="FA253" s="117"/>
      <c r="FB253" s="117">
        <v>45051</v>
      </c>
      <c r="FC253" s="117">
        <v>45051</v>
      </c>
      <c r="FD253" s="117">
        <v>45051</v>
      </c>
      <c r="FE253" s="117">
        <v>45052</v>
      </c>
      <c r="FF253" s="116">
        <v>70</v>
      </c>
      <c r="FG253" s="117"/>
      <c r="FH253" s="138"/>
      <c r="FI253" s="142"/>
      <c r="FJ253" s="142"/>
      <c r="FK253" s="143">
        <v>243347</v>
      </c>
      <c r="FL253" s="143">
        <v>243347</v>
      </c>
      <c r="FM253" s="139" t="s">
        <v>708</v>
      </c>
      <c r="FN253" s="142"/>
      <c r="FO253" s="142"/>
      <c r="FP253" s="143">
        <v>243347</v>
      </c>
      <c r="FQ253" s="143">
        <v>243347</v>
      </c>
      <c r="FR253" s="139" t="s">
        <v>708</v>
      </c>
      <c r="FS253" s="108" t="s">
        <v>4718</v>
      </c>
      <c r="FT253" s="464">
        <v>45132</v>
      </c>
      <c r="FU253" s="50" t="s">
        <v>4788</v>
      </c>
      <c r="FW253" s="475" t="s">
        <v>4724</v>
      </c>
      <c r="FX253" s="474">
        <v>45114</v>
      </c>
      <c r="FY253" s="475" t="s">
        <v>4804</v>
      </c>
    </row>
    <row r="254" spans="1:181" ht="20.100000000000001" customHeight="1" x14ac:dyDescent="0.5">
      <c r="A254" s="109">
        <v>253</v>
      </c>
      <c r="B254" s="109" t="s">
        <v>674</v>
      </c>
      <c r="C254" s="109">
        <v>253</v>
      </c>
      <c r="D254" s="110" t="s">
        <v>675</v>
      </c>
      <c r="E254" s="110" t="s">
        <v>676</v>
      </c>
      <c r="F254" s="110" t="s">
        <v>1751</v>
      </c>
      <c r="G254" s="111" t="s">
        <v>329</v>
      </c>
      <c r="H254" s="110" t="s">
        <v>3014</v>
      </c>
      <c r="I254" s="110" t="s">
        <v>3015</v>
      </c>
      <c r="J254" s="110" t="s">
        <v>1395</v>
      </c>
      <c r="K254" s="111" t="s">
        <v>3016</v>
      </c>
      <c r="L254" s="111" t="s">
        <v>2947</v>
      </c>
      <c r="M254" s="111"/>
      <c r="N254" s="111" t="s">
        <v>682</v>
      </c>
      <c r="O254" s="111" t="s">
        <v>3017</v>
      </c>
      <c r="P254" s="113">
        <v>14.6522098964743</v>
      </c>
      <c r="Q254" s="113">
        <v>100.786570998388</v>
      </c>
      <c r="R254" s="114" t="s">
        <v>3018</v>
      </c>
      <c r="S254" s="114" t="s">
        <v>3019</v>
      </c>
      <c r="T254" s="115" t="s">
        <v>3020</v>
      </c>
      <c r="U254" s="115" t="s">
        <v>3021</v>
      </c>
      <c r="V254" s="115"/>
      <c r="W254" s="293" t="s">
        <v>3022</v>
      </c>
      <c r="X254" s="293"/>
      <c r="Y254" s="115"/>
      <c r="Z254" s="181"/>
      <c r="AA254" s="181"/>
      <c r="AB254" s="293"/>
      <c r="AC254" s="293"/>
      <c r="AD254" s="166" t="s">
        <v>1775</v>
      </c>
      <c r="AE254" s="166" t="s">
        <v>1776</v>
      </c>
      <c r="AF254" s="117" t="s">
        <v>982</v>
      </c>
      <c r="AG254" s="132">
        <v>44965</v>
      </c>
      <c r="AH254" s="118" t="s">
        <v>691</v>
      </c>
      <c r="AI254" s="118" t="s">
        <v>692</v>
      </c>
      <c r="AJ254" s="145">
        <v>6</v>
      </c>
      <c r="AK254" s="146">
        <v>9</v>
      </c>
      <c r="AL254" s="146">
        <v>2.8</v>
      </c>
      <c r="AM254" s="146">
        <f t="shared" si="4"/>
        <v>54</v>
      </c>
      <c r="AN254" s="147">
        <v>1</v>
      </c>
      <c r="AO254" s="147">
        <v>2</v>
      </c>
      <c r="AP254" s="240" t="s">
        <v>3023</v>
      </c>
      <c r="AQ254" s="147" t="s">
        <v>848</v>
      </c>
      <c r="AR254" s="147">
        <v>3</v>
      </c>
      <c r="AS254" s="149"/>
      <c r="AT254" s="138">
        <v>44967</v>
      </c>
      <c r="AU254" s="294" t="s">
        <v>2395</v>
      </c>
      <c r="AV254" s="234" t="s">
        <v>696</v>
      </c>
      <c r="AW254" s="150"/>
      <c r="AX254" s="147"/>
      <c r="AY254" s="147"/>
      <c r="AZ254" s="147"/>
      <c r="BA254" s="236" t="s">
        <v>697</v>
      </c>
      <c r="BB254" s="236" t="s">
        <v>697</v>
      </c>
      <c r="BC254" s="147"/>
      <c r="BD254" s="235" t="s">
        <v>698</v>
      </c>
      <c r="BE254" s="150"/>
      <c r="BF254" s="150"/>
      <c r="BG254" s="237" t="s">
        <v>699</v>
      </c>
      <c r="BH254" s="321" t="s">
        <v>1964</v>
      </c>
      <c r="BI254" s="237" t="s">
        <v>701</v>
      </c>
      <c r="BJ254" s="152"/>
      <c r="BK254" s="152"/>
      <c r="BL254" s="153"/>
      <c r="BM254" s="154"/>
      <c r="BN254" s="111" t="s">
        <v>3017</v>
      </c>
      <c r="BO254" s="319" t="s">
        <v>3017</v>
      </c>
      <c r="BP254" s="317"/>
      <c r="BQ254" s="116" t="s">
        <v>704</v>
      </c>
      <c r="BR254" s="116" t="s">
        <v>705</v>
      </c>
      <c r="BS254" s="132">
        <v>44965</v>
      </c>
      <c r="BT254" s="133">
        <v>100</v>
      </c>
      <c r="BU254" s="132">
        <v>44965</v>
      </c>
      <c r="BV254" s="132"/>
      <c r="BW254" s="132"/>
      <c r="BX254" s="134"/>
      <c r="BY254" s="134"/>
      <c r="BZ254" s="134"/>
      <c r="CA254" s="132"/>
      <c r="CB254" s="135"/>
      <c r="CC254" s="132"/>
      <c r="CD254" s="136"/>
      <c r="CE254" s="136"/>
      <c r="CF254" s="136"/>
      <c r="CG254" s="135"/>
      <c r="CH254" s="129" t="s">
        <v>701</v>
      </c>
      <c r="CI254" s="132">
        <v>44994</v>
      </c>
      <c r="CJ254" s="132">
        <v>44994</v>
      </c>
      <c r="CK254" s="132"/>
      <c r="CL254" s="132">
        <v>44994</v>
      </c>
      <c r="CM254" s="133">
        <v>100</v>
      </c>
      <c r="CN254" s="132">
        <v>44994</v>
      </c>
      <c r="CO254" s="117" t="s">
        <v>1448</v>
      </c>
      <c r="CP254" s="137" t="s">
        <v>706</v>
      </c>
      <c r="CQ254" s="132"/>
      <c r="CR254" s="117"/>
      <c r="CS254" s="132"/>
      <c r="CT254" s="133"/>
      <c r="CU254" s="137" t="s">
        <v>4382</v>
      </c>
      <c r="CV254" s="117" t="s">
        <v>868</v>
      </c>
      <c r="CW254" s="147"/>
      <c r="CX254" s="147"/>
      <c r="CY254" s="117">
        <v>45003</v>
      </c>
      <c r="CZ254" s="117">
        <v>45003</v>
      </c>
      <c r="DA254" s="117"/>
      <c r="DB254" s="117">
        <v>45003</v>
      </c>
      <c r="DC254" s="133">
        <v>100</v>
      </c>
      <c r="DD254" s="117">
        <v>45003</v>
      </c>
      <c r="DE254" s="138"/>
      <c r="DF254" s="138">
        <v>45007</v>
      </c>
      <c r="DG254" s="139" t="s">
        <v>4446</v>
      </c>
      <c r="DH254" s="117">
        <v>45016</v>
      </c>
      <c r="DI254" s="117">
        <v>45016</v>
      </c>
      <c r="DJ254" s="117">
        <v>45016</v>
      </c>
      <c r="DK254" s="117">
        <v>45016</v>
      </c>
      <c r="DL254" s="117"/>
      <c r="DM254" s="117"/>
      <c r="DN254" s="117"/>
      <c r="DO254" s="117"/>
      <c r="DP254" s="140"/>
      <c r="DQ254" s="117"/>
      <c r="DR254" s="117"/>
      <c r="DS254" s="117"/>
      <c r="DT254" s="117"/>
      <c r="DU254" s="117"/>
      <c r="DV254" s="117"/>
      <c r="DW254" s="133"/>
      <c r="DX254" s="117"/>
      <c r="DY254" s="117"/>
      <c r="DZ254" s="117"/>
      <c r="EA254" s="117"/>
      <c r="EB254" s="117"/>
      <c r="EC254" s="117"/>
      <c r="ED254" s="116"/>
      <c r="EE254" s="117"/>
      <c r="EF254" s="117"/>
      <c r="EG254" s="117">
        <v>45049</v>
      </c>
      <c r="EH254" s="117">
        <v>45049</v>
      </c>
      <c r="EI254" s="117"/>
      <c r="EJ254" s="117">
        <v>45050</v>
      </c>
      <c r="EK254" s="116">
        <v>100</v>
      </c>
      <c r="EL254" s="117">
        <v>45062</v>
      </c>
      <c r="EM254" s="122" t="s">
        <v>4776</v>
      </c>
      <c r="EN254" s="141"/>
      <c r="EO254" s="141"/>
      <c r="EP254" s="141"/>
      <c r="EQ254" s="141"/>
      <c r="ER254" s="141"/>
      <c r="ES254" s="141"/>
      <c r="ET254" s="141"/>
      <c r="EU254" s="117"/>
      <c r="EV254" s="117"/>
      <c r="EW254" s="117"/>
      <c r="EX254" s="117"/>
      <c r="EY254" s="117"/>
      <c r="EZ254" s="117"/>
      <c r="FA254" s="117"/>
      <c r="FB254" s="117">
        <v>45052</v>
      </c>
      <c r="FC254" s="117">
        <v>45052</v>
      </c>
      <c r="FD254" s="117">
        <v>45052</v>
      </c>
      <c r="FE254" s="117">
        <v>45053</v>
      </c>
      <c r="FF254" s="116">
        <v>70</v>
      </c>
      <c r="FG254" s="117"/>
      <c r="FH254" s="138"/>
      <c r="FI254" s="142"/>
      <c r="FJ254" s="142"/>
      <c r="FK254" s="143"/>
      <c r="FL254" s="143"/>
      <c r="FM254" s="139"/>
      <c r="FN254" s="142"/>
      <c r="FO254" s="142"/>
      <c r="FP254" s="143"/>
      <c r="FQ254" s="143"/>
      <c r="FR254" s="139"/>
      <c r="FS254" s="108" t="s">
        <v>4718</v>
      </c>
      <c r="FT254" s="464">
        <v>45132</v>
      </c>
      <c r="FU254" s="50" t="s">
        <v>4788</v>
      </c>
      <c r="FW254" s="475" t="s">
        <v>4724</v>
      </c>
      <c r="FX254" s="474">
        <v>45114</v>
      </c>
      <c r="FY254" s="475" t="s">
        <v>4804</v>
      </c>
    </row>
    <row r="255" spans="1:181" ht="20.100000000000001" customHeight="1" x14ac:dyDescent="0.5">
      <c r="A255" s="109">
        <v>254</v>
      </c>
      <c r="B255" s="109" t="s">
        <v>674</v>
      </c>
      <c r="C255" s="109">
        <v>254</v>
      </c>
      <c r="D255" s="110" t="s">
        <v>675</v>
      </c>
      <c r="E255" s="110" t="s">
        <v>676</v>
      </c>
      <c r="F255" s="110" t="s">
        <v>1751</v>
      </c>
      <c r="G255" s="111" t="s">
        <v>329</v>
      </c>
      <c r="H255" s="110" t="s">
        <v>3024</v>
      </c>
      <c r="I255" s="110" t="s">
        <v>3025</v>
      </c>
      <c r="J255" s="110" t="s">
        <v>3026</v>
      </c>
      <c r="K255" s="111" t="s">
        <v>3027</v>
      </c>
      <c r="L255" s="111" t="s">
        <v>1550</v>
      </c>
      <c r="M255" s="111"/>
      <c r="N255" s="111" t="s">
        <v>682</v>
      </c>
      <c r="O255" s="111" t="s">
        <v>3028</v>
      </c>
      <c r="P255" s="113">
        <v>14.371300975840599</v>
      </c>
      <c r="Q255" s="113">
        <v>100.955881978817</v>
      </c>
      <c r="R255" s="114" t="s">
        <v>3029</v>
      </c>
      <c r="S255" s="114" t="s">
        <v>3030</v>
      </c>
      <c r="T255" s="115" t="s">
        <v>3031</v>
      </c>
      <c r="U255" s="115" t="s">
        <v>3032</v>
      </c>
      <c r="V255" s="115"/>
      <c r="W255" s="115" t="s">
        <v>3033</v>
      </c>
      <c r="X255" s="115"/>
      <c r="Y255" s="115"/>
      <c r="Z255" s="181"/>
      <c r="AA255" s="181"/>
      <c r="AB255" s="115"/>
      <c r="AC255" s="115"/>
      <c r="AD255" s="166" t="s">
        <v>1775</v>
      </c>
      <c r="AE255" s="166" t="s">
        <v>1776</v>
      </c>
      <c r="AF255" s="117" t="s">
        <v>982</v>
      </c>
      <c r="AG255" s="132">
        <v>44971</v>
      </c>
      <c r="AH255" s="118" t="s">
        <v>691</v>
      </c>
      <c r="AI255" s="118" t="s">
        <v>692</v>
      </c>
      <c r="AJ255" s="145">
        <v>6</v>
      </c>
      <c r="AK255" s="146">
        <v>9</v>
      </c>
      <c r="AL255" s="146">
        <v>3.4</v>
      </c>
      <c r="AM255" s="146">
        <f t="shared" si="4"/>
        <v>54</v>
      </c>
      <c r="AN255" s="147">
        <v>1</v>
      </c>
      <c r="AO255" s="147">
        <v>2</v>
      </c>
      <c r="AP255" s="240" t="s">
        <v>3034</v>
      </c>
      <c r="AQ255" s="147" t="s">
        <v>848</v>
      </c>
      <c r="AR255" s="147">
        <v>3</v>
      </c>
      <c r="AS255" s="149"/>
      <c r="AT255" s="138">
        <v>44972</v>
      </c>
      <c r="AU255" s="142"/>
      <c r="AV255" s="234" t="s">
        <v>696</v>
      </c>
      <c r="AW255" s="150"/>
      <c r="AX255" s="236" t="s">
        <v>3035</v>
      </c>
      <c r="AY255" s="147" t="s">
        <v>3036</v>
      </c>
      <c r="AZ255" s="147"/>
      <c r="BA255" s="147" t="s">
        <v>697</v>
      </c>
      <c r="BB255" s="147" t="s">
        <v>697</v>
      </c>
      <c r="BC255" s="147"/>
      <c r="BD255" s="235" t="s">
        <v>698</v>
      </c>
      <c r="BE255" s="150"/>
      <c r="BF255" s="150"/>
      <c r="BG255" s="237" t="s">
        <v>699</v>
      </c>
      <c r="BH255" s="321" t="s">
        <v>1964</v>
      </c>
      <c r="BI255" s="237" t="s">
        <v>701</v>
      </c>
      <c r="BJ255" s="152"/>
      <c r="BK255" s="152"/>
      <c r="BL255" s="170" t="s">
        <v>3037</v>
      </c>
      <c r="BM255" s="154"/>
      <c r="BN255" s="111" t="s">
        <v>3028</v>
      </c>
      <c r="BO255" s="319" t="s">
        <v>3028</v>
      </c>
      <c r="BP255" s="317"/>
      <c r="BQ255" s="116" t="s">
        <v>704</v>
      </c>
      <c r="BR255" s="116" t="s">
        <v>705</v>
      </c>
      <c r="BS255" s="132">
        <v>44971</v>
      </c>
      <c r="BT255" s="133">
        <v>100</v>
      </c>
      <c r="BU255" s="132">
        <v>44971</v>
      </c>
      <c r="BV255" s="132"/>
      <c r="BW255" s="132"/>
      <c r="BX255" s="134"/>
      <c r="BY255" s="134"/>
      <c r="BZ255" s="134"/>
      <c r="CA255" s="132"/>
      <c r="CB255" s="135"/>
      <c r="CC255" s="132"/>
      <c r="CD255" s="136"/>
      <c r="CE255" s="136"/>
      <c r="CF255" s="136"/>
      <c r="CG255" s="135"/>
      <c r="CH255" s="129" t="s">
        <v>701</v>
      </c>
      <c r="CI255" s="132">
        <v>44992</v>
      </c>
      <c r="CJ255" s="132">
        <v>44992</v>
      </c>
      <c r="CK255" s="132"/>
      <c r="CL255" s="117">
        <v>44992</v>
      </c>
      <c r="CM255" s="133">
        <v>100</v>
      </c>
      <c r="CN255" s="117">
        <v>44992</v>
      </c>
      <c r="CO255" s="117"/>
      <c r="CP255" s="132">
        <v>45007</v>
      </c>
      <c r="CQ255" s="132">
        <v>45007</v>
      </c>
      <c r="CR255" s="117"/>
      <c r="CS255" s="132">
        <v>45007</v>
      </c>
      <c r="CT255" s="133">
        <v>100</v>
      </c>
      <c r="CU255" s="132">
        <v>45007</v>
      </c>
      <c r="CV255" s="117" t="s">
        <v>727</v>
      </c>
      <c r="CW255" s="236" t="s">
        <v>3035</v>
      </c>
      <c r="CX255" s="147" t="s">
        <v>3036</v>
      </c>
      <c r="CY255" s="117">
        <v>45004</v>
      </c>
      <c r="CZ255" s="117">
        <v>45004</v>
      </c>
      <c r="DA255" s="117"/>
      <c r="DB255" s="117">
        <v>45005</v>
      </c>
      <c r="DC255" s="133">
        <v>100</v>
      </c>
      <c r="DD255" s="117">
        <v>45005</v>
      </c>
      <c r="DE255" s="138"/>
      <c r="DF255" s="138">
        <v>45007</v>
      </c>
      <c r="DG255" s="139" t="s">
        <v>4446</v>
      </c>
      <c r="DH255" s="117">
        <v>45036</v>
      </c>
      <c r="DI255" s="117">
        <v>45036</v>
      </c>
      <c r="DJ255" s="117">
        <v>45036</v>
      </c>
      <c r="DK255" s="117">
        <v>45036</v>
      </c>
      <c r="DL255" s="117"/>
      <c r="DM255" s="117"/>
      <c r="DN255" s="117"/>
      <c r="DO255" s="117"/>
      <c r="DP255" s="140"/>
      <c r="DQ255" s="117"/>
      <c r="DR255" s="117"/>
      <c r="DS255" s="117">
        <v>45071</v>
      </c>
      <c r="DT255" s="117">
        <v>45071</v>
      </c>
      <c r="DU255" s="117"/>
      <c r="DV255" s="117">
        <v>45071</v>
      </c>
      <c r="DW255" s="133">
        <v>100</v>
      </c>
      <c r="DX255" s="117">
        <v>45071</v>
      </c>
      <c r="DY255" s="117"/>
      <c r="DZ255" s="117">
        <v>45038</v>
      </c>
      <c r="EA255" s="117">
        <v>45038</v>
      </c>
      <c r="EB255" s="117"/>
      <c r="EC255" s="117">
        <v>45038</v>
      </c>
      <c r="ED255" s="116">
        <v>100</v>
      </c>
      <c r="EE255" s="117">
        <v>45038</v>
      </c>
      <c r="EF255" s="117" t="s">
        <v>1044</v>
      </c>
      <c r="EG255" s="117">
        <v>45038</v>
      </c>
      <c r="EH255" s="117">
        <v>45038</v>
      </c>
      <c r="EI255" s="117"/>
      <c r="EJ255" s="117">
        <v>45038</v>
      </c>
      <c r="EK255" s="116">
        <v>100</v>
      </c>
      <c r="EL255" s="117">
        <v>45062</v>
      </c>
      <c r="EM255" s="122" t="s">
        <v>1044</v>
      </c>
      <c r="EN255" s="141"/>
      <c r="EO255" s="141"/>
      <c r="EP255" s="141"/>
      <c r="EQ255" s="141"/>
      <c r="ER255" s="141"/>
      <c r="ES255" s="141"/>
      <c r="ET255" s="141"/>
      <c r="EU255" s="117"/>
      <c r="EV255" s="117"/>
      <c r="EW255" s="117"/>
      <c r="EX255" s="117"/>
      <c r="EY255" s="117"/>
      <c r="EZ255" s="117"/>
      <c r="FA255" s="117"/>
      <c r="FB255" s="117">
        <v>45051</v>
      </c>
      <c r="FC255" s="117">
        <v>45058</v>
      </c>
      <c r="FD255" s="117">
        <v>45058</v>
      </c>
      <c r="FE255" s="117">
        <v>45059</v>
      </c>
      <c r="FF255" s="116">
        <v>70</v>
      </c>
      <c r="FG255" s="117"/>
      <c r="FH255" s="138" t="s">
        <v>4770</v>
      </c>
      <c r="FI255" s="142"/>
      <c r="FJ255" s="142"/>
      <c r="FK255" s="143">
        <v>243347</v>
      </c>
      <c r="FL255" s="143">
        <v>243347</v>
      </c>
      <c r="FM255" s="139" t="s">
        <v>708</v>
      </c>
      <c r="FN255" s="142"/>
      <c r="FO255" s="142"/>
      <c r="FP255" s="143">
        <v>243347</v>
      </c>
      <c r="FQ255" s="143">
        <v>243347</v>
      </c>
      <c r="FR255" s="139" t="s">
        <v>708</v>
      </c>
      <c r="FS255" s="108" t="s">
        <v>4718</v>
      </c>
      <c r="FT255" s="464">
        <v>45132</v>
      </c>
      <c r="FU255" s="50" t="s">
        <v>4788</v>
      </c>
      <c r="FW255" s="475" t="s">
        <v>4724</v>
      </c>
      <c r="FX255" s="474">
        <v>45114</v>
      </c>
      <c r="FY255" s="475" t="s">
        <v>4804</v>
      </c>
    </row>
    <row r="256" spans="1:181" ht="20.100000000000001" customHeight="1" x14ac:dyDescent="0.5">
      <c r="A256" s="109">
        <v>255</v>
      </c>
      <c r="B256" s="109" t="s">
        <v>674</v>
      </c>
      <c r="C256" s="109">
        <v>255</v>
      </c>
      <c r="D256" s="110" t="s">
        <v>675</v>
      </c>
      <c r="E256" s="110" t="s">
        <v>676</v>
      </c>
      <c r="F256" s="110" t="s">
        <v>1751</v>
      </c>
      <c r="G256" s="111" t="s">
        <v>329</v>
      </c>
      <c r="H256" s="110" t="s">
        <v>3024</v>
      </c>
      <c r="I256" s="110" t="s">
        <v>3038</v>
      </c>
      <c r="J256" s="110" t="s">
        <v>3039</v>
      </c>
      <c r="K256" s="111" t="s">
        <v>3040</v>
      </c>
      <c r="L256" s="111" t="s">
        <v>1550</v>
      </c>
      <c r="M256" s="111"/>
      <c r="N256" s="111" t="s">
        <v>682</v>
      </c>
      <c r="O256" s="111" t="s">
        <v>3041</v>
      </c>
      <c r="P256" s="113">
        <v>14.3526664579319</v>
      </c>
      <c r="Q256" s="113">
        <v>101.032618220861</v>
      </c>
      <c r="R256" s="114" t="s">
        <v>3042</v>
      </c>
      <c r="S256" s="114" t="s">
        <v>3043</v>
      </c>
      <c r="T256" s="115" t="s">
        <v>3044</v>
      </c>
      <c r="U256" s="115" t="s">
        <v>3045</v>
      </c>
      <c r="V256" s="115"/>
      <c r="W256" s="115" t="s">
        <v>3046</v>
      </c>
      <c r="X256" s="115"/>
      <c r="Y256" s="115"/>
      <c r="Z256" s="181"/>
      <c r="AA256" s="181"/>
      <c r="AB256" s="115"/>
      <c r="AC256" s="115"/>
      <c r="AD256" s="166" t="s">
        <v>1775</v>
      </c>
      <c r="AE256" s="166" t="s">
        <v>1776</v>
      </c>
      <c r="AF256" s="117" t="s">
        <v>982</v>
      </c>
      <c r="AG256" s="132">
        <v>44963</v>
      </c>
      <c r="AH256" s="168" t="s">
        <v>691</v>
      </c>
      <c r="AI256" s="118" t="s">
        <v>692</v>
      </c>
      <c r="AJ256" s="145">
        <v>6</v>
      </c>
      <c r="AK256" s="146">
        <v>12</v>
      </c>
      <c r="AL256" s="146">
        <v>3.4</v>
      </c>
      <c r="AM256" s="146">
        <f t="shared" si="4"/>
        <v>72</v>
      </c>
      <c r="AN256" s="147">
        <v>3</v>
      </c>
      <c r="AO256" s="147">
        <v>3</v>
      </c>
      <c r="AP256" s="240" t="s">
        <v>1868</v>
      </c>
      <c r="AQ256" s="147" t="s">
        <v>1368</v>
      </c>
      <c r="AR256" s="147">
        <v>3</v>
      </c>
      <c r="AS256" s="147"/>
      <c r="AT256" s="138">
        <v>44964</v>
      </c>
      <c r="AU256" s="294" t="s">
        <v>2974</v>
      </c>
      <c r="AV256" s="234" t="s">
        <v>696</v>
      </c>
      <c r="AW256" s="235" t="s">
        <v>1386</v>
      </c>
      <c r="AX256" s="236"/>
      <c r="AY256" s="236"/>
      <c r="AZ256" s="236"/>
      <c r="BA256" s="236"/>
      <c r="BB256" s="236" t="s">
        <v>697</v>
      </c>
      <c r="BC256" s="236"/>
      <c r="BD256" s="235" t="s">
        <v>698</v>
      </c>
      <c r="BE256" s="235"/>
      <c r="BF256" s="235"/>
      <c r="BG256" s="237" t="s">
        <v>699</v>
      </c>
      <c r="BH256" s="237" t="s">
        <v>1964</v>
      </c>
      <c r="BI256" s="237" t="s">
        <v>701</v>
      </c>
      <c r="BJ256" s="238"/>
      <c r="BK256" s="238"/>
      <c r="BL256" s="153"/>
      <c r="BM256" s="154"/>
      <c r="BN256" s="111" t="s">
        <v>3041</v>
      </c>
      <c r="BO256" s="319" t="s">
        <v>3041</v>
      </c>
      <c r="BP256" s="317"/>
      <c r="BQ256" s="116" t="s">
        <v>704</v>
      </c>
      <c r="BR256" s="116" t="s">
        <v>705</v>
      </c>
      <c r="BS256" s="132">
        <v>44963</v>
      </c>
      <c r="BT256" s="133">
        <v>100</v>
      </c>
      <c r="BU256" s="132">
        <v>44963</v>
      </c>
      <c r="BV256" s="132"/>
      <c r="BW256" s="132"/>
      <c r="BX256" s="134"/>
      <c r="BY256" s="134"/>
      <c r="BZ256" s="134"/>
      <c r="CA256" s="132"/>
      <c r="CB256" s="135"/>
      <c r="CC256" s="132"/>
      <c r="CD256" s="136"/>
      <c r="CE256" s="136"/>
      <c r="CF256" s="136"/>
      <c r="CG256" s="135"/>
      <c r="CH256" s="129" t="s">
        <v>701</v>
      </c>
      <c r="CI256" s="132">
        <v>44992</v>
      </c>
      <c r="CJ256" s="132">
        <v>44992</v>
      </c>
      <c r="CK256" s="132"/>
      <c r="CL256" s="117">
        <v>44992</v>
      </c>
      <c r="CM256" s="133">
        <v>100</v>
      </c>
      <c r="CN256" s="117">
        <v>44992</v>
      </c>
      <c r="CO256" s="117"/>
      <c r="CP256" s="137" t="s">
        <v>706</v>
      </c>
      <c r="CQ256" s="132"/>
      <c r="CR256" s="117"/>
      <c r="CS256" s="132"/>
      <c r="CT256" s="133"/>
      <c r="CU256" s="137" t="s">
        <v>4382</v>
      </c>
      <c r="CV256" s="117"/>
      <c r="CW256" s="236"/>
      <c r="CX256" s="236"/>
      <c r="CY256" s="117">
        <v>45005</v>
      </c>
      <c r="CZ256" s="117">
        <v>45005</v>
      </c>
      <c r="DA256" s="117"/>
      <c r="DB256" s="117">
        <v>45006</v>
      </c>
      <c r="DC256" s="133">
        <v>100</v>
      </c>
      <c r="DD256" s="117">
        <v>45007</v>
      </c>
      <c r="DE256" s="138"/>
      <c r="DF256" s="138">
        <v>45019</v>
      </c>
      <c r="DG256" s="139" t="s">
        <v>4413</v>
      </c>
      <c r="DH256" s="117">
        <v>45037</v>
      </c>
      <c r="DI256" s="117">
        <v>45037</v>
      </c>
      <c r="DJ256" s="117">
        <v>45037</v>
      </c>
      <c r="DK256" s="117">
        <v>45037</v>
      </c>
      <c r="DL256" s="117"/>
      <c r="DM256" s="117"/>
      <c r="DN256" s="117"/>
      <c r="DO256" s="117"/>
      <c r="DP256" s="140"/>
      <c r="DQ256" s="117"/>
      <c r="DR256" s="117"/>
      <c r="DS256" s="117"/>
      <c r="DT256" s="117"/>
      <c r="DU256" s="117"/>
      <c r="DV256" s="117"/>
      <c r="DW256" s="133"/>
      <c r="DX256" s="117"/>
      <c r="DY256" s="117"/>
      <c r="DZ256" s="117">
        <v>45038</v>
      </c>
      <c r="EA256" s="117">
        <v>45038</v>
      </c>
      <c r="EB256" s="117"/>
      <c r="EC256" s="117">
        <v>45038</v>
      </c>
      <c r="ED256" s="116">
        <v>100</v>
      </c>
      <c r="EE256" s="117">
        <v>45038</v>
      </c>
      <c r="EF256" s="117" t="s">
        <v>1044</v>
      </c>
      <c r="EG256" s="117">
        <v>45038</v>
      </c>
      <c r="EH256" s="117">
        <v>45038</v>
      </c>
      <c r="EI256" s="117"/>
      <c r="EJ256" s="117">
        <v>45038</v>
      </c>
      <c r="EK256" s="116">
        <v>100</v>
      </c>
      <c r="EL256" s="117">
        <v>45062</v>
      </c>
      <c r="EM256" s="122" t="s">
        <v>1044</v>
      </c>
      <c r="EN256" s="141"/>
      <c r="EO256" s="141"/>
      <c r="EP256" s="141"/>
      <c r="EQ256" s="141"/>
      <c r="ER256" s="141"/>
      <c r="ES256" s="141"/>
      <c r="ET256" s="141"/>
      <c r="EU256" s="117"/>
      <c r="EV256" s="117"/>
      <c r="EW256" s="117"/>
      <c r="EX256" s="117"/>
      <c r="EY256" s="117"/>
      <c r="EZ256" s="117"/>
      <c r="FA256" s="117"/>
      <c r="FB256" s="117">
        <v>45051</v>
      </c>
      <c r="FC256" s="117">
        <v>45051</v>
      </c>
      <c r="FD256" s="117">
        <v>45051</v>
      </c>
      <c r="FE256" s="117">
        <v>45052</v>
      </c>
      <c r="FF256" s="116">
        <v>70</v>
      </c>
      <c r="FG256" s="117"/>
      <c r="FH256" s="138"/>
      <c r="FI256" s="142"/>
      <c r="FJ256" s="142"/>
      <c r="FK256" s="143">
        <v>243341</v>
      </c>
      <c r="FL256" s="143">
        <v>243341</v>
      </c>
      <c r="FM256" s="139" t="s">
        <v>708</v>
      </c>
      <c r="FN256" s="142"/>
      <c r="FO256" s="142"/>
      <c r="FP256" s="143">
        <v>243341</v>
      </c>
      <c r="FQ256" s="143">
        <v>243341</v>
      </c>
      <c r="FR256" s="139" t="s">
        <v>708</v>
      </c>
      <c r="FS256" s="108" t="s">
        <v>4718</v>
      </c>
      <c r="FT256" s="464">
        <v>45133</v>
      </c>
      <c r="FU256" s="50" t="s">
        <v>4788</v>
      </c>
      <c r="FW256" s="483" t="s">
        <v>4724</v>
      </c>
      <c r="FX256" s="482">
        <v>45117</v>
      </c>
      <c r="FY256" s="483" t="s">
        <v>4855</v>
      </c>
    </row>
    <row r="257" spans="1:181" ht="20.100000000000001" customHeight="1" x14ac:dyDescent="0.5">
      <c r="A257" s="109">
        <v>256</v>
      </c>
      <c r="B257" s="109" t="s">
        <v>674</v>
      </c>
      <c r="C257" s="109">
        <v>256</v>
      </c>
      <c r="D257" s="110" t="s">
        <v>675</v>
      </c>
      <c r="E257" s="110" t="s">
        <v>676</v>
      </c>
      <c r="F257" s="110" t="s">
        <v>1751</v>
      </c>
      <c r="G257" s="111" t="s">
        <v>329</v>
      </c>
      <c r="H257" s="110" t="s">
        <v>3047</v>
      </c>
      <c r="I257" s="110" t="s">
        <v>3048</v>
      </c>
      <c r="J257" s="110" t="s">
        <v>3049</v>
      </c>
      <c r="K257" s="111" t="s">
        <v>3050</v>
      </c>
      <c r="L257" s="111" t="s">
        <v>1550</v>
      </c>
      <c r="M257" s="111"/>
      <c r="N257" s="111" t="s">
        <v>682</v>
      </c>
      <c r="O257" s="111" t="s">
        <v>3051</v>
      </c>
      <c r="P257" s="113">
        <v>14.9419788356581</v>
      </c>
      <c r="Q257" s="113">
        <v>101.28492638320699</v>
      </c>
      <c r="R257" s="114" t="s">
        <v>3052</v>
      </c>
      <c r="S257" s="114" t="s">
        <v>3053</v>
      </c>
      <c r="T257" s="115" t="s">
        <v>3054</v>
      </c>
      <c r="U257" s="115" t="s">
        <v>3055</v>
      </c>
      <c r="V257" s="115"/>
      <c r="W257" s="115" t="s">
        <v>3056</v>
      </c>
      <c r="X257" s="115"/>
      <c r="Y257" s="115"/>
      <c r="Z257" s="181"/>
      <c r="AA257" s="181"/>
      <c r="AB257" s="115"/>
      <c r="AC257" s="115"/>
      <c r="AD257" s="166" t="s">
        <v>1775</v>
      </c>
      <c r="AE257" s="166" t="s">
        <v>1776</v>
      </c>
      <c r="AF257" s="117" t="s">
        <v>982</v>
      </c>
      <c r="AG257" s="132">
        <v>44965</v>
      </c>
      <c r="AH257" s="118" t="s">
        <v>691</v>
      </c>
      <c r="AI257" s="118" t="s">
        <v>692</v>
      </c>
      <c r="AJ257" s="145">
        <v>5.5</v>
      </c>
      <c r="AK257" s="146">
        <v>8.4</v>
      </c>
      <c r="AL257" s="146">
        <v>2.8</v>
      </c>
      <c r="AM257" s="146">
        <f t="shared" si="4"/>
        <v>46.2</v>
      </c>
      <c r="AN257" s="147">
        <v>1</v>
      </c>
      <c r="AO257" s="147">
        <v>1</v>
      </c>
      <c r="AP257" s="240" t="s">
        <v>3057</v>
      </c>
      <c r="AQ257" s="147" t="s">
        <v>752</v>
      </c>
      <c r="AR257" s="147">
        <v>3</v>
      </c>
      <c r="AS257" s="149"/>
      <c r="AT257" s="138">
        <v>44967</v>
      </c>
      <c r="AU257" s="294" t="s">
        <v>2395</v>
      </c>
      <c r="AV257" s="234" t="s">
        <v>696</v>
      </c>
      <c r="AW257" s="235" t="s">
        <v>1909</v>
      </c>
      <c r="AX257" s="147"/>
      <c r="AY257" s="147"/>
      <c r="AZ257" s="147"/>
      <c r="BA257" s="236" t="s">
        <v>697</v>
      </c>
      <c r="BB257" s="236"/>
      <c r="BC257" s="147"/>
      <c r="BD257" s="150" t="s">
        <v>698</v>
      </c>
      <c r="BE257" s="150"/>
      <c r="BF257" s="150"/>
      <c r="BG257" s="237" t="s">
        <v>699</v>
      </c>
      <c r="BH257" s="262" t="s">
        <v>1964</v>
      </c>
      <c r="BI257" s="237" t="s">
        <v>701</v>
      </c>
      <c r="BJ257" s="152"/>
      <c r="BK257" s="152"/>
      <c r="BL257" s="153"/>
      <c r="BM257" s="154"/>
      <c r="BN257" s="111" t="s">
        <v>3051</v>
      </c>
      <c r="BO257" s="319" t="s">
        <v>3051</v>
      </c>
      <c r="BP257" s="317"/>
      <c r="BQ257" s="116" t="s">
        <v>704</v>
      </c>
      <c r="BR257" s="116" t="s">
        <v>705</v>
      </c>
      <c r="BS257" s="132">
        <v>44965</v>
      </c>
      <c r="BT257" s="133">
        <v>100</v>
      </c>
      <c r="BU257" s="132">
        <v>44965</v>
      </c>
      <c r="BV257" s="132"/>
      <c r="BW257" s="132"/>
      <c r="BX257" s="134"/>
      <c r="BY257" s="134"/>
      <c r="BZ257" s="134"/>
      <c r="CA257" s="132"/>
      <c r="CB257" s="135"/>
      <c r="CC257" s="132"/>
      <c r="CD257" s="136"/>
      <c r="CE257" s="136"/>
      <c r="CF257" s="136"/>
      <c r="CG257" s="135"/>
      <c r="CH257" s="129" t="s">
        <v>701</v>
      </c>
      <c r="CI257" s="132">
        <v>44992</v>
      </c>
      <c r="CJ257" s="132">
        <v>44992</v>
      </c>
      <c r="CK257" s="132"/>
      <c r="CL257" s="117">
        <v>44992</v>
      </c>
      <c r="CM257" s="133">
        <v>100</v>
      </c>
      <c r="CN257" s="117">
        <v>44992</v>
      </c>
      <c r="CO257" s="117" t="s">
        <v>1448</v>
      </c>
      <c r="CP257" s="132">
        <v>45014</v>
      </c>
      <c r="CQ257" s="132">
        <v>45014</v>
      </c>
      <c r="CR257" s="132">
        <v>45014</v>
      </c>
      <c r="CS257" s="132">
        <v>45015</v>
      </c>
      <c r="CT257" s="133">
        <v>100</v>
      </c>
      <c r="CU257" s="132">
        <v>45015</v>
      </c>
      <c r="CV257" s="117" t="s">
        <v>727</v>
      </c>
      <c r="CW257" s="147"/>
      <c r="CX257" s="147"/>
      <c r="CY257" s="117">
        <v>44992</v>
      </c>
      <c r="CZ257" s="117">
        <v>44992</v>
      </c>
      <c r="DA257" s="117"/>
      <c r="DB257" s="117">
        <v>44993</v>
      </c>
      <c r="DC257" s="133">
        <v>100</v>
      </c>
      <c r="DD257" s="117">
        <v>44993</v>
      </c>
      <c r="DE257" s="138"/>
      <c r="DF257" s="138">
        <v>45012</v>
      </c>
      <c r="DG257" s="139" t="s">
        <v>4383</v>
      </c>
      <c r="DH257" s="117">
        <v>45037</v>
      </c>
      <c r="DI257" s="117">
        <v>45037</v>
      </c>
      <c r="DJ257" s="117">
        <v>45037</v>
      </c>
      <c r="DK257" s="117">
        <v>45037</v>
      </c>
      <c r="DL257" s="117">
        <v>45039</v>
      </c>
      <c r="DM257" s="117">
        <v>45039</v>
      </c>
      <c r="DN257" s="117"/>
      <c r="DO257" s="117">
        <v>45039</v>
      </c>
      <c r="DP257" s="133">
        <v>100</v>
      </c>
      <c r="DQ257" s="117">
        <v>45039</v>
      </c>
      <c r="DR257" s="117"/>
      <c r="DS257" s="117">
        <v>45039</v>
      </c>
      <c r="DT257" s="117">
        <v>45039</v>
      </c>
      <c r="DU257" s="117"/>
      <c r="DV257" s="117">
        <v>45039</v>
      </c>
      <c r="DW257" s="133">
        <v>100</v>
      </c>
      <c r="DX257" s="117">
        <v>45039</v>
      </c>
      <c r="DY257" s="117"/>
      <c r="DZ257" s="117">
        <v>45038</v>
      </c>
      <c r="EA257" s="117">
        <v>45038</v>
      </c>
      <c r="EB257" s="117"/>
      <c r="EC257" s="117">
        <v>45038</v>
      </c>
      <c r="ED257" s="116">
        <v>100</v>
      </c>
      <c r="EE257" s="117">
        <v>45038</v>
      </c>
      <c r="EF257" s="117" t="s">
        <v>1044</v>
      </c>
      <c r="EG257" s="117">
        <v>45038</v>
      </c>
      <c r="EH257" s="117">
        <v>45038</v>
      </c>
      <c r="EI257" s="117"/>
      <c r="EJ257" s="117">
        <v>45038</v>
      </c>
      <c r="EK257" s="116">
        <v>100</v>
      </c>
      <c r="EL257" s="117">
        <v>45062</v>
      </c>
      <c r="EM257" s="122" t="s">
        <v>1044</v>
      </c>
      <c r="EN257" s="141"/>
      <c r="EO257" s="141"/>
      <c r="EP257" s="141"/>
      <c r="EQ257" s="141"/>
      <c r="ER257" s="141"/>
      <c r="ES257" s="141"/>
      <c r="ET257" s="141"/>
      <c r="EU257" s="117"/>
      <c r="EV257" s="117"/>
      <c r="EW257" s="117"/>
      <c r="EX257" s="117"/>
      <c r="EY257" s="117"/>
      <c r="EZ257" s="117"/>
      <c r="FA257" s="117"/>
      <c r="FB257" s="117">
        <v>45059</v>
      </c>
      <c r="FC257" s="117">
        <v>45059</v>
      </c>
      <c r="FD257" s="117">
        <v>45059</v>
      </c>
      <c r="FE257" s="117">
        <v>45060</v>
      </c>
      <c r="FF257" s="116">
        <v>70</v>
      </c>
      <c r="FG257" s="117"/>
      <c r="FH257" s="138" t="s">
        <v>4770</v>
      </c>
      <c r="FI257" s="142"/>
      <c r="FJ257" s="142"/>
      <c r="FK257" s="143"/>
      <c r="FL257" s="143"/>
      <c r="FM257" s="139"/>
      <c r="FN257" s="142"/>
      <c r="FO257" s="142"/>
      <c r="FP257" s="143"/>
      <c r="FQ257" s="143"/>
      <c r="FR257" s="139"/>
      <c r="FS257" s="108" t="s">
        <v>4718</v>
      </c>
      <c r="FT257" s="464">
        <v>45133</v>
      </c>
      <c r="FU257" s="50" t="s">
        <v>4788</v>
      </c>
      <c r="FW257" s="483" t="s">
        <v>4724</v>
      </c>
      <c r="FX257" s="482">
        <v>45117</v>
      </c>
      <c r="FY257" s="483" t="s">
        <v>4855</v>
      </c>
    </row>
    <row r="258" spans="1:181" ht="20.100000000000001" customHeight="1" x14ac:dyDescent="0.5">
      <c r="A258" s="109">
        <v>257</v>
      </c>
      <c r="B258" s="109" t="s">
        <v>674</v>
      </c>
      <c r="C258" s="109">
        <v>257</v>
      </c>
      <c r="D258" s="110" t="s">
        <v>675</v>
      </c>
      <c r="E258" s="110" t="s">
        <v>676</v>
      </c>
      <c r="F258" s="110" t="s">
        <v>1751</v>
      </c>
      <c r="G258" s="111" t="s">
        <v>329</v>
      </c>
      <c r="H258" s="110" t="s">
        <v>3058</v>
      </c>
      <c r="I258" s="110" t="s">
        <v>3058</v>
      </c>
      <c r="J258" s="110"/>
      <c r="K258" s="111" t="s">
        <v>3059</v>
      </c>
      <c r="L258" s="111" t="s">
        <v>2977</v>
      </c>
      <c r="M258" s="111"/>
      <c r="N258" s="111" t="s">
        <v>682</v>
      </c>
      <c r="O258" s="111" t="s">
        <v>3060</v>
      </c>
      <c r="P258" s="113">
        <v>14.586460416251001</v>
      </c>
      <c r="Q258" s="113">
        <v>100.62316528067601</v>
      </c>
      <c r="R258" s="114" t="s">
        <v>3061</v>
      </c>
      <c r="S258" s="114" t="s">
        <v>3062</v>
      </c>
      <c r="T258" s="115" t="s">
        <v>3063</v>
      </c>
      <c r="U258" s="115" t="s">
        <v>3064</v>
      </c>
      <c r="V258" s="115"/>
      <c r="W258" s="115" t="s">
        <v>3065</v>
      </c>
      <c r="X258" s="115"/>
      <c r="Y258" s="115"/>
      <c r="Z258" s="181"/>
      <c r="AA258" s="181"/>
      <c r="AB258" s="115"/>
      <c r="AC258" s="115"/>
      <c r="AD258" s="166" t="s">
        <v>1775</v>
      </c>
      <c r="AE258" s="166" t="s">
        <v>1776</v>
      </c>
      <c r="AF258" s="117" t="s">
        <v>982</v>
      </c>
      <c r="AG258" s="132">
        <v>44964</v>
      </c>
      <c r="AH258" s="168" t="s">
        <v>691</v>
      </c>
      <c r="AI258" s="118" t="s">
        <v>692</v>
      </c>
      <c r="AJ258" s="145">
        <v>6</v>
      </c>
      <c r="AK258" s="146">
        <v>8</v>
      </c>
      <c r="AL258" s="146">
        <v>2.6</v>
      </c>
      <c r="AM258" s="146">
        <f t="shared" si="4"/>
        <v>48</v>
      </c>
      <c r="AN258" s="147">
        <v>1</v>
      </c>
      <c r="AO258" s="147">
        <v>2</v>
      </c>
      <c r="AP258" s="240" t="s">
        <v>716</v>
      </c>
      <c r="AQ258" s="301"/>
      <c r="AR258" s="147">
        <v>3</v>
      </c>
      <c r="AS258" s="147"/>
      <c r="AT258" s="138">
        <v>44964</v>
      </c>
      <c r="AU258" s="294" t="s">
        <v>2955</v>
      </c>
      <c r="AV258" s="234" t="s">
        <v>696</v>
      </c>
      <c r="AW258" s="235"/>
      <c r="AX258" s="236"/>
      <c r="AY258" s="236"/>
      <c r="AZ258" s="236"/>
      <c r="BA258" s="236" t="s">
        <v>697</v>
      </c>
      <c r="BB258" s="236"/>
      <c r="BC258" s="236" t="s">
        <v>697</v>
      </c>
      <c r="BD258" s="235" t="s">
        <v>698</v>
      </c>
      <c r="BE258" s="235"/>
      <c r="BF258" s="235"/>
      <c r="BG258" s="237" t="s">
        <v>699</v>
      </c>
      <c r="BH258" s="237" t="s">
        <v>1964</v>
      </c>
      <c r="BI258" s="237" t="s">
        <v>701</v>
      </c>
      <c r="BJ258" s="238"/>
      <c r="BK258" s="238"/>
      <c r="BL258" s="153"/>
      <c r="BM258" s="154"/>
      <c r="BN258" s="111" t="s">
        <v>3060</v>
      </c>
      <c r="BO258" s="319" t="s">
        <v>3060</v>
      </c>
      <c r="BP258" s="317"/>
      <c r="BQ258" s="116" t="s">
        <v>704</v>
      </c>
      <c r="BR258" s="116" t="s">
        <v>1143</v>
      </c>
      <c r="BS258" s="132">
        <v>44964</v>
      </c>
      <c r="BT258" s="133">
        <v>100</v>
      </c>
      <c r="BU258" s="132">
        <v>44964</v>
      </c>
      <c r="BV258" s="132"/>
      <c r="BW258" s="132"/>
      <c r="BX258" s="134"/>
      <c r="BY258" s="134"/>
      <c r="BZ258" s="134"/>
      <c r="CA258" s="132"/>
      <c r="CB258" s="135"/>
      <c r="CC258" s="132"/>
      <c r="CD258" s="136"/>
      <c r="CE258" s="136"/>
      <c r="CF258" s="136"/>
      <c r="CG258" s="135"/>
      <c r="CH258" s="129" t="s">
        <v>701</v>
      </c>
      <c r="CI258" s="132">
        <v>44995</v>
      </c>
      <c r="CJ258" s="132">
        <v>44995</v>
      </c>
      <c r="CK258" s="132"/>
      <c r="CL258" s="132">
        <v>44995</v>
      </c>
      <c r="CM258" s="133">
        <v>100</v>
      </c>
      <c r="CN258" s="132">
        <v>44995</v>
      </c>
      <c r="CO258" s="117" t="s">
        <v>1448</v>
      </c>
      <c r="CP258" s="132">
        <v>45016</v>
      </c>
      <c r="CQ258" s="132">
        <v>45016</v>
      </c>
      <c r="CR258" s="117"/>
      <c r="CS258" s="132">
        <v>45016</v>
      </c>
      <c r="CT258" s="133">
        <v>100</v>
      </c>
      <c r="CU258" s="132">
        <v>45016</v>
      </c>
      <c r="CV258" s="117" t="s">
        <v>727</v>
      </c>
      <c r="CW258" s="236"/>
      <c r="CX258" s="236"/>
      <c r="CY258" s="117">
        <v>45008</v>
      </c>
      <c r="CZ258" s="117">
        <v>45008</v>
      </c>
      <c r="DA258" s="117"/>
      <c r="DB258" s="117">
        <v>45008</v>
      </c>
      <c r="DC258" s="133">
        <v>100</v>
      </c>
      <c r="DD258" s="117">
        <v>45008</v>
      </c>
      <c r="DE258" s="138"/>
      <c r="DF258" s="138">
        <v>45019</v>
      </c>
      <c r="DG258" s="139" t="s">
        <v>4413</v>
      </c>
      <c r="DH258" s="117">
        <v>45037</v>
      </c>
      <c r="DI258" s="117">
        <v>45037</v>
      </c>
      <c r="DJ258" s="117">
        <v>45037</v>
      </c>
      <c r="DK258" s="117">
        <v>45037</v>
      </c>
      <c r="DL258" s="117"/>
      <c r="DM258" s="117"/>
      <c r="DN258" s="117"/>
      <c r="DO258" s="117"/>
      <c r="DP258" s="140"/>
      <c r="DQ258" s="117"/>
      <c r="DR258" s="117"/>
      <c r="DS258" s="117">
        <v>45071</v>
      </c>
      <c r="DT258" s="117">
        <v>45071</v>
      </c>
      <c r="DU258" s="117"/>
      <c r="DV258" s="117">
        <v>45071</v>
      </c>
      <c r="DW258" s="133">
        <v>100</v>
      </c>
      <c r="DX258" s="117">
        <v>45071</v>
      </c>
      <c r="DY258" s="117"/>
      <c r="DZ258" s="117">
        <v>45038</v>
      </c>
      <c r="EA258" s="117">
        <v>45038</v>
      </c>
      <c r="EB258" s="117"/>
      <c r="EC258" s="117">
        <v>45038</v>
      </c>
      <c r="ED258" s="116">
        <v>100</v>
      </c>
      <c r="EE258" s="117">
        <v>45038</v>
      </c>
      <c r="EF258" s="117" t="s">
        <v>4465</v>
      </c>
      <c r="EG258" s="117">
        <v>45051</v>
      </c>
      <c r="EH258" s="117">
        <v>45051</v>
      </c>
      <c r="EI258" s="117"/>
      <c r="EJ258" s="117">
        <v>45052</v>
      </c>
      <c r="EK258" s="116">
        <v>100</v>
      </c>
      <c r="EL258" s="117">
        <v>45062</v>
      </c>
      <c r="EM258" s="122" t="s">
        <v>4875</v>
      </c>
      <c r="EN258" s="141"/>
      <c r="EO258" s="141"/>
      <c r="EP258" s="141"/>
      <c r="EQ258" s="141"/>
      <c r="ER258" s="141"/>
      <c r="ES258" s="141"/>
      <c r="ET258" s="141"/>
      <c r="EU258" s="117"/>
      <c r="EV258" s="117"/>
      <c r="EW258" s="117"/>
      <c r="EX258" s="117"/>
      <c r="EY258" s="117"/>
      <c r="EZ258" s="117"/>
      <c r="FA258" s="117"/>
      <c r="FB258" s="117">
        <v>45058</v>
      </c>
      <c r="FC258" s="117">
        <v>45058</v>
      </c>
      <c r="FD258" s="117">
        <v>45058</v>
      </c>
      <c r="FE258" s="117">
        <v>45059</v>
      </c>
      <c r="FF258" s="116">
        <v>70</v>
      </c>
      <c r="FG258" s="117"/>
      <c r="FH258" s="138"/>
      <c r="FI258" s="142"/>
      <c r="FJ258" s="142"/>
      <c r="FK258" s="143"/>
      <c r="FL258" s="143"/>
      <c r="FM258" s="139"/>
      <c r="FN258" s="142"/>
      <c r="FO258" s="142"/>
      <c r="FP258" s="143"/>
      <c r="FQ258" s="143"/>
      <c r="FR258" s="139"/>
      <c r="FS258" s="108" t="s">
        <v>4718</v>
      </c>
      <c r="FT258" s="464">
        <v>45133</v>
      </c>
      <c r="FU258" s="50" t="s">
        <v>4788</v>
      </c>
      <c r="FW258" s="483" t="s">
        <v>4724</v>
      </c>
      <c r="FX258" s="482">
        <v>45117</v>
      </c>
      <c r="FY258" s="483" t="s">
        <v>4855</v>
      </c>
    </row>
    <row r="259" spans="1:181" ht="20.100000000000001" customHeight="1" x14ac:dyDescent="0.5">
      <c r="A259" s="109">
        <v>258</v>
      </c>
      <c r="B259" s="109" t="s">
        <v>674</v>
      </c>
      <c r="C259" s="109">
        <v>258</v>
      </c>
      <c r="D259" s="110" t="s">
        <v>675</v>
      </c>
      <c r="E259" s="110" t="s">
        <v>676</v>
      </c>
      <c r="F259" s="110" t="s">
        <v>1751</v>
      </c>
      <c r="G259" s="111" t="s">
        <v>329</v>
      </c>
      <c r="H259" s="110" t="s">
        <v>3066</v>
      </c>
      <c r="I259" s="110" t="s">
        <v>3066</v>
      </c>
      <c r="J259" s="110"/>
      <c r="K259" s="111" t="s">
        <v>3067</v>
      </c>
      <c r="L259" s="111" t="s">
        <v>2977</v>
      </c>
      <c r="M259" s="111"/>
      <c r="N259" s="111" t="s">
        <v>682</v>
      </c>
      <c r="O259" s="111" t="s">
        <v>3068</v>
      </c>
      <c r="P259" s="113">
        <v>14.614077193597801</v>
      </c>
      <c r="Q259" s="113">
        <v>100.727084409513</v>
      </c>
      <c r="R259" s="114" t="s">
        <v>3069</v>
      </c>
      <c r="S259" s="114"/>
      <c r="T259" s="115"/>
      <c r="U259" s="115"/>
      <c r="V259" s="115"/>
      <c r="W259" s="239" t="s">
        <v>3070</v>
      </c>
      <c r="X259" s="239"/>
      <c r="Y259" s="115"/>
      <c r="Z259" s="181"/>
      <c r="AA259" s="181"/>
      <c r="AB259" s="239"/>
      <c r="AC259" s="239"/>
      <c r="AD259" s="166"/>
      <c r="AE259" s="166"/>
      <c r="AF259" s="117" t="s">
        <v>2981</v>
      </c>
      <c r="AG259" s="132"/>
      <c r="AH259" s="116"/>
      <c r="AI259" s="116"/>
      <c r="AJ259" s="145"/>
      <c r="AK259" s="146"/>
      <c r="AL259" s="212"/>
      <c r="AM259" s="146"/>
      <c r="AN259" s="147"/>
      <c r="AO259" s="147"/>
      <c r="AP259" s="240"/>
      <c r="AQ259" s="147"/>
      <c r="AR259" s="147">
        <v>3</v>
      </c>
      <c r="AS259" s="149"/>
      <c r="AT259" s="138"/>
      <c r="AU259" s="294" t="s">
        <v>2982</v>
      </c>
      <c r="AV259" s="149"/>
      <c r="AW259" s="150"/>
      <c r="AX259" s="147"/>
      <c r="AY259" s="147"/>
      <c r="AZ259" s="147"/>
      <c r="BA259" s="147"/>
      <c r="BB259" s="147"/>
      <c r="BC259" s="147"/>
      <c r="BD259" s="150"/>
      <c r="BE259" s="150"/>
      <c r="BF259" s="150"/>
      <c r="BG259" s="151"/>
      <c r="BH259" s="151" t="s">
        <v>1964</v>
      </c>
      <c r="BI259" s="151"/>
      <c r="BJ259" s="152"/>
      <c r="BK259" s="152" t="s">
        <v>2336</v>
      </c>
      <c r="BL259" s="153"/>
      <c r="BM259" s="154"/>
      <c r="BN259" s="111" t="s">
        <v>3068</v>
      </c>
      <c r="BO259" s="329" t="s">
        <v>3068</v>
      </c>
      <c r="BP259" s="317"/>
      <c r="BQ259" s="116" t="s">
        <v>704</v>
      </c>
      <c r="BR259" s="116" t="s">
        <v>1143</v>
      </c>
      <c r="BS259" s="132">
        <v>44993</v>
      </c>
      <c r="BT259" s="362">
        <v>100</v>
      </c>
      <c r="BU259" s="132">
        <v>44993</v>
      </c>
      <c r="BV259" s="132"/>
      <c r="BW259" s="132"/>
      <c r="BX259" s="134"/>
      <c r="BY259" s="134"/>
      <c r="BZ259" s="134"/>
      <c r="CA259" s="132"/>
      <c r="CB259" s="135"/>
      <c r="CC259" s="132"/>
      <c r="CD259" s="136"/>
      <c r="CE259" s="136"/>
      <c r="CF259" s="136"/>
      <c r="CG259" s="135"/>
      <c r="CH259" s="129" t="s">
        <v>701</v>
      </c>
      <c r="CI259" s="117">
        <v>45015</v>
      </c>
      <c r="CJ259" s="117">
        <v>45015</v>
      </c>
      <c r="CK259" s="132"/>
      <c r="CL259" s="117">
        <v>45015</v>
      </c>
      <c r="CM259" s="133">
        <v>100</v>
      </c>
      <c r="CN259" s="117">
        <v>45015</v>
      </c>
      <c r="CO259" s="117"/>
      <c r="CP259" s="137" t="s">
        <v>4382</v>
      </c>
      <c r="CQ259" s="132"/>
      <c r="CR259" s="117"/>
      <c r="CS259" s="132"/>
      <c r="CT259" s="133"/>
      <c r="CU259" s="137" t="s">
        <v>4382</v>
      </c>
      <c r="CV259" s="117" t="s">
        <v>727</v>
      </c>
      <c r="CW259" s="147"/>
      <c r="CX259" s="147"/>
      <c r="CY259" s="117">
        <v>45015</v>
      </c>
      <c r="CZ259" s="117">
        <v>45015</v>
      </c>
      <c r="DA259" s="117"/>
      <c r="DB259" s="117">
        <v>45016</v>
      </c>
      <c r="DC259" s="133">
        <v>100</v>
      </c>
      <c r="DD259" s="117">
        <v>45023</v>
      </c>
      <c r="DE259" s="138"/>
      <c r="DF259" s="138">
        <v>45023</v>
      </c>
      <c r="DG259" s="139" t="s">
        <v>4387</v>
      </c>
      <c r="DH259" s="117">
        <v>45036</v>
      </c>
      <c r="DI259" s="117">
        <v>45036</v>
      </c>
      <c r="DJ259" s="117">
        <v>45036</v>
      </c>
      <c r="DK259" s="117">
        <v>45036</v>
      </c>
      <c r="DL259" s="117"/>
      <c r="DM259" s="117"/>
      <c r="DN259" s="117"/>
      <c r="DO259" s="117"/>
      <c r="DP259" s="140"/>
      <c r="DQ259" s="117"/>
      <c r="DR259" s="117"/>
      <c r="DS259" s="117"/>
      <c r="DT259" s="117"/>
      <c r="DU259" s="117"/>
      <c r="DV259" s="117"/>
      <c r="DW259" s="133"/>
      <c r="DX259" s="117"/>
      <c r="DY259" s="117"/>
      <c r="DZ259" s="117">
        <v>45041</v>
      </c>
      <c r="EA259" s="117">
        <v>45041</v>
      </c>
      <c r="EB259" s="117"/>
      <c r="EC259" s="117">
        <v>45041</v>
      </c>
      <c r="ED259" s="116">
        <v>100</v>
      </c>
      <c r="EE259" s="117">
        <v>45041</v>
      </c>
      <c r="EF259" s="117" t="s">
        <v>1044</v>
      </c>
      <c r="EG259" s="117">
        <v>45041</v>
      </c>
      <c r="EH259" s="117">
        <v>45041</v>
      </c>
      <c r="EI259" s="117"/>
      <c r="EJ259" s="117">
        <v>45041</v>
      </c>
      <c r="EK259" s="116">
        <v>100</v>
      </c>
      <c r="EL259" s="117">
        <v>45062</v>
      </c>
      <c r="EM259" s="122" t="s">
        <v>1044</v>
      </c>
      <c r="EN259" s="141"/>
      <c r="EO259" s="141"/>
      <c r="EP259" s="141"/>
      <c r="EQ259" s="141"/>
      <c r="ER259" s="141"/>
      <c r="ES259" s="141"/>
      <c r="ET259" s="141"/>
      <c r="EU259" s="117"/>
      <c r="EV259" s="117"/>
      <c r="EW259" s="117"/>
      <c r="EX259" s="117"/>
      <c r="EY259" s="117"/>
      <c r="EZ259" s="117"/>
      <c r="FA259" s="117"/>
      <c r="FB259" s="117">
        <v>45057</v>
      </c>
      <c r="FC259" s="117">
        <v>45057</v>
      </c>
      <c r="FD259" s="117">
        <v>45057</v>
      </c>
      <c r="FE259" s="117">
        <v>45058</v>
      </c>
      <c r="FF259" s="116">
        <v>70</v>
      </c>
      <c r="FG259" s="117"/>
      <c r="FH259" s="138" t="s">
        <v>4879</v>
      </c>
      <c r="FI259" s="142"/>
      <c r="FJ259" s="142"/>
      <c r="FK259" s="143"/>
      <c r="FL259" s="143"/>
      <c r="FM259" s="139"/>
      <c r="FN259" s="142"/>
      <c r="FO259" s="142"/>
      <c r="FP259" s="143"/>
      <c r="FQ259" s="143"/>
      <c r="FR259" s="139"/>
      <c r="FS259" s="108" t="s">
        <v>4718</v>
      </c>
      <c r="FT259" s="464">
        <v>45133</v>
      </c>
      <c r="FU259" s="50" t="s">
        <v>4788</v>
      </c>
      <c r="FW259" s="483" t="s">
        <v>4724</v>
      </c>
      <c r="FX259" s="482">
        <v>45117</v>
      </c>
      <c r="FY259" s="483" t="s">
        <v>4855</v>
      </c>
    </row>
    <row r="260" spans="1:181" ht="20.100000000000001" customHeight="1" x14ac:dyDescent="0.5">
      <c r="A260" s="109">
        <v>259</v>
      </c>
      <c r="B260" s="109" t="s">
        <v>674</v>
      </c>
      <c r="C260" s="109">
        <v>259</v>
      </c>
      <c r="D260" s="110" t="s">
        <v>675</v>
      </c>
      <c r="E260" s="110" t="s">
        <v>676</v>
      </c>
      <c r="F260" s="110" t="s">
        <v>1751</v>
      </c>
      <c r="G260" s="111" t="s">
        <v>329</v>
      </c>
      <c r="H260" s="110" t="s">
        <v>3071</v>
      </c>
      <c r="I260" s="110" t="s">
        <v>3071</v>
      </c>
      <c r="J260" s="110"/>
      <c r="K260" s="111" t="s">
        <v>3072</v>
      </c>
      <c r="L260" s="111" t="s">
        <v>2977</v>
      </c>
      <c r="M260" s="111"/>
      <c r="N260" s="111" t="s">
        <v>682</v>
      </c>
      <c r="O260" s="111" t="s">
        <v>3073</v>
      </c>
      <c r="P260" s="113">
        <v>14.5491230514456</v>
      </c>
      <c r="Q260" s="113">
        <v>100.856574892312</v>
      </c>
      <c r="R260" s="114" t="s">
        <v>3074</v>
      </c>
      <c r="S260" s="114"/>
      <c r="T260" s="115" t="s">
        <v>3075</v>
      </c>
      <c r="U260" s="115" t="s">
        <v>3076</v>
      </c>
      <c r="V260" s="115"/>
      <c r="W260" s="115" t="s">
        <v>3077</v>
      </c>
      <c r="X260" s="115"/>
      <c r="Y260" s="115"/>
      <c r="Z260" s="181"/>
      <c r="AA260" s="181"/>
      <c r="AB260" s="115"/>
      <c r="AC260" s="115"/>
      <c r="AD260" s="166" t="s">
        <v>1775</v>
      </c>
      <c r="AE260" s="166" t="s">
        <v>1776</v>
      </c>
      <c r="AF260" s="117" t="s">
        <v>690</v>
      </c>
      <c r="AG260" s="132">
        <v>44964</v>
      </c>
      <c r="AH260" s="168" t="s">
        <v>691</v>
      </c>
      <c r="AI260" s="118" t="s">
        <v>692</v>
      </c>
      <c r="AJ260" s="145">
        <v>8</v>
      </c>
      <c r="AK260" s="146">
        <v>8</v>
      </c>
      <c r="AL260" s="146">
        <v>3.4</v>
      </c>
      <c r="AM260" s="146">
        <f t="shared" ref="AM260:AM269" si="5">AJ260*AK260</f>
        <v>64</v>
      </c>
      <c r="AN260" s="147">
        <v>1</v>
      </c>
      <c r="AO260" s="147">
        <v>3</v>
      </c>
      <c r="AP260" s="240" t="s">
        <v>1868</v>
      </c>
      <c r="AQ260" s="301"/>
      <c r="AR260" s="147">
        <v>3</v>
      </c>
      <c r="AS260" s="147"/>
      <c r="AT260" s="138">
        <v>44964</v>
      </c>
      <c r="AU260" s="294" t="s">
        <v>2955</v>
      </c>
      <c r="AV260" s="234" t="s">
        <v>696</v>
      </c>
      <c r="AW260" s="235"/>
      <c r="AX260" s="236"/>
      <c r="AY260" s="236"/>
      <c r="AZ260" s="236"/>
      <c r="BA260" s="236" t="s">
        <v>697</v>
      </c>
      <c r="BB260" s="236" t="s">
        <v>697</v>
      </c>
      <c r="BC260" s="236"/>
      <c r="BD260" s="235" t="s">
        <v>698</v>
      </c>
      <c r="BE260" s="235"/>
      <c r="BF260" s="235"/>
      <c r="BG260" s="237" t="s">
        <v>699</v>
      </c>
      <c r="BH260" s="237" t="s">
        <v>1964</v>
      </c>
      <c r="BI260" s="237" t="s">
        <v>701</v>
      </c>
      <c r="BJ260" s="238"/>
      <c r="BK260" s="238"/>
      <c r="BL260" s="153"/>
      <c r="BM260" s="154"/>
      <c r="BN260" s="111" t="s">
        <v>3073</v>
      </c>
      <c r="BO260" s="319" t="s">
        <v>3073</v>
      </c>
      <c r="BP260" s="317"/>
      <c r="BQ260" s="116" t="s">
        <v>704</v>
      </c>
      <c r="BR260" s="116" t="s">
        <v>1143</v>
      </c>
      <c r="BS260" s="132">
        <v>44964</v>
      </c>
      <c r="BT260" s="133">
        <v>100</v>
      </c>
      <c r="BU260" s="132">
        <v>44964</v>
      </c>
      <c r="BV260" s="132"/>
      <c r="BW260" s="132"/>
      <c r="BX260" s="134"/>
      <c r="BY260" s="134"/>
      <c r="BZ260" s="134"/>
      <c r="CA260" s="132"/>
      <c r="CB260" s="135"/>
      <c r="CC260" s="132"/>
      <c r="CD260" s="136"/>
      <c r="CE260" s="136"/>
      <c r="CF260" s="136"/>
      <c r="CG260" s="135"/>
      <c r="CH260" s="129" t="s">
        <v>701</v>
      </c>
      <c r="CI260" s="132">
        <v>44995</v>
      </c>
      <c r="CJ260" s="132">
        <v>44995</v>
      </c>
      <c r="CK260" s="132"/>
      <c r="CL260" s="132">
        <v>44995</v>
      </c>
      <c r="CM260" s="133">
        <v>100</v>
      </c>
      <c r="CN260" s="132">
        <v>44995</v>
      </c>
      <c r="CO260" s="117" t="s">
        <v>1448</v>
      </c>
      <c r="CP260" s="137" t="s">
        <v>706</v>
      </c>
      <c r="CQ260" s="132"/>
      <c r="CR260" s="117"/>
      <c r="CS260" s="132"/>
      <c r="CT260" s="133"/>
      <c r="CU260" s="137" t="s">
        <v>4382</v>
      </c>
      <c r="CV260" s="117"/>
      <c r="CW260" s="236"/>
      <c r="CX260" s="236"/>
      <c r="CY260" s="117">
        <v>45012</v>
      </c>
      <c r="CZ260" s="117">
        <v>45012</v>
      </c>
      <c r="DA260" s="117"/>
      <c r="DB260" s="117">
        <v>45012</v>
      </c>
      <c r="DC260" s="133">
        <v>100</v>
      </c>
      <c r="DD260" s="117">
        <v>45012</v>
      </c>
      <c r="DE260" s="138"/>
      <c r="DF260" s="138">
        <v>45019</v>
      </c>
      <c r="DG260" s="139" t="s">
        <v>4413</v>
      </c>
      <c r="DH260" s="117">
        <v>45037</v>
      </c>
      <c r="DI260" s="117">
        <v>45037</v>
      </c>
      <c r="DJ260" s="117">
        <v>45037</v>
      </c>
      <c r="DK260" s="117">
        <v>45037</v>
      </c>
      <c r="DL260" s="117"/>
      <c r="DM260" s="117"/>
      <c r="DN260" s="117"/>
      <c r="DO260" s="117"/>
      <c r="DP260" s="140"/>
      <c r="DQ260" s="117"/>
      <c r="DR260" s="117"/>
      <c r="DS260" s="117"/>
      <c r="DT260" s="117"/>
      <c r="DU260" s="117"/>
      <c r="DV260" s="117"/>
      <c r="DW260" s="133"/>
      <c r="DX260" s="117"/>
      <c r="DY260" s="117"/>
      <c r="DZ260" s="117">
        <v>45040</v>
      </c>
      <c r="EA260" s="117">
        <v>45040</v>
      </c>
      <c r="EB260" s="117"/>
      <c r="EC260" s="117">
        <v>45040</v>
      </c>
      <c r="ED260" s="116">
        <v>100</v>
      </c>
      <c r="EE260" s="117">
        <v>45040</v>
      </c>
      <c r="EF260" s="117" t="s">
        <v>1044</v>
      </c>
      <c r="EG260" s="117">
        <v>45040</v>
      </c>
      <c r="EH260" s="117">
        <v>45040</v>
      </c>
      <c r="EI260" s="117"/>
      <c r="EJ260" s="117">
        <v>45040</v>
      </c>
      <c r="EK260" s="116">
        <v>100</v>
      </c>
      <c r="EL260" s="117">
        <v>45062</v>
      </c>
      <c r="EM260" s="122" t="s">
        <v>1044</v>
      </c>
      <c r="EN260" s="141"/>
      <c r="EO260" s="141"/>
      <c r="EP260" s="141"/>
      <c r="EQ260" s="141"/>
      <c r="ER260" s="141"/>
      <c r="ES260" s="141"/>
      <c r="ET260" s="141"/>
      <c r="EU260" s="117"/>
      <c r="EV260" s="117"/>
      <c r="EW260" s="117"/>
      <c r="EX260" s="117"/>
      <c r="EY260" s="117"/>
      <c r="EZ260" s="117"/>
      <c r="FA260" s="117"/>
      <c r="FB260" s="117">
        <v>45051</v>
      </c>
      <c r="FC260" s="117">
        <v>45052</v>
      </c>
      <c r="FD260" s="117">
        <v>45052</v>
      </c>
      <c r="FE260" s="117">
        <v>45052</v>
      </c>
      <c r="FF260" s="116">
        <v>70</v>
      </c>
      <c r="FG260" s="117"/>
      <c r="FH260" s="138" t="s">
        <v>4770</v>
      </c>
      <c r="FI260" s="142"/>
      <c r="FJ260" s="142"/>
      <c r="FK260" s="143"/>
      <c r="FL260" s="143"/>
      <c r="FM260" s="139"/>
      <c r="FN260" s="142"/>
      <c r="FO260" s="142"/>
      <c r="FP260" s="143"/>
      <c r="FQ260" s="143"/>
      <c r="FR260" s="139"/>
      <c r="FS260" s="108" t="s">
        <v>4718</v>
      </c>
      <c r="FT260" s="464">
        <v>45133</v>
      </c>
      <c r="FU260" s="50" t="s">
        <v>4788</v>
      </c>
      <c r="FW260" s="483" t="s">
        <v>4724</v>
      </c>
      <c r="FX260" s="482">
        <v>45117</v>
      </c>
      <c r="FY260" s="483" t="s">
        <v>4855</v>
      </c>
    </row>
    <row r="261" spans="1:181" ht="20.100000000000001" customHeight="1" x14ac:dyDescent="0.5">
      <c r="A261" s="109">
        <v>260</v>
      </c>
      <c r="B261" s="109" t="s">
        <v>674</v>
      </c>
      <c r="C261" s="109">
        <v>260</v>
      </c>
      <c r="D261" s="110" t="s">
        <v>675</v>
      </c>
      <c r="E261" s="110" t="s">
        <v>676</v>
      </c>
      <c r="F261" s="110" t="s">
        <v>1751</v>
      </c>
      <c r="G261" s="111" t="s">
        <v>329</v>
      </c>
      <c r="H261" s="110" t="s">
        <v>3078</v>
      </c>
      <c r="I261" s="110" t="s">
        <v>3078</v>
      </c>
      <c r="J261" s="110"/>
      <c r="K261" s="111" t="s">
        <v>3079</v>
      </c>
      <c r="L261" s="111"/>
      <c r="M261" s="111"/>
      <c r="N261" s="111" t="s">
        <v>682</v>
      </c>
      <c r="O261" s="111" t="s">
        <v>3081</v>
      </c>
      <c r="P261" s="113">
        <v>14.341925208737299</v>
      </c>
      <c r="Q261" s="113">
        <v>100.869485765325</v>
      </c>
      <c r="R261" s="114" t="s">
        <v>3082</v>
      </c>
      <c r="S261" s="114" t="s">
        <v>3083</v>
      </c>
      <c r="T261" s="115" t="s">
        <v>3084</v>
      </c>
      <c r="U261" s="115" t="s">
        <v>3085</v>
      </c>
      <c r="V261" s="115"/>
      <c r="W261" s="115" t="s">
        <v>3086</v>
      </c>
      <c r="X261" s="115"/>
      <c r="Y261" s="115"/>
      <c r="Z261" s="181"/>
      <c r="AA261" s="181"/>
      <c r="AB261" s="115"/>
      <c r="AC261" s="115"/>
      <c r="AD261" s="166" t="s">
        <v>1775</v>
      </c>
      <c r="AE261" s="166" t="s">
        <v>1776</v>
      </c>
      <c r="AF261" s="117" t="s">
        <v>690</v>
      </c>
      <c r="AG261" s="132">
        <v>44963</v>
      </c>
      <c r="AH261" s="168" t="s">
        <v>691</v>
      </c>
      <c r="AI261" s="118" t="s">
        <v>692</v>
      </c>
      <c r="AJ261" s="145">
        <v>10</v>
      </c>
      <c r="AK261" s="146">
        <v>12</v>
      </c>
      <c r="AL261" s="146">
        <v>3.4</v>
      </c>
      <c r="AM261" s="146">
        <f t="shared" si="5"/>
        <v>120</v>
      </c>
      <c r="AN261" s="147">
        <v>2</v>
      </c>
      <c r="AO261" s="147">
        <v>4</v>
      </c>
      <c r="AP261" s="240" t="s">
        <v>3087</v>
      </c>
      <c r="AQ261" s="147" t="s">
        <v>1368</v>
      </c>
      <c r="AR261" s="147">
        <v>3</v>
      </c>
      <c r="AS261" s="147"/>
      <c r="AT261" s="138">
        <v>44964</v>
      </c>
      <c r="AU261" s="294" t="s">
        <v>2974</v>
      </c>
      <c r="AV261" s="234" t="s">
        <v>696</v>
      </c>
      <c r="AW261" s="235"/>
      <c r="AX261" s="236"/>
      <c r="AY261" s="236"/>
      <c r="AZ261" s="236"/>
      <c r="BA261" s="236"/>
      <c r="BB261" s="236"/>
      <c r="BC261" s="236"/>
      <c r="BD261" s="235" t="s">
        <v>698</v>
      </c>
      <c r="BE261" s="235"/>
      <c r="BF261" s="235"/>
      <c r="BG261" s="237" t="s">
        <v>699</v>
      </c>
      <c r="BH261" s="237" t="s">
        <v>1964</v>
      </c>
      <c r="BI261" s="237" t="s">
        <v>701</v>
      </c>
      <c r="BJ261" s="238"/>
      <c r="BK261" s="238"/>
      <c r="BL261" s="153"/>
      <c r="BM261" s="154"/>
      <c r="BN261" s="111" t="s">
        <v>3081</v>
      </c>
      <c r="BO261" s="317" t="s">
        <v>3080</v>
      </c>
      <c r="BP261" s="317" t="s">
        <v>703</v>
      </c>
      <c r="BQ261" s="116" t="s">
        <v>704</v>
      </c>
      <c r="BR261" s="116" t="s">
        <v>1143</v>
      </c>
      <c r="BS261" s="132">
        <v>44963</v>
      </c>
      <c r="BT261" s="133">
        <v>100</v>
      </c>
      <c r="BU261" s="132">
        <v>44963</v>
      </c>
      <c r="BV261" s="132"/>
      <c r="BW261" s="132"/>
      <c r="BX261" s="134"/>
      <c r="BY261" s="134"/>
      <c r="BZ261" s="134"/>
      <c r="CA261" s="132"/>
      <c r="CB261" s="135"/>
      <c r="CC261" s="132"/>
      <c r="CD261" s="136"/>
      <c r="CE261" s="136"/>
      <c r="CF261" s="136"/>
      <c r="CG261" s="135"/>
      <c r="CH261" s="129" t="s">
        <v>701</v>
      </c>
      <c r="CI261" s="132">
        <v>44995</v>
      </c>
      <c r="CJ261" s="132">
        <v>44995</v>
      </c>
      <c r="CK261" s="132"/>
      <c r="CL261" s="132">
        <v>44995</v>
      </c>
      <c r="CM261" s="133">
        <v>100</v>
      </c>
      <c r="CN261" s="132">
        <v>44995</v>
      </c>
      <c r="CO261" s="117" t="s">
        <v>1448</v>
      </c>
      <c r="CP261" s="137" t="s">
        <v>706</v>
      </c>
      <c r="CQ261" s="132"/>
      <c r="CR261" s="117"/>
      <c r="CS261" s="132"/>
      <c r="CT261" s="133"/>
      <c r="CU261" s="137" t="s">
        <v>4382</v>
      </c>
      <c r="CV261" s="117"/>
      <c r="CW261" s="236"/>
      <c r="CX261" s="236"/>
      <c r="CY261" s="117">
        <v>45022</v>
      </c>
      <c r="CZ261" s="117">
        <v>45022</v>
      </c>
      <c r="DA261" s="117"/>
      <c r="DB261" s="117">
        <v>45022</v>
      </c>
      <c r="DC261" s="133">
        <v>100</v>
      </c>
      <c r="DD261" s="117">
        <v>45022</v>
      </c>
      <c r="DE261" s="138"/>
      <c r="DF261" s="138">
        <v>45019</v>
      </c>
      <c r="DG261" s="139" t="s">
        <v>4413</v>
      </c>
      <c r="DH261" s="117">
        <v>45036</v>
      </c>
      <c r="DI261" s="117">
        <v>45036</v>
      </c>
      <c r="DJ261" s="117">
        <v>45036</v>
      </c>
      <c r="DK261" s="117">
        <v>45036</v>
      </c>
      <c r="DL261" s="117"/>
      <c r="DM261" s="117"/>
      <c r="DN261" s="117"/>
      <c r="DO261" s="117"/>
      <c r="DP261" s="140"/>
      <c r="DQ261" s="117"/>
      <c r="DR261" s="117"/>
      <c r="DS261" s="117"/>
      <c r="DT261" s="117"/>
      <c r="DU261" s="117"/>
      <c r="DV261" s="117"/>
      <c r="DW261" s="133"/>
      <c r="DX261" s="117"/>
      <c r="DY261" s="117"/>
      <c r="DZ261" s="117">
        <v>45037</v>
      </c>
      <c r="EA261" s="117">
        <v>45037</v>
      </c>
      <c r="EB261" s="117"/>
      <c r="EC261" s="117">
        <v>45037</v>
      </c>
      <c r="ED261" s="116">
        <v>100</v>
      </c>
      <c r="EE261" s="117">
        <v>45037</v>
      </c>
      <c r="EF261" s="117" t="s">
        <v>4465</v>
      </c>
      <c r="EG261" s="117">
        <v>45053</v>
      </c>
      <c r="EH261" s="117">
        <v>45053</v>
      </c>
      <c r="EI261" s="117"/>
      <c r="EJ261" s="117">
        <v>45054</v>
      </c>
      <c r="EK261" s="116">
        <v>100</v>
      </c>
      <c r="EL261" s="117">
        <v>45062</v>
      </c>
      <c r="EM261" s="122" t="s">
        <v>4780</v>
      </c>
      <c r="EN261" s="141"/>
      <c r="EO261" s="141"/>
      <c r="EP261" s="141"/>
      <c r="EQ261" s="141"/>
      <c r="ER261" s="141"/>
      <c r="ES261" s="141"/>
      <c r="ET261" s="141"/>
      <c r="EU261" s="117"/>
      <c r="EV261" s="117"/>
      <c r="EW261" s="117"/>
      <c r="EX261" s="117"/>
      <c r="EY261" s="117"/>
      <c r="EZ261" s="117"/>
      <c r="FA261" s="117"/>
      <c r="FB261" s="117">
        <v>45057</v>
      </c>
      <c r="FC261" s="117">
        <v>45057</v>
      </c>
      <c r="FD261" s="117">
        <v>45057</v>
      </c>
      <c r="FE261" s="117">
        <v>45058</v>
      </c>
      <c r="FF261" s="116">
        <v>70</v>
      </c>
      <c r="FG261" s="117"/>
      <c r="FH261" s="138" t="s">
        <v>4770</v>
      </c>
      <c r="FI261" s="142"/>
      <c r="FJ261" s="142"/>
      <c r="FK261" s="143">
        <v>243350</v>
      </c>
      <c r="FL261" s="143">
        <v>243350</v>
      </c>
      <c r="FM261" s="139" t="s">
        <v>708</v>
      </c>
      <c r="FN261" s="142"/>
      <c r="FO261" s="142"/>
      <c r="FP261" s="143">
        <v>243350</v>
      </c>
      <c r="FQ261" s="143">
        <v>243350</v>
      </c>
      <c r="FR261" s="139" t="s">
        <v>708</v>
      </c>
      <c r="FS261" s="108" t="s">
        <v>4718</v>
      </c>
      <c r="FT261" s="464">
        <v>45134</v>
      </c>
      <c r="FU261" s="50" t="s">
        <v>4788</v>
      </c>
      <c r="FW261" s="483" t="s">
        <v>4724</v>
      </c>
      <c r="FX261" s="482">
        <v>45117</v>
      </c>
      <c r="FY261" s="483" t="s">
        <v>4855</v>
      </c>
    </row>
    <row r="262" spans="1:181" ht="20.100000000000001" customHeight="1" x14ac:dyDescent="0.5">
      <c r="A262" s="109">
        <v>261</v>
      </c>
      <c r="B262" s="109" t="s">
        <v>674</v>
      </c>
      <c r="C262" s="109">
        <v>261</v>
      </c>
      <c r="D262" s="110" t="s">
        <v>675</v>
      </c>
      <c r="E262" s="110" t="s">
        <v>676</v>
      </c>
      <c r="F262" s="110" t="s">
        <v>1751</v>
      </c>
      <c r="G262" s="111" t="s">
        <v>329</v>
      </c>
      <c r="H262" s="110" t="s">
        <v>3088</v>
      </c>
      <c r="I262" s="110" t="s">
        <v>3089</v>
      </c>
      <c r="J262" s="110"/>
      <c r="K262" s="324" t="s">
        <v>3090</v>
      </c>
      <c r="L262" s="111" t="s">
        <v>2977</v>
      </c>
      <c r="M262" s="111"/>
      <c r="N262" s="111" t="s">
        <v>682</v>
      </c>
      <c r="O262" s="111" t="s">
        <v>3091</v>
      </c>
      <c r="P262" s="113">
        <v>14.486610638728401</v>
      </c>
      <c r="Q262" s="113">
        <v>100.784931849983</v>
      </c>
      <c r="R262" s="114" t="s">
        <v>3092</v>
      </c>
      <c r="S262" s="114" t="s">
        <v>3093</v>
      </c>
      <c r="T262" s="115" t="s">
        <v>3094</v>
      </c>
      <c r="U262" s="115" t="s">
        <v>3095</v>
      </c>
      <c r="V262" s="115"/>
      <c r="W262" s="115" t="s">
        <v>3096</v>
      </c>
      <c r="X262" s="115"/>
      <c r="Y262" s="115"/>
      <c r="Z262" s="181"/>
      <c r="AA262" s="181"/>
      <c r="AB262" s="115"/>
      <c r="AC262" s="115"/>
      <c r="AD262" s="166" t="s">
        <v>1775</v>
      </c>
      <c r="AE262" s="166" t="s">
        <v>1776</v>
      </c>
      <c r="AF262" s="117" t="s">
        <v>690</v>
      </c>
      <c r="AG262" s="132">
        <v>44964</v>
      </c>
      <c r="AH262" s="168" t="s">
        <v>691</v>
      </c>
      <c r="AI262" s="118" t="s">
        <v>692</v>
      </c>
      <c r="AJ262" s="145">
        <v>8</v>
      </c>
      <c r="AK262" s="146">
        <v>8</v>
      </c>
      <c r="AL262" s="146">
        <v>3.4</v>
      </c>
      <c r="AM262" s="146">
        <f t="shared" si="5"/>
        <v>64</v>
      </c>
      <c r="AN262" s="147">
        <v>1</v>
      </c>
      <c r="AO262" s="147">
        <v>3</v>
      </c>
      <c r="AP262" s="240" t="s">
        <v>974</v>
      </c>
      <c r="AQ262" s="147" t="s">
        <v>1368</v>
      </c>
      <c r="AR262" s="147">
        <v>3</v>
      </c>
      <c r="AS262" s="147"/>
      <c r="AT262" s="138">
        <v>44964</v>
      </c>
      <c r="AU262" s="294" t="s">
        <v>3097</v>
      </c>
      <c r="AV262" s="234" t="s">
        <v>696</v>
      </c>
      <c r="AW262" s="235"/>
      <c r="AX262" s="236"/>
      <c r="AY262" s="236"/>
      <c r="AZ262" s="236"/>
      <c r="BA262" s="236"/>
      <c r="BB262" s="236"/>
      <c r="BC262" s="236"/>
      <c r="BD262" s="235" t="s">
        <v>698</v>
      </c>
      <c r="BE262" s="235"/>
      <c r="BF262" s="235"/>
      <c r="BG262" s="237" t="s">
        <v>699</v>
      </c>
      <c r="BH262" s="237" t="s">
        <v>1964</v>
      </c>
      <c r="BI262" s="237" t="s">
        <v>701</v>
      </c>
      <c r="BJ262" s="238"/>
      <c r="BK262" s="238"/>
      <c r="BL262" s="153"/>
      <c r="BM262" s="154"/>
      <c r="BN262" s="111" t="s">
        <v>3091</v>
      </c>
      <c r="BO262" s="319" t="s">
        <v>3091</v>
      </c>
      <c r="BP262" s="317"/>
      <c r="BQ262" s="116" t="s">
        <v>704</v>
      </c>
      <c r="BR262" s="116" t="s">
        <v>1143</v>
      </c>
      <c r="BS262" s="132">
        <v>44964</v>
      </c>
      <c r="BT262" s="133">
        <v>100</v>
      </c>
      <c r="BU262" s="132">
        <v>44964</v>
      </c>
      <c r="BV262" s="132"/>
      <c r="BW262" s="132"/>
      <c r="BX262" s="134"/>
      <c r="BY262" s="134"/>
      <c r="BZ262" s="134"/>
      <c r="CA262" s="132"/>
      <c r="CB262" s="135"/>
      <c r="CC262" s="132"/>
      <c r="CD262" s="136"/>
      <c r="CE262" s="136"/>
      <c r="CF262" s="136"/>
      <c r="CG262" s="135"/>
      <c r="CH262" s="129" t="s">
        <v>701</v>
      </c>
      <c r="CI262" s="132">
        <v>44995</v>
      </c>
      <c r="CJ262" s="132">
        <v>44995</v>
      </c>
      <c r="CK262" s="132"/>
      <c r="CL262" s="132">
        <v>44995</v>
      </c>
      <c r="CM262" s="133">
        <v>100</v>
      </c>
      <c r="CN262" s="132">
        <v>44995</v>
      </c>
      <c r="CO262" s="117" t="s">
        <v>1448</v>
      </c>
      <c r="CP262" s="137" t="s">
        <v>706</v>
      </c>
      <c r="CQ262" s="132"/>
      <c r="CR262" s="117"/>
      <c r="CS262" s="132"/>
      <c r="CT262" s="133"/>
      <c r="CU262" s="137" t="s">
        <v>4382</v>
      </c>
      <c r="CV262" s="117"/>
      <c r="CW262" s="236"/>
      <c r="CX262" s="236"/>
      <c r="CY262" s="117">
        <v>45010</v>
      </c>
      <c r="CZ262" s="117">
        <v>45010</v>
      </c>
      <c r="DA262" s="117"/>
      <c r="DB262" s="117">
        <v>45010</v>
      </c>
      <c r="DC262" s="133">
        <v>100</v>
      </c>
      <c r="DD262" s="117">
        <v>45010</v>
      </c>
      <c r="DE262" s="138"/>
      <c r="DF262" s="138">
        <v>45019</v>
      </c>
      <c r="DG262" s="139" t="s">
        <v>4413</v>
      </c>
      <c r="DH262" s="117">
        <v>45041</v>
      </c>
      <c r="DI262" s="117">
        <v>45041</v>
      </c>
      <c r="DJ262" s="117">
        <v>45041</v>
      </c>
      <c r="DK262" s="117">
        <v>45041</v>
      </c>
      <c r="DL262" s="117"/>
      <c r="DM262" s="117"/>
      <c r="DN262" s="117"/>
      <c r="DO262" s="117"/>
      <c r="DP262" s="140"/>
      <c r="DQ262" s="117"/>
      <c r="DR262" s="117"/>
      <c r="DS262" s="117">
        <v>45071</v>
      </c>
      <c r="DT262" s="117">
        <v>45071</v>
      </c>
      <c r="DU262" s="117"/>
      <c r="DV262" s="117">
        <v>45071</v>
      </c>
      <c r="DW262" s="133">
        <v>100</v>
      </c>
      <c r="DX262" s="117">
        <v>45071</v>
      </c>
      <c r="DY262" s="117"/>
      <c r="DZ262" s="117">
        <v>45037</v>
      </c>
      <c r="EA262" s="117">
        <v>45037</v>
      </c>
      <c r="EB262" s="117"/>
      <c r="EC262" s="117">
        <v>45037</v>
      </c>
      <c r="ED262" s="116">
        <v>100</v>
      </c>
      <c r="EE262" s="117">
        <v>45037</v>
      </c>
      <c r="EF262" s="117" t="s">
        <v>4465</v>
      </c>
      <c r="EG262" s="117">
        <v>45050</v>
      </c>
      <c r="EH262" s="117">
        <v>45050</v>
      </c>
      <c r="EI262" s="117"/>
      <c r="EJ262" s="117">
        <v>45051</v>
      </c>
      <c r="EK262" s="116">
        <v>100</v>
      </c>
      <c r="EL262" s="117">
        <v>45062</v>
      </c>
      <c r="EM262" s="122" t="s">
        <v>4880</v>
      </c>
      <c r="EN262" s="141"/>
      <c r="EO262" s="141"/>
      <c r="EP262" s="141"/>
      <c r="EQ262" s="141"/>
      <c r="ER262" s="141"/>
      <c r="ES262" s="141"/>
      <c r="ET262" s="141"/>
      <c r="EU262" s="117"/>
      <c r="EV262" s="117"/>
      <c r="EW262" s="117"/>
      <c r="EX262" s="117"/>
      <c r="EY262" s="117"/>
      <c r="EZ262" s="117"/>
      <c r="FA262" s="117"/>
      <c r="FB262" s="117">
        <v>45057</v>
      </c>
      <c r="FC262" s="117">
        <v>45057</v>
      </c>
      <c r="FD262" s="117">
        <v>45057</v>
      </c>
      <c r="FE262" s="117">
        <v>45058</v>
      </c>
      <c r="FF262" s="116">
        <v>70</v>
      </c>
      <c r="FG262" s="117"/>
      <c r="FH262" s="138" t="s">
        <v>4770</v>
      </c>
      <c r="FI262" s="142"/>
      <c r="FJ262" s="142"/>
      <c r="FK262" s="143">
        <v>243347</v>
      </c>
      <c r="FL262" s="143">
        <v>243347</v>
      </c>
      <c r="FM262" s="139" t="s">
        <v>708</v>
      </c>
      <c r="FN262" s="142"/>
      <c r="FO262" s="142"/>
      <c r="FP262" s="143">
        <v>243347</v>
      </c>
      <c r="FQ262" s="143">
        <v>243347</v>
      </c>
      <c r="FR262" s="139" t="s">
        <v>708</v>
      </c>
      <c r="FS262" s="108" t="s">
        <v>4718</v>
      </c>
      <c r="FT262" s="464">
        <v>45134</v>
      </c>
      <c r="FU262" s="50" t="s">
        <v>4788</v>
      </c>
      <c r="FW262" s="483" t="s">
        <v>4724</v>
      </c>
      <c r="FX262" s="482">
        <v>45117</v>
      </c>
      <c r="FY262" s="483" t="s">
        <v>4855</v>
      </c>
    </row>
    <row r="263" spans="1:181" ht="20.100000000000001" customHeight="1" x14ac:dyDescent="0.5">
      <c r="A263" s="109">
        <v>262</v>
      </c>
      <c r="B263" s="109" t="s">
        <v>674</v>
      </c>
      <c r="C263" s="109">
        <v>262</v>
      </c>
      <c r="D263" s="110" t="s">
        <v>675</v>
      </c>
      <c r="E263" s="110" t="s">
        <v>676</v>
      </c>
      <c r="F263" s="110" t="s">
        <v>1751</v>
      </c>
      <c r="G263" s="111" t="s">
        <v>329</v>
      </c>
      <c r="H263" s="110" t="s">
        <v>3098</v>
      </c>
      <c r="I263" s="110" t="s">
        <v>3098</v>
      </c>
      <c r="J263" s="110"/>
      <c r="K263" s="111" t="s">
        <v>3099</v>
      </c>
      <c r="L263" s="111" t="s">
        <v>2977</v>
      </c>
      <c r="M263" s="111"/>
      <c r="N263" s="111" t="s">
        <v>682</v>
      </c>
      <c r="O263" s="111" t="s">
        <v>3100</v>
      </c>
      <c r="P263" s="113">
        <v>14.683144570423799</v>
      </c>
      <c r="Q263" s="113">
        <v>100.69872657882399</v>
      </c>
      <c r="R263" s="114" t="s">
        <v>3101</v>
      </c>
      <c r="S263" s="114" t="s">
        <v>3102</v>
      </c>
      <c r="T263" s="115" t="s">
        <v>3103</v>
      </c>
      <c r="U263" s="115" t="s">
        <v>3104</v>
      </c>
      <c r="V263" s="115"/>
      <c r="W263" s="115" t="s">
        <v>3105</v>
      </c>
      <c r="X263" s="115"/>
      <c r="Y263" s="115"/>
      <c r="Z263" s="181"/>
      <c r="AA263" s="181"/>
      <c r="AB263" s="115"/>
      <c r="AC263" s="115"/>
      <c r="AD263" s="166" t="s">
        <v>1775</v>
      </c>
      <c r="AE263" s="166" t="s">
        <v>1776</v>
      </c>
      <c r="AF263" s="117" t="s">
        <v>690</v>
      </c>
      <c r="AG263" s="132">
        <v>44965</v>
      </c>
      <c r="AH263" s="118" t="s">
        <v>691</v>
      </c>
      <c r="AI263" s="118" t="s">
        <v>692</v>
      </c>
      <c r="AJ263" s="145">
        <v>8</v>
      </c>
      <c r="AK263" s="146">
        <v>9</v>
      </c>
      <c r="AL263" s="146">
        <v>2.85</v>
      </c>
      <c r="AM263" s="146">
        <f t="shared" si="5"/>
        <v>72</v>
      </c>
      <c r="AN263" s="147">
        <v>1</v>
      </c>
      <c r="AO263" s="147">
        <v>2</v>
      </c>
      <c r="AP263" s="240" t="s">
        <v>3106</v>
      </c>
      <c r="AQ263" s="147" t="s">
        <v>1368</v>
      </c>
      <c r="AR263" s="147">
        <v>3</v>
      </c>
      <c r="AS263" s="149"/>
      <c r="AT263" s="138">
        <v>44967</v>
      </c>
      <c r="AU263" s="294" t="s">
        <v>2395</v>
      </c>
      <c r="AV263" s="234" t="s">
        <v>696</v>
      </c>
      <c r="AW263" s="150"/>
      <c r="AX263" s="147"/>
      <c r="AY263" s="147"/>
      <c r="AZ263" s="147"/>
      <c r="BA263" s="236" t="s">
        <v>697</v>
      </c>
      <c r="BB263" s="236" t="s">
        <v>697</v>
      </c>
      <c r="BC263" s="147"/>
      <c r="BD263" s="235" t="s">
        <v>698</v>
      </c>
      <c r="BE263" s="150"/>
      <c r="BF263" s="150"/>
      <c r="BG263" s="237" t="s">
        <v>699</v>
      </c>
      <c r="BH263" s="237" t="s">
        <v>1964</v>
      </c>
      <c r="BI263" s="237" t="s">
        <v>701</v>
      </c>
      <c r="BJ263" s="152"/>
      <c r="BK263" s="152"/>
      <c r="BL263" s="153"/>
      <c r="BM263" s="154"/>
      <c r="BN263" s="111" t="s">
        <v>3100</v>
      </c>
      <c r="BO263" s="319" t="s">
        <v>3100</v>
      </c>
      <c r="BP263" s="317"/>
      <c r="BQ263" s="116" t="s">
        <v>704</v>
      </c>
      <c r="BR263" s="116" t="s">
        <v>1143</v>
      </c>
      <c r="BS263" s="132">
        <v>44965</v>
      </c>
      <c r="BT263" s="133">
        <v>100</v>
      </c>
      <c r="BU263" s="132">
        <v>44965</v>
      </c>
      <c r="BV263" s="132"/>
      <c r="BW263" s="132"/>
      <c r="BX263" s="134"/>
      <c r="BY263" s="134"/>
      <c r="BZ263" s="134"/>
      <c r="CA263" s="132"/>
      <c r="CB263" s="135"/>
      <c r="CC263" s="132"/>
      <c r="CD263" s="136"/>
      <c r="CE263" s="136"/>
      <c r="CF263" s="136"/>
      <c r="CG263" s="135"/>
      <c r="CH263" s="129" t="s">
        <v>701</v>
      </c>
      <c r="CI263" s="132">
        <v>44999</v>
      </c>
      <c r="CJ263" s="132">
        <v>44999</v>
      </c>
      <c r="CK263" s="132"/>
      <c r="CL263" s="132">
        <v>44999</v>
      </c>
      <c r="CM263" s="133">
        <v>100</v>
      </c>
      <c r="CN263" s="132">
        <v>44999</v>
      </c>
      <c r="CO263" s="117"/>
      <c r="CP263" s="137" t="s">
        <v>706</v>
      </c>
      <c r="CQ263" s="132"/>
      <c r="CR263" s="117"/>
      <c r="CS263" s="132"/>
      <c r="CT263" s="133"/>
      <c r="CU263" s="137" t="s">
        <v>4382</v>
      </c>
      <c r="CV263" s="117"/>
      <c r="CW263" s="147"/>
      <c r="CX263" s="147"/>
      <c r="CY263" s="117">
        <v>45013</v>
      </c>
      <c r="CZ263" s="117">
        <v>45013</v>
      </c>
      <c r="DA263" s="117"/>
      <c r="DB263" s="117">
        <v>45014</v>
      </c>
      <c r="DC263" s="133">
        <v>100</v>
      </c>
      <c r="DD263" s="117">
        <v>45014</v>
      </c>
      <c r="DE263" s="240" t="s">
        <v>3107</v>
      </c>
      <c r="DF263" s="138">
        <v>45019</v>
      </c>
      <c r="DG263" s="139" t="s">
        <v>4413</v>
      </c>
      <c r="DH263" s="117">
        <v>45027</v>
      </c>
      <c r="DI263" s="117">
        <v>45027</v>
      </c>
      <c r="DJ263" s="117">
        <v>45027</v>
      </c>
      <c r="DK263" s="117">
        <v>45027</v>
      </c>
      <c r="DL263" s="117"/>
      <c r="DM263" s="117"/>
      <c r="DN263" s="117"/>
      <c r="DO263" s="117"/>
      <c r="DP263" s="140"/>
      <c r="DQ263" s="117"/>
      <c r="DR263" s="117"/>
      <c r="DS263" s="117"/>
      <c r="DT263" s="117"/>
      <c r="DU263" s="117"/>
      <c r="DV263" s="117"/>
      <c r="DW263" s="133"/>
      <c r="DX263" s="117"/>
      <c r="DY263" s="117"/>
      <c r="DZ263" s="117">
        <v>45038</v>
      </c>
      <c r="EA263" s="117">
        <v>45038</v>
      </c>
      <c r="EB263" s="117"/>
      <c r="EC263" s="117">
        <v>45038</v>
      </c>
      <c r="ED263" s="116">
        <v>100</v>
      </c>
      <c r="EE263" s="117">
        <v>45038</v>
      </c>
      <c r="EF263" s="117" t="s">
        <v>4465</v>
      </c>
      <c r="EG263" s="117">
        <v>45051</v>
      </c>
      <c r="EH263" s="117">
        <v>45051</v>
      </c>
      <c r="EI263" s="117"/>
      <c r="EJ263" s="117">
        <v>45052</v>
      </c>
      <c r="EK263" s="116">
        <v>100</v>
      </c>
      <c r="EL263" s="117">
        <v>45062</v>
      </c>
      <c r="EM263" s="122" t="s">
        <v>4875</v>
      </c>
      <c r="EN263" s="141"/>
      <c r="EO263" s="141"/>
      <c r="EP263" s="141"/>
      <c r="EQ263" s="141"/>
      <c r="ER263" s="141"/>
      <c r="ES263" s="141"/>
      <c r="ET263" s="141"/>
      <c r="EU263" s="117"/>
      <c r="EV263" s="117"/>
      <c r="EW263" s="117"/>
      <c r="EX263" s="117"/>
      <c r="EY263" s="117"/>
      <c r="EZ263" s="117"/>
      <c r="FA263" s="117"/>
      <c r="FB263" s="117">
        <v>45052</v>
      </c>
      <c r="FC263" s="117">
        <v>45052</v>
      </c>
      <c r="FD263" s="117">
        <v>45052</v>
      </c>
      <c r="FE263" s="117">
        <v>45053</v>
      </c>
      <c r="FF263" s="116">
        <v>70</v>
      </c>
      <c r="FG263" s="117"/>
      <c r="FH263" s="138"/>
      <c r="FI263" s="142"/>
      <c r="FJ263" s="142"/>
      <c r="FK263" s="143">
        <v>243341</v>
      </c>
      <c r="FL263" s="143">
        <v>243341</v>
      </c>
      <c r="FM263" s="139" t="s">
        <v>708</v>
      </c>
      <c r="FN263" s="142"/>
      <c r="FO263" s="142"/>
      <c r="FP263" s="143">
        <v>243341</v>
      </c>
      <c r="FQ263" s="143">
        <v>243341</v>
      </c>
      <c r="FR263" s="139" t="s">
        <v>708</v>
      </c>
      <c r="FS263" s="108" t="s">
        <v>4718</v>
      </c>
      <c r="FT263" s="464">
        <v>45134</v>
      </c>
      <c r="FU263" s="50" t="s">
        <v>4788</v>
      </c>
      <c r="FW263" s="483" t="s">
        <v>4724</v>
      </c>
      <c r="FX263" s="482">
        <v>45117</v>
      </c>
      <c r="FY263" s="483" t="s">
        <v>4855</v>
      </c>
    </row>
    <row r="264" spans="1:181" ht="20.100000000000001" customHeight="1" x14ac:dyDescent="0.5">
      <c r="A264" s="109">
        <v>263</v>
      </c>
      <c r="B264" s="109" t="s">
        <v>674</v>
      </c>
      <c r="C264" s="109">
        <v>263</v>
      </c>
      <c r="D264" s="110" t="s">
        <v>675</v>
      </c>
      <c r="E264" s="110" t="s">
        <v>676</v>
      </c>
      <c r="F264" s="110" t="s">
        <v>1561</v>
      </c>
      <c r="G264" s="111" t="s">
        <v>339</v>
      </c>
      <c r="H264" s="110" t="s">
        <v>3108</v>
      </c>
      <c r="I264" s="110" t="s">
        <v>3109</v>
      </c>
      <c r="J264" s="110"/>
      <c r="K264" s="111" t="s">
        <v>3110</v>
      </c>
      <c r="L264" s="111"/>
      <c r="M264" s="111" t="s">
        <v>3111</v>
      </c>
      <c r="N264" s="111" t="s">
        <v>1565</v>
      </c>
      <c r="O264" s="111" t="s">
        <v>3112</v>
      </c>
      <c r="P264" s="113">
        <v>14.795494343690599</v>
      </c>
      <c r="Q264" s="113">
        <v>100.38287407882601</v>
      </c>
      <c r="R264" s="114" t="s">
        <v>3113</v>
      </c>
      <c r="S264" s="114" t="s">
        <v>3114</v>
      </c>
      <c r="T264" s="115" t="s">
        <v>3115</v>
      </c>
      <c r="U264" s="115" t="s">
        <v>3116</v>
      </c>
      <c r="V264" s="115"/>
      <c r="W264" s="115" t="s">
        <v>3117</v>
      </c>
      <c r="X264" s="115"/>
      <c r="Y264" s="115"/>
      <c r="Z264" s="181"/>
      <c r="AA264" s="181"/>
      <c r="AB264" s="115"/>
      <c r="AC264" s="115"/>
      <c r="AD264" s="166" t="s">
        <v>1762</v>
      </c>
      <c r="AE264" s="166" t="s">
        <v>1314</v>
      </c>
      <c r="AF264" s="117" t="s">
        <v>690</v>
      </c>
      <c r="AG264" s="132">
        <v>44970</v>
      </c>
      <c r="AH264" s="118" t="s">
        <v>691</v>
      </c>
      <c r="AI264" s="118" t="s">
        <v>692</v>
      </c>
      <c r="AJ264" s="145">
        <v>10</v>
      </c>
      <c r="AK264" s="146">
        <v>10</v>
      </c>
      <c r="AL264" s="146">
        <v>3.2</v>
      </c>
      <c r="AM264" s="146">
        <f t="shared" si="5"/>
        <v>100</v>
      </c>
      <c r="AN264" s="147">
        <v>1</v>
      </c>
      <c r="AO264" s="147">
        <v>2</v>
      </c>
      <c r="AP264" s="116" t="s">
        <v>3118</v>
      </c>
      <c r="AQ264" s="147" t="s">
        <v>1368</v>
      </c>
      <c r="AR264" s="147">
        <v>3</v>
      </c>
      <c r="AS264" s="149"/>
      <c r="AT264" s="138">
        <v>44972</v>
      </c>
      <c r="AU264" s="148" t="s">
        <v>1620</v>
      </c>
      <c r="AV264" s="149" t="s">
        <v>3119</v>
      </c>
      <c r="AW264" s="150"/>
      <c r="AX264" s="147"/>
      <c r="AY264" s="147"/>
      <c r="AZ264" s="147"/>
      <c r="BA264" s="147" t="s">
        <v>697</v>
      </c>
      <c r="BB264" s="147"/>
      <c r="BC264" s="147"/>
      <c r="BD264" s="235" t="s">
        <v>698</v>
      </c>
      <c r="BE264" s="150"/>
      <c r="BF264" s="150"/>
      <c r="BG264" s="237" t="s">
        <v>699</v>
      </c>
      <c r="BH264" s="237" t="s">
        <v>1964</v>
      </c>
      <c r="BI264" s="237" t="s">
        <v>701</v>
      </c>
      <c r="BJ264" s="152"/>
      <c r="BK264" s="152"/>
      <c r="BL264" s="170" t="s">
        <v>3120</v>
      </c>
      <c r="BM264" s="154"/>
      <c r="BN264" s="111" t="s">
        <v>3112</v>
      </c>
      <c r="BO264" s="226" t="s">
        <v>3112</v>
      </c>
      <c r="BP264" s="130"/>
      <c r="BQ264" s="116" t="s">
        <v>704</v>
      </c>
      <c r="BR264" s="116" t="s">
        <v>705</v>
      </c>
      <c r="BS264" s="132">
        <v>44970</v>
      </c>
      <c r="BT264" s="133">
        <v>100</v>
      </c>
      <c r="BU264" s="132">
        <v>44970</v>
      </c>
      <c r="BV264" s="132"/>
      <c r="BW264" s="132"/>
      <c r="BX264" s="134"/>
      <c r="BY264" s="134"/>
      <c r="BZ264" s="134"/>
      <c r="CA264" s="132"/>
      <c r="CB264" s="135"/>
      <c r="CC264" s="132"/>
      <c r="CD264" s="136"/>
      <c r="CE264" s="136"/>
      <c r="CF264" s="136"/>
      <c r="CG264" s="135"/>
      <c r="CH264" s="129" t="s">
        <v>701</v>
      </c>
      <c r="CI264" s="117">
        <v>45016</v>
      </c>
      <c r="CJ264" s="117">
        <v>45016</v>
      </c>
      <c r="CK264" s="117"/>
      <c r="CL264" s="117">
        <v>45016</v>
      </c>
      <c r="CM264" s="133">
        <v>100</v>
      </c>
      <c r="CN264" s="117">
        <v>45016</v>
      </c>
      <c r="CO264" s="117"/>
      <c r="CP264" s="137" t="s">
        <v>706</v>
      </c>
      <c r="CQ264" s="132"/>
      <c r="CR264" s="117"/>
      <c r="CS264" s="132"/>
      <c r="CT264" s="133"/>
      <c r="CU264" s="137" t="s">
        <v>4382</v>
      </c>
      <c r="CV264" s="117"/>
      <c r="CW264" s="147"/>
      <c r="CX264" s="147"/>
      <c r="CY264" s="117">
        <v>45016</v>
      </c>
      <c r="CZ264" s="117">
        <v>45016</v>
      </c>
      <c r="DA264" s="117"/>
      <c r="DB264" s="117">
        <v>45016</v>
      </c>
      <c r="DC264" s="133">
        <v>100</v>
      </c>
      <c r="DD264" s="117">
        <v>45016</v>
      </c>
      <c r="DE264" s="138"/>
      <c r="DF264" s="138">
        <v>45019</v>
      </c>
      <c r="DG264" s="139" t="s">
        <v>4413</v>
      </c>
      <c r="DH264" s="117">
        <v>45041</v>
      </c>
      <c r="DI264" s="117">
        <v>45041</v>
      </c>
      <c r="DJ264" s="117">
        <v>45041</v>
      </c>
      <c r="DK264" s="117">
        <v>45041</v>
      </c>
      <c r="DL264" s="117"/>
      <c r="DM264" s="117"/>
      <c r="DN264" s="117"/>
      <c r="DO264" s="117"/>
      <c r="DP264" s="140"/>
      <c r="DQ264" s="117"/>
      <c r="DR264" s="117"/>
      <c r="DS264" s="117">
        <v>45065</v>
      </c>
      <c r="DT264" s="117">
        <v>45065</v>
      </c>
      <c r="DU264" s="117"/>
      <c r="DV264" s="117">
        <v>45065</v>
      </c>
      <c r="DW264" s="133">
        <v>100</v>
      </c>
      <c r="DX264" s="117">
        <v>45065</v>
      </c>
      <c r="DY264" s="117"/>
      <c r="DZ264" s="117">
        <v>45041</v>
      </c>
      <c r="EA264" s="117">
        <v>45041</v>
      </c>
      <c r="EB264" s="117"/>
      <c r="EC264" s="117">
        <v>45041</v>
      </c>
      <c r="ED264" s="116">
        <v>100</v>
      </c>
      <c r="EE264" s="117">
        <v>45041</v>
      </c>
      <c r="EF264" s="117" t="s">
        <v>4485</v>
      </c>
      <c r="EG264" s="117">
        <v>45051</v>
      </c>
      <c r="EH264" s="117">
        <v>45051</v>
      </c>
      <c r="EI264" s="117"/>
      <c r="EJ264" s="117">
        <v>45052</v>
      </c>
      <c r="EK264" s="116">
        <v>100</v>
      </c>
      <c r="EL264" s="117">
        <v>45062</v>
      </c>
      <c r="EM264" s="122" t="s">
        <v>4558</v>
      </c>
      <c r="EN264" s="141"/>
      <c r="EO264" s="141"/>
      <c r="EP264" s="141"/>
      <c r="EQ264" s="141"/>
      <c r="ER264" s="141"/>
      <c r="ES264" s="141"/>
      <c r="ET264" s="141"/>
      <c r="EU264" s="117"/>
      <c r="EV264" s="117"/>
      <c r="EW264" s="117"/>
      <c r="EX264" s="117"/>
      <c r="EY264" s="117"/>
      <c r="EZ264" s="117"/>
      <c r="FA264" s="117"/>
      <c r="FB264" s="117">
        <v>45064</v>
      </c>
      <c r="FC264" s="117">
        <v>45064</v>
      </c>
      <c r="FD264" s="117">
        <v>45064</v>
      </c>
      <c r="FE264" s="117">
        <v>45064</v>
      </c>
      <c r="FF264" s="116">
        <v>70</v>
      </c>
      <c r="FG264" s="117"/>
      <c r="FH264" s="138"/>
      <c r="FI264" s="142"/>
      <c r="FJ264" s="142"/>
      <c r="FK264" s="143">
        <v>243347</v>
      </c>
      <c r="FL264" s="143">
        <v>243347</v>
      </c>
      <c r="FM264" s="139" t="s">
        <v>708</v>
      </c>
      <c r="FN264" s="142"/>
      <c r="FO264" s="142"/>
      <c r="FP264" s="143">
        <v>243347</v>
      </c>
      <c r="FQ264" s="143">
        <v>243347</v>
      </c>
      <c r="FR264" s="139" t="s">
        <v>708</v>
      </c>
      <c r="FS264" s="450" t="s">
        <v>4723</v>
      </c>
      <c r="FT264" s="477">
        <v>45145</v>
      </c>
      <c r="FU264" s="478" t="s">
        <v>4865</v>
      </c>
      <c r="FW264" s="470" t="s">
        <v>4723</v>
      </c>
      <c r="FX264" s="471">
        <v>45106</v>
      </c>
      <c r="FY264" s="470" t="s">
        <v>4800</v>
      </c>
    </row>
    <row r="265" spans="1:181" ht="20.100000000000001" customHeight="1" x14ac:dyDescent="0.5">
      <c r="A265" s="109">
        <v>264</v>
      </c>
      <c r="B265" s="109" t="s">
        <v>674</v>
      </c>
      <c r="C265" s="109">
        <v>264</v>
      </c>
      <c r="D265" s="110" t="s">
        <v>675</v>
      </c>
      <c r="E265" s="110" t="s">
        <v>676</v>
      </c>
      <c r="F265" s="110" t="s">
        <v>1561</v>
      </c>
      <c r="G265" s="111" t="s">
        <v>339</v>
      </c>
      <c r="H265" s="110" t="s">
        <v>3108</v>
      </c>
      <c r="I265" s="110" t="s">
        <v>3121</v>
      </c>
      <c r="J265" s="110" t="s">
        <v>3122</v>
      </c>
      <c r="K265" s="111" t="s">
        <v>3123</v>
      </c>
      <c r="L265" s="111" t="s">
        <v>3124</v>
      </c>
      <c r="M265" s="111" t="s">
        <v>912</v>
      </c>
      <c r="N265" s="111" t="s">
        <v>1565</v>
      </c>
      <c r="O265" s="111" t="s">
        <v>3126</v>
      </c>
      <c r="P265" s="113">
        <v>14.7637941918375</v>
      </c>
      <c r="Q265" s="113">
        <v>100.391517133554</v>
      </c>
      <c r="R265" s="114" t="s">
        <v>3127</v>
      </c>
      <c r="S265" s="114" t="s">
        <v>3128</v>
      </c>
      <c r="T265" s="115" t="s">
        <v>3129</v>
      </c>
      <c r="U265" s="115" t="s">
        <v>3130</v>
      </c>
      <c r="V265" s="115"/>
      <c r="W265" s="115" t="s">
        <v>3131</v>
      </c>
      <c r="X265" s="115"/>
      <c r="Y265" s="115"/>
      <c r="Z265" s="181"/>
      <c r="AA265" s="181"/>
      <c r="AB265" s="115"/>
      <c r="AC265" s="115"/>
      <c r="AD265" s="166" t="s">
        <v>1762</v>
      </c>
      <c r="AE265" s="166" t="s">
        <v>1763</v>
      </c>
      <c r="AF265" s="117" t="s">
        <v>690</v>
      </c>
      <c r="AG265" s="132">
        <v>44970</v>
      </c>
      <c r="AH265" s="118" t="s">
        <v>691</v>
      </c>
      <c r="AI265" s="118" t="s">
        <v>692</v>
      </c>
      <c r="AJ265" s="145">
        <v>6</v>
      </c>
      <c r="AK265" s="146">
        <v>18</v>
      </c>
      <c r="AL265" s="146">
        <v>3.5</v>
      </c>
      <c r="AM265" s="146">
        <f t="shared" si="5"/>
        <v>108</v>
      </c>
      <c r="AN265" s="147">
        <v>1</v>
      </c>
      <c r="AO265" s="147">
        <v>1</v>
      </c>
      <c r="AP265" s="116" t="s">
        <v>3132</v>
      </c>
      <c r="AQ265" s="330"/>
      <c r="AR265" s="363">
        <v>3</v>
      </c>
      <c r="AS265" s="149"/>
      <c r="AT265" s="138">
        <v>44972</v>
      </c>
      <c r="AU265" s="148" t="s">
        <v>1316</v>
      </c>
      <c r="AV265" s="149" t="s">
        <v>696</v>
      </c>
      <c r="AW265" s="150" t="s">
        <v>2675</v>
      </c>
      <c r="AX265" s="147"/>
      <c r="AY265" s="147"/>
      <c r="AZ265" s="147"/>
      <c r="BA265" s="147"/>
      <c r="BB265" s="147" t="s">
        <v>697</v>
      </c>
      <c r="BC265" s="147"/>
      <c r="BD265" s="150"/>
      <c r="BE265" s="150" t="s">
        <v>3133</v>
      </c>
      <c r="BF265" s="158">
        <v>1</v>
      </c>
      <c r="BG265" s="151"/>
      <c r="BH265" s="364" t="s">
        <v>1964</v>
      </c>
      <c r="BI265" s="237" t="s">
        <v>701</v>
      </c>
      <c r="BJ265" s="152"/>
      <c r="BK265" s="152"/>
      <c r="BL265" s="153"/>
      <c r="BM265" s="154"/>
      <c r="BN265" s="111" t="s">
        <v>3125</v>
      </c>
      <c r="BO265" s="226" t="s">
        <v>3125</v>
      </c>
      <c r="BP265" s="130"/>
      <c r="BQ265" s="116" t="s">
        <v>704</v>
      </c>
      <c r="BR265" s="314" t="s">
        <v>705</v>
      </c>
      <c r="BS265" s="132">
        <v>44970</v>
      </c>
      <c r="BT265" s="133">
        <v>100</v>
      </c>
      <c r="BU265" s="132">
        <v>44970</v>
      </c>
      <c r="BV265" s="132"/>
      <c r="BW265" s="132"/>
      <c r="BX265" s="134"/>
      <c r="BY265" s="134"/>
      <c r="BZ265" s="134"/>
      <c r="CA265" s="132"/>
      <c r="CB265" s="135"/>
      <c r="CC265" s="132"/>
      <c r="CD265" s="136"/>
      <c r="CE265" s="136"/>
      <c r="CF265" s="136"/>
      <c r="CG265" s="135"/>
      <c r="CH265" s="129" t="s">
        <v>701</v>
      </c>
      <c r="CI265" s="132">
        <v>45021</v>
      </c>
      <c r="CJ265" s="132">
        <v>45021</v>
      </c>
      <c r="CK265" s="132"/>
      <c r="CL265" s="132">
        <v>45021</v>
      </c>
      <c r="CM265" s="133">
        <v>100</v>
      </c>
      <c r="CN265" s="132">
        <v>45021</v>
      </c>
      <c r="CO265" s="117"/>
      <c r="CP265" s="117">
        <v>45027</v>
      </c>
      <c r="CQ265" s="117">
        <v>45027</v>
      </c>
      <c r="CR265" s="117"/>
      <c r="CS265" s="117">
        <v>45027</v>
      </c>
      <c r="CT265" s="133">
        <v>100</v>
      </c>
      <c r="CU265" s="117">
        <v>45027</v>
      </c>
      <c r="CV265" s="117"/>
      <c r="CW265" s="147"/>
      <c r="CX265" s="147"/>
      <c r="CY265" s="117">
        <v>45021</v>
      </c>
      <c r="CZ265" s="117">
        <v>45021</v>
      </c>
      <c r="DA265" s="117"/>
      <c r="DB265" s="117">
        <v>45022</v>
      </c>
      <c r="DC265" s="133">
        <v>100</v>
      </c>
      <c r="DD265" s="117">
        <v>45025</v>
      </c>
      <c r="DE265" s="138"/>
      <c r="DF265" s="138">
        <v>45023</v>
      </c>
      <c r="DG265" s="139" t="s">
        <v>4387</v>
      </c>
      <c r="DH265" s="117">
        <v>45040</v>
      </c>
      <c r="DI265" s="117">
        <v>45040</v>
      </c>
      <c r="DJ265" s="117">
        <v>45040</v>
      </c>
      <c r="DK265" s="117">
        <v>45040</v>
      </c>
      <c r="DL265" s="117"/>
      <c r="DM265" s="117"/>
      <c r="DN265" s="117"/>
      <c r="DO265" s="117"/>
      <c r="DP265" s="140"/>
      <c r="DQ265" s="117"/>
      <c r="DR265" s="117"/>
      <c r="DS265" s="117">
        <v>45071</v>
      </c>
      <c r="DT265" s="117">
        <v>45071</v>
      </c>
      <c r="DU265" s="117"/>
      <c r="DV265" s="117">
        <v>45071</v>
      </c>
      <c r="DW265" s="133">
        <v>100</v>
      </c>
      <c r="DX265" s="117">
        <v>45071</v>
      </c>
      <c r="DY265" s="117"/>
      <c r="DZ265" s="117">
        <v>45045</v>
      </c>
      <c r="EA265" s="117">
        <v>45045</v>
      </c>
      <c r="EB265" s="117"/>
      <c r="EC265" s="117">
        <v>45045</v>
      </c>
      <c r="ED265" s="116">
        <v>100</v>
      </c>
      <c r="EE265" s="117">
        <v>45045</v>
      </c>
      <c r="EF265" s="117" t="s">
        <v>4556</v>
      </c>
      <c r="EG265" s="117">
        <v>45051</v>
      </c>
      <c r="EH265" s="117">
        <v>45051</v>
      </c>
      <c r="EI265" s="117"/>
      <c r="EJ265" s="117">
        <v>45052</v>
      </c>
      <c r="EK265" s="116">
        <v>100</v>
      </c>
      <c r="EL265" s="117">
        <v>45062</v>
      </c>
      <c r="EM265" s="122" t="s">
        <v>4881</v>
      </c>
      <c r="EN265" s="141"/>
      <c r="EO265" s="141"/>
      <c r="EP265" s="141"/>
      <c r="EQ265" s="141"/>
      <c r="ER265" s="141"/>
      <c r="ES265" s="141"/>
      <c r="ET265" s="141"/>
      <c r="EU265" s="117"/>
      <c r="EV265" s="117"/>
      <c r="EW265" s="117"/>
      <c r="EX265" s="117"/>
      <c r="EY265" s="117"/>
      <c r="EZ265" s="117"/>
      <c r="FA265" s="117"/>
      <c r="FB265" s="117">
        <v>45064</v>
      </c>
      <c r="FC265" s="117">
        <v>45064</v>
      </c>
      <c r="FD265" s="117">
        <v>45064</v>
      </c>
      <c r="FE265" s="117">
        <v>45064</v>
      </c>
      <c r="FF265" s="116">
        <v>70</v>
      </c>
      <c r="FG265" s="117"/>
      <c r="FH265" s="138"/>
      <c r="FI265" s="142"/>
      <c r="FJ265" s="142"/>
      <c r="FK265" s="143">
        <v>243347</v>
      </c>
      <c r="FL265" s="143">
        <v>243347</v>
      </c>
      <c r="FM265" s="139" t="s">
        <v>708</v>
      </c>
      <c r="FN265" s="142"/>
      <c r="FO265" s="142"/>
      <c r="FP265" s="143">
        <v>243347</v>
      </c>
      <c r="FQ265" s="143">
        <v>243347</v>
      </c>
      <c r="FR265" s="139" t="s">
        <v>708</v>
      </c>
      <c r="FS265" s="450" t="s">
        <v>4723</v>
      </c>
      <c r="FT265" s="477">
        <v>45145</v>
      </c>
      <c r="FU265" s="478" t="s">
        <v>4865</v>
      </c>
      <c r="FW265" s="470" t="s">
        <v>4724</v>
      </c>
      <c r="FX265" s="471">
        <v>45106</v>
      </c>
      <c r="FY265" s="470" t="s">
        <v>4800</v>
      </c>
    </row>
    <row r="266" spans="1:181" ht="20.100000000000001" customHeight="1" x14ac:dyDescent="0.5">
      <c r="A266" s="109">
        <v>265</v>
      </c>
      <c r="B266" s="109" t="s">
        <v>674</v>
      </c>
      <c r="C266" s="109">
        <v>265</v>
      </c>
      <c r="D266" s="110" t="s">
        <v>675</v>
      </c>
      <c r="E266" s="110" t="s">
        <v>676</v>
      </c>
      <c r="F266" s="110" t="s">
        <v>1561</v>
      </c>
      <c r="G266" s="111" t="s">
        <v>339</v>
      </c>
      <c r="H266" s="110" t="s">
        <v>3134</v>
      </c>
      <c r="I266" s="110" t="s">
        <v>3135</v>
      </c>
      <c r="J266" s="110" t="s">
        <v>3136</v>
      </c>
      <c r="K266" s="111" t="s">
        <v>3137</v>
      </c>
      <c r="L266" s="111" t="s">
        <v>3124</v>
      </c>
      <c r="M266" s="111" t="s">
        <v>912</v>
      </c>
      <c r="N266" s="111" t="s">
        <v>1565</v>
      </c>
      <c r="O266" s="111" t="s">
        <v>3138</v>
      </c>
      <c r="P266" s="113">
        <v>15.0719908831071</v>
      </c>
      <c r="Q266" s="113">
        <v>100.36096108436401</v>
      </c>
      <c r="R266" s="114" t="s">
        <v>3139</v>
      </c>
      <c r="S266" s="114" t="s">
        <v>3140</v>
      </c>
      <c r="T266" s="115" t="s">
        <v>3141</v>
      </c>
      <c r="U266" s="115" t="s">
        <v>3142</v>
      </c>
      <c r="V266" s="115"/>
      <c r="W266" s="115" t="s">
        <v>3140</v>
      </c>
      <c r="X266" s="115"/>
      <c r="Y266" s="115"/>
      <c r="Z266" s="181"/>
      <c r="AA266" s="181"/>
      <c r="AB266" s="115"/>
      <c r="AC266" s="115"/>
      <c r="AD266" s="166" t="s">
        <v>1313</v>
      </c>
      <c r="AE266" s="166" t="s">
        <v>1314</v>
      </c>
      <c r="AF266" s="117" t="s">
        <v>690</v>
      </c>
      <c r="AG266" s="132">
        <v>44970</v>
      </c>
      <c r="AH266" s="118" t="s">
        <v>691</v>
      </c>
      <c r="AI266" s="118" t="s">
        <v>692</v>
      </c>
      <c r="AJ266" s="145">
        <v>6</v>
      </c>
      <c r="AK266" s="146">
        <v>9</v>
      </c>
      <c r="AL266" s="146">
        <v>3.5</v>
      </c>
      <c r="AM266" s="146">
        <f t="shared" si="5"/>
        <v>54</v>
      </c>
      <c r="AN266" s="147">
        <v>1</v>
      </c>
      <c r="AO266" s="147"/>
      <c r="AP266" s="240" t="s">
        <v>3143</v>
      </c>
      <c r="AQ266" s="147" t="s">
        <v>848</v>
      </c>
      <c r="AR266" s="147">
        <v>3</v>
      </c>
      <c r="AS266" s="149"/>
      <c r="AT266" s="138">
        <v>44972</v>
      </c>
      <c r="AU266" s="142"/>
      <c r="AV266" s="149" t="s">
        <v>696</v>
      </c>
      <c r="AW266" s="150" t="s">
        <v>2675</v>
      </c>
      <c r="AX266" s="147"/>
      <c r="AY266" s="147"/>
      <c r="AZ266" s="147"/>
      <c r="BA266" s="147"/>
      <c r="BB266" s="147"/>
      <c r="BC266" s="147"/>
      <c r="BD266" s="235" t="s">
        <v>698</v>
      </c>
      <c r="BE266" s="150"/>
      <c r="BF266" s="150"/>
      <c r="BG266" s="237" t="s">
        <v>699</v>
      </c>
      <c r="BH266" s="237" t="s">
        <v>1964</v>
      </c>
      <c r="BI266" s="237" t="s">
        <v>701</v>
      </c>
      <c r="BJ266" s="152"/>
      <c r="BK266" s="152"/>
      <c r="BL266" s="153"/>
      <c r="BM266" s="154"/>
      <c r="BN266" s="111" t="s">
        <v>3138</v>
      </c>
      <c r="BO266" s="226" t="s">
        <v>3138</v>
      </c>
      <c r="BP266" s="130"/>
      <c r="BQ266" s="116" t="s">
        <v>704</v>
      </c>
      <c r="BR266" s="116" t="s">
        <v>705</v>
      </c>
      <c r="BS266" s="132">
        <v>44970</v>
      </c>
      <c r="BT266" s="133">
        <v>100</v>
      </c>
      <c r="BU266" s="132">
        <v>44970</v>
      </c>
      <c r="BV266" s="132"/>
      <c r="BW266" s="132"/>
      <c r="BX266" s="134"/>
      <c r="BY266" s="134"/>
      <c r="BZ266" s="134"/>
      <c r="CA266" s="132"/>
      <c r="CB266" s="135"/>
      <c r="CC266" s="132"/>
      <c r="CD266" s="136"/>
      <c r="CE266" s="136"/>
      <c r="CF266" s="136"/>
      <c r="CG266" s="135"/>
      <c r="CH266" s="129" t="s">
        <v>701</v>
      </c>
      <c r="CI266" s="117">
        <v>44987</v>
      </c>
      <c r="CJ266" s="117">
        <v>44987</v>
      </c>
      <c r="CK266" s="117"/>
      <c r="CL266" s="117">
        <v>44987</v>
      </c>
      <c r="CM266" s="133">
        <v>100</v>
      </c>
      <c r="CN266" s="117">
        <v>44987</v>
      </c>
      <c r="CO266" s="117"/>
      <c r="CP266" s="434"/>
      <c r="CQ266" s="435"/>
      <c r="CR266" s="436"/>
      <c r="CS266" s="435"/>
      <c r="CT266" s="437"/>
      <c r="CU266" s="434"/>
      <c r="CV266" s="117"/>
      <c r="CW266" s="147"/>
      <c r="CX266" s="147"/>
      <c r="CY266" s="117">
        <v>44987</v>
      </c>
      <c r="CZ266" s="117">
        <v>44987</v>
      </c>
      <c r="DA266" s="117"/>
      <c r="DB266" s="117">
        <v>44987</v>
      </c>
      <c r="DC266" s="133">
        <v>100</v>
      </c>
      <c r="DD266" s="117">
        <v>44987</v>
      </c>
      <c r="DE266" s="138"/>
      <c r="DF266" s="138">
        <v>45007</v>
      </c>
      <c r="DG266" s="139" t="s">
        <v>4446</v>
      </c>
      <c r="DH266" s="117">
        <v>45020</v>
      </c>
      <c r="DI266" s="117">
        <v>45020</v>
      </c>
      <c r="DJ266" s="117">
        <v>45020</v>
      </c>
      <c r="DK266" s="117">
        <v>45020</v>
      </c>
      <c r="DL266" s="117"/>
      <c r="DM266" s="117"/>
      <c r="DN266" s="117"/>
      <c r="DO266" s="117"/>
      <c r="DP266" s="140"/>
      <c r="DQ266" s="117"/>
      <c r="DR266" s="117"/>
      <c r="DS266" s="117"/>
      <c r="DT266" s="117"/>
      <c r="DU266" s="117"/>
      <c r="DV266" s="117"/>
      <c r="DW266" s="133"/>
      <c r="DX266" s="117"/>
      <c r="DY266" s="117"/>
      <c r="DZ266" s="117">
        <v>45041</v>
      </c>
      <c r="EA266" s="117">
        <v>45041</v>
      </c>
      <c r="EB266" s="117"/>
      <c r="EC266" s="117">
        <v>45041</v>
      </c>
      <c r="ED266" s="116">
        <v>100</v>
      </c>
      <c r="EE266" s="117">
        <v>45041</v>
      </c>
      <c r="EF266" s="117" t="s">
        <v>1044</v>
      </c>
      <c r="EG266" s="117">
        <v>45041</v>
      </c>
      <c r="EH266" s="117">
        <v>45041</v>
      </c>
      <c r="EI266" s="117"/>
      <c r="EJ266" s="117">
        <v>45041</v>
      </c>
      <c r="EK266" s="116">
        <v>100</v>
      </c>
      <c r="EL266" s="117">
        <v>45062</v>
      </c>
      <c r="EM266" s="122" t="s">
        <v>1044</v>
      </c>
      <c r="EN266" s="141"/>
      <c r="EO266" s="141"/>
      <c r="EP266" s="141"/>
      <c r="EQ266" s="141"/>
      <c r="ER266" s="141"/>
      <c r="ES266" s="141"/>
      <c r="ET266" s="141"/>
      <c r="EU266" s="117"/>
      <c r="EV266" s="117"/>
      <c r="EW266" s="117"/>
      <c r="EX266" s="117"/>
      <c r="EY266" s="117"/>
      <c r="EZ266" s="117"/>
      <c r="FA266" s="117"/>
      <c r="FB266" s="117">
        <v>45067</v>
      </c>
      <c r="FC266" s="117">
        <v>45067</v>
      </c>
      <c r="FD266" s="117">
        <v>45067</v>
      </c>
      <c r="FE266" s="117">
        <v>45067</v>
      </c>
      <c r="FF266" s="116">
        <v>70</v>
      </c>
      <c r="FG266" s="117"/>
      <c r="FH266" s="138" t="s">
        <v>4882</v>
      </c>
      <c r="FI266" s="142"/>
      <c r="FJ266" s="142"/>
      <c r="FK266" s="143">
        <v>243347</v>
      </c>
      <c r="FL266" s="143">
        <v>243347</v>
      </c>
      <c r="FM266" s="139" t="s">
        <v>708</v>
      </c>
      <c r="FN266" s="142"/>
      <c r="FO266" s="142"/>
      <c r="FP266" s="143">
        <v>243347</v>
      </c>
      <c r="FQ266" s="143">
        <v>243347</v>
      </c>
      <c r="FR266" s="139" t="s">
        <v>708</v>
      </c>
      <c r="FS266" s="450" t="s">
        <v>4723</v>
      </c>
      <c r="FT266" s="477">
        <v>45145</v>
      </c>
      <c r="FU266" s="478" t="s">
        <v>4865</v>
      </c>
      <c r="FW266" s="470" t="s">
        <v>4724</v>
      </c>
      <c r="FX266" s="471">
        <v>45106</v>
      </c>
      <c r="FY266" s="470" t="s">
        <v>4800</v>
      </c>
    </row>
    <row r="267" spans="1:181" ht="20.100000000000001" customHeight="1" x14ac:dyDescent="0.5">
      <c r="A267" s="109">
        <v>266</v>
      </c>
      <c r="B267" s="109" t="s">
        <v>674</v>
      </c>
      <c r="C267" s="109">
        <v>266</v>
      </c>
      <c r="D267" s="110" t="s">
        <v>675</v>
      </c>
      <c r="E267" s="110" t="s">
        <v>676</v>
      </c>
      <c r="F267" s="110" t="s">
        <v>1561</v>
      </c>
      <c r="G267" s="111" t="s">
        <v>339</v>
      </c>
      <c r="H267" s="110" t="s">
        <v>3134</v>
      </c>
      <c r="I267" s="110" t="s">
        <v>3144</v>
      </c>
      <c r="J267" s="110" t="s">
        <v>4559</v>
      </c>
      <c r="K267" s="111" t="s">
        <v>3145</v>
      </c>
      <c r="L267" s="111" t="s">
        <v>3124</v>
      </c>
      <c r="M267" s="111" t="s">
        <v>912</v>
      </c>
      <c r="N267" s="111" t="s">
        <v>1565</v>
      </c>
      <c r="O267" s="111" t="s">
        <v>3146</v>
      </c>
      <c r="P267" s="113">
        <v>14.9557118983954</v>
      </c>
      <c r="Q267" s="113">
        <v>100.363079527091</v>
      </c>
      <c r="R267" s="114" t="s">
        <v>3147</v>
      </c>
      <c r="S267" s="114" t="s">
        <v>3148</v>
      </c>
      <c r="T267" s="115" t="s">
        <v>3149</v>
      </c>
      <c r="U267" s="115" t="s">
        <v>3150</v>
      </c>
      <c r="V267" s="115"/>
      <c r="W267" s="115" t="s">
        <v>3151</v>
      </c>
      <c r="X267" s="115"/>
      <c r="Y267" s="115"/>
      <c r="Z267" s="181"/>
      <c r="AA267" s="181"/>
      <c r="AB267" s="115"/>
      <c r="AC267" s="115"/>
      <c r="AD267" s="166" t="s">
        <v>1762</v>
      </c>
      <c r="AE267" s="166" t="s">
        <v>1763</v>
      </c>
      <c r="AF267" s="117" t="s">
        <v>690</v>
      </c>
      <c r="AG267" s="132">
        <v>44970</v>
      </c>
      <c r="AH267" s="118" t="s">
        <v>691</v>
      </c>
      <c r="AI267" s="118" t="s">
        <v>692</v>
      </c>
      <c r="AJ267" s="145">
        <v>6</v>
      </c>
      <c r="AK267" s="146">
        <v>11</v>
      </c>
      <c r="AL267" s="146">
        <v>3.6</v>
      </c>
      <c r="AM267" s="146">
        <f t="shared" si="5"/>
        <v>66</v>
      </c>
      <c r="AN267" s="147">
        <v>1</v>
      </c>
      <c r="AO267" s="147">
        <v>2</v>
      </c>
      <c r="AP267" s="240"/>
      <c r="AQ267" s="147" t="s">
        <v>752</v>
      </c>
      <c r="AR267" s="147">
        <v>3</v>
      </c>
      <c r="AS267" s="149"/>
      <c r="AT267" s="138">
        <v>44972</v>
      </c>
      <c r="AU267" s="142"/>
      <c r="AV267" s="149" t="s">
        <v>696</v>
      </c>
      <c r="AW267" s="150"/>
      <c r="AX267" s="147"/>
      <c r="AY267" s="147"/>
      <c r="AZ267" s="147" t="s">
        <v>1816</v>
      </c>
      <c r="BA267" s="147"/>
      <c r="BB267" s="147"/>
      <c r="BC267" s="147" t="s">
        <v>697</v>
      </c>
      <c r="BD267" s="235" t="s">
        <v>698</v>
      </c>
      <c r="BE267" s="150"/>
      <c r="BF267" s="150"/>
      <c r="BG267" s="237" t="s">
        <v>699</v>
      </c>
      <c r="BH267" s="237" t="s">
        <v>1964</v>
      </c>
      <c r="BI267" s="237" t="s">
        <v>701</v>
      </c>
      <c r="BJ267" s="152"/>
      <c r="BK267" s="152"/>
      <c r="BL267" s="170" t="s">
        <v>2418</v>
      </c>
      <c r="BM267" s="154"/>
      <c r="BN267" s="111" t="s">
        <v>3146</v>
      </c>
      <c r="BO267" s="226" t="s">
        <v>3146</v>
      </c>
      <c r="BP267" s="130"/>
      <c r="BQ267" s="116" t="s">
        <v>704</v>
      </c>
      <c r="BR267" s="116" t="s">
        <v>705</v>
      </c>
      <c r="BS267" s="132">
        <v>44970</v>
      </c>
      <c r="BT267" s="133">
        <v>100</v>
      </c>
      <c r="BU267" s="132">
        <v>44970</v>
      </c>
      <c r="BV267" s="132"/>
      <c r="BW267" s="132"/>
      <c r="BX267" s="134"/>
      <c r="BY267" s="134"/>
      <c r="BZ267" s="134"/>
      <c r="CA267" s="132"/>
      <c r="CB267" s="135"/>
      <c r="CC267" s="132"/>
      <c r="CD267" s="136"/>
      <c r="CE267" s="136"/>
      <c r="CF267" s="136"/>
      <c r="CG267" s="135"/>
      <c r="CH267" s="129" t="s">
        <v>701</v>
      </c>
      <c r="CI267" s="117">
        <v>45017</v>
      </c>
      <c r="CJ267" s="117">
        <v>45017</v>
      </c>
      <c r="CK267" s="117"/>
      <c r="CL267" s="117">
        <v>45017</v>
      </c>
      <c r="CM267" s="133">
        <v>100</v>
      </c>
      <c r="CN267" s="117">
        <v>45017</v>
      </c>
      <c r="CO267" s="117"/>
      <c r="CP267" s="434"/>
      <c r="CQ267" s="435"/>
      <c r="CR267" s="436"/>
      <c r="CS267" s="435"/>
      <c r="CT267" s="437"/>
      <c r="CU267" s="434"/>
      <c r="CV267" s="117"/>
      <c r="CW267" s="147"/>
      <c r="CX267" s="147"/>
      <c r="CY267" s="117">
        <v>45017</v>
      </c>
      <c r="CZ267" s="117">
        <v>45017</v>
      </c>
      <c r="DA267" s="117"/>
      <c r="DB267" s="117">
        <v>45017</v>
      </c>
      <c r="DC267" s="133">
        <v>100</v>
      </c>
      <c r="DD267" s="117">
        <v>45017</v>
      </c>
      <c r="DE267" s="138"/>
      <c r="DF267" s="138">
        <v>45023</v>
      </c>
      <c r="DG267" s="139" t="s">
        <v>4387</v>
      </c>
      <c r="DH267" s="117">
        <v>45034</v>
      </c>
      <c r="DI267" s="117">
        <v>45034</v>
      </c>
      <c r="DJ267" s="117">
        <v>45034</v>
      </c>
      <c r="DK267" s="117">
        <v>45034</v>
      </c>
      <c r="DL267" s="117"/>
      <c r="DM267" s="117"/>
      <c r="DN267" s="117"/>
      <c r="DO267" s="117"/>
      <c r="DP267" s="140"/>
      <c r="DQ267" s="117"/>
      <c r="DR267" s="117"/>
      <c r="DS267" s="117">
        <v>45070</v>
      </c>
      <c r="DT267" s="117">
        <v>45070</v>
      </c>
      <c r="DU267" s="117"/>
      <c r="DV267" s="117">
        <v>45070</v>
      </c>
      <c r="DW267" s="133">
        <v>100</v>
      </c>
      <c r="DX267" s="117">
        <v>45070</v>
      </c>
      <c r="DY267" s="117"/>
      <c r="DZ267" s="117"/>
      <c r="EA267" s="117"/>
      <c r="EB267" s="117"/>
      <c r="EC267" s="117"/>
      <c r="ED267" s="116"/>
      <c r="EE267" s="117"/>
      <c r="EF267" s="117"/>
      <c r="EG267" s="117">
        <v>45051</v>
      </c>
      <c r="EH267" s="117">
        <v>45051</v>
      </c>
      <c r="EI267" s="117"/>
      <c r="EJ267" s="117">
        <v>45052</v>
      </c>
      <c r="EK267" s="133">
        <v>100</v>
      </c>
      <c r="EL267" s="117">
        <v>45065</v>
      </c>
      <c r="EM267" s="122" t="s">
        <v>4883</v>
      </c>
      <c r="EN267" s="141"/>
      <c r="EO267" s="141"/>
      <c r="EP267" s="141"/>
      <c r="EQ267" s="141"/>
      <c r="ER267" s="141"/>
      <c r="ES267" s="141"/>
      <c r="ET267" s="141"/>
      <c r="EU267" s="117"/>
      <c r="EV267" s="117"/>
      <c r="EW267" s="117"/>
      <c r="EX267" s="117"/>
      <c r="EY267" s="117"/>
      <c r="EZ267" s="117"/>
      <c r="FA267" s="117"/>
      <c r="FB267" s="117">
        <v>45066</v>
      </c>
      <c r="FC267" s="117">
        <v>45066</v>
      </c>
      <c r="FD267" s="117">
        <v>45066</v>
      </c>
      <c r="FE267" s="117">
        <v>45066</v>
      </c>
      <c r="FF267" s="116">
        <v>70</v>
      </c>
      <c r="FG267" s="117"/>
      <c r="FH267" s="138"/>
      <c r="FI267" s="142"/>
      <c r="FJ267" s="142"/>
      <c r="FK267" s="143"/>
      <c r="FL267" s="143"/>
      <c r="FM267" s="139"/>
      <c r="FN267" s="142"/>
      <c r="FO267" s="142"/>
      <c r="FP267" s="143"/>
      <c r="FQ267" s="143"/>
      <c r="FR267" s="139"/>
      <c r="FS267" s="450" t="s">
        <v>4723</v>
      </c>
      <c r="FT267" s="477">
        <v>45146</v>
      </c>
      <c r="FU267" s="478" t="s">
        <v>4865</v>
      </c>
      <c r="FW267" s="470" t="s">
        <v>4724</v>
      </c>
      <c r="FX267" s="471">
        <v>45106</v>
      </c>
      <c r="FY267" s="470" t="s">
        <v>4800</v>
      </c>
    </row>
    <row r="268" spans="1:181" ht="20.100000000000001" customHeight="1" x14ac:dyDescent="0.5">
      <c r="A268" s="109">
        <v>267</v>
      </c>
      <c r="B268" s="109" t="s">
        <v>674</v>
      </c>
      <c r="C268" s="109">
        <v>267</v>
      </c>
      <c r="D268" s="110" t="s">
        <v>675</v>
      </c>
      <c r="E268" s="110" t="s">
        <v>676</v>
      </c>
      <c r="F268" s="110" t="s">
        <v>1561</v>
      </c>
      <c r="G268" s="111" t="s">
        <v>339</v>
      </c>
      <c r="H268" s="110" t="s">
        <v>3152</v>
      </c>
      <c r="I268" s="110" t="s">
        <v>3153</v>
      </c>
      <c r="J268" s="110" t="s">
        <v>3154</v>
      </c>
      <c r="K268" s="111" t="s">
        <v>3155</v>
      </c>
      <c r="L268" s="111" t="s">
        <v>3124</v>
      </c>
      <c r="M268" s="111" t="s">
        <v>912</v>
      </c>
      <c r="N268" s="111" t="s">
        <v>1565</v>
      </c>
      <c r="O268" s="111" t="s">
        <v>3156</v>
      </c>
      <c r="P268" s="113">
        <v>14.9289812170092</v>
      </c>
      <c r="Q268" s="113">
        <v>100.24075308476399</v>
      </c>
      <c r="R268" s="114" t="s">
        <v>3157</v>
      </c>
      <c r="S268" s="114" t="s">
        <v>3158</v>
      </c>
      <c r="T268" s="115" t="s">
        <v>3159</v>
      </c>
      <c r="U268" s="115" t="s">
        <v>3160</v>
      </c>
      <c r="V268" s="115"/>
      <c r="W268" s="115" t="s">
        <v>3161</v>
      </c>
      <c r="X268" s="115"/>
      <c r="Y268" s="115"/>
      <c r="Z268" s="181"/>
      <c r="AA268" s="181"/>
      <c r="AB268" s="115"/>
      <c r="AC268" s="115"/>
      <c r="AD268" s="166" t="s">
        <v>1313</v>
      </c>
      <c r="AE268" s="166" t="s">
        <v>1314</v>
      </c>
      <c r="AF268" s="117" t="s">
        <v>690</v>
      </c>
      <c r="AG268" s="117">
        <v>44967</v>
      </c>
      <c r="AH268" s="118" t="s">
        <v>691</v>
      </c>
      <c r="AI268" s="118" t="s">
        <v>692</v>
      </c>
      <c r="AJ268" s="145">
        <v>6</v>
      </c>
      <c r="AK268" s="146">
        <v>9</v>
      </c>
      <c r="AL268" s="146">
        <v>3</v>
      </c>
      <c r="AM268" s="146">
        <f t="shared" si="5"/>
        <v>54</v>
      </c>
      <c r="AN268" s="147">
        <v>2</v>
      </c>
      <c r="AO268" s="147">
        <v>2</v>
      </c>
      <c r="AP268" s="116" t="s">
        <v>3162</v>
      </c>
      <c r="AQ268" s="147" t="s">
        <v>848</v>
      </c>
      <c r="AR268" s="147">
        <v>3</v>
      </c>
      <c r="AS268" s="149"/>
      <c r="AT268" s="138">
        <v>44970</v>
      </c>
      <c r="AU268" s="148" t="s">
        <v>1316</v>
      </c>
      <c r="AV268" s="149" t="s">
        <v>696</v>
      </c>
      <c r="AW268" s="150" t="s">
        <v>1386</v>
      </c>
      <c r="AX268" s="147"/>
      <c r="AY268" s="147"/>
      <c r="AZ268" s="147"/>
      <c r="BA268" s="147"/>
      <c r="BB268" s="147"/>
      <c r="BC268" s="147"/>
      <c r="BD268" s="235" t="s">
        <v>698</v>
      </c>
      <c r="BE268" s="150"/>
      <c r="BF268" s="150"/>
      <c r="BG268" s="237" t="s">
        <v>699</v>
      </c>
      <c r="BH268" s="237" t="s">
        <v>1964</v>
      </c>
      <c r="BI268" s="237" t="s">
        <v>701</v>
      </c>
      <c r="BJ268" s="152"/>
      <c r="BK268" s="152"/>
      <c r="BL268" s="153"/>
      <c r="BM268" s="154"/>
      <c r="BN268" s="111" t="s">
        <v>3156</v>
      </c>
      <c r="BO268" s="226" t="s">
        <v>3156</v>
      </c>
      <c r="BP268" s="130"/>
      <c r="BQ268" s="116" t="s">
        <v>704</v>
      </c>
      <c r="BR268" s="116" t="s">
        <v>705</v>
      </c>
      <c r="BS268" s="132">
        <v>44967</v>
      </c>
      <c r="BT268" s="133">
        <v>100</v>
      </c>
      <c r="BU268" s="132">
        <v>44967</v>
      </c>
      <c r="BV268" s="132"/>
      <c r="BW268" s="132"/>
      <c r="BX268" s="134"/>
      <c r="BY268" s="134"/>
      <c r="BZ268" s="134"/>
      <c r="CA268" s="132"/>
      <c r="CB268" s="135"/>
      <c r="CC268" s="132"/>
      <c r="CD268" s="136"/>
      <c r="CE268" s="136"/>
      <c r="CF268" s="136"/>
      <c r="CG268" s="135"/>
      <c r="CH268" s="129" t="s">
        <v>701</v>
      </c>
      <c r="CI268" s="132">
        <v>45008</v>
      </c>
      <c r="CJ268" s="132">
        <v>45008</v>
      </c>
      <c r="CK268" s="132"/>
      <c r="CL268" s="132">
        <v>45008</v>
      </c>
      <c r="CM268" s="133">
        <v>100</v>
      </c>
      <c r="CN268" s="132">
        <v>45008</v>
      </c>
      <c r="CO268" s="117"/>
      <c r="CP268" s="164">
        <v>45042</v>
      </c>
      <c r="CQ268" s="164">
        <v>45042</v>
      </c>
      <c r="CR268" s="164"/>
      <c r="CS268" s="164">
        <v>45042</v>
      </c>
      <c r="CT268" s="165">
        <v>100</v>
      </c>
      <c r="CU268" s="164">
        <v>45042</v>
      </c>
      <c r="CV268" s="117"/>
      <c r="CW268" s="147"/>
      <c r="CX268" s="147"/>
      <c r="CY268" s="117">
        <v>45014</v>
      </c>
      <c r="CZ268" s="117">
        <v>45014</v>
      </c>
      <c r="DA268" s="117"/>
      <c r="DB268" s="117">
        <v>45014</v>
      </c>
      <c r="DC268" s="133">
        <v>100</v>
      </c>
      <c r="DD268" s="117">
        <v>45014</v>
      </c>
      <c r="DE268" s="138"/>
      <c r="DF268" s="138">
        <v>45007</v>
      </c>
      <c r="DG268" s="139" t="s">
        <v>4446</v>
      </c>
      <c r="DH268" s="117">
        <v>45021</v>
      </c>
      <c r="DI268" s="117">
        <v>45021</v>
      </c>
      <c r="DJ268" s="117">
        <v>45021</v>
      </c>
      <c r="DK268" s="117">
        <v>45021</v>
      </c>
      <c r="DL268" s="117"/>
      <c r="DM268" s="117"/>
      <c r="DN268" s="117"/>
      <c r="DO268" s="117"/>
      <c r="DP268" s="140"/>
      <c r="DQ268" s="117"/>
      <c r="DR268" s="117"/>
      <c r="DS268" s="117">
        <v>45070</v>
      </c>
      <c r="DT268" s="117">
        <v>45070</v>
      </c>
      <c r="DU268" s="117"/>
      <c r="DV268" s="117">
        <v>45070</v>
      </c>
      <c r="DW268" s="133">
        <v>100</v>
      </c>
      <c r="DX268" s="117">
        <v>45070</v>
      </c>
      <c r="DY268" s="117"/>
      <c r="DZ268" s="117">
        <v>45041</v>
      </c>
      <c r="EA268" s="117">
        <v>45041</v>
      </c>
      <c r="EB268" s="117"/>
      <c r="EC268" s="117">
        <v>45041</v>
      </c>
      <c r="ED268" s="116">
        <v>100</v>
      </c>
      <c r="EE268" s="117">
        <v>45041</v>
      </c>
      <c r="EF268" s="117" t="s">
        <v>4485</v>
      </c>
      <c r="EG268" s="117">
        <v>45049</v>
      </c>
      <c r="EH268" s="117">
        <v>45049</v>
      </c>
      <c r="EI268" s="117"/>
      <c r="EJ268" s="117">
        <v>45050</v>
      </c>
      <c r="EK268" s="116">
        <v>100</v>
      </c>
      <c r="EL268" s="117">
        <v>45062</v>
      </c>
      <c r="EM268" s="122" t="s">
        <v>4884</v>
      </c>
      <c r="EN268" s="141"/>
      <c r="EO268" s="141"/>
      <c r="EP268" s="141"/>
      <c r="EQ268" s="141"/>
      <c r="ER268" s="141"/>
      <c r="ES268" s="141"/>
      <c r="ET268" s="141"/>
      <c r="EU268" s="117"/>
      <c r="EV268" s="117"/>
      <c r="EW268" s="117"/>
      <c r="EX268" s="117"/>
      <c r="EY268" s="117"/>
      <c r="EZ268" s="117"/>
      <c r="FA268" s="117"/>
      <c r="FB268" s="117">
        <v>45066</v>
      </c>
      <c r="FC268" s="117">
        <v>45066</v>
      </c>
      <c r="FD268" s="117">
        <v>45066</v>
      </c>
      <c r="FE268" s="117">
        <v>45066</v>
      </c>
      <c r="FF268" s="116">
        <v>50</v>
      </c>
      <c r="FG268" s="117"/>
      <c r="FH268" s="138" t="s">
        <v>4885</v>
      </c>
      <c r="FI268" s="142"/>
      <c r="FJ268" s="142"/>
      <c r="FK268" s="143">
        <v>243350</v>
      </c>
      <c r="FL268" s="143">
        <v>243350</v>
      </c>
      <c r="FM268" s="139" t="s">
        <v>708</v>
      </c>
      <c r="FN268" s="142"/>
      <c r="FO268" s="142"/>
      <c r="FP268" s="143">
        <v>243350</v>
      </c>
      <c r="FQ268" s="143">
        <v>243350</v>
      </c>
      <c r="FR268" s="139" t="s">
        <v>708</v>
      </c>
      <c r="FS268" s="450" t="s">
        <v>4723</v>
      </c>
      <c r="FT268" s="477">
        <v>45146</v>
      </c>
      <c r="FU268" s="478" t="s">
        <v>4865</v>
      </c>
      <c r="FW268" s="470" t="s">
        <v>4724</v>
      </c>
      <c r="FX268" s="471">
        <v>45106</v>
      </c>
      <c r="FY268" s="470" t="s">
        <v>4800</v>
      </c>
    </row>
    <row r="269" spans="1:181" ht="20.100000000000001" customHeight="1" x14ac:dyDescent="0.5">
      <c r="A269" s="109">
        <v>268</v>
      </c>
      <c r="B269" s="109" t="s">
        <v>674</v>
      </c>
      <c r="C269" s="109">
        <v>268</v>
      </c>
      <c r="D269" s="110" t="s">
        <v>675</v>
      </c>
      <c r="E269" s="110" t="s">
        <v>676</v>
      </c>
      <c r="F269" s="110" t="s">
        <v>1561</v>
      </c>
      <c r="G269" s="111" t="s">
        <v>339</v>
      </c>
      <c r="H269" s="110" t="s">
        <v>3152</v>
      </c>
      <c r="I269" s="110" t="s">
        <v>3163</v>
      </c>
      <c r="J269" s="110" t="s">
        <v>3164</v>
      </c>
      <c r="K269" s="111" t="s">
        <v>3165</v>
      </c>
      <c r="L269" s="111" t="s">
        <v>3124</v>
      </c>
      <c r="M269" s="111" t="s">
        <v>912</v>
      </c>
      <c r="N269" s="111" t="s">
        <v>1565</v>
      </c>
      <c r="O269" s="111" t="s">
        <v>3166</v>
      </c>
      <c r="P269" s="113">
        <v>14.8706025493337</v>
      </c>
      <c r="Q269" s="113">
        <v>100.239609898255</v>
      </c>
      <c r="R269" s="114" t="s">
        <v>3167</v>
      </c>
      <c r="S269" s="114" t="s">
        <v>3168</v>
      </c>
      <c r="T269" s="115" t="s">
        <v>3169</v>
      </c>
      <c r="U269" s="115" t="s">
        <v>3170</v>
      </c>
      <c r="V269" s="115"/>
      <c r="W269" s="115"/>
      <c r="X269" s="115"/>
      <c r="Y269" s="115"/>
      <c r="Z269" s="181"/>
      <c r="AA269" s="181"/>
      <c r="AB269" s="115"/>
      <c r="AC269" s="115"/>
      <c r="AD269" s="166" t="s">
        <v>1313</v>
      </c>
      <c r="AE269" s="166" t="s">
        <v>1314</v>
      </c>
      <c r="AF269" s="117" t="s">
        <v>690</v>
      </c>
      <c r="AG269" s="117">
        <v>44967</v>
      </c>
      <c r="AH269" s="118" t="s">
        <v>691</v>
      </c>
      <c r="AI269" s="118" t="s">
        <v>692</v>
      </c>
      <c r="AJ269" s="145">
        <v>6</v>
      </c>
      <c r="AK269" s="146">
        <v>9</v>
      </c>
      <c r="AL269" s="146">
        <v>3</v>
      </c>
      <c r="AM269" s="146">
        <f t="shared" si="5"/>
        <v>54</v>
      </c>
      <c r="AN269" s="147">
        <v>1</v>
      </c>
      <c r="AO269" s="147">
        <v>2</v>
      </c>
      <c r="AP269" s="116"/>
      <c r="AQ269" s="147" t="s">
        <v>752</v>
      </c>
      <c r="AR269" s="147">
        <v>3</v>
      </c>
      <c r="AS269" s="149"/>
      <c r="AT269" s="138">
        <v>44970</v>
      </c>
      <c r="AU269" s="148" t="s">
        <v>1316</v>
      </c>
      <c r="AV269" s="149" t="s">
        <v>696</v>
      </c>
      <c r="AW269" s="150" t="s">
        <v>1584</v>
      </c>
      <c r="AX269" s="147"/>
      <c r="AY269" s="147"/>
      <c r="AZ269" s="147"/>
      <c r="BA269" s="147"/>
      <c r="BB269" s="147"/>
      <c r="BC269" s="147"/>
      <c r="BD269" s="235" t="s">
        <v>698</v>
      </c>
      <c r="BE269" s="150"/>
      <c r="BF269" s="150"/>
      <c r="BG269" s="237" t="s">
        <v>699</v>
      </c>
      <c r="BH269" s="237" t="s">
        <v>1964</v>
      </c>
      <c r="BI269" s="237" t="s">
        <v>701</v>
      </c>
      <c r="BJ269" s="152"/>
      <c r="BK269" s="152"/>
      <c r="BL269" s="153"/>
      <c r="BM269" s="154"/>
      <c r="BN269" s="111" t="s">
        <v>3166</v>
      </c>
      <c r="BO269" s="226" t="s">
        <v>3166</v>
      </c>
      <c r="BP269" s="130"/>
      <c r="BQ269" s="116" t="s">
        <v>704</v>
      </c>
      <c r="BR269" s="116" t="s">
        <v>705</v>
      </c>
      <c r="BS269" s="132">
        <v>44967</v>
      </c>
      <c r="BT269" s="133">
        <v>100</v>
      </c>
      <c r="BU269" s="132">
        <v>44967</v>
      </c>
      <c r="BV269" s="132"/>
      <c r="BW269" s="132"/>
      <c r="BX269" s="134"/>
      <c r="BY269" s="134"/>
      <c r="BZ269" s="134"/>
      <c r="CA269" s="132"/>
      <c r="CB269" s="135"/>
      <c r="CC269" s="132"/>
      <c r="CD269" s="136"/>
      <c r="CE269" s="136"/>
      <c r="CF269" s="136"/>
      <c r="CG269" s="135"/>
      <c r="CH269" s="129" t="s">
        <v>701</v>
      </c>
      <c r="CI269" s="132">
        <v>45008</v>
      </c>
      <c r="CJ269" s="132">
        <v>45008</v>
      </c>
      <c r="CK269" s="132"/>
      <c r="CL269" s="132">
        <v>45008</v>
      </c>
      <c r="CM269" s="133">
        <v>100</v>
      </c>
      <c r="CN269" s="132">
        <v>45008</v>
      </c>
      <c r="CO269" s="117"/>
      <c r="CP269" s="132">
        <v>45042</v>
      </c>
      <c r="CQ269" s="132">
        <v>45042</v>
      </c>
      <c r="CR269" s="117"/>
      <c r="CS269" s="132">
        <v>45042</v>
      </c>
      <c r="CT269" s="133">
        <v>100</v>
      </c>
      <c r="CU269" s="132">
        <v>45042</v>
      </c>
      <c r="CV269" s="117"/>
      <c r="CW269" s="147"/>
      <c r="CX269" s="147"/>
      <c r="CY269" s="117">
        <v>45012</v>
      </c>
      <c r="CZ269" s="117">
        <v>45012</v>
      </c>
      <c r="DA269" s="117"/>
      <c r="DB269" s="117">
        <v>45012</v>
      </c>
      <c r="DC269" s="133">
        <v>100</v>
      </c>
      <c r="DD269" s="117">
        <v>45012</v>
      </c>
      <c r="DE269" s="138"/>
      <c r="DF269" s="138">
        <v>45007</v>
      </c>
      <c r="DG269" s="139" t="s">
        <v>4446</v>
      </c>
      <c r="DH269" s="117">
        <v>45021</v>
      </c>
      <c r="DI269" s="117">
        <v>45021</v>
      </c>
      <c r="DJ269" s="117">
        <v>45021</v>
      </c>
      <c r="DK269" s="117">
        <v>45021</v>
      </c>
      <c r="DL269" s="117"/>
      <c r="DM269" s="117"/>
      <c r="DN269" s="117"/>
      <c r="DO269" s="117"/>
      <c r="DP269" s="140"/>
      <c r="DQ269" s="117"/>
      <c r="DR269" s="117"/>
      <c r="DS269" s="117">
        <v>45070</v>
      </c>
      <c r="DT269" s="117">
        <v>45070</v>
      </c>
      <c r="DU269" s="117"/>
      <c r="DV269" s="117">
        <v>45070</v>
      </c>
      <c r="DW269" s="133">
        <v>100</v>
      </c>
      <c r="DX269" s="117">
        <v>45070</v>
      </c>
      <c r="DY269" s="117"/>
      <c r="DZ269" s="117">
        <v>45040</v>
      </c>
      <c r="EA269" s="117">
        <v>45040</v>
      </c>
      <c r="EB269" s="117"/>
      <c r="EC269" s="117">
        <v>45040</v>
      </c>
      <c r="ED269" s="116">
        <v>100</v>
      </c>
      <c r="EE269" s="117">
        <v>45040</v>
      </c>
      <c r="EF269" s="117" t="s">
        <v>3171</v>
      </c>
      <c r="EG269" s="117">
        <v>45040</v>
      </c>
      <c r="EH269" s="117">
        <v>45040</v>
      </c>
      <c r="EI269" s="117"/>
      <c r="EJ269" s="117">
        <v>45041</v>
      </c>
      <c r="EK269" s="133">
        <v>100</v>
      </c>
      <c r="EL269" s="117">
        <v>45064</v>
      </c>
      <c r="EM269" s="122" t="s">
        <v>4886</v>
      </c>
      <c r="EN269" s="141"/>
      <c r="EO269" s="141"/>
      <c r="EP269" s="141"/>
      <c r="EQ269" s="141"/>
      <c r="ER269" s="141"/>
      <c r="ES269" s="141"/>
      <c r="ET269" s="141"/>
      <c r="EU269" s="117"/>
      <c r="EV269" s="117"/>
      <c r="EW269" s="117"/>
      <c r="EX269" s="117"/>
      <c r="EY269" s="117"/>
      <c r="EZ269" s="117"/>
      <c r="FA269" s="117"/>
      <c r="FB269" s="117">
        <v>45067</v>
      </c>
      <c r="FC269" s="117">
        <v>45067</v>
      </c>
      <c r="FD269" s="117">
        <v>45067</v>
      </c>
      <c r="FE269" s="117">
        <v>45067</v>
      </c>
      <c r="FF269" s="116">
        <v>50</v>
      </c>
      <c r="FG269" s="117"/>
      <c r="FH269" s="138"/>
      <c r="FI269" s="142"/>
      <c r="FJ269" s="142"/>
      <c r="FK269" s="143">
        <v>243347</v>
      </c>
      <c r="FL269" s="143">
        <v>243347</v>
      </c>
      <c r="FM269" s="139" t="s">
        <v>708</v>
      </c>
      <c r="FN269" s="142"/>
      <c r="FO269" s="142"/>
      <c r="FP269" s="143">
        <v>243347</v>
      </c>
      <c r="FQ269" s="143">
        <v>243347</v>
      </c>
      <c r="FR269" s="157" t="s">
        <v>729</v>
      </c>
      <c r="FS269" s="450" t="s">
        <v>4723</v>
      </c>
      <c r="FT269" s="477">
        <v>45146</v>
      </c>
      <c r="FU269" s="478" t="s">
        <v>4865</v>
      </c>
      <c r="FW269" s="470" t="s">
        <v>4724</v>
      </c>
      <c r="FX269" s="471">
        <v>45106</v>
      </c>
      <c r="FY269" s="470" t="s">
        <v>4800</v>
      </c>
    </row>
    <row r="270" spans="1:181" ht="20.100000000000001" customHeight="1" x14ac:dyDescent="0.5">
      <c r="A270" s="109">
        <v>269</v>
      </c>
      <c r="B270" s="109" t="s">
        <v>674</v>
      </c>
      <c r="C270" s="109">
        <v>269</v>
      </c>
      <c r="D270" s="110" t="s">
        <v>675</v>
      </c>
      <c r="E270" s="110" t="s">
        <v>676</v>
      </c>
      <c r="F270" s="110" t="s">
        <v>1561</v>
      </c>
      <c r="G270" s="111" t="s">
        <v>339</v>
      </c>
      <c r="H270" s="110" t="s">
        <v>1203</v>
      </c>
      <c r="I270" s="110" t="s">
        <v>2440</v>
      </c>
      <c r="J270" s="110" t="s">
        <v>3172</v>
      </c>
      <c r="K270" s="111" t="s">
        <v>3173</v>
      </c>
      <c r="L270" s="111" t="s">
        <v>3124</v>
      </c>
      <c r="M270" s="111" t="s">
        <v>912</v>
      </c>
      <c r="N270" s="111" t="s">
        <v>1565</v>
      </c>
      <c r="O270" s="111" t="s">
        <v>3174</v>
      </c>
      <c r="P270" s="113">
        <v>14.9715911905136</v>
      </c>
      <c r="Q270" s="113">
        <v>100.428367649994</v>
      </c>
      <c r="R270" s="114" t="s">
        <v>3175</v>
      </c>
      <c r="S270" s="114" t="s">
        <v>3176</v>
      </c>
      <c r="T270" s="115" t="s">
        <v>3177</v>
      </c>
      <c r="U270" s="115" t="s">
        <v>3178</v>
      </c>
      <c r="V270" s="115"/>
      <c r="W270" s="115" t="s">
        <v>3179</v>
      </c>
      <c r="X270" s="115"/>
      <c r="Y270" s="115"/>
      <c r="Z270" s="181"/>
      <c r="AA270" s="181"/>
      <c r="AB270" s="115"/>
      <c r="AC270" s="115"/>
      <c r="AD270" s="166" t="s">
        <v>1762</v>
      </c>
      <c r="AE270" s="166" t="s">
        <v>1763</v>
      </c>
      <c r="AF270" s="117">
        <v>44984</v>
      </c>
      <c r="AG270" s="132">
        <v>44984</v>
      </c>
      <c r="AH270" s="118" t="s">
        <v>691</v>
      </c>
      <c r="AI270" s="118" t="s">
        <v>692</v>
      </c>
      <c r="AJ270" s="146">
        <v>6</v>
      </c>
      <c r="AK270" s="146">
        <v>9</v>
      </c>
      <c r="AL270" s="146">
        <v>3.5</v>
      </c>
      <c r="AM270" s="146">
        <v>54</v>
      </c>
      <c r="AN270" s="147">
        <v>2</v>
      </c>
      <c r="AO270" s="147">
        <v>2</v>
      </c>
      <c r="AP270" s="240"/>
      <c r="AQ270" s="147" t="s">
        <v>848</v>
      </c>
      <c r="AR270" s="149">
        <v>3</v>
      </c>
      <c r="AS270" s="149"/>
      <c r="AT270" s="138">
        <v>44972</v>
      </c>
      <c r="AU270" s="294" t="s">
        <v>3180</v>
      </c>
      <c r="AV270" s="149" t="s">
        <v>696</v>
      </c>
      <c r="AW270" s="150" t="s">
        <v>1386</v>
      </c>
      <c r="AX270" s="147"/>
      <c r="AY270" s="147"/>
      <c r="AZ270" s="147"/>
      <c r="BA270" s="147"/>
      <c r="BB270" s="149" t="s">
        <v>697</v>
      </c>
      <c r="BC270" s="147"/>
      <c r="BD270" s="150" t="s">
        <v>698</v>
      </c>
      <c r="BE270" s="150"/>
      <c r="BF270" s="150"/>
      <c r="BG270" s="151" t="s">
        <v>699</v>
      </c>
      <c r="BH270" s="151" t="s">
        <v>1964</v>
      </c>
      <c r="BI270" s="151" t="s">
        <v>701</v>
      </c>
      <c r="BJ270" s="152"/>
      <c r="BK270" s="152"/>
      <c r="BL270" s="153" t="s">
        <v>1825</v>
      </c>
      <c r="BM270" s="154"/>
      <c r="BN270" s="111" t="s">
        <v>3174</v>
      </c>
      <c r="BO270" s="226" t="s">
        <v>3174</v>
      </c>
      <c r="BP270" s="130"/>
      <c r="BQ270" s="116" t="s">
        <v>704</v>
      </c>
      <c r="BR270" s="116" t="s">
        <v>705</v>
      </c>
      <c r="BS270" s="132">
        <v>44984</v>
      </c>
      <c r="BT270" s="133">
        <v>100</v>
      </c>
      <c r="BU270" s="132">
        <v>44984</v>
      </c>
      <c r="BV270" s="132"/>
      <c r="BW270" s="132"/>
      <c r="BX270" s="134"/>
      <c r="BY270" s="134"/>
      <c r="BZ270" s="134"/>
      <c r="CA270" s="132"/>
      <c r="CB270" s="135"/>
      <c r="CC270" s="132"/>
      <c r="CD270" s="136"/>
      <c r="CE270" s="136"/>
      <c r="CF270" s="136"/>
      <c r="CG270" s="135"/>
      <c r="CH270" s="129" t="s">
        <v>701</v>
      </c>
      <c r="CI270" s="132">
        <v>45008</v>
      </c>
      <c r="CJ270" s="132">
        <v>45008</v>
      </c>
      <c r="CK270" s="132"/>
      <c r="CL270" s="132">
        <v>45008</v>
      </c>
      <c r="CM270" s="133">
        <v>100</v>
      </c>
      <c r="CN270" s="132">
        <v>45008</v>
      </c>
      <c r="CO270" s="117"/>
      <c r="CP270" s="137" t="s">
        <v>706</v>
      </c>
      <c r="CQ270" s="132"/>
      <c r="CR270" s="117"/>
      <c r="CS270" s="132"/>
      <c r="CT270" s="133"/>
      <c r="CU270" s="137" t="s">
        <v>4382</v>
      </c>
      <c r="CV270" s="117"/>
      <c r="CW270" s="147"/>
      <c r="CX270" s="147"/>
      <c r="CY270" s="117">
        <v>45016</v>
      </c>
      <c r="CZ270" s="117">
        <v>45016</v>
      </c>
      <c r="DA270" s="117"/>
      <c r="DB270" s="117">
        <v>45016</v>
      </c>
      <c r="DC270" s="133">
        <v>100</v>
      </c>
      <c r="DD270" s="117">
        <v>45016</v>
      </c>
      <c r="DE270" s="138"/>
      <c r="DF270" s="138">
        <v>45007</v>
      </c>
      <c r="DG270" s="139" t="s">
        <v>4446</v>
      </c>
      <c r="DH270" s="117">
        <v>45020</v>
      </c>
      <c r="DI270" s="117">
        <v>45020</v>
      </c>
      <c r="DJ270" s="117">
        <v>45020</v>
      </c>
      <c r="DK270" s="117">
        <v>45020</v>
      </c>
      <c r="DL270" s="117"/>
      <c r="DM270" s="117"/>
      <c r="DN270" s="117"/>
      <c r="DO270" s="117"/>
      <c r="DP270" s="140"/>
      <c r="DQ270" s="117"/>
      <c r="DR270" s="117"/>
      <c r="DS270" s="117"/>
      <c r="DT270" s="117"/>
      <c r="DU270" s="117"/>
      <c r="DV270" s="117"/>
      <c r="DW270" s="133"/>
      <c r="DX270" s="117"/>
      <c r="DY270" s="117"/>
      <c r="DZ270" s="117">
        <v>45041</v>
      </c>
      <c r="EA270" s="117">
        <v>45041</v>
      </c>
      <c r="EB270" s="117"/>
      <c r="EC270" s="117">
        <v>45041</v>
      </c>
      <c r="ED270" s="116">
        <v>100</v>
      </c>
      <c r="EE270" s="117">
        <v>45041</v>
      </c>
      <c r="EF270" s="117" t="s">
        <v>4485</v>
      </c>
      <c r="EG270" s="117">
        <v>45049</v>
      </c>
      <c r="EH270" s="117">
        <v>45049</v>
      </c>
      <c r="EI270" s="117"/>
      <c r="EJ270" s="117">
        <v>45050</v>
      </c>
      <c r="EK270" s="116">
        <v>100</v>
      </c>
      <c r="EL270" s="117">
        <v>45062</v>
      </c>
      <c r="EM270" s="122" t="s">
        <v>4887</v>
      </c>
      <c r="EN270" s="141"/>
      <c r="EO270" s="141"/>
      <c r="EP270" s="141"/>
      <c r="EQ270" s="141"/>
      <c r="ER270" s="141"/>
      <c r="ES270" s="141"/>
      <c r="ET270" s="141"/>
      <c r="EU270" s="117"/>
      <c r="EV270" s="117"/>
      <c r="EW270" s="117"/>
      <c r="EX270" s="117"/>
      <c r="EY270" s="117"/>
      <c r="EZ270" s="117"/>
      <c r="FA270" s="117"/>
      <c r="FB270" s="117">
        <v>45065</v>
      </c>
      <c r="FC270" s="117">
        <v>45065</v>
      </c>
      <c r="FD270" s="117">
        <v>45065</v>
      </c>
      <c r="FE270" s="117">
        <v>45065</v>
      </c>
      <c r="FF270" s="116">
        <v>70</v>
      </c>
      <c r="FG270" s="117"/>
      <c r="FH270" s="138"/>
      <c r="FI270" s="142"/>
      <c r="FJ270" s="142"/>
      <c r="FK270" s="143">
        <v>243347</v>
      </c>
      <c r="FL270" s="143">
        <v>243347</v>
      </c>
      <c r="FM270" s="139" t="s">
        <v>708</v>
      </c>
      <c r="FN270" s="142"/>
      <c r="FO270" s="142"/>
      <c r="FP270" s="143">
        <v>243347</v>
      </c>
      <c r="FQ270" s="143">
        <v>243347</v>
      </c>
      <c r="FR270" s="157" t="s">
        <v>729</v>
      </c>
      <c r="FS270" s="450" t="s">
        <v>4723</v>
      </c>
      <c r="FT270" s="477">
        <v>45147</v>
      </c>
      <c r="FU270" s="478" t="s">
        <v>4865</v>
      </c>
      <c r="FW270" s="470" t="s">
        <v>4724</v>
      </c>
      <c r="FX270" s="471">
        <v>45106</v>
      </c>
      <c r="FY270" s="470" t="s">
        <v>4800</v>
      </c>
    </row>
    <row r="271" spans="1:181" ht="20.100000000000001" customHeight="1" x14ac:dyDescent="0.5">
      <c r="A271" s="109">
        <v>270</v>
      </c>
      <c r="B271" s="109" t="s">
        <v>674</v>
      </c>
      <c r="C271" s="109">
        <v>270</v>
      </c>
      <c r="D271" s="110" t="s">
        <v>675</v>
      </c>
      <c r="E271" s="110" t="s">
        <v>676</v>
      </c>
      <c r="F271" s="110" t="s">
        <v>1561</v>
      </c>
      <c r="G271" s="111" t="s">
        <v>339</v>
      </c>
      <c r="H271" s="110" t="s">
        <v>1203</v>
      </c>
      <c r="I271" s="110" t="s">
        <v>3181</v>
      </c>
      <c r="J271" s="110"/>
      <c r="K271" s="111" t="s">
        <v>3182</v>
      </c>
      <c r="L271" s="111" t="s">
        <v>3183</v>
      </c>
      <c r="M271" s="111" t="s">
        <v>3184</v>
      </c>
      <c r="N271" s="111" t="s">
        <v>1565</v>
      </c>
      <c r="O271" s="111" t="s">
        <v>3186</v>
      </c>
      <c r="P271" s="113">
        <v>14.881103074523599</v>
      </c>
      <c r="Q271" s="113">
        <v>100.403164015455</v>
      </c>
      <c r="R271" s="114" t="s">
        <v>3187</v>
      </c>
      <c r="S271" s="114" t="s">
        <v>3188</v>
      </c>
      <c r="T271" s="115" t="s">
        <v>3189</v>
      </c>
      <c r="U271" s="115" t="s">
        <v>3190</v>
      </c>
      <c r="V271" s="115"/>
      <c r="W271" s="115" t="s">
        <v>3191</v>
      </c>
      <c r="X271" s="115"/>
      <c r="Y271" s="115"/>
      <c r="Z271" s="181"/>
      <c r="AA271" s="181"/>
      <c r="AB271" s="115"/>
      <c r="AC271" s="115"/>
      <c r="AD271" s="166" t="s">
        <v>1313</v>
      </c>
      <c r="AE271" s="166" t="s">
        <v>1314</v>
      </c>
      <c r="AF271" s="117">
        <v>44984</v>
      </c>
      <c r="AG271" s="132">
        <v>44984</v>
      </c>
      <c r="AH271" s="118" t="s">
        <v>691</v>
      </c>
      <c r="AI271" s="118" t="s">
        <v>692</v>
      </c>
      <c r="AJ271" s="146">
        <v>8</v>
      </c>
      <c r="AK271" s="146">
        <v>8</v>
      </c>
      <c r="AL271" s="146">
        <v>3.5</v>
      </c>
      <c r="AM271" s="146">
        <v>64</v>
      </c>
      <c r="AN271" s="147">
        <v>2</v>
      </c>
      <c r="AO271" s="147">
        <v>4</v>
      </c>
      <c r="AP271" s="240"/>
      <c r="AQ271" s="147"/>
      <c r="AR271" s="149">
        <v>3</v>
      </c>
      <c r="AS271" s="149"/>
      <c r="AT271" s="138">
        <v>44972</v>
      </c>
      <c r="AU271" s="294" t="s">
        <v>3180</v>
      </c>
      <c r="AV271" s="149" t="s">
        <v>696</v>
      </c>
      <c r="AW271" s="150" t="s">
        <v>1584</v>
      </c>
      <c r="AX271" s="147" t="s">
        <v>3192</v>
      </c>
      <c r="AY271" s="147"/>
      <c r="AZ271" s="147"/>
      <c r="BA271" s="147" t="s">
        <v>697</v>
      </c>
      <c r="BB271" s="147"/>
      <c r="BC271" s="147"/>
      <c r="BD271" s="150" t="s">
        <v>698</v>
      </c>
      <c r="BE271" s="150"/>
      <c r="BF271" s="150"/>
      <c r="BG271" s="151" t="s">
        <v>699</v>
      </c>
      <c r="BH271" s="151" t="s">
        <v>1964</v>
      </c>
      <c r="BI271" s="151" t="s">
        <v>701</v>
      </c>
      <c r="BJ271" s="152"/>
      <c r="BK271" s="152"/>
      <c r="BL271" s="153"/>
      <c r="BM271" s="154"/>
      <c r="BN271" s="111" t="s">
        <v>3186</v>
      </c>
      <c r="BO271" s="131" t="s">
        <v>3185</v>
      </c>
      <c r="BP271" s="131" t="s">
        <v>703</v>
      </c>
      <c r="BQ271" s="116" t="s">
        <v>704</v>
      </c>
      <c r="BR271" s="116" t="s">
        <v>705</v>
      </c>
      <c r="BS271" s="132">
        <v>44984</v>
      </c>
      <c r="BT271" s="133">
        <v>100</v>
      </c>
      <c r="BU271" s="132">
        <v>44984</v>
      </c>
      <c r="BV271" s="132"/>
      <c r="BW271" s="132"/>
      <c r="BX271" s="134"/>
      <c r="BY271" s="134"/>
      <c r="BZ271" s="134"/>
      <c r="CA271" s="132"/>
      <c r="CB271" s="135"/>
      <c r="CC271" s="132"/>
      <c r="CD271" s="136"/>
      <c r="CE271" s="136"/>
      <c r="CF271" s="136"/>
      <c r="CG271" s="135"/>
      <c r="CH271" s="129" t="s">
        <v>701</v>
      </c>
      <c r="CI271" s="117">
        <v>45014</v>
      </c>
      <c r="CJ271" s="117">
        <v>45014</v>
      </c>
      <c r="CK271" s="132"/>
      <c r="CL271" s="117">
        <v>45014</v>
      </c>
      <c r="CM271" s="133">
        <v>100</v>
      </c>
      <c r="CN271" s="117">
        <v>45014</v>
      </c>
      <c r="CO271" s="117"/>
      <c r="CP271" s="132">
        <v>45022</v>
      </c>
      <c r="CQ271" s="132">
        <v>45022</v>
      </c>
      <c r="CR271" s="117"/>
      <c r="CS271" s="132">
        <v>45022</v>
      </c>
      <c r="CT271" s="133">
        <v>100</v>
      </c>
      <c r="CU271" s="132">
        <v>45022</v>
      </c>
      <c r="CV271" s="117"/>
      <c r="CW271" s="147" t="s">
        <v>3192</v>
      </c>
      <c r="CX271" s="147"/>
      <c r="CY271" s="117">
        <v>45014</v>
      </c>
      <c r="CZ271" s="117">
        <v>45014</v>
      </c>
      <c r="DA271" s="117"/>
      <c r="DB271" s="117">
        <v>45014</v>
      </c>
      <c r="DC271" s="133">
        <v>100</v>
      </c>
      <c r="DD271" s="117">
        <v>45014</v>
      </c>
      <c r="DE271" s="138"/>
      <c r="DF271" s="138">
        <v>45019</v>
      </c>
      <c r="DG271" s="139" t="s">
        <v>4413</v>
      </c>
      <c r="DH271" s="117">
        <v>45037</v>
      </c>
      <c r="DI271" s="117">
        <v>45037</v>
      </c>
      <c r="DJ271" s="117">
        <v>45037</v>
      </c>
      <c r="DK271" s="117">
        <v>45037</v>
      </c>
      <c r="DL271" s="117"/>
      <c r="DM271" s="117"/>
      <c r="DN271" s="117"/>
      <c r="DO271" s="117"/>
      <c r="DP271" s="140"/>
      <c r="DQ271" s="117"/>
      <c r="DR271" s="117"/>
      <c r="DS271" s="117"/>
      <c r="DT271" s="117"/>
      <c r="DU271" s="117"/>
      <c r="DV271" s="117"/>
      <c r="DW271" s="133"/>
      <c r="DX271" s="117"/>
      <c r="DY271" s="117"/>
      <c r="DZ271" s="117">
        <v>45041</v>
      </c>
      <c r="EA271" s="117">
        <v>45041</v>
      </c>
      <c r="EB271" s="117"/>
      <c r="EC271" s="117">
        <v>45041</v>
      </c>
      <c r="ED271" s="116">
        <v>100</v>
      </c>
      <c r="EE271" s="117">
        <v>45041</v>
      </c>
      <c r="EF271" s="117" t="s">
        <v>4485</v>
      </c>
      <c r="EG271" s="117">
        <v>45049</v>
      </c>
      <c r="EH271" s="117">
        <v>45049</v>
      </c>
      <c r="EI271" s="117"/>
      <c r="EJ271" s="117">
        <v>45050</v>
      </c>
      <c r="EK271" s="116">
        <v>100</v>
      </c>
      <c r="EL271" s="117">
        <v>45062</v>
      </c>
      <c r="EM271" s="122" t="s">
        <v>4807</v>
      </c>
      <c r="EN271" s="141"/>
      <c r="EO271" s="141"/>
      <c r="EP271" s="141"/>
      <c r="EQ271" s="141"/>
      <c r="ER271" s="141"/>
      <c r="ES271" s="141"/>
      <c r="ET271" s="141"/>
      <c r="EU271" s="117"/>
      <c r="EV271" s="117"/>
      <c r="EW271" s="117"/>
      <c r="EX271" s="117"/>
      <c r="EY271" s="117"/>
      <c r="EZ271" s="117"/>
      <c r="FA271" s="117"/>
      <c r="FB271" s="117">
        <v>45064</v>
      </c>
      <c r="FC271" s="117">
        <v>45064</v>
      </c>
      <c r="FD271" s="117">
        <v>45064</v>
      </c>
      <c r="FE271" s="117">
        <v>45064</v>
      </c>
      <c r="FF271" s="116">
        <v>70</v>
      </c>
      <c r="FG271" s="117"/>
      <c r="FH271" s="138"/>
      <c r="FI271" s="142"/>
      <c r="FJ271" s="142"/>
      <c r="FK271" s="143"/>
      <c r="FL271" s="143"/>
      <c r="FM271" s="139"/>
      <c r="FN271" s="142"/>
      <c r="FO271" s="142"/>
      <c r="FP271" s="143"/>
      <c r="FQ271" s="143"/>
      <c r="FR271" s="139"/>
      <c r="FS271" s="450" t="s">
        <v>4723</v>
      </c>
      <c r="FT271" s="477">
        <v>45147</v>
      </c>
      <c r="FU271" s="478" t="s">
        <v>4865</v>
      </c>
      <c r="FW271" s="470" t="s">
        <v>4724</v>
      </c>
      <c r="FX271" s="471">
        <v>45106</v>
      </c>
      <c r="FY271" s="470" t="s">
        <v>4800</v>
      </c>
    </row>
    <row r="272" spans="1:181" ht="20.100000000000001" customHeight="1" x14ac:dyDescent="0.5">
      <c r="A272" s="109">
        <v>271</v>
      </c>
      <c r="B272" s="109" t="s">
        <v>674</v>
      </c>
      <c r="C272" s="109">
        <v>271</v>
      </c>
      <c r="D272" s="110" t="s">
        <v>675</v>
      </c>
      <c r="E272" s="110" t="s">
        <v>676</v>
      </c>
      <c r="F272" s="110" t="s">
        <v>1561</v>
      </c>
      <c r="G272" s="111" t="s">
        <v>339</v>
      </c>
      <c r="H272" s="110" t="s">
        <v>1203</v>
      </c>
      <c r="I272" s="110" t="s">
        <v>3193</v>
      </c>
      <c r="J272" s="110"/>
      <c r="K272" s="111" t="s">
        <v>3194</v>
      </c>
      <c r="L272" s="111" t="s">
        <v>3195</v>
      </c>
      <c r="M272" s="111"/>
      <c r="N272" s="111" t="s">
        <v>1565</v>
      </c>
      <c r="O272" s="111" t="s">
        <v>3196</v>
      </c>
      <c r="P272" s="113">
        <v>14.894171</v>
      </c>
      <c r="Q272" s="113">
        <v>100.412881</v>
      </c>
      <c r="R272" s="114" t="s">
        <v>3197</v>
      </c>
      <c r="S272" s="114" t="s">
        <v>3198</v>
      </c>
      <c r="T272" s="115" t="s">
        <v>3199</v>
      </c>
      <c r="U272" s="115" t="s">
        <v>3200</v>
      </c>
      <c r="V272" s="115"/>
      <c r="W272" s="115" t="s">
        <v>3201</v>
      </c>
      <c r="X272" s="115"/>
      <c r="Y272" s="115"/>
      <c r="Z272" s="181"/>
      <c r="AA272" s="181"/>
      <c r="AB272" s="115"/>
      <c r="AC272" s="115"/>
      <c r="AD272" s="166" t="s">
        <v>1762</v>
      </c>
      <c r="AE272" s="166" t="s">
        <v>1763</v>
      </c>
      <c r="AF272" s="117">
        <v>44984</v>
      </c>
      <c r="AG272" s="132">
        <v>44984</v>
      </c>
      <c r="AH272" s="118" t="s">
        <v>691</v>
      </c>
      <c r="AI272" s="118" t="s">
        <v>692</v>
      </c>
      <c r="AJ272" s="146">
        <v>8</v>
      </c>
      <c r="AK272" s="146">
        <v>8</v>
      </c>
      <c r="AL272" s="146">
        <v>3</v>
      </c>
      <c r="AM272" s="146">
        <v>64</v>
      </c>
      <c r="AN272" s="147">
        <v>1</v>
      </c>
      <c r="AO272" s="147">
        <v>2</v>
      </c>
      <c r="AP272" s="240"/>
      <c r="AQ272" s="147"/>
      <c r="AR272" s="149">
        <v>3</v>
      </c>
      <c r="AS272" s="149"/>
      <c r="AT272" s="138">
        <v>44972</v>
      </c>
      <c r="AU272" s="294" t="s">
        <v>3180</v>
      </c>
      <c r="AV272" s="149" t="s">
        <v>696</v>
      </c>
      <c r="AW272" s="150"/>
      <c r="AX272" s="147"/>
      <c r="AY272" s="147"/>
      <c r="AZ272" s="147"/>
      <c r="BA272" s="147" t="s">
        <v>697</v>
      </c>
      <c r="BB272" s="147"/>
      <c r="BC272" s="147"/>
      <c r="BD272" s="150" t="s">
        <v>698</v>
      </c>
      <c r="BE272" s="150"/>
      <c r="BF272" s="150"/>
      <c r="BG272" s="151" t="s">
        <v>699</v>
      </c>
      <c r="BH272" s="151" t="s">
        <v>1964</v>
      </c>
      <c r="BI272" s="151" t="s">
        <v>701</v>
      </c>
      <c r="BJ272" s="152"/>
      <c r="BK272" s="152"/>
      <c r="BL272" s="153"/>
      <c r="BM272" s="154"/>
      <c r="BN272" s="111" t="s">
        <v>3196</v>
      </c>
      <c r="BO272" s="226" t="s">
        <v>3196</v>
      </c>
      <c r="BP272" s="130"/>
      <c r="BQ272" s="116" t="s">
        <v>704</v>
      </c>
      <c r="BR272" s="116" t="s">
        <v>1143</v>
      </c>
      <c r="BS272" s="132">
        <v>44984</v>
      </c>
      <c r="BT272" s="133">
        <v>100</v>
      </c>
      <c r="BU272" s="132">
        <v>44984</v>
      </c>
      <c r="BV272" s="132"/>
      <c r="BW272" s="132"/>
      <c r="BX272" s="134"/>
      <c r="BY272" s="134"/>
      <c r="BZ272" s="134"/>
      <c r="CA272" s="132"/>
      <c r="CB272" s="135"/>
      <c r="CC272" s="132"/>
      <c r="CD272" s="136"/>
      <c r="CE272" s="136"/>
      <c r="CF272" s="136"/>
      <c r="CG272" s="135"/>
      <c r="CH272" s="129" t="s">
        <v>701</v>
      </c>
      <c r="CI272" s="132">
        <v>45008</v>
      </c>
      <c r="CJ272" s="132">
        <v>45008</v>
      </c>
      <c r="CK272" s="132"/>
      <c r="CL272" s="132">
        <v>45008</v>
      </c>
      <c r="CM272" s="133">
        <v>100</v>
      </c>
      <c r="CN272" s="132">
        <v>45008</v>
      </c>
      <c r="CO272" s="117"/>
      <c r="CP272" s="137" t="s">
        <v>4382</v>
      </c>
      <c r="CQ272" s="132"/>
      <c r="CR272" s="117"/>
      <c r="CS272" s="132"/>
      <c r="CT272" s="133"/>
      <c r="CU272" s="137" t="s">
        <v>4382</v>
      </c>
      <c r="CV272" s="117"/>
      <c r="CW272" s="147"/>
      <c r="CX272" s="147"/>
      <c r="CY272" s="117">
        <v>45019</v>
      </c>
      <c r="CZ272" s="117">
        <v>45019</v>
      </c>
      <c r="DA272" s="117"/>
      <c r="DB272" s="117">
        <v>45019</v>
      </c>
      <c r="DC272" s="133">
        <v>100</v>
      </c>
      <c r="DD272" s="117">
        <v>45019</v>
      </c>
      <c r="DE272" s="138"/>
      <c r="DF272" s="138">
        <v>45023</v>
      </c>
      <c r="DG272" s="139" t="s">
        <v>4387</v>
      </c>
      <c r="DH272" s="117">
        <v>45041</v>
      </c>
      <c r="DI272" s="117">
        <v>45041</v>
      </c>
      <c r="DJ272" s="117">
        <v>45041</v>
      </c>
      <c r="DK272" s="117">
        <v>45041</v>
      </c>
      <c r="DL272" s="117"/>
      <c r="DM272" s="117"/>
      <c r="DN272" s="117"/>
      <c r="DO272" s="117"/>
      <c r="DP272" s="140"/>
      <c r="DQ272" s="117"/>
      <c r="DR272" s="117"/>
      <c r="DS272" s="117"/>
      <c r="DT272" s="117"/>
      <c r="DU272" s="117"/>
      <c r="DV272" s="117"/>
      <c r="DW272" s="133"/>
      <c r="DX272" s="117"/>
      <c r="DY272" s="117"/>
      <c r="DZ272" s="117"/>
      <c r="EA272" s="117"/>
      <c r="EB272" s="117"/>
      <c r="EC272" s="117"/>
      <c r="ED272" s="116"/>
      <c r="EE272" s="117"/>
      <c r="EF272" s="117"/>
      <c r="EG272" s="117">
        <v>45049</v>
      </c>
      <c r="EH272" s="117">
        <v>45049</v>
      </c>
      <c r="EI272" s="117"/>
      <c r="EJ272" s="117">
        <v>45050</v>
      </c>
      <c r="EK272" s="133">
        <v>100</v>
      </c>
      <c r="EL272" s="117">
        <v>45064</v>
      </c>
      <c r="EM272" s="122" t="s">
        <v>4858</v>
      </c>
      <c r="EN272" s="141"/>
      <c r="EO272" s="141"/>
      <c r="EP272" s="141"/>
      <c r="EQ272" s="141"/>
      <c r="ER272" s="141"/>
      <c r="ES272" s="141"/>
      <c r="ET272" s="141"/>
      <c r="EU272" s="117"/>
      <c r="EV272" s="117"/>
      <c r="EW272" s="117"/>
      <c r="EX272" s="117"/>
      <c r="EY272" s="117"/>
      <c r="EZ272" s="117"/>
      <c r="FA272" s="117"/>
      <c r="FB272" s="117">
        <v>45065</v>
      </c>
      <c r="FC272" s="117">
        <v>45065</v>
      </c>
      <c r="FD272" s="117">
        <v>45065</v>
      </c>
      <c r="FE272" s="117">
        <v>45065</v>
      </c>
      <c r="FF272" s="116">
        <v>70</v>
      </c>
      <c r="FG272" s="117"/>
      <c r="FH272" s="138"/>
      <c r="FI272" s="142"/>
      <c r="FJ272" s="142"/>
      <c r="FK272" s="143">
        <v>243354</v>
      </c>
      <c r="FL272" s="143">
        <v>243354</v>
      </c>
      <c r="FM272" s="139" t="s">
        <v>708</v>
      </c>
      <c r="FN272" s="142"/>
      <c r="FO272" s="142"/>
      <c r="FP272" s="143">
        <v>243354</v>
      </c>
      <c r="FQ272" s="143">
        <v>243354</v>
      </c>
      <c r="FR272" s="139" t="s">
        <v>708</v>
      </c>
      <c r="FS272" s="450" t="s">
        <v>4723</v>
      </c>
      <c r="FT272" s="477">
        <v>45147</v>
      </c>
      <c r="FU272" s="478" t="s">
        <v>4865</v>
      </c>
      <c r="FW272" s="470" t="s">
        <v>4724</v>
      </c>
      <c r="FX272" s="471">
        <v>45106</v>
      </c>
      <c r="FY272" s="470" t="s">
        <v>4800</v>
      </c>
    </row>
    <row r="273" spans="1:181" ht="20.100000000000001" customHeight="1" x14ac:dyDescent="0.5">
      <c r="A273" s="109">
        <v>272</v>
      </c>
      <c r="B273" s="109" t="s">
        <v>674</v>
      </c>
      <c r="C273" s="109">
        <v>272</v>
      </c>
      <c r="D273" s="110" t="s">
        <v>675</v>
      </c>
      <c r="E273" s="110" t="s">
        <v>676</v>
      </c>
      <c r="F273" s="110" t="s">
        <v>1561</v>
      </c>
      <c r="G273" s="111" t="s">
        <v>339</v>
      </c>
      <c r="H273" s="110" t="s">
        <v>1203</v>
      </c>
      <c r="I273" s="110" t="s">
        <v>3202</v>
      </c>
      <c r="J273" s="110" t="s">
        <v>3203</v>
      </c>
      <c r="K273" s="111" t="s">
        <v>3204</v>
      </c>
      <c r="L273" s="111" t="s">
        <v>3195</v>
      </c>
      <c r="M273" s="111" t="s">
        <v>912</v>
      </c>
      <c r="N273" s="111" t="s">
        <v>1565</v>
      </c>
      <c r="O273" s="111" t="s">
        <v>3206</v>
      </c>
      <c r="P273" s="113">
        <v>14.8612</v>
      </c>
      <c r="Q273" s="113">
        <v>100.390062</v>
      </c>
      <c r="R273" s="114" t="s">
        <v>3207</v>
      </c>
      <c r="S273" s="114" t="s">
        <v>3208</v>
      </c>
      <c r="T273" s="115" t="s">
        <v>3209</v>
      </c>
      <c r="U273" s="115" t="s">
        <v>3210</v>
      </c>
      <c r="V273" s="115"/>
      <c r="W273" s="115" t="s">
        <v>3211</v>
      </c>
      <c r="X273" s="115"/>
      <c r="Y273" s="115"/>
      <c r="Z273" s="181"/>
      <c r="AA273" s="181"/>
      <c r="AB273" s="115"/>
      <c r="AC273" s="115"/>
      <c r="AD273" s="166" t="s">
        <v>1313</v>
      </c>
      <c r="AE273" s="166" t="s">
        <v>1314</v>
      </c>
      <c r="AF273" s="117" t="s">
        <v>690</v>
      </c>
      <c r="AG273" s="132">
        <v>44970</v>
      </c>
      <c r="AH273" s="118" t="s">
        <v>691</v>
      </c>
      <c r="AI273" s="118" t="s">
        <v>692</v>
      </c>
      <c r="AJ273" s="145">
        <v>15</v>
      </c>
      <c r="AK273" s="146">
        <v>10</v>
      </c>
      <c r="AL273" s="146">
        <v>3.5</v>
      </c>
      <c r="AM273" s="146">
        <f>AJ273*AK273</f>
        <v>150</v>
      </c>
      <c r="AN273" s="147">
        <v>1</v>
      </c>
      <c r="AO273" s="147">
        <v>2</v>
      </c>
      <c r="AP273" s="116" t="s">
        <v>3212</v>
      </c>
      <c r="AQ273" s="330"/>
      <c r="AR273" s="147">
        <v>3</v>
      </c>
      <c r="AS273" s="149"/>
      <c r="AT273" s="138">
        <v>44972</v>
      </c>
      <c r="AU273" s="148" t="s">
        <v>3213</v>
      </c>
      <c r="AV273" s="149" t="s">
        <v>696</v>
      </c>
      <c r="AW273" s="150"/>
      <c r="AX273" s="147"/>
      <c r="AY273" s="147"/>
      <c r="AZ273" s="147"/>
      <c r="BA273" s="147"/>
      <c r="BB273" s="147"/>
      <c r="BC273" s="147"/>
      <c r="BD273" s="150"/>
      <c r="BE273" s="150" t="s">
        <v>3214</v>
      </c>
      <c r="BF273" s="158">
        <v>1</v>
      </c>
      <c r="BG273" s="237" t="s">
        <v>699</v>
      </c>
      <c r="BH273" s="237" t="s">
        <v>1964</v>
      </c>
      <c r="BI273" s="237" t="s">
        <v>701</v>
      </c>
      <c r="BJ273" s="152"/>
      <c r="BK273" s="152"/>
      <c r="BL273" s="170" t="s">
        <v>3120</v>
      </c>
      <c r="BM273" s="154"/>
      <c r="BN273" s="111" t="s">
        <v>3206</v>
      </c>
      <c r="BO273" s="131" t="s">
        <v>3205</v>
      </c>
      <c r="BP273" s="131" t="s">
        <v>703</v>
      </c>
      <c r="BQ273" s="116" t="s">
        <v>704</v>
      </c>
      <c r="BR273" s="116" t="s">
        <v>1143</v>
      </c>
      <c r="BS273" s="132">
        <v>44970</v>
      </c>
      <c r="BT273" s="133">
        <v>100</v>
      </c>
      <c r="BU273" s="132">
        <v>44970</v>
      </c>
      <c r="BV273" s="132"/>
      <c r="BW273" s="132"/>
      <c r="BX273" s="134"/>
      <c r="BY273" s="134"/>
      <c r="BZ273" s="134"/>
      <c r="CA273" s="132"/>
      <c r="CB273" s="135"/>
      <c r="CC273" s="132"/>
      <c r="CD273" s="136"/>
      <c r="CE273" s="136"/>
      <c r="CF273" s="136"/>
      <c r="CG273" s="135"/>
      <c r="CH273" s="129" t="s">
        <v>701</v>
      </c>
      <c r="CI273" s="132">
        <v>45026</v>
      </c>
      <c r="CJ273" s="132">
        <v>45026</v>
      </c>
      <c r="CK273" s="132"/>
      <c r="CL273" s="132">
        <v>45026</v>
      </c>
      <c r="CM273" s="133">
        <v>100</v>
      </c>
      <c r="CN273" s="132">
        <v>45026</v>
      </c>
      <c r="CO273" s="117"/>
      <c r="CP273" s="132">
        <v>45027</v>
      </c>
      <c r="CQ273" s="132">
        <v>45027</v>
      </c>
      <c r="CR273" s="117"/>
      <c r="CS273" s="132">
        <v>45027</v>
      </c>
      <c r="CT273" s="133">
        <v>100</v>
      </c>
      <c r="CU273" s="132">
        <v>45027</v>
      </c>
      <c r="CV273" s="227" t="s">
        <v>1779</v>
      </c>
      <c r="CW273" s="147"/>
      <c r="CX273" s="147"/>
      <c r="CY273" s="117">
        <v>45026</v>
      </c>
      <c r="CZ273" s="117">
        <v>45026</v>
      </c>
      <c r="DA273" s="117"/>
      <c r="DB273" s="117">
        <v>45026</v>
      </c>
      <c r="DC273" s="133">
        <v>100</v>
      </c>
      <c r="DD273" s="117">
        <v>45026</v>
      </c>
      <c r="DE273" s="138"/>
      <c r="DF273" s="138">
        <v>45023</v>
      </c>
      <c r="DG273" s="139" t="s">
        <v>4387</v>
      </c>
      <c r="DH273" s="117">
        <v>45042</v>
      </c>
      <c r="DI273" s="117">
        <v>45042</v>
      </c>
      <c r="DJ273" s="117">
        <v>45042</v>
      </c>
      <c r="DK273" s="117">
        <v>45042</v>
      </c>
      <c r="DL273" s="117"/>
      <c r="DM273" s="117"/>
      <c r="DN273" s="117"/>
      <c r="DO273" s="117"/>
      <c r="DP273" s="140"/>
      <c r="DQ273" s="117"/>
      <c r="DR273" s="117"/>
      <c r="DS273" s="117">
        <v>45065</v>
      </c>
      <c r="DT273" s="117">
        <v>45065</v>
      </c>
      <c r="DU273" s="117"/>
      <c r="DV273" s="117">
        <v>45065</v>
      </c>
      <c r="DW273" s="133">
        <v>100</v>
      </c>
      <c r="DX273" s="117">
        <v>45065</v>
      </c>
      <c r="DY273" s="117"/>
      <c r="DZ273" s="117">
        <v>45045</v>
      </c>
      <c r="EA273" s="117">
        <v>45045</v>
      </c>
      <c r="EB273" s="117"/>
      <c r="EC273" s="117">
        <v>45045</v>
      </c>
      <c r="ED273" s="116">
        <v>100</v>
      </c>
      <c r="EE273" s="117">
        <v>45045</v>
      </c>
      <c r="EF273" s="117" t="s">
        <v>4556</v>
      </c>
      <c r="EG273" s="117">
        <v>45051</v>
      </c>
      <c r="EH273" s="117">
        <v>45051</v>
      </c>
      <c r="EI273" s="117"/>
      <c r="EJ273" s="117">
        <v>45052</v>
      </c>
      <c r="EK273" s="116">
        <v>100</v>
      </c>
      <c r="EL273" s="117">
        <v>45062</v>
      </c>
      <c r="EM273" s="122" t="s">
        <v>4881</v>
      </c>
      <c r="EN273" s="141"/>
      <c r="EO273" s="141"/>
      <c r="EP273" s="141"/>
      <c r="EQ273" s="141"/>
      <c r="ER273" s="141"/>
      <c r="ES273" s="141"/>
      <c r="ET273" s="141"/>
      <c r="EU273" s="117"/>
      <c r="EV273" s="117"/>
      <c r="EW273" s="117"/>
      <c r="EX273" s="117"/>
      <c r="EY273" s="117"/>
      <c r="EZ273" s="117"/>
      <c r="FA273" s="117"/>
      <c r="FB273" s="117">
        <v>45063</v>
      </c>
      <c r="FC273" s="117">
        <v>45063</v>
      </c>
      <c r="FD273" s="117">
        <v>45063</v>
      </c>
      <c r="FE273" s="117">
        <v>45063</v>
      </c>
      <c r="FF273" s="116">
        <v>70</v>
      </c>
      <c r="FG273" s="117"/>
      <c r="FH273" s="138"/>
      <c r="FI273" s="142"/>
      <c r="FJ273" s="142"/>
      <c r="FK273" s="143">
        <v>243347</v>
      </c>
      <c r="FL273" s="143">
        <v>243347</v>
      </c>
      <c r="FM273" s="139" t="s">
        <v>708</v>
      </c>
      <c r="FN273" s="142"/>
      <c r="FO273" s="142"/>
      <c r="FP273" s="143">
        <v>243347</v>
      </c>
      <c r="FQ273" s="143">
        <v>243347</v>
      </c>
      <c r="FR273" s="139" t="s">
        <v>708</v>
      </c>
      <c r="FS273" s="450" t="s">
        <v>4723</v>
      </c>
      <c r="FT273" s="477">
        <v>45148</v>
      </c>
      <c r="FU273" s="478" t="s">
        <v>4865</v>
      </c>
      <c r="FW273" s="470" t="s">
        <v>4723</v>
      </c>
      <c r="FX273" s="471">
        <v>45107</v>
      </c>
      <c r="FY273" s="470" t="s">
        <v>4800</v>
      </c>
    </row>
    <row r="274" spans="1:181" ht="20.100000000000001" customHeight="1" x14ac:dyDescent="0.5">
      <c r="A274" s="109">
        <v>273</v>
      </c>
      <c r="B274" s="109" t="s">
        <v>674</v>
      </c>
      <c r="C274" s="109">
        <v>273</v>
      </c>
      <c r="D274" s="110" t="s">
        <v>675</v>
      </c>
      <c r="E274" s="110" t="s">
        <v>676</v>
      </c>
      <c r="F274" s="110" t="s">
        <v>1561</v>
      </c>
      <c r="G274" s="111" t="s">
        <v>339</v>
      </c>
      <c r="H274" s="110" t="s">
        <v>3215</v>
      </c>
      <c r="I274" s="110" t="s">
        <v>3216</v>
      </c>
      <c r="J274" s="110" t="s">
        <v>4562</v>
      </c>
      <c r="K274" s="111" t="s">
        <v>3217</v>
      </c>
      <c r="L274" s="111" t="s">
        <v>3124</v>
      </c>
      <c r="M274" s="111"/>
      <c r="N274" s="111" t="s">
        <v>1565</v>
      </c>
      <c r="O274" s="111" t="s">
        <v>3218</v>
      </c>
      <c r="P274" s="113">
        <v>14.828312</v>
      </c>
      <c r="Q274" s="113">
        <v>100.432844</v>
      </c>
      <c r="R274" s="114" t="s">
        <v>3219</v>
      </c>
      <c r="S274" s="114" t="s">
        <v>3220</v>
      </c>
      <c r="T274" s="115" t="s">
        <v>3221</v>
      </c>
      <c r="U274" s="115" t="s">
        <v>3222</v>
      </c>
      <c r="V274" s="115"/>
      <c r="W274" s="115" t="s">
        <v>3223</v>
      </c>
      <c r="X274" s="115"/>
      <c r="Y274" s="115"/>
      <c r="Z274" s="181"/>
      <c r="AA274" s="181"/>
      <c r="AB274" s="115"/>
      <c r="AC274" s="115"/>
      <c r="AD274" s="166" t="s">
        <v>1762</v>
      </c>
      <c r="AE274" s="166" t="s">
        <v>1763</v>
      </c>
      <c r="AF274" s="117" t="s">
        <v>690</v>
      </c>
      <c r="AG274" s="132">
        <v>44970</v>
      </c>
      <c r="AH274" s="118" t="s">
        <v>691</v>
      </c>
      <c r="AI274" s="118" t="s">
        <v>692</v>
      </c>
      <c r="AJ274" s="145">
        <v>6</v>
      </c>
      <c r="AK274" s="146">
        <v>8</v>
      </c>
      <c r="AL274" s="146">
        <v>2.8</v>
      </c>
      <c r="AM274" s="146">
        <f>AJ274*AK274</f>
        <v>48</v>
      </c>
      <c r="AN274" s="147">
        <v>1</v>
      </c>
      <c r="AO274" s="147"/>
      <c r="AP274" s="240" t="s">
        <v>816</v>
      </c>
      <c r="AQ274" s="147" t="s">
        <v>752</v>
      </c>
      <c r="AR274" s="147">
        <v>3</v>
      </c>
      <c r="AS274" s="149"/>
      <c r="AT274" s="138">
        <v>44972</v>
      </c>
      <c r="AU274" s="142"/>
      <c r="AV274" s="149" t="s">
        <v>725</v>
      </c>
      <c r="AW274" s="150" t="s">
        <v>1584</v>
      </c>
      <c r="AX274" s="147"/>
      <c r="AY274" s="147"/>
      <c r="AZ274" s="147"/>
      <c r="BA274" s="147"/>
      <c r="BB274" s="147"/>
      <c r="BC274" s="147"/>
      <c r="BD274" s="235" t="s">
        <v>698</v>
      </c>
      <c r="BE274" s="150"/>
      <c r="BF274" s="150"/>
      <c r="BG274" s="327" t="s">
        <v>699</v>
      </c>
      <c r="BH274" s="237" t="s">
        <v>1964</v>
      </c>
      <c r="BI274" s="237" t="s">
        <v>701</v>
      </c>
      <c r="BJ274" s="152"/>
      <c r="BK274" s="152"/>
      <c r="BL274" s="170" t="s">
        <v>3224</v>
      </c>
      <c r="BM274" s="154"/>
      <c r="BN274" s="111" t="s">
        <v>3218</v>
      </c>
      <c r="BO274" s="226" t="s">
        <v>3218</v>
      </c>
      <c r="BP274" s="130"/>
      <c r="BQ274" s="116" t="s">
        <v>704</v>
      </c>
      <c r="BR274" s="116" t="s">
        <v>1143</v>
      </c>
      <c r="BS274" s="132">
        <v>44970</v>
      </c>
      <c r="BT274" s="133">
        <v>100</v>
      </c>
      <c r="BU274" s="132">
        <v>44970</v>
      </c>
      <c r="BV274" s="132"/>
      <c r="BW274" s="132"/>
      <c r="BX274" s="134"/>
      <c r="BY274" s="134"/>
      <c r="BZ274" s="134"/>
      <c r="CA274" s="132"/>
      <c r="CB274" s="135"/>
      <c r="CC274" s="132"/>
      <c r="CD274" s="136"/>
      <c r="CE274" s="136"/>
      <c r="CF274" s="136"/>
      <c r="CG274" s="135"/>
      <c r="CH274" s="129" t="s">
        <v>701</v>
      </c>
      <c r="CI274" s="132">
        <v>44986</v>
      </c>
      <c r="CJ274" s="132">
        <v>44986</v>
      </c>
      <c r="CK274" s="132"/>
      <c r="CL274" s="132">
        <v>44986</v>
      </c>
      <c r="CM274" s="133">
        <v>100</v>
      </c>
      <c r="CN274" s="132">
        <v>44986</v>
      </c>
      <c r="CO274" s="132"/>
      <c r="CP274" s="132">
        <v>45022</v>
      </c>
      <c r="CQ274" s="132">
        <v>45022</v>
      </c>
      <c r="CR274" s="117"/>
      <c r="CS274" s="132">
        <v>45022</v>
      </c>
      <c r="CT274" s="133">
        <v>100</v>
      </c>
      <c r="CU274" s="132">
        <v>45022</v>
      </c>
      <c r="CV274" s="117"/>
      <c r="CW274" s="147"/>
      <c r="CX274" s="147"/>
      <c r="CY274" s="117">
        <v>45015</v>
      </c>
      <c r="CZ274" s="117">
        <v>45015</v>
      </c>
      <c r="DA274" s="117"/>
      <c r="DB274" s="117">
        <v>45015</v>
      </c>
      <c r="DC274" s="133">
        <v>100</v>
      </c>
      <c r="DD274" s="117">
        <v>45015</v>
      </c>
      <c r="DE274" s="138"/>
      <c r="DF274" s="138">
        <v>45019</v>
      </c>
      <c r="DG274" s="139" t="s">
        <v>4413</v>
      </c>
      <c r="DH274" s="117">
        <v>45040</v>
      </c>
      <c r="DI274" s="117">
        <v>45040</v>
      </c>
      <c r="DJ274" s="117">
        <v>45040</v>
      </c>
      <c r="DK274" s="117">
        <v>45040</v>
      </c>
      <c r="DL274" s="117"/>
      <c r="DM274" s="117"/>
      <c r="DN274" s="117"/>
      <c r="DO274" s="117"/>
      <c r="DP274" s="140"/>
      <c r="DQ274" s="117"/>
      <c r="DR274" s="117"/>
      <c r="DS274" s="117">
        <v>45071</v>
      </c>
      <c r="DT274" s="117">
        <v>45071</v>
      </c>
      <c r="DU274" s="117"/>
      <c r="DV274" s="117">
        <v>45071</v>
      </c>
      <c r="DW274" s="133">
        <v>100</v>
      </c>
      <c r="DX274" s="117">
        <v>45071</v>
      </c>
      <c r="DY274" s="117"/>
      <c r="DZ274" s="117">
        <v>45041</v>
      </c>
      <c r="EA274" s="117">
        <v>45041</v>
      </c>
      <c r="EB274" s="117"/>
      <c r="EC274" s="117">
        <v>45041</v>
      </c>
      <c r="ED274" s="116">
        <v>100</v>
      </c>
      <c r="EE274" s="117">
        <v>45041</v>
      </c>
      <c r="EF274" s="117" t="s">
        <v>4485</v>
      </c>
      <c r="EG274" s="117">
        <v>45051</v>
      </c>
      <c r="EH274" s="117">
        <v>45051</v>
      </c>
      <c r="EI274" s="117"/>
      <c r="EJ274" s="117">
        <v>45051</v>
      </c>
      <c r="EK274" s="133">
        <v>100</v>
      </c>
      <c r="EL274" s="117">
        <v>45062</v>
      </c>
      <c r="EM274" s="122" t="s">
        <v>4529</v>
      </c>
      <c r="EN274" s="141"/>
      <c r="EO274" s="141"/>
      <c r="EP274" s="141"/>
      <c r="EQ274" s="141"/>
      <c r="ER274" s="141"/>
      <c r="ES274" s="141"/>
      <c r="ET274" s="141"/>
      <c r="EU274" s="117"/>
      <c r="EV274" s="117"/>
      <c r="EW274" s="117"/>
      <c r="EX274" s="117"/>
      <c r="EY274" s="117"/>
      <c r="EZ274" s="117"/>
      <c r="FA274" s="117"/>
      <c r="FB274" s="117">
        <v>45063</v>
      </c>
      <c r="FC274" s="117">
        <v>45063</v>
      </c>
      <c r="FD274" s="117">
        <v>45063</v>
      </c>
      <c r="FE274" s="117">
        <v>45063</v>
      </c>
      <c r="FF274" s="116">
        <v>70</v>
      </c>
      <c r="FG274" s="117"/>
      <c r="FH274" s="138"/>
      <c r="FI274" s="142"/>
      <c r="FJ274" s="142"/>
      <c r="FK274" s="143">
        <v>243350</v>
      </c>
      <c r="FL274" s="143">
        <v>243350</v>
      </c>
      <c r="FM274" s="139" t="s">
        <v>708</v>
      </c>
      <c r="FN274" s="142"/>
      <c r="FO274" s="142"/>
      <c r="FP274" s="143">
        <v>243350</v>
      </c>
      <c r="FQ274" s="143">
        <v>243350</v>
      </c>
      <c r="FR274" s="139" t="s">
        <v>708</v>
      </c>
      <c r="FS274" s="450" t="s">
        <v>4723</v>
      </c>
      <c r="FT274" s="477">
        <v>45148</v>
      </c>
      <c r="FU274" s="478" t="s">
        <v>4865</v>
      </c>
      <c r="FW274" s="470" t="s">
        <v>4724</v>
      </c>
      <c r="FX274" s="471">
        <v>45107</v>
      </c>
      <c r="FY274" s="470" t="s">
        <v>4800</v>
      </c>
    </row>
    <row r="275" spans="1:181" ht="20.100000000000001" customHeight="1" x14ac:dyDescent="0.5">
      <c r="A275" s="109">
        <v>274</v>
      </c>
      <c r="B275" s="109" t="s">
        <v>674</v>
      </c>
      <c r="C275" s="109">
        <v>274</v>
      </c>
      <c r="D275" s="110" t="s">
        <v>675</v>
      </c>
      <c r="E275" s="110" t="s">
        <v>676</v>
      </c>
      <c r="F275" s="110" t="s">
        <v>1561</v>
      </c>
      <c r="G275" s="111" t="s">
        <v>44</v>
      </c>
      <c r="H275" s="110" t="s">
        <v>3225</v>
      </c>
      <c r="I275" s="110" t="s">
        <v>3226</v>
      </c>
      <c r="J275" s="110"/>
      <c r="K275" s="111" t="s">
        <v>4563</v>
      </c>
      <c r="L275" s="111" t="s">
        <v>3195</v>
      </c>
      <c r="M275" s="111" t="s">
        <v>3227</v>
      </c>
      <c r="N275" s="111" t="s">
        <v>682</v>
      </c>
      <c r="O275" s="175" t="s">
        <v>3229</v>
      </c>
      <c r="P275" s="113">
        <v>14.599978999999999</v>
      </c>
      <c r="Q275" s="113">
        <v>100.358692</v>
      </c>
      <c r="R275" s="114" t="s">
        <v>3230</v>
      </c>
      <c r="S275" s="114" t="s">
        <v>3231</v>
      </c>
      <c r="T275" s="115" t="s">
        <v>3232</v>
      </c>
      <c r="U275" s="115" t="s">
        <v>3233</v>
      </c>
      <c r="V275" s="115"/>
      <c r="W275" s="115"/>
      <c r="X275" s="115" t="s">
        <v>3228</v>
      </c>
      <c r="Y275" s="115" t="s">
        <v>4564</v>
      </c>
      <c r="Z275" s="181">
        <v>14.599978999999999</v>
      </c>
      <c r="AA275" s="181">
        <v>100.358692</v>
      </c>
      <c r="AB275" s="115" t="s">
        <v>4565</v>
      </c>
      <c r="AC275" s="115" t="s">
        <v>4566</v>
      </c>
      <c r="AD275" s="166" t="s">
        <v>1762</v>
      </c>
      <c r="AE275" s="166" t="s">
        <v>1763</v>
      </c>
      <c r="AF275" s="117" t="s">
        <v>690</v>
      </c>
      <c r="AG275" s="117">
        <v>44967</v>
      </c>
      <c r="AH275" s="116"/>
      <c r="AI275" s="240"/>
      <c r="AJ275" s="145"/>
      <c r="AK275" s="146"/>
      <c r="AL275" s="146"/>
      <c r="AM275" s="146"/>
      <c r="AN275" s="147"/>
      <c r="AO275" s="147"/>
      <c r="AP275" s="240"/>
      <c r="AQ275" s="147"/>
      <c r="AR275" s="147">
        <v>3</v>
      </c>
      <c r="AS275" s="149"/>
      <c r="AT275" s="138">
        <v>44970</v>
      </c>
      <c r="AU275" s="294" t="s">
        <v>3234</v>
      </c>
      <c r="AV275" s="149"/>
      <c r="AW275" s="150"/>
      <c r="AX275" s="147"/>
      <c r="AY275" s="147"/>
      <c r="AZ275" s="147"/>
      <c r="BA275" s="147"/>
      <c r="BB275" s="147"/>
      <c r="BC275" s="147"/>
      <c r="BD275" s="150"/>
      <c r="BE275" s="150"/>
      <c r="BF275" s="150"/>
      <c r="BG275" s="237"/>
      <c r="BH275" s="237" t="s">
        <v>1964</v>
      </c>
      <c r="BI275" s="262" t="s">
        <v>805</v>
      </c>
      <c r="BJ275" s="152"/>
      <c r="BK275" s="152"/>
      <c r="BL275" s="153"/>
      <c r="BM275" s="170" t="s">
        <v>3235</v>
      </c>
      <c r="BN275" s="111" t="s">
        <v>3236</v>
      </c>
      <c r="BO275" s="130" t="s">
        <v>3228</v>
      </c>
      <c r="BP275" s="196" t="s">
        <v>795</v>
      </c>
      <c r="BQ275" s="116" t="s">
        <v>704</v>
      </c>
      <c r="BR275" s="314" t="s">
        <v>705</v>
      </c>
      <c r="BS275" s="202" t="s">
        <v>796</v>
      </c>
      <c r="BT275" s="133">
        <v>100</v>
      </c>
      <c r="BU275" s="202" t="s">
        <v>796</v>
      </c>
      <c r="BV275" s="132"/>
      <c r="BW275" s="132"/>
      <c r="BX275" s="134" t="s">
        <v>616</v>
      </c>
      <c r="BY275" s="134" t="s">
        <v>616</v>
      </c>
      <c r="BZ275" s="243"/>
      <c r="CA275" s="132"/>
      <c r="CB275" s="243" t="s">
        <v>3228</v>
      </c>
      <c r="CC275" s="172"/>
      <c r="CD275" s="173"/>
      <c r="CE275" s="173"/>
      <c r="CF275" s="173"/>
      <c r="CG275" s="171"/>
      <c r="CH275" s="214" t="s">
        <v>1025</v>
      </c>
      <c r="CI275" s="117">
        <v>45027</v>
      </c>
      <c r="CJ275" s="117">
        <v>45027</v>
      </c>
      <c r="CK275" s="132"/>
      <c r="CL275" s="117">
        <v>45027</v>
      </c>
      <c r="CM275" s="133">
        <v>100</v>
      </c>
      <c r="CN275" s="117">
        <v>45027</v>
      </c>
      <c r="CO275" s="117"/>
      <c r="CP275" s="137" t="s">
        <v>4382</v>
      </c>
      <c r="CQ275" s="132"/>
      <c r="CR275" s="117"/>
      <c r="CS275" s="132"/>
      <c r="CT275" s="133"/>
      <c r="CU275" s="137" t="s">
        <v>4382</v>
      </c>
      <c r="CV275" s="117"/>
      <c r="CW275" s="147"/>
      <c r="CX275" s="147"/>
      <c r="CY275" s="117">
        <v>45027</v>
      </c>
      <c r="CZ275" s="117">
        <v>45027</v>
      </c>
      <c r="DA275" s="117"/>
      <c r="DB275" s="117">
        <v>45027</v>
      </c>
      <c r="DC275" s="133">
        <v>100</v>
      </c>
      <c r="DD275" s="117">
        <v>45027</v>
      </c>
      <c r="DE275" s="138"/>
      <c r="DF275" s="138">
        <v>45023</v>
      </c>
      <c r="DG275" s="139" t="s">
        <v>4387</v>
      </c>
      <c r="DH275" s="117">
        <v>45041</v>
      </c>
      <c r="DI275" s="117">
        <v>45041</v>
      </c>
      <c r="DJ275" s="117">
        <v>45041</v>
      </c>
      <c r="DK275" s="117">
        <v>45041</v>
      </c>
      <c r="DL275" s="117"/>
      <c r="DM275" s="117"/>
      <c r="DN275" s="117"/>
      <c r="DO275" s="117"/>
      <c r="DP275" s="140"/>
      <c r="DQ275" s="117"/>
      <c r="DR275" s="117"/>
      <c r="DS275" s="117"/>
      <c r="DT275" s="117"/>
      <c r="DU275" s="117"/>
      <c r="DV275" s="117"/>
      <c r="DW275" s="133"/>
      <c r="DX275" s="117"/>
      <c r="DY275" s="117"/>
      <c r="DZ275" s="117">
        <v>45045</v>
      </c>
      <c r="EA275" s="117">
        <v>45045</v>
      </c>
      <c r="EB275" s="117"/>
      <c r="EC275" s="117">
        <v>45045</v>
      </c>
      <c r="ED275" s="116">
        <v>100</v>
      </c>
      <c r="EE275" s="117">
        <v>45045</v>
      </c>
      <c r="EF275" s="117" t="s">
        <v>4567</v>
      </c>
      <c r="EG275" s="117">
        <v>45056</v>
      </c>
      <c r="EH275" s="117">
        <v>45056</v>
      </c>
      <c r="EI275" s="117"/>
      <c r="EJ275" s="117">
        <v>45056</v>
      </c>
      <c r="EK275" s="133">
        <v>100</v>
      </c>
      <c r="EL275" s="117">
        <v>45062</v>
      </c>
      <c r="EM275" s="122" t="s">
        <v>4765</v>
      </c>
      <c r="EN275" s="141"/>
      <c r="EO275" s="141"/>
      <c r="EP275" s="141"/>
      <c r="EQ275" s="141"/>
      <c r="ER275" s="141"/>
      <c r="ES275" s="141"/>
      <c r="ET275" s="141"/>
      <c r="EU275" s="117"/>
      <c r="EV275" s="117"/>
      <c r="EW275" s="117"/>
      <c r="EX275" s="117"/>
      <c r="EY275" s="117"/>
      <c r="EZ275" s="117"/>
      <c r="FA275" s="117"/>
      <c r="FB275" s="117">
        <v>45063</v>
      </c>
      <c r="FC275" s="117">
        <v>45063</v>
      </c>
      <c r="FD275" s="117">
        <v>45063</v>
      </c>
      <c r="FE275" s="117">
        <v>45063</v>
      </c>
      <c r="FF275" s="116">
        <v>70</v>
      </c>
      <c r="FG275" s="117"/>
      <c r="FH275" s="138"/>
      <c r="FI275" s="142"/>
      <c r="FJ275" s="142"/>
      <c r="FK275" s="143"/>
      <c r="FL275" s="143"/>
      <c r="FM275" s="139"/>
      <c r="FN275" s="142"/>
      <c r="FO275" s="142"/>
      <c r="FP275" s="143"/>
      <c r="FQ275" s="143"/>
      <c r="FR275" s="139"/>
      <c r="FS275" s="465" t="s">
        <v>4718</v>
      </c>
      <c r="FT275" s="466">
        <v>45154</v>
      </c>
      <c r="FU275" s="467" t="s">
        <v>4799</v>
      </c>
      <c r="FW275" s="470" t="s">
        <v>4724</v>
      </c>
      <c r="FX275" s="471">
        <v>45105</v>
      </c>
      <c r="FY275" s="470" t="s">
        <v>4800</v>
      </c>
    </row>
    <row r="276" spans="1:181" ht="20.100000000000001" customHeight="1" x14ac:dyDescent="0.5">
      <c r="A276" s="109">
        <v>275</v>
      </c>
      <c r="B276" s="109" t="s">
        <v>674</v>
      </c>
      <c r="C276" s="109">
        <v>275</v>
      </c>
      <c r="D276" s="110" t="s">
        <v>675</v>
      </c>
      <c r="E276" s="110" t="s">
        <v>676</v>
      </c>
      <c r="F276" s="110" t="s">
        <v>1561</v>
      </c>
      <c r="G276" s="111" t="s">
        <v>44</v>
      </c>
      <c r="H276" s="110" t="s">
        <v>3237</v>
      </c>
      <c r="I276" s="110" t="s">
        <v>3238</v>
      </c>
      <c r="J276" s="110" t="s">
        <v>3239</v>
      </c>
      <c r="K276" s="111" t="s">
        <v>3240</v>
      </c>
      <c r="L276" s="111" t="s">
        <v>3241</v>
      </c>
      <c r="M276" s="111"/>
      <c r="N276" s="111" t="s">
        <v>682</v>
      </c>
      <c r="O276" s="111" t="s">
        <v>3242</v>
      </c>
      <c r="P276" s="113">
        <v>14.672048999999999</v>
      </c>
      <c r="Q276" s="113">
        <v>100.465514</v>
      </c>
      <c r="R276" s="114" t="s">
        <v>3243</v>
      </c>
      <c r="S276" s="114" t="s">
        <v>3244</v>
      </c>
      <c r="T276" s="115"/>
      <c r="U276" s="115"/>
      <c r="V276" s="115"/>
      <c r="W276" s="115" t="s">
        <v>3245</v>
      </c>
      <c r="X276" s="115"/>
      <c r="Y276" s="115"/>
      <c r="Z276" s="181"/>
      <c r="AA276" s="181"/>
      <c r="AB276" s="115"/>
      <c r="AC276" s="115"/>
      <c r="AD276" s="166" t="s">
        <v>1762</v>
      </c>
      <c r="AE276" s="166" t="s">
        <v>1763</v>
      </c>
      <c r="AF276" s="117" t="s">
        <v>690</v>
      </c>
      <c r="AG276" s="132">
        <v>44971</v>
      </c>
      <c r="AH276" s="118" t="s">
        <v>691</v>
      </c>
      <c r="AI276" s="118" t="s">
        <v>692</v>
      </c>
      <c r="AJ276" s="145">
        <v>6</v>
      </c>
      <c r="AK276" s="146">
        <v>9</v>
      </c>
      <c r="AL276" s="146">
        <v>3.4</v>
      </c>
      <c r="AM276" s="146">
        <f t="shared" ref="AM276:AM281" si="6">AJ276*AK276</f>
        <v>54</v>
      </c>
      <c r="AN276" s="147">
        <v>2</v>
      </c>
      <c r="AO276" s="147">
        <v>2</v>
      </c>
      <c r="AP276" s="240"/>
      <c r="AQ276" s="147" t="s">
        <v>752</v>
      </c>
      <c r="AR276" s="147">
        <v>3</v>
      </c>
      <c r="AS276" s="149"/>
      <c r="AT276" s="138"/>
      <c r="AU276" s="142"/>
      <c r="AV276" s="149" t="s">
        <v>725</v>
      </c>
      <c r="AW276" s="150"/>
      <c r="AX276" s="147"/>
      <c r="AY276" s="147"/>
      <c r="AZ276" s="147"/>
      <c r="BA276" s="147"/>
      <c r="BB276" s="147"/>
      <c r="BC276" s="147"/>
      <c r="BD276" s="235" t="s">
        <v>698</v>
      </c>
      <c r="BE276" s="150"/>
      <c r="BF276" s="150"/>
      <c r="BG276" s="237" t="s">
        <v>699</v>
      </c>
      <c r="BH276" s="237" t="s">
        <v>1964</v>
      </c>
      <c r="BI276" s="237" t="s">
        <v>701</v>
      </c>
      <c r="BJ276" s="152"/>
      <c r="BK276" s="152"/>
      <c r="BL276" s="153"/>
      <c r="BM276" s="154"/>
      <c r="BN276" s="111" t="s">
        <v>3242</v>
      </c>
      <c r="BO276" s="226" t="s">
        <v>3242</v>
      </c>
      <c r="BP276" s="130"/>
      <c r="BQ276" s="116" t="s">
        <v>704</v>
      </c>
      <c r="BR276" s="116" t="s">
        <v>705</v>
      </c>
      <c r="BS276" s="132">
        <v>44971</v>
      </c>
      <c r="BT276" s="133">
        <v>100</v>
      </c>
      <c r="BU276" s="132">
        <v>44971</v>
      </c>
      <c r="BV276" s="132"/>
      <c r="BW276" s="132"/>
      <c r="BX276" s="134"/>
      <c r="BY276" s="134"/>
      <c r="BZ276" s="134"/>
      <c r="CA276" s="132"/>
      <c r="CB276" s="135"/>
      <c r="CC276" s="132"/>
      <c r="CD276" s="136"/>
      <c r="CE276" s="136"/>
      <c r="CF276" s="136"/>
      <c r="CG276" s="135"/>
      <c r="CH276" s="129" t="s">
        <v>701</v>
      </c>
      <c r="CI276" s="132">
        <v>44986</v>
      </c>
      <c r="CJ276" s="132">
        <v>44986</v>
      </c>
      <c r="CK276" s="132"/>
      <c r="CL276" s="132">
        <v>44986</v>
      </c>
      <c r="CM276" s="133">
        <v>100</v>
      </c>
      <c r="CN276" s="132">
        <v>44986</v>
      </c>
      <c r="CO276" s="132"/>
      <c r="CP276" s="137" t="s">
        <v>706</v>
      </c>
      <c r="CQ276" s="132"/>
      <c r="CR276" s="117"/>
      <c r="CS276" s="132"/>
      <c r="CT276" s="133"/>
      <c r="CU276" s="137" t="s">
        <v>4382</v>
      </c>
      <c r="CV276" s="117"/>
      <c r="CW276" s="147"/>
      <c r="CX276" s="147"/>
      <c r="CY276" s="117">
        <v>45011</v>
      </c>
      <c r="CZ276" s="117">
        <v>45011</v>
      </c>
      <c r="DA276" s="117"/>
      <c r="DB276" s="117">
        <v>45011</v>
      </c>
      <c r="DC276" s="133">
        <v>100</v>
      </c>
      <c r="DD276" s="117">
        <v>45011</v>
      </c>
      <c r="DE276" s="138"/>
      <c r="DF276" s="138">
        <v>45007</v>
      </c>
      <c r="DG276" s="139" t="s">
        <v>4446</v>
      </c>
      <c r="DH276" s="117">
        <v>45021</v>
      </c>
      <c r="DI276" s="117">
        <v>45021</v>
      </c>
      <c r="DJ276" s="117">
        <v>45021</v>
      </c>
      <c r="DK276" s="117">
        <v>45021</v>
      </c>
      <c r="DL276" s="117"/>
      <c r="DM276" s="117"/>
      <c r="DN276" s="117"/>
      <c r="DO276" s="117"/>
      <c r="DP276" s="140"/>
      <c r="DQ276" s="117"/>
      <c r="DR276" s="117"/>
      <c r="DS276" s="117"/>
      <c r="DT276" s="117"/>
      <c r="DU276" s="117"/>
      <c r="DV276" s="117"/>
      <c r="DW276" s="133"/>
      <c r="DX276" s="117"/>
      <c r="DY276" s="117"/>
      <c r="DZ276" s="117">
        <v>45041</v>
      </c>
      <c r="EA276" s="117">
        <v>45041</v>
      </c>
      <c r="EB276" s="117"/>
      <c r="EC276" s="117">
        <v>45041</v>
      </c>
      <c r="ED276" s="116">
        <v>100</v>
      </c>
      <c r="EE276" s="117">
        <v>45041</v>
      </c>
      <c r="EF276" s="117" t="s">
        <v>1044</v>
      </c>
      <c r="EG276" s="117">
        <v>45041</v>
      </c>
      <c r="EH276" s="117">
        <v>45041</v>
      </c>
      <c r="EI276" s="117"/>
      <c r="EJ276" s="117">
        <v>45041</v>
      </c>
      <c r="EK276" s="116">
        <v>100</v>
      </c>
      <c r="EL276" s="117">
        <v>45062</v>
      </c>
      <c r="EM276" s="122" t="s">
        <v>1044</v>
      </c>
      <c r="EN276" s="141"/>
      <c r="EO276" s="141"/>
      <c r="EP276" s="141"/>
      <c r="EQ276" s="141"/>
      <c r="ER276" s="141"/>
      <c r="ES276" s="141"/>
      <c r="ET276" s="141"/>
      <c r="EU276" s="117"/>
      <c r="EV276" s="117"/>
      <c r="EW276" s="117"/>
      <c r="EX276" s="117"/>
      <c r="EY276" s="117"/>
      <c r="EZ276" s="117"/>
      <c r="FA276" s="117"/>
      <c r="FB276" s="117"/>
      <c r="FC276" s="117"/>
      <c r="FD276" s="117"/>
      <c r="FE276" s="117"/>
      <c r="FF276" s="116"/>
      <c r="FG276" s="117"/>
      <c r="FH276" s="138"/>
      <c r="FI276" s="142"/>
      <c r="FJ276" s="142"/>
      <c r="FK276" s="143">
        <v>243350</v>
      </c>
      <c r="FL276" s="143">
        <v>243350</v>
      </c>
      <c r="FM276" s="139" t="s">
        <v>708</v>
      </c>
      <c r="FN276" s="142"/>
      <c r="FO276" s="142"/>
      <c r="FP276" s="143">
        <v>243350</v>
      </c>
      <c r="FQ276" s="143">
        <v>243350</v>
      </c>
      <c r="FR276" s="139" t="s">
        <v>708</v>
      </c>
      <c r="FS276" s="465" t="s">
        <v>4718</v>
      </c>
      <c r="FT276" s="466">
        <v>45154</v>
      </c>
      <c r="FU276" s="467" t="s">
        <v>4799</v>
      </c>
      <c r="FW276" s="470" t="s">
        <v>4724</v>
      </c>
      <c r="FX276" s="471">
        <v>45105</v>
      </c>
      <c r="FY276" s="470" t="s">
        <v>4800</v>
      </c>
    </row>
    <row r="277" spans="1:181" ht="20.100000000000001" customHeight="1" x14ac:dyDescent="0.5">
      <c r="A277" s="109">
        <v>276</v>
      </c>
      <c r="B277" s="109" t="s">
        <v>674</v>
      </c>
      <c r="C277" s="109">
        <v>276</v>
      </c>
      <c r="D277" s="110" t="s">
        <v>675</v>
      </c>
      <c r="E277" s="110" t="s">
        <v>676</v>
      </c>
      <c r="F277" s="110" t="s">
        <v>1561</v>
      </c>
      <c r="G277" s="111" t="s">
        <v>44</v>
      </c>
      <c r="H277" s="110" t="s">
        <v>3246</v>
      </c>
      <c r="I277" s="110" t="s">
        <v>3246</v>
      </c>
      <c r="J277" s="110"/>
      <c r="K277" s="111" t="s">
        <v>3247</v>
      </c>
      <c r="L277" s="111"/>
      <c r="M277" s="111"/>
      <c r="N277" s="111" t="s">
        <v>682</v>
      </c>
      <c r="O277" s="111" t="s">
        <v>3249</v>
      </c>
      <c r="P277" s="113">
        <v>14.481763000000001</v>
      </c>
      <c r="Q277" s="113">
        <v>100.44560300000001</v>
      </c>
      <c r="R277" s="114" t="s">
        <v>3250</v>
      </c>
      <c r="S277" s="114" t="s">
        <v>3251</v>
      </c>
      <c r="T277" s="115" t="s">
        <v>3252</v>
      </c>
      <c r="U277" s="115" t="s">
        <v>3253</v>
      </c>
      <c r="V277" s="115"/>
      <c r="W277" s="115" t="s">
        <v>3254</v>
      </c>
      <c r="X277" s="115"/>
      <c r="Y277" s="115"/>
      <c r="Z277" s="181"/>
      <c r="AA277" s="181"/>
      <c r="AB277" s="115"/>
      <c r="AC277" s="115"/>
      <c r="AD277" s="166" t="s">
        <v>1762</v>
      </c>
      <c r="AE277" s="166" t="s">
        <v>1763</v>
      </c>
      <c r="AF277" s="117" t="s">
        <v>690</v>
      </c>
      <c r="AG277" s="132">
        <v>44966</v>
      </c>
      <c r="AH277" s="118" t="s">
        <v>691</v>
      </c>
      <c r="AI277" s="118" t="s">
        <v>692</v>
      </c>
      <c r="AJ277" s="145">
        <v>5.8</v>
      </c>
      <c r="AK277" s="146">
        <v>8.6</v>
      </c>
      <c r="AL277" s="146">
        <v>4</v>
      </c>
      <c r="AM277" s="146">
        <f t="shared" si="6"/>
        <v>49.879999999999995</v>
      </c>
      <c r="AN277" s="147">
        <v>2</v>
      </c>
      <c r="AO277" s="147">
        <v>3</v>
      </c>
      <c r="AP277" s="240" t="s">
        <v>3255</v>
      </c>
      <c r="AQ277" s="147" t="s">
        <v>1368</v>
      </c>
      <c r="AR277" s="147">
        <v>3</v>
      </c>
      <c r="AS277" s="149"/>
      <c r="AT277" s="138">
        <v>44970</v>
      </c>
      <c r="AU277" s="294" t="s">
        <v>2395</v>
      </c>
      <c r="AV277" s="149" t="s">
        <v>696</v>
      </c>
      <c r="AW277" s="150"/>
      <c r="AX277" s="147"/>
      <c r="AY277" s="147"/>
      <c r="AZ277" s="147"/>
      <c r="BA277" s="147" t="s">
        <v>697</v>
      </c>
      <c r="BB277" s="147"/>
      <c r="BC277" s="147"/>
      <c r="BD277" s="235" t="s">
        <v>698</v>
      </c>
      <c r="BE277" s="150"/>
      <c r="BF277" s="150"/>
      <c r="BG277" s="237" t="s">
        <v>699</v>
      </c>
      <c r="BH277" s="237" t="s">
        <v>1964</v>
      </c>
      <c r="BI277" s="237" t="s">
        <v>701</v>
      </c>
      <c r="BJ277" s="152"/>
      <c r="BK277" s="152"/>
      <c r="BL277" s="153"/>
      <c r="BM277" s="154"/>
      <c r="BN277" s="111" t="s">
        <v>3249</v>
      </c>
      <c r="BO277" s="131" t="s">
        <v>3248</v>
      </c>
      <c r="BP277" s="131" t="s">
        <v>703</v>
      </c>
      <c r="BQ277" s="116" t="s">
        <v>704</v>
      </c>
      <c r="BR277" s="116" t="s">
        <v>705</v>
      </c>
      <c r="BS277" s="132">
        <v>44966</v>
      </c>
      <c r="BT277" s="133">
        <v>100</v>
      </c>
      <c r="BU277" s="132">
        <v>44966</v>
      </c>
      <c r="BV277" s="132"/>
      <c r="BW277" s="132"/>
      <c r="BX277" s="134"/>
      <c r="BY277" s="134"/>
      <c r="BZ277" s="134"/>
      <c r="CA277" s="132"/>
      <c r="CB277" s="135"/>
      <c r="CC277" s="132"/>
      <c r="CD277" s="136"/>
      <c r="CE277" s="136"/>
      <c r="CF277" s="136"/>
      <c r="CG277" s="135"/>
      <c r="CH277" s="129" t="s">
        <v>701</v>
      </c>
      <c r="CI277" s="132">
        <v>45000</v>
      </c>
      <c r="CJ277" s="132">
        <v>45000</v>
      </c>
      <c r="CK277" s="132"/>
      <c r="CL277" s="132">
        <v>45000</v>
      </c>
      <c r="CM277" s="133">
        <v>100</v>
      </c>
      <c r="CN277" s="132">
        <v>45000</v>
      </c>
      <c r="CO277" s="117"/>
      <c r="CP277" s="137" t="s">
        <v>706</v>
      </c>
      <c r="CQ277" s="132"/>
      <c r="CR277" s="117"/>
      <c r="CS277" s="132"/>
      <c r="CT277" s="133"/>
      <c r="CU277" s="137" t="s">
        <v>4382</v>
      </c>
      <c r="CV277" s="117"/>
      <c r="CW277" s="147"/>
      <c r="CX277" s="147"/>
      <c r="CY277" s="117">
        <v>45007</v>
      </c>
      <c r="CZ277" s="117">
        <v>45008</v>
      </c>
      <c r="DA277" s="117"/>
      <c r="DB277" s="117">
        <v>45009</v>
      </c>
      <c r="DC277" s="133">
        <v>100</v>
      </c>
      <c r="DD277" s="117">
        <v>45008</v>
      </c>
      <c r="DE277" s="138"/>
      <c r="DF277" s="138">
        <v>45023</v>
      </c>
      <c r="DG277" s="139" t="s">
        <v>4387</v>
      </c>
      <c r="DH277" s="117">
        <v>45043</v>
      </c>
      <c r="DI277" s="117">
        <v>45043</v>
      </c>
      <c r="DJ277" s="117">
        <v>45043</v>
      </c>
      <c r="DK277" s="117">
        <v>45043</v>
      </c>
      <c r="DL277" s="117"/>
      <c r="DM277" s="117"/>
      <c r="DN277" s="117"/>
      <c r="DO277" s="117"/>
      <c r="DP277" s="140"/>
      <c r="DQ277" s="117"/>
      <c r="DR277" s="117"/>
      <c r="DS277" s="117"/>
      <c r="DT277" s="117"/>
      <c r="DU277" s="117"/>
      <c r="DV277" s="117"/>
      <c r="DW277" s="133"/>
      <c r="DX277" s="117"/>
      <c r="DY277" s="117"/>
      <c r="DZ277" s="117">
        <v>45045</v>
      </c>
      <c r="EA277" s="117">
        <v>45045</v>
      </c>
      <c r="EB277" s="117"/>
      <c r="EC277" s="117">
        <v>45045</v>
      </c>
      <c r="ED277" s="116">
        <v>100</v>
      </c>
      <c r="EE277" s="117">
        <v>45045</v>
      </c>
      <c r="EF277" s="117" t="s">
        <v>4567</v>
      </c>
      <c r="EG277" s="117">
        <v>45054</v>
      </c>
      <c r="EH277" s="117">
        <v>45054</v>
      </c>
      <c r="EI277" s="117"/>
      <c r="EJ277" s="117">
        <v>45054</v>
      </c>
      <c r="EK277" s="133">
        <v>100</v>
      </c>
      <c r="EL277" s="117">
        <v>45064</v>
      </c>
      <c r="EM277" s="122" t="s">
        <v>4858</v>
      </c>
      <c r="EN277" s="141"/>
      <c r="EO277" s="141"/>
      <c r="EP277" s="141"/>
      <c r="EQ277" s="141"/>
      <c r="ER277" s="141"/>
      <c r="ES277" s="141"/>
      <c r="ET277" s="141"/>
      <c r="EU277" s="117"/>
      <c r="EV277" s="117"/>
      <c r="EW277" s="117"/>
      <c r="EX277" s="117"/>
      <c r="EY277" s="117"/>
      <c r="EZ277" s="117"/>
      <c r="FA277" s="117"/>
      <c r="FB277" s="117"/>
      <c r="FC277" s="117"/>
      <c r="FD277" s="117"/>
      <c r="FE277" s="117"/>
      <c r="FF277" s="116"/>
      <c r="FG277" s="117"/>
      <c r="FH277" s="138"/>
      <c r="FI277" s="142"/>
      <c r="FJ277" s="142"/>
      <c r="FK277" s="143">
        <v>243350</v>
      </c>
      <c r="FL277" s="143">
        <v>243350</v>
      </c>
      <c r="FM277" s="139" t="s">
        <v>708</v>
      </c>
      <c r="FN277" s="142"/>
      <c r="FO277" s="142"/>
      <c r="FP277" s="143">
        <v>243350</v>
      </c>
      <c r="FQ277" s="143">
        <v>243350</v>
      </c>
      <c r="FR277" s="139" t="s">
        <v>708</v>
      </c>
      <c r="FS277" s="465" t="s">
        <v>4718</v>
      </c>
      <c r="FT277" s="466">
        <v>45154</v>
      </c>
      <c r="FU277" s="467" t="s">
        <v>4799</v>
      </c>
      <c r="FW277" s="470" t="s">
        <v>4724</v>
      </c>
      <c r="FX277" s="471">
        <v>45105</v>
      </c>
      <c r="FY277" s="470" t="s">
        <v>4800</v>
      </c>
    </row>
    <row r="278" spans="1:181" ht="20.100000000000001" customHeight="1" x14ac:dyDescent="0.5">
      <c r="A278" s="109">
        <v>277</v>
      </c>
      <c r="B278" s="109" t="s">
        <v>674</v>
      </c>
      <c r="C278" s="109">
        <v>277</v>
      </c>
      <c r="D278" s="110" t="s">
        <v>675</v>
      </c>
      <c r="E278" s="110" t="s">
        <v>676</v>
      </c>
      <c r="F278" s="110" t="s">
        <v>1561</v>
      </c>
      <c r="G278" s="111" t="s">
        <v>44</v>
      </c>
      <c r="H278" s="110" t="s">
        <v>3246</v>
      </c>
      <c r="I278" s="110" t="s">
        <v>3256</v>
      </c>
      <c r="J278" s="110"/>
      <c r="K278" s="111" t="s">
        <v>3257</v>
      </c>
      <c r="L278" s="111" t="s">
        <v>3258</v>
      </c>
      <c r="M278" s="111" t="s">
        <v>3227</v>
      </c>
      <c r="N278" s="111" t="s">
        <v>682</v>
      </c>
      <c r="O278" s="111" t="s">
        <v>3260</v>
      </c>
      <c r="P278" s="113">
        <v>14.491192</v>
      </c>
      <c r="Q278" s="113">
        <v>100.444455</v>
      </c>
      <c r="R278" s="114" t="s">
        <v>3261</v>
      </c>
      <c r="S278" s="114" t="s">
        <v>3262</v>
      </c>
      <c r="T278" s="115" t="s">
        <v>3263</v>
      </c>
      <c r="U278" s="115" t="s">
        <v>3264</v>
      </c>
      <c r="V278" s="115"/>
      <c r="W278" s="115"/>
      <c r="X278" s="115"/>
      <c r="Y278" s="115"/>
      <c r="Z278" s="181"/>
      <c r="AA278" s="181"/>
      <c r="AB278" s="115"/>
      <c r="AC278" s="115"/>
      <c r="AD278" s="166" t="s">
        <v>1762</v>
      </c>
      <c r="AE278" s="166" t="s">
        <v>1763</v>
      </c>
      <c r="AF278" s="117" t="s">
        <v>690</v>
      </c>
      <c r="AG278" s="117">
        <v>44967</v>
      </c>
      <c r="AH278" s="118" t="s">
        <v>691</v>
      </c>
      <c r="AI278" s="118" t="s">
        <v>692</v>
      </c>
      <c r="AJ278" s="145">
        <v>3.5</v>
      </c>
      <c r="AK278" s="146">
        <v>10.5</v>
      </c>
      <c r="AL278" s="146">
        <v>3.5</v>
      </c>
      <c r="AM278" s="146">
        <f t="shared" si="6"/>
        <v>36.75</v>
      </c>
      <c r="AN278" s="147">
        <v>1</v>
      </c>
      <c r="AO278" s="147">
        <v>1</v>
      </c>
      <c r="AP278" s="240" t="s">
        <v>3265</v>
      </c>
      <c r="AQ278" s="147" t="s">
        <v>752</v>
      </c>
      <c r="AR278" s="147">
        <v>3</v>
      </c>
      <c r="AS278" s="149"/>
      <c r="AT278" s="138">
        <v>44970</v>
      </c>
      <c r="AU278" s="294" t="s">
        <v>2395</v>
      </c>
      <c r="AV278" s="149" t="s">
        <v>696</v>
      </c>
      <c r="AW278" s="150"/>
      <c r="AX278" s="147"/>
      <c r="AY278" s="147"/>
      <c r="AZ278" s="147"/>
      <c r="BA278" s="147" t="s">
        <v>697</v>
      </c>
      <c r="BB278" s="147"/>
      <c r="BC278" s="147"/>
      <c r="BD278" s="150"/>
      <c r="BE278" s="150"/>
      <c r="BF278" s="150"/>
      <c r="BG278" s="163" t="s">
        <v>614</v>
      </c>
      <c r="BH278" s="262" t="s">
        <v>1964</v>
      </c>
      <c r="BI278" s="237" t="s">
        <v>701</v>
      </c>
      <c r="BJ278" s="152"/>
      <c r="BK278" s="152"/>
      <c r="BL278" s="170" t="s">
        <v>1825</v>
      </c>
      <c r="BM278" s="154"/>
      <c r="BN278" s="111" t="s">
        <v>3266</v>
      </c>
      <c r="BO278" s="131" t="s">
        <v>3259</v>
      </c>
      <c r="BP278" s="131" t="s">
        <v>703</v>
      </c>
      <c r="BQ278" s="116" t="s">
        <v>704</v>
      </c>
      <c r="BR278" s="314" t="s">
        <v>705</v>
      </c>
      <c r="BS278" s="132">
        <v>44967</v>
      </c>
      <c r="BT278" s="133">
        <v>100</v>
      </c>
      <c r="BU278" s="132">
        <v>44967</v>
      </c>
      <c r="BV278" s="132" t="s">
        <v>614</v>
      </c>
      <c r="BW278" s="132" t="s">
        <v>1155</v>
      </c>
      <c r="BX278" s="134"/>
      <c r="BY278" s="134"/>
      <c r="BZ278" s="134"/>
      <c r="CA278" s="132"/>
      <c r="CB278" s="171"/>
      <c r="CC278" s="172"/>
      <c r="CD278" s="173"/>
      <c r="CE278" s="173"/>
      <c r="CF278" s="173"/>
      <c r="CG278" s="365" t="s">
        <v>3267</v>
      </c>
      <c r="CH278" s="129" t="s">
        <v>701</v>
      </c>
      <c r="CI278" s="132">
        <v>45026</v>
      </c>
      <c r="CJ278" s="132">
        <v>45026</v>
      </c>
      <c r="CK278" s="132"/>
      <c r="CL278" s="132">
        <v>45026</v>
      </c>
      <c r="CM278" s="133">
        <v>100</v>
      </c>
      <c r="CN278" s="132">
        <v>45026</v>
      </c>
      <c r="CO278" s="117"/>
      <c r="CP278" s="137" t="s">
        <v>706</v>
      </c>
      <c r="CQ278" s="132"/>
      <c r="CR278" s="117"/>
      <c r="CS278" s="132"/>
      <c r="CT278" s="133"/>
      <c r="CU278" s="137" t="s">
        <v>4382</v>
      </c>
      <c r="CV278" s="117"/>
      <c r="CW278" s="147"/>
      <c r="CX278" s="147"/>
      <c r="CY278" s="117">
        <v>45026</v>
      </c>
      <c r="CZ278" s="117">
        <v>45026</v>
      </c>
      <c r="DA278" s="117"/>
      <c r="DB278" s="117">
        <v>45026</v>
      </c>
      <c r="DC278" s="133">
        <v>100</v>
      </c>
      <c r="DD278" s="117">
        <v>45026</v>
      </c>
      <c r="DE278" s="138"/>
      <c r="DF278" s="138">
        <v>45023</v>
      </c>
      <c r="DG278" s="139" t="s">
        <v>4387</v>
      </c>
      <c r="DH278" s="117">
        <v>45043</v>
      </c>
      <c r="DI278" s="117">
        <v>45043</v>
      </c>
      <c r="DJ278" s="117">
        <v>45043</v>
      </c>
      <c r="DK278" s="117">
        <v>45043</v>
      </c>
      <c r="DL278" s="117"/>
      <c r="DM278" s="117"/>
      <c r="DN278" s="117"/>
      <c r="DO278" s="117"/>
      <c r="DP278" s="140"/>
      <c r="DQ278" s="117"/>
      <c r="DR278" s="117"/>
      <c r="DS278" s="117"/>
      <c r="DT278" s="117"/>
      <c r="DU278" s="117"/>
      <c r="DV278" s="117"/>
      <c r="DW278" s="133"/>
      <c r="DX278" s="117"/>
      <c r="DY278" s="117"/>
      <c r="DZ278" s="117">
        <v>45045</v>
      </c>
      <c r="EA278" s="117">
        <v>45045</v>
      </c>
      <c r="EB278" s="117"/>
      <c r="EC278" s="117">
        <v>45045</v>
      </c>
      <c r="ED278" s="116">
        <v>100</v>
      </c>
      <c r="EE278" s="117">
        <v>45045</v>
      </c>
      <c r="EF278" s="117" t="s">
        <v>4567</v>
      </c>
      <c r="EG278" s="117"/>
      <c r="EH278" s="117"/>
      <c r="EI278" s="117"/>
      <c r="EJ278" s="117"/>
      <c r="EK278" s="133"/>
      <c r="EL278" s="117"/>
      <c r="EM278" s="122" t="s">
        <v>4888</v>
      </c>
      <c r="EN278" s="141"/>
      <c r="EO278" s="141"/>
      <c r="EP278" s="141"/>
      <c r="EQ278" s="141"/>
      <c r="ER278" s="141"/>
      <c r="ES278" s="141"/>
      <c r="ET278" s="141"/>
      <c r="EU278" s="117"/>
      <c r="EV278" s="117"/>
      <c r="EW278" s="117"/>
      <c r="EX278" s="117"/>
      <c r="EY278" s="117"/>
      <c r="EZ278" s="117"/>
      <c r="FA278" s="117"/>
      <c r="FB278" s="117">
        <v>45071</v>
      </c>
      <c r="FC278" s="117">
        <v>45071</v>
      </c>
      <c r="FD278" s="117">
        <v>45071</v>
      </c>
      <c r="FE278" s="117">
        <v>45071</v>
      </c>
      <c r="FF278" s="116">
        <v>70</v>
      </c>
      <c r="FG278" s="117"/>
      <c r="FH278" s="138" t="s">
        <v>4889</v>
      </c>
      <c r="FI278" s="142"/>
      <c r="FJ278" s="142"/>
      <c r="FK278" s="143"/>
      <c r="FL278" s="143"/>
      <c r="FM278" s="139"/>
      <c r="FN278" s="142"/>
      <c r="FO278" s="142"/>
      <c r="FP278" s="143"/>
      <c r="FQ278" s="143"/>
      <c r="FR278" s="139"/>
      <c r="FS278" s="465" t="s">
        <v>4718</v>
      </c>
      <c r="FT278" s="466">
        <v>45155</v>
      </c>
      <c r="FU278" s="467" t="s">
        <v>4799</v>
      </c>
      <c r="FW278" s="470" t="s">
        <v>4724</v>
      </c>
      <c r="FX278" s="471">
        <v>45105</v>
      </c>
      <c r="FY278" s="470" t="s">
        <v>4800</v>
      </c>
    </row>
    <row r="279" spans="1:181" ht="20.100000000000001" customHeight="1" x14ac:dyDescent="0.5">
      <c r="A279" s="109">
        <v>278</v>
      </c>
      <c r="B279" s="109" t="s">
        <v>674</v>
      </c>
      <c r="C279" s="109">
        <v>278</v>
      </c>
      <c r="D279" s="110" t="s">
        <v>675</v>
      </c>
      <c r="E279" s="110" t="s">
        <v>676</v>
      </c>
      <c r="F279" s="110" t="s">
        <v>1561</v>
      </c>
      <c r="G279" s="111" t="s">
        <v>44</v>
      </c>
      <c r="H279" s="110" t="s">
        <v>3268</v>
      </c>
      <c r="I279" s="110" t="s">
        <v>3268</v>
      </c>
      <c r="J279" s="110" t="s">
        <v>3269</v>
      </c>
      <c r="K279" s="111" t="s">
        <v>3270</v>
      </c>
      <c r="L279" s="111" t="s">
        <v>3195</v>
      </c>
      <c r="M279" s="111"/>
      <c r="N279" s="111" t="s">
        <v>682</v>
      </c>
      <c r="O279" s="111" t="s">
        <v>3271</v>
      </c>
      <c r="P279" s="113">
        <v>14.599838</v>
      </c>
      <c r="Q279" s="113">
        <v>100.26293699999999</v>
      </c>
      <c r="R279" s="114" t="s">
        <v>3272</v>
      </c>
      <c r="S279" s="114" t="s">
        <v>3273</v>
      </c>
      <c r="T279" s="210" t="s">
        <v>3274</v>
      </c>
      <c r="U279" s="210" t="s">
        <v>3275</v>
      </c>
      <c r="V279" s="210"/>
      <c r="W279" s="210" t="s">
        <v>3276</v>
      </c>
      <c r="X279" s="210"/>
      <c r="Y279" s="115"/>
      <c r="Z279" s="181"/>
      <c r="AA279" s="181"/>
      <c r="AB279" s="210"/>
      <c r="AC279" s="210"/>
      <c r="AD279" s="166" t="s">
        <v>1762</v>
      </c>
      <c r="AE279" s="166" t="s">
        <v>1763</v>
      </c>
      <c r="AF279" s="117" t="s">
        <v>690</v>
      </c>
      <c r="AG279" s="117">
        <v>44967</v>
      </c>
      <c r="AH279" s="118" t="s">
        <v>691</v>
      </c>
      <c r="AI279" s="118" t="s">
        <v>692</v>
      </c>
      <c r="AJ279" s="145">
        <v>7.5</v>
      </c>
      <c r="AK279" s="146">
        <v>10</v>
      </c>
      <c r="AL279" s="146">
        <v>3.5</v>
      </c>
      <c r="AM279" s="146">
        <f t="shared" si="6"/>
        <v>75</v>
      </c>
      <c r="AN279" s="147">
        <v>2</v>
      </c>
      <c r="AO279" s="147">
        <v>2</v>
      </c>
      <c r="AP279" s="240" t="s">
        <v>3277</v>
      </c>
      <c r="AQ279" s="147" t="s">
        <v>1368</v>
      </c>
      <c r="AR279" s="147">
        <v>3</v>
      </c>
      <c r="AS279" s="149"/>
      <c r="AT279" s="138">
        <v>44970</v>
      </c>
      <c r="AU279" s="294" t="s">
        <v>2395</v>
      </c>
      <c r="AV279" s="149" t="s">
        <v>696</v>
      </c>
      <c r="AW279" s="150"/>
      <c r="AX279" s="147"/>
      <c r="AY279" s="147"/>
      <c r="AZ279" s="147"/>
      <c r="BA279" s="147" t="s">
        <v>697</v>
      </c>
      <c r="BB279" s="147"/>
      <c r="BC279" s="147"/>
      <c r="BD279" s="235" t="s">
        <v>698</v>
      </c>
      <c r="BE279" s="150"/>
      <c r="BF279" s="150"/>
      <c r="BG279" s="237" t="s">
        <v>699</v>
      </c>
      <c r="BH279" s="237" t="s">
        <v>1964</v>
      </c>
      <c r="BI279" s="237" t="s">
        <v>701</v>
      </c>
      <c r="BJ279" s="152"/>
      <c r="BK279" s="152"/>
      <c r="BL279" s="153"/>
      <c r="BM279" s="154"/>
      <c r="BN279" s="111" t="s">
        <v>3271</v>
      </c>
      <c r="BO279" s="226" t="s">
        <v>3271</v>
      </c>
      <c r="BP279" s="130"/>
      <c r="BQ279" s="116" t="s">
        <v>704</v>
      </c>
      <c r="BR279" s="116" t="s">
        <v>705</v>
      </c>
      <c r="BS279" s="132">
        <v>44967</v>
      </c>
      <c r="BT279" s="133">
        <v>100</v>
      </c>
      <c r="BU279" s="132">
        <v>44967</v>
      </c>
      <c r="BV279" s="132"/>
      <c r="BW279" s="132"/>
      <c r="BX279" s="134"/>
      <c r="BY279" s="134"/>
      <c r="BZ279" s="134"/>
      <c r="CA279" s="132"/>
      <c r="CB279" s="135"/>
      <c r="CC279" s="132"/>
      <c r="CD279" s="136"/>
      <c r="CE279" s="136"/>
      <c r="CF279" s="136"/>
      <c r="CG279" s="135"/>
      <c r="CH279" s="129" t="s">
        <v>701</v>
      </c>
      <c r="CI279" s="117">
        <v>45009</v>
      </c>
      <c r="CJ279" s="117">
        <v>45009</v>
      </c>
      <c r="CK279" s="117"/>
      <c r="CL279" s="117">
        <v>45009</v>
      </c>
      <c r="CM279" s="133">
        <v>100</v>
      </c>
      <c r="CN279" s="117">
        <v>45009</v>
      </c>
      <c r="CO279" s="132"/>
      <c r="CP279" s="137" t="s">
        <v>706</v>
      </c>
      <c r="CQ279" s="132"/>
      <c r="CR279" s="117"/>
      <c r="CS279" s="132"/>
      <c r="CT279" s="133"/>
      <c r="CU279" s="137" t="s">
        <v>4382</v>
      </c>
      <c r="CV279" s="117"/>
      <c r="CW279" s="147"/>
      <c r="CX279" s="147"/>
      <c r="CY279" s="117">
        <v>45009</v>
      </c>
      <c r="CZ279" s="117">
        <v>45009</v>
      </c>
      <c r="DA279" s="117"/>
      <c r="DB279" s="117">
        <v>45009</v>
      </c>
      <c r="DC279" s="133">
        <v>100</v>
      </c>
      <c r="DD279" s="117">
        <v>45009</v>
      </c>
      <c r="DE279" s="138"/>
      <c r="DF279" s="138">
        <v>45019</v>
      </c>
      <c r="DG279" s="139" t="s">
        <v>4413</v>
      </c>
      <c r="DH279" s="117">
        <v>45034</v>
      </c>
      <c r="DI279" s="117">
        <v>45034</v>
      </c>
      <c r="DJ279" s="117">
        <v>45034</v>
      </c>
      <c r="DK279" s="117">
        <v>45034</v>
      </c>
      <c r="DL279" s="117"/>
      <c r="DM279" s="117"/>
      <c r="DN279" s="117"/>
      <c r="DO279" s="117"/>
      <c r="DP279" s="140"/>
      <c r="DQ279" s="117"/>
      <c r="DR279" s="117"/>
      <c r="DS279" s="117"/>
      <c r="DT279" s="117"/>
      <c r="DU279" s="117"/>
      <c r="DV279" s="117"/>
      <c r="DW279" s="133"/>
      <c r="DX279" s="117"/>
      <c r="DY279" s="117"/>
      <c r="DZ279" s="117">
        <v>45041</v>
      </c>
      <c r="EA279" s="117">
        <v>45041</v>
      </c>
      <c r="EB279" s="117"/>
      <c r="EC279" s="117">
        <v>45041</v>
      </c>
      <c r="ED279" s="116">
        <v>100</v>
      </c>
      <c r="EE279" s="117">
        <v>45041</v>
      </c>
      <c r="EF279" s="117" t="s">
        <v>1044</v>
      </c>
      <c r="EG279" s="117">
        <v>45041</v>
      </c>
      <c r="EH279" s="117">
        <v>45041</v>
      </c>
      <c r="EI279" s="117"/>
      <c r="EJ279" s="117">
        <v>45041</v>
      </c>
      <c r="EK279" s="116">
        <v>100</v>
      </c>
      <c r="EL279" s="117">
        <v>45062</v>
      </c>
      <c r="EM279" s="122" t="s">
        <v>1044</v>
      </c>
      <c r="EN279" s="141"/>
      <c r="EO279" s="141"/>
      <c r="EP279" s="141"/>
      <c r="EQ279" s="141"/>
      <c r="ER279" s="141"/>
      <c r="ES279" s="141"/>
      <c r="ET279" s="141"/>
      <c r="EU279" s="117"/>
      <c r="EV279" s="117"/>
      <c r="EW279" s="117"/>
      <c r="EX279" s="117"/>
      <c r="EY279" s="117"/>
      <c r="EZ279" s="117"/>
      <c r="FA279" s="117"/>
      <c r="FB279" s="117">
        <v>45062</v>
      </c>
      <c r="FC279" s="117">
        <v>45062</v>
      </c>
      <c r="FD279" s="117">
        <v>45062</v>
      </c>
      <c r="FE279" s="117">
        <v>45063</v>
      </c>
      <c r="FF279" s="116">
        <v>70</v>
      </c>
      <c r="FG279" s="117"/>
      <c r="FH279" s="138"/>
      <c r="FI279" s="142"/>
      <c r="FJ279" s="142"/>
      <c r="FK279" s="143"/>
      <c r="FL279" s="143"/>
      <c r="FM279" s="139"/>
      <c r="FN279" s="142"/>
      <c r="FO279" s="142"/>
      <c r="FP279" s="143"/>
      <c r="FQ279" s="143"/>
      <c r="FR279" s="139"/>
      <c r="FS279" s="465" t="s">
        <v>4718</v>
      </c>
      <c r="FT279" s="466">
        <v>45155</v>
      </c>
      <c r="FU279" s="467" t="s">
        <v>4799</v>
      </c>
      <c r="FW279" s="470" t="s">
        <v>4724</v>
      </c>
      <c r="FX279" s="471">
        <v>45105</v>
      </c>
      <c r="FY279" s="470" t="s">
        <v>4800</v>
      </c>
    </row>
    <row r="280" spans="1:181" ht="20.100000000000001" customHeight="1" x14ac:dyDescent="0.5">
      <c r="A280" s="109">
        <v>279</v>
      </c>
      <c r="B280" s="109" t="s">
        <v>674</v>
      </c>
      <c r="C280" s="109">
        <v>279</v>
      </c>
      <c r="D280" s="110" t="s">
        <v>675</v>
      </c>
      <c r="E280" s="110" t="s">
        <v>676</v>
      </c>
      <c r="F280" s="110" t="s">
        <v>1561</v>
      </c>
      <c r="G280" s="111" t="s">
        <v>399</v>
      </c>
      <c r="H280" s="110" t="s">
        <v>2015</v>
      </c>
      <c r="I280" s="110" t="s">
        <v>3278</v>
      </c>
      <c r="J280" s="110" t="s">
        <v>3279</v>
      </c>
      <c r="K280" s="111" t="s">
        <v>3280</v>
      </c>
      <c r="L280" s="111" t="s">
        <v>3281</v>
      </c>
      <c r="M280" s="111"/>
      <c r="N280" s="111" t="s">
        <v>1565</v>
      </c>
      <c r="O280" s="111" t="s">
        <v>3283</v>
      </c>
      <c r="P280" s="113">
        <v>15.178418000000001</v>
      </c>
      <c r="Q280" s="113">
        <v>99.69717</v>
      </c>
      <c r="R280" s="114" t="s">
        <v>3284</v>
      </c>
      <c r="S280" s="114" t="s">
        <v>3285</v>
      </c>
      <c r="T280" s="115" t="s">
        <v>3286</v>
      </c>
      <c r="U280" s="115" t="s">
        <v>3287</v>
      </c>
      <c r="V280" s="115"/>
      <c r="W280" s="115" t="s">
        <v>3288</v>
      </c>
      <c r="X280" s="115"/>
      <c r="Y280" s="115"/>
      <c r="Z280" s="181"/>
      <c r="AA280" s="181"/>
      <c r="AB280" s="115"/>
      <c r="AC280" s="115"/>
      <c r="AD280" s="166" t="s">
        <v>1313</v>
      </c>
      <c r="AE280" s="166" t="s">
        <v>1314</v>
      </c>
      <c r="AF280" s="117" t="s">
        <v>690</v>
      </c>
      <c r="AG280" s="117">
        <v>44967</v>
      </c>
      <c r="AH280" s="118" t="s">
        <v>691</v>
      </c>
      <c r="AI280" s="118" t="s">
        <v>692</v>
      </c>
      <c r="AJ280" s="145">
        <v>8</v>
      </c>
      <c r="AK280" s="146">
        <v>12</v>
      </c>
      <c r="AL280" s="146">
        <v>3</v>
      </c>
      <c r="AM280" s="146">
        <f t="shared" si="6"/>
        <v>96</v>
      </c>
      <c r="AN280" s="147">
        <v>1</v>
      </c>
      <c r="AO280" s="147">
        <v>1</v>
      </c>
      <c r="AP280" s="240" t="s">
        <v>1142</v>
      </c>
      <c r="AQ280" s="147">
        <v>5</v>
      </c>
      <c r="AR280" s="147">
        <v>3</v>
      </c>
      <c r="AS280" s="149"/>
      <c r="AT280" s="138">
        <v>44970</v>
      </c>
      <c r="AU280" s="294" t="s">
        <v>2395</v>
      </c>
      <c r="AV280" s="149" t="s">
        <v>3289</v>
      </c>
      <c r="AW280" s="150"/>
      <c r="AX280" s="147" t="s">
        <v>1057</v>
      </c>
      <c r="AY280" s="147"/>
      <c r="AZ280" s="147"/>
      <c r="BA280" s="147" t="s">
        <v>697</v>
      </c>
      <c r="BB280" s="147" t="s">
        <v>697</v>
      </c>
      <c r="BC280" s="147" t="s">
        <v>697</v>
      </c>
      <c r="BD280" s="235" t="s">
        <v>698</v>
      </c>
      <c r="BE280" s="150"/>
      <c r="BF280" s="150"/>
      <c r="BG280" s="237" t="s">
        <v>699</v>
      </c>
      <c r="BH280" s="237" t="s">
        <v>1964</v>
      </c>
      <c r="BI280" s="237" t="s">
        <v>701</v>
      </c>
      <c r="BJ280" s="152"/>
      <c r="BK280" s="152"/>
      <c r="BL280" s="153"/>
      <c r="BM280" s="154"/>
      <c r="BN280" s="111" t="s">
        <v>3283</v>
      </c>
      <c r="BO280" s="131" t="s">
        <v>3282</v>
      </c>
      <c r="BP280" s="131" t="s">
        <v>703</v>
      </c>
      <c r="BQ280" s="116" t="s">
        <v>704</v>
      </c>
      <c r="BR280" s="116" t="s">
        <v>705</v>
      </c>
      <c r="BS280" s="132">
        <v>44967</v>
      </c>
      <c r="BT280" s="133">
        <v>100</v>
      </c>
      <c r="BU280" s="132">
        <v>44967</v>
      </c>
      <c r="BV280" s="132"/>
      <c r="BW280" s="132"/>
      <c r="BX280" s="134"/>
      <c r="BY280" s="134"/>
      <c r="BZ280" s="134"/>
      <c r="CA280" s="132"/>
      <c r="CB280" s="135"/>
      <c r="CC280" s="132"/>
      <c r="CD280" s="136"/>
      <c r="CE280" s="136"/>
      <c r="CF280" s="136"/>
      <c r="CG280" s="135"/>
      <c r="CH280" s="129" t="s">
        <v>701</v>
      </c>
      <c r="CI280" s="132">
        <v>44993</v>
      </c>
      <c r="CJ280" s="132">
        <v>44993</v>
      </c>
      <c r="CK280" s="132"/>
      <c r="CL280" s="132">
        <v>44993</v>
      </c>
      <c r="CM280" s="133">
        <v>100</v>
      </c>
      <c r="CN280" s="132">
        <v>44993</v>
      </c>
      <c r="CO280" s="132" t="s">
        <v>1610</v>
      </c>
      <c r="CP280" s="132">
        <v>45039</v>
      </c>
      <c r="CQ280" s="132">
        <v>45039</v>
      </c>
      <c r="CR280" s="117"/>
      <c r="CS280" s="132">
        <v>45039</v>
      </c>
      <c r="CT280" s="133">
        <v>100</v>
      </c>
      <c r="CU280" s="132">
        <v>45039</v>
      </c>
      <c r="CV280" s="117" t="s">
        <v>3290</v>
      </c>
      <c r="CW280" s="147" t="s">
        <v>1057</v>
      </c>
      <c r="CX280" s="147"/>
      <c r="CY280" s="117">
        <v>45039</v>
      </c>
      <c r="CZ280" s="117">
        <v>45039</v>
      </c>
      <c r="DA280" s="117"/>
      <c r="DB280" s="117">
        <v>45040</v>
      </c>
      <c r="DC280" s="133">
        <v>100</v>
      </c>
      <c r="DD280" s="117">
        <v>45040</v>
      </c>
      <c r="DE280" s="138" t="s">
        <v>3291</v>
      </c>
      <c r="DF280" s="138">
        <v>45023</v>
      </c>
      <c r="DG280" s="139" t="s">
        <v>4387</v>
      </c>
      <c r="DH280" s="117">
        <v>45044</v>
      </c>
      <c r="DI280" s="117">
        <v>45044</v>
      </c>
      <c r="DJ280" s="117">
        <v>45044</v>
      </c>
      <c r="DK280" s="117">
        <v>45044</v>
      </c>
      <c r="DL280" s="117"/>
      <c r="DM280" s="117"/>
      <c r="DN280" s="117"/>
      <c r="DO280" s="117"/>
      <c r="DP280" s="140"/>
      <c r="DQ280" s="117"/>
      <c r="DR280" s="117"/>
      <c r="DS280" s="117">
        <v>45065</v>
      </c>
      <c r="DT280" s="117">
        <v>45065</v>
      </c>
      <c r="DU280" s="117"/>
      <c r="DV280" s="117">
        <v>45065</v>
      </c>
      <c r="DW280" s="133">
        <v>100</v>
      </c>
      <c r="DX280" s="117">
        <v>45065</v>
      </c>
      <c r="DY280" s="117"/>
      <c r="DZ280" s="117">
        <v>45045</v>
      </c>
      <c r="EA280" s="117">
        <v>45045</v>
      </c>
      <c r="EB280" s="117"/>
      <c r="EC280" s="117">
        <v>45045</v>
      </c>
      <c r="ED280" s="116">
        <v>100</v>
      </c>
      <c r="EE280" s="117">
        <v>45045</v>
      </c>
      <c r="EF280" s="117" t="s">
        <v>4567</v>
      </c>
      <c r="EG280" s="117">
        <v>45050</v>
      </c>
      <c r="EH280" s="117">
        <v>45050</v>
      </c>
      <c r="EI280" s="117"/>
      <c r="EJ280" s="117">
        <v>45051</v>
      </c>
      <c r="EK280" s="116">
        <v>100</v>
      </c>
      <c r="EL280" s="117">
        <v>45063</v>
      </c>
      <c r="EM280" s="122" t="s">
        <v>4777</v>
      </c>
      <c r="EN280" s="141"/>
      <c r="EO280" s="141"/>
      <c r="EP280" s="141"/>
      <c r="EQ280" s="141"/>
      <c r="ER280" s="141"/>
      <c r="ES280" s="141"/>
      <c r="ET280" s="141"/>
      <c r="EU280" s="117"/>
      <c r="EV280" s="117"/>
      <c r="EW280" s="117"/>
      <c r="EX280" s="117"/>
      <c r="EY280" s="117"/>
      <c r="EZ280" s="117"/>
      <c r="FA280" s="117"/>
      <c r="FB280" s="117">
        <v>45068</v>
      </c>
      <c r="FC280" s="117">
        <v>45068</v>
      </c>
      <c r="FD280" s="117">
        <v>45068</v>
      </c>
      <c r="FE280" s="117">
        <v>45068</v>
      </c>
      <c r="FF280" s="116">
        <v>70</v>
      </c>
      <c r="FG280" s="117"/>
      <c r="FH280" s="138"/>
      <c r="FI280" s="142"/>
      <c r="FJ280" s="142"/>
      <c r="FK280" s="143">
        <v>243347</v>
      </c>
      <c r="FL280" s="143">
        <v>243347</v>
      </c>
      <c r="FM280" s="139" t="s">
        <v>708</v>
      </c>
      <c r="FN280" s="142"/>
      <c r="FO280" s="142"/>
      <c r="FP280" s="143">
        <v>243347</v>
      </c>
      <c r="FQ280" s="143">
        <v>243347</v>
      </c>
      <c r="FR280" s="139" t="s">
        <v>708</v>
      </c>
      <c r="FS280" s="465" t="s">
        <v>4723</v>
      </c>
      <c r="FT280" s="466">
        <v>45152</v>
      </c>
      <c r="FU280" s="467" t="s">
        <v>4799</v>
      </c>
      <c r="FW280" s="483" t="s">
        <v>4724</v>
      </c>
      <c r="FX280" s="482">
        <v>45118</v>
      </c>
      <c r="FY280" s="483" t="s">
        <v>4855</v>
      </c>
    </row>
    <row r="281" spans="1:181" ht="20.100000000000001" customHeight="1" x14ac:dyDescent="0.5">
      <c r="A281" s="109">
        <v>280</v>
      </c>
      <c r="B281" s="109" t="s">
        <v>674</v>
      </c>
      <c r="C281" s="109">
        <v>280</v>
      </c>
      <c r="D281" s="110" t="s">
        <v>675</v>
      </c>
      <c r="E281" s="110" t="s">
        <v>676</v>
      </c>
      <c r="F281" s="110" t="s">
        <v>1561</v>
      </c>
      <c r="G281" s="111" t="s">
        <v>399</v>
      </c>
      <c r="H281" s="110" t="s">
        <v>2015</v>
      </c>
      <c r="I281" s="110" t="s">
        <v>3292</v>
      </c>
      <c r="J281" s="110" t="s">
        <v>3293</v>
      </c>
      <c r="K281" s="111" t="s">
        <v>3294</v>
      </c>
      <c r="L281" s="111" t="s">
        <v>3281</v>
      </c>
      <c r="M281" s="111"/>
      <c r="N281" s="111" t="s">
        <v>1565</v>
      </c>
      <c r="O281" s="111" t="s">
        <v>3295</v>
      </c>
      <c r="P281" s="113">
        <v>15.253531000000001</v>
      </c>
      <c r="Q281" s="113">
        <v>99.471620999999999</v>
      </c>
      <c r="R281" s="114" t="s">
        <v>3296</v>
      </c>
      <c r="S281" s="114" t="s">
        <v>3297</v>
      </c>
      <c r="T281" s="115" t="s">
        <v>3298</v>
      </c>
      <c r="U281" s="115" t="s">
        <v>3299</v>
      </c>
      <c r="V281" s="115"/>
      <c r="W281" s="239" t="s">
        <v>3300</v>
      </c>
      <c r="X281" s="239"/>
      <c r="Y281" s="115"/>
      <c r="Z281" s="181"/>
      <c r="AA281" s="181"/>
      <c r="AB281" s="239"/>
      <c r="AC281" s="239"/>
      <c r="AD281" s="166" t="s">
        <v>1313</v>
      </c>
      <c r="AE281" s="166" t="s">
        <v>1314</v>
      </c>
      <c r="AF281" s="117" t="s">
        <v>690</v>
      </c>
      <c r="AG281" s="132">
        <v>44966</v>
      </c>
      <c r="AH281" s="118" t="s">
        <v>691</v>
      </c>
      <c r="AI281" s="118" t="s">
        <v>692</v>
      </c>
      <c r="AJ281" s="145">
        <v>12</v>
      </c>
      <c r="AK281" s="146">
        <v>12</v>
      </c>
      <c r="AL281" s="146">
        <v>3</v>
      </c>
      <c r="AM281" s="146">
        <f t="shared" si="6"/>
        <v>144</v>
      </c>
      <c r="AN281" s="147">
        <v>1</v>
      </c>
      <c r="AO281" s="147">
        <v>1</v>
      </c>
      <c r="AP281" s="116" t="s">
        <v>1142</v>
      </c>
      <c r="AQ281" s="147" t="s">
        <v>1368</v>
      </c>
      <c r="AR281" s="147">
        <v>3</v>
      </c>
      <c r="AS281" s="149"/>
      <c r="AT281" s="138">
        <v>44967</v>
      </c>
      <c r="AU281" s="366" t="s">
        <v>3301</v>
      </c>
      <c r="AV281" s="149" t="s">
        <v>696</v>
      </c>
      <c r="AW281" s="235"/>
      <c r="AX281" s="236"/>
      <c r="AY281" s="236"/>
      <c r="AZ281" s="236"/>
      <c r="BA281" s="147"/>
      <c r="BB281" s="147" t="s">
        <v>697</v>
      </c>
      <c r="BC281" s="147" t="s">
        <v>697</v>
      </c>
      <c r="BD281" s="150"/>
      <c r="BE281" s="150" t="s">
        <v>3302</v>
      </c>
      <c r="BF281" s="158">
        <v>1</v>
      </c>
      <c r="BG281" s="237" t="s">
        <v>699</v>
      </c>
      <c r="BH281" s="237" t="s">
        <v>1964</v>
      </c>
      <c r="BI281" s="237" t="s">
        <v>701</v>
      </c>
      <c r="BJ281" s="152"/>
      <c r="BK281" s="152"/>
      <c r="BL281" s="153"/>
      <c r="BM281" s="154"/>
      <c r="BN281" s="111" t="s">
        <v>3295</v>
      </c>
      <c r="BO281" s="226" t="s">
        <v>3295</v>
      </c>
      <c r="BP281" s="130"/>
      <c r="BQ281" s="116" t="s">
        <v>704</v>
      </c>
      <c r="BR281" s="116" t="s">
        <v>705</v>
      </c>
      <c r="BS281" s="132">
        <v>44966</v>
      </c>
      <c r="BT281" s="133">
        <v>100</v>
      </c>
      <c r="BU281" s="132">
        <v>44966</v>
      </c>
      <c r="BV281" s="132"/>
      <c r="BW281" s="132"/>
      <c r="BX281" s="134"/>
      <c r="BY281" s="134"/>
      <c r="BZ281" s="134"/>
      <c r="CA281" s="132"/>
      <c r="CB281" s="135"/>
      <c r="CC281" s="132"/>
      <c r="CD281" s="136"/>
      <c r="CE281" s="136"/>
      <c r="CF281" s="136"/>
      <c r="CG281" s="135"/>
      <c r="CH281" s="129" t="s">
        <v>701</v>
      </c>
      <c r="CI281" s="132">
        <v>44993</v>
      </c>
      <c r="CJ281" s="132">
        <v>44993</v>
      </c>
      <c r="CK281" s="132"/>
      <c r="CL281" s="132">
        <v>44993</v>
      </c>
      <c r="CM281" s="133">
        <v>100</v>
      </c>
      <c r="CN281" s="132">
        <v>44993</v>
      </c>
      <c r="CO281" s="132" t="s">
        <v>1610</v>
      </c>
      <c r="CP281" s="132">
        <v>45038</v>
      </c>
      <c r="CQ281" s="132">
        <v>45038</v>
      </c>
      <c r="CR281" s="117"/>
      <c r="CS281" s="132">
        <v>45038</v>
      </c>
      <c r="CT281" s="133">
        <v>100</v>
      </c>
      <c r="CU281" s="132">
        <v>45038</v>
      </c>
      <c r="CV281" s="117" t="s">
        <v>3290</v>
      </c>
      <c r="CW281" s="236"/>
      <c r="CX281" s="236"/>
      <c r="CY281" s="117">
        <v>45034</v>
      </c>
      <c r="CZ281" s="117">
        <v>45034</v>
      </c>
      <c r="DA281" s="117"/>
      <c r="DB281" s="117">
        <v>45034</v>
      </c>
      <c r="DC281" s="133">
        <v>100</v>
      </c>
      <c r="DD281" s="117">
        <v>45034</v>
      </c>
      <c r="DE281" s="138"/>
      <c r="DF281" s="138">
        <v>45023</v>
      </c>
      <c r="DG281" s="139" t="s">
        <v>4387</v>
      </c>
      <c r="DH281" s="117">
        <v>45044</v>
      </c>
      <c r="DI281" s="117">
        <v>45044</v>
      </c>
      <c r="DJ281" s="117">
        <v>45044</v>
      </c>
      <c r="DK281" s="117">
        <v>45044</v>
      </c>
      <c r="DL281" s="117"/>
      <c r="DM281" s="117"/>
      <c r="DN281" s="117"/>
      <c r="DO281" s="117"/>
      <c r="DP281" s="140"/>
      <c r="DQ281" s="117"/>
      <c r="DR281" s="117"/>
      <c r="DS281" s="117">
        <v>45063</v>
      </c>
      <c r="DT281" s="117">
        <v>45063</v>
      </c>
      <c r="DU281" s="117"/>
      <c r="DV281" s="117">
        <v>45063</v>
      </c>
      <c r="DW281" s="133">
        <v>100</v>
      </c>
      <c r="DX281" s="117">
        <v>45063</v>
      </c>
      <c r="DY281" s="117"/>
      <c r="DZ281" s="117">
        <v>45045</v>
      </c>
      <c r="EA281" s="117">
        <v>45045</v>
      </c>
      <c r="EB281" s="117"/>
      <c r="EC281" s="117">
        <v>45045</v>
      </c>
      <c r="ED281" s="116">
        <v>100</v>
      </c>
      <c r="EE281" s="117">
        <v>45045</v>
      </c>
      <c r="EF281" s="117" t="s">
        <v>4567</v>
      </c>
      <c r="EG281" s="117">
        <v>45051</v>
      </c>
      <c r="EH281" s="117">
        <v>45051</v>
      </c>
      <c r="EI281" s="117"/>
      <c r="EJ281" s="117">
        <v>45052</v>
      </c>
      <c r="EK281" s="116">
        <v>100</v>
      </c>
      <c r="EL281" s="117">
        <v>45062</v>
      </c>
      <c r="EM281" s="122" t="s">
        <v>4777</v>
      </c>
      <c r="EN281" s="141"/>
      <c r="EO281" s="141"/>
      <c r="EP281" s="141"/>
      <c r="EQ281" s="141"/>
      <c r="ER281" s="141"/>
      <c r="ES281" s="141"/>
      <c r="ET281" s="141"/>
      <c r="EU281" s="117"/>
      <c r="EV281" s="117"/>
      <c r="EW281" s="117"/>
      <c r="EX281" s="117"/>
      <c r="EY281" s="117"/>
      <c r="EZ281" s="117"/>
      <c r="FA281" s="117"/>
      <c r="FB281" s="117">
        <v>45069</v>
      </c>
      <c r="FC281" s="117">
        <v>45069</v>
      </c>
      <c r="FD281" s="117">
        <v>45069</v>
      </c>
      <c r="FE281" s="117">
        <v>45069</v>
      </c>
      <c r="FF281" s="116">
        <v>70</v>
      </c>
      <c r="FG281" s="117"/>
      <c r="FH281" s="138"/>
      <c r="FI281" s="142"/>
      <c r="FJ281" s="142"/>
      <c r="FK281" s="143">
        <v>243347</v>
      </c>
      <c r="FL281" s="143">
        <v>243347</v>
      </c>
      <c r="FM281" s="139" t="s">
        <v>708</v>
      </c>
      <c r="FN281" s="142"/>
      <c r="FO281" s="142"/>
      <c r="FP281" s="143">
        <v>243347</v>
      </c>
      <c r="FQ281" s="143">
        <v>243347</v>
      </c>
      <c r="FR281" s="139" t="s">
        <v>708</v>
      </c>
      <c r="FS281" s="465" t="s">
        <v>4723</v>
      </c>
      <c r="FT281" s="466">
        <v>45152</v>
      </c>
      <c r="FU281" s="467" t="s">
        <v>4799</v>
      </c>
      <c r="FW281" s="483" t="s">
        <v>4724</v>
      </c>
      <c r="FX281" s="482">
        <v>45118</v>
      </c>
      <c r="FY281" s="483" t="s">
        <v>4855</v>
      </c>
    </row>
    <row r="282" spans="1:181" ht="20.100000000000001" customHeight="1" x14ac:dyDescent="0.5">
      <c r="A282" s="109">
        <v>281</v>
      </c>
      <c r="B282" s="109" t="s">
        <v>674</v>
      </c>
      <c r="C282" s="109">
        <v>281</v>
      </c>
      <c r="D282" s="110" t="s">
        <v>675</v>
      </c>
      <c r="E282" s="110" t="s">
        <v>676</v>
      </c>
      <c r="F282" s="110" t="s">
        <v>1561</v>
      </c>
      <c r="G282" s="111" t="s">
        <v>399</v>
      </c>
      <c r="H282" s="110" t="s">
        <v>3303</v>
      </c>
      <c r="I282" s="110" t="s">
        <v>3304</v>
      </c>
      <c r="J282" s="110" t="s">
        <v>3305</v>
      </c>
      <c r="K282" s="111" t="s">
        <v>3306</v>
      </c>
      <c r="L282" s="111" t="s">
        <v>3307</v>
      </c>
      <c r="M282" s="111"/>
      <c r="N282" s="111" t="s">
        <v>1565</v>
      </c>
      <c r="O282" s="111" t="s">
        <v>3308</v>
      </c>
      <c r="P282" s="113">
        <v>15.395547000000001</v>
      </c>
      <c r="Q282" s="113">
        <v>99.915412000000003</v>
      </c>
      <c r="R282" s="114" t="s">
        <v>3309</v>
      </c>
      <c r="S282" s="114" t="s">
        <v>3310</v>
      </c>
      <c r="T282" s="115" t="s">
        <v>3311</v>
      </c>
      <c r="U282" s="115" t="s">
        <v>3312</v>
      </c>
      <c r="V282" s="115"/>
      <c r="W282" s="115"/>
      <c r="X282" s="115"/>
      <c r="Y282" s="115"/>
      <c r="Z282" s="181"/>
      <c r="AA282" s="181"/>
      <c r="AB282" s="115"/>
      <c r="AC282" s="115"/>
      <c r="AD282" s="166" t="s">
        <v>1313</v>
      </c>
      <c r="AE282" s="166" t="s">
        <v>1314</v>
      </c>
      <c r="AF282" s="117" t="s">
        <v>690</v>
      </c>
      <c r="AG282" s="132">
        <v>44965</v>
      </c>
      <c r="AH282" s="118" t="s">
        <v>691</v>
      </c>
      <c r="AI282" s="118" t="s">
        <v>692</v>
      </c>
      <c r="AJ282" s="145">
        <v>6</v>
      </c>
      <c r="AK282" s="146">
        <v>9</v>
      </c>
      <c r="AL282" s="146">
        <v>3</v>
      </c>
      <c r="AM282" s="146">
        <v>54</v>
      </c>
      <c r="AN282" s="147">
        <v>1</v>
      </c>
      <c r="AO282" s="147">
        <v>1</v>
      </c>
      <c r="AP282" s="116" t="s">
        <v>3313</v>
      </c>
      <c r="AQ282" s="147" t="s">
        <v>848</v>
      </c>
      <c r="AR282" s="147">
        <v>3</v>
      </c>
      <c r="AS282" s="149"/>
      <c r="AT282" s="138">
        <v>44967</v>
      </c>
      <c r="AU282" s="366" t="s">
        <v>3301</v>
      </c>
      <c r="AV282" s="149" t="s">
        <v>696</v>
      </c>
      <c r="AW282" s="235"/>
      <c r="AX282" s="147" t="s">
        <v>1057</v>
      </c>
      <c r="AY282" s="236"/>
      <c r="AZ282" s="236"/>
      <c r="BA282" s="147" t="s">
        <v>697</v>
      </c>
      <c r="BB282" s="147"/>
      <c r="BC282" s="236"/>
      <c r="BD282" s="235" t="s">
        <v>698</v>
      </c>
      <c r="BE282" s="235"/>
      <c r="BF282" s="235"/>
      <c r="BG282" s="237" t="s">
        <v>699</v>
      </c>
      <c r="BH282" s="237" t="s">
        <v>1964</v>
      </c>
      <c r="BI282" s="237" t="s">
        <v>701</v>
      </c>
      <c r="BJ282" s="238"/>
      <c r="BK282" s="238"/>
      <c r="BL282" s="170" t="s">
        <v>3120</v>
      </c>
      <c r="BM282" s="154"/>
      <c r="BN282" s="111" t="s">
        <v>3308</v>
      </c>
      <c r="BO282" s="131" t="s">
        <v>3314</v>
      </c>
      <c r="BP282" s="131" t="s">
        <v>703</v>
      </c>
      <c r="BQ282" s="116" t="s">
        <v>704</v>
      </c>
      <c r="BR282" s="116" t="s">
        <v>705</v>
      </c>
      <c r="BS282" s="132">
        <v>44965</v>
      </c>
      <c r="BT282" s="133">
        <v>100</v>
      </c>
      <c r="BU282" s="132">
        <v>44965</v>
      </c>
      <c r="BV282" s="132"/>
      <c r="BW282" s="132"/>
      <c r="BX282" s="134"/>
      <c r="BY282" s="134"/>
      <c r="BZ282" s="134"/>
      <c r="CA282" s="132"/>
      <c r="CB282" s="135"/>
      <c r="CC282" s="132"/>
      <c r="CD282" s="136"/>
      <c r="CE282" s="136"/>
      <c r="CF282" s="136"/>
      <c r="CG282" s="135"/>
      <c r="CH282" s="129" t="s">
        <v>701</v>
      </c>
      <c r="CI282" s="117">
        <v>45013</v>
      </c>
      <c r="CJ282" s="117">
        <v>45013</v>
      </c>
      <c r="CK282" s="132"/>
      <c r="CL282" s="117">
        <v>45013</v>
      </c>
      <c r="CM282" s="133">
        <v>100</v>
      </c>
      <c r="CN282" s="117">
        <v>45013</v>
      </c>
      <c r="CO282" s="117"/>
      <c r="CP282" s="137" t="s">
        <v>4382</v>
      </c>
      <c r="CQ282" s="132"/>
      <c r="CR282" s="117"/>
      <c r="CS282" s="132"/>
      <c r="CT282" s="133"/>
      <c r="CU282" s="137" t="s">
        <v>4382</v>
      </c>
      <c r="CV282" s="117"/>
      <c r="CW282" s="147" t="s">
        <v>1057</v>
      </c>
      <c r="CX282" s="236"/>
      <c r="CY282" s="117">
        <v>45013</v>
      </c>
      <c r="CZ282" s="117">
        <v>45013</v>
      </c>
      <c r="DA282" s="117"/>
      <c r="DB282" s="117">
        <v>45013</v>
      </c>
      <c r="DC282" s="133">
        <v>100</v>
      </c>
      <c r="DD282" s="117">
        <v>45013</v>
      </c>
      <c r="DE282" s="138"/>
      <c r="DF282" s="138">
        <v>45007</v>
      </c>
      <c r="DG282" s="139" t="s">
        <v>4446</v>
      </c>
      <c r="DH282" s="117">
        <v>45043</v>
      </c>
      <c r="DI282" s="117">
        <v>45043</v>
      </c>
      <c r="DJ282" s="117">
        <v>45043</v>
      </c>
      <c r="DK282" s="117">
        <v>45043</v>
      </c>
      <c r="DL282" s="117"/>
      <c r="DM282" s="117"/>
      <c r="DN282" s="117"/>
      <c r="DO282" s="117"/>
      <c r="DP282" s="140"/>
      <c r="DQ282" s="117"/>
      <c r="DR282" s="117"/>
      <c r="DS282" s="117">
        <v>45062</v>
      </c>
      <c r="DT282" s="117">
        <v>45062</v>
      </c>
      <c r="DU282" s="117"/>
      <c r="DV282" s="117">
        <v>45062</v>
      </c>
      <c r="DW282" s="133">
        <v>100</v>
      </c>
      <c r="DX282" s="117">
        <v>45062</v>
      </c>
      <c r="DY282" s="117"/>
      <c r="DZ282" s="117">
        <v>45043</v>
      </c>
      <c r="EA282" s="117">
        <v>45043</v>
      </c>
      <c r="EB282" s="117"/>
      <c r="EC282" s="117">
        <v>45043</v>
      </c>
      <c r="ED282" s="116">
        <v>100</v>
      </c>
      <c r="EE282" s="117">
        <v>45043</v>
      </c>
      <c r="EF282" s="117" t="s">
        <v>4570</v>
      </c>
      <c r="EG282" s="117">
        <v>45043</v>
      </c>
      <c r="EH282" s="117">
        <v>45043</v>
      </c>
      <c r="EI282" s="117"/>
      <c r="EJ282" s="117">
        <v>45044</v>
      </c>
      <c r="EK282" s="116">
        <v>100</v>
      </c>
      <c r="EL282" s="117">
        <v>45062</v>
      </c>
      <c r="EM282" s="122" t="s">
        <v>4890</v>
      </c>
      <c r="EN282" s="141"/>
      <c r="EO282" s="141"/>
      <c r="EP282" s="141"/>
      <c r="EQ282" s="141"/>
      <c r="ER282" s="141"/>
      <c r="ES282" s="141"/>
      <c r="ET282" s="141"/>
      <c r="EU282" s="117"/>
      <c r="EV282" s="117"/>
      <c r="EW282" s="117"/>
      <c r="EX282" s="117"/>
      <c r="EY282" s="117"/>
      <c r="EZ282" s="117"/>
      <c r="FA282" s="117"/>
      <c r="FB282" s="117">
        <v>45068</v>
      </c>
      <c r="FC282" s="117">
        <v>45068</v>
      </c>
      <c r="FD282" s="117">
        <v>45068</v>
      </c>
      <c r="FE282" s="117">
        <v>45068</v>
      </c>
      <c r="FF282" s="116">
        <v>70</v>
      </c>
      <c r="FG282" s="117"/>
      <c r="FH282" s="138"/>
      <c r="FI282" s="142"/>
      <c r="FJ282" s="142"/>
      <c r="FK282" s="143"/>
      <c r="FL282" s="143"/>
      <c r="FM282" s="139"/>
      <c r="FN282" s="142"/>
      <c r="FO282" s="142"/>
      <c r="FP282" s="143"/>
      <c r="FQ282" s="143"/>
      <c r="FR282" s="139"/>
      <c r="FS282" s="465" t="s">
        <v>4723</v>
      </c>
      <c r="FT282" s="466">
        <v>45152</v>
      </c>
      <c r="FU282" s="467" t="s">
        <v>4799</v>
      </c>
      <c r="FW282" s="483" t="s">
        <v>4724</v>
      </c>
      <c r="FX282" s="482">
        <v>45118</v>
      </c>
      <c r="FY282" s="483" t="s">
        <v>4855</v>
      </c>
    </row>
    <row r="283" spans="1:181" ht="20.100000000000001" customHeight="1" x14ac:dyDescent="0.5">
      <c r="A283" s="109">
        <v>282</v>
      </c>
      <c r="B283" s="109" t="s">
        <v>674</v>
      </c>
      <c r="C283" s="109">
        <v>282</v>
      </c>
      <c r="D283" s="110" t="s">
        <v>675</v>
      </c>
      <c r="E283" s="110" t="s">
        <v>676</v>
      </c>
      <c r="F283" s="110" t="s">
        <v>1561</v>
      </c>
      <c r="G283" s="111" t="s">
        <v>399</v>
      </c>
      <c r="H283" s="110" t="s">
        <v>3315</v>
      </c>
      <c r="I283" s="110" t="s">
        <v>3316</v>
      </c>
      <c r="J283" s="110" t="s">
        <v>3317</v>
      </c>
      <c r="K283" s="111" t="s">
        <v>3318</v>
      </c>
      <c r="L283" s="111" t="s">
        <v>3307</v>
      </c>
      <c r="M283" s="111"/>
      <c r="N283" s="111" t="s">
        <v>1565</v>
      </c>
      <c r="O283" s="111" t="s">
        <v>3320</v>
      </c>
      <c r="P283" s="113">
        <v>15.447701</v>
      </c>
      <c r="Q283" s="113">
        <v>99.769456000000005</v>
      </c>
      <c r="R283" s="114" t="s">
        <v>3321</v>
      </c>
      <c r="S283" s="114" t="s">
        <v>3322</v>
      </c>
      <c r="T283" s="115" t="s">
        <v>3323</v>
      </c>
      <c r="U283" s="115" t="s">
        <v>3324</v>
      </c>
      <c r="V283" s="115"/>
      <c r="W283" s="115"/>
      <c r="X283" s="115"/>
      <c r="Y283" s="115"/>
      <c r="Z283" s="181"/>
      <c r="AA283" s="181"/>
      <c r="AB283" s="115"/>
      <c r="AC283" s="115"/>
      <c r="AD283" s="166" t="s">
        <v>1313</v>
      </c>
      <c r="AE283" s="166" t="s">
        <v>1314</v>
      </c>
      <c r="AF283" s="117" t="s">
        <v>690</v>
      </c>
      <c r="AG283" s="132">
        <v>44965</v>
      </c>
      <c r="AH283" s="118" t="s">
        <v>691</v>
      </c>
      <c r="AI283" s="118" t="s">
        <v>692</v>
      </c>
      <c r="AJ283" s="145">
        <v>6</v>
      </c>
      <c r="AK283" s="146">
        <v>8</v>
      </c>
      <c r="AL283" s="146">
        <v>3</v>
      </c>
      <c r="AM283" s="146">
        <v>48</v>
      </c>
      <c r="AN283" s="147">
        <v>1</v>
      </c>
      <c r="AO283" s="147">
        <v>2</v>
      </c>
      <c r="AP283" s="116" t="s">
        <v>974</v>
      </c>
      <c r="AQ283" s="147" t="s">
        <v>752</v>
      </c>
      <c r="AR283" s="147">
        <v>3</v>
      </c>
      <c r="AS283" s="149"/>
      <c r="AT283" s="138">
        <v>44967</v>
      </c>
      <c r="AU283" s="366" t="s">
        <v>3301</v>
      </c>
      <c r="AV283" s="234" t="s">
        <v>725</v>
      </c>
      <c r="AW283" s="235"/>
      <c r="AX283" s="236"/>
      <c r="AY283" s="236"/>
      <c r="AZ283" s="236"/>
      <c r="BA283" s="147"/>
      <c r="BB283" s="147" t="s">
        <v>697</v>
      </c>
      <c r="BC283" s="236"/>
      <c r="BD283" s="235" t="s">
        <v>698</v>
      </c>
      <c r="BE283" s="235"/>
      <c r="BF283" s="235"/>
      <c r="BG283" s="237" t="s">
        <v>699</v>
      </c>
      <c r="BH283" s="262" t="s">
        <v>1964</v>
      </c>
      <c r="BI283" s="237" t="s">
        <v>701</v>
      </c>
      <c r="BJ283" s="238"/>
      <c r="BK283" s="238"/>
      <c r="BL283" s="153"/>
      <c r="BM283" s="154"/>
      <c r="BN283" s="111" t="s">
        <v>3320</v>
      </c>
      <c r="BO283" s="131" t="s">
        <v>3319</v>
      </c>
      <c r="BP283" s="131" t="s">
        <v>703</v>
      </c>
      <c r="BQ283" s="116" t="s">
        <v>704</v>
      </c>
      <c r="BR283" s="116" t="s">
        <v>705</v>
      </c>
      <c r="BS283" s="132">
        <v>44965</v>
      </c>
      <c r="BT283" s="133">
        <v>100</v>
      </c>
      <c r="BU283" s="132">
        <v>44965</v>
      </c>
      <c r="BV283" s="132"/>
      <c r="BW283" s="132"/>
      <c r="BX283" s="134"/>
      <c r="BY283" s="134"/>
      <c r="BZ283" s="134"/>
      <c r="CA283" s="132"/>
      <c r="CB283" s="135"/>
      <c r="CC283" s="132"/>
      <c r="CD283" s="136"/>
      <c r="CE283" s="136"/>
      <c r="CF283" s="136"/>
      <c r="CG283" s="135"/>
      <c r="CH283" s="129" t="s">
        <v>701</v>
      </c>
      <c r="CI283" s="132">
        <v>44986</v>
      </c>
      <c r="CJ283" s="132">
        <v>44986</v>
      </c>
      <c r="CK283" s="132"/>
      <c r="CL283" s="132">
        <v>44986</v>
      </c>
      <c r="CM283" s="133">
        <v>100</v>
      </c>
      <c r="CN283" s="132">
        <v>44986</v>
      </c>
      <c r="CO283" s="132"/>
      <c r="CP283" s="137" t="s">
        <v>706</v>
      </c>
      <c r="CQ283" s="132"/>
      <c r="CR283" s="117"/>
      <c r="CS283" s="132"/>
      <c r="CT283" s="133"/>
      <c r="CU283" s="137" t="s">
        <v>4382</v>
      </c>
      <c r="CV283" s="117"/>
      <c r="CW283" s="236"/>
      <c r="CX283" s="236"/>
      <c r="CY283" s="117">
        <v>45015</v>
      </c>
      <c r="CZ283" s="117">
        <v>45015</v>
      </c>
      <c r="DA283" s="117"/>
      <c r="DB283" s="117">
        <v>45015</v>
      </c>
      <c r="DC283" s="133">
        <v>100</v>
      </c>
      <c r="DD283" s="117">
        <v>45015</v>
      </c>
      <c r="DE283" s="138"/>
      <c r="DF283" s="138">
        <v>45019</v>
      </c>
      <c r="DG283" s="139" t="s">
        <v>4413</v>
      </c>
      <c r="DH283" s="117">
        <v>45050</v>
      </c>
      <c r="DI283" s="117">
        <v>45050</v>
      </c>
      <c r="DJ283" s="117">
        <v>45050</v>
      </c>
      <c r="DK283" s="117">
        <v>45050</v>
      </c>
      <c r="DL283" s="117"/>
      <c r="DM283" s="117"/>
      <c r="DN283" s="117"/>
      <c r="DO283" s="117"/>
      <c r="DP283" s="140"/>
      <c r="DQ283" s="117"/>
      <c r="DR283" s="117"/>
      <c r="DS283" s="117">
        <v>45059</v>
      </c>
      <c r="DT283" s="117">
        <v>45059</v>
      </c>
      <c r="DU283" s="117"/>
      <c r="DV283" s="117">
        <v>45059</v>
      </c>
      <c r="DW283" s="133">
        <v>100</v>
      </c>
      <c r="DX283" s="117">
        <v>45059</v>
      </c>
      <c r="DY283" s="117"/>
      <c r="DZ283" s="117">
        <v>45042</v>
      </c>
      <c r="EA283" s="117">
        <v>45042</v>
      </c>
      <c r="EB283" s="117"/>
      <c r="EC283" s="117">
        <v>45042</v>
      </c>
      <c r="ED283" s="116">
        <v>100</v>
      </c>
      <c r="EE283" s="117">
        <v>45042</v>
      </c>
      <c r="EF283" s="117" t="s">
        <v>4522</v>
      </c>
      <c r="EG283" s="117">
        <v>45051</v>
      </c>
      <c r="EH283" s="117">
        <v>45051</v>
      </c>
      <c r="EI283" s="117"/>
      <c r="EJ283" s="117">
        <v>45052</v>
      </c>
      <c r="EK283" s="116">
        <v>100</v>
      </c>
      <c r="EL283" s="117">
        <v>45062</v>
      </c>
      <c r="EM283" s="122" t="s">
        <v>4781</v>
      </c>
      <c r="EN283" s="141"/>
      <c r="EO283" s="141"/>
      <c r="EP283" s="141"/>
      <c r="EQ283" s="141"/>
      <c r="ER283" s="141"/>
      <c r="ES283" s="141"/>
      <c r="ET283" s="141"/>
      <c r="EU283" s="117"/>
      <c r="EV283" s="117"/>
      <c r="EW283" s="117"/>
      <c r="EX283" s="117"/>
      <c r="EY283" s="117"/>
      <c r="EZ283" s="117"/>
      <c r="FA283" s="117"/>
      <c r="FB283" s="117">
        <v>45067</v>
      </c>
      <c r="FC283" s="117">
        <v>45067</v>
      </c>
      <c r="FD283" s="117">
        <v>45067</v>
      </c>
      <c r="FE283" s="117">
        <v>45067</v>
      </c>
      <c r="FF283" s="116">
        <v>70</v>
      </c>
      <c r="FG283" s="117"/>
      <c r="FH283" s="129"/>
      <c r="FI283" s="142"/>
      <c r="FJ283" s="142"/>
      <c r="FK283" s="143">
        <v>243350</v>
      </c>
      <c r="FL283" s="143">
        <v>243350</v>
      </c>
      <c r="FM283" s="139" t="s">
        <v>708</v>
      </c>
      <c r="FN283" s="142"/>
      <c r="FO283" s="142"/>
      <c r="FP283" s="143">
        <v>243350</v>
      </c>
      <c r="FQ283" s="143">
        <v>243350</v>
      </c>
      <c r="FR283" s="157" t="s">
        <v>729</v>
      </c>
      <c r="FS283" s="465" t="s">
        <v>4723</v>
      </c>
      <c r="FT283" s="466">
        <v>45153</v>
      </c>
      <c r="FU283" s="467" t="s">
        <v>4799</v>
      </c>
      <c r="FW283" s="483" t="s">
        <v>4724</v>
      </c>
      <c r="FX283" s="482">
        <v>45118</v>
      </c>
      <c r="FY283" s="483" t="s">
        <v>4855</v>
      </c>
    </row>
    <row r="284" spans="1:181" ht="20.100000000000001" customHeight="1" x14ac:dyDescent="0.5">
      <c r="A284" s="109">
        <v>283</v>
      </c>
      <c r="B284" s="109" t="s">
        <v>674</v>
      </c>
      <c r="C284" s="109">
        <v>283</v>
      </c>
      <c r="D284" s="110" t="s">
        <v>675</v>
      </c>
      <c r="E284" s="110" t="s">
        <v>676</v>
      </c>
      <c r="F284" s="110" t="s">
        <v>1561</v>
      </c>
      <c r="G284" s="111" t="s">
        <v>399</v>
      </c>
      <c r="H284" s="110" t="s">
        <v>2015</v>
      </c>
      <c r="I284" s="110" t="s">
        <v>3325</v>
      </c>
      <c r="J284" s="110" t="s">
        <v>4572</v>
      </c>
      <c r="K284" s="111" t="s">
        <v>3326</v>
      </c>
      <c r="L284" s="111" t="s">
        <v>3281</v>
      </c>
      <c r="M284" s="111"/>
      <c r="N284" s="111" t="s">
        <v>1565</v>
      </c>
      <c r="O284" s="111" t="s">
        <v>3328</v>
      </c>
      <c r="P284" s="113">
        <v>15.0895914</v>
      </c>
      <c r="Q284" s="113">
        <v>99.563881800000004</v>
      </c>
      <c r="R284" s="114" t="s">
        <v>3329</v>
      </c>
      <c r="S284" s="114" t="s">
        <v>3330</v>
      </c>
      <c r="T284" s="115" t="s">
        <v>3331</v>
      </c>
      <c r="U284" s="115" t="s">
        <v>3332</v>
      </c>
      <c r="V284" s="115"/>
      <c r="W284" s="115"/>
      <c r="X284" s="115"/>
      <c r="Y284" s="115"/>
      <c r="Z284" s="181"/>
      <c r="AA284" s="181"/>
      <c r="AB284" s="115"/>
      <c r="AC284" s="115"/>
      <c r="AD284" s="166" t="s">
        <v>1313</v>
      </c>
      <c r="AE284" s="166" t="s">
        <v>1314</v>
      </c>
      <c r="AF284" s="117" t="s">
        <v>690</v>
      </c>
      <c r="AG284" s="132">
        <v>44966</v>
      </c>
      <c r="AH284" s="118" t="s">
        <v>691</v>
      </c>
      <c r="AI284" s="118" t="s">
        <v>692</v>
      </c>
      <c r="AJ284" s="145">
        <v>6</v>
      </c>
      <c r="AK284" s="146">
        <v>9</v>
      </c>
      <c r="AL284" s="146">
        <v>3.5</v>
      </c>
      <c r="AM284" s="146">
        <v>54</v>
      </c>
      <c r="AN284" s="147">
        <v>1</v>
      </c>
      <c r="AO284" s="147">
        <v>1</v>
      </c>
      <c r="AP284" s="116" t="s">
        <v>3333</v>
      </c>
      <c r="AQ284" s="326" t="s">
        <v>1963</v>
      </c>
      <c r="AR284" s="147">
        <v>3</v>
      </c>
      <c r="AS284" s="149"/>
      <c r="AT284" s="138">
        <v>44967</v>
      </c>
      <c r="AU284" s="366" t="s">
        <v>3301</v>
      </c>
      <c r="AV284" s="234" t="s">
        <v>725</v>
      </c>
      <c r="AW284" s="150" t="s">
        <v>1386</v>
      </c>
      <c r="AX284" s="236"/>
      <c r="AY284" s="236"/>
      <c r="AZ284" s="236"/>
      <c r="BA284" s="147"/>
      <c r="BB284" s="147"/>
      <c r="BC284" s="236"/>
      <c r="BD284" s="235"/>
      <c r="BE284" s="235"/>
      <c r="BF284" s="235"/>
      <c r="BG284" s="237" t="s">
        <v>699</v>
      </c>
      <c r="BH284" s="163" t="s">
        <v>1964</v>
      </c>
      <c r="BI284" s="237" t="s">
        <v>701</v>
      </c>
      <c r="BJ284" s="238"/>
      <c r="BK284" s="238"/>
      <c r="BL284" s="153"/>
      <c r="BM284" s="154"/>
      <c r="BN284" s="111" t="s">
        <v>3328</v>
      </c>
      <c r="BO284" s="131" t="s">
        <v>3327</v>
      </c>
      <c r="BP284" s="131" t="s">
        <v>703</v>
      </c>
      <c r="BQ284" s="116" t="s">
        <v>704</v>
      </c>
      <c r="BR284" s="116" t="s">
        <v>705</v>
      </c>
      <c r="BS284" s="132">
        <v>44966</v>
      </c>
      <c r="BT284" s="133">
        <v>100</v>
      </c>
      <c r="BU284" s="132">
        <v>44966</v>
      </c>
      <c r="BV284" s="132"/>
      <c r="BW284" s="132"/>
      <c r="BX284" s="134"/>
      <c r="BY284" s="134"/>
      <c r="BZ284" s="134"/>
      <c r="CA284" s="132"/>
      <c r="CB284" s="135"/>
      <c r="CC284" s="132"/>
      <c r="CD284" s="136"/>
      <c r="CE284" s="136"/>
      <c r="CF284" s="136"/>
      <c r="CG284" s="135"/>
      <c r="CH284" s="129" t="s">
        <v>701</v>
      </c>
      <c r="CI284" s="132">
        <v>44986</v>
      </c>
      <c r="CJ284" s="132">
        <v>44986</v>
      </c>
      <c r="CK284" s="132"/>
      <c r="CL284" s="132">
        <v>44986</v>
      </c>
      <c r="CM284" s="133">
        <v>100</v>
      </c>
      <c r="CN284" s="132">
        <v>44986</v>
      </c>
      <c r="CO284" s="132"/>
      <c r="CP284" s="434"/>
      <c r="CQ284" s="435"/>
      <c r="CR284" s="436"/>
      <c r="CS284" s="435"/>
      <c r="CT284" s="437"/>
      <c r="CU284" s="434"/>
      <c r="CV284" s="117"/>
      <c r="CW284" s="236"/>
      <c r="CX284" s="236"/>
      <c r="CY284" s="117">
        <v>45023</v>
      </c>
      <c r="CZ284" s="117">
        <v>45023</v>
      </c>
      <c r="DA284" s="117"/>
      <c r="DB284" s="117">
        <v>45023</v>
      </c>
      <c r="DC284" s="133">
        <v>100</v>
      </c>
      <c r="DD284" s="117">
        <v>45023</v>
      </c>
      <c r="DE284" s="138"/>
      <c r="DF284" s="138">
        <v>45007</v>
      </c>
      <c r="DG284" s="139" t="s">
        <v>4446</v>
      </c>
      <c r="DH284" s="117">
        <v>45044</v>
      </c>
      <c r="DI284" s="117">
        <v>45044</v>
      </c>
      <c r="DJ284" s="117">
        <v>45044</v>
      </c>
      <c r="DK284" s="117">
        <v>45044</v>
      </c>
      <c r="DL284" s="117"/>
      <c r="DM284" s="117"/>
      <c r="DN284" s="117"/>
      <c r="DO284" s="117"/>
      <c r="DP284" s="140"/>
      <c r="DQ284" s="117"/>
      <c r="DR284" s="117"/>
      <c r="DS284" s="117">
        <v>45063</v>
      </c>
      <c r="DT284" s="117">
        <v>45063</v>
      </c>
      <c r="DU284" s="117"/>
      <c r="DV284" s="117">
        <v>45063</v>
      </c>
      <c r="DW284" s="133">
        <v>100</v>
      </c>
      <c r="DX284" s="117">
        <v>45063</v>
      </c>
      <c r="DY284" s="117"/>
      <c r="DZ284" s="117">
        <v>45042</v>
      </c>
      <c r="EA284" s="117">
        <v>45042</v>
      </c>
      <c r="EB284" s="117"/>
      <c r="EC284" s="117">
        <v>45042</v>
      </c>
      <c r="ED284" s="116">
        <v>100</v>
      </c>
      <c r="EE284" s="117">
        <v>45042</v>
      </c>
      <c r="EF284" s="117" t="s">
        <v>4465</v>
      </c>
      <c r="EG284" s="117">
        <v>45050</v>
      </c>
      <c r="EH284" s="117">
        <v>45050</v>
      </c>
      <c r="EI284" s="117"/>
      <c r="EJ284" s="117">
        <v>45050</v>
      </c>
      <c r="EK284" s="204">
        <v>100</v>
      </c>
      <c r="EL284" s="117">
        <v>45062</v>
      </c>
      <c r="EM284" s="122" t="s">
        <v>4573</v>
      </c>
      <c r="EN284" s="141"/>
      <c r="EO284" s="141"/>
      <c r="EP284" s="141"/>
      <c r="EQ284" s="141"/>
      <c r="ER284" s="141"/>
      <c r="ES284" s="141"/>
      <c r="ET284" s="141"/>
      <c r="EU284" s="117"/>
      <c r="EV284" s="117"/>
      <c r="EW284" s="117"/>
      <c r="EX284" s="117"/>
      <c r="EY284" s="117"/>
      <c r="EZ284" s="117"/>
      <c r="FA284" s="117"/>
      <c r="FB284" s="117">
        <v>45068</v>
      </c>
      <c r="FC284" s="117">
        <v>45068</v>
      </c>
      <c r="FD284" s="117">
        <v>45068</v>
      </c>
      <c r="FE284" s="117">
        <v>45068</v>
      </c>
      <c r="FF284" s="116">
        <v>70</v>
      </c>
      <c r="FG284" s="117"/>
      <c r="FH284" s="138"/>
      <c r="FI284" s="142"/>
      <c r="FJ284" s="142"/>
      <c r="FK284" s="143">
        <v>243347</v>
      </c>
      <c r="FL284" s="143">
        <v>243347</v>
      </c>
      <c r="FM284" s="139" t="s">
        <v>708</v>
      </c>
      <c r="FN284" s="142"/>
      <c r="FO284" s="142"/>
      <c r="FP284" s="143">
        <v>243347</v>
      </c>
      <c r="FQ284" s="143">
        <v>243347</v>
      </c>
      <c r="FR284" s="139" t="s">
        <v>708</v>
      </c>
      <c r="FS284" s="465" t="s">
        <v>4723</v>
      </c>
      <c r="FT284" s="466">
        <v>45153</v>
      </c>
      <c r="FU284" s="467" t="s">
        <v>4799</v>
      </c>
      <c r="FW284" s="483" t="s">
        <v>4718</v>
      </c>
      <c r="FX284" s="482">
        <v>45119</v>
      </c>
      <c r="FY284" s="483" t="s">
        <v>4855</v>
      </c>
    </row>
    <row r="285" spans="1:181" ht="20.100000000000001" customHeight="1" x14ac:dyDescent="0.5">
      <c r="A285" s="109">
        <v>284</v>
      </c>
      <c r="B285" s="109" t="s">
        <v>674</v>
      </c>
      <c r="C285" s="109">
        <v>284</v>
      </c>
      <c r="D285" s="110" t="s">
        <v>675</v>
      </c>
      <c r="E285" s="110" t="s">
        <v>676</v>
      </c>
      <c r="F285" s="110" t="s">
        <v>1561</v>
      </c>
      <c r="G285" s="111" t="s">
        <v>399</v>
      </c>
      <c r="H285" s="110" t="s">
        <v>3315</v>
      </c>
      <c r="I285" s="110" t="s">
        <v>3315</v>
      </c>
      <c r="J285" s="110" t="s">
        <v>3334</v>
      </c>
      <c r="K285" s="111" t="s">
        <v>3335</v>
      </c>
      <c r="L285" s="111" t="s">
        <v>3307</v>
      </c>
      <c r="M285" s="111"/>
      <c r="N285" s="111" t="s">
        <v>1565</v>
      </c>
      <c r="O285" s="111" t="s">
        <v>3336</v>
      </c>
      <c r="P285" s="113">
        <v>15.457378</v>
      </c>
      <c r="Q285" s="113">
        <v>99.894503999999998</v>
      </c>
      <c r="R285" s="114" t="s">
        <v>3337</v>
      </c>
      <c r="S285" s="114" t="s">
        <v>3338</v>
      </c>
      <c r="T285" s="115" t="s">
        <v>3339</v>
      </c>
      <c r="U285" s="115" t="s">
        <v>3340</v>
      </c>
      <c r="V285" s="115"/>
      <c r="W285" s="115"/>
      <c r="X285" s="115"/>
      <c r="Y285" s="115"/>
      <c r="Z285" s="181"/>
      <c r="AA285" s="181"/>
      <c r="AB285" s="115"/>
      <c r="AC285" s="115"/>
      <c r="AD285" s="166" t="s">
        <v>1313</v>
      </c>
      <c r="AE285" s="166" t="s">
        <v>1314</v>
      </c>
      <c r="AF285" s="117" t="s">
        <v>690</v>
      </c>
      <c r="AG285" s="132">
        <v>44965</v>
      </c>
      <c r="AH285" s="118" t="s">
        <v>691</v>
      </c>
      <c r="AI285" s="118" t="s">
        <v>692</v>
      </c>
      <c r="AJ285" s="145">
        <v>9</v>
      </c>
      <c r="AK285" s="146">
        <v>15</v>
      </c>
      <c r="AL285" s="146">
        <v>4</v>
      </c>
      <c r="AM285" s="146">
        <v>135</v>
      </c>
      <c r="AN285" s="147">
        <v>1</v>
      </c>
      <c r="AO285" s="147">
        <v>1</v>
      </c>
      <c r="AP285" s="116" t="s">
        <v>3313</v>
      </c>
      <c r="AQ285" s="147" t="s">
        <v>1368</v>
      </c>
      <c r="AR285" s="147">
        <v>3</v>
      </c>
      <c r="AS285" s="149"/>
      <c r="AT285" s="138">
        <v>44967</v>
      </c>
      <c r="AU285" s="366" t="s">
        <v>3301</v>
      </c>
      <c r="AV285" s="149" t="s">
        <v>696</v>
      </c>
      <c r="AW285" s="150" t="s">
        <v>1899</v>
      </c>
      <c r="AX285" s="147"/>
      <c r="AY285" s="147"/>
      <c r="AZ285" s="147"/>
      <c r="BA285" s="147"/>
      <c r="BB285" s="147"/>
      <c r="BC285" s="147" t="s">
        <v>697</v>
      </c>
      <c r="BD285" s="150"/>
      <c r="BE285" s="150" t="s">
        <v>3341</v>
      </c>
      <c r="BF285" s="158">
        <v>1</v>
      </c>
      <c r="BG285" s="237" t="s">
        <v>699</v>
      </c>
      <c r="BH285" s="237" t="s">
        <v>1964</v>
      </c>
      <c r="BI285" s="237" t="s">
        <v>701</v>
      </c>
      <c r="BJ285" s="152"/>
      <c r="BK285" s="152"/>
      <c r="BL285" s="153"/>
      <c r="BM285" s="154"/>
      <c r="BN285" s="111" t="s">
        <v>3342</v>
      </c>
      <c r="BO285" s="131" t="s">
        <v>3336</v>
      </c>
      <c r="BP285" s="131" t="s">
        <v>703</v>
      </c>
      <c r="BQ285" s="116" t="s">
        <v>704</v>
      </c>
      <c r="BR285" s="314" t="s">
        <v>705</v>
      </c>
      <c r="BS285" s="132">
        <v>44965</v>
      </c>
      <c r="BT285" s="133">
        <v>100</v>
      </c>
      <c r="BU285" s="132">
        <v>44965</v>
      </c>
      <c r="BV285" s="132"/>
      <c r="BW285" s="132"/>
      <c r="BX285" s="134"/>
      <c r="BY285" s="134"/>
      <c r="BZ285" s="134"/>
      <c r="CA285" s="132"/>
      <c r="CB285" s="135"/>
      <c r="CC285" s="132"/>
      <c r="CD285" s="136"/>
      <c r="CE285" s="136"/>
      <c r="CF285" s="136"/>
      <c r="CG285" s="135"/>
      <c r="CH285" s="129" t="s">
        <v>701</v>
      </c>
      <c r="CI285" s="132">
        <v>44998</v>
      </c>
      <c r="CJ285" s="132">
        <v>44998</v>
      </c>
      <c r="CK285" s="132"/>
      <c r="CL285" s="132">
        <v>44998</v>
      </c>
      <c r="CM285" s="133">
        <v>100</v>
      </c>
      <c r="CN285" s="132">
        <v>44998</v>
      </c>
      <c r="CO285" s="117"/>
      <c r="CP285" s="132">
        <v>45039</v>
      </c>
      <c r="CQ285" s="132">
        <v>45039</v>
      </c>
      <c r="CR285" s="117"/>
      <c r="CS285" s="132">
        <v>45039</v>
      </c>
      <c r="CT285" s="133">
        <v>100</v>
      </c>
      <c r="CU285" s="132">
        <v>45039</v>
      </c>
      <c r="CV285" s="117" t="s">
        <v>3343</v>
      </c>
      <c r="CW285" s="147"/>
      <c r="CX285" s="147"/>
      <c r="CY285" s="117">
        <v>45027</v>
      </c>
      <c r="CZ285" s="117">
        <v>45027</v>
      </c>
      <c r="DA285" s="117"/>
      <c r="DB285" s="117">
        <v>45027</v>
      </c>
      <c r="DC285" s="133">
        <v>100</v>
      </c>
      <c r="DD285" s="117">
        <v>45027</v>
      </c>
      <c r="DE285" s="138"/>
      <c r="DF285" s="138">
        <v>45023</v>
      </c>
      <c r="DG285" s="139" t="s">
        <v>4387</v>
      </c>
      <c r="DH285" s="117">
        <v>45044</v>
      </c>
      <c r="DI285" s="117">
        <v>45044</v>
      </c>
      <c r="DJ285" s="117">
        <v>45044</v>
      </c>
      <c r="DK285" s="117">
        <v>45044</v>
      </c>
      <c r="DL285" s="117"/>
      <c r="DM285" s="117"/>
      <c r="DN285" s="117"/>
      <c r="DO285" s="117"/>
      <c r="DP285" s="140"/>
      <c r="DQ285" s="117"/>
      <c r="DR285" s="117"/>
      <c r="DS285" s="117">
        <v>45059</v>
      </c>
      <c r="DT285" s="117">
        <v>45059</v>
      </c>
      <c r="DU285" s="117"/>
      <c r="DV285" s="117">
        <v>45059</v>
      </c>
      <c r="DW285" s="133">
        <v>100</v>
      </c>
      <c r="DX285" s="117">
        <v>45059</v>
      </c>
      <c r="DY285" s="117"/>
      <c r="DZ285" s="117">
        <v>45042</v>
      </c>
      <c r="EA285" s="117">
        <v>45042</v>
      </c>
      <c r="EB285" s="117"/>
      <c r="EC285" s="117">
        <v>45042</v>
      </c>
      <c r="ED285" s="116">
        <v>100</v>
      </c>
      <c r="EE285" s="117">
        <v>45042</v>
      </c>
      <c r="EF285" s="117" t="s">
        <v>4522</v>
      </c>
      <c r="EG285" s="117">
        <v>45051</v>
      </c>
      <c r="EH285" s="117">
        <v>45051</v>
      </c>
      <c r="EI285" s="117"/>
      <c r="EJ285" s="117">
        <v>45052</v>
      </c>
      <c r="EK285" s="116">
        <v>100</v>
      </c>
      <c r="EL285" s="117">
        <v>45062</v>
      </c>
      <c r="EM285" s="122" t="s">
        <v>4875</v>
      </c>
      <c r="EN285" s="141"/>
      <c r="EO285" s="141"/>
      <c r="EP285" s="141"/>
      <c r="EQ285" s="141"/>
      <c r="ER285" s="141"/>
      <c r="ES285" s="141"/>
      <c r="ET285" s="141"/>
      <c r="EU285" s="117"/>
      <c r="EV285" s="117"/>
      <c r="EW285" s="117"/>
      <c r="EX285" s="117"/>
      <c r="EY285" s="117"/>
      <c r="EZ285" s="117"/>
      <c r="FA285" s="117"/>
      <c r="FB285" s="117">
        <v>45067</v>
      </c>
      <c r="FC285" s="117">
        <v>45067</v>
      </c>
      <c r="FD285" s="117">
        <v>45067</v>
      </c>
      <c r="FE285" s="117">
        <v>45067</v>
      </c>
      <c r="FF285" s="116">
        <v>70</v>
      </c>
      <c r="FG285" s="117"/>
      <c r="FH285" s="138" t="s">
        <v>4891</v>
      </c>
      <c r="FI285" s="142"/>
      <c r="FJ285" s="142"/>
      <c r="FK285" s="143"/>
      <c r="FL285" s="143"/>
      <c r="FM285" s="139"/>
      <c r="FN285" s="142"/>
      <c r="FO285" s="142"/>
      <c r="FP285" s="143"/>
      <c r="FQ285" s="143"/>
      <c r="FR285" s="139"/>
      <c r="FS285" s="465" t="s">
        <v>4723</v>
      </c>
      <c r="FT285" s="466">
        <v>45153</v>
      </c>
      <c r="FU285" s="467" t="s">
        <v>4799</v>
      </c>
      <c r="FW285" s="483" t="s">
        <v>4718</v>
      </c>
      <c r="FX285" s="482">
        <v>45119</v>
      </c>
      <c r="FY285" s="483" t="s">
        <v>4855</v>
      </c>
    </row>
    <row r="286" spans="1:181" ht="20.100000000000001" customHeight="1" x14ac:dyDescent="0.5">
      <c r="A286" s="109">
        <v>285</v>
      </c>
      <c r="B286" s="109" t="s">
        <v>674</v>
      </c>
      <c r="C286" s="109">
        <v>285</v>
      </c>
      <c r="D286" s="110" t="s">
        <v>675</v>
      </c>
      <c r="E286" s="110" t="s">
        <v>676</v>
      </c>
      <c r="F286" s="110" t="s">
        <v>1561</v>
      </c>
      <c r="G286" s="111" t="s">
        <v>399</v>
      </c>
      <c r="H286" s="110" t="s">
        <v>1203</v>
      </c>
      <c r="I286" s="110" t="s">
        <v>3344</v>
      </c>
      <c r="J286" s="110"/>
      <c r="K286" s="144" t="s">
        <v>3345</v>
      </c>
      <c r="L286" s="111" t="s">
        <v>3307</v>
      </c>
      <c r="M286" s="111"/>
      <c r="N286" s="111" t="s">
        <v>1565</v>
      </c>
      <c r="O286" s="111" t="s">
        <v>3346</v>
      </c>
      <c r="P286" s="113">
        <v>15.378399</v>
      </c>
      <c r="Q286" s="113">
        <v>100.02469600000001</v>
      </c>
      <c r="R286" s="114" t="s">
        <v>3347</v>
      </c>
      <c r="S286" s="114" t="s">
        <v>3348</v>
      </c>
      <c r="T286" s="115" t="s">
        <v>3349</v>
      </c>
      <c r="U286" s="115" t="s">
        <v>3350</v>
      </c>
      <c r="V286" s="115"/>
      <c r="W286" s="115"/>
      <c r="X286" s="115"/>
      <c r="Y286" s="115"/>
      <c r="Z286" s="181"/>
      <c r="AA286" s="181"/>
      <c r="AB286" s="115"/>
      <c r="AC286" s="115"/>
      <c r="AD286" s="166" t="s">
        <v>1313</v>
      </c>
      <c r="AE286" s="166" t="s">
        <v>1314</v>
      </c>
      <c r="AF286" s="117" t="s">
        <v>690</v>
      </c>
      <c r="AG286" s="132">
        <v>44965</v>
      </c>
      <c r="AH286" s="118" t="s">
        <v>691</v>
      </c>
      <c r="AI286" s="118" t="s">
        <v>692</v>
      </c>
      <c r="AJ286" s="145">
        <v>6</v>
      </c>
      <c r="AK286" s="146">
        <v>13.5</v>
      </c>
      <c r="AL286" s="146">
        <v>3</v>
      </c>
      <c r="AM286" s="146">
        <v>81</v>
      </c>
      <c r="AN286" s="147">
        <v>2</v>
      </c>
      <c r="AO286" s="147">
        <v>2</v>
      </c>
      <c r="AP286" s="116" t="s">
        <v>3351</v>
      </c>
      <c r="AQ286" s="147" t="s">
        <v>1368</v>
      </c>
      <c r="AR286" s="147">
        <v>3</v>
      </c>
      <c r="AS286" s="149"/>
      <c r="AT286" s="138">
        <v>44967</v>
      </c>
      <c r="AU286" s="366" t="s">
        <v>3301</v>
      </c>
      <c r="AV286" s="149" t="s">
        <v>696</v>
      </c>
      <c r="AW286" s="235"/>
      <c r="AX286" s="236"/>
      <c r="AY286" s="236"/>
      <c r="AZ286" s="236"/>
      <c r="BA286" s="147" t="s">
        <v>697</v>
      </c>
      <c r="BB286" s="147"/>
      <c r="BC286" s="236"/>
      <c r="BD286" s="235" t="s">
        <v>698</v>
      </c>
      <c r="BE286" s="235"/>
      <c r="BF286" s="235"/>
      <c r="BG286" s="237" t="s">
        <v>699</v>
      </c>
      <c r="BH286" s="237" t="s">
        <v>1964</v>
      </c>
      <c r="BI286" s="237" t="s">
        <v>701</v>
      </c>
      <c r="BJ286" s="238"/>
      <c r="BK286" s="238"/>
      <c r="BL286" s="153"/>
      <c r="BM286" s="154"/>
      <c r="BN286" s="111" t="s">
        <v>3346</v>
      </c>
      <c r="BO286" s="226" t="s">
        <v>3346</v>
      </c>
      <c r="BP286" s="130"/>
      <c r="BQ286" s="116" t="s">
        <v>704</v>
      </c>
      <c r="BR286" s="116" t="s">
        <v>705</v>
      </c>
      <c r="BS286" s="132">
        <v>44965</v>
      </c>
      <c r="BT286" s="133">
        <v>100</v>
      </c>
      <c r="BU286" s="132">
        <v>44965</v>
      </c>
      <c r="BV286" s="132"/>
      <c r="BW286" s="132"/>
      <c r="BX286" s="134"/>
      <c r="BY286" s="134"/>
      <c r="BZ286" s="134"/>
      <c r="CA286" s="132"/>
      <c r="CB286" s="135"/>
      <c r="CC286" s="132"/>
      <c r="CD286" s="136"/>
      <c r="CE286" s="136"/>
      <c r="CF286" s="136"/>
      <c r="CG286" s="135"/>
      <c r="CH286" s="129" t="s">
        <v>701</v>
      </c>
      <c r="CI286" s="117">
        <v>45014</v>
      </c>
      <c r="CJ286" s="117">
        <v>45014</v>
      </c>
      <c r="CK286" s="132"/>
      <c r="CL286" s="117">
        <v>45014</v>
      </c>
      <c r="CM286" s="133">
        <v>100</v>
      </c>
      <c r="CN286" s="117">
        <v>45014</v>
      </c>
      <c r="CO286" s="117"/>
      <c r="CP286" s="137" t="s">
        <v>706</v>
      </c>
      <c r="CQ286" s="132"/>
      <c r="CR286" s="117"/>
      <c r="CS286" s="132"/>
      <c r="CT286" s="133"/>
      <c r="CU286" s="137" t="s">
        <v>4382</v>
      </c>
      <c r="CV286" s="117"/>
      <c r="CW286" s="236"/>
      <c r="CX286" s="236"/>
      <c r="CY286" s="117">
        <v>45014</v>
      </c>
      <c r="CZ286" s="117">
        <v>45014</v>
      </c>
      <c r="DA286" s="117"/>
      <c r="DB286" s="117">
        <v>45014</v>
      </c>
      <c r="DC286" s="133">
        <v>100</v>
      </c>
      <c r="DD286" s="117">
        <v>45014</v>
      </c>
      <c r="DE286" s="138"/>
      <c r="DF286" s="138">
        <v>45019</v>
      </c>
      <c r="DG286" s="139" t="s">
        <v>4413</v>
      </c>
      <c r="DH286" s="117">
        <v>45043</v>
      </c>
      <c r="DI286" s="117">
        <v>45043</v>
      </c>
      <c r="DJ286" s="117">
        <v>45043</v>
      </c>
      <c r="DK286" s="117">
        <v>45043</v>
      </c>
      <c r="DL286" s="117"/>
      <c r="DM286" s="117"/>
      <c r="DN286" s="117"/>
      <c r="DO286" s="117"/>
      <c r="DP286" s="140"/>
      <c r="DQ286" s="117"/>
      <c r="DR286" s="117"/>
      <c r="DS286" s="117">
        <v>45069</v>
      </c>
      <c r="DT286" s="117">
        <v>45069</v>
      </c>
      <c r="DU286" s="117"/>
      <c r="DV286" s="117">
        <v>45069</v>
      </c>
      <c r="DW286" s="133">
        <v>100</v>
      </c>
      <c r="DX286" s="117">
        <v>45069</v>
      </c>
      <c r="DY286" s="117"/>
      <c r="DZ286" s="117">
        <v>45042</v>
      </c>
      <c r="EA286" s="117">
        <v>45042</v>
      </c>
      <c r="EB286" s="117"/>
      <c r="EC286" s="117">
        <v>45042</v>
      </c>
      <c r="ED286" s="116">
        <v>100</v>
      </c>
      <c r="EE286" s="117">
        <v>45042</v>
      </c>
      <c r="EF286" s="117" t="s">
        <v>4522</v>
      </c>
      <c r="EG286" s="117">
        <v>45061</v>
      </c>
      <c r="EH286" s="117">
        <v>45061</v>
      </c>
      <c r="EI286" s="117"/>
      <c r="EJ286" s="117">
        <v>45061</v>
      </c>
      <c r="EK286" s="116">
        <v>100</v>
      </c>
      <c r="EL286" s="117">
        <v>45062</v>
      </c>
      <c r="EM286" s="122" t="s">
        <v>4781</v>
      </c>
      <c r="EN286" s="141"/>
      <c r="EO286" s="141"/>
      <c r="EP286" s="141"/>
      <c r="EQ286" s="141"/>
      <c r="ER286" s="141"/>
      <c r="ES286" s="141"/>
      <c r="ET286" s="141"/>
      <c r="EU286" s="117"/>
      <c r="EV286" s="117"/>
      <c r="EW286" s="117"/>
      <c r="EX286" s="117"/>
      <c r="EY286" s="117"/>
      <c r="EZ286" s="117"/>
      <c r="FA286" s="117"/>
      <c r="FB286" s="117">
        <v>45068</v>
      </c>
      <c r="FC286" s="117">
        <v>45068</v>
      </c>
      <c r="FD286" s="117">
        <v>45068</v>
      </c>
      <c r="FE286" s="117">
        <v>45068</v>
      </c>
      <c r="FF286" s="116">
        <v>70</v>
      </c>
      <c r="FG286" s="117"/>
      <c r="FH286" s="138" t="s">
        <v>4892</v>
      </c>
      <c r="FI286" s="142"/>
      <c r="FJ286" s="142"/>
      <c r="FK286" s="143">
        <v>243350</v>
      </c>
      <c r="FL286" s="143">
        <v>243350</v>
      </c>
      <c r="FM286" s="139" t="s">
        <v>708</v>
      </c>
      <c r="FN286" s="142"/>
      <c r="FO286" s="142"/>
      <c r="FP286" s="143">
        <v>243350</v>
      </c>
      <c r="FQ286" s="143">
        <v>243350</v>
      </c>
      <c r="FR286" s="139" t="s">
        <v>708</v>
      </c>
      <c r="FS286" s="465" t="s">
        <v>4723</v>
      </c>
      <c r="FT286" s="466">
        <v>45154</v>
      </c>
      <c r="FU286" s="467" t="s">
        <v>4799</v>
      </c>
      <c r="FW286" s="483" t="s">
        <v>4718</v>
      </c>
      <c r="FX286" s="482">
        <v>45119</v>
      </c>
      <c r="FY286" s="483" t="s">
        <v>4855</v>
      </c>
    </row>
    <row r="287" spans="1:181" ht="20.100000000000001" customHeight="1" x14ac:dyDescent="0.5">
      <c r="A287" s="109">
        <v>286</v>
      </c>
      <c r="B287" s="109" t="s">
        <v>674</v>
      </c>
      <c r="C287" s="109">
        <v>286</v>
      </c>
      <c r="D287" s="110" t="s">
        <v>675</v>
      </c>
      <c r="E287" s="110" t="s">
        <v>676</v>
      </c>
      <c r="F287" s="110" t="s">
        <v>1561</v>
      </c>
      <c r="G287" s="111" t="s">
        <v>399</v>
      </c>
      <c r="H287" s="110" t="s">
        <v>3352</v>
      </c>
      <c r="I287" s="110" t="s">
        <v>3352</v>
      </c>
      <c r="J287" s="110" t="s">
        <v>4575</v>
      </c>
      <c r="K287" s="111" t="s">
        <v>3353</v>
      </c>
      <c r="L287" s="111" t="s">
        <v>3281</v>
      </c>
      <c r="M287" s="111"/>
      <c r="N287" s="111" t="s">
        <v>1565</v>
      </c>
      <c r="O287" s="111" t="s">
        <v>3354</v>
      </c>
      <c r="P287" s="113">
        <v>15.467976999999999</v>
      </c>
      <c r="Q287" s="113">
        <v>99.541278000000005</v>
      </c>
      <c r="R287" s="114" t="s">
        <v>3355</v>
      </c>
      <c r="S287" s="114" t="s">
        <v>3356</v>
      </c>
      <c r="T287" s="115" t="s">
        <v>3357</v>
      </c>
      <c r="U287" s="115" t="s">
        <v>3358</v>
      </c>
      <c r="V287" s="115"/>
      <c r="W287" s="115"/>
      <c r="X287" s="115"/>
      <c r="Y287" s="115"/>
      <c r="Z287" s="181"/>
      <c r="AA287" s="181"/>
      <c r="AB287" s="115"/>
      <c r="AC287" s="115"/>
      <c r="AD287" s="166" t="s">
        <v>1313</v>
      </c>
      <c r="AE287" s="166" t="s">
        <v>1314</v>
      </c>
      <c r="AF287" s="117" t="s">
        <v>690</v>
      </c>
      <c r="AG287" s="132">
        <v>44965</v>
      </c>
      <c r="AH287" s="118" t="s">
        <v>691</v>
      </c>
      <c r="AI287" s="118" t="s">
        <v>692</v>
      </c>
      <c r="AJ287" s="145">
        <v>4</v>
      </c>
      <c r="AK287" s="146">
        <v>12</v>
      </c>
      <c r="AL287" s="146">
        <v>2.5</v>
      </c>
      <c r="AM287" s="146">
        <v>48</v>
      </c>
      <c r="AN287" s="147">
        <v>1</v>
      </c>
      <c r="AO287" s="147">
        <v>1</v>
      </c>
      <c r="AP287" s="116" t="s">
        <v>3359</v>
      </c>
      <c r="AQ287" s="147" t="s">
        <v>1368</v>
      </c>
      <c r="AR287" s="147">
        <v>3</v>
      </c>
      <c r="AS287" s="149"/>
      <c r="AT287" s="138">
        <v>44967</v>
      </c>
      <c r="AU287" s="366" t="s">
        <v>3301</v>
      </c>
      <c r="AV287" s="234" t="s">
        <v>725</v>
      </c>
      <c r="AW287" s="235"/>
      <c r="AX287" s="236"/>
      <c r="AY287" s="236"/>
      <c r="AZ287" s="236"/>
      <c r="BA287" s="147"/>
      <c r="BB287" s="147" t="s">
        <v>697</v>
      </c>
      <c r="BC287" s="236"/>
      <c r="BD287" s="235"/>
      <c r="BE287" s="235"/>
      <c r="BF287" s="235"/>
      <c r="BG287" s="163" t="s">
        <v>614</v>
      </c>
      <c r="BH287" s="237" t="s">
        <v>1964</v>
      </c>
      <c r="BI287" s="237" t="s">
        <v>701</v>
      </c>
      <c r="BJ287" s="238"/>
      <c r="BK287" s="238"/>
      <c r="BL287" s="153"/>
      <c r="BM287" s="154"/>
      <c r="BN287" s="111" t="s">
        <v>3354</v>
      </c>
      <c r="BO287" s="226" t="s">
        <v>3354</v>
      </c>
      <c r="BP287" s="130"/>
      <c r="BQ287" s="116" t="s">
        <v>704</v>
      </c>
      <c r="BR287" s="116" t="s">
        <v>1143</v>
      </c>
      <c r="BS287" s="132">
        <v>44965</v>
      </c>
      <c r="BT287" s="133">
        <v>100</v>
      </c>
      <c r="BU287" s="132">
        <v>44965</v>
      </c>
      <c r="BV287" s="132" t="s">
        <v>614</v>
      </c>
      <c r="BW287" s="132" t="s">
        <v>1155</v>
      </c>
      <c r="BX287" s="134"/>
      <c r="BY287" s="134"/>
      <c r="BZ287" s="134"/>
      <c r="CA287" s="132"/>
      <c r="CB287" s="171"/>
      <c r="CC287" s="172"/>
      <c r="CD287" s="173"/>
      <c r="CE287" s="173"/>
      <c r="CF287" s="173"/>
      <c r="CG287" s="365" t="s">
        <v>3360</v>
      </c>
      <c r="CH287" s="129" t="s">
        <v>701</v>
      </c>
      <c r="CI287" s="132">
        <v>44986</v>
      </c>
      <c r="CJ287" s="132">
        <v>44986</v>
      </c>
      <c r="CK287" s="132"/>
      <c r="CL287" s="132">
        <v>44986</v>
      </c>
      <c r="CM287" s="133">
        <v>100</v>
      </c>
      <c r="CN287" s="132">
        <v>44986</v>
      </c>
      <c r="CO287" s="132"/>
      <c r="CP287" s="137" t="s">
        <v>706</v>
      </c>
      <c r="CQ287" s="132"/>
      <c r="CR287" s="117"/>
      <c r="CS287" s="132"/>
      <c r="CT287" s="133"/>
      <c r="CU287" s="137" t="s">
        <v>4382</v>
      </c>
      <c r="CV287" s="117"/>
      <c r="CW287" s="236"/>
      <c r="CX287" s="236"/>
      <c r="CY287" s="117">
        <v>45027</v>
      </c>
      <c r="CZ287" s="117">
        <v>45027</v>
      </c>
      <c r="DA287" s="117"/>
      <c r="DB287" s="117">
        <v>45027</v>
      </c>
      <c r="DC287" s="133">
        <v>100</v>
      </c>
      <c r="DD287" s="117">
        <v>45027</v>
      </c>
      <c r="DE287" s="138"/>
      <c r="DF287" s="138">
        <v>45023</v>
      </c>
      <c r="DG287" s="139" t="s">
        <v>4387</v>
      </c>
      <c r="DH287" s="117">
        <v>45050</v>
      </c>
      <c r="DI287" s="117">
        <v>45050</v>
      </c>
      <c r="DJ287" s="117">
        <v>45050</v>
      </c>
      <c r="DK287" s="117">
        <v>45050</v>
      </c>
      <c r="DL287" s="117"/>
      <c r="DM287" s="117"/>
      <c r="DN287" s="117"/>
      <c r="DO287" s="117"/>
      <c r="DP287" s="140"/>
      <c r="DQ287" s="117"/>
      <c r="DR287" s="117"/>
      <c r="DS287" s="117">
        <v>45069</v>
      </c>
      <c r="DT287" s="117">
        <v>45069</v>
      </c>
      <c r="DU287" s="117"/>
      <c r="DV287" s="117">
        <v>45069</v>
      </c>
      <c r="DW287" s="133">
        <v>100</v>
      </c>
      <c r="DX287" s="117">
        <v>45069</v>
      </c>
      <c r="DY287" s="117"/>
      <c r="DZ287" s="117"/>
      <c r="EA287" s="117"/>
      <c r="EB287" s="117"/>
      <c r="EC287" s="117"/>
      <c r="ED287" s="116"/>
      <c r="EE287" s="117"/>
      <c r="EF287" s="117"/>
      <c r="EG287" s="117">
        <v>45052</v>
      </c>
      <c r="EH287" s="117">
        <v>45052</v>
      </c>
      <c r="EI287" s="117"/>
      <c r="EJ287" s="117">
        <v>45052</v>
      </c>
      <c r="EK287" s="116">
        <v>100</v>
      </c>
      <c r="EL287" s="117">
        <v>45062</v>
      </c>
      <c r="EM287" s="122" t="s">
        <v>4810</v>
      </c>
      <c r="EN287" s="141"/>
      <c r="EO287" s="141"/>
      <c r="EP287" s="141"/>
      <c r="EQ287" s="141"/>
      <c r="ER287" s="141"/>
      <c r="ES287" s="141"/>
      <c r="ET287" s="141"/>
      <c r="EU287" s="117"/>
      <c r="EV287" s="117"/>
      <c r="EW287" s="117"/>
      <c r="EX287" s="117"/>
      <c r="EY287" s="117"/>
      <c r="EZ287" s="117"/>
      <c r="FA287" s="117"/>
      <c r="FB287" s="117">
        <v>45070</v>
      </c>
      <c r="FC287" s="117">
        <v>45070</v>
      </c>
      <c r="FD287" s="117">
        <v>45070</v>
      </c>
      <c r="FE287" s="117">
        <v>45070</v>
      </c>
      <c r="FF287" s="116">
        <v>70</v>
      </c>
      <c r="FG287" s="117"/>
      <c r="FH287" s="138"/>
      <c r="FI287" s="142"/>
      <c r="FJ287" s="142"/>
      <c r="FK287" s="143"/>
      <c r="FL287" s="143"/>
      <c r="FM287" s="139"/>
      <c r="FN287" s="142"/>
      <c r="FO287" s="142"/>
      <c r="FP287" s="143"/>
      <c r="FQ287" s="143"/>
      <c r="FR287" s="139"/>
      <c r="FS287" s="465" t="s">
        <v>4723</v>
      </c>
      <c r="FT287" s="466">
        <v>45154</v>
      </c>
      <c r="FU287" s="467" t="s">
        <v>4799</v>
      </c>
      <c r="FW287" s="483" t="s">
        <v>4723</v>
      </c>
      <c r="FX287" s="482">
        <v>45119</v>
      </c>
      <c r="FY287" s="483" t="s">
        <v>4855</v>
      </c>
    </row>
    <row r="288" spans="1:181" ht="20.100000000000001" customHeight="1" x14ac:dyDescent="0.5">
      <c r="A288" s="109">
        <v>287</v>
      </c>
      <c r="B288" s="109" t="s">
        <v>3361</v>
      </c>
      <c r="C288" s="109">
        <v>1</v>
      </c>
      <c r="D288" s="367" t="s">
        <v>3362</v>
      </c>
      <c r="E288" s="110" t="s">
        <v>912</v>
      </c>
      <c r="F288" s="110" t="s">
        <v>677</v>
      </c>
      <c r="G288" s="111" t="s">
        <v>21</v>
      </c>
      <c r="H288" s="110" t="s">
        <v>1109</v>
      </c>
      <c r="I288" s="110" t="s">
        <v>3363</v>
      </c>
      <c r="J288" s="110"/>
      <c r="K288" s="111" t="s">
        <v>4576</v>
      </c>
      <c r="L288" s="111" t="s">
        <v>967</v>
      </c>
      <c r="M288" s="111" t="s">
        <v>912</v>
      </c>
      <c r="N288" s="111" t="s">
        <v>682</v>
      </c>
      <c r="O288" s="111" t="s">
        <v>3364</v>
      </c>
      <c r="P288" s="113">
        <v>13.749153</v>
      </c>
      <c r="Q288" s="113">
        <v>100.552306</v>
      </c>
      <c r="R288" s="114" t="s">
        <v>3365</v>
      </c>
      <c r="S288" s="114" t="s">
        <v>3366</v>
      </c>
      <c r="T288" s="115" t="s">
        <v>3367</v>
      </c>
      <c r="U288" s="115" t="s">
        <v>3368</v>
      </c>
      <c r="V288" s="115"/>
      <c r="W288" s="180" t="s">
        <v>3369</v>
      </c>
      <c r="X288" s="180"/>
      <c r="Y288" s="115"/>
      <c r="Z288" s="181"/>
      <c r="AA288" s="181"/>
      <c r="AB288" s="180"/>
      <c r="AC288" s="180"/>
      <c r="AD288" s="116" t="s">
        <v>688</v>
      </c>
      <c r="AE288" s="116" t="s">
        <v>689</v>
      </c>
      <c r="AF288" s="117" t="s">
        <v>690</v>
      </c>
      <c r="AG288" s="132">
        <v>44979</v>
      </c>
      <c r="AH288" s="118" t="s">
        <v>691</v>
      </c>
      <c r="AI288" s="118" t="s">
        <v>692</v>
      </c>
      <c r="AJ288" s="145">
        <v>9</v>
      </c>
      <c r="AK288" s="146">
        <v>9.5</v>
      </c>
      <c r="AL288" s="146">
        <v>3.8</v>
      </c>
      <c r="AM288" s="146">
        <v>85.5</v>
      </c>
      <c r="AN288" s="147">
        <v>1</v>
      </c>
      <c r="AO288" s="147">
        <v>4</v>
      </c>
      <c r="AP288" s="116" t="s">
        <v>816</v>
      </c>
      <c r="AQ288" s="147" t="s">
        <v>848</v>
      </c>
      <c r="AR288" s="147">
        <v>3</v>
      </c>
      <c r="AS288" s="147"/>
      <c r="AT288" s="122">
        <v>44980</v>
      </c>
      <c r="AU288" s="148" t="s">
        <v>3370</v>
      </c>
      <c r="AV288" s="149" t="s">
        <v>696</v>
      </c>
      <c r="AW288" s="150" t="s">
        <v>3371</v>
      </c>
      <c r="AX288" s="149"/>
      <c r="AY288" s="149"/>
      <c r="AZ288" s="149"/>
      <c r="BA288" s="149"/>
      <c r="BB288" s="149"/>
      <c r="BC288" s="149"/>
      <c r="BD288" s="150" t="s">
        <v>698</v>
      </c>
      <c r="BE288" s="150"/>
      <c r="BF288" s="150"/>
      <c r="BG288" s="151" t="s">
        <v>699</v>
      </c>
      <c r="BH288" s="151" t="s">
        <v>1964</v>
      </c>
      <c r="BI288" s="151" t="s">
        <v>701</v>
      </c>
      <c r="BJ288" s="152"/>
      <c r="BK288" s="152"/>
      <c r="BL288" s="153"/>
      <c r="BM288" s="154"/>
      <c r="BN288" s="111" t="s">
        <v>3364</v>
      </c>
      <c r="BO288" s="226" t="s">
        <v>3364</v>
      </c>
      <c r="BP288" s="130"/>
      <c r="BQ288" s="116" t="s">
        <v>704</v>
      </c>
      <c r="BR288" s="116" t="s">
        <v>705</v>
      </c>
      <c r="BS288" s="132">
        <v>44979</v>
      </c>
      <c r="BT288" s="133">
        <v>100</v>
      </c>
      <c r="BU288" s="132">
        <v>44979</v>
      </c>
      <c r="BV288" s="132"/>
      <c r="BW288" s="132"/>
      <c r="BX288" s="134"/>
      <c r="BY288" s="134"/>
      <c r="BZ288" s="134"/>
      <c r="CA288" s="132"/>
      <c r="CB288" s="135"/>
      <c r="CC288" s="132"/>
      <c r="CD288" s="136"/>
      <c r="CE288" s="136"/>
      <c r="CF288" s="136"/>
      <c r="CG288" s="135"/>
      <c r="CH288" s="129" t="s">
        <v>701</v>
      </c>
      <c r="CI288" s="132">
        <v>45002</v>
      </c>
      <c r="CJ288" s="132">
        <v>45002</v>
      </c>
      <c r="CK288" s="132"/>
      <c r="CL288" s="132">
        <v>45002</v>
      </c>
      <c r="CM288" s="133">
        <v>100</v>
      </c>
      <c r="CN288" s="132">
        <v>45002</v>
      </c>
      <c r="CO288" s="117"/>
      <c r="CP288" s="164">
        <v>45048</v>
      </c>
      <c r="CQ288" s="164">
        <v>45048</v>
      </c>
      <c r="CR288" s="164"/>
      <c r="CS288" s="164">
        <v>45048</v>
      </c>
      <c r="CT288" s="165">
        <v>100</v>
      </c>
      <c r="CU288" s="164">
        <v>45048</v>
      </c>
      <c r="CV288" s="117"/>
      <c r="CW288" s="147"/>
      <c r="CX288" s="147"/>
      <c r="CY288" s="117">
        <v>45002</v>
      </c>
      <c r="CZ288" s="117">
        <v>45002</v>
      </c>
      <c r="DA288" s="117"/>
      <c r="DB288" s="117">
        <v>45003</v>
      </c>
      <c r="DC288" s="133">
        <v>100</v>
      </c>
      <c r="DD288" s="117">
        <v>45016</v>
      </c>
      <c r="DE288" s="138"/>
      <c r="DF288" s="138">
        <v>45012</v>
      </c>
      <c r="DG288" s="139" t="s">
        <v>4383</v>
      </c>
      <c r="DH288" s="117">
        <v>45040</v>
      </c>
      <c r="DI288" s="117">
        <v>45040</v>
      </c>
      <c r="DJ288" s="117">
        <v>45040</v>
      </c>
      <c r="DK288" s="117">
        <v>45040</v>
      </c>
      <c r="DL288" s="117"/>
      <c r="DM288" s="117"/>
      <c r="DN288" s="117"/>
      <c r="DO288" s="117"/>
      <c r="DP288" s="140"/>
      <c r="DQ288" s="117"/>
      <c r="DR288" s="117"/>
      <c r="DS288" s="117"/>
      <c r="DT288" s="117"/>
      <c r="DU288" s="117"/>
      <c r="DV288" s="117"/>
      <c r="DW288" s="133"/>
      <c r="DX288" s="117"/>
      <c r="DY288" s="117"/>
      <c r="DZ288" s="117">
        <v>45027</v>
      </c>
      <c r="EA288" s="117">
        <v>45027</v>
      </c>
      <c r="EB288" s="117"/>
      <c r="EC288" s="117">
        <v>45027</v>
      </c>
      <c r="ED288" s="116">
        <v>100</v>
      </c>
      <c r="EE288" s="117">
        <v>45027</v>
      </c>
      <c r="EF288" s="117" t="s">
        <v>740</v>
      </c>
      <c r="EG288" s="117">
        <v>45027</v>
      </c>
      <c r="EH288" s="117">
        <v>45027</v>
      </c>
      <c r="EI288" s="117"/>
      <c r="EJ288" s="117">
        <v>45027</v>
      </c>
      <c r="EK288" s="116">
        <v>100</v>
      </c>
      <c r="EL288" s="117">
        <v>45062</v>
      </c>
      <c r="EM288" s="122" t="s">
        <v>740</v>
      </c>
      <c r="EN288" s="141"/>
      <c r="EO288" s="141"/>
      <c r="EP288" s="141"/>
      <c r="EQ288" s="141"/>
      <c r="ER288" s="141"/>
      <c r="ES288" s="141"/>
      <c r="ET288" s="141"/>
      <c r="EU288" s="117"/>
      <c r="EV288" s="117"/>
      <c r="EW288" s="117"/>
      <c r="EX288" s="117"/>
      <c r="EY288" s="117"/>
      <c r="EZ288" s="117"/>
      <c r="FA288" s="117"/>
      <c r="FB288" s="117">
        <v>45058</v>
      </c>
      <c r="FC288" s="117">
        <v>45058</v>
      </c>
      <c r="FD288" s="117">
        <v>45058</v>
      </c>
      <c r="FE288" s="117">
        <v>45059</v>
      </c>
      <c r="FF288" s="116">
        <v>70</v>
      </c>
      <c r="FG288" s="117"/>
      <c r="FH288" s="138"/>
      <c r="FI288" s="142"/>
      <c r="FJ288" s="142"/>
      <c r="FK288" s="143">
        <v>243350</v>
      </c>
      <c r="FL288" s="143">
        <v>243350</v>
      </c>
      <c r="FM288" s="139" t="s">
        <v>708</v>
      </c>
      <c r="FN288" s="142"/>
      <c r="FO288" s="142"/>
      <c r="FP288" s="143">
        <v>243350</v>
      </c>
      <c r="FQ288" s="143">
        <v>243350</v>
      </c>
      <c r="FR288" s="157" t="s">
        <v>729</v>
      </c>
      <c r="FS288" s="458" t="s">
        <v>4723</v>
      </c>
      <c r="FT288" s="459">
        <v>45104</v>
      </c>
      <c r="FU288" s="443" t="s">
        <v>4756</v>
      </c>
      <c r="FW288" s="456" t="s">
        <v>4723</v>
      </c>
      <c r="FX288" s="457">
        <v>45092</v>
      </c>
      <c r="FY288" s="456" t="s">
        <v>4738</v>
      </c>
    </row>
    <row r="289" spans="1:181" ht="20.100000000000001" customHeight="1" x14ac:dyDescent="0.5">
      <c r="A289" s="109">
        <v>288</v>
      </c>
      <c r="B289" s="109" t="s">
        <v>3361</v>
      </c>
      <c r="C289" s="109">
        <v>2</v>
      </c>
      <c r="D289" s="367" t="s">
        <v>3372</v>
      </c>
      <c r="E289" s="110" t="s">
        <v>912</v>
      </c>
      <c r="F289" s="110" t="s">
        <v>677</v>
      </c>
      <c r="G289" s="111" t="s">
        <v>21</v>
      </c>
      <c r="H289" s="110" t="s">
        <v>3373</v>
      </c>
      <c r="I289" s="110" t="s">
        <v>3374</v>
      </c>
      <c r="J289" s="110"/>
      <c r="K289" s="111" t="s">
        <v>3375</v>
      </c>
      <c r="L289" s="111" t="s">
        <v>1118</v>
      </c>
      <c r="M289" s="111" t="s">
        <v>912</v>
      </c>
      <c r="N289" s="111" t="s">
        <v>682</v>
      </c>
      <c r="O289" s="111" t="s">
        <v>3376</v>
      </c>
      <c r="P289" s="113">
        <v>13.717331700000001</v>
      </c>
      <c r="Q289" s="113">
        <v>100.46406450000001</v>
      </c>
      <c r="R289" s="285" t="s">
        <v>3377</v>
      </c>
      <c r="S289" s="368" t="s">
        <v>3378</v>
      </c>
      <c r="T289" s="115" t="s">
        <v>3379</v>
      </c>
      <c r="U289" s="115" t="s">
        <v>3380</v>
      </c>
      <c r="V289" s="115"/>
      <c r="W289" s="196" t="s">
        <v>3381</v>
      </c>
      <c r="X289" s="196"/>
      <c r="Y289" s="115"/>
      <c r="Z289" s="181"/>
      <c r="AA289" s="181"/>
      <c r="AB289" s="196"/>
      <c r="AC289" s="196"/>
      <c r="AD289" s="116" t="s">
        <v>688</v>
      </c>
      <c r="AE289" s="116" t="s">
        <v>689</v>
      </c>
      <c r="AF289" s="117">
        <v>44985</v>
      </c>
      <c r="AG289" s="132">
        <v>44980</v>
      </c>
      <c r="AH289" s="118" t="s">
        <v>691</v>
      </c>
      <c r="AI289" s="118" t="s">
        <v>692</v>
      </c>
      <c r="AJ289" s="145">
        <v>5.6</v>
      </c>
      <c r="AK289" s="146">
        <v>9</v>
      </c>
      <c r="AL289" s="146">
        <v>3.9</v>
      </c>
      <c r="AM289" s="146">
        <v>50.4</v>
      </c>
      <c r="AN289" s="147">
        <v>1</v>
      </c>
      <c r="AO289" s="147">
        <v>4</v>
      </c>
      <c r="AP289" s="116" t="s">
        <v>3382</v>
      </c>
      <c r="AQ289" s="147">
        <v>30</v>
      </c>
      <c r="AR289" s="147">
        <v>3</v>
      </c>
      <c r="AS289" s="147"/>
      <c r="AT289" s="122">
        <v>44981</v>
      </c>
      <c r="AU289" s="142"/>
      <c r="AV289" s="149" t="s">
        <v>696</v>
      </c>
      <c r="AW289" s="150"/>
      <c r="AX289" s="149"/>
      <c r="AY289" s="149"/>
      <c r="AZ289" s="149"/>
      <c r="BA289" s="149"/>
      <c r="BB289" s="149"/>
      <c r="BC289" s="149"/>
      <c r="BD289" s="150" t="s">
        <v>698</v>
      </c>
      <c r="BE289" s="150"/>
      <c r="BF289" s="150"/>
      <c r="BG289" s="151" t="s">
        <v>699</v>
      </c>
      <c r="BH289" s="151" t="s">
        <v>1964</v>
      </c>
      <c r="BI289" s="151" t="s">
        <v>701</v>
      </c>
      <c r="BJ289" s="152"/>
      <c r="BK289" s="152"/>
      <c r="BL289" s="170" t="s">
        <v>903</v>
      </c>
      <c r="BM289" s="154"/>
      <c r="BN289" s="111" t="s">
        <v>3376</v>
      </c>
      <c r="BO289" s="226" t="s">
        <v>3376</v>
      </c>
      <c r="BP289" s="130"/>
      <c r="BQ289" s="116" t="s">
        <v>704</v>
      </c>
      <c r="BR289" s="116" t="s">
        <v>705</v>
      </c>
      <c r="BS289" s="132">
        <v>44980</v>
      </c>
      <c r="BT289" s="133">
        <v>100</v>
      </c>
      <c r="BU289" s="132">
        <v>44980</v>
      </c>
      <c r="BV289" s="132"/>
      <c r="BW289" s="132"/>
      <c r="BX289" s="134"/>
      <c r="BY289" s="134"/>
      <c r="BZ289" s="134"/>
      <c r="CA289" s="132"/>
      <c r="CB289" s="135"/>
      <c r="CC289" s="132"/>
      <c r="CD289" s="136"/>
      <c r="CE289" s="136"/>
      <c r="CF289" s="136"/>
      <c r="CG289" s="135"/>
      <c r="CH289" s="129" t="s">
        <v>701</v>
      </c>
      <c r="CI289" s="117">
        <v>44999</v>
      </c>
      <c r="CJ289" s="117">
        <v>44999</v>
      </c>
      <c r="CK289" s="132"/>
      <c r="CL289" s="117">
        <v>44999</v>
      </c>
      <c r="CM289" s="133">
        <v>100</v>
      </c>
      <c r="CN289" s="117">
        <v>44999</v>
      </c>
      <c r="CO289" s="117"/>
      <c r="CP289" s="132">
        <v>45014</v>
      </c>
      <c r="CQ289" s="132">
        <v>45014</v>
      </c>
      <c r="CR289" s="117"/>
      <c r="CS289" s="132">
        <v>45014</v>
      </c>
      <c r="CT289" s="133">
        <v>100</v>
      </c>
      <c r="CU289" s="132">
        <v>45014</v>
      </c>
      <c r="CV289" s="117" t="s">
        <v>727</v>
      </c>
      <c r="CW289" s="147"/>
      <c r="CX289" s="147"/>
      <c r="CY289" s="117">
        <v>44999</v>
      </c>
      <c r="CZ289" s="117">
        <v>44999</v>
      </c>
      <c r="DA289" s="117"/>
      <c r="DB289" s="117">
        <v>45033</v>
      </c>
      <c r="DC289" s="133">
        <v>100</v>
      </c>
      <c r="DD289" s="117">
        <v>45033</v>
      </c>
      <c r="DE289" s="138" t="s">
        <v>3383</v>
      </c>
      <c r="DF289" s="138">
        <v>45012</v>
      </c>
      <c r="DG289" s="139" t="s">
        <v>4383</v>
      </c>
      <c r="DH289" s="117">
        <v>45042</v>
      </c>
      <c r="DI289" s="117">
        <v>45042</v>
      </c>
      <c r="DJ289" s="117">
        <v>45042</v>
      </c>
      <c r="DK289" s="117">
        <v>45042</v>
      </c>
      <c r="DL289" s="117"/>
      <c r="DM289" s="117"/>
      <c r="DN289" s="117"/>
      <c r="DO289" s="117"/>
      <c r="DP289" s="140"/>
      <c r="DQ289" s="117"/>
      <c r="DR289" s="117"/>
      <c r="DS289" s="117">
        <v>45054</v>
      </c>
      <c r="DT289" s="117">
        <v>45054</v>
      </c>
      <c r="DU289" s="117"/>
      <c r="DV289" s="117">
        <v>45054</v>
      </c>
      <c r="DW289" s="133">
        <v>100</v>
      </c>
      <c r="DX289" s="117">
        <v>45054</v>
      </c>
      <c r="DY289" s="117"/>
      <c r="DZ289" s="117">
        <v>45034</v>
      </c>
      <c r="EA289" s="117">
        <v>45034</v>
      </c>
      <c r="EB289" s="117"/>
      <c r="EC289" s="117">
        <v>45034</v>
      </c>
      <c r="ED289" s="116">
        <v>100</v>
      </c>
      <c r="EE289" s="117">
        <v>45034</v>
      </c>
      <c r="EF289" s="117" t="s">
        <v>1044</v>
      </c>
      <c r="EG289" s="117">
        <v>45034</v>
      </c>
      <c r="EH289" s="117">
        <v>45034</v>
      </c>
      <c r="EI289" s="117"/>
      <c r="EJ289" s="117">
        <v>45034</v>
      </c>
      <c r="EK289" s="116">
        <v>100</v>
      </c>
      <c r="EL289" s="117">
        <v>45062</v>
      </c>
      <c r="EM289" s="122" t="s">
        <v>1044</v>
      </c>
      <c r="EN289" s="141"/>
      <c r="EO289" s="141"/>
      <c r="EP289" s="141"/>
      <c r="EQ289" s="141"/>
      <c r="ER289" s="141"/>
      <c r="ES289" s="141"/>
      <c r="ET289" s="141"/>
      <c r="EU289" s="117"/>
      <c r="EV289" s="117"/>
      <c r="EW289" s="117"/>
      <c r="EX289" s="117"/>
      <c r="EY289" s="117"/>
      <c r="EZ289" s="117"/>
      <c r="FA289" s="117"/>
      <c r="FB289" s="117">
        <v>45064</v>
      </c>
      <c r="FC289" s="117">
        <v>45064</v>
      </c>
      <c r="FD289" s="117">
        <v>45064</v>
      </c>
      <c r="FE289" s="117">
        <v>45064</v>
      </c>
      <c r="FF289" s="116">
        <v>70</v>
      </c>
      <c r="FG289" s="117"/>
      <c r="FH289" s="138"/>
      <c r="FI289" s="142"/>
      <c r="FJ289" s="142"/>
      <c r="FK289" s="143"/>
      <c r="FL289" s="143"/>
      <c r="FM289" s="139"/>
      <c r="FN289" s="142"/>
      <c r="FO289" s="142"/>
      <c r="FP289" s="143"/>
      <c r="FQ289" s="143"/>
      <c r="FR289" s="139"/>
      <c r="FS289" s="458" t="s">
        <v>4723</v>
      </c>
      <c r="FT289" s="459">
        <v>45104</v>
      </c>
      <c r="FU289" s="443" t="s">
        <v>4756</v>
      </c>
      <c r="FW289" s="456" t="s">
        <v>4723</v>
      </c>
      <c r="FX289" s="457">
        <v>45092</v>
      </c>
      <c r="FY289" s="456" t="s">
        <v>4738</v>
      </c>
    </row>
    <row r="290" spans="1:181" ht="20.100000000000001" customHeight="1" x14ac:dyDescent="0.5">
      <c r="A290" s="109">
        <v>289</v>
      </c>
      <c r="B290" s="109" t="s">
        <v>3361</v>
      </c>
      <c r="C290" s="109">
        <v>3</v>
      </c>
      <c r="D290" s="367" t="s">
        <v>3372</v>
      </c>
      <c r="E290" s="110" t="s">
        <v>912</v>
      </c>
      <c r="F290" s="110" t="s">
        <v>677</v>
      </c>
      <c r="G290" s="111" t="s">
        <v>21</v>
      </c>
      <c r="H290" s="110" t="s">
        <v>3384</v>
      </c>
      <c r="I290" s="110" t="s">
        <v>3385</v>
      </c>
      <c r="J290" s="110"/>
      <c r="K290" s="111" t="s">
        <v>3386</v>
      </c>
      <c r="L290" s="111" t="s">
        <v>3387</v>
      </c>
      <c r="M290" s="111" t="s">
        <v>912</v>
      </c>
      <c r="N290" s="111" t="s">
        <v>682</v>
      </c>
      <c r="O290" s="259" t="s">
        <v>3388</v>
      </c>
      <c r="P290" s="113">
        <v>13.718756000000001</v>
      </c>
      <c r="Q290" s="113">
        <v>100.583299</v>
      </c>
      <c r="R290" s="114" t="s">
        <v>3389</v>
      </c>
      <c r="S290" s="114" t="s">
        <v>3390</v>
      </c>
      <c r="T290" s="115"/>
      <c r="U290" s="115"/>
      <c r="V290" s="115"/>
      <c r="W290" s="369" t="s">
        <v>3391</v>
      </c>
      <c r="X290" s="369"/>
      <c r="Y290" s="115"/>
      <c r="Z290" s="181"/>
      <c r="AA290" s="181"/>
      <c r="AB290" s="369"/>
      <c r="AC290" s="369"/>
      <c r="AD290" s="116" t="s">
        <v>688</v>
      </c>
      <c r="AE290" s="116" t="s">
        <v>689</v>
      </c>
      <c r="AF290" s="117">
        <v>44986</v>
      </c>
      <c r="AG290" s="117">
        <v>44986</v>
      </c>
      <c r="AH290" s="118" t="s">
        <v>691</v>
      </c>
      <c r="AI290" s="118" t="s">
        <v>692</v>
      </c>
      <c r="AJ290" s="146">
        <v>6.2</v>
      </c>
      <c r="AK290" s="146">
        <v>9</v>
      </c>
      <c r="AL290" s="146">
        <v>3</v>
      </c>
      <c r="AM290" s="146">
        <v>55.800000000000004</v>
      </c>
      <c r="AN290" s="147">
        <v>1</v>
      </c>
      <c r="AO290" s="147">
        <v>3</v>
      </c>
      <c r="AP290" s="370" t="s">
        <v>816</v>
      </c>
      <c r="AQ290" s="147" t="s">
        <v>694</v>
      </c>
      <c r="AR290" s="147">
        <v>3</v>
      </c>
      <c r="AS290" s="147"/>
      <c r="AT290" s="122"/>
      <c r="AU290" s="148" t="s">
        <v>3392</v>
      </c>
      <c r="AV290" s="149" t="s">
        <v>696</v>
      </c>
      <c r="AW290" s="150"/>
      <c r="AX290" s="149"/>
      <c r="AY290" s="149"/>
      <c r="AZ290" s="149"/>
      <c r="BA290" s="147" t="s">
        <v>697</v>
      </c>
      <c r="BB290" s="149" t="s">
        <v>697</v>
      </c>
      <c r="BC290" s="149"/>
      <c r="BD290" s="150" t="s">
        <v>698</v>
      </c>
      <c r="BE290" s="150"/>
      <c r="BF290" s="150"/>
      <c r="BG290" s="151" t="s">
        <v>699</v>
      </c>
      <c r="BH290" s="151" t="s">
        <v>1964</v>
      </c>
      <c r="BI290" s="151" t="s">
        <v>701</v>
      </c>
      <c r="BJ290" s="152"/>
      <c r="BK290" s="152"/>
      <c r="BL290" s="153"/>
      <c r="BM290" s="154"/>
      <c r="BN290" s="111" t="s">
        <v>3388</v>
      </c>
      <c r="BO290" s="226" t="s">
        <v>3388</v>
      </c>
      <c r="BP290" s="130"/>
      <c r="BQ290" s="116" t="s">
        <v>704</v>
      </c>
      <c r="BR290" s="116" t="s">
        <v>705</v>
      </c>
      <c r="BS290" s="132">
        <v>44986</v>
      </c>
      <c r="BT290" s="133">
        <v>100</v>
      </c>
      <c r="BU290" s="132">
        <v>44986</v>
      </c>
      <c r="BV290" s="132"/>
      <c r="BW290" s="132"/>
      <c r="BX290" s="134"/>
      <c r="BY290" s="134"/>
      <c r="BZ290" s="134"/>
      <c r="CA290" s="132"/>
      <c r="CB290" s="135"/>
      <c r="CC290" s="132"/>
      <c r="CD290" s="136"/>
      <c r="CE290" s="136"/>
      <c r="CF290" s="136"/>
      <c r="CG290" s="135"/>
      <c r="CH290" s="129" t="s">
        <v>701</v>
      </c>
      <c r="CI290" s="117">
        <v>45019</v>
      </c>
      <c r="CJ290" s="117">
        <v>45019</v>
      </c>
      <c r="CK290" s="117"/>
      <c r="CL290" s="117">
        <v>45019</v>
      </c>
      <c r="CM290" s="133">
        <v>100</v>
      </c>
      <c r="CN290" s="117">
        <v>45019</v>
      </c>
      <c r="CO290" s="117"/>
      <c r="CP290" s="137" t="s">
        <v>706</v>
      </c>
      <c r="CQ290" s="132"/>
      <c r="CR290" s="117"/>
      <c r="CS290" s="132"/>
      <c r="CT290" s="133"/>
      <c r="CU290" s="137" t="s">
        <v>4382</v>
      </c>
      <c r="CV290" s="117"/>
      <c r="CW290" s="147"/>
      <c r="CX290" s="147"/>
      <c r="CY290" s="169">
        <v>45018</v>
      </c>
      <c r="CZ290" s="117">
        <v>45019</v>
      </c>
      <c r="DA290" s="117"/>
      <c r="DB290" s="117">
        <v>45026</v>
      </c>
      <c r="DC290" s="133">
        <v>100</v>
      </c>
      <c r="DD290" s="117">
        <v>45027</v>
      </c>
      <c r="DE290" s="261" t="s">
        <v>3393</v>
      </c>
      <c r="DF290" s="138">
        <v>45023</v>
      </c>
      <c r="DG290" s="139" t="s">
        <v>4387</v>
      </c>
      <c r="DH290" s="117">
        <v>45042</v>
      </c>
      <c r="DI290" s="117">
        <v>45042</v>
      </c>
      <c r="DJ290" s="117">
        <v>45042</v>
      </c>
      <c r="DK290" s="117">
        <v>45042</v>
      </c>
      <c r="DL290" s="117"/>
      <c r="DM290" s="117"/>
      <c r="DN290" s="117"/>
      <c r="DO290" s="117"/>
      <c r="DP290" s="140"/>
      <c r="DQ290" s="117"/>
      <c r="DR290" s="117"/>
      <c r="DS290" s="117">
        <v>45049</v>
      </c>
      <c r="DT290" s="117">
        <v>45049</v>
      </c>
      <c r="DU290" s="117"/>
      <c r="DV290" s="117">
        <v>45049</v>
      </c>
      <c r="DW290" s="133">
        <v>100</v>
      </c>
      <c r="DX290" s="117">
        <v>45049</v>
      </c>
      <c r="DY290" s="117"/>
      <c r="DZ290" s="117"/>
      <c r="EA290" s="117"/>
      <c r="EB290" s="117"/>
      <c r="EC290" s="117"/>
      <c r="ED290" s="116"/>
      <c r="EE290" s="117"/>
      <c r="EF290" s="117"/>
      <c r="EG290" s="117">
        <v>45056</v>
      </c>
      <c r="EH290" s="117">
        <v>45056</v>
      </c>
      <c r="EI290" s="117"/>
      <c r="EJ290" s="117">
        <v>45056</v>
      </c>
      <c r="EK290" s="133">
        <v>100</v>
      </c>
      <c r="EL290" s="117">
        <v>45062</v>
      </c>
      <c r="EM290" s="122" t="s">
        <v>4893</v>
      </c>
      <c r="EN290" s="141"/>
      <c r="EO290" s="141"/>
      <c r="EP290" s="141"/>
      <c r="EQ290" s="141"/>
      <c r="ER290" s="141"/>
      <c r="ES290" s="141"/>
      <c r="ET290" s="141"/>
      <c r="EU290" s="117"/>
      <c r="EV290" s="117"/>
      <c r="EW290" s="117"/>
      <c r="EX290" s="117"/>
      <c r="EY290" s="117"/>
      <c r="EZ290" s="117"/>
      <c r="FA290" s="117"/>
      <c r="FB290" s="117">
        <v>45056</v>
      </c>
      <c r="FC290" s="117">
        <v>45056</v>
      </c>
      <c r="FD290" s="117">
        <v>45056</v>
      </c>
      <c r="FE290" s="117">
        <v>45057</v>
      </c>
      <c r="FF290" s="116">
        <v>70</v>
      </c>
      <c r="FG290" s="117"/>
      <c r="FH290" s="138"/>
      <c r="FI290" s="142"/>
      <c r="FJ290" s="142"/>
      <c r="FK290" s="143">
        <v>243346</v>
      </c>
      <c r="FL290" s="143">
        <v>243346</v>
      </c>
      <c r="FM290" s="139" t="s">
        <v>708</v>
      </c>
      <c r="FN290" s="142"/>
      <c r="FO290" s="142"/>
      <c r="FP290" s="143">
        <v>243346</v>
      </c>
      <c r="FQ290" s="143">
        <v>243346</v>
      </c>
      <c r="FR290" s="157" t="s">
        <v>729</v>
      </c>
      <c r="FS290" s="458" t="s">
        <v>4723</v>
      </c>
      <c r="FT290" s="459">
        <v>45104</v>
      </c>
      <c r="FU290" s="443" t="s">
        <v>4756</v>
      </c>
      <c r="FW290" s="456" t="s">
        <v>4724</v>
      </c>
      <c r="FX290" s="457">
        <v>45092</v>
      </c>
      <c r="FY290" s="456" t="s">
        <v>4738</v>
      </c>
    </row>
    <row r="291" spans="1:181" ht="20.100000000000001" customHeight="1" x14ac:dyDescent="0.5">
      <c r="A291" s="109">
        <v>290</v>
      </c>
      <c r="B291" s="109" t="s">
        <v>3361</v>
      </c>
      <c r="C291" s="109">
        <v>4</v>
      </c>
      <c r="D291" s="367" t="s">
        <v>3372</v>
      </c>
      <c r="E291" s="110" t="s">
        <v>912</v>
      </c>
      <c r="F291" s="110" t="s">
        <v>1202</v>
      </c>
      <c r="G291" s="111" t="s">
        <v>74</v>
      </c>
      <c r="H291" s="110" t="s">
        <v>3394</v>
      </c>
      <c r="I291" s="110" t="s">
        <v>3395</v>
      </c>
      <c r="J291" s="110"/>
      <c r="K291" s="111" t="s">
        <v>3396</v>
      </c>
      <c r="L291" s="111" t="s">
        <v>1230</v>
      </c>
      <c r="M291" s="111" t="s">
        <v>912</v>
      </c>
      <c r="N291" s="111" t="s">
        <v>1207</v>
      </c>
      <c r="O291" s="111" t="s">
        <v>3397</v>
      </c>
      <c r="P291" s="113">
        <v>12.986559</v>
      </c>
      <c r="Q291" s="113">
        <v>101.83528099999999</v>
      </c>
      <c r="R291" s="114" t="s">
        <v>3398</v>
      </c>
      <c r="S291" s="114" t="s">
        <v>3399</v>
      </c>
      <c r="T291" s="115"/>
      <c r="U291" s="115"/>
      <c r="V291" s="115"/>
      <c r="W291" s="369" t="s">
        <v>3400</v>
      </c>
      <c r="X291" s="369"/>
      <c r="Y291" s="115"/>
      <c r="Z291" s="181"/>
      <c r="AA291" s="181"/>
      <c r="AB291" s="369"/>
      <c r="AC291" s="369"/>
      <c r="AD291" s="166" t="s">
        <v>1256</v>
      </c>
      <c r="AE291" s="166" t="s">
        <v>1257</v>
      </c>
      <c r="AF291" s="203">
        <v>44979</v>
      </c>
      <c r="AG291" s="132">
        <v>44980</v>
      </c>
      <c r="AH291" s="118" t="s">
        <v>691</v>
      </c>
      <c r="AI291" s="118" t="s">
        <v>692</v>
      </c>
      <c r="AJ291" s="145">
        <v>6.9</v>
      </c>
      <c r="AK291" s="146">
        <v>7.6</v>
      </c>
      <c r="AL291" s="146">
        <v>3.25</v>
      </c>
      <c r="AM291" s="146">
        <v>52.44</v>
      </c>
      <c r="AN291" s="147">
        <v>1</v>
      </c>
      <c r="AO291" s="147">
        <v>1</v>
      </c>
      <c r="AP291" s="116" t="s">
        <v>3401</v>
      </c>
      <c r="AQ291" s="147" t="s">
        <v>1236</v>
      </c>
      <c r="AR291" s="147">
        <v>3</v>
      </c>
      <c r="AS291" s="149"/>
      <c r="AT291" s="122"/>
      <c r="AU291" s="142"/>
      <c r="AV291" s="149"/>
      <c r="AW291" s="150"/>
      <c r="AX291" s="149"/>
      <c r="AY291" s="149"/>
      <c r="AZ291" s="149"/>
      <c r="BA291" s="149"/>
      <c r="BB291" s="149"/>
      <c r="BC291" s="149"/>
      <c r="BD291" s="150"/>
      <c r="BE291" s="150" t="s">
        <v>1247</v>
      </c>
      <c r="BF291" s="150">
        <v>1</v>
      </c>
      <c r="BG291" s="151"/>
      <c r="BH291" s="151" t="s">
        <v>1964</v>
      </c>
      <c r="BI291" s="151"/>
      <c r="BJ291" s="152"/>
      <c r="BK291" s="152"/>
      <c r="BL291" s="153"/>
      <c r="BM291" s="154"/>
      <c r="BN291" s="111" t="s">
        <v>3397</v>
      </c>
      <c r="BO291" s="311" t="s">
        <v>3397</v>
      </c>
      <c r="BP291" s="196"/>
      <c r="BQ291" s="269" t="s">
        <v>1215</v>
      </c>
      <c r="BR291" s="116"/>
      <c r="BS291" s="132">
        <v>44980</v>
      </c>
      <c r="BT291" s="133">
        <v>100</v>
      </c>
      <c r="BU291" s="132">
        <v>44980</v>
      </c>
      <c r="BV291" s="132"/>
      <c r="BW291" s="132"/>
      <c r="BX291" s="134"/>
      <c r="BY291" s="134"/>
      <c r="BZ291" s="134"/>
      <c r="CA291" s="132"/>
      <c r="CB291" s="135"/>
      <c r="CC291" s="132" t="s">
        <v>1248</v>
      </c>
      <c r="CD291" s="270" t="s">
        <v>1287</v>
      </c>
      <c r="CE291" s="270"/>
      <c r="CF291" s="270"/>
      <c r="CG291" s="135"/>
      <c r="CH291" s="129"/>
      <c r="CI291" s="132">
        <v>45004</v>
      </c>
      <c r="CJ291" s="132">
        <v>45004</v>
      </c>
      <c r="CK291" s="132"/>
      <c r="CL291" s="132">
        <v>45004</v>
      </c>
      <c r="CM291" s="133">
        <v>100</v>
      </c>
      <c r="CN291" s="132">
        <v>45004</v>
      </c>
      <c r="CO291" s="240"/>
      <c r="CP291" s="132">
        <v>45004</v>
      </c>
      <c r="CQ291" s="132">
        <v>45004</v>
      </c>
      <c r="CR291" s="240"/>
      <c r="CS291" s="132">
        <v>45004</v>
      </c>
      <c r="CT291" s="133">
        <v>100</v>
      </c>
      <c r="CU291" s="132">
        <v>45004</v>
      </c>
      <c r="CV291" s="116"/>
      <c r="CW291" s="149"/>
      <c r="CX291" s="149"/>
      <c r="CY291" s="117">
        <v>45009</v>
      </c>
      <c r="CZ291" s="117">
        <v>45009</v>
      </c>
      <c r="DA291" s="117"/>
      <c r="DB291" s="117">
        <v>45009</v>
      </c>
      <c r="DC291" s="133">
        <v>100</v>
      </c>
      <c r="DD291" s="117">
        <v>45009</v>
      </c>
      <c r="DE291" s="138"/>
      <c r="DF291" s="138">
        <v>45007</v>
      </c>
      <c r="DG291" s="139" t="s">
        <v>4446</v>
      </c>
      <c r="DH291" s="117">
        <v>45035</v>
      </c>
      <c r="DI291" s="117">
        <v>45035</v>
      </c>
      <c r="DJ291" s="117">
        <v>45035</v>
      </c>
      <c r="DK291" s="117">
        <v>45035</v>
      </c>
      <c r="DL291" s="240"/>
      <c r="DM291" s="240"/>
      <c r="DN291" s="240"/>
      <c r="DO291" s="240"/>
      <c r="DP291" s="271"/>
      <c r="DQ291" s="240"/>
      <c r="DR291" s="240"/>
      <c r="DS291" s="117">
        <v>45060</v>
      </c>
      <c r="DT291" s="117">
        <v>45065</v>
      </c>
      <c r="DU291" s="117"/>
      <c r="DV291" s="117">
        <v>45065</v>
      </c>
      <c r="DW291" s="133">
        <v>100</v>
      </c>
      <c r="DX291" s="117">
        <v>45065</v>
      </c>
      <c r="DY291" s="240"/>
      <c r="DZ291" s="117">
        <v>45044</v>
      </c>
      <c r="EA291" s="117">
        <v>45044</v>
      </c>
      <c r="EB291" s="240"/>
      <c r="EC291" s="117">
        <v>45044</v>
      </c>
      <c r="ED291" s="116">
        <v>100</v>
      </c>
      <c r="EE291" s="117">
        <v>45044</v>
      </c>
      <c r="EF291" s="240" t="s">
        <v>4444</v>
      </c>
      <c r="EG291" s="117">
        <v>45053</v>
      </c>
      <c r="EH291" s="117">
        <v>45053</v>
      </c>
      <c r="EI291" s="117"/>
      <c r="EJ291" s="117">
        <v>45054</v>
      </c>
      <c r="EK291" s="116">
        <v>100</v>
      </c>
      <c r="EL291" s="117">
        <v>45062</v>
      </c>
      <c r="EM291" s="122" t="s">
        <v>4894</v>
      </c>
      <c r="EN291" s="141"/>
      <c r="EO291" s="141"/>
      <c r="EP291" s="141"/>
      <c r="EQ291" s="141"/>
      <c r="ER291" s="141"/>
      <c r="ES291" s="141"/>
      <c r="ET291" s="141"/>
      <c r="EU291" s="240"/>
      <c r="EV291" s="240"/>
      <c r="EW291" s="240"/>
      <c r="EX291" s="240"/>
      <c r="EY291" s="240"/>
      <c r="EZ291" s="240"/>
      <c r="FA291" s="240"/>
      <c r="FB291" s="117">
        <v>45056</v>
      </c>
      <c r="FC291" s="117">
        <v>45064</v>
      </c>
      <c r="FD291" s="117">
        <v>45064</v>
      </c>
      <c r="FE291" s="117">
        <v>45064</v>
      </c>
      <c r="FF291" s="116">
        <v>70</v>
      </c>
      <c r="FG291" s="117"/>
      <c r="FH291" s="138"/>
      <c r="FI291" s="142"/>
      <c r="FJ291" s="142"/>
      <c r="FK291" s="143">
        <v>243341</v>
      </c>
      <c r="FL291" s="143">
        <v>243341</v>
      </c>
      <c r="FM291" s="139" t="s">
        <v>708</v>
      </c>
      <c r="FN291" s="142"/>
      <c r="FO291" s="142"/>
      <c r="FP291" s="143">
        <v>243341</v>
      </c>
      <c r="FQ291" s="143">
        <v>243341</v>
      </c>
      <c r="FR291" s="139" t="s">
        <v>708</v>
      </c>
      <c r="FS291" s="460" t="s">
        <v>4723</v>
      </c>
      <c r="FT291" s="461">
        <v>45176</v>
      </c>
      <c r="FU291" s="462" t="s">
        <v>4778</v>
      </c>
      <c r="FW291" s="451" t="s">
        <v>4724</v>
      </c>
      <c r="FX291" s="463">
        <v>45138</v>
      </c>
      <c r="FY291" s="451" t="s">
        <v>4715</v>
      </c>
    </row>
    <row r="292" spans="1:181" ht="20.100000000000001" customHeight="1" x14ac:dyDescent="0.5">
      <c r="A292" s="109">
        <v>291</v>
      </c>
      <c r="B292" s="109" t="s">
        <v>3361</v>
      </c>
      <c r="C292" s="109">
        <v>5</v>
      </c>
      <c r="D292" s="367" t="s">
        <v>3372</v>
      </c>
      <c r="E292" s="110" t="s">
        <v>912</v>
      </c>
      <c r="F292" s="110" t="s">
        <v>1202</v>
      </c>
      <c r="G292" s="111" t="s">
        <v>74</v>
      </c>
      <c r="H292" s="110" t="s">
        <v>3402</v>
      </c>
      <c r="I292" s="110" t="s">
        <v>3403</v>
      </c>
      <c r="J292" s="110"/>
      <c r="K292" s="111" t="s">
        <v>3404</v>
      </c>
      <c r="L292" s="111" t="s">
        <v>1230</v>
      </c>
      <c r="M292" s="111" t="s">
        <v>912</v>
      </c>
      <c r="N292" s="111" t="s">
        <v>1207</v>
      </c>
      <c r="O292" s="111" t="s">
        <v>3405</v>
      </c>
      <c r="P292" s="113">
        <v>12.785638000000001</v>
      </c>
      <c r="Q292" s="113">
        <v>101.899855</v>
      </c>
      <c r="R292" s="114" t="s">
        <v>3406</v>
      </c>
      <c r="S292" s="114" t="s">
        <v>490</v>
      </c>
      <c r="T292" s="115"/>
      <c r="U292" s="115"/>
      <c r="V292" s="115"/>
      <c r="W292" s="115" t="s">
        <v>3407</v>
      </c>
      <c r="X292" s="115"/>
      <c r="Y292" s="115"/>
      <c r="Z292" s="181"/>
      <c r="AA292" s="181"/>
      <c r="AB292" s="115"/>
      <c r="AC292" s="115"/>
      <c r="AD292" s="166" t="s">
        <v>1211</v>
      </c>
      <c r="AE292" s="266" t="s">
        <v>1212</v>
      </c>
      <c r="AF292" s="273">
        <v>44979</v>
      </c>
      <c r="AG292" s="132">
        <v>44979</v>
      </c>
      <c r="AH292" s="118" t="s">
        <v>691</v>
      </c>
      <c r="AI292" s="118" t="s">
        <v>692</v>
      </c>
      <c r="AJ292" s="145">
        <v>6</v>
      </c>
      <c r="AK292" s="146">
        <v>9</v>
      </c>
      <c r="AL292" s="146">
        <v>3</v>
      </c>
      <c r="AM292" s="146">
        <v>54</v>
      </c>
      <c r="AN292" s="147">
        <v>2</v>
      </c>
      <c r="AO292" s="147">
        <v>2</v>
      </c>
      <c r="AP292" s="116" t="s">
        <v>3408</v>
      </c>
      <c r="AQ292" s="147" t="s">
        <v>1236</v>
      </c>
      <c r="AR292" s="147">
        <v>3</v>
      </c>
      <c r="AS292" s="149"/>
      <c r="AT292" s="122"/>
      <c r="AU292" s="142"/>
      <c r="AV292" s="149"/>
      <c r="AW292" s="150"/>
      <c r="AX292" s="149"/>
      <c r="AY292" s="149"/>
      <c r="AZ292" s="149"/>
      <c r="BA292" s="149"/>
      <c r="BB292" s="149"/>
      <c r="BC292" s="149"/>
      <c r="BD292" s="150" t="s">
        <v>698</v>
      </c>
      <c r="BE292" s="150"/>
      <c r="BF292" s="150"/>
      <c r="BG292" s="151" t="s">
        <v>699</v>
      </c>
      <c r="BH292" s="151" t="s">
        <v>1964</v>
      </c>
      <c r="BI292" s="151" t="s">
        <v>701</v>
      </c>
      <c r="BJ292" s="152"/>
      <c r="BK292" s="152"/>
      <c r="BL292" s="153"/>
      <c r="BM292" s="154"/>
      <c r="BN292" s="111" t="s">
        <v>3405</v>
      </c>
      <c r="BO292" s="311" t="s">
        <v>3405</v>
      </c>
      <c r="BP292" s="196"/>
      <c r="BQ292" s="269" t="s">
        <v>1215</v>
      </c>
      <c r="BR292" s="116"/>
      <c r="BS292" s="132">
        <v>44979</v>
      </c>
      <c r="BT292" s="133">
        <v>100</v>
      </c>
      <c r="BU292" s="132">
        <v>44979</v>
      </c>
      <c r="BV292" s="132"/>
      <c r="BW292" s="132"/>
      <c r="BX292" s="134"/>
      <c r="BY292" s="134"/>
      <c r="BZ292" s="134"/>
      <c r="CA292" s="132"/>
      <c r="CB292" s="135"/>
      <c r="CC292" s="132"/>
      <c r="CD292" s="136"/>
      <c r="CE292" s="136"/>
      <c r="CF292" s="136"/>
      <c r="CG292" s="135"/>
      <c r="CH292" s="129"/>
      <c r="CI292" s="132">
        <v>45003</v>
      </c>
      <c r="CJ292" s="132">
        <v>45003</v>
      </c>
      <c r="CK292" s="132"/>
      <c r="CL292" s="132">
        <v>45003</v>
      </c>
      <c r="CM292" s="133">
        <v>100</v>
      </c>
      <c r="CN292" s="132">
        <v>45003</v>
      </c>
      <c r="CO292" s="240"/>
      <c r="CP292" s="132">
        <v>45003</v>
      </c>
      <c r="CQ292" s="132">
        <v>45003</v>
      </c>
      <c r="CR292" s="240"/>
      <c r="CS292" s="132">
        <v>45003</v>
      </c>
      <c r="CT292" s="133">
        <v>100</v>
      </c>
      <c r="CU292" s="132">
        <v>45003</v>
      </c>
      <c r="CV292" s="116"/>
      <c r="CW292" s="149"/>
      <c r="CX292" s="149"/>
      <c r="CY292" s="117">
        <v>45009</v>
      </c>
      <c r="CZ292" s="117">
        <v>45009</v>
      </c>
      <c r="DA292" s="117"/>
      <c r="DB292" s="117">
        <v>45009</v>
      </c>
      <c r="DC292" s="133">
        <v>100</v>
      </c>
      <c r="DD292" s="117">
        <v>45009</v>
      </c>
      <c r="DE292" s="138"/>
      <c r="DF292" s="138">
        <v>45007</v>
      </c>
      <c r="DG292" s="139" t="s">
        <v>4446</v>
      </c>
      <c r="DH292" s="117">
        <v>45037</v>
      </c>
      <c r="DI292" s="117">
        <v>45037</v>
      </c>
      <c r="DJ292" s="117">
        <v>45037</v>
      </c>
      <c r="DK292" s="117">
        <v>45037</v>
      </c>
      <c r="DL292" s="240"/>
      <c r="DM292" s="240"/>
      <c r="DN292" s="240"/>
      <c r="DO292" s="240"/>
      <c r="DP292" s="271"/>
      <c r="DQ292" s="240"/>
      <c r="DR292" s="240"/>
      <c r="DS292" s="117">
        <v>45057</v>
      </c>
      <c r="DT292" s="117">
        <v>45065</v>
      </c>
      <c r="DU292" s="117"/>
      <c r="DV292" s="117">
        <v>45065</v>
      </c>
      <c r="DW292" s="133">
        <v>100</v>
      </c>
      <c r="DX292" s="117">
        <v>45065</v>
      </c>
      <c r="DY292" s="240"/>
      <c r="DZ292" s="117"/>
      <c r="EA292" s="117"/>
      <c r="EB292" s="240"/>
      <c r="EC292" s="117"/>
      <c r="ED292" s="240"/>
      <c r="EE292" s="117"/>
      <c r="EF292" s="240"/>
      <c r="EG292" s="117">
        <v>45052</v>
      </c>
      <c r="EH292" s="117">
        <v>45052</v>
      </c>
      <c r="EI292" s="117"/>
      <c r="EJ292" s="117">
        <v>45053</v>
      </c>
      <c r="EK292" s="116">
        <v>100</v>
      </c>
      <c r="EL292" s="117">
        <v>45062</v>
      </c>
      <c r="EM292" s="122" t="s">
        <v>4781</v>
      </c>
      <c r="EN292" s="141"/>
      <c r="EO292" s="141"/>
      <c r="EP292" s="141"/>
      <c r="EQ292" s="141"/>
      <c r="ER292" s="141"/>
      <c r="ES292" s="141"/>
      <c r="ET292" s="141"/>
      <c r="EU292" s="240"/>
      <c r="EV292" s="240"/>
      <c r="EW292" s="240"/>
      <c r="EX292" s="240"/>
      <c r="EY292" s="240"/>
      <c r="EZ292" s="240"/>
      <c r="FA292" s="240"/>
      <c r="FB292" s="117">
        <v>45060</v>
      </c>
      <c r="FC292" s="117">
        <v>45056</v>
      </c>
      <c r="FD292" s="117">
        <v>45056</v>
      </c>
      <c r="FE292" s="117">
        <v>45056</v>
      </c>
      <c r="FF292" s="116">
        <v>70</v>
      </c>
      <c r="FG292" s="117"/>
      <c r="FH292" s="138"/>
      <c r="FI292" s="142"/>
      <c r="FJ292" s="142"/>
      <c r="FK292" s="143">
        <v>243347</v>
      </c>
      <c r="FL292" s="143">
        <v>243347</v>
      </c>
      <c r="FM292" s="139" t="s">
        <v>708</v>
      </c>
      <c r="FN292" s="142"/>
      <c r="FO292" s="142"/>
      <c r="FP292" s="143">
        <v>243347</v>
      </c>
      <c r="FQ292" s="143">
        <v>243347</v>
      </c>
      <c r="FR292" s="139" t="s">
        <v>708</v>
      </c>
      <c r="FS292" s="460" t="s">
        <v>4723</v>
      </c>
      <c r="FT292" s="461">
        <v>45177</v>
      </c>
      <c r="FU292" s="462" t="s">
        <v>4778</v>
      </c>
      <c r="FW292" s="451" t="s">
        <v>4724</v>
      </c>
      <c r="FX292" s="463">
        <v>45138</v>
      </c>
      <c r="FY292" s="451" t="s">
        <v>4715</v>
      </c>
    </row>
    <row r="293" spans="1:181" ht="20.100000000000001" customHeight="1" x14ac:dyDescent="0.5">
      <c r="A293" s="109">
        <v>292</v>
      </c>
      <c r="B293" s="109" t="s">
        <v>3361</v>
      </c>
      <c r="C293" s="109">
        <v>6</v>
      </c>
      <c r="D293" s="367" t="s">
        <v>3372</v>
      </c>
      <c r="E293" s="110" t="s">
        <v>912</v>
      </c>
      <c r="F293" s="110" t="s">
        <v>1202</v>
      </c>
      <c r="G293" s="111" t="s">
        <v>74</v>
      </c>
      <c r="H293" s="110" t="s">
        <v>1295</v>
      </c>
      <c r="I293" s="110" t="s">
        <v>3409</v>
      </c>
      <c r="J293" s="110"/>
      <c r="K293" s="111" t="s">
        <v>3410</v>
      </c>
      <c r="L293" s="111" t="s">
        <v>1240</v>
      </c>
      <c r="M293" s="111" t="s">
        <v>912</v>
      </c>
      <c r="N293" s="111" t="s">
        <v>1207</v>
      </c>
      <c r="O293" s="111" t="s">
        <v>3411</v>
      </c>
      <c r="P293" s="113">
        <v>12.561762</v>
      </c>
      <c r="Q293" s="113">
        <v>102.29017899999999</v>
      </c>
      <c r="R293" s="114" t="s">
        <v>3412</v>
      </c>
      <c r="S293" s="114" t="s">
        <v>3413</v>
      </c>
      <c r="T293" s="115"/>
      <c r="U293" s="115"/>
      <c r="V293" s="115"/>
      <c r="W293" s="115" t="s">
        <v>3414</v>
      </c>
      <c r="X293" s="115"/>
      <c r="Y293" s="115"/>
      <c r="Z293" s="181"/>
      <c r="AA293" s="181"/>
      <c r="AB293" s="115"/>
      <c r="AC293" s="115"/>
      <c r="AD293" s="166" t="s">
        <v>1211</v>
      </c>
      <c r="AE293" s="266" t="s">
        <v>1212</v>
      </c>
      <c r="AF293" s="273">
        <v>44980</v>
      </c>
      <c r="AG293" s="132">
        <v>44980</v>
      </c>
      <c r="AH293" s="168" t="s">
        <v>691</v>
      </c>
      <c r="AI293" s="118" t="s">
        <v>692</v>
      </c>
      <c r="AJ293" s="145">
        <v>6.6</v>
      </c>
      <c r="AK293" s="146">
        <v>9</v>
      </c>
      <c r="AL293" s="146">
        <v>3.4</v>
      </c>
      <c r="AM293" s="146">
        <v>59.4</v>
      </c>
      <c r="AN293" s="147">
        <v>1</v>
      </c>
      <c r="AO293" s="147">
        <v>1</v>
      </c>
      <c r="AP293" s="116" t="s">
        <v>974</v>
      </c>
      <c r="AQ293" s="147" t="s">
        <v>1226</v>
      </c>
      <c r="AR293" s="147">
        <v>3</v>
      </c>
      <c r="AS293" s="149"/>
      <c r="AT293" s="122"/>
      <c r="AU293" s="142"/>
      <c r="AV293" s="149"/>
      <c r="AW293" s="150"/>
      <c r="AX293" s="149"/>
      <c r="AY293" s="149"/>
      <c r="AZ293" s="149"/>
      <c r="BA293" s="149"/>
      <c r="BB293" s="149"/>
      <c r="BC293" s="149"/>
      <c r="BD293" s="150"/>
      <c r="BE293" s="150" t="s">
        <v>1247</v>
      </c>
      <c r="BF293" s="150">
        <v>1</v>
      </c>
      <c r="BG293" s="151"/>
      <c r="BH293" s="151" t="s">
        <v>1964</v>
      </c>
      <c r="BI293" s="151"/>
      <c r="BJ293" s="152"/>
      <c r="BK293" s="152"/>
      <c r="BL293" s="153"/>
      <c r="BM293" s="154"/>
      <c r="BN293" s="111" t="s">
        <v>3411</v>
      </c>
      <c r="BO293" s="311" t="s">
        <v>3411</v>
      </c>
      <c r="BP293" s="196"/>
      <c r="BQ293" s="269" t="s">
        <v>1215</v>
      </c>
      <c r="BR293" s="116"/>
      <c r="BS293" s="132">
        <v>44980</v>
      </c>
      <c r="BT293" s="133">
        <v>100</v>
      </c>
      <c r="BU293" s="132">
        <v>44980</v>
      </c>
      <c r="BV293" s="132"/>
      <c r="BW293" s="132"/>
      <c r="BX293" s="134"/>
      <c r="BY293" s="134"/>
      <c r="BZ293" s="134"/>
      <c r="CA293" s="132"/>
      <c r="CB293" s="135"/>
      <c r="CC293" s="132" t="s">
        <v>1248</v>
      </c>
      <c r="CD293" s="270" t="s">
        <v>1287</v>
      </c>
      <c r="CE293" s="270"/>
      <c r="CF293" s="270"/>
      <c r="CG293" s="135"/>
      <c r="CH293" s="129"/>
      <c r="CI293" s="132">
        <v>45004</v>
      </c>
      <c r="CJ293" s="132">
        <v>45003</v>
      </c>
      <c r="CK293" s="132"/>
      <c r="CL293" s="132">
        <v>45004</v>
      </c>
      <c r="CM293" s="133">
        <v>100</v>
      </c>
      <c r="CN293" s="132">
        <v>45008</v>
      </c>
      <c r="CO293" s="240"/>
      <c r="CP293" s="132">
        <v>45008</v>
      </c>
      <c r="CQ293" s="132">
        <v>44980</v>
      </c>
      <c r="CR293" s="132"/>
      <c r="CS293" s="132">
        <v>45010</v>
      </c>
      <c r="CT293" s="133">
        <v>100</v>
      </c>
      <c r="CU293" s="117">
        <v>45010</v>
      </c>
      <c r="CV293" s="116"/>
      <c r="CW293" s="149"/>
      <c r="CX293" s="149"/>
      <c r="CY293" s="117">
        <v>45017</v>
      </c>
      <c r="CZ293" s="117">
        <v>45016</v>
      </c>
      <c r="DA293" s="117"/>
      <c r="DB293" s="117">
        <v>45016</v>
      </c>
      <c r="DC293" s="133">
        <v>100</v>
      </c>
      <c r="DD293" s="117">
        <v>45016</v>
      </c>
      <c r="DE293" s="138"/>
      <c r="DF293" s="138">
        <v>45012</v>
      </c>
      <c r="DG293" s="139" t="s">
        <v>4383</v>
      </c>
      <c r="DH293" s="117">
        <v>45040</v>
      </c>
      <c r="DI293" s="117">
        <v>45040</v>
      </c>
      <c r="DJ293" s="117">
        <v>45040</v>
      </c>
      <c r="DK293" s="117">
        <v>45040</v>
      </c>
      <c r="DL293" s="240"/>
      <c r="DM293" s="240"/>
      <c r="DN293" s="240"/>
      <c r="DO293" s="240"/>
      <c r="DP293" s="271"/>
      <c r="DQ293" s="240"/>
      <c r="DR293" s="240"/>
      <c r="DS293" s="117">
        <v>45059</v>
      </c>
      <c r="DT293" s="117">
        <v>45054</v>
      </c>
      <c r="DU293" s="117"/>
      <c r="DV293" s="117">
        <v>45054</v>
      </c>
      <c r="DW293" s="133">
        <v>100</v>
      </c>
      <c r="DX293" s="117">
        <v>45054</v>
      </c>
      <c r="DY293" s="240"/>
      <c r="DZ293" s="117">
        <v>45044</v>
      </c>
      <c r="EA293" s="117">
        <v>45044</v>
      </c>
      <c r="EB293" s="240"/>
      <c r="EC293" s="117">
        <v>45044</v>
      </c>
      <c r="ED293" s="116">
        <v>100</v>
      </c>
      <c r="EE293" s="117">
        <v>45044</v>
      </c>
      <c r="EF293" s="240" t="s">
        <v>4457</v>
      </c>
      <c r="EG293" s="117">
        <v>45056</v>
      </c>
      <c r="EH293" s="117">
        <v>45056</v>
      </c>
      <c r="EI293" s="117"/>
      <c r="EJ293" s="117">
        <v>45056</v>
      </c>
      <c r="EK293" s="133">
        <v>100</v>
      </c>
      <c r="EL293" s="117">
        <v>45062</v>
      </c>
      <c r="EM293" s="122" t="s">
        <v>4783</v>
      </c>
      <c r="EN293" s="141"/>
      <c r="EO293" s="141"/>
      <c r="EP293" s="141"/>
      <c r="EQ293" s="141"/>
      <c r="ER293" s="141"/>
      <c r="ES293" s="141"/>
      <c r="ET293" s="141"/>
      <c r="EU293" s="240"/>
      <c r="EV293" s="240"/>
      <c r="EW293" s="240"/>
      <c r="EX293" s="240"/>
      <c r="EY293" s="240"/>
      <c r="EZ293" s="240"/>
      <c r="FA293" s="240"/>
      <c r="FB293" s="117">
        <v>45057</v>
      </c>
      <c r="FC293" s="117">
        <v>45063</v>
      </c>
      <c r="FD293" s="117">
        <v>45063</v>
      </c>
      <c r="FE293" s="117">
        <v>45063</v>
      </c>
      <c r="FF293" s="116">
        <v>70</v>
      </c>
      <c r="FG293" s="117"/>
      <c r="FH293" s="138"/>
      <c r="FI293" s="142"/>
      <c r="FJ293" s="142"/>
      <c r="FK293" s="143">
        <v>243341</v>
      </c>
      <c r="FL293" s="143">
        <v>243341</v>
      </c>
      <c r="FM293" s="139" t="s">
        <v>708</v>
      </c>
      <c r="FN293" s="142"/>
      <c r="FO293" s="142"/>
      <c r="FP293" s="143">
        <v>243341</v>
      </c>
      <c r="FQ293" s="143">
        <v>243341</v>
      </c>
      <c r="FR293" s="139" t="s">
        <v>708</v>
      </c>
      <c r="FS293" s="460" t="s">
        <v>4723</v>
      </c>
      <c r="FT293" s="461">
        <v>45177</v>
      </c>
      <c r="FU293" s="462" t="s">
        <v>4778</v>
      </c>
      <c r="FW293" s="451" t="s">
        <v>4718</v>
      </c>
      <c r="FX293" s="463">
        <v>45139</v>
      </c>
      <c r="FY293" s="451" t="s">
        <v>4715</v>
      </c>
    </row>
    <row r="294" spans="1:181" ht="20.100000000000001" customHeight="1" x14ac:dyDescent="0.5">
      <c r="A294" s="109">
        <v>293</v>
      </c>
      <c r="B294" s="109" t="s">
        <v>3361</v>
      </c>
      <c r="C294" s="109">
        <v>7</v>
      </c>
      <c r="D294" s="367" t="s">
        <v>3372</v>
      </c>
      <c r="E294" s="110" t="s">
        <v>912</v>
      </c>
      <c r="F294" s="110" t="s">
        <v>1202</v>
      </c>
      <c r="G294" s="111" t="s">
        <v>74</v>
      </c>
      <c r="H294" s="110" t="s">
        <v>3415</v>
      </c>
      <c r="I294" s="110" t="s">
        <v>3416</v>
      </c>
      <c r="J294" s="110"/>
      <c r="K294" s="111" t="s">
        <v>3417</v>
      </c>
      <c r="L294" s="111" t="s">
        <v>1240</v>
      </c>
      <c r="M294" s="111" t="s">
        <v>912</v>
      </c>
      <c r="N294" s="111" t="s">
        <v>1207</v>
      </c>
      <c r="O294" s="111" t="s">
        <v>3418</v>
      </c>
      <c r="P294" s="113">
        <v>12.743337</v>
      </c>
      <c r="Q294" s="113">
        <v>102.231156</v>
      </c>
      <c r="R294" s="114" t="s">
        <v>3419</v>
      </c>
      <c r="S294" s="114" t="s">
        <v>3420</v>
      </c>
      <c r="T294" s="115"/>
      <c r="U294" s="115"/>
      <c r="V294" s="115"/>
      <c r="W294" s="115" t="s">
        <v>3421</v>
      </c>
      <c r="X294" s="115"/>
      <c r="Y294" s="115"/>
      <c r="Z294" s="181"/>
      <c r="AA294" s="181"/>
      <c r="AB294" s="115"/>
      <c r="AC294" s="115"/>
      <c r="AD294" s="166" t="s">
        <v>1224</v>
      </c>
      <c r="AE294" s="266" t="s">
        <v>1225</v>
      </c>
      <c r="AF294" s="273">
        <v>44981</v>
      </c>
      <c r="AG294" s="132">
        <v>44979</v>
      </c>
      <c r="AH294" s="118" t="s">
        <v>691</v>
      </c>
      <c r="AI294" s="118" t="s">
        <v>692</v>
      </c>
      <c r="AJ294" s="145">
        <v>6</v>
      </c>
      <c r="AK294" s="146">
        <v>3.4</v>
      </c>
      <c r="AL294" s="146">
        <v>2.5</v>
      </c>
      <c r="AM294" s="146">
        <v>20.399999999999999</v>
      </c>
      <c r="AN294" s="147">
        <v>1</v>
      </c>
      <c r="AO294" s="147">
        <v>2</v>
      </c>
      <c r="AP294" s="116" t="s">
        <v>2803</v>
      </c>
      <c r="AQ294" s="147" t="s">
        <v>863</v>
      </c>
      <c r="AR294" s="147">
        <v>3</v>
      </c>
      <c r="AS294" s="149"/>
      <c r="AT294" s="122"/>
      <c r="AU294" s="142"/>
      <c r="AV294" s="149"/>
      <c r="AW294" s="150"/>
      <c r="AX294" s="149"/>
      <c r="AY294" s="149"/>
      <c r="AZ294" s="149"/>
      <c r="BA294" s="149"/>
      <c r="BB294" s="149"/>
      <c r="BC294" s="149"/>
      <c r="BD294" s="150" t="s">
        <v>698</v>
      </c>
      <c r="BE294" s="150"/>
      <c r="BF294" s="150"/>
      <c r="BG294" s="151" t="s">
        <v>699</v>
      </c>
      <c r="BH294" s="151" t="s">
        <v>1964</v>
      </c>
      <c r="BI294" s="151" t="s">
        <v>701</v>
      </c>
      <c r="BJ294" s="152"/>
      <c r="BK294" s="152"/>
      <c r="BL294" s="153"/>
      <c r="BM294" s="154"/>
      <c r="BN294" s="111" t="s">
        <v>3418</v>
      </c>
      <c r="BO294" s="311" t="s">
        <v>3418</v>
      </c>
      <c r="BP294" s="196"/>
      <c r="BQ294" s="269" t="s">
        <v>1215</v>
      </c>
      <c r="BR294" s="116"/>
      <c r="BS294" s="132">
        <v>44979</v>
      </c>
      <c r="BT294" s="133">
        <v>100</v>
      </c>
      <c r="BU294" s="132">
        <v>44979</v>
      </c>
      <c r="BV294" s="132"/>
      <c r="BW294" s="132"/>
      <c r="BX294" s="134"/>
      <c r="BY294" s="134"/>
      <c r="BZ294" s="134"/>
      <c r="CA294" s="132"/>
      <c r="CB294" s="135"/>
      <c r="CC294" s="132"/>
      <c r="CD294" s="136"/>
      <c r="CE294" s="136"/>
      <c r="CF294" s="136"/>
      <c r="CG294" s="135"/>
      <c r="CH294" s="129"/>
      <c r="CI294" s="132">
        <v>44993</v>
      </c>
      <c r="CJ294" s="132">
        <v>44993</v>
      </c>
      <c r="CK294" s="132"/>
      <c r="CL294" s="132">
        <v>44993</v>
      </c>
      <c r="CM294" s="133">
        <v>100</v>
      </c>
      <c r="CN294" s="132">
        <v>44993</v>
      </c>
      <c r="CO294" s="132"/>
      <c r="CP294" s="132">
        <v>44993</v>
      </c>
      <c r="CQ294" s="132">
        <v>44993</v>
      </c>
      <c r="CR294" s="132"/>
      <c r="CS294" s="132">
        <v>44993</v>
      </c>
      <c r="CT294" s="133">
        <v>100</v>
      </c>
      <c r="CU294" s="117">
        <v>44993</v>
      </c>
      <c r="CV294" s="132"/>
      <c r="CW294" s="149"/>
      <c r="CX294" s="149"/>
      <c r="CY294" s="117">
        <v>45011</v>
      </c>
      <c r="CZ294" s="117">
        <v>45011</v>
      </c>
      <c r="DA294" s="117"/>
      <c r="DB294" s="117">
        <v>45011</v>
      </c>
      <c r="DC294" s="133">
        <v>100</v>
      </c>
      <c r="DD294" s="117">
        <v>45011</v>
      </c>
      <c r="DE294" s="138"/>
      <c r="DF294" s="138">
        <v>45012</v>
      </c>
      <c r="DG294" s="139" t="s">
        <v>4383</v>
      </c>
      <c r="DH294" s="117">
        <v>45042</v>
      </c>
      <c r="DI294" s="117">
        <v>45042</v>
      </c>
      <c r="DJ294" s="117">
        <v>45042</v>
      </c>
      <c r="DK294" s="117">
        <v>45042</v>
      </c>
      <c r="DL294" s="240"/>
      <c r="DM294" s="240"/>
      <c r="DN294" s="240"/>
      <c r="DO294" s="240"/>
      <c r="DP294" s="271"/>
      <c r="DQ294" s="240"/>
      <c r="DR294" s="240"/>
      <c r="DS294" s="117">
        <v>45058</v>
      </c>
      <c r="DT294" s="117">
        <v>45058</v>
      </c>
      <c r="DU294" s="117"/>
      <c r="DV294" s="117">
        <v>45058</v>
      </c>
      <c r="DW294" s="133">
        <v>100</v>
      </c>
      <c r="DX294" s="117">
        <v>45058</v>
      </c>
      <c r="DY294" s="240"/>
      <c r="DZ294" s="117">
        <v>45044</v>
      </c>
      <c r="EA294" s="117">
        <v>45044</v>
      </c>
      <c r="EB294" s="240"/>
      <c r="EC294" s="117">
        <v>45044</v>
      </c>
      <c r="ED294" s="116">
        <v>100</v>
      </c>
      <c r="EE294" s="117">
        <v>45044</v>
      </c>
      <c r="EF294" s="240" t="s">
        <v>4447</v>
      </c>
      <c r="EG294" s="117">
        <v>45053</v>
      </c>
      <c r="EH294" s="117">
        <v>45053</v>
      </c>
      <c r="EI294" s="117"/>
      <c r="EJ294" s="117">
        <v>45054</v>
      </c>
      <c r="EK294" s="116">
        <v>100</v>
      </c>
      <c r="EL294" s="117">
        <v>45062</v>
      </c>
      <c r="EM294" s="122" t="s">
        <v>4777</v>
      </c>
      <c r="EN294" s="141"/>
      <c r="EO294" s="141"/>
      <c r="EP294" s="141"/>
      <c r="EQ294" s="141"/>
      <c r="ER294" s="141"/>
      <c r="ES294" s="141"/>
      <c r="ET294" s="141"/>
      <c r="EU294" s="240"/>
      <c r="EV294" s="240"/>
      <c r="EW294" s="240"/>
      <c r="EX294" s="240"/>
      <c r="EY294" s="240"/>
      <c r="EZ294" s="240"/>
      <c r="FA294" s="240"/>
      <c r="FB294" s="117">
        <v>45061</v>
      </c>
      <c r="FC294" s="117">
        <v>45063</v>
      </c>
      <c r="FD294" s="117">
        <v>45063</v>
      </c>
      <c r="FE294" s="117">
        <v>45063</v>
      </c>
      <c r="FF294" s="116">
        <v>70</v>
      </c>
      <c r="FG294" s="117"/>
      <c r="FH294" s="138"/>
      <c r="FI294" s="142"/>
      <c r="FJ294" s="142"/>
      <c r="FK294" s="143">
        <v>243341</v>
      </c>
      <c r="FL294" s="143">
        <v>243341</v>
      </c>
      <c r="FM294" s="139" t="s">
        <v>708</v>
      </c>
      <c r="FN294" s="142"/>
      <c r="FO294" s="142"/>
      <c r="FP294" s="143">
        <v>243341</v>
      </c>
      <c r="FQ294" s="143">
        <v>243341</v>
      </c>
      <c r="FR294" s="139" t="s">
        <v>708</v>
      </c>
      <c r="FS294" s="460" t="s">
        <v>4723</v>
      </c>
      <c r="FT294" s="461">
        <v>45177</v>
      </c>
      <c r="FU294" s="462" t="s">
        <v>4778</v>
      </c>
      <c r="FW294" s="451" t="s">
        <v>4718</v>
      </c>
      <c r="FX294" s="463">
        <v>45139</v>
      </c>
      <c r="FY294" s="451" t="s">
        <v>4715</v>
      </c>
    </row>
    <row r="295" spans="1:181" ht="20.100000000000001" customHeight="1" x14ac:dyDescent="0.5">
      <c r="A295" s="109">
        <v>294</v>
      </c>
      <c r="B295" s="109" t="s">
        <v>3361</v>
      </c>
      <c r="C295" s="109">
        <v>8</v>
      </c>
      <c r="D295" s="367" t="s">
        <v>3362</v>
      </c>
      <c r="E295" s="110" t="s">
        <v>912</v>
      </c>
      <c r="F295" s="110" t="s">
        <v>1202</v>
      </c>
      <c r="G295" s="111" t="s">
        <v>74</v>
      </c>
      <c r="H295" s="110" t="s">
        <v>3422</v>
      </c>
      <c r="I295" s="110" t="s">
        <v>3423</v>
      </c>
      <c r="J295" s="110"/>
      <c r="K295" s="111" t="s">
        <v>3424</v>
      </c>
      <c r="L295" s="111" t="s">
        <v>3425</v>
      </c>
      <c r="M295" s="111" t="s">
        <v>912</v>
      </c>
      <c r="N295" s="111" t="s">
        <v>1207</v>
      </c>
      <c r="O295" s="111" t="s">
        <v>3426</v>
      </c>
      <c r="P295" s="113">
        <v>13.228355000000001</v>
      </c>
      <c r="Q295" s="113">
        <v>102.277272</v>
      </c>
      <c r="R295" s="114" t="s">
        <v>3427</v>
      </c>
      <c r="S295" s="114" t="s">
        <v>490</v>
      </c>
      <c r="T295" s="115"/>
      <c r="U295" s="115"/>
      <c r="V295" s="115"/>
      <c r="W295" s="115" t="s">
        <v>3428</v>
      </c>
      <c r="X295" s="115"/>
      <c r="Y295" s="115"/>
      <c r="Z295" s="181"/>
      <c r="AA295" s="181"/>
      <c r="AB295" s="115"/>
      <c r="AC295" s="115"/>
      <c r="AD295" s="166" t="s">
        <v>1224</v>
      </c>
      <c r="AE295" s="266" t="s">
        <v>1225</v>
      </c>
      <c r="AF295" s="273">
        <v>44980</v>
      </c>
      <c r="AG295" s="132">
        <v>44980</v>
      </c>
      <c r="AH295" s="118" t="s">
        <v>691</v>
      </c>
      <c r="AI295" s="118" t="s">
        <v>692</v>
      </c>
      <c r="AJ295" s="145">
        <v>7.7</v>
      </c>
      <c r="AK295" s="146">
        <v>12</v>
      </c>
      <c r="AL295" s="146">
        <v>3.3</v>
      </c>
      <c r="AM295" s="146">
        <v>92.4</v>
      </c>
      <c r="AN295" s="147">
        <v>1</v>
      </c>
      <c r="AO295" s="147">
        <v>2</v>
      </c>
      <c r="AP295" s="116" t="s">
        <v>816</v>
      </c>
      <c r="AQ295" s="147" t="s">
        <v>1236</v>
      </c>
      <c r="AR295" s="147">
        <v>3</v>
      </c>
      <c r="AS295" s="149"/>
      <c r="AT295" s="122"/>
      <c r="AU295" s="142"/>
      <c r="AV295" s="149"/>
      <c r="AW295" s="150"/>
      <c r="AX295" s="149"/>
      <c r="AY295" s="149"/>
      <c r="AZ295" s="149"/>
      <c r="BA295" s="149"/>
      <c r="BB295" s="149"/>
      <c r="BC295" s="149"/>
      <c r="BD295" s="150" t="s">
        <v>698</v>
      </c>
      <c r="BE295" s="150"/>
      <c r="BF295" s="150"/>
      <c r="BG295" s="151" t="s">
        <v>699</v>
      </c>
      <c r="BH295" s="151" t="s">
        <v>1964</v>
      </c>
      <c r="BI295" s="151" t="s">
        <v>701</v>
      </c>
      <c r="BJ295" s="152"/>
      <c r="BK295" s="152"/>
      <c r="BL295" s="153"/>
      <c r="BM295" s="154"/>
      <c r="BN295" s="111" t="s">
        <v>3426</v>
      </c>
      <c r="BO295" s="311" t="s">
        <v>3426</v>
      </c>
      <c r="BP295" s="196"/>
      <c r="BQ295" s="269" t="s">
        <v>1215</v>
      </c>
      <c r="BR295" s="116"/>
      <c r="BS295" s="132">
        <v>44980</v>
      </c>
      <c r="BT295" s="133">
        <v>100</v>
      </c>
      <c r="BU295" s="132">
        <v>44980</v>
      </c>
      <c r="BV295" s="132"/>
      <c r="BW295" s="132"/>
      <c r="BX295" s="134"/>
      <c r="BY295" s="134"/>
      <c r="BZ295" s="134"/>
      <c r="CA295" s="132"/>
      <c r="CB295" s="135"/>
      <c r="CC295" s="132"/>
      <c r="CD295" s="136"/>
      <c r="CE295" s="136"/>
      <c r="CF295" s="136"/>
      <c r="CG295" s="135"/>
      <c r="CH295" s="129"/>
      <c r="CI295" s="132">
        <v>44999</v>
      </c>
      <c r="CJ295" s="132">
        <v>44999</v>
      </c>
      <c r="CK295" s="132"/>
      <c r="CL295" s="132">
        <v>44999</v>
      </c>
      <c r="CM295" s="133">
        <v>100</v>
      </c>
      <c r="CN295" s="132">
        <v>44999</v>
      </c>
      <c r="CO295" s="240"/>
      <c r="CP295" s="132">
        <v>44999</v>
      </c>
      <c r="CQ295" s="132">
        <v>44999</v>
      </c>
      <c r="CR295" s="240"/>
      <c r="CS295" s="132">
        <v>44999</v>
      </c>
      <c r="CT295" s="133">
        <v>100</v>
      </c>
      <c r="CU295" s="132">
        <v>44999</v>
      </c>
      <c r="CV295" s="116"/>
      <c r="CW295" s="149"/>
      <c r="CX295" s="149"/>
      <c r="CY295" s="117">
        <v>45013</v>
      </c>
      <c r="CZ295" s="117">
        <v>45013</v>
      </c>
      <c r="DA295" s="117"/>
      <c r="DB295" s="117">
        <v>45013</v>
      </c>
      <c r="DC295" s="133">
        <v>100</v>
      </c>
      <c r="DD295" s="117">
        <v>45013</v>
      </c>
      <c r="DE295" s="138"/>
      <c r="DF295" s="138">
        <v>45007</v>
      </c>
      <c r="DG295" s="139" t="s">
        <v>4446</v>
      </c>
      <c r="DH295" s="117">
        <v>45038</v>
      </c>
      <c r="DI295" s="117">
        <v>45038</v>
      </c>
      <c r="DJ295" s="117">
        <v>45038</v>
      </c>
      <c r="DK295" s="117">
        <v>45038</v>
      </c>
      <c r="DL295" s="240"/>
      <c r="DM295" s="240"/>
      <c r="DN295" s="240"/>
      <c r="DO295" s="240"/>
      <c r="DP295" s="271"/>
      <c r="DQ295" s="240"/>
      <c r="DR295" s="240"/>
      <c r="DS295" s="117">
        <v>45058</v>
      </c>
      <c r="DT295" s="117">
        <v>45058</v>
      </c>
      <c r="DU295" s="117"/>
      <c r="DV295" s="117">
        <v>45058</v>
      </c>
      <c r="DW295" s="133">
        <v>100</v>
      </c>
      <c r="DX295" s="117">
        <v>45058</v>
      </c>
      <c r="DY295" s="240"/>
      <c r="DZ295" s="117">
        <v>45045</v>
      </c>
      <c r="EA295" s="117">
        <v>45045</v>
      </c>
      <c r="EB295" s="240"/>
      <c r="EC295" s="117">
        <v>45045</v>
      </c>
      <c r="ED295" s="116">
        <v>100</v>
      </c>
      <c r="EE295" s="117">
        <v>45045</v>
      </c>
      <c r="EF295" s="240" t="s">
        <v>4577</v>
      </c>
      <c r="EG295" s="117">
        <v>45053</v>
      </c>
      <c r="EH295" s="117">
        <v>45053</v>
      </c>
      <c r="EI295" s="117"/>
      <c r="EJ295" s="117">
        <v>45054</v>
      </c>
      <c r="EK295" s="116">
        <v>100</v>
      </c>
      <c r="EL295" s="117">
        <v>45062</v>
      </c>
      <c r="EM295" s="122" t="s">
        <v>4777</v>
      </c>
      <c r="EN295" s="141"/>
      <c r="EO295" s="141"/>
      <c r="EP295" s="141"/>
      <c r="EQ295" s="141"/>
      <c r="ER295" s="141"/>
      <c r="ES295" s="141"/>
      <c r="ET295" s="141"/>
      <c r="EU295" s="240"/>
      <c r="EV295" s="240"/>
      <c r="EW295" s="240"/>
      <c r="EX295" s="240"/>
      <c r="EY295" s="240"/>
      <c r="EZ295" s="240"/>
      <c r="FA295" s="240"/>
      <c r="FB295" s="117">
        <v>45057</v>
      </c>
      <c r="FC295" s="117">
        <v>45065</v>
      </c>
      <c r="FD295" s="117">
        <v>45065</v>
      </c>
      <c r="FE295" s="117">
        <v>45065</v>
      </c>
      <c r="FF295" s="116">
        <v>70</v>
      </c>
      <c r="FG295" s="117"/>
      <c r="FH295" s="138"/>
      <c r="FI295" s="142"/>
      <c r="FJ295" s="142"/>
      <c r="FK295" s="143">
        <v>243349</v>
      </c>
      <c r="FL295" s="143">
        <v>243349</v>
      </c>
      <c r="FM295" s="139" t="s">
        <v>708</v>
      </c>
      <c r="FN295" s="142"/>
      <c r="FO295" s="142"/>
      <c r="FP295" s="143">
        <v>243349</v>
      </c>
      <c r="FQ295" s="143">
        <v>243349</v>
      </c>
      <c r="FR295" s="157" t="s">
        <v>729</v>
      </c>
      <c r="FS295" s="452" t="s">
        <v>4718</v>
      </c>
      <c r="FT295" s="453">
        <v>45180</v>
      </c>
      <c r="FU295" s="454" t="s">
        <v>4808</v>
      </c>
      <c r="FW295" s="451" t="s">
        <v>4718</v>
      </c>
      <c r="FX295" s="463">
        <v>45139</v>
      </c>
      <c r="FY295" s="451" t="s">
        <v>4715</v>
      </c>
    </row>
    <row r="296" spans="1:181" ht="20.100000000000001" customHeight="1" x14ac:dyDescent="0.5">
      <c r="A296" s="109">
        <v>295</v>
      </c>
      <c r="B296" s="109" t="s">
        <v>3361</v>
      </c>
      <c r="C296" s="109">
        <v>9</v>
      </c>
      <c r="D296" s="367" t="s">
        <v>3372</v>
      </c>
      <c r="E296" s="110" t="s">
        <v>912</v>
      </c>
      <c r="F296" s="110" t="s">
        <v>1202</v>
      </c>
      <c r="G296" s="111" t="s">
        <v>74</v>
      </c>
      <c r="H296" s="110" t="s">
        <v>3415</v>
      </c>
      <c r="I296" s="110" t="s">
        <v>3415</v>
      </c>
      <c r="J296" s="110"/>
      <c r="K296" s="111" t="s">
        <v>3429</v>
      </c>
      <c r="L296" s="111" t="s">
        <v>1240</v>
      </c>
      <c r="M296" s="111" t="s">
        <v>912</v>
      </c>
      <c r="N296" s="111" t="s">
        <v>1207</v>
      </c>
      <c r="O296" s="111" t="s">
        <v>3430</v>
      </c>
      <c r="P296" s="113">
        <v>12.673560999999999</v>
      </c>
      <c r="Q296" s="113">
        <v>102.200551</v>
      </c>
      <c r="R296" s="114" t="s">
        <v>3431</v>
      </c>
      <c r="S296" s="114" t="s">
        <v>3432</v>
      </c>
      <c r="T296" s="115"/>
      <c r="U296" s="115"/>
      <c r="V296" s="115"/>
      <c r="W296" s="115" t="s">
        <v>3433</v>
      </c>
      <c r="X296" s="115"/>
      <c r="Y296" s="115"/>
      <c r="Z296" s="181"/>
      <c r="AA296" s="181"/>
      <c r="AB296" s="115"/>
      <c r="AC296" s="115"/>
      <c r="AD296" s="166" t="s">
        <v>1224</v>
      </c>
      <c r="AE296" s="266" t="s">
        <v>1225</v>
      </c>
      <c r="AF296" s="273">
        <v>44981</v>
      </c>
      <c r="AG296" s="132">
        <v>44979</v>
      </c>
      <c r="AH296" s="118" t="s">
        <v>691</v>
      </c>
      <c r="AI296" s="118" t="s">
        <v>692</v>
      </c>
      <c r="AJ296" s="145">
        <v>6</v>
      </c>
      <c r="AK296" s="146">
        <v>15</v>
      </c>
      <c r="AL296" s="146" t="s">
        <v>490</v>
      </c>
      <c r="AM296" s="146">
        <v>90</v>
      </c>
      <c r="AN296" s="147">
        <v>1</v>
      </c>
      <c r="AO296" s="147">
        <v>2</v>
      </c>
      <c r="AP296" s="116" t="s">
        <v>3434</v>
      </c>
      <c r="AQ296" s="147" t="s">
        <v>1236</v>
      </c>
      <c r="AR296" s="147">
        <v>3</v>
      </c>
      <c r="AS296" s="149"/>
      <c r="AT296" s="122"/>
      <c r="AU296" s="142"/>
      <c r="AV296" s="149"/>
      <c r="AW296" s="150"/>
      <c r="AX296" s="149"/>
      <c r="AY296" s="149"/>
      <c r="AZ296" s="149"/>
      <c r="BA296" s="149"/>
      <c r="BB296" s="149"/>
      <c r="BC296" s="149"/>
      <c r="BD296" s="150" t="s">
        <v>698</v>
      </c>
      <c r="BE296" s="150"/>
      <c r="BF296" s="150"/>
      <c r="BG296" s="151" t="s">
        <v>699</v>
      </c>
      <c r="BH296" s="151" t="s">
        <v>1964</v>
      </c>
      <c r="BI296" s="151" t="s">
        <v>701</v>
      </c>
      <c r="BJ296" s="152"/>
      <c r="BK296" s="152"/>
      <c r="BL296" s="153"/>
      <c r="BM296" s="154"/>
      <c r="BN296" s="111" t="s">
        <v>3430</v>
      </c>
      <c r="BO296" s="311" t="s">
        <v>3430</v>
      </c>
      <c r="BP296" s="196"/>
      <c r="BQ296" s="269" t="s">
        <v>1215</v>
      </c>
      <c r="BR296" s="116"/>
      <c r="BS296" s="132">
        <v>44979</v>
      </c>
      <c r="BT296" s="133">
        <v>100</v>
      </c>
      <c r="BU296" s="132">
        <v>44979</v>
      </c>
      <c r="BV296" s="132"/>
      <c r="BW296" s="132"/>
      <c r="BX296" s="134"/>
      <c r="BY296" s="134"/>
      <c r="BZ296" s="134"/>
      <c r="CA296" s="132"/>
      <c r="CB296" s="135"/>
      <c r="CC296" s="132"/>
      <c r="CD296" s="136"/>
      <c r="CE296" s="136"/>
      <c r="CF296" s="136"/>
      <c r="CG296" s="135"/>
      <c r="CH296" s="129"/>
      <c r="CI296" s="132">
        <v>44993</v>
      </c>
      <c r="CJ296" s="132">
        <v>44993</v>
      </c>
      <c r="CK296" s="132"/>
      <c r="CL296" s="132">
        <v>44993</v>
      </c>
      <c r="CM296" s="133">
        <v>100</v>
      </c>
      <c r="CN296" s="132">
        <v>44993</v>
      </c>
      <c r="CO296" s="132"/>
      <c r="CP296" s="132">
        <v>44995</v>
      </c>
      <c r="CQ296" s="132">
        <v>44995</v>
      </c>
      <c r="CR296" s="132"/>
      <c r="CS296" s="132">
        <v>44995</v>
      </c>
      <c r="CT296" s="133">
        <v>100</v>
      </c>
      <c r="CU296" s="117">
        <v>44995</v>
      </c>
      <c r="CV296" s="116" t="s">
        <v>1448</v>
      </c>
      <c r="CW296" s="149"/>
      <c r="CX296" s="149"/>
      <c r="CY296" s="117">
        <v>45012</v>
      </c>
      <c r="CZ296" s="117">
        <v>45012</v>
      </c>
      <c r="DA296" s="117"/>
      <c r="DB296" s="117">
        <v>45012</v>
      </c>
      <c r="DC296" s="133">
        <v>100</v>
      </c>
      <c r="DD296" s="117">
        <v>45012</v>
      </c>
      <c r="DE296" s="138"/>
      <c r="DF296" s="138">
        <v>45007</v>
      </c>
      <c r="DG296" s="139" t="s">
        <v>4446</v>
      </c>
      <c r="DH296" s="117">
        <v>45027</v>
      </c>
      <c r="DI296" s="117">
        <v>45027</v>
      </c>
      <c r="DJ296" s="117">
        <v>45027</v>
      </c>
      <c r="DK296" s="117">
        <v>45027</v>
      </c>
      <c r="DL296" s="240"/>
      <c r="DM296" s="240"/>
      <c r="DN296" s="240"/>
      <c r="DO296" s="240"/>
      <c r="DP296" s="271"/>
      <c r="DQ296" s="240"/>
      <c r="DR296" s="240"/>
      <c r="DS296" s="117">
        <v>45058</v>
      </c>
      <c r="DT296" s="117">
        <v>45058</v>
      </c>
      <c r="DU296" s="117"/>
      <c r="DV296" s="117">
        <v>45058</v>
      </c>
      <c r="DW296" s="133">
        <v>100</v>
      </c>
      <c r="DX296" s="117">
        <v>45058</v>
      </c>
      <c r="DY296" s="240"/>
      <c r="DZ296" s="117">
        <v>45045</v>
      </c>
      <c r="EA296" s="117">
        <v>45045</v>
      </c>
      <c r="EB296" s="240"/>
      <c r="EC296" s="117">
        <v>45045</v>
      </c>
      <c r="ED296" s="116">
        <v>100</v>
      </c>
      <c r="EE296" s="117">
        <v>45045</v>
      </c>
      <c r="EF296" s="240" t="s">
        <v>4578</v>
      </c>
      <c r="EG296" s="117">
        <v>45051</v>
      </c>
      <c r="EH296" s="117">
        <v>45051</v>
      </c>
      <c r="EI296" s="117"/>
      <c r="EJ296" s="117">
        <v>45052</v>
      </c>
      <c r="EK296" s="116">
        <v>100</v>
      </c>
      <c r="EL296" s="117">
        <v>45062</v>
      </c>
      <c r="EM296" s="122" t="s">
        <v>4781</v>
      </c>
      <c r="EN296" s="141"/>
      <c r="EO296" s="141"/>
      <c r="EP296" s="141"/>
      <c r="EQ296" s="141"/>
      <c r="ER296" s="141"/>
      <c r="ES296" s="141"/>
      <c r="ET296" s="141"/>
      <c r="EU296" s="240"/>
      <c r="EV296" s="240"/>
      <c r="EW296" s="240"/>
      <c r="EX296" s="240"/>
      <c r="EY296" s="240"/>
      <c r="EZ296" s="240"/>
      <c r="FA296" s="240"/>
      <c r="FB296" s="117">
        <v>45057</v>
      </c>
      <c r="FC296" s="117">
        <v>45063</v>
      </c>
      <c r="FD296" s="117">
        <v>45063</v>
      </c>
      <c r="FE296" s="117">
        <v>45063</v>
      </c>
      <c r="FF296" s="116">
        <v>70</v>
      </c>
      <c r="FG296" s="117"/>
      <c r="FH296" s="138"/>
      <c r="FI296" s="142"/>
      <c r="FJ296" s="142"/>
      <c r="FK296" s="143">
        <v>243354</v>
      </c>
      <c r="FL296" s="143">
        <v>243354</v>
      </c>
      <c r="FM296" s="139" t="s">
        <v>708</v>
      </c>
      <c r="FN296" s="142"/>
      <c r="FO296" s="142"/>
      <c r="FP296" s="143">
        <v>243354</v>
      </c>
      <c r="FQ296" s="143">
        <v>243354</v>
      </c>
      <c r="FR296" s="139" t="s">
        <v>834</v>
      </c>
      <c r="FS296" s="452" t="s">
        <v>4718</v>
      </c>
      <c r="FT296" s="453">
        <v>45180</v>
      </c>
      <c r="FU296" s="454" t="s">
        <v>4808</v>
      </c>
      <c r="FW296" s="451" t="s">
        <v>4723</v>
      </c>
      <c r="FX296" s="463">
        <v>45139</v>
      </c>
      <c r="FY296" s="451" t="s">
        <v>4715</v>
      </c>
    </row>
    <row r="297" spans="1:181" ht="20.100000000000001" customHeight="1" x14ac:dyDescent="0.5">
      <c r="A297" s="109">
        <v>296</v>
      </c>
      <c r="B297" s="109" t="s">
        <v>3361</v>
      </c>
      <c r="C297" s="109">
        <v>10</v>
      </c>
      <c r="D297" s="367" t="s">
        <v>3372</v>
      </c>
      <c r="E297" s="110" t="s">
        <v>912</v>
      </c>
      <c r="F297" s="110" t="s">
        <v>1302</v>
      </c>
      <c r="G297" s="111" t="s">
        <v>59</v>
      </c>
      <c r="H297" s="110" t="s">
        <v>1328</v>
      </c>
      <c r="I297" s="110" t="s">
        <v>3435</v>
      </c>
      <c r="J297" s="110"/>
      <c r="K297" s="111" t="s">
        <v>3436</v>
      </c>
      <c r="L297" s="111" t="s">
        <v>1331</v>
      </c>
      <c r="M297" s="111" t="s">
        <v>912</v>
      </c>
      <c r="N297" s="111" t="s">
        <v>1306</v>
      </c>
      <c r="O297" s="111" t="s">
        <v>3437</v>
      </c>
      <c r="P297" s="113">
        <v>13.89019</v>
      </c>
      <c r="Q297" s="113">
        <v>101.013634</v>
      </c>
      <c r="R297" s="114" t="s">
        <v>3438</v>
      </c>
      <c r="S297" s="114" t="s">
        <v>3439</v>
      </c>
      <c r="T297" s="115" t="s">
        <v>3440</v>
      </c>
      <c r="U297" s="115" t="s">
        <v>3441</v>
      </c>
      <c r="V297" s="115"/>
      <c r="W297" s="210" t="s">
        <v>3439</v>
      </c>
      <c r="X297" s="210"/>
      <c r="Y297" s="115"/>
      <c r="Z297" s="181"/>
      <c r="AA297" s="181"/>
      <c r="AB297" s="210"/>
      <c r="AC297" s="210"/>
      <c r="AD297" s="166" t="s">
        <v>1313</v>
      </c>
      <c r="AE297" s="166" t="s">
        <v>1314</v>
      </c>
      <c r="AF297" s="117">
        <v>44985</v>
      </c>
      <c r="AG297" s="132">
        <v>44980</v>
      </c>
      <c r="AH297" s="118" t="s">
        <v>691</v>
      </c>
      <c r="AI297" s="118" t="s">
        <v>692</v>
      </c>
      <c r="AJ297" s="145">
        <v>6</v>
      </c>
      <c r="AK297" s="146">
        <v>10</v>
      </c>
      <c r="AL297" s="146">
        <v>3.5</v>
      </c>
      <c r="AM297" s="146">
        <v>60</v>
      </c>
      <c r="AN297" s="147">
        <v>1</v>
      </c>
      <c r="AO297" s="147">
        <v>2</v>
      </c>
      <c r="AP297" s="116" t="s">
        <v>816</v>
      </c>
      <c r="AQ297" s="147"/>
      <c r="AR297" s="149">
        <v>3</v>
      </c>
      <c r="AS297" s="149"/>
      <c r="AT297" s="122">
        <v>44981</v>
      </c>
      <c r="AU297" s="148" t="s">
        <v>1316</v>
      </c>
      <c r="AV297" s="149" t="s">
        <v>696</v>
      </c>
      <c r="AW297" s="150" t="s">
        <v>1325</v>
      </c>
      <c r="AX297" s="149"/>
      <c r="AY297" s="149"/>
      <c r="AZ297" s="149"/>
      <c r="BA297" s="149"/>
      <c r="BB297" s="149"/>
      <c r="BC297" s="149"/>
      <c r="BD297" s="150" t="s">
        <v>698</v>
      </c>
      <c r="BE297" s="150"/>
      <c r="BF297" s="150"/>
      <c r="BG297" s="151" t="s">
        <v>699</v>
      </c>
      <c r="BH297" s="151" t="s">
        <v>1964</v>
      </c>
      <c r="BI297" s="151" t="s">
        <v>701</v>
      </c>
      <c r="BJ297" s="152"/>
      <c r="BK297" s="152"/>
      <c r="BL297" s="153"/>
      <c r="BM297" s="154"/>
      <c r="BN297" s="111" t="s">
        <v>3437</v>
      </c>
      <c r="BO297" s="226" t="s">
        <v>3437</v>
      </c>
      <c r="BP297" s="130"/>
      <c r="BQ297" s="116" t="s">
        <v>704</v>
      </c>
      <c r="BR297" s="116"/>
      <c r="BS297" s="132">
        <v>44980</v>
      </c>
      <c r="BT297" s="133">
        <v>100</v>
      </c>
      <c r="BU297" s="132">
        <v>44980</v>
      </c>
      <c r="BV297" s="132"/>
      <c r="BW297" s="132"/>
      <c r="BX297" s="134"/>
      <c r="BY297" s="134"/>
      <c r="BZ297" s="134"/>
      <c r="CA297" s="132"/>
      <c r="CB297" s="135"/>
      <c r="CC297" s="132"/>
      <c r="CD297" s="136"/>
      <c r="CE297" s="136"/>
      <c r="CF297" s="136"/>
      <c r="CG297" s="135"/>
      <c r="CH297" s="129" t="s">
        <v>701</v>
      </c>
      <c r="CI297" s="132">
        <v>44988</v>
      </c>
      <c r="CJ297" s="132">
        <v>44988</v>
      </c>
      <c r="CK297" s="132"/>
      <c r="CL297" s="132">
        <v>44988</v>
      </c>
      <c r="CM297" s="133">
        <v>100</v>
      </c>
      <c r="CN297" s="132">
        <v>44988</v>
      </c>
      <c r="CO297" s="117"/>
      <c r="CP297" s="132">
        <v>45027</v>
      </c>
      <c r="CQ297" s="132">
        <v>45027</v>
      </c>
      <c r="CR297" s="117"/>
      <c r="CS297" s="132">
        <v>45027</v>
      </c>
      <c r="CT297" s="133">
        <v>100</v>
      </c>
      <c r="CU297" s="132">
        <v>45027</v>
      </c>
      <c r="CV297" s="117" t="s">
        <v>868</v>
      </c>
      <c r="CW297" s="147"/>
      <c r="CX297" s="149"/>
      <c r="CY297" s="117">
        <v>44988</v>
      </c>
      <c r="CZ297" s="117">
        <v>44988</v>
      </c>
      <c r="DA297" s="117"/>
      <c r="DB297" s="117">
        <v>44988</v>
      </c>
      <c r="DC297" s="133">
        <v>100</v>
      </c>
      <c r="DD297" s="117">
        <v>44988</v>
      </c>
      <c r="DE297" s="138"/>
      <c r="DF297" s="138">
        <v>45019</v>
      </c>
      <c r="DG297" s="139" t="s">
        <v>4413</v>
      </c>
      <c r="DH297" s="117">
        <v>45036</v>
      </c>
      <c r="DI297" s="117">
        <v>45036</v>
      </c>
      <c r="DJ297" s="117">
        <v>45036</v>
      </c>
      <c r="DK297" s="117">
        <v>45036</v>
      </c>
      <c r="DL297" s="117">
        <v>45034</v>
      </c>
      <c r="DM297" s="117">
        <v>45034</v>
      </c>
      <c r="DN297" s="117"/>
      <c r="DO297" s="117">
        <v>45034</v>
      </c>
      <c r="DP297" s="133">
        <v>100</v>
      </c>
      <c r="DQ297" s="117">
        <v>45034</v>
      </c>
      <c r="DR297" s="117"/>
      <c r="DS297" s="117">
        <v>45034</v>
      </c>
      <c r="DT297" s="117">
        <v>45058</v>
      </c>
      <c r="DU297" s="117"/>
      <c r="DV297" s="117">
        <v>45058</v>
      </c>
      <c r="DW297" s="133">
        <v>100</v>
      </c>
      <c r="DX297" s="117">
        <v>45058</v>
      </c>
      <c r="DY297" s="117"/>
      <c r="DZ297" s="117">
        <v>45034</v>
      </c>
      <c r="EA297" s="117">
        <v>45034</v>
      </c>
      <c r="EB297" s="117"/>
      <c r="EC297" s="117">
        <v>45034</v>
      </c>
      <c r="ED297" s="116">
        <v>100</v>
      </c>
      <c r="EE297" s="117">
        <v>45034</v>
      </c>
      <c r="EF297" s="117" t="s">
        <v>780</v>
      </c>
      <c r="EG297" s="117">
        <v>45034</v>
      </c>
      <c r="EH297" s="117">
        <v>45034</v>
      </c>
      <c r="EI297" s="117"/>
      <c r="EJ297" s="117">
        <v>45035</v>
      </c>
      <c r="EK297" s="116">
        <v>100</v>
      </c>
      <c r="EL297" s="117">
        <v>45062</v>
      </c>
      <c r="EM297" s="122" t="s">
        <v>4780</v>
      </c>
      <c r="EN297" s="141"/>
      <c r="EO297" s="141"/>
      <c r="EP297" s="141"/>
      <c r="EQ297" s="141"/>
      <c r="ER297" s="141"/>
      <c r="ES297" s="141"/>
      <c r="ET297" s="141"/>
      <c r="EU297" s="117"/>
      <c r="EV297" s="117"/>
      <c r="EW297" s="117"/>
      <c r="EX297" s="117"/>
      <c r="EY297" s="117"/>
      <c r="EZ297" s="117"/>
      <c r="FA297" s="117"/>
      <c r="FB297" s="117">
        <v>45049</v>
      </c>
      <c r="FC297" s="117">
        <v>45049</v>
      </c>
      <c r="FD297" s="117"/>
      <c r="FE297" s="117">
        <v>45050</v>
      </c>
      <c r="FF297" s="116">
        <v>100</v>
      </c>
      <c r="FG297" s="117">
        <v>45065</v>
      </c>
      <c r="FH297" s="138"/>
      <c r="FI297" s="142"/>
      <c r="FJ297" s="142"/>
      <c r="FK297" s="143">
        <v>243347</v>
      </c>
      <c r="FL297" s="143">
        <v>243347</v>
      </c>
      <c r="FM297" s="139" t="s">
        <v>708</v>
      </c>
      <c r="FN297" s="142"/>
      <c r="FO297" s="142"/>
      <c r="FP297" s="143">
        <v>243347</v>
      </c>
      <c r="FQ297" s="143">
        <v>243347</v>
      </c>
      <c r="FR297" s="139" t="s">
        <v>708</v>
      </c>
      <c r="FS297" s="108" t="s">
        <v>4723</v>
      </c>
      <c r="FT297" s="464">
        <v>45134</v>
      </c>
      <c r="FU297" s="50" t="s">
        <v>4788</v>
      </c>
      <c r="FW297" s="465" t="s">
        <v>4723</v>
      </c>
      <c r="FX297" s="466">
        <v>45079</v>
      </c>
      <c r="FY297" s="467" t="s">
        <v>4789</v>
      </c>
    </row>
    <row r="298" spans="1:181" ht="20.100000000000001" customHeight="1" x14ac:dyDescent="0.5">
      <c r="A298" s="109">
        <v>297</v>
      </c>
      <c r="B298" s="109" t="s">
        <v>3361</v>
      </c>
      <c r="C298" s="109">
        <v>11</v>
      </c>
      <c r="D298" s="367" t="s">
        <v>3372</v>
      </c>
      <c r="E298" s="110" t="s">
        <v>912</v>
      </c>
      <c r="F298" s="110" t="s">
        <v>1302</v>
      </c>
      <c r="G298" s="111" t="s">
        <v>59</v>
      </c>
      <c r="H298" s="110" t="s">
        <v>3442</v>
      </c>
      <c r="I298" s="110" t="s">
        <v>678</v>
      </c>
      <c r="J298" s="110"/>
      <c r="K298" s="111" t="s">
        <v>3443</v>
      </c>
      <c r="L298" s="111" t="s">
        <v>1331</v>
      </c>
      <c r="M298" s="111" t="s">
        <v>912</v>
      </c>
      <c r="N298" s="111" t="s">
        <v>1306</v>
      </c>
      <c r="O298" s="111" t="s">
        <v>3444</v>
      </c>
      <c r="P298" s="113">
        <v>13.619337</v>
      </c>
      <c r="Q298" s="113">
        <v>100.98594900000001</v>
      </c>
      <c r="R298" s="114" t="s">
        <v>3445</v>
      </c>
      <c r="S298" s="114" t="s">
        <v>490</v>
      </c>
      <c r="T298" s="115"/>
      <c r="U298" s="115"/>
      <c r="V298" s="115"/>
      <c r="W298" s="371" t="s">
        <v>3446</v>
      </c>
      <c r="X298" s="371"/>
      <c r="Y298" s="115"/>
      <c r="Z298" s="181"/>
      <c r="AA298" s="181"/>
      <c r="AB298" s="371"/>
      <c r="AC298" s="371"/>
      <c r="AD298" s="348" t="s">
        <v>1384</v>
      </c>
      <c r="AE298" s="166" t="s">
        <v>1385</v>
      </c>
      <c r="AF298" s="117">
        <v>44985</v>
      </c>
      <c r="AG298" s="132">
        <v>44985</v>
      </c>
      <c r="AH298" s="118" t="s">
        <v>691</v>
      </c>
      <c r="AI298" s="118" t="s">
        <v>692</v>
      </c>
      <c r="AJ298" s="146">
        <v>6</v>
      </c>
      <c r="AK298" s="146">
        <v>8</v>
      </c>
      <c r="AL298" s="146">
        <v>3.4</v>
      </c>
      <c r="AM298" s="146">
        <v>48</v>
      </c>
      <c r="AN298" s="147">
        <v>1</v>
      </c>
      <c r="AO298" s="147">
        <v>2</v>
      </c>
      <c r="AP298" s="116"/>
      <c r="AQ298" s="147"/>
      <c r="AR298" s="149">
        <v>3</v>
      </c>
      <c r="AS298" s="149"/>
      <c r="AT298" s="122"/>
      <c r="AU298" s="148" t="s">
        <v>3447</v>
      </c>
      <c r="AV298" s="149" t="s">
        <v>696</v>
      </c>
      <c r="AW298" s="150"/>
      <c r="AX298" s="149"/>
      <c r="AY298" s="149"/>
      <c r="AZ298" s="149"/>
      <c r="BA298" s="147" t="s">
        <v>697</v>
      </c>
      <c r="BB298" s="149" t="s">
        <v>697</v>
      </c>
      <c r="BC298" s="149"/>
      <c r="BD298" s="150" t="s">
        <v>698</v>
      </c>
      <c r="BE298" s="150"/>
      <c r="BF298" s="150"/>
      <c r="BG298" s="151" t="s">
        <v>699</v>
      </c>
      <c r="BH298" s="151" t="s">
        <v>1964</v>
      </c>
      <c r="BI298" s="151" t="s">
        <v>701</v>
      </c>
      <c r="BJ298" s="152"/>
      <c r="BK298" s="152"/>
      <c r="BL298" s="153"/>
      <c r="BM298" s="154"/>
      <c r="BN298" s="155" t="s">
        <v>3444</v>
      </c>
      <c r="BO298" s="226" t="s">
        <v>3444</v>
      </c>
      <c r="BP298" s="130"/>
      <c r="BQ298" s="116" t="s">
        <v>704</v>
      </c>
      <c r="BR298" s="116"/>
      <c r="BS298" s="132">
        <v>44985</v>
      </c>
      <c r="BT298" s="133">
        <v>100</v>
      </c>
      <c r="BU298" s="117">
        <v>44985</v>
      </c>
      <c r="BV298" s="132"/>
      <c r="BW298" s="132"/>
      <c r="BX298" s="134"/>
      <c r="BY298" s="134"/>
      <c r="BZ298" s="134"/>
      <c r="CA298" s="132"/>
      <c r="CB298" s="138"/>
      <c r="CC298" s="117"/>
      <c r="CD298" s="223"/>
      <c r="CE298" s="223"/>
      <c r="CF298" s="223"/>
      <c r="CG298" s="138"/>
      <c r="CH298" s="129" t="s">
        <v>701</v>
      </c>
      <c r="CI298" s="117">
        <v>44993</v>
      </c>
      <c r="CJ298" s="117">
        <v>44993</v>
      </c>
      <c r="CK298" s="132"/>
      <c r="CL298" s="117">
        <v>44993</v>
      </c>
      <c r="CM298" s="133">
        <v>100</v>
      </c>
      <c r="CN298" s="117">
        <v>44993</v>
      </c>
      <c r="CO298" s="117"/>
      <c r="CP298" s="117">
        <v>45036</v>
      </c>
      <c r="CQ298" s="117">
        <v>45036</v>
      </c>
      <c r="CR298" s="117"/>
      <c r="CS298" s="117">
        <v>45036</v>
      </c>
      <c r="CT298" s="133">
        <v>100</v>
      </c>
      <c r="CU298" s="117">
        <v>45036</v>
      </c>
      <c r="CV298" s="117"/>
      <c r="CW298" s="147"/>
      <c r="CX298" s="149"/>
      <c r="CY298" s="117">
        <v>44993</v>
      </c>
      <c r="CZ298" s="117">
        <v>44993</v>
      </c>
      <c r="DA298" s="117"/>
      <c r="DB298" s="117">
        <v>44993</v>
      </c>
      <c r="DC298" s="133">
        <v>100</v>
      </c>
      <c r="DD298" s="117">
        <v>44993</v>
      </c>
      <c r="DE298" s="138"/>
      <c r="DF298" s="138">
        <v>45019</v>
      </c>
      <c r="DG298" s="139" t="s">
        <v>4413</v>
      </c>
      <c r="DH298" s="117">
        <v>45038</v>
      </c>
      <c r="DI298" s="117">
        <v>45038</v>
      </c>
      <c r="DJ298" s="117">
        <v>45038</v>
      </c>
      <c r="DK298" s="117">
        <v>45038</v>
      </c>
      <c r="DL298" s="117"/>
      <c r="DM298" s="117"/>
      <c r="DN298" s="117"/>
      <c r="DO298" s="117"/>
      <c r="DP298" s="140"/>
      <c r="DQ298" s="117"/>
      <c r="DR298" s="117"/>
      <c r="DS298" s="117">
        <v>45037</v>
      </c>
      <c r="DT298" s="117">
        <v>45058</v>
      </c>
      <c r="DU298" s="117"/>
      <c r="DV298" s="117">
        <v>45058</v>
      </c>
      <c r="DW298" s="133">
        <v>100</v>
      </c>
      <c r="DX298" s="117">
        <v>45058</v>
      </c>
      <c r="DY298" s="117"/>
      <c r="DZ298" s="117">
        <v>45040</v>
      </c>
      <c r="EA298" s="117">
        <v>45040</v>
      </c>
      <c r="EB298" s="117"/>
      <c r="EC298" s="117">
        <v>45040</v>
      </c>
      <c r="ED298" s="116">
        <v>100</v>
      </c>
      <c r="EE298" s="117">
        <v>45040</v>
      </c>
      <c r="EF298" s="117" t="s">
        <v>4579</v>
      </c>
      <c r="EG298" s="117">
        <v>45040</v>
      </c>
      <c r="EH298" s="117">
        <v>45040</v>
      </c>
      <c r="EI298" s="117"/>
      <c r="EJ298" s="117">
        <v>45041</v>
      </c>
      <c r="EK298" s="116">
        <v>100</v>
      </c>
      <c r="EL298" s="117">
        <v>45062</v>
      </c>
      <c r="EM298" s="122" t="s">
        <v>4579</v>
      </c>
      <c r="EN298" s="141"/>
      <c r="EO298" s="141"/>
      <c r="EP298" s="141"/>
      <c r="EQ298" s="141"/>
      <c r="ER298" s="141"/>
      <c r="ES298" s="141"/>
      <c r="ET298" s="141"/>
      <c r="EU298" s="117"/>
      <c r="EV298" s="117"/>
      <c r="EW298" s="117"/>
      <c r="EX298" s="117"/>
      <c r="EY298" s="117"/>
      <c r="EZ298" s="117"/>
      <c r="FA298" s="117"/>
      <c r="FB298" s="117">
        <v>45048</v>
      </c>
      <c r="FC298" s="117">
        <v>45048</v>
      </c>
      <c r="FD298" s="117"/>
      <c r="FE298" s="117">
        <v>45049</v>
      </c>
      <c r="FF298" s="116">
        <v>100</v>
      </c>
      <c r="FG298" s="117">
        <v>45065</v>
      </c>
      <c r="FH298" s="138"/>
      <c r="FI298" s="142"/>
      <c r="FJ298" s="142"/>
      <c r="FK298" s="143">
        <v>243346</v>
      </c>
      <c r="FL298" s="143">
        <v>243346</v>
      </c>
      <c r="FM298" s="139" t="s">
        <v>834</v>
      </c>
      <c r="FN298" s="142"/>
      <c r="FO298" s="142"/>
      <c r="FP298" s="143">
        <v>243346</v>
      </c>
      <c r="FQ298" s="143">
        <v>243346</v>
      </c>
      <c r="FR298" s="157" t="s">
        <v>729</v>
      </c>
      <c r="FS298" s="108" t="s">
        <v>4723</v>
      </c>
      <c r="FT298" s="464">
        <v>45134</v>
      </c>
      <c r="FU298" s="50" t="s">
        <v>4788</v>
      </c>
      <c r="FW298" s="465" t="s">
        <v>4723</v>
      </c>
      <c r="FX298" s="466">
        <v>45079</v>
      </c>
      <c r="FY298" s="467" t="s">
        <v>4789</v>
      </c>
    </row>
    <row r="299" spans="1:181" ht="20.100000000000001" customHeight="1" x14ac:dyDescent="0.5">
      <c r="A299" s="109">
        <v>298</v>
      </c>
      <c r="B299" s="109" t="s">
        <v>3361</v>
      </c>
      <c r="C299" s="109">
        <v>12</v>
      </c>
      <c r="D299" s="367" t="s">
        <v>3372</v>
      </c>
      <c r="E299" s="110" t="s">
        <v>912</v>
      </c>
      <c r="F299" s="110" t="s">
        <v>1302</v>
      </c>
      <c r="G299" s="111" t="s">
        <v>59</v>
      </c>
      <c r="H299" s="110" t="s">
        <v>1407</v>
      </c>
      <c r="I299" s="110" t="s">
        <v>3448</v>
      </c>
      <c r="J299" s="110"/>
      <c r="K299" s="111" t="s">
        <v>3449</v>
      </c>
      <c r="L299" s="111" t="s">
        <v>1305</v>
      </c>
      <c r="M299" s="111" t="s">
        <v>912</v>
      </c>
      <c r="N299" s="111" t="s">
        <v>1306</v>
      </c>
      <c r="O299" s="111" t="s">
        <v>3450</v>
      </c>
      <c r="P299" s="113">
        <v>13.813093</v>
      </c>
      <c r="Q299" s="113">
        <v>101.313974</v>
      </c>
      <c r="R299" s="114" t="s">
        <v>3451</v>
      </c>
      <c r="S299" s="114" t="s">
        <v>3452</v>
      </c>
      <c r="T299" s="115" t="s">
        <v>3453</v>
      </c>
      <c r="U299" s="115" t="s">
        <v>3454</v>
      </c>
      <c r="V299" s="115"/>
      <c r="W299" s="115" t="s">
        <v>3454</v>
      </c>
      <c r="X299" s="115"/>
      <c r="Y299" s="115"/>
      <c r="Z299" s="181"/>
      <c r="AA299" s="181"/>
      <c r="AB299" s="115"/>
      <c r="AC299" s="115"/>
      <c r="AD299" s="166" t="s">
        <v>1313</v>
      </c>
      <c r="AE299" s="166" t="s">
        <v>1314</v>
      </c>
      <c r="AF299" s="117">
        <v>44985</v>
      </c>
      <c r="AG299" s="132">
        <v>44980</v>
      </c>
      <c r="AH299" s="118" t="s">
        <v>691</v>
      </c>
      <c r="AI299" s="118" t="s">
        <v>692</v>
      </c>
      <c r="AJ299" s="145">
        <v>8</v>
      </c>
      <c r="AK299" s="146">
        <v>8</v>
      </c>
      <c r="AL299" s="146">
        <v>3.5</v>
      </c>
      <c r="AM299" s="146">
        <v>64</v>
      </c>
      <c r="AN299" s="147">
        <v>1</v>
      </c>
      <c r="AO299" s="147">
        <v>1</v>
      </c>
      <c r="AP299" s="116" t="s">
        <v>3455</v>
      </c>
      <c r="AQ299" s="147" t="s">
        <v>863</v>
      </c>
      <c r="AR299" s="147">
        <v>3</v>
      </c>
      <c r="AS299" s="149"/>
      <c r="AT299" s="122">
        <v>44981</v>
      </c>
      <c r="AU299" s="142"/>
      <c r="AV299" s="149" t="s">
        <v>696</v>
      </c>
      <c r="AW299" s="150"/>
      <c r="AX299" s="149"/>
      <c r="AY299" s="149"/>
      <c r="AZ299" s="149"/>
      <c r="BA299" s="149"/>
      <c r="BB299" s="149"/>
      <c r="BC299" s="149"/>
      <c r="BD299" s="150" t="s">
        <v>698</v>
      </c>
      <c r="BE299" s="150"/>
      <c r="BF299" s="150"/>
      <c r="BG299" s="151" t="s">
        <v>699</v>
      </c>
      <c r="BH299" s="151" t="s">
        <v>1964</v>
      </c>
      <c r="BI299" s="151" t="s">
        <v>701</v>
      </c>
      <c r="BJ299" s="152"/>
      <c r="BK299" s="152"/>
      <c r="BL299" s="170" t="s">
        <v>3456</v>
      </c>
      <c r="BM299" s="154"/>
      <c r="BN299" s="155" t="s">
        <v>3450</v>
      </c>
      <c r="BO299" s="226" t="s">
        <v>3450</v>
      </c>
      <c r="BP299" s="130"/>
      <c r="BQ299" s="116" t="s">
        <v>704</v>
      </c>
      <c r="BR299" s="116"/>
      <c r="BS299" s="132">
        <v>44980</v>
      </c>
      <c r="BT299" s="133">
        <v>100</v>
      </c>
      <c r="BU299" s="132">
        <v>44980</v>
      </c>
      <c r="BV299" s="132"/>
      <c r="BW299" s="132"/>
      <c r="BX299" s="134"/>
      <c r="BY299" s="134"/>
      <c r="BZ299" s="134"/>
      <c r="CA299" s="132"/>
      <c r="CB299" s="135"/>
      <c r="CC299" s="132"/>
      <c r="CD299" s="136"/>
      <c r="CE299" s="136"/>
      <c r="CF299" s="136"/>
      <c r="CG299" s="135"/>
      <c r="CH299" s="129" t="s">
        <v>701</v>
      </c>
      <c r="CI299" s="117">
        <v>44999</v>
      </c>
      <c r="CJ299" s="117">
        <v>44999</v>
      </c>
      <c r="CK299" s="132"/>
      <c r="CL299" s="117">
        <v>44999</v>
      </c>
      <c r="CM299" s="133">
        <v>100</v>
      </c>
      <c r="CN299" s="117">
        <v>44999</v>
      </c>
      <c r="CO299" s="117"/>
      <c r="CP299" s="137" t="s">
        <v>706</v>
      </c>
      <c r="CQ299" s="132"/>
      <c r="CR299" s="117"/>
      <c r="CS299" s="132"/>
      <c r="CT299" s="133"/>
      <c r="CU299" s="137" t="s">
        <v>4382</v>
      </c>
      <c r="CV299" s="117" t="s">
        <v>727</v>
      </c>
      <c r="CW299" s="147"/>
      <c r="CX299" s="149"/>
      <c r="CY299" s="117">
        <v>44999</v>
      </c>
      <c r="CZ299" s="117">
        <v>44999</v>
      </c>
      <c r="DA299" s="117"/>
      <c r="DB299" s="117">
        <v>44999</v>
      </c>
      <c r="DC299" s="133">
        <v>100</v>
      </c>
      <c r="DD299" s="117">
        <v>44999</v>
      </c>
      <c r="DE299" s="138"/>
      <c r="DF299" s="138">
        <v>45019</v>
      </c>
      <c r="DG299" s="139" t="s">
        <v>4413</v>
      </c>
      <c r="DH299" s="117">
        <v>45041</v>
      </c>
      <c r="DI299" s="117">
        <v>45041</v>
      </c>
      <c r="DJ299" s="117">
        <v>45041</v>
      </c>
      <c r="DK299" s="117">
        <v>45041</v>
      </c>
      <c r="DL299" s="117"/>
      <c r="DM299" s="117"/>
      <c r="DN299" s="117"/>
      <c r="DO299" s="117"/>
      <c r="DP299" s="140"/>
      <c r="DQ299" s="117"/>
      <c r="DR299" s="117"/>
      <c r="DS299" s="117">
        <v>45058</v>
      </c>
      <c r="DT299" s="117">
        <v>45058</v>
      </c>
      <c r="DU299" s="117"/>
      <c r="DV299" s="117">
        <v>45058</v>
      </c>
      <c r="DW299" s="133">
        <v>100</v>
      </c>
      <c r="DX299" s="117">
        <v>45058</v>
      </c>
      <c r="DY299" s="117"/>
      <c r="DZ299" s="117">
        <v>45034</v>
      </c>
      <c r="EA299" s="117">
        <v>45034</v>
      </c>
      <c r="EB299" s="117"/>
      <c r="EC299" s="117">
        <v>45034</v>
      </c>
      <c r="ED299" s="116">
        <v>100</v>
      </c>
      <c r="EE299" s="117">
        <v>45034</v>
      </c>
      <c r="EF299" s="117" t="s">
        <v>780</v>
      </c>
      <c r="EG299" s="117">
        <v>45034</v>
      </c>
      <c r="EH299" s="117">
        <v>45034</v>
      </c>
      <c r="EI299" s="117"/>
      <c r="EJ299" s="117">
        <v>45035</v>
      </c>
      <c r="EK299" s="116">
        <v>100</v>
      </c>
      <c r="EL299" s="117">
        <v>45062</v>
      </c>
      <c r="EM299" s="122" t="s">
        <v>4780</v>
      </c>
      <c r="EN299" s="141"/>
      <c r="EO299" s="141"/>
      <c r="EP299" s="141"/>
      <c r="EQ299" s="141"/>
      <c r="ER299" s="141"/>
      <c r="ES299" s="141"/>
      <c r="ET299" s="141"/>
      <c r="EU299" s="117"/>
      <c r="EV299" s="117"/>
      <c r="EW299" s="117"/>
      <c r="EX299" s="117"/>
      <c r="EY299" s="117"/>
      <c r="EZ299" s="117"/>
      <c r="FA299" s="117"/>
      <c r="FB299" s="117">
        <v>45066</v>
      </c>
      <c r="FC299" s="117">
        <v>45068</v>
      </c>
      <c r="FD299" s="117"/>
      <c r="FE299" s="117">
        <v>45068</v>
      </c>
      <c r="FF299" s="116">
        <v>100</v>
      </c>
      <c r="FG299" s="117">
        <v>45068</v>
      </c>
      <c r="FH299" s="138" t="s">
        <v>4828</v>
      </c>
      <c r="FI299" s="142"/>
      <c r="FJ299" s="142"/>
      <c r="FK299" s="143">
        <v>243354</v>
      </c>
      <c r="FL299" s="143">
        <v>243354</v>
      </c>
      <c r="FM299" s="139" t="s">
        <v>708</v>
      </c>
      <c r="FN299" s="142"/>
      <c r="FO299" s="142"/>
      <c r="FP299" s="143">
        <v>243354</v>
      </c>
      <c r="FQ299" s="143">
        <v>243354</v>
      </c>
      <c r="FR299" s="139" t="s">
        <v>708</v>
      </c>
      <c r="FS299" s="108" t="s">
        <v>4723</v>
      </c>
      <c r="FT299" s="464">
        <v>45134</v>
      </c>
      <c r="FU299" s="50" t="s">
        <v>4788</v>
      </c>
      <c r="FW299" s="465" t="s">
        <v>4723</v>
      </c>
      <c r="FX299" s="466">
        <v>45079</v>
      </c>
      <c r="FY299" s="467" t="s">
        <v>4789</v>
      </c>
    </row>
    <row r="300" spans="1:181" ht="20.100000000000001" customHeight="1" x14ac:dyDescent="0.5">
      <c r="A300" s="109">
        <v>299</v>
      </c>
      <c r="B300" s="109" t="s">
        <v>3361</v>
      </c>
      <c r="C300" s="109">
        <v>13</v>
      </c>
      <c r="D300" s="367" t="s">
        <v>3362</v>
      </c>
      <c r="E300" s="110" t="s">
        <v>912</v>
      </c>
      <c r="F300" s="110" t="s">
        <v>1302</v>
      </c>
      <c r="G300" s="111" t="s">
        <v>59</v>
      </c>
      <c r="H300" s="110" t="s">
        <v>1402</v>
      </c>
      <c r="I300" s="110" t="s">
        <v>1402</v>
      </c>
      <c r="J300" s="110"/>
      <c r="K300" s="111" t="s">
        <v>3457</v>
      </c>
      <c r="L300" s="111" t="s">
        <v>3458</v>
      </c>
      <c r="M300" s="111" t="s">
        <v>912</v>
      </c>
      <c r="N300" s="111" t="s">
        <v>1306</v>
      </c>
      <c r="O300" s="111" t="s">
        <v>3459</v>
      </c>
      <c r="P300" s="113">
        <v>13.615353000000001</v>
      </c>
      <c r="Q300" s="113">
        <v>101.243858</v>
      </c>
      <c r="R300" s="114" t="s">
        <v>3460</v>
      </c>
      <c r="S300" s="114" t="s">
        <v>490</v>
      </c>
      <c r="T300" s="115"/>
      <c r="U300" s="115"/>
      <c r="V300" s="115"/>
      <c r="W300" s="115" t="s">
        <v>3461</v>
      </c>
      <c r="X300" s="115"/>
      <c r="Y300" s="115"/>
      <c r="Z300" s="181"/>
      <c r="AA300" s="181"/>
      <c r="AB300" s="115"/>
      <c r="AC300" s="115"/>
      <c r="AD300" s="166" t="s">
        <v>1313</v>
      </c>
      <c r="AE300" s="166" t="s">
        <v>1314</v>
      </c>
      <c r="AF300" s="117">
        <v>44984</v>
      </c>
      <c r="AG300" s="132">
        <v>44981</v>
      </c>
      <c r="AH300" s="118" t="s">
        <v>691</v>
      </c>
      <c r="AI300" s="118" t="s">
        <v>692</v>
      </c>
      <c r="AJ300" s="145">
        <v>12</v>
      </c>
      <c r="AK300" s="146">
        <v>23</v>
      </c>
      <c r="AL300" s="146">
        <v>3</v>
      </c>
      <c r="AM300" s="146">
        <v>276</v>
      </c>
      <c r="AN300" s="147">
        <v>1</v>
      </c>
      <c r="AO300" s="147">
        <v>2</v>
      </c>
      <c r="AP300" s="116" t="s">
        <v>1142</v>
      </c>
      <c r="AQ300" s="147"/>
      <c r="AR300" s="149">
        <v>3</v>
      </c>
      <c r="AS300" s="149"/>
      <c r="AT300" s="122"/>
      <c r="AU300" s="148" t="s">
        <v>1316</v>
      </c>
      <c r="AV300" s="149" t="s">
        <v>696</v>
      </c>
      <c r="AW300" s="150"/>
      <c r="AX300" s="149"/>
      <c r="AY300" s="149"/>
      <c r="AZ300" s="149"/>
      <c r="BA300" s="149"/>
      <c r="BB300" s="147" t="s">
        <v>697</v>
      </c>
      <c r="BC300" s="149"/>
      <c r="BD300" s="150" t="s">
        <v>698</v>
      </c>
      <c r="BE300" s="150"/>
      <c r="BF300" s="150"/>
      <c r="BG300" s="151" t="s">
        <v>699</v>
      </c>
      <c r="BH300" s="151" t="s">
        <v>1964</v>
      </c>
      <c r="BI300" s="151" t="s">
        <v>701</v>
      </c>
      <c r="BJ300" s="152"/>
      <c r="BK300" s="152"/>
      <c r="BL300" s="153"/>
      <c r="BM300" s="154"/>
      <c r="BN300" s="155" t="s">
        <v>3459</v>
      </c>
      <c r="BO300" s="226" t="s">
        <v>3459</v>
      </c>
      <c r="BP300" s="130"/>
      <c r="BQ300" s="116" t="s">
        <v>704</v>
      </c>
      <c r="BR300" s="116"/>
      <c r="BS300" s="132">
        <v>44984</v>
      </c>
      <c r="BT300" s="133">
        <v>100</v>
      </c>
      <c r="BU300" s="132">
        <v>44981</v>
      </c>
      <c r="BV300" s="132"/>
      <c r="BW300" s="132"/>
      <c r="BX300" s="134"/>
      <c r="BY300" s="134"/>
      <c r="BZ300" s="134"/>
      <c r="CA300" s="132"/>
      <c r="CB300" s="135"/>
      <c r="CC300" s="132"/>
      <c r="CD300" s="136"/>
      <c r="CE300" s="136"/>
      <c r="CF300" s="136"/>
      <c r="CG300" s="135"/>
      <c r="CH300" s="129" t="s">
        <v>701</v>
      </c>
      <c r="CI300" s="132">
        <v>45005</v>
      </c>
      <c r="CJ300" s="132">
        <v>45005</v>
      </c>
      <c r="CK300" s="132"/>
      <c r="CL300" s="132">
        <v>45005</v>
      </c>
      <c r="CM300" s="133">
        <v>100</v>
      </c>
      <c r="CN300" s="132">
        <v>45005</v>
      </c>
      <c r="CO300" s="117"/>
      <c r="CP300" s="132">
        <v>45035</v>
      </c>
      <c r="CQ300" s="132">
        <v>45035</v>
      </c>
      <c r="CR300" s="117"/>
      <c r="CS300" s="132">
        <v>45035</v>
      </c>
      <c r="CT300" s="133">
        <v>100</v>
      </c>
      <c r="CU300" s="132">
        <v>45035</v>
      </c>
      <c r="CV300" s="117"/>
      <c r="CW300" s="147"/>
      <c r="CX300" s="149"/>
      <c r="CY300" s="117">
        <v>45005</v>
      </c>
      <c r="CZ300" s="117">
        <v>45005</v>
      </c>
      <c r="DA300" s="117"/>
      <c r="DB300" s="117">
        <v>45005</v>
      </c>
      <c r="DC300" s="133">
        <v>100</v>
      </c>
      <c r="DD300" s="117">
        <v>45005</v>
      </c>
      <c r="DE300" s="138"/>
      <c r="DF300" s="138">
        <v>45012</v>
      </c>
      <c r="DG300" s="139" t="s">
        <v>4383</v>
      </c>
      <c r="DH300" s="117">
        <v>45034</v>
      </c>
      <c r="DI300" s="117">
        <v>45034</v>
      </c>
      <c r="DJ300" s="117">
        <v>45034</v>
      </c>
      <c r="DK300" s="117">
        <v>45034</v>
      </c>
      <c r="DL300" s="117">
        <v>45040</v>
      </c>
      <c r="DM300" s="117">
        <v>45040</v>
      </c>
      <c r="DN300" s="117"/>
      <c r="DO300" s="117">
        <v>45040</v>
      </c>
      <c r="DP300" s="133">
        <v>100</v>
      </c>
      <c r="DQ300" s="117">
        <v>45040</v>
      </c>
      <c r="DR300" s="117"/>
      <c r="DS300" s="117">
        <v>45040</v>
      </c>
      <c r="DT300" s="117">
        <v>45058</v>
      </c>
      <c r="DU300" s="117"/>
      <c r="DV300" s="117">
        <v>45058</v>
      </c>
      <c r="DW300" s="133">
        <v>100</v>
      </c>
      <c r="DX300" s="117">
        <v>45058</v>
      </c>
      <c r="DY300" s="117"/>
      <c r="DZ300" s="117">
        <v>45039</v>
      </c>
      <c r="EA300" s="117">
        <v>45039</v>
      </c>
      <c r="EB300" s="117"/>
      <c r="EC300" s="117">
        <v>45039</v>
      </c>
      <c r="ED300" s="116">
        <v>100</v>
      </c>
      <c r="EE300" s="117">
        <v>45039</v>
      </c>
      <c r="EF300" s="117" t="s">
        <v>4580</v>
      </c>
      <c r="EG300" s="117">
        <v>45039</v>
      </c>
      <c r="EH300" s="117">
        <v>45039</v>
      </c>
      <c r="EI300" s="117"/>
      <c r="EJ300" s="117">
        <v>45040</v>
      </c>
      <c r="EK300" s="116">
        <v>100</v>
      </c>
      <c r="EL300" s="117">
        <v>45062</v>
      </c>
      <c r="EM300" s="122" t="s">
        <v>4726</v>
      </c>
      <c r="EN300" s="141"/>
      <c r="EO300" s="141"/>
      <c r="EP300" s="141"/>
      <c r="EQ300" s="141"/>
      <c r="ER300" s="141"/>
      <c r="ES300" s="141"/>
      <c r="ET300" s="141"/>
      <c r="EU300" s="117"/>
      <c r="EV300" s="117"/>
      <c r="EW300" s="117"/>
      <c r="EX300" s="117"/>
      <c r="EY300" s="117"/>
      <c r="EZ300" s="117"/>
      <c r="FA300" s="117"/>
      <c r="FB300" s="117">
        <v>45055</v>
      </c>
      <c r="FC300" s="117">
        <v>45055</v>
      </c>
      <c r="FD300" s="117"/>
      <c r="FE300" s="117">
        <v>45056</v>
      </c>
      <c r="FF300" s="116">
        <v>100</v>
      </c>
      <c r="FG300" s="117">
        <v>45065</v>
      </c>
      <c r="FH300" s="138"/>
      <c r="FI300" s="142"/>
      <c r="FJ300" s="142"/>
      <c r="FK300" s="143">
        <v>243347</v>
      </c>
      <c r="FL300" s="143">
        <v>243347</v>
      </c>
      <c r="FM300" s="139" t="s">
        <v>708</v>
      </c>
      <c r="FN300" s="142"/>
      <c r="FO300" s="142"/>
      <c r="FP300" s="143">
        <v>243347</v>
      </c>
      <c r="FQ300" s="143">
        <v>243347</v>
      </c>
      <c r="FR300" s="157" t="s">
        <v>729</v>
      </c>
      <c r="FS300" s="108" t="s">
        <v>4723</v>
      </c>
      <c r="FT300" s="464">
        <v>45134</v>
      </c>
      <c r="FU300" s="50" t="s">
        <v>4788</v>
      </c>
      <c r="FW300" s="465" t="s">
        <v>4723</v>
      </c>
      <c r="FX300" s="466">
        <v>45079</v>
      </c>
      <c r="FY300" s="467" t="s">
        <v>4789</v>
      </c>
    </row>
    <row r="301" spans="1:181" ht="20.100000000000001" customHeight="1" x14ac:dyDescent="0.5">
      <c r="A301" s="109">
        <v>300</v>
      </c>
      <c r="B301" s="109" t="s">
        <v>3361</v>
      </c>
      <c r="C301" s="109">
        <v>14</v>
      </c>
      <c r="D301" s="367" t="s">
        <v>3372</v>
      </c>
      <c r="E301" s="110" t="s">
        <v>912</v>
      </c>
      <c r="F301" s="110" t="s">
        <v>1302</v>
      </c>
      <c r="G301" s="111" t="s">
        <v>59</v>
      </c>
      <c r="H301" s="110" t="s">
        <v>3462</v>
      </c>
      <c r="I301" s="110" t="s">
        <v>3463</v>
      </c>
      <c r="J301" s="110"/>
      <c r="K301" s="111" t="s">
        <v>3464</v>
      </c>
      <c r="L301" s="111" t="s">
        <v>1305</v>
      </c>
      <c r="M301" s="111" t="s">
        <v>912</v>
      </c>
      <c r="N301" s="111" t="s">
        <v>1306</v>
      </c>
      <c r="O301" s="111" t="s">
        <v>3465</v>
      </c>
      <c r="P301" s="113">
        <v>13.743767</v>
      </c>
      <c r="Q301" s="113">
        <v>101.629701</v>
      </c>
      <c r="R301" s="318" t="s">
        <v>3466</v>
      </c>
      <c r="S301" s="114" t="s">
        <v>490</v>
      </c>
      <c r="T301" s="115"/>
      <c r="U301" s="115"/>
      <c r="V301" s="115"/>
      <c r="W301" s="115" t="s">
        <v>3467</v>
      </c>
      <c r="X301" s="115"/>
      <c r="Y301" s="115"/>
      <c r="Z301" s="181"/>
      <c r="AA301" s="181"/>
      <c r="AB301" s="115"/>
      <c r="AC301" s="115"/>
      <c r="AD301" s="166" t="s">
        <v>1313</v>
      </c>
      <c r="AE301" s="166" t="s">
        <v>1314</v>
      </c>
      <c r="AF301" s="117">
        <v>44984</v>
      </c>
      <c r="AG301" s="132">
        <v>44981</v>
      </c>
      <c r="AH301" s="118" t="s">
        <v>691</v>
      </c>
      <c r="AI301" s="118" t="s">
        <v>692</v>
      </c>
      <c r="AJ301" s="145">
        <v>6</v>
      </c>
      <c r="AK301" s="146">
        <v>16</v>
      </c>
      <c r="AL301" s="146">
        <v>3</v>
      </c>
      <c r="AM301" s="146">
        <v>96</v>
      </c>
      <c r="AN301" s="147">
        <v>1</v>
      </c>
      <c r="AO301" s="147">
        <v>1</v>
      </c>
      <c r="AP301" s="116" t="s">
        <v>1142</v>
      </c>
      <c r="AQ301" s="147"/>
      <c r="AR301" s="149">
        <v>3</v>
      </c>
      <c r="AS301" s="149"/>
      <c r="AT301" s="122"/>
      <c r="AU301" s="148" t="s">
        <v>1316</v>
      </c>
      <c r="AV301" s="149" t="s">
        <v>696</v>
      </c>
      <c r="AW301" s="150"/>
      <c r="AX301" s="149"/>
      <c r="AY301" s="149"/>
      <c r="AZ301" s="149"/>
      <c r="BA301" s="149"/>
      <c r="BB301" s="147" t="s">
        <v>697</v>
      </c>
      <c r="BC301" s="149"/>
      <c r="BD301" s="150" t="s">
        <v>698</v>
      </c>
      <c r="BE301" s="150"/>
      <c r="BF301" s="150"/>
      <c r="BG301" s="151" t="s">
        <v>699</v>
      </c>
      <c r="BH301" s="151" t="s">
        <v>1964</v>
      </c>
      <c r="BI301" s="151" t="s">
        <v>701</v>
      </c>
      <c r="BJ301" s="152"/>
      <c r="BK301" s="152"/>
      <c r="BL301" s="153"/>
      <c r="BM301" s="154"/>
      <c r="BN301" s="155" t="s">
        <v>3465</v>
      </c>
      <c r="BO301" s="226" t="s">
        <v>3465</v>
      </c>
      <c r="BP301" s="130"/>
      <c r="BQ301" s="116" t="s">
        <v>704</v>
      </c>
      <c r="BR301" s="116"/>
      <c r="BS301" s="132">
        <v>44984</v>
      </c>
      <c r="BT301" s="133">
        <v>100</v>
      </c>
      <c r="BU301" s="132">
        <v>44981</v>
      </c>
      <c r="BV301" s="132"/>
      <c r="BW301" s="132"/>
      <c r="BX301" s="134"/>
      <c r="BY301" s="134"/>
      <c r="BZ301" s="134"/>
      <c r="CA301" s="132"/>
      <c r="CB301" s="135"/>
      <c r="CC301" s="132"/>
      <c r="CD301" s="136"/>
      <c r="CE301" s="136"/>
      <c r="CF301" s="136"/>
      <c r="CG301" s="135"/>
      <c r="CH301" s="129" t="s">
        <v>701</v>
      </c>
      <c r="CI301" s="117">
        <v>45003</v>
      </c>
      <c r="CJ301" s="117">
        <v>45003</v>
      </c>
      <c r="CK301" s="132"/>
      <c r="CL301" s="117">
        <v>45003</v>
      </c>
      <c r="CM301" s="133">
        <v>100</v>
      </c>
      <c r="CN301" s="117">
        <v>45003</v>
      </c>
      <c r="CO301" s="117"/>
      <c r="CP301" s="137" t="s">
        <v>706</v>
      </c>
      <c r="CQ301" s="132"/>
      <c r="CR301" s="117"/>
      <c r="CS301" s="132"/>
      <c r="CT301" s="133"/>
      <c r="CU301" s="137" t="s">
        <v>4382</v>
      </c>
      <c r="CV301" s="117"/>
      <c r="CW301" s="147"/>
      <c r="CX301" s="149"/>
      <c r="CY301" s="117">
        <v>45003</v>
      </c>
      <c r="CZ301" s="117">
        <v>45003</v>
      </c>
      <c r="DA301" s="117"/>
      <c r="DB301" s="117">
        <v>45003</v>
      </c>
      <c r="DC301" s="133">
        <v>100</v>
      </c>
      <c r="DD301" s="117">
        <v>45003</v>
      </c>
      <c r="DE301" s="138"/>
      <c r="DF301" s="138">
        <v>45007</v>
      </c>
      <c r="DG301" s="139" t="s">
        <v>4446</v>
      </c>
      <c r="DH301" s="117">
        <v>45027</v>
      </c>
      <c r="DI301" s="117">
        <v>45027</v>
      </c>
      <c r="DJ301" s="117">
        <v>45027</v>
      </c>
      <c r="DK301" s="117">
        <v>45027</v>
      </c>
      <c r="DL301" s="117"/>
      <c r="DM301" s="117"/>
      <c r="DN301" s="117"/>
      <c r="DO301" s="117"/>
      <c r="DP301" s="140"/>
      <c r="DQ301" s="117"/>
      <c r="DR301" s="117"/>
      <c r="DS301" s="117">
        <v>45055</v>
      </c>
      <c r="DT301" s="117">
        <v>45058</v>
      </c>
      <c r="DU301" s="117"/>
      <c r="DV301" s="117">
        <v>45058</v>
      </c>
      <c r="DW301" s="133">
        <v>100</v>
      </c>
      <c r="DX301" s="117">
        <v>45058</v>
      </c>
      <c r="DY301" s="117"/>
      <c r="DZ301" s="117">
        <v>45034</v>
      </c>
      <c r="EA301" s="117">
        <v>45034</v>
      </c>
      <c r="EB301" s="117"/>
      <c r="EC301" s="117">
        <v>45034</v>
      </c>
      <c r="ED301" s="116">
        <v>100</v>
      </c>
      <c r="EE301" s="117">
        <v>45034</v>
      </c>
      <c r="EF301" s="117" t="s">
        <v>780</v>
      </c>
      <c r="EG301" s="117">
        <v>45034</v>
      </c>
      <c r="EH301" s="117">
        <v>45034</v>
      </c>
      <c r="EI301" s="117"/>
      <c r="EJ301" s="117">
        <v>45035</v>
      </c>
      <c r="EK301" s="116">
        <v>100</v>
      </c>
      <c r="EL301" s="117">
        <v>45062</v>
      </c>
      <c r="EM301" s="122" t="s">
        <v>4780</v>
      </c>
      <c r="EN301" s="141"/>
      <c r="EO301" s="141"/>
      <c r="EP301" s="141"/>
      <c r="EQ301" s="141"/>
      <c r="ER301" s="141"/>
      <c r="ES301" s="141"/>
      <c r="ET301" s="141"/>
      <c r="EU301" s="117"/>
      <c r="EV301" s="117"/>
      <c r="EW301" s="117"/>
      <c r="EX301" s="117"/>
      <c r="EY301" s="117"/>
      <c r="EZ301" s="117"/>
      <c r="FA301" s="117"/>
      <c r="FB301" s="117">
        <v>45055</v>
      </c>
      <c r="FC301" s="117">
        <v>45055</v>
      </c>
      <c r="FD301" s="117"/>
      <c r="FE301" s="117">
        <v>45056</v>
      </c>
      <c r="FF301" s="116">
        <v>100</v>
      </c>
      <c r="FG301" s="117">
        <v>45066</v>
      </c>
      <c r="FH301" s="138" t="s">
        <v>4895</v>
      </c>
      <c r="FI301" s="142"/>
      <c r="FJ301" s="142"/>
      <c r="FK301" s="143">
        <v>243347</v>
      </c>
      <c r="FL301" s="143">
        <v>243347</v>
      </c>
      <c r="FM301" s="139" t="s">
        <v>708</v>
      </c>
      <c r="FN301" s="142"/>
      <c r="FO301" s="142"/>
      <c r="FP301" s="143">
        <v>243347</v>
      </c>
      <c r="FQ301" s="143">
        <v>243347</v>
      </c>
      <c r="FR301" s="157" t="s">
        <v>729</v>
      </c>
      <c r="FS301" s="108" t="s">
        <v>4723</v>
      </c>
      <c r="FT301" s="464">
        <v>45135</v>
      </c>
      <c r="FU301" s="50" t="s">
        <v>4788</v>
      </c>
      <c r="FW301" s="465" t="s">
        <v>4723</v>
      </c>
      <c r="FX301" s="466">
        <v>45079</v>
      </c>
      <c r="FY301" s="467" t="s">
        <v>4789</v>
      </c>
    </row>
    <row r="302" spans="1:181" ht="20.100000000000001" customHeight="1" x14ac:dyDescent="0.5">
      <c r="A302" s="109">
        <v>301</v>
      </c>
      <c r="B302" s="109" t="s">
        <v>3361</v>
      </c>
      <c r="C302" s="109">
        <v>15</v>
      </c>
      <c r="D302" s="367" t="s">
        <v>3372</v>
      </c>
      <c r="E302" s="110" t="s">
        <v>912</v>
      </c>
      <c r="F302" s="110" t="s">
        <v>1202</v>
      </c>
      <c r="G302" s="111" t="s">
        <v>89</v>
      </c>
      <c r="H302" s="110" t="s">
        <v>1522</v>
      </c>
      <c r="I302" s="110" t="s">
        <v>3468</v>
      </c>
      <c r="J302" s="110"/>
      <c r="K302" s="111" t="s">
        <v>3469</v>
      </c>
      <c r="L302" s="111" t="s">
        <v>1437</v>
      </c>
      <c r="M302" s="111" t="s">
        <v>912</v>
      </c>
      <c r="N302" s="111" t="s">
        <v>1207</v>
      </c>
      <c r="O302" s="111" t="s">
        <v>3470</v>
      </c>
      <c r="P302" s="113">
        <v>13.292484</v>
      </c>
      <c r="Q302" s="113">
        <v>101.130589</v>
      </c>
      <c r="R302" s="114" t="s">
        <v>3471</v>
      </c>
      <c r="S302" s="114" t="s">
        <v>490</v>
      </c>
      <c r="T302" s="115"/>
      <c r="U302" s="115"/>
      <c r="V302" s="115"/>
      <c r="W302" s="115" t="s">
        <v>3472</v>
      </c>
      <c r="X302" s="115"/>
      <c r="Y302" s="115"/>
      <c r="Z302" s="181"/>
      <c r="AA302" s="181"/>
      <c r="AB302" s="115"/>
      <c r="AC302" s="115"/>
      <c r="AD302" s="166" t="s">
        <v>1423</v>
      </c>
      <c r="AE302" s="166" t="s">
        <v>1424</v>
      </c>
      <c r="AF302" s="203">
        <v>44979</v>
      </c>
      <c r="AG302" s="267">
        <v>44981</v>
      </c>
      <c r="AH302" s="118" t="s">
        <v>691</v>
      </c>
      <c r="AI302" s="118" t="s">
        <v>692</v>
      </c>
      <c r="AJ302" s="145">
        <v>8</v>
      </c>
      <c r="AK302" s="146">
        <v>8</v>
      </c>
      <c r="AL302" s="146">
        <v>4</v>
      </c>
      <c r="AM302" s="146">
        <v>64</v>
      </c>
      <c r="AN302" s="147">
        <v>1</v>
      </c>
      <c r="AO302" s="147">
        <v>1</v>
      </c>
      <c r="AP302" s="116"/>
      <c r="AQ302" s="147" t="s">
        <v>1236</v>
      </c>
      <c r="AR302" s="147">
        <v>3</v>
      </c>
      <c r="AS302" s="149"/>
      <c r="AT302" s="122"/>
      <c r="AU302" s="142"/>
      <c r="AV302" s="149"/>
      <c r="AW302" s="150"/>
      <c r="AX302" s="149"/>
      <c r="AY302" s="149"/>
      <c r="AZ302" s="149"/>
      <c r="BA302" s="149"/>
      <c r="BB302" s="149"/>
      <c r="BC302" s="149"/>
      <c r="BD302" s="150" t="s">
        <v>698</v>
      </c>
      <c r="BE302" s="150"/>
      <c r="BF302" s="150"/>
      <c r="BG302" s="151" t="s">
        <v>699</v>
      </c>
      <c r="BH302" s="151" t="s">
        <v>1964</v>
      </c>
      <c r="BI302" s="151" t="s">
        <v>701</v>
      </c>
      <c r="BJ302" s="152"/>
      <c r="BK302" s="152"/>
      <c r="BL302" s="153"/>
      <c r="BM302" s="154"/>
      <c r="BN302" s="155" t="s">
        <v>3470</v>
      </c>
      <c r="BO302" s="311" t="s">
        <v>3470</v>
      </c>
      <c r="BP302" s="196"/>
      <c r="BQ302" s="269" t="s">
        <v>1215</v>
      </c>
      <c r="BR302" s="269"/>
      <c r="BS302" s="267">
        <v>44981</v>
      </c>
      <c r="BT302" s="133">
        <v>100</v>
      </c>
      <c r="BU302" s="132">
        <v>44981</v>
      </c>
      <c r="BV302" s="132"/>
      <c r="BW302" s="132"/>
      <c r="BX302" s="134"/>
      <c r="BY302" s="134"/>
      <c r="BZ302" s="134"/>
      <c r="CA302" s="132"/>
      <c r="CB302" s="135"/>
      <c r="CC302" s="132"/>
      <c r="CD302" s="136"/>
      <c r="CE302" s="136"/>
      <c r="CF302" s="136"/>
      <c r="CG302" s="135"/>
      <c r="CH302" s="129"/>
      <c r="CI302" s="132">
        <v>44993</v>
      </c>
      <c r="CJ302" s="132">
        <v>44993</v>
      </c>
      <c r="CK302" s="132"/>
      <c r="CL302" s="132">
        <v>44993</v>
      </c>
      <c r="CM302" s="133">
        <v>100</v>
      </c>
      <c r="CN302" s="132">
        <v>44993</v>
      </c>
      <c r="CO302" s="132"/>
      <c r="CP302" s="132">
        <v>44993</v>
      </c>
      <c r="CQ302" s="132">
        <v>44993</v>
      </c>
      <c r="CR302" s="132"/>
      <c r="CS302" s="132">
        <v>44993</v>
      </c>
      <c r="CT302" s="133">
        <v>100</v>
      </c>
      <c r="CU302" s="117">
        <v>44994</v>
      </c>
      <c r="CV302" s="132"/>
      <c r="CW302" s="149"/>
      <c r="CX302" s="149"/>
      <c r="CY302" s="117">
        <v>45003</v>
      </c>
      <c r="CZ302" s="117">
        <v>45003</v>
      </c>
      <c r="DA302" s="117"/>
      <c r="DB302" s="117">
        <v>45003</v>
      </c>
      <c r="DC302" s="133">
        <v>100</v>
      </c>
      <c r="DD302" s="117">
        <v>45003</v>
      </c>
      <c r="DE302" s="138"/>
      <c r="DF302" s="138">
        <v>45007</v>
      </c>
      <c r="DG302" s="139" t="s">
        <v>4446</v>
      </c>
      <c r="DH302" s="117">
        <v>45023</v>
      </c>
      <c r="DI302" s="117">
        <v>45023</v>
      </c>
      <c r="DJ302" s="117">
        <v>45023</v>
      </c>
      <c r="DK302" s="117">
        <v>45023</v>
      </c>
      <c r="DL302" s="240"/>
      <c r="DM302" s="240"/>
      <c r="DN302" s="240"/>
      <c r="DO302" s="240"/>
      <c r="DP302" s="271"/>
      <c r="DQ302" s="240"/>
      <c r="DR302" s="240"/>
      <c r="DS302" s="117">
        <v>45057</v>
      </c>
      <c r="DT302" s="117">
        <v>45058</v>
      </c>
      <c r="DU302" s="117"/>
      <c r="DV302" s="117">
        <v>45058</v>
      </c>
      <c r="DW302" s="133">
        <v>100</v>
      </c>
      <c r="DX302" s="117">
        <v>45058</v>
      </c>
      <c r="DY302" s="240"/>
      <c r="DZ302" s="117">
        <v>45039</v>
      </c>
      <c r="EA302" s="117">
        <v>45039</v>
      </c>
      <c r="EB302" s="240"/>
      <c r="EC302" s="117">
        <v>45039</v>
      </c>
      <c r="ED302" s="116">
        <v>100</v>
      </c>
      <c r="EE302" s="117">
        <v>45039</v>
      </c>
      <c r="EF302" s="117" t="s">
        <v>4581</v>
      </c>
      <c r="EG302" s="117">
        <v>45039</v>
      </c>
      <c r="EH302" s="117">
        <v>45039</v>
      </c>
      <c r="EI302" s="117"/>
      <c r="EJ302" s="117">
        <v>45040</v>
      </c>
      <c r="EK302" s="116">
        <v>100</v>
      </c>
      <c r="EL302" s="117">
        <v>45063</v>
      </c>
      <c r="EM302" s="122" t="s">
        <v>4731</v>
      </c>
      <c r="EN302" s="141"/>
      <c r="EO302" s="141"/>
      <c r="EP302" s="141"/>
      <c r="EQ302" s="141"/>
      <c r="ER302" s="141"/>
      <c r="ES302" s="141"/>
      <c r="ET302" s="141"/>
      <c r="EU302" s="240"/>
      <c r="EV302" s="240"/>
      <c r="EW302" s="240"/>
      <c r="EX302" s="240"/>
      <c r="EY302" s="240"/>
      <c r="EZ302" s="240"/>
      <c r="FA302" s="240"/>
      <c r="FB302" s="117">
        <v>45045</v>
      </c>
      <c r="FC302" s="117">
        <v>45045</v>
      </c>
      <c r="FD302" s="117">
        <v>45045</v>
      </c>
      <c r="FE302" s="117">
        <v>45046</v>
      </c>
      <c r="FF302" s="116">
        <v>70</v>
      </c>
      <c r="FG302" s="117"/>
      <c r="FH302" s="138"/>
      <c r="FI302" s="142"/>
      <c r="FJ302" s="142"/>
      <c r="FK302" s="143">
        <v>243349</v>
      </c>
      <c r="FL302" s="143">
        <v>243349</v>
      </c>
      <c r="FM302" s="139" t="s">
        <v>708</v>
      </c>
      <c r="FN302" s="142"/>
      <c r="FO302" s="142"/>
      <c r="FP302" s="143">
        <v>243349</v>
      </c>
      <c r="FQ302" s="143">
        <v>243349</v>
      </c>
      <c r="FR302" s="157" t="s">
        <v>729</v>
      </c>
      <c r="FS302" s="468" t="s">
        <v>4723</v>
      </c>
      <c r="FT302" s="469">
        <v>45169</v>
      </c>
      <c r="FU302" s="444" t="s">
        <v>4791</v>
      </c>
      <c r="FW302" s="443" t="s">
        <v>4718</v>
      </c>
      <c r="FX302" s="459">
        <v>45134</v>
      </c>
      <c r="FY302" s="443" t="s">
        <v>4779</v>
      </c>
    </row>
    <row r="303" spans="1:181" ht="20.100000000000001" customHeight="1" x14ac:dyDescent="0.5">
      <c r="A303" s="109">
        <v>302</v>
      </c>
      <c r="B303" s="109" t="s">
        <v>3361</v>
      </c>
      <c r="C303" s="109">
        <v>16</v>
      </c>
      <c r="D303" s="367" t="s">
        <v>3372</v>
      </c>
      <c r="E303" s="110" t="s">
        <v>912</v>
      </c>
      <c r="F303" s="110" t="s">
        <v>1202</v>
      </c>
      <c r="G303" s="111" t="s">
        <v>89</v>
      </c>
      <c r="H303" s="110" t="s">
        <v>1522</v>
      </c>
      <c r="I303" s="110" t="s">
        <v>3468</v>
      </c>
      <c r="J303" s="110"/>
      <c r="K303" s="111" t="s">
        <v>3473</v>
      </c>
      <c r="L303" s="111" t="s">
        <v>1437</v>
      </c>
      <c r="M303" s="111" t="s">
        <v>912</v>
      </c>
      <c r="N303" s="111" t="s">
        <v>1207</v>
      </c>
      <c r="O303" s="111" t="s">
        <v>3474</v>
      </c>
      <c r="P303" s="113">
        <v>13.352021000000001</v>
      </c>
      <c r="Q303" s="113">
        <v>101.10936599999999</v>
      </c>
      <c r="R303" s="114" t="s">
        <v>3475</v>
      </c>
      <c r="S303" s="114" t="s">
        <v>3476</v>
      </c>
      <c r="T303" s="115"/>
      <c r="U303" s="115"/>
      <c r="V303" s="115"/>
      <c r="W303" s="115" t="s">
        <v>3477</v>
      </c>
      <c r="X303" s="115"/>
      <c r="Y303" s="115"/>
      <c r="Z303" s="181"/>
      <c r="AA303" s="181"/>
      <c r="AB303" s="115"/>
      <c r="AC303" s="115"/>
      <c r="AD303" s="166" t="s">
        <v>1423</v>
      </c>
      <c r="AE303" s="166" t="s">
        <v>1424</v>
      </c>
      <c r="AF303" s="273">
        <v>44986</v>
      </c>
      <c r="AG303" s="273">
        <v>44986</v>
      </c>
      <c r="AH303" s="118" t="s">
        <v>691</v>
      </c>
      <c r="AI303" s="118" t="s">
        <v>692</v>
      </c>
      <c r="AJ303" s="145"/>
      <c r="AK303" s="146"/>
      <c r="AL303" s="146"/>
      <c r="AM303" s="146"/>
      <c r="AN303" s="147"/>
      <c r="AO303" s="147"/>
      <c r="AP303" s="116"/>
      <c r="AQ303" s="147"/>
      <c r="AR303" s="147"/>
      <c r="AS303" s="149"/>
      <c r="AT303" s="122"/>
      <c r="AU303" s="142"/>
      <c r="AV303" s="149"/>
      <c r="AW303" s="150"/>
      <c r="AX303" s="149"/>
      <c r="AY303" s="149"/>
      <c r="AZ303" s="149"/>
      <c r="BA303" s="149"/>
      <c r="BB303" s="149"/>
      <c r="BC303" s="149"/>
      <c r="BD303" s="150" t="s">
        <v>698</v>
      </c>
      <c r="BE303" s="150"/>
      <c r="BF303" s="150"/>
      <c r="BG303" s="151" t="s">
        <v>699</v>
      </c>
      <c r="BH303" s="151" t="s">
        <v>1964</v>
      </c>
      <c r="BI303" s="151" t="s">
        <v>701</v>
      </c>
      <c r="BJ303" s="152"/>
      <c r="BK303" s="152"/>
      <c r="BL303" s="153"/>
      <c r="BM303" s="154"/>
      <c r="BN303" s="155" t="s">
        <v>3478</v>
      </c>
      <c r="BO303" s="257" t="s">
        <v>3474</v>
      </c>
      <c r="BP303" s="257" t="s">
        <v>703</v>
      </c>
      <c r="BQ303" s="269" t="s">
        <v>1215</v>
      </c>
      <c r="BR303" s="269"/>
      <c r="BS303" s="273">
        <v>44986</v>
      </c>
      <c r="BT303" s="133">
        <v>100</v>
      </c>
      <c r="BU303" s="132">
        <v>44986</v>
      </c>
      <c r="BV303" s="132"/>
      <c r="BW303" s="132"/>
      <c r="BX303" s="134"/>
      <c r="BY303" s="134"/>
      <c r="BZ303" s="134"/>
      <c r="CA303" s="132"/>
      <c r="CB303" s="135"/>
      <c r="CC303" s="132"/>
      <c r="CD303" s="136"/>
      <c r="CE303" s="136"/>
      <c r="CF303" s="136"/>
      <c r="CG303" s="135"/>
      <c r="CH303" s="129"/>
      <c r="CI303" s="132">
        <v>44993</v>
      </c>
      <c r="CJ303" s="132">
        <v>44993</v>
      </c>
      <c r="CK303" s="132"/>
      <c r="CL303" s="132">
        <v>44993</v>
      </c>
      <c r="CM303" s="133">
        <v>100</v>
      </c>
      <c r="CN303" s="132">
        <v>44993</v>
      </c>
      <c r="CO303" s="132"/>
      <c r="CP303" s="132">
        <v>44993</v>
      </c>
      <c r="CQ303" s="132">
        <v>44993</v>
      </c>
      <c r="CR303" s="132"/>
      <c r="CS303" s="132">
        <v>44993</v>
      </c>
      <c r="CT303" s="133">
        <v>100</v>
      </c>
      <c r="CU303" s="117">
        <v>44993</v>
      </c>
      <c r="CV303" s="132"/>
      <c r="CW303" s="149"/>
      <c r="CX303" s="149"/>
      <c r="CY303" s="117">
        <v>45006</v>
      </c>
      <c r="CZ303" s="117">
        <v>45006</v>
      </c>
      <c r="DA303" s="117"/>
      <c r="DB303" s="117">
        <v>45006</v>
      </c>
      <c r="DC303" s="133">
        <v>100</v>
      </c>
      <c r="DD303" s="117">
        <v>45006</v>
      </c>
      <c r="DE303" s="138"/>
      <c r="DF303" s="138">
        <v>45007</v>
      </c>
      <c r="DG303" s="139" t="s">
        <v>4446</v>
      </c>
      <c r="DH303" s="117">
        <v>45020</v>
      </c>
      <c r="DI303" s="117">
        <v>45020</v>
      </c>
      <c r="DJ303" s="117">
        <v>45020</v>
      </c>
      <c r="DK303" s="117">
        <v>45020</v>
      </c>
      <c r="DL303" s="240"/>
      <c r="DM303" s="240"/>
      <c r="DN303" s="240"/>
      <c r="DO303" s="240"/>
      <c r="DP303" s="271"/>
      <c r="DQ303" s="240"/>
      <c r="DR303" s="240"/>
      <c r="DS303" s="117">
        <v>45057</v>
      </c>
      <c r="DT303" s="117">
        <v>45057</v>
      </c>
      <c r="DU303" s="117"/>
      <c r="DV303" s="117">
        <v>45057</v>
      </c>
      <c r="DW303" s="133">
        <v>100</v>
      </c>
      <c r="DX303" s="117">
        <v>45057</v>
      </c>
      <c r="DY303" s="240"/>
      <c r="DZ303" s="117">
        <v>45039</v>
      </c>
      <c r="EA303" s="117">
        <v>45039</v>
      </c>
      <c r="EB303" s="240"/>
      <c r="EC303" s="117">
        <v>45039</v>
      </c>
      <c r="ED303" s="116">
        <v>100</v>
      </c>
      <c r="EE303" s="117">
        <v>45039</v>
      </c>
      <c r="EF303" s="117" t="s">
        <v>4582</v>
      </c>
      <c r="EG303" s="117">
        <v>45039</v>
      </c>
      <c r="EH303" s="117">
        <v>45039</v>
      </c>
      <c r="EI303" s="117"/>
      <c r="EJ303" s="117">
        <v>45039</v>
      </c>
      <c r="EK303" s="133">
        <v>100</v>
      </c>
      <c r="EL303" s="117">
        <v>45062</v>
      </c>
      <c r="EM303" s="122" t="s">
        <v>4489</v>
      </c>
      <c r="EN303" s="141"/>
      <c r="EO303" s="141"/>
      <c r="EP303" s="141"/>
      <c r="EQ303" s="141"/>
      <c r="ER303" s="141"/>
      <c r="ES303" s="141"/>
      <c r="ET303" s="141"/>
      <c r="EU303" s="240"/>
      <c r="EV303" s="240"/>
      <c r="EW303" s="240"/>
      <c r="EX303" s="240"/>
      <c r="EY303" s="240"/>
      <c r="EZ303" s="240"/>
      <c r="FA303" s="240"/>
      <c r="FB303" s="117">
        <v>45050</v>
      </c>
      <c r="FC303" s="117">
        <v>45050</v>
      </c>
      <c r="FD303" s="117">
        <v>45050</v>
      </c>
      <c r="FE303" s="117">
        <v>45051</v>
      </c>
      <c r="FF303" s="116">
        <v>70</v>
      </c>
      <c r="FG303" s="117"/>
      <c r="FH303" s="138"/>
      <c r="FI303" s="142"/>
      <c r="FJ303" s="142"/>
      <c r="FK303" s="143">
        <v>243349</v>
      </c>
      <c r="FL303" s="143">
        <v>243349</v>
      </c>
      <c r="FM303" s="139" t="s">
        <v>708</v>
      </c>
      <c r="FN303" s="142"/>
      <c r="FO303" s="142"/>
      <c r="FP303" s="143">
        <v>243349</v>
      </c>
      <c r="FQ303" s="143">
        <v>243349</v>
      </c>
      <c r="FR303" s="139" t="s">
        <v>708</v>
      </c>
      <c r="FS303" s="468" t="s">
        <v>4723</v>
      </c>
      <c r="FT303" s="469">
        <v>45169</v>
      </c>
      <c r="FU303" s="444" t="s">
        <v>4791</v>
      </c>
      <c r="FW303" s="443" t="s">
        <v>4723</v>
      </c>
      <c r="FX303" s="459">
        <v>45134</v>
      </c>
      <c r="FY303" s="443" t="s">
        <v>4779</v>
      </c>
    </row>
    <row r="304" spans="1:181" ht="20.100000000000001" customHeight="1" x14ac:dyDescent="0.5">
      <c r="A304" s="109">
        <v>303</v>
      </c>
      <c r="B304" s="109" t="s">
        <v>3361</v>
      </c>
      <c r="C304" s="109">
        <v>17</v>
      </c>
      <c r="D304" s="367" t="s">
        <v>3372</v>
      </c>
      <c r="E304" s="110" t="s">
        <v>912</v>
      </c>
      <c r="F304" s="110" t="s">
        <v>1202</v>
      </c>
      <c r="G304" s="111" t="s">
        <v>89</v>
      </c>
      <c r="H304" s="110" t="s">
        <v>1455</v>
      </c>
      <c r="I304" s="110" t="s">
        <v>3479</v>
      </c>
      <c r="J304" s="110"/>
      <c r="K304" s="111" t="s">
        <v>3480</v>
      </c>
      <c r="L304" s="111" t="s">
        <v>1517</v>
      </c>
      <c r="M304" s="111" t="s">
        <v>912</v>
      </c>
      <c r="N304" s="111" t="s">
        <v>1207</v>
      </c>
      <c r="O304" s="111" t="s">
        <v>3481</v>
      </c>
      <c r="P304" s="113">
        <v>13.398826</v>
      </c>
      <c r="Q304" s="113">
        <v>101.08027300000001</v>
      </c>
      <c r="R304" s="285" t="s">
        <v>3482</v>
      </c>
      <c r="S304" s="281" t="s">
        <v>3483</v>
      </c>
      <c r="T304" s="115"/>
      <c r="U304" s="115"/>
      <c r="V304" s="115"/>
      <c r="W304" s="371" t="s">
        <v>3484</v>
      </c>
      <c r="X304" s="371"/>
      <c r="Y304" s="115"/>
      <c r="Z304" s="181"/>
      <c r="AA304" s="181"/>
      <c r="AB304" s="371"/>
      <c r="AC304" s="371"/>
      <c r="AD304" s="166" t="s">
        <v>1423</v>
      </c>
      <c r="AE304" s="166" t="s">
        <v>1424</v>
      </c>
      <c r="AF304" s="273">
        <v>44986</v>
      </c>
      <c r="AG304" s="273">
        <v>44986</v>
      </c>
      <c r="AH304" s="118" t="s">
        <v>691</v>
      </c>
      <c r="AI304" s="118" t="s">
        <v>692</v>
      </c>
      <c r="AJ304" s="145"/>
      <c r="AK304" s="146"/>
      <c r="AL304" s="146"/>
      <c r="AM304" s="146"/>
      <c r="AN304" s="147"/>
      <c r="AO304" s="147"/>
      <c r="AP304" s="116"/>
      <c r="AQ304" s="147"/>
      <c r="AR304" s="147"/>
      <c r="AS304" s="149"/>
      <c r="AT304" s="122"/>
      <c r="AU304" s="142"/>
      <c r="AV304" s="149"/>
      <c r="AW304" s="150"/>
      <c r="AX304" s="149"/>
      <c r="AY304" s="149"/>
      <c r="AZ304" s="149"/>
      <c r="BA304" s="149"/>
      <c r="BB304" s="149"/>
      <c r="BC304" s="149"/>
      <c r="BD304" s="150" t="s">
        <v>698</v>
      </c>
      <c r="BE304" s="150"/>
      <c r="BF304" s="150"/>
      <c r="BG304" s="151" t="s">
        <v>699</v>
      </c>
      <c r="BH304" s="151" t="s">
        <v>1964</v>
      </c>
      <c r="BI304" s="151" t="s">
        <v>701</v>
      </c>
      <c r="BJ304" s="152"/>
      <c r="BK304" s="152"/>
      <c r="BL304" s="153"/>
      <c r="BM304" s="154"/>
      <c r="BN304" s="155" t="s">
        <v>3481</v>
      </c>
      <c r="BO304" s="311" t="s">
        <v>3481</v>
      </c>
      <c r="BP304" s="196"/>
      <c r="BQ304" s="269" t="s">
        <v>1215</v>
      </c>
      <c r="BR304" s="269"/>
      <c r="BS304" s="273">
        <v>44986</v>
      </c>
      <c r="BT304" s="133">
        <v>100</v>
      </c>
      <c r="BU304" s="132">
        <v>44986</v>
      </c>
      <c r="BV304" s="132"/>
      <c r="BW304" s="132"/>
      <c r="BX304" s="134"/>
      <c r="BY304" s="134"/>
      <c r="BZ304" s="134"/>
      <c r="CA304" s="132"/>
      <c r="CB304" s="135"/>
      <c r="CC304" s="132"/>
      <c r="CD304" s="136"/>
      <c r="CE304" s="136"/>
      <c r="CF304" s="136"/>
      <c r="CG304" s="135"/>
      <c r="CH304" s="129"/>
      <c r="CI304" s="244">
        <v>45016</v>
      </c>
      <c r="CJ304" s="244">
        <v>45016</v>
      </c>
      <c r="CK304" s="309"/>
      <c r="CL304" s="244">
        <v>45016</v>
      </c>
      <c r="CM304" s="165">
        <v>100</v>
      </c>
      <c r="CN304" s="244">
        <v>45016</v>
      </c>
      <c r="CO304" s="240"/>
      <c r="CP304" s="132">
        <v>45016</v>
      </c>
      <c r="CQ304" s="132">
        <v>45016</v>
      </c>
      <c r="CR304" s="240"/>
      <c r="CS304" s="132">
        <v>45016</v>
      </c>
      <c r="CT304" s="133">
        <v>100</v>
      </c>
      <c r="CU304" s="132">
        <v>45016</v>
      </c>
      <c r="CV304" s="129"/>
      <c r="CW304" s="149"/>
      <c r="CX304" s="149"/>
      <c r="CY304" s="117">
        <v>45020</v>
      </c>
      <c r="CZ304" s="117">
        <v>45016</v>
      </c>
      <c r="DA304" s="117"/>
      <c r="DB304" s="117">
        <v>45016</v>
      </c>
      <c r="DC304" s="133">
        <v>100</v>
      </c>
      <c r="DD304" s="117">
        <v>45016</v>
      </c>
      <c r="DE304" s="138"/>
      <c r="DF304" s="138">
        <v>45007</v>
      </c>
      <c r="DG304" s="139" t="s">
        <v>4446</v>
      </c>
      <c r="DH304" s="117">
        <v>45037</v>
      </c>
      <c r="DI304" s="117">
        <v>45037</v>
      </c>
      <c r="DJ304" s="117">
        <v>45037</v>
      </c>
      <c r="DK304" s="117">
        <v>45037</v>
      </c>
      <c r="DL304" s="240"/>
      <c r="DM304" s="240"/>
      <c r="DN304" s="240"/>
      <c r="DO304" s="240"/>
      <c r="DP304" s="271"/>
      <c r="DQ304" s="240"/>
      <c r="DR304" s="240"/>
      <c r="DS304" s="117">
        <v>45042</v>
      </c>
      <c r="DT304" s="117">
        <v>45042</v>
      </c>
      <c r="DU304" s="117"/>
      <c r="DV304" s="117">
        <v>45042</v>
      </c>
      <c r="DW304" s="133">
        <v>100</v>
      </c>
      <c r="DX304" s="117">
        <v>45042</v>
      </c>
      <c r="DY304" s="240"/>
      <c r="DZ304" s="117">
        <v>45039</v>
      </c>
      <c r="EA304" s="117">
        <v>45039</v>
      </c>
      <c r="EB304" s="240"/>
      <c r="EC304" s="117">
        <v>45039</v>
      </c>
      <c r="ED304" s="116">
        <v>100</v>
      </c>
      <c r="EE304" s="117">
        <v>45039</v>
      </c>
      <c r="EF304" s="117" t="s">
        <v>4583</v>
      </c>
      <c r="EG304" s="117">
        <v>45039</v>
      </c>
      <c r="EH304" s="117">
        <v>45039</v>
      </c>
      <c r="EI304" s="117"/>
      <c r="EJ304" s="117">
        <v>45039</v>
      </c>
      <c r="EK304" s="116">
        <v>100</v>
      </c>
      <c r="EL304" s="117">
        <v>45062</v>
      </c>
      <c r="EM304" s="122" t="s">
        <v>4583</v>
      </c>
      <c r="EN304" s="141"/>
      <c r="EO304" s="141"/>
      <c r="EP304" s="141"/>
      <c r="EQ304" s="141"/>
      <c r="ER304" s="141"/>
      <c r="ES304" s="141"/>
      <c r="ET304" s="141"/>
      <c r="EU304" s="240"/>
      <c r="EV304" s="240"/>
      <c r="EW304" s="240"/>
      <c r="EX304" s="240"/>
      <c r="EY304" s="240"/>
      <c r="EZ304" s="240"/>
      <c r="FA304" s="240"/>
      <c r="FB304" s="117">
        <v>45047</v>
      </c>
      <c r="FC304" s="117">
        <v>45047</v>
      </c>
      <c r="FD304" s="117">
        <v>45047</v>
      </c>
      <c r="FE304" s="117">
        <v>45048</v>
      </c>
      <c r="FF304" s="116">
        <v>20</v>
      </c>
      <c r="FG304" s="117"/>
      <c r="FH304" s="138" t="s">
        <v>4896</v>
      </c>
      <c r="FI304" s="142"/>
      <c r="FJ304" s="142"/>
      <c r="FK304" s="143">
        <v>243350</v>
      </c>
      <c r="FL304" s="143">
        <v>243350</v>
      </c>
      <c r="FM304" s="139" t="s">
        <v>708</v>
      </c>
      <c r="FN304" s="142"/>
      <c r="FO304" s="142"/>
      <c r="FP304" s="143">
        <v>243350</v>
      </c>
      <c r="FQ304" s="143">
        <v>243350</v>
      </c>
      <c r="FR304" s="157" t="s">
        <v>729</v>
      </c>
      <c r="FS304" s="468" t="s">
        <v>4723</v>
      </c>
      <c r="FT304" s="469">
        <v>45169</v>
      </c>
      <c r="FU304" s="444" t="s">
        <v>4791</v>
      </c>
      <c r="FW304" s="443" t="s">
        <v>4723</v>
      </c>
      <c r="FX304" s="459">
        <v>45135</v>
      </c>
      <c r="FY304" s="443" t="s">
        <v>4779</v>
      </c>
    </row>
    <row r="305" spans="1:181" ht="20.100000000000001" customHeight="1" x14ac:dyDescent="0.5">
      <c r="A305" s="109">
        <v>304</v>
      </c>
      <c r="B305" s="109" t="s">
        <v>3361</v>
      </c>
      <c r="C305" s="109">
        <v>18</v>
      </c>
      <c r="D305" s="367" t="s">
        <v>3372</v>
      </c>
      <c r="E305" s="110" t="s">
        <v>912</v>
      </c>
      <c r="F305" s="110" t="s">
        <v>1202</v>
      </c>
      <c r="G305" s="111" t="s">
        <v>89</v>
      </c>
      <c r="H305" s="110" t="s">
        <v>1486</v>
      </c>
      <c r="I305" s="110" t="s">
        <v>1486</v>
      </c>
      <c r="J305" s="110"/>
      <c r="K305" s="111" t="s">
        <v>3485</v>
      </c>
      <c r="L305" s="111" t="s">
        <v>1488</v>
      </c>
      <c r="M305" s="111" t="s">
        <v>912</v>
      </c>
      <c r="N305" s="111" t="s">
        <v>1207</v>
      </c>
      <c r="O305" s="111" t="s">
        <v>3486</v>
      </c>
      <c r="P305" s="113">
        <v>12.722313</v>
      </c>
      <c r="Q305" s="113">
        <v>100.90051699999999</v>
      </c>
      <c r="R305" s="114" t="s">
        <v>3487</v>
      </c>
      <c r="S305" s="114" t="s">
        <v>3488</v>
      </c>
      <c r="T305" s="115"/>
      <c r="U305" s="115"/>
      <c r="V305" s="115"/>
      <c r="W305" s="115" t="s">
        <v>3489</v>
      </c>
      <c r="X305" s="115"/>
      <c r="Y305" s="115"/>
      <c r="Z305" s="181"/>
      <c r="AA305" s="181"/>
      <c r="AB305" s="115"/>
      <c r="AC305" s="115"/>
      <c r="AD305" s="166" t="s">
        <v>1423</v>
      </c>
      <c r="AE305" s="166" t="s">
        <v>1424</v>
      </c>
      <c r="AF305" s="273">
        <v>44986</v>
      </c>
      <c r="AG305" s="273">
        <v>44986</v>
      </c>
      <c r="AH305" s="118" t="s">
        <v>691</v>
      </c>
      <c r="AI305" s="118" t="s">
        <v>692</v>
      </c>
      <c r="AJ305" s="145"/>
      <c r="AK305" s="146"/>
      <c r="AL305" s="146"/>
      <c r="AM305" s="146"/>
      <c r="AN305" s="147"/>
      <c r="AO305" s="147"/>
      <c r="AP305" s="116"/>
      <c r="AQ305" s="147"/>
      <c r="AR305" s="147"/>
      <c r="AS305" s="149"/>
      <c r="AT305" s="122"/>
      <c r="AU305" s="142"/>
      <c r="AV305" s="149"/>
      <c r="AW305" s="150"/>
      <c r="AX305" s="149"/>
      <c r="AY305" s="149"/>
      <c r="AZ305" s="149"/>
      <c r="BA305" s="149"/>
      <c r="BB305" s="149"/>
      <c r="BC305" s="149"/>
      <c r="BD305" s="150" t="s">
        <v>698</v>
      </c>
      <c r="BE305" s="150"/>
      <c r="BF305" s="150"/>
      <c r="BG305" s="151" t="s">
        <v>699</v>
      </c>
      <c r="BH305" s="151" t="s">
        <v>1964</v>
      </c>
      <c r="BI305" s="151" t="s">
        <v>701</v>
      </c>
      <c r="BJ305" s="152"/>
      <c r="BK305" s="152"/>
      <c r="BL305" s="153"/>
      <c r="BM305" s="154"/>
      <c r="BN305" s="155" t="s">
        <v>3486</v>
      </c>
      <c r="BO305" s="311" t="s">
        <v>3486</v>
      </c>
      <c r="BP305" s="196"/>
      <c r="BQ305" s="269" t="s">
        <v>1215</v>
      </c>
      <c r="BR305" s="269"/>
      <c r="BS305" s="273">
        <v>44986</v>
      </c>
      <c r="BT305" s="133">
        <v>100</v>
      </c>
      <c r="BU305" s="132">
        <v>44986</v>
      </c>
      <c r="BV305" s="132"/>
      <c r="BW305" s="132"/>
      <c r="BX305" s="134"/>
      <c r="BY305" s="134"/>
      <c r="BZ305" s="134"/>
      <c r="CA305" s="132"/>
      <c r="CB305" s="135"/>
      <c r="CC305" s="132"/>
      <c r="CD305" s="136"/>
      <c r="CE305" s="136"/>
      <c r="CF305" s="136"/>
      <c r="CG305" s="135"/>
      <c r="CH305" s="129"/>
      <c r="CI305" s="117">
        <v>45018</v>
      </c>
      <c r="CJ305" s="117">
        <v>45018</v>
      </c>
      <c r="CK305" s="117"/>
      <c r="CL305" s="117">
        <v>45018</v>
      </c>
      <c r="CM305" s="133">
        <v>100</v>
      </c>
      <c r="CN305" s="117">
        <v>45018</v>
      </c>
      <c r="CO305" s="240"/>
      <c r="CP305" s="117">
        <v>45018</v>
      </c>
      <c r="CQ305" s="117">
        <v>45018</v>
      </c>
      <c r="CR305" s="117"/>
      <c r="CS305" s="117">
        <v>45018</v>
      </c>
      <c r="CT305" s="133">
        <v>100</v>
      </c>
      <c r="CU305" s="117">
        <v>45018</v>
      </c>
      <c r="CV305" s="129"/>
      <c r="CW305" s="149"/>
      <c r="CX305" s="149"/>
      <c r="CY305" s="117">
        <v>45018</v>
      </c>
      <c r="CZ305" s="117">
        <v>45018</v>
      </c>
      <c r="DA305" s="117"/>
      <c r="DB305" s="117">
        <v>45018</v>
      </c>
      <c r="DC305" s="133">
        <v>100</v>
      </c>
      <c r="DD305" s="117">
        <v>45018</v>
      </c>
      <c r="DE305" s="138"/>
      <c r="DF305" s="138">
        <v>45019</v>
      </c>
      <c r="DG305" s="139" t="s">
        <v>4413</v>
      </c>
      <c r="DH305" s="117">
        <v>45044</v>
      </c>
      <c r="DI305" s="117">
        <v>45044</v>
      </c>
      <c r="DJ305" s="117">
        <v>45044</v>
      </c>
      <c r="DK305" s="117">
        <v>45044</v>
      </c>
      <c r="DL305" s="240"/>
      <c r="DM305" s="240"/>
      <c r="DN305" s="240"/>
      <c r="DO305" s="240"/>
      <c r="DP305" s="271"/>
      <c r="DQ305" s="240"/>
      <c r="DR305" s="240"/>
      <c r="DS305" s="117">
        <v>45053</v>
      </c>
      <c r="DT305" s="117">
        <v>45053</v>
      </c>
      <c r="DU305" s="117"/>
      <c r="DV305" s="117">
        <v>45053</v>
      </c>
      <c r="DW305" s="133">
        <v>100</v>
      </c>
      <c r="DX305" s="117">
        <v>45053</v>
      </c>
      <c r="DY305" s="240"/>
      <c r="DZ305" s="117">
        <v>45040</v>
      </c>
      <c r="EA305" s="117">
        <v>45040</v>
      </c>
      <c r="EB305" s="240"/>
      <c r="EC305" s="117">
        <v>45040</v>
      </c>
      <c r="ED305" s="116">
        <v>100</v>
      </c>
      <c r="EE305" s="117">
        <v>45040</v>
      </c>
      <c r="EF305" s="117" t="s">
        <v>1044</v>
      </c>
      <c r="EG305" s="117">
        <v>45040</v>
      </c>
      <c r="EH305" s="117">
        <v>45040</v>
      </c>
      <c r="EI305" s="117"/>
      <c r="EJ305" s="117">
        <v>45040</v>
      </c>
      <c r="EK305" s="116">
        <v>100</v>
      </c>
      <c r="EL305" s="117">
        <v>45062</v>
      </c>
      <c r="EM305" s="122" t="s">
        <v>1044</v>
      </c>
      <c r="EN305" s="141"/>
      <c r="EO305" s="141"/>
      <c r="EP305" s="141"/>
      <c r="EQ305" s="141"/>
      <c r="ER305" s="141"/>
      <c r="ES305" s="141"/>
      <c r="ET305" s="141"/>
      <c r="EU305" s="240"/>
      <c r="EV305" s="240"/>
      <c r="EW305" s="240"/>
      <c r="EX305" s="240"/>
      <c r="EY305" s="240"/>
      <c r="EZ305" s="240"/>
      <c r="FA305" s="240"/>
      <c r="FB305" s="117">
        <v>45051</v>
      </c>
      <c r="FC305" s="117">
        <v>45051</v>
      </c>
      <c r="FD305" s="117">
        <v>45051</v>
      </c>
      <c r="FE305" s="117">
        <v>45052</v>
      </c>
      <c r="FF305" s="116">
        <v>70</v>
      </c>
      <c r="FG305" s="117"/>
      <c r="FH305" s="138"/>
      <c r="FI305" s="142"/>
      <c r="FJ305" s="142"/>
      <c r="FK305" s="143">
        <v>243347</v>
      </c>
      <c r="FL305" s="143">
        <v>243347</v>
      </c>
      <c r="FM305" s="139" t="s">
        <v>834</v>
      </c>
      <c r="FN305" s="142"/>
      <c r="FO305" s="142"/>
      <c r="FP305" s="143">
        <v>243347</v>
      </c>
      <c r="FQ305" s="143">
        <v>243347</v>
      </c>
      <c r="FR305" s="139" t="s">
        <v>708</v>
      </c>
      <c r="FS305" s="468" t="s">
        <v>4723</v>
      </c>
      <c r="FT305" s="469">
        <v>45170</v>
      </c>
      <c r="FU305" s="444" t="s">
        <v>4791</v>
      </c>
      <c r="FW305" s="443" t="s">
        <v>4724</v>
      </c>
      <c r="FX305" s="459">
        <v>45135</v>
      </c>
      <c r="FY305" s="443" t="s">
        <v>4779</v>
      </c>
    </row>
    <row r="306" spans="1:181" ht="20.100000000000001" customHeight="1" x14ac:dyDescent="0.5">
      <c r="A306" s="109">
        <v>305</v>
      </c>
      <c r="B306" s="109" t="s">
        <v>3361</v>
      </c>
      <c r="C306" s="109">
        <v>19</v>
      </c>
      <c r="D306" s="367" t="s">
        <v>675</v>
      </c>
      <c r="E306" s="110" t="s">
        <v>676</v>
      </c>
      <c r="F306" s="110" t="s">
        <v>1202</v>
      </c>
      <c r="G306" s="111" t="s">
        <v>89</v>
      </c>
      <c r="H306" s="110" t="s">
        <v>1467</v>
      </c>
      <c r="I306" s="110" t="s">
        <v>3490</v>
      </c>
      <c r="J306" s="110"/>
      <c r="K306" s="111" t="s">
        <v>3491</v>
      </c>
      <c r="L306" s="111" t="s">
        <v>1517</v>
      </c>
      <c r="M306" s="111" t="s">
        <v>912</v>
      </c>
      <c r="N306" s="111" t="s">
        <v>1207</v>
      </c>
      <c r="O306" s="111" t="s">
        <v>3492</v>
      </c>
      <c r="P306" s="113">
        <v>13.391135999999999</v>
      </c>
      <c r="Q306" s="113">
        <v>101.170896</v>
      </c>
      <c r="R306" s="114" t="s">
        <v>3493</v>
      </c>
      <c r="S306" s="114" t="s">
        <v>3494</v>
      </c>
      <c r="T306" s="115"/>
      <c r="U306" s="115"/>
      <c r="V306" s="115"/>
      <c r="W306" s="115" t="s">
        <v>3495</v>
      </c>
      <c r="X306" s="115"/>
      <c r="Y306" s="115"/>
      <c r="Z306" s="181"/>
      <c r="AA306" s="181"/>
      <c r="AB306" s="115"/>
      <c r="AC306" s="115"/>
      <c r="AD306" s="166" t="s">
        <v>1423</v>
      </c>
      <c r="AE306" s="166" t="s">
        <v>1424</v>
      </c>
      <c r="AF306" s="273">
        <v>44986</v>
      </c>
      <c r="AG306" s="273">
        <v>44986</v>
      </c>
      <c r="AH306" s="118" t="s">
        <v>691</v>
      </c>
      <c r="AI306" s="118" t="s">
        <v>692</v>
      </c>
      <c r="AJ306" s="145"/>
      <c r="AK306" s="146"/>
      <c r="AL306" s="146"/>
      <c r="AM306" s="146"/>
      <c r="AN306" s="147"/>
      <c r="AO306" s="147"/>
      <c r="AP306" s="116"/>
      <c r="AQ306" s="147"/>
      <c r="AR306" s="147"/>
      <c r="AS306" s="149"/>
      <c r="AT306" s="122"/>
      <c r="AU306" s="142"/>
      <c r="AV306" s="149"/>
      <c r="AW306" s="150"/>
      <c r="AX306" s="149"/>
      <c r="AY306" s="149"/>
      <c r="AZ306" s="149"/>
      <c r="BA306" s="149"/>
      <c r="BB306" s="149"/>
      <c r="BC306" s="149"/>
      <c r="BD306" s="150" t="s">
        <v>698</v>
      </c>
      <c r="BE306" s="150"/>
      <c r="BF306" s="150"/>
      <c r="BG306" s="151" t="s">
        <v>699</v>
      </c>
      <c r="BH306" s="151" t="s">
        <v>1964</v>
      </c>
      <c r="BI306" s="151" t="s">
        <v>701</v>
      </c>
      <c r="BJ306" s="152"/>
      <c r="BK306" s="152"/>
      <c r="BL306" s="153"/>
      <c r="BM306" s="154"/>
      <c r="BN306" s="155" t="s">
        <v>3492</v>
      </c>
      <c r="BO306" s="311" t="s">
        <v>3492</v>
      </c>
      <c r="BP306" s="196"/>
      <c r="BQ306" s="269" t="s">
        <v>1215</v>
      </c>
      <c r="BR306" s="269"/>
      <c r="BS306" s="273">
        <v>44986</v>
      </c>
      <c r="BT306" s="133">
        <v>100</v>
      </c>
      <c r="BU306" s="132">
        <v>44986</v>
      </c>
      <c r="BV306" s="132"/>
      <c r="BW306" s="132"/>
      <c r="BX306" s="134"/>
      <c r="BY306" s="134"/>
      <c r="BZ306" s="134"/>
      <c r="CA306" s="132"/>
      <c r="CB306" s="135"/>
      <c r="CC306" s="132"/>
      <c r="CD306" s="136"/>
      <c r="CE306" s="289" t="s">
        <v>3496</v>
      </c>
      <c r="CF306" s="289"/>
      <c r="CG306" s="258" t="s">
        <v>3496</v>
      </c>
      <c r="CH306" s="129"/>
      <c r="CI306" s="132">
        <v>44994</v>
      </c>
      <c r="CJ306" s="117">
        <v>45057</v>
      </c>
      <c r="CK306" s="132"/>
      <c r="CL306" s="117">
        <v>45057</v>
      </c>
      <c r="CM306" s="133">
        <v>100</v>
      </c>
      <c r="CN306" s="117">
        <v>45057</v>
      </c>
      <c r="CO306" s="171"/>
      <c r="CP306" s="132">
        <v>45052</v>
      </c>
      <c r="CQ306" s="132">
        <v>45052</v>
      </c>
      <c r="CR306" s="240"/>
      <c r="CS306" s="132">
        <v>45052</v>
      </c>
      <c r="CT306" s="133">
        <v>100</v>
      </c>
      <c r="CU306" s="132">
        <v>45052</v>
      </c>
      <c r="CV306" s="129"/>
      <c r="CW306" s="149"/>
      <c r="CX306" s="149"/>
      <c r="CY306" s="117">
        <v>45057</v>
      </c>
      <c r="CZ306" s="117">
        <v>45059</v>
      </c>
      <c r="DA306" s="117"/>
      <c r="DB306" s="117">
        <v>45059</v>
      </c>
      <c r="DC306" s="133">
        <v>100</v>
      </c>
      <c r="DD306" s="117">
        <v>45059</v>
      </c>
      <c r="DE306" s="289" t="s">
        <v>3497</v>
      </c>
      <c r="DF306" s="138">
        <v>45023</v>
      </c>
      <c r="DG306" s="139" t="s">
        <v>4387</v>
      </c>
      <c r="DH306" s="117">
        <v>45040</v>
      </c>
      <c r="DI306" s="117">
        <v>45040</v>
      </c>
      <c r="DJ306" s="117">
        <v>45040</v>
      </c>
      <c r="DK306" s="117">
        <v>45040</v>
      </c>
      <c r="DL306" s="240"/>
      <c r="DM306" s="240"/>
      <c r="DN306" s="240"/>
      <c r="DO306" s="240"/>
      <c r="DP306" s="271"/>
      <c r="DQ306" s="240"/>
      <c r="DR306" s="240"/>
      <c r="DS306" s="117">
        <v>45056</v>
      </c>
      <c r="DT306" s="117">
        <v>45063</v>
      </c>
      <c r="DU306" s="117"/>
      <c r="DV306" s="117">
        <v>45063</v>
      </c>
      <c r="DW306" s="133">
        <v>100</v>
      </c>
      <c r="DX306" s="117">
        <v>45063</v>
      </c>
      <c r="DY306" s="240"/>
      <c r="DZ306" s="117"/>
      <c r="EA306" s="117"/>
      <c r="EB306" s="240"/>
      <c r="EC306" s="117"/>
      <c r="ED306" s="240"/>
      <c r="EE306" s="117"/>
      <c r="EF306" s="240"/>
      <c r="EG306" s="117">
        <v>45049</v>
      </c>
      <c r="EH306" s="117">
        <v>45049</v>
      </c>
      <c r="EI306" s="117"/>
      <c r="EJ306" s="117">
        <v>45050</v>
      </c>
      <c r="EK306" s="133">
        <v>100</v>
      </c>
      <c r="EL306" s="117">
        <v>45065</v>
      </c>
      <c r="EM306" s="122" t="s">
        <v>4897</v>
      </c>
      <c r="EN306" s="141"/>
      <c r="EO306" s="141"/>
      <c r="EP306" s="141"/>
      <c r="EQ306" s="141"/>
      <c r="ER306" s="141"/>
      <c r="ES306" s="141"/>
      <c r="ET306" s="141"/>
      <c r="EU306" s="240"/>
      <c r="EV306" s="240"/>
      <c r="EW306" s="240"/>
      <c r="EX306" s="240"/>
      <c r="EY306" s="240"/>
      <c r="EZ306" s="240"/>
      <c r="FA306" s="240"/>
      <c r="FB306" s="117">
        <v>45058</v>
      </c>
      <c r="FC306" s="117"/>
      <c r="FD306" s="117"/>
      <c r="FE306" s="117"/>
      <c r="FF306" s="116"/>
      <c r="FG306" s="117"/>
      <c r="FH306" s="138"/>
      <c r="FI306" s="142"/>
      <c r="FJ306" s="142"/>
      <c r="FK306" s="143">
        <v>243341</v>
      </c>
      <c r="FL306" s="143">
        <v>243341</v>
      </c>
      <c r="FM306" s="139" t="s">
        <v>708</v>
      </c>
      <c r="FN306" s="142"/>
      <c r="FO306" s="142"/>
      <c r="FP306" s="143">
        <v>243341</v>
      </c>
      <c r="FQ306" s="143">
        <v>243341</v>
      </c>
      <c r="FR306" s="139" t="s">
        <v>708</v>
      </c>
      <c r="FS306" s="468" t="s">
        <v>4723</v>
      </c>
      <c r="FT306" s="469">
        <v>45170</v>
      </c>
      <c r="FU306" s="444" t="s">
        <v>4791</v>
      </c>
      <c r="FW306" s="443" t="s">
        <v>4724</v>
      </c>
      <c r="FX306" s="459">
        <v>45135</v>
      </c>
      <c r="FY306" s="443" t="s">
        <v>4779</v>
      </c>
    </row>
    <row r="307" spans="1:181" ht="20.100000000000001" customHeight="1" x14ac:dyDescent="0.5">
      <c r="A307" s="109">
        <v>306</v>
      </c>
      <c r="B307" s="109" t="s">
        <v>3361</v>
      </c>
      <c r="C307" s="109">
        <v>20</v>
      </c>
      <c r="D307" s="367" t="s">
        <v>3372</v>
      </c>
      <c r="E307" s="110" t="s">
        <v>912</v>
      </c>
      <c r="F307" s="110" t="s">
        <v>1202</v>
      </c>
      <c r="G307" s="111" t="s">
        <v>89</v>
      </c>
      <c r="H307" s="110" t="s">
        <v>1467</v>
      </c>
      <c r="I307" s="110" t="s">
        <v>3498</v>
      </c>
      <c r="J307" s="110"/>
      <c r="K307" s="111" t="s">
        <v>3499</v>
      </c>
      <c r="L307" s="111" t="s">
        <v>1517</v>
      </c>
      <c r="M307" s="111" t="s">
        <v>912</v>
      </c>
      <c r="N307" s="111" t="s">
        <v>1207</v>
      </c>
      <c r="O307" s="111" t="s">
        <v>3501</v>
      </c>
      <c r="P307" s="113">
        <v>13.466092</v>
      </c>
      <c r="Q307" s="113">
        <v>101.164936</v>
      </c>
      <c r="R307" s="285" t="s">
        <v>3502</v>
      </c>
      <c r="S307" s="286" t="s">
        <v>3503</v>
      </c>
      <c r="T307" s="115"/>
      <c r="U307" s="115"/>
      <c r="V307" s="115"/>
      <c r="W307" s="371" t="s">
        <v>3504</v>
      </c>
      <c r="X307" s="371"/>
      <c r="Y307" s="115"/>
      <c r="Z307" s="181"/>
      <c r="AA307" s="181"/>
      <c r="AB307" s="371"/>
      <c r="AC307" s="371"/>
      <c r="AD307" s="166" t="s">
        <v>1423</v>
      </c>
      <c r="AE307" s="166" t="s">
        <v>1424</v>
      </c>
      <c r="AF307" s="273">
        <v>44986</v>
      </c>
      <c r="AG307" s="273">
        <v>44986</v>
      </c>
      <c r="AH307" s="118" t="s">
        <v>691</v>
      </c>
      <c r="AI307" s="118" t="s">
        <v>692</v>
      </c>
      <c r="AJ307" s="145"/>
      <c r="AK307" s="146"/>
      <c r="AL307" s="146"/>
      <c r="AM307" s="146"/>
      <c r="AN307" s="147"/>
      <c r="AO307" s="147"/>
      <c r="AP307" s="116"/>
      <c r="AQ307" s="147"/>
      <c r="AR307" s="147"/>
      <c r="AS307" s="149"/>
      <c r="AT307" s="122"/>
      <c r="AU307" s="142"/>
      <c r="AV307" s="149"/>
      <c r="AW307" s="150"/>
      <c r="AX307" s="149"/>
      <c r="AY307" s="149"/>
      <c r="AZ307" s="149"/>
      <c r="BA307" s="149"/>
      <c r="BB307" s="149"/>
      <c r="BC307" s="149"/>
      <c r="BD307" s="150" t="s">
        <v>698</v>
      </c>
      <c r="BE307" s="150"/>
      <c r="BF307" s="150"/>
      <c r="BG307" s="151" t="s">
        <v>699</v>
      </c>
      <c r="BH307" s="151" t="s">
        <v>1964</v>
      </c>
      <c r="BI307" s="151" t="s">
        <v>701</v>
      </c>
      <c r="BJ307" s="152"/>
      <c r="BK307" s="152"/>
      <c r="BL307" s="153"/>
      <c r="BM307" s="154"/>
      <c r="BN307" s="155" t="s">
        <v>3505</v>
      </c>
      <c r="BO307" s="257" t="s">
        <v>3500</v>
      </c>
      <c r="BP307" s="257" t="s">
        <v>703</v>
      </c>
      <c r="BQ307" s="269" t="s">
        <v>1215</v>
      </c>
      <c r="BR307" s="269"/>
      <c r="BS307" s="273">
        <v>44986</v>
      </c>
      <c r="BT307" s="133">
        <v>100</v>
      </c>
      <c r="BU307" s="132">
        <v>44986</v>
      </c>
      <c r="BV307" s="132"/>
      <c r="BW307" s="132"/>
      <c r="BX307" s="134"/>
      <c r="BY307" s="134"/>
      <c r="BZ307" s="134"/>
      <c r="CA307" s="132"/>
      <c r="CB307" s="135"/>
      <c r="CC307" s="132"/>
      <c r="CD307" s="136"/>
      <c r="CE307" s="136"/>
      <c r="CF307" s="136"/>
      <c r="CG307" s="135"/>
      <c r="CH307" s="129"/>
      <c r="CI307" s="132">
        <v>44993</v>
      </c>
      <c r="CJ307" s="132">
        <v>44993</v>
      </c>
      <c r="CK307" s="132"/>
      <c r="CL307" s="132">
        <v>44993</v>
      </c>
      <c r="CM307" s="133">
        <v>100</v>
      </c>
      <c r="CN307" s="132">
        <v>44993</v>
      </c>
      <c r="CO307" s="132"/>
      <c r="CP307" s="132">
        <v>44993</v>
      </c>
      <c r="CQ307" s="132">
        <v>44993</v>
      </c>
      <c r="CR307" s="132"/>
      <c r="CS307" s="132">
        <v>44993</v>
      </c>
      <c r="CT307" s="133">
        <v>100</v>
      </c>
      <c r="CU307" s="117">
        <v>44993</v>
      </c>
      <c r="CV307" s="132"/>
      <c r="CW307" s="149"/>
      <c r="CX307" s="149"/>
      <c r="CY307" s="117">
        <v>45003</v>
      </c>
      <c r="CZ307" s="117">
        <v>45003</v>
      </c>
      <c r="DA307" s="117"/>
      <c r="DB307" s="117">
        <v>45003</v>
      </c>
      <c r="DC307" s="133">
        <v>100</v>
      </c>
      <c r="DD307" s="117">
        <v>45003</v>
      </c>
      <c r="DE307" s="138"/>
      <c r="DF307" s="138">
        <v>45012</v>
      </c>
      <c r="DG307" s="139" t="s">
        <v>4383</v>
      </c>
      <c r="DH307" s="117">
        <v>45041</v>
      </c>
      <c r="DI307" s="117">
        <v>45041</v>
      </c>
      <c r="DJ307" s="117">
        <v>45041</v>
      </c>
      <c r="DK307" s="117">
        <v>45041</v>
      </c>
      <c r="DL307" s="240"/>
      <c r="DM307" s="240"/>
      <c r="DN307" s="240"/>
      <c r="DO307" s="240"/>
      <c r="DP307" s="271"/>
      <c r="DQ307" s="240"/>
      <c r="DR307" s="240"/>
      <c r="DS307" s="117">
        <v>45040</v>
      </c>
      <c r="DT307" s="117">
        <v>45040</v>
      </c>
      <c r="DU307" s="117"/>
      <c r="DV307" s="117">
        <v>45040</v>
      </c>
      <c r="DW307" s="133">
        <v>100</v>
      </c>
      <c r="DX307" s="117">
        <v>45040</v>
      </c>
      <c r="DY307" s="240"/>
      <c r="DZ307" s="117">
        <v>45039</v>
      </c>
      <c r="EA307" s="117">
        <v>45039</v>
      </c>
      <c r="EB307" s="240"/>
      <c r="EC307" s="117">
        <v>45039</v>
      </c>
      <c r="ED307" s="116">
        <v>100</v>
      </c>
      <c r="EE307" s="117">
        <v>45039</v>
      </c>
      <c r="EF307" s="117" t="s">
        <v>3506</v>
      </c>
      <c r="EG307" s="117">
        <v>45039</v>
      </c>
      <c r="EH307" s="117">
        <v>45039</v>
      </c>
      <c r="EI307" s="117"/>
      <c r="EJ307" s="117">
        <v>45040</v>
      </c>
      <c r="EK307" s="116">
        <v>100</v>
      </c>
      <c r="EL307" s="117">
        <v>45063</v>
      </c>
      <c r="EM307" s="122" t="s">
        <v>4859</v>
      </c>
      <c r="EN307" s="141"/>
      <c r="EO307" s="141"/>
      <c r="EP307" s="141"/>
      <c r="EQ307" s="141"/>
      <c r="ER307" s="141"/>
      <c r="ES307" s="141"/>
      <c r="ET307" s="141"/>
      <c r="EU307" s="240"/>
      <c r="EV307" s="240"/>
      <c r="EW307" s="240"/>
      <c r="EX307" s="240"/>
      <c r="EY307" s="240"/>
      <c r="EZ307" s="240"/>
      <c r="FA307" s="240"/>
      <c r="FB307" s="117">
        <v>45045</v>
      </c>
      <c r="FC307" s="117">
        <v>45045</v>
      </c>
      <c r="FD307" s="117">
        <v>45045</v>
      </c>
      <c r="FE307" s="117">
        <v>45046</v>
      </c>
      <c r="FF307" s="116">
        <v>70</v>
      </c>
      <c r="FG307" s="117"/>
      <c r="FH307" s="138" t="s">
        <v>4898</v>
      </c>
      <c r="FI307" s="142"/>
      <c r="FJ307" s="142"/>
      <c r="FK307" s="143">
        <v>243341</v>
      </c>
      <c r="FL307" s="143">
        <v>243341</v>
      </c>
      <c r="FM307" s="139" t="s">
        <v>708</v>
      </c>
      <c r="FN307" s="142"/>
      <c r="FO307" s="142"/>
      <c r="FP307" s="143">
        <v>243341</v>
      </c>
      <c r="FQ307" s="143">
        <v>243341</v>
      </c>
      <c r="FR307" s="139" t="s">
        <v>708</v>
      </c>
      <c r="FS307" s="468" t="s">
        <v>4723</v>
      </c>
      <c r="FT307" s="469">
        <v>45170</v>
      </c>
      <c r="FU307" s="444" t="s">
        <v>4791</v>
      </c>
      <c r="FW307" s="443" t="s">
        <v>4724</v>
      </c>
      <c r="FX307" s="459">
        <v>45135</v>
      </c>
      <c r="FY307" s="443" t="s">
        <v>4779</v>
      </c>
    </row>
    <row r="308" spans="1:181" ht="20.100000000000001" customHeight="1" x14ac:dyDescent="0.5">
      <c r="A308" s="109">
        <v>307</v>
      </c>
      <c r="B308" s="109" t="s">
        <v>3361</v>
      </c>
      <c r="C308" s="109">
        <v>21</v>
      </c>
      <c r="D308" s="367" t="s">
        <v>3372</v>
      </c>
      <c r="E308" s="110" t="s">
        <v>912</v>
      </c>
      <c r="F308" s="110" t="s">
        <v>1561</v>
      </c>
      <c r="G308" s="111" t="s">
        <v>64</v>
      </c>
      <c r="H308" s="110" t="s">
        <v>1573</v>
      </c>
      <c r="I308" s="110" t="s">
        <v>3507</v>
      </c>
      <c r="J308" s="110"/>
      <c r="K308" s="111" t="s">
        <v>3508</v>
      </c>
      <c r="L308" s="111" t="s">
        <v>1564</v>
      </c>
      <c r="M308" s="111" t="s">
        <v>912</v>
      </c>
      <c r="N308" s="111" t="s">
        <v>1565</v>
      </c>
      <c r="O308" s="111" t="s">
        <v>3509</v>
      </c>
      <c r="P308" s="113">
        <v>15.080361</v>
      </c>
      <c r="Q308" s="113">
        <v>100.21306800000001</v>
      </c>
      <c r="R308" s="114" t="s">
        <v>3510</v>
      </c>
      <c r="S308" s="114" t="s">
        <v>3511</v>
      </c>
      <c r="T308" s="115"/>
      <c r="U308" s="115"/>
      <c r="V308" s="115"/>
      <c r="W308" s="115" t="s">
        <v>3512</v>
      </c>
      <c r="X308" s="115"/>
      <c r="Y308" s="115"/>
      <c r="Z308" s="181"/>
      <c r="AA308" s="181"/>
      <c r="AB308" s="115"/>
      <c r="AC308" s="115"/>
      <c r="AD308" s="166" t="s">
        <v>1313</v>
      </c>
      <c r="AE308" s="166" t="s">
        <v>1314</v>
      </c>
      <c r="AF308" s="117" t="s">
        <v>690</v>
      </c>
      <c r="AG308" s="132">
        <v>44964</v>
      </c>
      <c r="AH308" s="168" t="s">
        <v>691</v>
      </c>
      <c r="AI308" s="118" t="s">
        <v>692</v>
      </c>
      <c r="AJ308" s="145">
        <v>6</v>
      </c>
      <c r="AK308" s="146">
        <v>9</v>
      </c>
      <c r="AL308" s="146">
        <v>3.4</v>
      </c>
      <c r="AM308" s="146">
        <f>AJ308*AK308</f>
        <v>54</v>
      </c>
      <c r="AN308" s="147">
        <v>2</v>
      </c>
      <c r="AO308" s="147">
        <v>2</v>
      </c>
      <c r="AP308" s="116"/>
      <c r="AQ308" s="147" t="s">
        <v>848</v>
      </c>
      <c r="AR308" s="147">
        <v>3</v>
      </c>
      <c r="AS308" s="147"/>
      <c r="AT308" s="138">
        <v>44964</v>
      </c>
      <c r="AU308" s="148" t="s">
        <v>1620</v>
      </c>
      <c r="AV308" s="295" t="s">
        <v>696</v>
      </c>
      <c r="AW308" s="296" t="s">
        <v>1386</v>
      </c>
      <c r="AX308" s="236" t="s">
        <v>1057</v>
      </c>
      <c r="AY308" s="236"/>
      <c r="AZ308" s="236"/>
      <c r="BA308" s="297"/>
      <c r="BB308" s="297"/>
      <c r="BC308" s="297"/>
      <c r="BD308" s="235" t="s">
        <v>698</v>
      </c>
      <c r="BE308" s="235"/>
      <c r="BF308" s="235"/>
      <c r="BG308" s="237" t="s">
        <v>699</v>
      </c>
      <c r="BH308" s="237" t="s">
        <v>1964</v>
      </c>
      <c r="BI308" s="237" t="s">
        <v>701</v>
      </c>
      <c r="BJ308" s="238"/>
      <c r="BK308" s="298"/>
      <c r="BL308" s="153"/>
      <c r="BM308" s="154"/>
      <c r="BN308" s="111" t="s">
        <v>3509</v>
      </c>
      <c r="BO308" s="226" t="s">
        <v>3509</v>
      </c>
      <c r="BP308" s="130"/>
      <c r="BQ308" s="116" t="s">
        <v>704</v>
      </c>
      <c r="BR308" s="116"/>
      <c r="BS308" s="132">
        <v>44964</v>
      </c>
      <c r="BT308" s="133">
        <v>100</v>
      </c>
      <c r="BU308" s="132">
        <v>44964</v>
      </c>
      <c r="BV308" s="132"/>
      <c r="BW308" s="132"/>
      <c r="BX308" s="134"/>
      <c r="BY308" s="134"/>
      <c r="BZ308" s="134"/>
      <c r="CA308" s="132"/>
      <c r="CB308" s="135"/>
      <c r="CC308" s="132"/>
      <c r="CD308" s="136"/>
      <c r="CE308" s="136"/>
      <c r="CF308" s="136"/>
      <c r="CG308" s="135"/>
      <c r="CH308" s="129" t="s">
        <v>701</v>
      </c>
      <c r="CI308" s="117">
        <v>45007</v>
      </c>
      <c r="CJ308" s="117">
        <v>45007</v>
      </c>
      <c r="CK308" s="117"/>
      <c r="CL308" s="117">
        <v>45007</v>
      </c>
      <c r="CM308" s="133">
        <v>100</v>
      </c>
      <c r="CN308" s="117">
        <v>45007</v>
      </c>
      <c r="CO308" s="117"/>
      <c r="CP308" s="132">
        <v>45033</v>
      </c>
      <c r="CQ308" s="132">
        <v>45033</v>
      </c>
      <c r="CR308" s="117"/>
      <c r="CS308" s="132">
        <v>45033</v>
      </c>
      <c r="CT308" s="133">
        <v>100</v>
      </c>
      <c r="CU308" s="132">
        <v>45033</v>
      </c>
      <c r="CV308" s="117"/>
      <c r="CW308" s="236" t="s">
        <v>1057</v>
      </c>
      <c r="CX308" s="236"/>
      <c r="CY308" s="117">
        <v>45007</v>
      </c>
      <c r="CZ308" s="117">
        <v>45007</v>
      </c>
      <c r="DA308" s="117"/>
      <c r="DB308" s="117">
        <v>45007</v>
      </c>
      <c r="DC308" s="133">
        <v>100</v>
      </c>
      <c r="DD308" s="117">
        <v>45007</v>
      </c>
      <c r="DE308" s="138"/>
      <c r="DF308" s="138">
        <v>45007</v>
      </c>
      <c r="DG308" s="139" t="s">
        <v>4446</v>
      </c>
      <c r="DH308" s="117">
        <v>45040</v>
      </c>
      <c r="DI308" s="117">
        <v>45040</v>
      </c>
      <c r="DJ308" s="117">
        <v>45040</v>
      </c>
      <c r="DK308" s="117">
        <v>45040</v>
      </c>
      <c r="DL308" s="117"/>
      <c r="DM308" s="117"/>
      <c r="DN308" s="117"/>
      <c r="DO308" s="117"/>
      <c r="DP308" s="140"/>
      <c r="DQ308" s="117"/>
      <c r="DR308" s="117"/>
      <c r="DS308" s="117">
        <v>45056</v>
      </c>
      <c r="DT308" s="117">
        <v>45056</v>
      </c>
      <c r="DU308" s="117"/>
      <c r="DV308" s="117">
        <v>45056</v>
      </c>
      <c r="DW308" s="133">
        <v>100</v>
      </c>
      <c r="DX308" s="117">
        <v>45056</v>
      </c>
      <c r="DY308" s="117"/>
      <c r="DZ308" s="117">
        <v>45041</v>
      </c>
      <c r="EA308" s="117">
        <v>45041</v>
      </c>
      <c r="EB308" s="117"/>
      <c r="EC308" s="117">
        <v>45041</v>
      </c>
      <c r="ED308" s="116">
        <v>100</v>
      </c>
      <c r="EE308" s="117">
        <v>45041</v>
      </c>
      <c r="EF308" s="117" t="s">
        <v>4485</v>
      </c>
      <c r="EG308" s="117">
        <v>45049</v>
      </c>
      <c r="EH308" s="117">
        <v>45049</v>
      </c>
      <c r="EI308" s="117"/>
      <c r="EJ308" s="117">
        <v>45050</v>
      </c>
      <c r="EK308" s="116">
        <v>100</v>
      </c>
      <c r="EL308" s="117">
        <v>45062</v>
      </c>
      <c r="EM308" s="122" t="s">
        <v>4875</v>
      </c>
      <c r="EN308" s="141"/>
      <c r="EO308" s="141"/>
      <c r="EP308" s="141"/>
      <c r="EQ308" s="141"/>
      <c r="ER308" s="141"/>
      <c r="ES308" s="141"/>
      <c r="ET308" s="141"/>
      <c r="EU308" s="117"/>
      <c r="EV308" s="117"/>
      <c r="EW308" s="117"/>
      <c r="EX308" s="117"/>
      <c r="EY308" s="117"/>
      <c r="EZ308" s="117"/>
      <c r="FA308" s="117"/>
      <c r="FB308" s="117">
        <v>45070</v>
      </c>
      <c r="FC308" s="117">
        <v>45070</v>
      </c>
      <c r="FD308" s="117">
        <v>45070</v>
      </c>
      <c r="FE308" s="117">
        <v>45070</v>
      </c>
      <c r="FF308" s="116">
        <v>70</v>
      </c>
      <c r="FG308" s="117"/>
      <c r="FH308" s="138"/>
      <c r="FI308" s="142"/>
      <c r="FJ308" s="142"/>
      <c r="FK308" s="143">
        <v>243350</v>
      </c>
      <c r="FL308" s="143">
        <v>243350</v>
      </c>
      <c r="FM308" s="139" t="s">
        <v>708</v>
      </c>
      <c r="FN308" s="142"/>
      <c r="FO308" s="142"/>
      <c r="FP308" s="143">
        <v>243350</v>
      </c>
      <c r="FQ308" s="143">
        <v>243350</v>
      </c>
      <c r="FR308" s="157" t="s">
        <v>729</v>
      </c>
      <c r="FS308" s="465" t="s">
        <v>4718</v>
      </c>
      <c r="FT308" s="466">
        <v>45155</v>
      </c>
      <c r="FU308" s="467" t="s">
        <v>4799</v>
      </c>
      <c r="FW308" s="475" t="s">
        <v>4724</v>
      </c>
      <c r="FX308" s="474">
        <v>45110</v>
      </c>
      <c r="FY308" s="475" t="s">
        <v>4804</v>
      </c>
    </row>
    <row r="309" spans="1:181" ht="20.100000000000001" customHeight="1" x14ac:dyDescent="0.5">
      <c r="A309" s="109">
        <v>308</v>
      </c>
      <c r="B309" s="109" t="s">
        <v>3361</v>
      </c>
      <c r="C309" s="109">
        <v>22</v>
      </c>
      <c r="D309" s="367" t="s">
        <v>3372</v>
      </c>
      <c r="E309" s="110" t="s">
        <v>912</v>
      </c>
      <c r="F309" s="110" t="s">
        <v>1561</v>
      </c>
      <c r="G309" s="111" t="s">
        <v>64</v>
      </c>
      <c r="H309" s="110" t="s">
        <v>3513</v>
      </c>
      <c r="I309" s="110" t="s">
        <v>3514</v>
      </c>
      <c r="J309" s="110"/>
      <c r="K309" s="111" t="s">
        <v>3515</v>
      </c>
      <c r="L309" s="111" t="s">
        <v>1564</v>
      </c>
      <c r="M309" s="111" t="s">
        <v>912</v>
      </c>
      <c r="N309" s="111" t="s">
        <v>1565</v>
      </c>
      <c r="O309" s="111" t="s">
        <v>3516</v>
      </c>
      <c r="P309" s="113">
        <v>15.187305</v>
      </c>
      <c r="Q309" s="113">
        <v>100.20501</v>
      </c>
      <c r="R309" s="114" t="s">
        <v>3517</v>
      </c>
      <c r="S309" s="114" t="s">
        <v>3518</v>
      </c>
      <c r="T309" s="115"/>
      <c r="U309" s="115"/>
      <c r="V309" s="115"/>
      <c r="W309" s="210" t="s">
        <v>3518</v>
      </c>
      <c r="X309" s="210"/>
      <c r="Y309" s="115"/>
      <c r="Z309" s="181"/>
      <c r="AA309" s="181"/>
      <c r="AB309" s="210"/>
      <c r="AC309" s="210"/>
      <c r="AD309" s="166" t="s">
        <v>1313</v>
      </c>
      <c r="AE309" s="166" t="s">
        <v>1314</v>
      </c>
      <c r="AF309" s="117" t="s">
        <v>690</v>
      </c>
      <c r="AG309" s="132">
        <v>44964</v>
      </c>
      <c r="AH309" s="118" t="s">
        <v>691</v>
      </c>
      <c r="AI309" s="118" t="s">
        <v>692</v>
      </c>
      <c r="AJ309" s="145">
        <v>6</v>
      </c>
      <c r="AK309" s="146">
        <v>9</v>
      </c>
      <c r="AL309" s="146">
        <v>3.4</v>
      </c>
      <c r="AM309" s="146">
        <f>AJ309*AK309</f>
        <v>54</v>
      </c>
      <c r="AN309" s="147">
        <v>2</v>
      </c>
      <c r="AO309" s="147">
        <v>2</v>
      </c>
      <c r="AP309" s="240" t="s">
        <v>3519</v>
      </c>
      <c r="AQ309" s="301"/>
      <c r="AR309" s="147">
        <v>3</v>
      </c>
      <c r="AS309" s="147"/>
      <c r="AT309" s="138">
        <v>44964</v>
      </c>
      <c r="AU309" s="294" t="s">
        <v>3520</v>
      </c>
      <c r="AV309" s="234" t="s">
        <v>725</v>
      </c>
      <c r="AW309" s="296" t="s">
        <v>1386</v>
      </c>
      <c r="AX309" s="236"/>
      <c r="AY309" s="236"/>
      <c r="AZ309" s="236"/>
      <c r="BA309" s="297"/>
      <c r="BB309" s="236" t="s">
        <v>697</v>
      </c>
      <c r="BC309" s="236"/>
      <c r="BD309" s="235" t="s">
        <v>698</v>
      </c>
      <c r="BE309" s="235"/>
      <c r="BF309" s="235"/>
      <c r="BG309" s="237" t="s">
        <v>699</v>
      </c>
      <c r="BH309" s="237" t="s">
        <v>1964</v>
      </c>
      <c r="BI309" s="237" t="s">
        <v>701</v>
      </c>
      <c r="BJ309" s="238"/>
      <c r="BK309" s="238"/>
      <c r="BL309" s="170" t="s">
        <v>3521</v>
      </c>
      <c r="BM309" s="154"/>
      <c r="BN309" s="111" t="s">
        <v>3516</v>
      </c>
      <c r="BO309" s="226" t="s">
        <v>3516</v>
      </c>
      <c r="BP309" s="130"/>
      <c r="BQ309" s="116" t="s">
        <v>704</v>
      </c>
      <c r="BR309" s="116"/>
      <c r="BS309" s="132">
        <v>44964</v>
      </c>
      <c r="BT309" s="133">
        <v>100</v>
      </c>
      <c r="BU309" s="132">
        <v>44964</v>
      </c>
      <c r="BV309" s="132"/>
      <c r="BW309" s="132"/>
      <c r="BX309" s="134"/>
      <c r="BY309" s="134"/>
      <c r="BZ309" s="134"/>
      <c r="CA309" s="132"/>
      <c r="CB309" s="135"/>
      <c r="CC309" s="132"/>
      <c r="CD309" s="136"/>
      <c r="CE309" s="136"/>
      <c r="CF309" s="136"/>
      <c r="CG309" s="135"/>
      <c r="CH309" s="129" t="s">
        <v>701</v>
      </c>
      <c r="CI309" s="132">
        <v>44986</v>
      </c>
      <c r="CJ309" s="132">
        <v>44986</v>
      </c>
      <c r="CK309" s="132"/>
      <c r="CL309" s="132">
        <v>44986</v>
      </c>
      <c r="CM309" s="133">
        <v>100</v>
      </c>
      <c r="CN309" s="132">
        <v>44986</v>
      </c>
      <c r="CO309" s="132"/>
      <c r="CP309" s="132">
        <v>45033</v>
      </c>
      <c r="CQ309" s="132">
        <v>45033</v>
      </c>
      <c r="CR309" s="117"/>
      <c r="CS309" s="132">
        <v>45033</v>
      </c>
      <c r="CT309" s="133">
        <v>100</v>
      </c>
      <c r="CU309" s="132">
        <v>45033</v>
      </c>
      <c r="CV309" s="117"/>
      <c r="CW309" s="236"/>
      <c r="CX309" s="236"/>
      <c r="CY309" s="117">
        <v>45032</v>
      </c>
      <c r="CZ309" s="117">
        <v>45032</v>
      </c>
      <c r="DA309" s="117"/>
      <c r="DB309" s="117">
        <v>45032</v>
      </c>
      <c r="DC309" s="133">
        <v>100</v>
      </c>
      <c r="DD309" s="117">
        <v>45032</v>
      </c>
      <c r="DE309" s="138"/>
      <c r="DF309" s="138">
        <v>45007</v>
      </c>
      <c r="DG309" s="139" t="s">
        <v>4446</v>
      </c>
      <c r="DH309" s="117">
        <v>45040</v>
      </c>
      <c r="DI309" s="117">
        <v>45040</v>
      </c>
      <c r="DJ309" s="117">
        <v>45040</v>
      </c>
      <c r="DK309" s="117">
        <v>45040</v>
      </c>
      <c r="DL309" s="117"/>
      <c r="DM309" s="117"/>
      <c r="DN309" s="117"/>
      <c r="DO309" s="117"/>
      <c r="DP309" s="140"/>
      <c r="DQ309" s="117"/>
      <c r="DR309" s="117"/>
      <c r="DS309" s="117">
        <v>45058</v>
      </c>
      <c r="DT309" s="117">
        <v>45058</v>
      </c>
      <c r="DU309" s="117"/>
      <c r="DV309" s="117">
        <v>45058</v>
      </c>
      <c r="DW309" s="133">
        <v>100</v>
      </c>
      <c r="DX309" s="117">
        <v>45058</v>
      </c>
      <c r="DY309" s="117"/>
      <c r="DZ309" s="117">
        <v>45041</v>
      </c>
      <c r="EA309" s="117">
        <v>45041</v>
      </c>
      <c r="EB309" s="117"/>
      <c r="EC309" s="117">
        <v>45041</v>
      </c>
      <c r="ED309" s="116">
        <v>100</v>
      </c>
      <c r="EE309" s="117">
        <v>45041</v>
      </c>
      <c r="EF309" s="117" t="s">
        <v>4485</v>
      </c>
      <c r="EG309" s="117">
        <v>45049</v>
      </c>
      <c r="EH309" s="117">
        <v>45049</v>
      </c>
      <c r="EI309" s="117"/>
      <c r="EJ309" s="117">
        <v>45050</v>
      </c>
      <c r="EK309" s="116">
        <v>100</v>
      </c>
      <c r="EL309" s="117">
        <v>45062</v>
      </c>
      <c r="EM309" s="122" t="s">
        <v>4884</v>
      </c>
      <c r="EN309" s="141"/>
      <c r="EO309" s="141"/>
      <c r="EP309" s="141"/>
      <c r="EQ309" s="141"/>
      <c r="ER309" s="141"/>
      <c r="ES309" s="141"/>
      <c r="ET309" s="141"/>
      <c r="EU309" s="117"/>
      <c r="EV309" s="117"/>
      <c r="EW309" s="117"/>
      <c r="EX309" s="117"/>
      <c r="EY309" s="117"/>
      <c r="EZ309" s="117"/>
      <c r="FA309" s="117"/>
      <c r="FB309" s="117">
        <v>45069</v>
      </c>
      <c r="FC309" s="117">
        <v>45069</v>
      </c>
      <c r="FD309" s="117"/>
      <c r="FE309" s="117">
        <v>45069</v>
      </c>
      <c r="FF309" s="116">
        <v>100</v>
      </c>
      <c r="FG309" s="117">
        <v>45071</v>
      </c>
      <c r="FH309" s="138"/>
      <c r="FI309" s="142"/>
      <c r="FJ309" s="142"/>
      <c r="FK309" s="143">
        <v>243347</v>
      </c>
      <c r="FL309" s="143">
        <v>243347</v>
      </c>
      <c r="FM309" s="139" t="s">
        <v>708</v>
      </c>
      <c r="FN309" s="142"/>
      <c r="FO309" s="142"/>
      <c r="FP309" s="143">
        <v>243347</v>
      </c>
      <c r="FQ309" s="143">
        <v>243347</v>
      </c>
      <c r="FR309" s="139" t="s">
        <v>708</v>
      </c>
      <c r="FS309" s="465" t="s">
        <v>4718</v>
      </c>
      <c r="FT309" s="466">
        <v>45155</v>
      </c>
      <c r="FU309" s="467" t="s">
        <v>4799</v>
      </c>
      <c r="FW309" s="475" t="s">
        <v>4724</v>
      </c>
      <c r="FX309" s="474">
        <v>45110</v>
      </c>
      <c r="FY309" s="475" t="s">
        <v>4804</v>
      </c>
    </row>
    <row r="310" spans="1:181" ht="20.100000000000001" customHeight="1" x14ac:dyDescent="0.5">
      <c r="A310" s="109">
        <v>309</v>
      </c>
      <c r="B310" s="109" t="s">
        <v>3361</v>
      </c>
      <c r="C310" s="109">
        <v>23</v>
      </c>
      <c r="D310" s="367" t="s">
        <v>3362</v>
      </c>
      <c r="E310" s="110" t="s">
        <v>912</v>
      </c>
      <c r="F310" s="110" t="s">
        <v>1561</v>
      </c>
      <c r="G310" s="111" t="s">
        <v>64</v>
      </c>
      <c r="H310" s="110" t="s">
        <v>3522</v>
      </c>
      <c r="I310" s="110" t="s">
        <v>3523</v>
      </c>
      <c r="J310" s="110"/>
      <c r="K310" s="111" t="s">
        <v>3524</v>
      </c>
      <c r="L310" s="111" t="s">
        <v>1576</v>
      </c>
      <c r="M310" s="111" t="s">
        <v>912</v>
      </c>
      <c r="N310" s="111" t="s">
        <v>1565</v>
      </c>
      <c r="O310" s="111" t="s">
        <v>3525</v>
      </c>
      <c r="P310" s="113">
        <v>15.297176</v>
      </c>
      <c r="Q310" s="113">
        <v>100.187471</v>
      </c>
      <c r="R310" s="114" t="s">
        <v>3526</v>
      </c>
      <c r="S310" s="114" t="s">
        <v>3527</v>
      </c>
      <c r="T310" s="115"/>
      <c r="U310" s="115"/>
      <c r="V310" s="115"/>
      <c r="W310" s="115" t="s">
        <v>3528</v>
      </c>
      <c r="X310" s="115"/>
      <c r="Y310" s="115"/>
      <c r="Z310" s="181"/>
      <c r="AA310" s="181"/>
      <c r="AB310" s="115"/>
      <c r="AC310" s="115"/>
      <c r="AD310" s="166" t="s">
        <v>1313</v>
      </c>
      <c r="AE310" s="166" t="s">
        <v>1314</v>
      </c>
      <c r="AF310" s="117" t="s">
        <v>690</v>
      </c>
      <c r="AG310" s="132">
        <v>44964</v>
      </c>
      <c r="AH310" s="168" t="s">
        <v>691</v>
      </c>
      <c r="AI310" s="118" t="s">
        <v>692</v>
      </c>
      <c r="AJ310" s="145">
        <v>8</v>
      </c>
      <c r="AK310" s="146">
        <v>12</v>
      </c>
      <c r="AL310" s="146">
        <v>3.4</v>
      </c>
      <c r="AM310" s="146">
        <f>AJ310*AK310</f>
        <v>96</v>
      </c>
      <c r="AN310" s="147">
        <v>2</v>
      </c>
      <c r="AO310" s="147">
        <v>2</v>
      </c>
      <c r="AP310" s="240" t="s">
        <v>816</v>
      </c>
      <c r="AQ310" s="147">
        <v>15</v>
      </c>
      <c r="AR310" s="147">
        <v>3</v>
      </c>
      <c r="AS310" s="147"/>
      <c r="AT310" s="138">
        <v>44964</v>
      </c>
      <c r="AU310" s="294" t="s">
        <v>1572</v>
      </c>
      <c r="AV310" s="295" t="s">
        <v>696</v>
      </c>
      <c r="AW310" s="235"/>
      <c r="AX310" s="236"/>
      <c r="AY310" s="236"/>
      <c r="AZ310" s="236"/>
      <c r="BA310" s="297"/>
      <c r="BB310" s="297"/>
      <c r="BC310" s="297"/>
      <c r="BD310" s="235" t="s">
        <v>698</v>
      </c>
      <c r="BE310" s="235"/>
      <c r="BF310" s="235"/>
      <c r="BG310" s="237" t="s">
        <v>699</v>
      </c>
      <c r="BH310" s="237" t="s">
        <v>1964</v>
      </c>
      <c r="BI310" s="237" t="s">
        <v>701</v>
      </c>
      <c r="BJ310" s="238"/>
      <c r="BK310" s="298"/>
      <c r="BL310" s="153"/>
      <c r="BM310" s="154"/>
      <c r="BN310" s="111" t="s">
        <v>3525</v>
      </c>
      <c r="BO310" s="226" t="s">
        <v>3525</v>
      </c>
      <c r="BP310" s="130"/>
      <c r="BQ310" s="116" t="s">
        <v>704</v>
      </c>
      <c r="BR310" s="116"/>
      <c r="BS310" s="132">
        <v>44964</v>
      </c>
      <c r="BT310" s="133">
        <v>100</v>
      </c>
      <c r="BU310" s="132">
        <v>44964</v>
      </c>
      <c r="BV310" s="132"/>
      <c r="BW310" s="132"/>
      <c r="BX310" s="134"/>
      <c r="BY310" s="134"/>
      <c r="BZ310" s="134"/>
      <c r="CA310" s="132"/>
      <c r="CB310" s="135"/>
      <c r="CC310" s="132"/>
      <c r="CD310" s="136"/>
      <c r="CE310" s="136"/>
      <c r="CF310" s="136"/>
      <c r="CG310" s="135"/>
      <c r="CH310" s="129" t="s">
        <v>701</v>
      </c>
      <c r="CI310" s="117">
        <v>45031</v>
      </c>
      <c r="CJ310" s="117">
        <v>45031</v>
      </c>
      <c r="CK310" s="132"/>
      <c r="CL310" s="117">
        <v>45031</v>
      </c>
      <c r="CM310" s="133">
        <v>100</v>
      </c>
      <c r="CN310" s="117">
        <v>45031</v>
      </c>
      <c r="CO310" s="117"/>
      <c r="CP310" s="132">
        <v>45034</v>
      </c>
      <c r="CQ310" s="132">
        <v>45034</v>
      </c>
      <c r="CR310" s="117"/>
      <c r="CS310" s="132">
        <v>45034</v>
      </c>
      <c r="CT310" s="133">
        <v>100</v>
      </c>
      <c r="CU310" s="132">
        <v>45034</v>
      </c>
      <c r="CV310" s="117"/>
      <c r="CW310" s="236"/>
      <c r="CX310" s="236"/>
      <c r="CY310" s="117">
        <v>45031</v>
      </c>
      <c r="CZ310" s="117">
        <v>45031</v>
      </c>
      <c r="DA310" s="117"/>
      <c r="DB310" s="117">
        <v>45031</v>
      </c>
      <c r="DC310" s="133">
        <v>100</v>
      </c>
      <c r="DD310" s="117">
        <v>45031</v>
      </c>
      <c r="DE310" s="138"/>
      <c r="DF310" s="138">
        <v>45023</v>
      </c>
      <c r="DG310" s="139" t="s">
        <v>4387</v>
      </c>
      <c r="DH310" s="117">
        <v>45041</v>
      </c>
      <c r="DI310" s="117">
        <v>45041</v>
      </c>
      <c r="DJ310" s="117">
        <v>45041</v>
      </c>
      <c r="DK310" s="117">
        <v>45041</v>
      </c>
      <c r="DL310" s="117"/>
      <c r="DM310" s="117"/>
      <c r="DN310" s="117"/>
      <c r="DO310" s="117"/>
      <c r="DP310" s="140"/>
      <c r="DQ310" s="117"/>
      <c r="DR310" s="117"/>
      <c r="DS310" s="117">
        <v>45063</v>
      </c>
      <c r="DT310" s="117">
        <v>45063</v>
      </c>
      <c r="DU310" s="117"/>
      <c r="DV310" s="117">
        <v>45063</v>
      </c>
      <c r="DW310" s="133">
        <v>100</v>
      </c>
      <c r="DX310" s="117">
        <v>45063</v>
      </c>
      <c r="DY310" s="117"/>
      <c r="DZ310" s="117">
        <v>45045</v>
      </c>
      <c r="EA310" s="117">
        <v>45045</v>
      </c>
      <c r="EB310" s="117"/>
      <c r="EC310" s="117">
        <v>45045</v>
      </c>
      <c r="ED310" s="116">
        <v>100</v>
      </c>
      <c r="EE310" s="117">
        <v>45045</v>
      </c>
      <c r="EF310" s="117" t="s">
        <v>4585</v>
      </c>
      <c r="EG310" s="117">
        <v>45050</v>
      </c>
      <c r="EH310" s="117">
        <v>45050</v>
      </c>
      <c r="EI310" s="117"/>
      <c r="EJ310" s="117">
        <v>45051</v>
      </c>
      <c r="EK310" s="116">
        <v>100</v>
      </c>
      <c r="EL310" s="117">
        <v>45062</v>
      </c>
      <c r="EM310" s="122" t="s">
        <v>4781</v>
      </c>
      <c r="EN310" s="141"/>
      <c r="EO310" s="141"/>
      <c r="EP310" s="141"/>
      <c r="EQ310" s="141"/>
      <c r="ER310" s="141"/>
      <c r="ES310" s="141"/>
      <c r="ET310" s="141"/>
      <c r="EU310" s="117"/>
      <c r="EV310" s="117"/>
      <c r="EW310" s="117"/>
      <c r="EX310" s="117"/>
      <c r="EY310" s="117"/>
      <c r="EZ310" s="117"/>
      <c r="FA310" s="117"/>
      <c r="FB310" s="117">
        <v>45071</v>
      </c>
      <c r="FC310" s="117">
        <v>45071</v>
      </c>
      <c r="FD310" s="117">
        <v>45071</v>
      </c>
      <c r="FE310" s="117">
        <v>45071</v>
      </c>
      <c r="FF310" s="116">
        <v>70</v>
      </c>
      <c r="FG310" s="117"/>
      <c r="FH310" s="138"/>
      <c r="FI310" s="142"/>
      <c r="FJ310" s="142"/>
      <c r="FK310" s="143">
        <v>243350</v>
      </c>
      <c r="FL310" s="143">
        <v>243350</v>
      </c>
      <c r="FM310" s="139" t="s">
        <v>708</v>
      </c>
      <c r="FN310" s="142"/>
      <c r="FO310" s="142"/>
      <c r="FP310" s="143">
        <v>243350</v>
      </c>
      <c r="FQ310" s="143">
        <v>243350</v>
      </c>
      <c r="FR310" s="139" t="s">
        <v>708</v>
      </c>
      <c r="FS310" s="465" t="s">
        <v>4718</v>
      </c>
      <c r="FT310" s="466">
        <v>45156</v>
      </c>
      <c r="FU310" s="467" t="s">
        <v>4799</v>
      </c>
      <c r="FW310" s="475" t="s">
        <v>4724</v>
      </c>
      <c r="FX310" s="474">
        <v>45110</v>
      </c>
      <c r="FY310" s="475" t="s">
        <v>4804</v>
      </c>
    </row>
    <row r="311" spans="1:181" ht="20.100000000000001" customHeight="1" x14ac:dyDescent="0.5">
      <c r="A311" s="109">
        <v>310</v>
      </c>
      <c r="B311" s="109" t="s">
        <v>3361</v>
      </c>
      <c r="C311" s="109">
        <v>24</v>
      </c>
      <c r="D311" s="367" t="s">
        <v>3362</v>
      </c>
      <c r="E311" s="110" t="s">
        <v>912</v>
      </c>
      <c r="F311" s="110" t="s">
        <v>1202</v>
      </c>
      <c r="G311" s="111" t="s">
        <v>384</v>
      </c>
      <c r="H311" s="110" t="s">
        <v>1672</v>
      </c>
      <c r="I311" s="110" t="s">
        <v>3529</v>
      </c>
      <c r="J311" s="110"/>
      <c r="K311" s="111" t="s">
        <v>3530</v>
      </c>
      <c r="L311" s="111" t="s">
        <v>1270</v>
      </c>
      <c r="M311" s="111" t="s">
        <v>912</v>
      </c>
      <c r="N311" s="111" t="s">
        <v>1207</v>
      </c>
      <c r="O311" s="111" t="s">
        <v>3531</v>
      </c>
      <c r="P311" s="113">
        <v>12.566533</v>
      </c>
      <c r="Q311" s="113">
        <v>102.542518</v>
      </c>
      <c r="R311" s="114" t="s">
        <v>3532</v>
      </c>
      <c r="S311" s="114" t="s">
        <v>3533</v>
      </c>
      <c r="T311" s="115"/>
      <c r="U311" s="115"/>
      <c r="V311" s="115"/>
      <c r="W311" s="115" t="s">
        <v>3534</v>
      </c>
      <c r="X311" s="115"/>
      <c r="Y311" s="115"/>
      <c r="Z311" s="181"/>
      <c r="AA311" s="181"/>
      <c r="AB311" s="115"/>
      <c r="AC311" s="115"/>
      <c r="AD311" s="166" t="s">
        <v>1224</v>
      </c>
      <c r="AE311" s="266" t="s">
        <v>1225</v>
      </c>
      <c r="AF311" s="273">
        <v>44984</v>
      </c>
      <c r="AG311" s="273">
        <v>44981</v>
      </c>
      <c r="AH311" s="118" t="s">
        <v>691</v>
      </c>
      <c r="AI311" s="118" t="s">
        <v>692</v>
      </c>
      <c r="AJ311" s="145"/>
      <c r="AK311" s="146"/>
      <c r="AL311" s="146"/>
      <c r="AM311" s="146"/>
      <c r="AN311" s="147"/>
      <c r="AO311" s="147"/>
      <c r="AP311" s="116"/>
      <c r="AQ311" s="147"/>
      <c r="AR311" s="147"/>
      <c r="AS311" s="149"/>
      <c r="AT311" s="122"/>
      <c r="AU311" s="142"/>
      <c r="AV311" s="149"/>
      <c r="AW311" s="150"/>
      <c r="AX311" s="149"/>
      <c r="AY311" s="149"/>
      <c r="AZ311" s="149"/>
      <c r="BA311" s="149"/>
      <c r="BB311" s="149"/>
      <c r="BC311" s="149"/>
      <c r="BD311" s="150"/>
      <c r="BE311" s="150" t="s">
        <v>1247</v>
      </c>
      <c r="BF311" s="150">
        <v>1</v>
      </c>
      <c r="BG311" s="151"/>
      <c r="BH311" s="151" t="s">
        <v>1964</v>
      </c>
      <c r="BI311" s="151"/>
      <c r="BJ311" s="152"/>
      <c r="BK311" s="152"/>
      <c r="BL311" s="153"/>
      <c r="BM311" s="154"/>
      <c r="BN311" s="155" t="s">
        <v>3531</v>
      </c>
      <c r="BO311" s="311" t="s">
        <v>3531</v>
      </c>
      <c r="BP311" s="196"/>
      <c r="BQ311" s="269" t="s">
        <v>1215</v>
      </c>
      <c r="BR311" s="269"/>
      <c r="BS311" s="273">
        <v>44981</v>
      </c>
      <c r="BT311" s="133">
        <v>100</v>
      </c>
      <c r="BU311" s="132">
        <v>44981</v>
      </c>
      <c r="BV311" s="132"/>
      <c r="BW311" s="132"/>
      <c r="BX311" s="134"/>
      <c r="BY311" s="134"/>
      <c r="BZ311" s="134"/>
      <c r="CA311" s="132"/>
      <c r="CB311" s="135"/>
      <c r="CC311" s="132" t="s">
        <v>1248</v>
      </c>
      <c r="CD311" s="270" t="s">
        <v>1287</v>
      </c>
      <c r="CE311" s="270"/>
      <c r="CF311" s="270"/>
      <c r="CG311" s="135"/>
      <c r="CH311" s="129"/>
      <c r="CI311" s="132">
        <v>45014</v>
      </c>
      <c r="CJ311" s="132">
        <v>45014</v>
      </c>
      <c r="CK311" s="132"/>
      <c r="CL311" s="132">
        <v>45014</v>
      </c>
      <c r="CM311" s="133">
        <v>100</v>
      </c>
      <c r="CN311" s="132">
        <v>45014</v>
      </c>
      <c r="CO311" s="240"/>
      <c r="CP311" s="132">
        <v>45023</v>
      </c>
      <c r="CQ311" s="117">
        <v>45023</v>
      </c>
      <c r="CR311" s="240"/>
      <c r="CS311" s="117">
        <v>45023</v>
      </c>
      <c r="CT311" s="133">
        <v>100</v>
      </c>
      <c r="CU311" s="117">
        <v>45023</v>
      </c>
      <c r="CV311" s="129"/>
      <c r="CW311" s="149"/>
      <c r="CX311" s="149"/>
      <c r="CY311" s="222">
        <v>45019</v>
      </c>
      <c r="CZ311" s="117">
        <v>45022</v>
      </c>
      <c r="DA311" s="117"/>
      <c r="DB311" s="117">
        <v>45023</v>
      </c>
      <c r="DC311" s="133">
        <v>100</v>
      </c>
      <c r="DD311" s="117">
        <v>45023</v>
      </c>
      <c r="DE311" s="138"/>
      <c r="DF311" s="138">
        <v>45019</v>
      </c>
      <c r="DG311" s="139" t="s">
        <v>4413</v>
      </c>
      <c r="DH311" s="117">
        <v>45042</v>
      </c>
      <c r="DI311" s="117">
        <v>45042</v>
      </c>
      <c r="DJ311" s="117">
        <v>45042</v>
      </c>
      <c r="DK311" s="117">
        <v>45042</v>
      </c>
      <c r="DL311" s="240"/>
      <c r="DM311" s="240"/>
      <c r="DN311" s="240"/>
      <c r="DO311" s="240"/>
      <c r="DP311" s="271"/>
      <c r="DQ311" s="240"/>
      <c r="DR311" s="240"/>
      <c r="DS311" s="117">
        <v>45051</v>
      </c>
      <c r="DT311" s="117">
        <v>45051</v>
      </c>
      <c r="DU311" s="117"/>
      <c r="DV311" s="117">
        <v>45051</v>
      </c>
      <c r="DW311" s="133">
        <v>100</v>
      </c>
      <c r="DX311" s="117">
        <v>45051</v>
      </c>
      <c r="DY311" s="240"/>
      <c r="DZ311" s="117"/>
      <c r="EA311" s="117"/>
      <c r="EB311" s="240"/>
      <c r="EC311" s="117"/>
      <c r="ED311" s="240"/>
      <c r="EE311" s="117"/>
      <c r="EF311" s="240"/>
      <c r="EG311" s="117">
        <v>45057</v>
      </c>
      <c r="EH311" s="117">
        <v>45057</v>
      </c>
      <c r="EI311" s="117"/>
      <c r="EJ311" s="117">
        <v>45057</v>
      </c>
      <c r="EK311" s="116">
        <v>100</v>
      </c>
      <c r="EL311" s="117">
        <v>45062</v>
      </c>
      <c r="EM311" s="122" t="s">
        <v>4899</v>
      </c>
      <c r="EN311" s="141"/>
      <c r="EO311" s="141"/>
      <c r="EP311" s="141"/>
      <c r="EQ311" s="141"/>
      <c r="ER311" s="141"/>
      <c r="ES311" s="141"/>
      <c r="ET311" s="141"/>
      <c r="EU311" s="240"/>
      <c r="EV311" s="240"/>
      <c r="EW311" s="240"/>
      <c r="EX311" s="240"/>
      <c r="EY311" s="240"/>
      <c r="EZ311" s="240"/>
      <c r="FA311" s="240"/>
      <c r="FB311" s="117">
        <v>45057</v>
      </c>
      <c r="FC311" s="117"/>
      <c r="FD311" s="117"/>
      <c r="FE311" s="117"/>
      <c r="FF311" s="116"/>
      <c r="FG311" s="117"/>
      <c r="FH311" s="138"/>
      <c r="FI311" s="142"/>
      <c r="FJ311" s="142"/>
      <c r="FK311" s="143"/>
      <c r="FL311" s="143"/>
      <c r="FM311" s="139"/>
      <c r="FN311" s="142"/>
      <c r="FO311" s="142"/>
      <c r="FP311" s="143"/>
      <c r="FQ311" s="143"/>
      <c r="FR311" s="139"/>
      <c r="FS311" s="452" t="s">
        <v>4723</v>
      </c>
      <c r="FT311" s="453">
        <v>45183</v>
      </c>
      <c r="FU311" s="454" t="s">
        <v>4808</v>
      </c>
      <c r="FW311" s="451" t="s">
        <v>4718</v>
      </c>
      <c r="FX311" s="463">
        <v>45141</v>
      </c>
      <c r="FY311" s="451" t="s">
        <v>4715</v>
      </c>
    </row>
    <row r="312" spans="1:181" ht="20.100000000000001" customHeight="1" x14ac:dyDescent="0.5">
      <c r="A312" s="109">
        <v>311</v>
      </c>
      <c r="B312" s="109" t="s">
        <v>3361</v>
      </c>
      <c r="C312" s="109">
        <v>25</v>
      </c>
      <c r="D312" s="367" t="s">
        <v>3372</v>
      </c>
      <c r="E312" s="110" t="s">
        <v>912</v>
      </c>
      <c r="F312" s="110" t="s">
        <v>1202</v>
      </c>
      <c r="G312" s="111" t="s">
        <v>384</v>
      </c>
      <c r="H312" s="110" t="s">
        <v>1646</v>
      </c>
      <c r="I312" s="110" t="s">
        <v>3535</v>
      </c>
      <c r="J312" s="110"/>
      <c r="K312" s="111" t="s">
        <v>3536</v>
      </c>
      <c r="L312" s="111" t="s">
        <v>1654</v>
      </c>
      <c r="M312" s="111" t="s">
        <v>912</v>
      </c>
      <c r="N312" s="111" t="s">
        <v>1207</v>
      </c>
      <c r="O312" s="111" t="s">
        <v>3537</v>
      </c>
      <c r="P312" s="113">
        <v>12.510197</v>
      </c>
      <c r="Q312" s="113">
        <v>102.34619499999999</v>
      </c>
      <c r="R312" s="114" t="s">
        <v>3538</v>
      </c>
      <c r="S312" s="114" t="s">
        <v>3539</v>
      </c>
      <c r="T312" s="115"/>
      <c r="U312" s="115"/>
      <c r="V312" s="115"/>
      <c r="W312" s="371" t="s">
        <v>3540</v>
      </c>
      <c r="X312" s="371"/>
      <c r="Y312" s="115"/>
      <c r="Z312" s="181"/>
      <c r="AA312" s="181"/>
      <c r="AB312" s="371"/>
      <c r="AC312" s="371"/>
      <c r="AD312" s="166" t="s">
        <v>1211</v>
      </c>
      <c r="AE312" s="266" t="s">
        <v>1212</v>
      </c>
      <c r="AF312" s="267">
        <v>44981</v>
      </c>
      <c r="AG312" s="132">
        <v>44980</v>
      </c>
      <c r="AH312" s="118" t="s">
        <v>691</v>
      </c>
      <c r="AI312" s="118" t="s">
        <v>692</v>
      </c>
      <c r="AJ312" s="145">
        <v>6</v>
      </c>
      <c r="AK312" s="146">
        <v>9</v>
      </c>
      <c r="AL312" s="146">
        <v>3.5</v>
      </c>
      <c r="AM312" s="146">
        <v>54</v>
      </c>
      <c r="AN312" s="147">
        <v>1</v>
      </c>
      <c r="AO312" s="147">
        <v>1</v>
      </c>
      <c r="AP312" s="116" t="s">
        <v>3541</v>
      </c>
      <c r="AQ312" s="147" t="s">
        <v>863</v>
      </c>
      <c r="AR312" s="147">
        <v>3</v>
      </c>
      <c r="AS312" s="149"/>
      <c r="AT312" s="122"/>
      <c r="AU312" s="142"/>
      <c r="AV312" s="149"/>
      <c r="AW312" s="150"/>
      <c r="AX312" s="149"/>
      <c r="AY312" s="149"/>
      <c r="AZ312" s="149"/>
      <c r="BA312" s="149"/>
      <c r="BB312" s="149"/>
      <c r="BC312" s="149"/>
      <c r="BD312" s="150" t="s">
        <v>698</v>
      </c>
      <c r="BE312" s="150"/>
      <c r="BF312" s="150"/>
      <c r="BG312" s="151" t="s">
        <v>699</v>
      </c>
      <c r="BH312" s="151" t="s">
        <v>1964</v>
      </c>
      <c r="BI312" s="151" t="s">
        <v>701</v>
      </c>
      <c r="BJ312" s="152"/>
      <c r="BK312" s="152"/>
      <c r="BL312" s="153"/>
      <c r="BM312" s="154"/>
      <c r="BN312" s="155" t="s">
        <v>3537</v>
      </c>
      <c r="BO312" s="311" t="s">
        <v>3537</v>
      </c>
      <c r="BP312" s="196"/>
      <c r="BQ312" s="269" t="s">
        <v>1215</v>
      </c>
      <c r="BR312" s="116"/>
      <c r="BS312" s="132">
        <v>44980</v>
      </c>
      <c r="BT312" s="133">
        <v>100</v>
      </c>
      <c r="BU312" s="132">
        <v>44980</v>
      </c>
      <c r="BV312" s="132"/>
      <c r="BW312" s="132"/>
      <c r="BX312" s="134"/>
      <c r="BY312" s="134"/>
      <c r="BZ312" s="134"/>
      <c r="CA312" s="132"/>
      <c r="CB312" s="135"/>
      <c r="CC312" s="132" t="s">
        <v>1248</v>
      </c>
      <c r="CD312" s="270" t="s">
        <v>1217</v>
      </c>
      <c r="CE312" s="270"/>
      <c r="CF312" s="270"/>
      <c r="CG312" s="135"/>
      <c r="CH312" s="129"/>
      <c r="CI312" s="132">
        <v>45012</v>
      </c>
      <c r="CJ312" s="132">
        <v>45012</v>
      </c>
      <c r="CK312" s="240"/>
      <c r="CL312" s="132">
        <v>45012</v>
      </c>
      <c r="CM312" s="133">
        <v>100</v>
      </c>
      <c r="CN312" s="132">
        <v>45012</v>
      </c>
      <c r="CO312" s="240"/>
      <c r="CP312" s="132">
        <v>45012</v>
      </c>
      <c r="CQ312" s="132">
        <v>45012</v>
      </c>
      <c r="CR312" s="240"/>
      <c r="CS312" s="132">
        <v>45012</v>
      </c>
      <c r="CT312" s="133">
        <v>100</v>
      </c>
      <c r="CU312" s="132">
        <v>45012</v>
      </c>
      <c r="CV312" s="116"/>
      <c r="CW312" s="149"/>
      <c r="CX312" s="149"/>
      <c r="CY312" s="222">
        <v>45019</v>
      </c>
      <c r="CZ312" s="117">
        <v>45022</v>
      </c>
      <c r="DA312" s="117"/>
      <c r="DB312" s="117">
        <v>45022</v>
      </c>
      <c r="DC312" s="133">
        <v>100</v>
      </c>
      <c r="DD312" s="117">
        <v>45022</v>
      </c>
      <c r="DE312" s="138"/>
      <c r="DF312" s="138">
        <v>45012</v>
      </c>
      <c r="DG312" s="139" t="s">
        <v>4383</v>
      </c>
      <c r="DH312" s="117">
        <v>45043</v>
      </c>
      <c r="DI312" s="117">
        <v>45043</v>
      </c>
      <c r="DJ312" s="117">
        <v>45043</v>
      </c>
      <c r="DK312" s="117">
        <v>45043</v>
      </c>
      <c r="DL312" s="240"/>
      <c r="DM312" s="240"/>
      <c r="DN312" s="240"/>
      <c r="DO312" s="240"/>
      <c r="DP312" s="271"/>
      <c r="DQ312" s="240"/>
      <c r="DR312" s="240"/>
      <c r="DS312" s="117">
        <v>45055</v>
      </c>
      <c r="DT312" s="117">
        <v>45052</v>
      </c>
      <c r="DU312" s="117"/>
      <c r="DV312" s="117">
        <v>45052</v>
      </c>
      <c r="DW312" s="133">
        <v>100</v>
      </c>
      <c r="DX312" s="117">
        <v>45052</v>
      </c>
      <c r="DY312" s="240"/>
      <c r="DZ312" s="117"/>
      <c r="EA312" s="117"/>
      <c r="EB312" s="240"/>
      <c r="EC312" s="117"/>
      <c r="ED312" s="240"/>
      <c r="EE312" s="117"/>
      <c r="EF312" s="240"/>
      <c r="EG312" s="117">
        <v>45051</v>
      </c>
      <c r="EH312" s="117">
        <v>45051</v>
      </c>
      <c r="EI312" s="117"/>
      <c r="EJ312" s="117">
        <v>45052</v>
      </c>
      <c r="EK312" s="116">
        <v>100</v>
      </c>
      <c r="EL312" s="117">
        <v>45062</v>
      </c>
      <c r="EM312" s="122" t="s">
        <v>4726</v>
      </c>
      <c r="EN312" s="141"/>
      <c r="EO312" s="141"/>
      <c r="EP312" s="141"/>
      <c r="EQ312" s="141"/>
      <c r="ER312" s="141"/>
      <c r="ES312" s="141"/>
      <c r="ET312" s="141"/>
      <c r="EU312" s="240"/>
      <c r="EV312" s="240"/>
      <c r="EW312" s="240"/>
      <c r="EX312" s="240"/>
      <c r="EY312" s="240"/>
      <c r="EZ312" s="240"/>
      <c r="FA312" s="240"/>
      <c r="FB312" s="117">
        <v>45056</v>
      </c>
      <c r="FC312" s="117"/>
      <c r="FD312" s="117"/>
      <c r="FE312" s="117"/>
      <c r="FF312" s="116"/>
      <c r="FG312" s="117"/>
      <c r="FH312" s="138"/>
      <c r="FI312" s="142"/>
      <c r="FJ312" s="142"/>
      <c r="FK312" s="143"/>
      <c r="FL312" s="143"/>
      <c r="FM312" s="139"/>
      <c r="FN312" s="142"/>
      <c r="FO312" s="142"/>
      <c r="FP312" s="143"/>
      <c r="FQ312" s="143"/>
      <c r="FR312" s="139"/>
      <c r="FS312" s="452" t="s">
        <v>4723</v>
      </c>
      <c r="FT312" s="453">
        <v>45184</v>
      </c>
      <c r="FU312" s="454" t="s">
        <v>4808</v>
      </c>
      <c r="FW312" s="451" t="s">
        <v>4723</v>
      </c>
      <c r="FX312" s="463">
        <v>45141</v>
      </c>
      <c r="FY312" s="451" t="s">
        <v>4715</v>
      </c>
    </row>
    <row r="313" spans="1:181" ht="20.100000000000001" customHeight="1" x14ac:dyDescent="0.5">
      <c r="A313" s="109">
        <v>312</v>
      </c>
      <c r="B313" s="109" t="s">
        <v>3361</v>
      </c>
      <c r="C313" s="109">
        <v>26</v>
      </c>
      <c r="D313" s="367" t="s">
        <v>3372</v>
      </c>
      <c r="E313" s="110" t="s">
        <v>912</v>
      </c>
      <c r="F313" s="110" t="s">
        <v>1202</v>
      </c>
      <c r="G313" s="111" t="s">
        <v>384</v>
      </c>
      <c r="H313" s="110" t="s">
        <v>1203</v>
      </c>
      <c r="I313" s="110" t="s">
        <v>3542</v>
      </c>
      <c r="J313" s="110"/>
      <c r="K313" s="111" t="s">
        <v>3543</v>
      </c>
      <c r="L313" s="111" t="s">
        <v>1270</v>
      </c>
      <c r="M313" s="111" t="s">
        <v>912</v>
      </c>
      <c r="N313" s="111" t="s">
        <v>1207</v>
      </c>
      <c r="O313" s="209" t="s">
        <v>3544</v>
      </c>
      <c r="P313" s="113">
        <v>12.248868</v>
      </c>
      <c r="Q313" s="113">
        <v>102.521433</v>
      </c>
      <c r="R313" s="114" t="s">
        <v>3545</v>
      </c>
      <c r="S313" s="114" t="s">
        <v>3546</v>
      </c>
      <c r="T313" s="115"/>
      <c r="U313" s="115"/>
      <c r="V313" s="115"/>
      <c r="W313" s="371" t="s">
        <v>3547</v>
      </c>
      <c r="X313" s="371"/>
      <c r="Y313" s="115"/>
      <c r="Z313" s="181"/>
      <c r="AA313" s="181"/>
      <c r="AB313" s="371"/>
      <c r="AC313" s="371"/>
      <c r="AD313" s="348" t="s">
        <v>1224</v>
      </c>
      <c r="AE313" s="348" t="s">
        <v>1225</v>
      </c>
      <c r="AF313" s="273">
        <v>44984</v>
      </c>
      <c r="AG313" s="132">
        <v>44984</v>
      </c>
      <c r="AH313" s="118" t="s">
        <v>691</v>
      </c>
      <c r="AI313" s="118" t="s">
        <v>692</v>
      </c>
      <c r="AJ313" s="145"/>
      <c r="AK313" s="146"/>
      <c r="AL313" s="146"/>
      <c r="AM313" s="146"/>
      <c r="AN313" s="147"/>
      <c r="AO313" s="147"/>
      <c r="AP313" s="116"/>
      <c r="AQ313" s="147"/>
      <c r="AR313" s="147"/>
      <c r="AS313" s="149"/>
      <c r="AT313" s="122"/>
      <c r="AU313" s="142"/>
      <c r="AV313" s="149"/>
      <c r="AW313" s="150"/>
      <c r="AX313" s="149"/>
      <c r="AY313" s="149"/>
      <c r="AZ313" s="149"/>
      <c r="BA313" s="149"/>
      <c r="BB313" s="149"/>
      <c r="BC313" s="149"/>
      <c r="BD313" s="150"/>
      <c r="BE313" s="150" t="s">
        <v>3548</v>
      </c>
      <c r="BF313" s="150">
        <v>1</v>
      </c>
      <c r="BG313" s="151"/>
      <c r="BH313" s="151" t="s">
        <v>1964</v>
      </c>
      <c r="BI313" s="151"/>
      <c r="BJ313" s="152"/>
      <c r="BK313" s="152"/>
      <c r="BL313" s="153"/>
      <c r="BM313" s="154"/>
      <c r="BN313" s="155" t="s">
        <v>3544</v>
      </c>
      <c r="BO313" s="311" t="s">
        <v>3544</v>
      </c>
      <c r="BP313" s="196"/>
      <c r="BQ313" s="269" t="s">
        <v>1215</v>
      </c>
      <c r="BR313" s="116"/>
      <c r="BS313" s="132">
        <v>44984</v>
      </c>
      <c r="BT313" s="133">
        <v>100</v>
      </c>
      <c r="BU313" s="132">
        <v>44984</v>
      </c>
      <c r="BV313" s="132"/>
      <c r="BW313" s="132"/>
      <c r="BX313" s="134"/>
      <c r="BY313" s="134"/>
      <c r="BZ313" s="134"/>
      <c r="CA313" s="132"/>
      <c r="CB313" s="135"/>
      <c r="CC313" s="372" t="s">
        <v>1248</v>
      </c>
      <c r="CD313" s="270" t="s">
        <v>1217</v>
      </c>
      <c r="CE313" s="270"/>
      <c r="CF313" s="270"/>
      <c r="CG313" s="135"/>
      <c r="CH313" s="129"/>
      <c r="CI313" s="132">
        <v>45019</v>
      </c>
      <c r="CJ313" s="132">
        <v>45019</v>
      </c>
      <c r="CK313" s="132"/>
      <c r="CL313" s="132">
        <v>45019</v>
      </c>
      <c r="CM313" s="133">
        <v>100</v>
      </c>
      <c r="CN313" s="132">
        <v>45019</v>
      </c>
      <c r="CO313" s="240"/>
      <c r="CP313" s="132">
        <v>45023</v>
      </c>
      <c r="CQ313" s="132">
        <v>45022</v>
      </c>
      <c r="CR313" s="240"/>
      <c r="CS313" s="132">
        <v>45022</v>
      </c>
      <c r="CT313" s="133">
        <v>100</v>
      </c>
      <c r="CU313" s="132">
        <v>45022</v>
      </c>
      <c r="CV313" s="129"/>
      <c r="CW313" s="149"/>
      <c r="CX313" s="149"/>
      <c r="CY313" s="117">
        <v>45026</v>
      </c>
      <c r="CZ313" s="117">
        <v>45026</v>
      </c>
      <c r="DA313" s="117"/>
      <c r="DB313" s="117">
        <v>45026</v>
      </c>
      <c r="DC313" s="133">
        <v>100</v>
      </c>
      <c r="DD313" s="117">
        <v>45026</v>
      </c>
      <c r="DE313" s="138"/>
      <c r="DF313" s="138">
        <v>45012</v>
      </c>
      <c r="DG313" s="139" t="s">
        <v>4383</v>
      </c>
      <c r="DH313" s="117">
        <v>45026</v>
      </c>
      <c r="DI313" s="117">
        <v>45026</v>
      </c>
      <c r="DJ313" s="117">
        <v>45026</v>
      </c>
      <c r="DK313" s="117">
        <v>45026</v>
      </c>
      <c r="DL313" s="240"/>
      <c r="DM313" s="240"/>
      <c r="DN313" s="240"/>
      <c r="DO313" s="240"/>
      <c r="DP313" s="271"/>
      <c r="DQ313" s="240"/>
      <c r="DR313" s="240"/>
      <c r="DS313" s="117">
        <v>45054</v>
      </c>
      <c r="DT313" s="117">
        <v>45056</v>
      </c>
      <c r="DU313" s="117"/>
      <c r="DV313" s="117">
        <v>45056</v>
      </c>
      <c r="DW313" s="133">
        <v>100</v>
      </c>
      <c r="DX313" s="117">
        <v>45056</v>
      </c>
      <c r="DY313" s="240"/>
      <c r="DZ313" s="117"/>
      <c r="EA313" s="117"/>
      <c r="EB313" s="240"/>
      <c r="EC313" s="117"/>
      <c r="ED313" s="240"/>
      <c r="EE313" s="117"/>
      <c r="EF313" s="240"/>
      <c r="EG313" s="117">
        <v>45052</v>
      </c>
      <c r="EH313" s="117">
        <v>45052</v>
      </c>
      <c r="EI313" s="117"/>
      <c r="EJ313" s="117">
        <v>45053</v>
      </c>
      <c r="EK313" s="116">
        <v>100</v>
      </c>
      <c r="EL313" s="117">
        <v>45062</v>
      </c>
      <c r="EM313" s="122" t="s">
        <v>4776</v>
      </c>
      <c r="EN313" s="141"/>
      <c r="EO313" s="141"/>
      <c r="EP313" s="141"/>
      <c r="EQ313" s="141"/>
      <c r="ER313" s="141"/>
      <c r="ES313" s="141"/>
      <c r="ET313" s="141"/>
      <c r="EU313" s="240"/>
      <c r="EV313" s="240"/>
      <c r="EW313" s="240"/>
      <c r="EX313" s="240"/>
      <c r="EY313" s="240"/>
      <c r="EZ313" s="240"/>
      <c r="FA313" s="240"/>
      <c r="FB313" s="117">
        <v>45058</v>
      </c>
      <c r="FC313" s="117">
        <v>45071</v>
      </c>
      <c r="FD313" s="117"/>
      <c r="FE313" s="117">
        <v>45071</v>
      </c>
      <c r="FF313" s="116">
        <v>100</v>
      </c>
      <c r="FG313" s="117">
        <v>45071</v>
      </c>
      <c r="FH313" s="138"/>
      <c r="FI313" s="142"/>
      <c r="FJ313" s="142"/>
      <c r="FK313" s="143"/>
      <c r="FL313" s="143"/>
      <c r="FM313" s="139"/>
      <c r="FN313" s="142"/>
      <c r="FO313" s="142"/>
      <c r="FP313" s="143"/>
      <c r="FQ313" s="143"/>
      <c r="FR313" s="139"/>
      <c r="FS313" s="452" t="s">
        <v>4723</v>
      </c>
      <c r="FT313" s="453">
        <v>45184</v>
      </c>
      <c r="FU313" s="454" t="s">
        <v>4808</v>
      </c>
      <c r="FW313" s="451" t="s">
        <v>4723</v>
      </c>
      <c r="FX313" s="463">
        <v>45141</v>
      </c>
      <c r="FY313" s="451" t="s">
        <v>4715</v>
      </c>
    </row>
    <row r="314" spans="1:181" ht="20.100000000000001" customHeight="1" x14ac:dyDescent="0.5">
      <c r="A314" s="109">
        <v>313</v>
      </c>
      <c r="B314" s="109" t="s">
        <v>3361</v>
      </c>
      <c r="C314" s="109">
        <v>27</v>
      </c>
      <c r="D314" s="367" t="s">
        <v>3372</v>
      </c>
      <c r="E314" s="110" t="s">
        <v>912</v>
      </c>
      <c r="F314" s="110" t="s">
        <v>1302</v>
      </c>
      <c r="G314" s="111" t="s">
        <v>159</v>
      </c>
      <c r="H314" s="110" t="s">
        <v>1707</v>
      </c>
      <c r="I314" s="110" t="s">
        <v>3549</v>
      </c>
      <c r="J314" s="110"/>
      <c r="K314" s="111" t="s">
        <v>3550</v>
      </c>
      <c r="L314" s="111" t="s">
        <v>1724</v>
      </c>
      <c r="M314" s="111" t="s">
        <v>912</v>
      </c>
      <c r="N314" s="111" t="s">
        <v>1306</v>
      </c>
      <c r="O314" s="111" t="s">
        <v>3551</v>
      </c>
      <c r="P314" s="113">
        <v>14.253830000000001</v>
      </c>
      <c r="Q314" s="113">
        <v>101.065483</v>
      </c>
      <c r="R314" s="114" t="s">
        <v>3552</v>
      </c>
      <c r="S314" s="114" t="s">
        <v>3553</v>
      </c>
      <c r="T314" s="115" t="s">
        <v>3554</v>
      </c>
      <c r="U314" s="115" t="s">
        <v>3555</v>
      </c>
      <c r="V314" s="115"/>
      <c r="W314" s="115" t="s">
        <v>3556</v>
      </c>
      <c r="X314" s="115"/>
      <c r="Y314" s="115"/>
      <c r="Z314" s="181"/>
      <c r="AA314" s="181"/>
      <c r="AB314" s="115"/>
      <c r="AC314" s="115"/>
      <c r="AD314" s="312" t="s">
        <v>1717</v>
      </c>
      <c r="AE314" s="312" t="s">
        <v>1718</v>
      </c>
      <c r="AF314" s="117" t="s">
        <v>690</v>
      </c>
      <c r="AG314" s="132">
        <v>44979</v>
      </c>
      <c r="AH314" s="313" t="s">
        <v>691</v>
      </c>
      <c r="AI314" s="277" t="s">
        <v>692</v>
      </c>
      <c r="AJ314" s="145">
        <v>6</v>
      </c>
      <c r="AK314" s="146">
        <v>9</v>
      </c>
      <c r="AL314" s="146">
        <v>3</v>
      </c>
      <c r="AM314" s="146">
        <v>54</v>
      </c>
      <c r="AN314" s="147">
        <v>2</v>
      </c>
      <c r="AO314" s="147">
        <v>2</v>
      </c>
      <c r="AP314" s="116" t="s">
        <v>1142</v>
      </c>
      <c r="AQ314" s="147" t="s">
        <v>863</v>
      </c>
      <c r="AR314" s="147">
        <v>3</v>
      </c>
      <c r="AS314" s="149"/>
      <c r="AT314" s="122">
        <v>44980</v>
      </c>
      <c r="AU314" s="142"/>
      <c r="AV314" s="149" t="s">
        <v>696</v>
      </c>
      <c r="AW314" s="150" t="s">
        <v>2349</v>
      </c>
      <c r="AX314" s="147"/>
      <c r="AY314" s="147"/>
      <c r="AZ314" s="147"/>
      <c r="BA314" s="147"/>
      <c r="BB314" s="147" t="s">
        <v>697</v>
      </c>
      <c r="BC314" s="147"/>
      <c r="BD314" s="150"/>
      <c r="BE314" s="150" t="s">
        <v>1721</v>
      </c>
      <c r="BF314" s="158">
        <v>1</v>
      </c>
      <c r="BG314" s="151" t="s">
        <v>699</v>
      </c>
      <c r="BH314" s="151" t="s">
        <v>1964</v>
      </c>
      <c r="BI314" s="151" t="s">
        <v>701</v>
      </c>
      <c r="BJ314" s="152"/>
      <c r="BK314" s="152"/>
      <c r="BL314" s="153"/>
      <c r="BM314" s="154"/>
      <c r="BN314" s="155" t="s">
        <v>3551</v>
      </c>
      <c r="BO314" s="226" t="s">
        <v>3551</v>
      </c>
      <c r="BP314" s="130"/>
      <c r="BQ314" s="116" t="s">
        <v>704</v>
      </c>
      <c r="BR314" s="116"/>
      <c r="BS314" s="132">
        <v>44979</v>
      </c>
      <c r="BT314" s="133">
        <v>100</v>
      </c>
      <c r="BU314" s="132">
        <v>44979</v>
      </c>
      <c r="BV314" s="132"/>
      <c r="BW314" s="132"/>
      <c r="BX314" s="134"/>
      <c r="BY314" s="134"/>
      <c r="BZ314" s="134"/>
      <c r="CA314" s="132"/>
      <c r="CB314" s="135"/>
      <c r="CC314" s="132"/>
      <c r="CD314" s="136"/>
      <c r="CE314" s="136"/>
      <c r="CF314" s="136"/>
      <c r="CG314" s="135"/>
      <c r="CH314" s="129" t="s">
        <v>701</v>
      </c>
      <c r="CI314" s="132">
        <v>45001</v>
      </c>
      <c r="CJ314" s="132">
        <v>45001</v>
      </c>
      <c r="CK314" s="132"/>
      <c r="CL314" s="132">
        <v>45001</v>
      </c>
      <c r="CM314" s="133">
        <v>100</v>
      </c>
      <c r="CN314" s="132">
        <v>45001</v>
      </c>
      <c r="CO314" s="117"/>
      <c r="CP314" s="436"/>
      <c r="CQ314" s="435"/>
      <c r="CR314" s="436"/>
      <c r="CS314" s="435"/>
      <c r="CT314" s="437"/>
      <c r="CU314" s="434"/>
      <c r="CV314" s="117"/>
      <c r="CW314" s="147"/>
      <c r="CX314" s="149"/>
      <c r="CY314" s="117">
        <v>45001</v>
      </c>
      <c r="CZ314" s="117">
        <v>45001</v>
      </c>
      <c r="DA314" s="117"/>
      <c r="DB314" s="117">
        <v>45002</v>
      </c>
      <c r="DC314" s="133">
        <v>100</v>
      </c>
      <c r="DD314" s="117">
        <v>45002</v>
      </c>
      <c r="DE314" s="138"/>
      <c r="DF314" s="138">
        <v>45007</v>
      </c>
      <c r="DG314" s="139" t="s">
        <v>4446</v>
      </c>
      <c r="DH314" s="117">
        <v>45021</v>
      </c>
      <c r="DI314" s="117">
        <v>45021</v>
      </c>
      <c r="DJ314" s="117">
        <v>45021</v>
      </c>
      <c r="DK314" s="117">
        <v>45021</v>
      </c>
      <c r="DL314" s="117"/>
      <c r="DM314" s="117"/>
      <c r="DN314" s="117"/>
      <c r="DO314" s="117"/>
      <c r="DP314" s="140"/>
      <c r="DQ314" s="117"/>
      <c r="DR314" s="117"/>
      <c r="DS314" s="117">
        <v>45056</v>
      </c>
      <c r="DT314" s="117">
        <v>45056</v>
      </c>
      <c r="DU314" s="117"/>
      <c r="DV314" s="117">
        <v>45056</v>
      </c>
      <c r="DW314" s="133">
        <v>100</v>
      </c>
      <c r="DX314" s="117">
        <v>45056</v>
      </c>
      <c r="DY314" s="117"/>
      <c r="DZ314" s="117">
        <v>45038</v>
      </c>
      <c r="EA314" s="117">
        <v>45038</v>
      </c>
      <c r="EB314" s="117"/>
      <c r="EC314" s="117">
        <v>45038</v>
      </c>
      <c r="ED314" s="116">
        <v>100</v>
      </c>
      <c r="EE314" s="117">
        <v>45038</v>
      </c>
      <c r="EF314" s="117" t="s">
        <v>4468</v>
      </c>
      <c r="EG314" s="117">
        <v>45038</v>
      </c>
      <c r="EH314" s="117">
        <v>45038</v>
      </c>
      <c r="EI314" s="117"/>
      <c r="EJ314" s="117">
        <v>45038</v>
      </c>
      <c r="EK314" s="116">
        <v>100</v>
      </c>
      <c r="EL314" s="117">
        <v>45062</v>
      </c>
      <c r="EM314" s="122" t="s">
        <v>4468</v>
      </c>
      <c r="EN314" s="141"/>
      <c r="EO314" s="141"/>
      <c r="EP314" s="141"/>
      <c r="EQ314" s="141"/>
      <c r="ER314" s="141"/>
      <c r="ES314" s="141"/>
      <c r="ET314" s="141"/>
      <c r="EU314" s="117"/>
      <c r="EV314" s="117"/>
      <c r="EW314" s="117"/>
      <c r="EX314" s="117"/>
      <c r="EY314" s="117"/>
      <c r="EZ314" s="117"/>
      <c r="FA314" s="117"/>
      <c r="FB314" s="117">
        <v>45062</v>
      </c>
      <c r="FC314" s="117">
        <v>45062</v>
      </c>
      <c r="FD314" s="117">
        <v>45062</v>
      </c>
      <c r="FE314" s="117">
        <v>45063</v>
      </c>
      <c r="FF314" s="116">
        <v>70</v>
      </c>
      <c r="FG314" s="117"/>
      <c r="FH314" s="138"/>
      <c r="FI314" s="142"/>
      <c r="FJ314" s="142"/>
      <c r="FK314" s="143">
        <v>243354</v>
      </c>
      <c r="FL314" s="143">
        <v>243354</v>
      </c>
      <c r="FM314" s="139" t="s">
        <v>708</v>
      </c>
      <c r="FN314" s="142"/>
      <c r="FO314" s="142"/>
      <c r="FP314" s="143">
        <v>243354</v>
      </c>
      <c r="FQ314" s="143">
        <v>243354</v>
      </c>
      <c r="FR314" s="139" t="s">
        <v>708</v>
      </c>
      <c r="FS314" s="476" t="s">
        <v>4718</v>
      </c>
      <c r="FT314" s="477">
        <v>45139</v>
      </c>
      <c r="FU314" s="478" t="s">
        <v>4813</v>
      </c>
      <c r="FW314" s="479" t="s">
        <v>4724</v>
      </c>
      <c r="FX314" s="480">
        <v>45124</v>
      </c>
      <c r="FY314" s="479" t="s">
        <v>4814</v>
      </c>
    </row>
    <row r="315" spans="1:181" ht="20.100000000000001" customHeight="1" x14ac:dyDescent="0.5">
      <c r="A315" s="109">
        <v>314</v>
      </c>
      <c r="B315" s="109" t="s">
        <v>3361</v>
      </c>
      <c r="C315" s="109">
        <v>28</v>
      </c>
      <c r="D315" s="367" t="s">
        <v>3372</v>
      </c>
      <c r="E315" s="110" t="s">
        <v>912</v>
      </c>
      <c r="F315" s="110" t="s">
        <v>1302</v>
      </c>
      <c r="G315" s="111" t="s">
        <v>159</v>
      </c>
      <c r="H315" s="110" t="s">
        <v>1731</v>
      </c>
      <c r="I315" s="110" t="s">
        <v>1689</v>
      </c>
      <c r="J315" s="110"/>
      <c r="K315" s="111" t="s">
        <v>3557</v>
      </c>
      <c r="L315" s="111" t="s">
        <v>1724</v>
      </c>
      <c r="M315" s="111" t="s">
        <v>912</v>
      </c>
      <c r="N315" s="111" t="s">
        <v>1306</v>
      </c>
      <c r="O315" s="111" t="s">
        <v>3559</v>
      </c>
      <c r="P315" s="113">
        <v>14.143829</v>
      </c>
      <c r="Q315" s="113">
        <v>100.980436</v>
      </c>
      <c r="R315" s="285" t="s">
        <v>3560</v>
      </c>
      <c r="S315" s="286" t="s">
        <v>3561</v>
      </c>
      <c r="T315" s="115" t="s">
        <v>3562</v>
      </c>
      <c r="U315" s="115" t="s">
        <v>3563</v>
      </c>
      <c r="V315" s="115"/>
      <c r="W315" s="115" t="s">
        <v>3564</v>
      </c>
      <c r="X315" s="115"/>
      <c r="Y315" s="115"/>
      <c r="Z315" s="181"/>
      <c r="AA315" s="181"/>
      <c r="AB315" s="115"/>
      <c r="AC315" s="115"/>
      <c r="AD315" s="312" t="s">
        <v>1717</v>
      </c>
      <c r="AE315" s="312" t="s">
        <v>1718</v>
      </c>
      <c r="AF315" s="117" t="s">
        <v>690</v>
      </c>
      <c r="AG315" s="132">
        <v>44979</v>
      </c>
      <c r="AH315" s="313" t="s">
        <v>691</v>
      </c>
      <c r="AI315" s="277" t="s">
        <v>692</v>
      </c>
      <c r="AJ315" s="145">
        <v>6</v>
      </c>
      <c r="AK315" s="146">
        <v>9</v>
      </c>
      <c r="AL315" s="146">
        <v>3</v>
      </c>
      <c r="AM315" s="146">
        <v>54</v>
      </c>
      <c r="AN315" s="147">
        <v>2</v>
      </c>
      <c r="AO315" s="147">
        <v>3</v>
      </c>
      <c r="AP315" s="116" t="s">
        <v>816</v>
      </c>
      <c r="AQ315" s="147" t="s">
        <v>863</v>
      </c>
      <c r="AR315" s="147">
        <v>3</v>
      </c>
      <c r="AS315" s="149"/>
      <c r="AT315" s="122">
        <v>44980</v>
      </c>
      <c r="AU315" s="142"/>
      <c r="AV315" s="149" t="s">
        <v>696</v>
      </c>
      <c r="AW315" s="150"/>
      <c r="AX315" s="149"/>
      <c r="AY315" s="149"/>
      <c r="AZ315" s="149"/>
      <c r="BA315" s="149"/>
      <c r="BB315" s="147" t="s">
        <v>697</v>
      </c>
      <c r="BC315" s="149"/>
      <c r="BD315" s="235" t="s">
        <v>698</v>
      </c>
      <c r="BE315" s="150"/>
      <c r="BF315" s="150"/>
      <c r="BG315" s="151" t="s">
        <v>699</v>
      </c>
      <c r="BH315" s="151" t="s">
        <v>1964</v>
      </c>
      <c r="BI315" s="151" t="s">
        <v>701</v>
      </c>
      <c r="BJ315" s="152"/>
      <c r="BK315" s="152"/>
      <c r="BL315" s="153"/>
      <c r="BM315" s="154"/>
      <c r="BN315" s="155" t="s">
        <v>3558</v>
      </c>
      <c r="BO315" s="226" t="s">
        <v>3558</v>
      </c>
      <c r="BP315" s="130"/>
      <c r="BQ315" s="116" t="s">
        <v>704</v>
      </c>
      <c r="BR315" s="116"/>
      <c r="BS315" s="132">
        <v>44979</v>
      </c>
      <c r="BT315" s="133">
        <v>100</v>
      </c>
      <c r="BU315" s="132">
        <v>44979</v>
      </c>
      <c r="BV315" s="132"/>
      <c r="BW315" s="132"/>
      <c r="BX315" s="134"/>
      <c r="BY315" s="134"/>
      <c r="BZ315" s="134"/>
      <c r="CA315" s="132"/>
      <c r="CB315" s="135"/>
      <c r="CC315" s="132"/>
      <c r="CD315" s="136"/>
      <c r="CE315" s="136"/>
      <c r="CF315" s="136"/>
      <c r="CG315" s="135"/>
      <c r="CH315" s="129" t="s">
        <v>701</v>
      </c>
      <c r="CI315" s="117">
        <v>45013</v>
      </c>
      <c r="CJ315" s="117">
        <v>45013</v>
      </c>
      <c r="CK315" s="132"/>
      <c r="CL315" s="117">
        <v>45013</v>
      </c>
      <c r="CM315" s="133">
        <v>100</v>
      </c>
      <c r="CN315" s="117">
        <v>45013</v>
      </c>
      <c r="CO315" s="117"/>
      <c r="CP315" s="132">
        <v>45020</v>
      </c>
      <c r="CQ315" s="132">
        <v>45020</v>
      </c>
      <c r="CR315" s="117"/>
      <c r="CS315" s="132">
        <v>45020</v>
      </c>
      <c r="CT315" s="133">
        <v>100</v>
      </c>
      <c r="CU315" s="132">
        <v>45020</v>
      </c>
      <c r="CV315" s="117"/>
      <c r="CW315" s="147"/>
      <c r="CX315" s="149"/>
      <c r="CY315" s="117">
        <v>45013</v>
      </c>
      <c r="CZ315" s="117">
        <v>45013</v>
      </c>
      <c r="DA315" s="117"/>
      <c r="DB315" s="117">
        <v>45014</v>
      </c>
      <c r="DC315" s="133">
        <v>100</v>
      </c>
      <c r="DD315" s="117">
        <v>45020</v>
      </c>
      <c r="DE315" s="138" t="s">
        <v>3565</v>
      </c>
      <c r="DF315" s="138">
        <v>45019</v>
      </c>
      <c r="DG315" s="139" t="s">
        <v>4413</v>
      </c>
      <c r="DH315" s="117">
        <v>45036</v>
      </c>
      <c r="DI315" s="117">
        <v>45036</v>
      </c>
      <c r="DJ315" s="117">
        <v>45036</v>
      </c>
      <c r="DK315" s="117">
        <v>45036</v>
      </c>
      <c r="DL315" s="117"/>
      <c r="DM315" s="117"/>
      <c r="DN315" s="117"/>
      <c r="DO315" s="117"/>
      <c r="DP315" s="140"/>
      <c r="DQ315" s="117"/>
      <c r="DR315" s="117"/>
      <c r="DS315" s="117">
        <v>45056</v>
      </c>
      <c r="DT315" s="117">
        <v>45056</v>
      </c>
      <c r="DU315" s="117"/>
      <c r="DV315" s="117">
        <v>45056</v>
      </c>
      <c r="DW315" s="133">
        <v>100</v>
      </c>
      <c r="DX315" s="117">
        <v>45056</v>
      </c>
      <c r="DY315" s="117"/>
      <c r="DZ315" s="117">
        <v>45036</v>
      </c>
      <c r="EA315" s="117">
        <v>45036</v>
      </c>
      <c r="EB315" s="117"/>
      <c r="EC315" s="117">
        <v>45036</v>
      </c>
      <c r="ED315" s="116">
        <v>100</v>
      </c>
      <c r="EE315" s="117">
        <v>45036</v>
      </c>
      <c r="EF315" s="117" t="s">
        <v>4587</v>
      </c>
      <c r="EG315" s="117">
        <v>45036</v>
      </c>
      <c r="EH315" s="117">
        <v>45036</v>
      </c>
      <c r="EI315" s="117"/>
      <c r="EJ315" s="117">
        <v>45037</v>
      </c>
      <c r="EK315" s="116">
        <v>100</v>
      </c>
      <c r="EL315" s="117">
        <v>45062</v>
      </c>
      <c r="EM315" s="122" t="s">
        <v>4900</v>
      </c>
      <c r="EN315" s="141"/>
      <c r="EO315" s="141"/>
      <c r="EP315" s="141"/>
      <c r="EQ315" s="141"/>
      <c r="ER315" s="141"/>
      <c r="ES315" s="141"/>
      <c r="ET315" s="141"/>
      <c r="EU315" s="117"/>
      <c r="EV315" s="117"/>
      <c r="EW315" s="117"/>
      <c r="EX315" s="117"/>
      <c r="EY315" s="117"/>
      <c r="EZ315" s="117"/>
      <c r="FA315" s="117"/>
      <c r="FB315" s="117">
        <v>45061</v>
      </c>
      <c r="FC315" s="117">
        <v>45061</v>
      </c>
      <c r="FD315" s="117">
        <v>45061</v>
      </c>
      <c r="FE315" s="117">
        <v>45062</v>
      </c>
      <c r="FF315" s="116">
        <v>70</v>
      </c>
      <c r="FG315" s="117"/>
      <c r="FH315" s="138"/>
      <c r="FI315" s="142"/>
      <c r="FJ315" s="142"/>
      <c r="FK315" s="143">
        <v>243347</v>
      </c>
      <c r="FL315" s="143">
        <v>243347</v>
      </c>
      <c r="FM315" s="139" t="s">
        <v>708</v>
      </c>
      <c r="FN315" s="142"/>
      <c r="FO315" s="142"/>
      <c r="FP315" s="143">
        <v>243347</v>
      </c>
      <c r="FQ315" s="143">
        <v>243347</v>
      </c>
      <c r="FR315" s="157" t="s">
        <v>729</v>
      </c>
      <c r="FS315" s="476" t="s">
        <v>4718</v>
      </c>
      <c r="FT315" s="477">
        <v>45139</v>
      </c>
      <c r="FU315" s="478" t="s">
        <v>4813</v>
      </c>
      <c r="FW315" s="479" t="s">
        <v>4724</v>
      </c>
      <c r="FX315" s="480">
        <v>45124</v>
      </c>
      <c r="FY315" s="479" t="s">
        <v>4814</v>
      </c>
    </row>
    <row r="316" spans="1:181" ht="20.100000000000001" customHeight="1" x14ac:dyDescent="0.5">
      <c r="A316" s="109">
        <v>315</v>
      </c>
      <c r="B316" s="109" t="s">
        <v>3361</v>
      </c>
      <c r="C316" s="109">
        <v>29</v>
      </c>
      <c r="D316" s="367" t="s">
        <v>3362</v>
      </c>
      <c r="E316" s="110" t="s">
        <v>912</v>
      </c>
      <c r="F316" s="110" t="s">
        <v>1302</v>
      </c>
      <c r="G316" s="111" t="s">
        <v>159</v>
      </c>
      <c r="H316" s="110" t="s">
        <v>3566</v>
      </c>
      <c r="I316" s="110" t="s">
        <v>3566</v>
      </c>
      <c r="J316" s="110"/>
      <c r="K316" s="111" t="s">
        <v>3567</v>
      </c>
      <c r="L316" s="111" t="s">
        <v>1710</v>
      </c>
      <c r="M316" s="111" t="s">
        <v>912</v>
      </c>
      <c r="N316" s="111" t="s">
        <v>1306</v>
      </c>
      <c r="O316" s="111" t="s">
        <v>3568</v>
      </c>
      <c r="P316" s="113">
        <v>14.150432</v>
      </c>
      <c r="Q316" s="113">
        <v>101.273285</v>
      </c>
      <c r="R316" s="114" t="s">
        <v>3569</v>
      </c>
      <c r="S316" s="114" t="s">
        <v>3570</v>
      </c>
      <c r="T316" s="115" t="s">
        <v>3571</v>
      </c>
      <c r="U316" s="115" t="s">
        <v>3572</v>
      </c>
      <c r="V316" s="115"/>
      <c r="W316" s="115" t="s">
        <v>3573</v>
      </c>
      <c r="X316" s="115"/>
      <c r="Y316" s="115"/>
      <c r="Z316" s="181"/>
      <c r="AA316" s="181"/>
      <c r="AB316" s="115"/>
      <c r="AC316" s="115"/>
      <c r="AD316" s="312" t="s">
        <v>1717</v>
      </c>
      <c r="AE316" s="312" t="s">
        <v>1718</v>
      </c>
      <c r="AF316" s="117" t="s">
        <v>690</v>
      </c>
      <c r="AG316" s="132">
        <v>44979</v>
      </c>
      <c r="AH316" s="313" t="s">
        <v>691</v>
      </c>
      <c r="AI316" s="277" t="s">
        <v>692</v>
      </c>
      <c r="AJ316" s="145">
        <v>8</v>
      </c>
      <c r="AK316" s="146">
        <v>18</v>
      </c>
      <c r="AL316" s="146">
        <v>3</v>
      </c>
      <c r="AM316" s="146">
        <v>144</v>
      </c>
      <c r="AN316" s="147">
        <v>1</v>
      </c>
      <c r="AO316" s="147">
        <v>2</v>
      </c>
      <c r="AP316" s="116" t="s">
        <v>3574</v>
      </c>
      <c r="AQ316" s="147"/>
      <c r="AR316" s="147">
        <v>3</v>
      </c>
      <c r="AS316" s="149"/>
      <c r="AT316" s="122">
        <v>44980</v>
      </c>
      <c r="AU316" s="148" t="s">
        <v>1316</v>
      </c>
      <c r="AV316" s="149" t="s">
        <v>696</v>
      </c>
      <c r="AW316" s="150" t="s">
        <v>753</v>
      </c>
      <c r="AX316" s="149"/>
      <c r="AY316" s="149"/>
      <c r="AZ316" s="149"/>
      <c r="BA316" s="149"/>
      <c r="BB316" s="149"/>
      <c r="BC316" s="149"/>
      <c r="BD316" s="235" t="s">
        <v>698</v>
      </c>
      <c r="BE316" s="150"/>
      <c r="BF316" s="150"/>
      <c r="BG316" s="151" t="s">
        <v>699</v>
      </c>
      <c r="BH316" s="151" t="s">
        <v>1964</v>
      </c>
      <c r="BI316" s="151" t="s">
        <v>701</v>
      </c>
      <c r="BJ316" s="152"/>
      <c r="BK316" s="152"/>
      <c r="BL316" s="153"/>
      <c r="BM316" s="154"/>
      <c r="BN316" s="155" t="s">
        <v>3568</v>
      </c>
      <c r="BO316" s="226" t="s">
        <v>3568</v>
      </c>
      <c r="BP316" s="130"/>
      <c r="BQ316" s="116" t="s">
        <v>704</v>
      </c>
      <c r="BR316" s="116"/>
      <c r="BS316" s="132">
        <v>44979</v>
      </c>
      <c r="BT316" s="133">
        <v>100</v>
      </c>
      <c r="BU316" s="132">
        <v>44979</v>
      </c>
      <c r="BV316" s="132"/>
      <c r="BW316" s="132"/>
      <c r="BX316" s="134"/>
      <c r="BY316" s="134"/>
      <c r="BZ316" s="134"/>
      <c r="CA316" s="132"/>
      <c r="CB316" s="135"/>
      <c r="CC316" s="132"/>
      <c r="CD316" s="136"/>
      <c r="CE316" s="136"/>
      <c r="CF316" s="136"/>
      <c r="CG316" s="135"/>
      <c r="CH316" s="129" t="s">
        <v>701</v>
      </c>
      <c r="CI316" s="117">
        <v>44999</v>
      </c>
      <c r="CJ316" s="117">
        <v>44999</v>
      </c>
      <c r="CK316" s="132"/>
      <c r="CL316" s="117">
        <v>44999</v>
      </c>
      <c r="CM316" s="133">
        <v>100</v>
      </c>
      <c r="CN316" s="117">
        <v>44999</v>
      </c>
      <c r="CO316" s="117"/>
      <c r="CP316" s="434"/>
      <c r="CQ316" s="435"/>
      <c r="CR316" s="436"/>
      <c r="CS316" s="435"/>
      <c r="CT316" s="437"/>
      <c r="CU316" s="434"/>
      <c r="CV316" s="117"/>
      <c r="CW316" s="147"/>
      <c r="CX316" s="149"/>
      <c r="CY316" s="117">
        <v>45020</v>
      </c>
      <c r="CZ316" s="117">
        <v>45020</v>
      </c>
      <c r="DA316" s="117"/>
      <c r="DB316" s="117">
        <v>45020</v>
      </c>
      <c r="DC316" s="133">
        <v>100</v>
      </c>
      <c r="DD316" s="117">
        <v>45020</v>
      </c>
      <c r="DE316" s="138"/>
      <c r="DF316" s="138">
        <v>45019</v>
      </c>
      <c r="DG316" s="139" t="s">
        <v>4413</v>
      </c>
      <c r="DH316" s="117">
        <v>45034</v>
      </c>
      <c r="DI316" s="117">
        <v>45034</v>
      </c>
      <c r="DJ316" s="117">
        <v>45034</v>
      </c>
      <c r="DK316" s="117">
        <v>45034</v>
      </c>
      <c r="DL316" s="117"/>
      <c r="DM316" s="117"/>
      <c r="DN316" s="117"/>
      <c r="DO316" s="117"/>
      <c r="DP316" s="140"/>
      <c r="DQ316" s="117"/>
      <c r="DR316" s="117"/>
      <c r="DS316" s="117">
        <v>45054</v>
      </c>
      <c r="DT316" s="117">
        <v>45054</v>
      </c>
      <c r="DU316" s="117"/>
      <c r="DV316" s="117">
        <v>45054</v>
      </c>
      <c r="DW316" s="133">
        <v>100</v>
      </c>
      <c r="DX316" s="117">
        <v>45054</v>
      </c>
      <c r="DY316" s="117"/>
      <c r="DZ316" s="117">
        <v>45039</v>
      </c>
      <c r="EA316" s="117">
        <v>45039</v>
      </c>
      <c r="EB316" s="117"/>
      <c r="EC316" s="117">
        <v>45039</v>
      </c>
      <c r="ED316" s="116">
        <v>100</v>
      </c>
      <c r="EE316" s="117">
        <v>45039</v>
      </c>
      <c r="EF316" s="117" t="s">
        <v>4462</v>
      </c>
      <c r="EG316" s="117">
        <v>45049</v>
      </c>
      <c r="EH316" s="117">
        <v>45049</v>
      </c>
      <c r="EI316" s="117"/>
      <c r="EJ316" s="117">
        <v>45050</v>
      </c>
      <c r="EK316" s="116">
        <v>100</v>
      </c>
      <c r="EL316" s="117">
        <v>45063</v>
      </c>
      <c r="EM316" s="122" t="s">
        <v>4731</v>
      </c>
      <c r="EN316" s="141"/>
      <c r="EO316" s="141"/>
      <c r="EP316" s="141"/>
      <c r="EQ316" s="141"/>
      <c r="ER316" s="141"/>
      <c r="ES316" s="141"/>
      <c r="ET316" s="141"/>
      <c r="EU316" s="117"/>
      <c r="EV316" s="117"/>
      <c r="EW316" s="117"/>
      <c r="EX316" s="117"/>
      <c r="EY316" s="117"/>
      <c r="EZ316" s="117"/>
      <c r="FA316" s="117"/>
      <c r="FB316" s="117">
        <v>45059</v>
      </c>
      <c r="FC316" s="117">
        <v>45059</v>
      </c>
      <c r="FD316" s="117">
        <v>45059</v>
      </c>
      <c r="FE316" s="117">
        <v>45060</v>
      </c>
      <c r="FF316" s="116">
        <v>20</v>
      </c>
      <c r="FG316" s="117"/>
      <c r="FH316" s="138"/>
      <c r="FI316" s="142"/>
      <c r="FJ316" s="142"/>
      <c r="FK316" s="143">
        <v>243347</v>
      </c>
      <c r="FL316" s="143">
        <v>243347</v>
      </c>
      <c r="FM316" s="139" t="s">
        <v>708</v>
      </c>
      <c r="FN316" s="142"/>
      <c r="FO316" s="142"/>
      <c r="FP316" s="143">
        <v>243347</v>
      </c>
      <c r="FQ316" s="143">
        <v>243347</v>
      </c>
      <c r="FR316" s="157" t="s">
        <v>729</v>
      </c>
      <c r="FS316" s="476" t="s">
        <v>4718</v>
      </c>
      <c r="FT316" s="477">
        <v>45139</v>
      </c>
      <c r="FU316" s="478" t="s">
        <v>4813</v>
      </c>
      <c r="FW316" s="479" t="s">
        <v>4724</v>
      </c>
      <c r="FX316" s="480">
        <v>45124</v>
      </c>
      <c r="FY316" s="479" t="s">
        <v>4814</v>
      </c>
    </row>
    <row r="317" spans="1:181" ht="20.100000000000001" customHeight="1" x14ac:dyDescent="0.5">
      <c r="A317" s="109">
        <v>316</v>
      </c>
      <c r="B317" s="109" t="s">
        <v>3361</v>
      </c>
      <c r="C317" s="109">
        <v>30</v>
      </c>
      <c r="D317" s="367" t="s">
        <v>3372</v>
      </c>
      <c r="E317" s="110" t="s">
        <v>912</v>
      </c>
      <c r="F317" s="110" t="s">
        <v>1751</v>
      </c>
      <c r="G317" s="111" t="s">
        <v>164</v>
      </c>
      <c r="H317" s="110" t="s">
        <v>1929</v>
      </c>
      <c r="I317" s="110" t="s">
        <v>3575</v>
      </c>
      <c r="J317" s="110"/>
      <c r="K317" s="111" t="s">
        <v>3576</v>
      </c>
      <c r="L317" s="111" t="s">
        <v>1782</v>
      </c>
      <c r="M317" s="111" t="s">
        <v>912</v>
      </c>
      <c r="N317" s="111" t="s">
        <v>682</v>
      </c>
      <c r="O317" s="111" t="s">
        <v>3577</v>
      </c>
      <c r="P317" s="113">
        <v>14.132987</v>
      </c>
      <c r="Q317" s="113">
        <v>100.015773</v>
      </c>
      <c r="R317" s="114" t="s">
        <v>3578</v>
      </c>
      <c r="S317" s="114" t="s">
        <v>3579</v>
      </c>
      <c r="T317" s="115"/>
      <c r="U317" s="115" t="s">
        <v>3580</v>
      </c>
      <c r="V317" s="115"/>
      <c r="W317" s="373" t="s">
        <v>3581</v>
      </c>
      <c r="X317" s="373"/>
      <c r="Y317" s="115"/>
      <c r="Z317" s="181"/>
      <c r="AA317" s="181"/>
      <c r="AB317" s="373"/>
      <c r="AC317" s="373"/>
      <c r="AD317" s="166" t="s">
        <v>1762</v>
      </c>
      <c r="AE317" s="166" t="s">
        <v>1763</v>
      </c>
      <c r="AF317" s="117" t="s">
        <v>690</v>
      </c>
      <c r="AG317" s="132">
        <v>44963</v>
      </c>
      <c r="AH317" s="168" t="s">
        <v>691</v>
      </c>
      <c r="AI317" s="118" t="s">
        <v>692</v>
      </c>
      <c r="AJ317" s="145">
        <v>6</v>
      </c>
      <c r="AK317" s="146">
        <v>9</v>
      </c>
      <c r="AL317" s="146">
        <v>3.6</v>
      </c>
      <c r="AM317" s="146">
        <f>AJ317*AK317</f>
        <v>54</v>
      </c>
      <c r="AN317" s="147">
        <v>1</v>
      </c>
      <c r="AO317" s="147">
        <v>2</v>
      </c>
      <c r="AP317" s="240" t="s">
        <v>3582</v>
      </c>
      <c r="AQ317" s="147" t="s">
        <v>848</v>
      </c>
      <c r="AR317" s="147">
        <v>3</v>
      </c>
      <c r="AS317" s="147"/>
      <c r="AT317" s="138">
        <v>44964</v>
      </c>
      <c r="AU317" s="294" t="s">
        <v>1815</v>
      </c>
      <c r="AV317" s="295" t="s">
        <v>725</v>
      </c>
      <c r="AW317" s="296" t="s">
        <v>1584</v>
      </c>
      <c r="AX317" s="297"/>
      <c r="AY317" s="297"/>
      <c r="AZ317" s="297"/>
      <c r="BA317" s="297" t="s">
        <v>697</v>
      </c>
      <c r="BB317" s="297" t="s">
        <v>697</v>
      </c>
      <c r="BC317" s="297"/>
      <c r="BD317" s="235" t="s">
        <v>698</v>
      </c>
      <c r="BE317" s="296"/>
      <c r="BF317" s="296"/>
      <c r="BG317" s="237" t="s">
        <v>699</v>
      </c>
      <c r="BH317" s="237" t="s">
        <v>1964</v>
      </c>
      <c r="BI317" s="237" t="s">
        <v>701</v>
      </c>
      <c r="BJ317" s="298"/>
      <c r="BK317" s="298"/>
      <c r="BL317" s="153"/>
      <c r="BM317" s="154"/>
      <c r="BN317" s="111" t="s">
        <v>3577</v>
      </c>
      <c r="BO317" s="319" t="s">
        <v>3577</v>
      </c>
      <c r="BP317" s="317"/>
      <c r="BQ317" s="116" t="s">
        <v>704</v>
      </c>
      <c r="BR317" s="116"/>
      <c r="BS317" s="132">
        <v>44963</v>
      </c>
      <c r="BT317" s="133">
        <v>100</v>
      </c>
      <c r="BU317" s="132">
        <v>44963</v>
      </c>
      <c r="BV317" s="132"/>
      <c r="BW317" s="132"/>
      <c r="BX317" s="134"/>
      <c r="BY317" s="134"/>
      <c r="BZ317" s="134"/>
      <c r="CA317" s="132"/>
      <c r="CB317" s="135"/>
      <c r="CC317" s="132"/>
      <c r="CD317" s="136"/>
      <c r="CE317" s="136"/>
      <c r="CF317" s="136"/>
      <c r="CG317" s="135"/>
      <c r="CH317" s="129" t="s">
        <v>701</v>
      </c>
      <c r="CI317" s="132">
        <v>44986</v>
      </c>
      <c r="CJ317" s="132">
        <v>44986</v>
      </c>
      <c r="CK317" s="132"/>
      <c r="CL317" s="132">
        <v>44986</v>
      </c>
      <c r="CM317" s="133">
        <v>100</v>
      </c>
      <c r="CN317" s="132">
        <v>44986</v>
      </c>
      <c r="CO317" s="132"/>
      <c r="CP317" s="132">
        <v>45042</v>
      </c>
      <c r="CQ317" s="132">
        <v>45042</v>
      </c>
      <c r="CR317" s="117"/>
      <c r="CS317" s="132">
        <v>45042</v>
      </c>
      <c r="CT317" s="133">
        <v>100</v>
      </c>
      <c r="CU317" s="132">
        <v>45042</v>
      </c>
      <c r="CV317" s="117"/>
      <c r="CW317" s="297"/>
      <c r="CX317" s="297"/>
      <c r="CY317" s="117">
        <v>45025</v>
      </c>
      <c r="CZ317" s="117">
        <v>45025</v>
      </c>
      <c r="DA317" s="117"/>
      <c r="DB317" s="117">
        <v>45026</v>
      </c>
      <c r="DC317" s="133">
        <v>100</v>
      </c>
      <c r="DD317" s="117">
        <v>45026</v>
      </c>
      <c r="DE317" s="138"/>
      <c r="DF317" s="138">
        <v>45007</v>
      </c>
      <c r="DG317" s="139" t="s">
        <v>4446</v>
      </c>
      <c r="DH317" s="117">
        <v>45020</v>
      </c>
      <c r="DI317" s="117">
        <v>45020</v>
      </c>
      <c r="DJ317" s="117">
        <v>45020</v>
      </c>
      <c r="DK317" s="117">
        <v>45020</v>
      </c>
      <c r="DL317" s="117"/>
      <c r="DM317" s="117"/>
      <c r="DN317" s="117"/>
      <c r="DO317" s="117"/>
      <c r="DP317" s="140"/>
      <c r="DQ317" s="117"/>
      <c r="DR317" s="117"/>
      <c r="DS317" s="117"/>
      <c r="DT317" s="117"/>
      <c r="DU317" s="117"/>
      <c r="DV317" s="117"/>
      <c r="DW317" s="133"/>
      <c r="DX317" s="117"/>
      <c r="DY317" s="117"/>
      <c r="DZ317" s="117">
        <v>45041</v>
      </c>
      <c r="EA317" s="117">
        <v>45041</v>
      </c>
      <c r="EB317" s="117"/>
      <c r="EC317" s="117">
        <v>45041</v>
      </c>
      <c r="ED317" s="116">
        <v>100</v>
      </c>
      <c r="EE317" s="117">
        <v>45041</v>
      </c>
      <c r="EF317" s="117" t="s">
        <v>1044</v>
      </c>
      <c r="EG317" s="117">
        <v>45041</v>
      </c>
      <c r="EH317" s="117">
        <v>45041</v>
      </c>
      <c r="EI317" s="117"/>
      <c r="EJ317" s="117">
        <v>45041</v>
      </c>
      <c r="EK317" s="116">
        <v>100</v>
      </c>
      <c r="EL317" s="117">
        <v>45062</v>
      </c>
      <c r="EM317" s="122" t="s">
        <v>1044</v>
      </c>
      <c r="EN317" s="141"/>
      <c r="EO317" s="141"/>
      <c r="EP317" s="141"/>
      <c r="EQ317" s="141"/>
      <c r="ER317" s="141"/>
      <c r="ES317" s="141"/>
      <c r="ET317" s="141"/>
      <c r="EU317" s="117"/>
      <c r="EV317" s="117"/>
      <c r="EW317" s="117"/>
      <c r="EX317" s="117"/>
      <c r="EY317" s="117"/>
      <c r="EZ317" s="117"/>
      <c r="FA317" s="117"/>
      <c r="FB317" s="117">
        <v>45061</v>
      </c>
      <c r="FC317" s="117">
        <v>45061</v>
      </c>
      <c r="FD317" s="117">
        <v>45061</v>
      </c>
      <c r="FE317" s="117">
        <v>45062</v>
      </c>
      <c r="FF317" s="116">
        <v>70</v>
      </c>
      <c r="FG317" s="117"/>
      <c r="FH317" s="138" t="s">
        <v>4770</v>
      </c>
      <c r="FI317" s="142"/>
      <c r="FJ317" s="142"/>
      <c r="FK317" s="143">
        <v>243341</v>
      </c>
      <c r="FL317" s="143">
        <v>243341</v>
      </c>
      <c r="FM317" s="139" t="s">
        <v>708</v>
      </c>
      <c r="FN317" s="142"/>
      <c r="FO317" s="142"/>
      <c r="FP317" s="143">
        <v>243341</v>
      </c>
      <c r="FQ317" s="143">
        <v>243341</v>
      </c>
      <c r="FR317" s="139" t="s">
        <v>708</v>
      </c>
      <c r="FS317" s="481" t="s">
        <v>4723</v>
      </c>
      <c r="FT317" s="482">
        <v>45118</v>
      </c>
      <c r="FU317" s="483" t="s">
        <v>4816</v>
      </c>
      <c r="FW317" s="478" t="s">
        <v>4718</v>
      </c>
      <c r="FX317" s="477">
        <v>45100</v>
      </c>
      <c r="FY317" s="478" t="s">
        <v>4817</v>
      </c>
    </row>
    <row r="318" spans="1:181" ht="20.100000000000001" customHeight="1" x14ac:dyDescent="0.5">
      <c r="A318" s="109">
        <v>317</v>
      </c>
      <c r="B318" s="109" t="s">
        <v>3361</v>
      </c>
      <c r="C318" s="109">
        <v>31</v>
      </c>
      <c r="D318" s="367" t="s">
        <v>3372</v>
      </c>
      <c r="E318" s="110" t="s">
        <v>912</v>
      </c>
      <c r="F318" s="110" t="s">
        <v>1751</v>
      </c>
      <c r="G318" s="111" t="s">
        <v>164</v>
      </c>
      <c r="H318" s="110" t="s">
        <v>1837</v>
      </c>
      <c r="I318" s="110" t="s">
        <v>3583</v>
      </c>
      <c r="J318" s="110"/>
      <c r="K318" s="111" t="s">
        <v>3584</v>
      </c>
      <c r="L318" s="111" t="s">
        <v>1782</v>
      </c>
      <c r="M318" s="111" t="s">
        <v>912</v>
      </c>
      <c r="N318" s="111" t="s">
        <v>682</v>
      </c>
      <c r="O318" s="111" t="s">
        <v>3585</v>
      </c>
      <c r="P318" s="113">
        <v>13.8915259</v>
      </c>
      <c r="Q318" s="113">
        <v>100.08950539999999</v>
      </c>
      <c r="R318" s="114" t="s">
        <v>3586</v>
      </c>
      <c r="S318" s="114" t="s">
        <v>3587</v>
      </c>
      <c r="T318" s="115"/>
      <c r="U318" s="115" t="s">
        <v>3588</v>
      </c>
      <c r="V318" s="115"/>
      <c r="W318" s="115" t="s">
        <v>3589</v>
      </c>
      <c r="X318" s="115"/>
      <c r="Y318" s="115"/>
      <c r="Z318" s="181"/>
      <c r="AA318" s="181"/>
      <c r="AB318" s="115"/>
      <c r="AC318" s="115"/>
      <c r="AD318" s="166" t="s">
        <v>1775</v>
      </c>
      <c r="AE318" s="166" t="s">
        <v>1776</v>
      </c>
      <c r="AF318" s="117" t="s">
        <v>690</v>
      </c>
      <c r="AG318" s="132">
        <v>44960</v>
      </c>
      <c r="AH318" s="168" t="s">
        <v>691</v>
      </c>
      <c r="AI318" s="118" t="s">
        <v>692</v>
      </c>
      <c r="AJ318" s="145">
        <v>6</v>
      </c>
      <c r="AK318" s="146">
        <v>9</v>
      </c>
      <c r="AL318" s="146">
        <v>3.6</v>
      </c>
      <c r="AM318" s="146">
        <f>AJ318*AK318</f>
        <v>54</v>
      </c>
      <c r="AN318" s="147">
        <v>1</v>
      </c>
      <c r="AO318" s="147">
        <v>1</v>
      </c>
      <c r="AP318" s="240" t="s">
        <v>816</v>
      </c>
      <c r="AQ318" s="147" t="s">
        <v>752</v>
      </c>
      <c r="AR318" s="147">
        <v>1</v>
      </c>
      <c r="AS318" s="147"/>
      <c r="AT318" s="138">
        <v>44964</v>
      </c>
      <c r="AU318" s="294" t="s">
        <v>1815</v>
      </c>
      <c r="AV318" s="295" t="s">
        <v>696</v>
      </c>
      <c r="AW318" s="296"/>
      <c r="AX318" s="297"/>
      <c r="AY318" s="297"/>
      <c r="AZ318" s="297"/>
      <c r="BA318" s="297" t="s">
        <v>697</v>
      </c>
      <c r="BB318" s="297"/>
      <c r="BC318" s="297"/>
      <c r="BD318" s="296" t="s">
        <v>698</v>
      </c>
      <c r="BE318" s="296"/>
      <c r="BF318" s="296"/>
      <c r="BG318" s="237" t="s">
        <v>699</v>
      </c>
      <c r="BH318" s="262" t="s">
        <v>1964</v>
      </c>
      <c r="BI318" s="237" t="s">
        <v>701</v>
      </c>
      <c r="BJ318" s="298"/>
      <c r="BK318" s="298"/>
      <c r="BL318" s="153"/>
      <c r="BM318" s="154"/>
      <c r="BN318" s="111" t="s">
        <v>3585</v>
      </c>
      <c r="BO318" s="319" t="s">
        <v>3585</v>
      </c>
      <c r="BP318" s="317"/>
      <c r="BQ318" s="116" t="s">
        <v>704</v>
      </c>
      <c r="BR318" s="116"/>
      <c r="BS318" s="132">
        <v>44960</v>
      </c>
      <c r="BT318" s="133">
        <v>100</v>
      </c>
      <c r="BU318" s="132">
        <v>44960</v>
      </c>
      <c r="BV318" s="132"/>
      <c r="BW318" s="132"/>
      <c r="BX318" s="134"/>
      <c r="BY318" s="134"/>
      <c r="BZ318" s="134"/>
      <c r="CA318" s="132"/>
      <c r="CB318" s="135"/>
      <c r="CC318" s="132"/>
      <c r="CD318" s="136"/>
      <c r="CE318" s="136"/>
      <c r="CF318" s="136"/>
      <c r="CG318" s="135"/>
      <c r="CH318" s="129" t="s">
        <v>701</v>
      </c>
      <c r="CI318" s="117">
        <v>45016</v>
      </c>
      <c r="CJ318" s="117">
        <v>45016</v>
      </c>
      <c r="CK318" s="117"/>
      <c r="CL318" s="117">
        <v>45016</v>
      </c>
      <c r="CM318" s="133">
        <v>100</v>
      </c>
      <c r="CN318" s="117">
        <v>45016</v>
      </c>
      <c r="CO318" s="117"/>
      <c r="CP318" s="132">
        <v>45020</v>
      </c>
      <c r="CQ318" s="132">
        <v>45020</v>
      </c>
      <c r="CR318" s="117"/>
      <c r="CS318" s="132">
        <v>45020</v>
      </c>
      <c r="CT318" s="133">
        <v>100</v>
      </c>
      <c r="CU318" s="132">
        <v>45020</v>
      </c>
      <c r="CV318" s="117"/>
      <c r="CW318" s="297"/>
      <c r="CX318" s="297"/>
      <c r="CY318" s="117">
        <v>45016</v>
      </c>
      <c r="CZ318" s="117">
        <v>45016</v>
      </c>
      <c r="DA318" s="117"/>
      <c r="DB318" s="117">
        <v>45016</v>
      </c>
      <c r="DC318" s="133">
        <v>100</v>
      </c>
      <c r="DD318" s="117">
        <v>45016</v>
      </c>
      <c r="DE318" s="138"/>
      <c r="DF318" s="138">
        <v>45007</v>
      </c>
      <c r="DG318" s="139" t="s">
        <v>4446</v>
      </c>
      <c r="DH318" s="117">
        <v>45021</v>
      </c>
      <c r="DI318" s="117">
        <v>45021</v>
      </c>
      <c r="DJ318" s="117">
        <v>45021</v>
      </c>
      <c r="DK318" s="117">
        <v>45021</v>
      </c>
      <c r="DL318" s="117">
        <v>45037</v>
      </c>
      <c r="DM318" s="117">
        <v>45037</v>
      </c>
      <c r="DN318" s="117"/>
      <c r="DO318" s="117">
        <v>45037</v>
      </c>
      <c r="DP318" s="133">
        <v>100</v>
      </c>
      <c r="DQ318" s="117">
        <v>45037</v>
      </c>
      <c r="DR318" s="117"/>
      <c r="DS318" s="117">
        <v>45037</v>
      </c>
      <c r="DT318" s="117">
        <v>45037</v>
      </c>
      <c r="DU318" s="117"/>
      <c r="DV318" s="117">
        <v>45037</v>
      </c>
      <c r="DW318" s="133">
        <v>100</v>
      </c>
      <c r="DX318" s="117">
        <v>45037</v>
      </c>
      <c r="DY318" s="117"/>
      <c r="DZ318" s="117">
        <v>45036</v>
      </c>
      <c r="EA318" s="117">
        <v>45036</v>
      </c>
      <c r="EB318" s="117"/>
      <c r="EC318" s="117">
        <v>45036</v>
      </c>
      <c r="ED318" s="116">
        <v>100</v>
      </c>
      <c r="EE318" s="117">
        <v>45036</v>
      </c>
      <c r="EF318" s="117" t="s">
        <v>1044</v>
      </c>
      <c r="EG318" s="117">
        <v>45036</v>
      </c>
      <c r="EH318" s="117">
        <v>45036</v>
      </c>
      <c r="EI318" s="117"/>
      <c r="EJ318" s="117">
        <v>45036</v>
      </c>
      <c r="EK318" s="116">
        <v>100</v>
      </c>
      <c r="EL318" s="117">
        <v>45062</v>
      </c>
      <c r="EM318" s="122" t="s">
        <v>1044</v>
      </c>
      <c r="EN318" s="141"/>
      <c r="EO318" s="141"/>
      <c r="EP318" s="141"/>
      <c r="EQ318" s="141"/>
      <c r="ER318" s="141"/>
      <c r="ES318" s="141"/>
      <c r="ET318" s="141"/>
      <c r="EU318" s="117"/>
      <c r="EV318" s="117"/>
      <c r="EW318" s="117"/>
      <c r="EX318" s="117"/>
      <c r="EY318" s="117"/>
      <c r="EZ318" s="117"/>
      <c r="FA318" s="117"/>
      <c r="FB318" s="117">
        <v>45056</v>
      </c>
      <c r="FC318" s="117">
        <v>45056</v>
      </c>
      <c r="FD318" s="117">
        <v>45056</v>
      </c>
      <c r="FE318" s="117">
        <v>45057</v>
      </c>
      <c r="FF318" s="116">
        <v>70</v>
      </c>
      <c r="FG318" s="117"/>
      <c r="FH318" s="138"/>
      <c r="FI318" s="142"/>
      <c r="FJ318" s="142"/>
      <c r="FK318" s="143"/>
      <c r="FL318" s="143"/>
      <c r="FM318" s="139"/>
      <c r="FN318" s="142"/>
      <c r="FO318" s="142"/>
      <c r="FP318" s="143"/>
      <c r="FQ318" s="143"/>
      <c r="FR318" s="139"/>
      <c r="FS318" s="481" t="s">
        <v>4723</v>
      </c>
      <c r="FT318" s="482">
        <v>45118</v>
      </c>
      <c r="FU318" s="483" t="s">
        <v>4816</v>
      </c>
      <c r="FW318" s="478" t="s">
        <v>4718</v>
      </c>
      <c r="FX318" s="477">
        <v>45100</v>
      </c>
      <c r="FY318" s="478" t="s">
        <v>4817</v>
      </c>
    </row>
    <row r="319" spans="1:181" ht="20.100000000000001" customHeight="1" x14ac:dyDescent="0.5">
      <c r="A319" s="109">
        <v>318</v>
      </c>
      <c r="B319" s="109" t="s">
        <v>3361</v>
      </c>
      <c r="C319" s="109">
        <v>32</v>
      </c>
      <c r="D319" s="367" t="s">
        <v>3372</v>
      </c>
      <c r="E319" s="110" t="s">
        <v>912</v>
      </c>
      <c r="F319" s="110" t="s">
        <v>1751</v>
      </c>
      <c r="G319" s="111" t="s">
        <v>164</v>
      </c>
      <c r="H319" s="110" t="s">
        <v>3590</v>
      </c>
      <c r="I319" s="110" t="s">
        <v>3591</v>
      </c>
      <c r="J319" s="110"/>
      <c r="K319" s="111" t="s">
        <v>3592</v>
      </c>
      <c r="L319" s="111" t="s">
        <v>1755</v>
      </c>
      <c r="M319" s="111" t="s">
        <v>912</v>
      </c>
      <c r="N319" s="111" t="s">
        <v>682</v>
      </c>
      <c r="O319" s="111" t="s">
        <v>3593</v>
      </c>
      <c r="P319" s="113">
        <v>14.107844999999999</v>
      </c>
      <c r="Q319" s="113">
        <v>100.129293</v>
      </c>
      <c r="R319" s="285" t="s">
        <v>3594</v>
      </c>
      <c r="S319" s="281" t="s">
        <v>3595</v>
      </c>
      <c r="T319" s="115" t="s">
        <v>3596</v>
      </c>
      <c r="U319" s="115" t="s">
        <v>3597</v>
      </c>
      <c r="V319" s="115"/>
      <c r="W319" s="115" t="s">
        <v>3598</v>
      </c>
      <c r="X319" s="115"/>
      <c r="Y319" s="115"/>
      <c r="Z319" s="181"/>
      <c r="AA319" s="181"/>
      <c r="AB319" s="115"/>
      <c r="AC319" s="115"/>
      <c r="AD319" s="166" t="s">
        <v>1775</v>
      </c>
      <c r="AE319" s="166" t="s">
        <v>1776</v>
      </c>
      <c r="AF319" s="117" t="s">
        <v>690</v>
      </c>
      <c r="AG319" s="132">
        <v>44960</v>
      </c>
      <c r="AH319" s="168" t="s">
        <v>691</v>
      </c>
      <c r="AI319" s="118" t="s">
        <v>692</v>
      </c>
      <c r="AJ319" s="145">
        <v>10</v>
      </c>
      <c r="AK319" s="146">
        <v>12</v>
      </c>
      <c r="AL319" s="146">
        <v>3.4</v>
      </c>
      <c r="AM319" s="146">
        <f>AJ319*AK319</f>
        <v>120</v>
      </c>
      <c r="AN319" s="147">
        <v>1</v>
      </c>
      <c r="AO319" s="147">
        <v>1</v>
      </c>
      <c r="AP319" s="240" t="s">
        <v>3599</v>
      </c>
      <c r="AQ319" s="147" t="s">
        <v>848</v>
      </c>
      <c r="AR319" s="147">
        <v>3</v>
      </c>
      <c r="AS319" s="147"/>
      <c r="AT319" s="138">
        <v>44964</v>
      </c>
      <c r="AU319" s="294" t="s">
        <v>1815</v>
      </c>
      <c r="AV319" s="295" t="s">
        <v>696</v>
      </c>
      <c r="AW319" s="296" t="s">
        <v>1899</v>
      </c>
      <c r="AX319" s="297"/>
      <c r="AY319" s="297"/>
      <c r="AZ319" s="297" t="s">
        <v>1816</v>
      </c>
      <c r="BA319" s="297"/>
      <c r="BB319" s="297" t="s">
        <v>697</v>
      </c>
      <c r="BC319" s="297"/>
      <c r="BD319" s="296"/>
      <c r="BE319" s="296" t="s">
        <v>598</v>
      </c>
      <c r="BF319" s="158">
        <v>1</v>
      </c>
      <c r="BG319" s="237" t="s">
        <v>699</v>
      </c>
      <c r="BH319" s="237" t="s">
        <v>1964</v>
      </c>
      <c r="BI319" s="237" t="s">
        <v>701</v>
      </c>
      <c r="BJ319" s="298"/>
      <c r="BK319" s="298"/>
      <c r="BL319" s="153"/>
      <c r="BM319" s="154"/>
      <c r="BN319" s="111" t="s">
        <v>3593</v>
      </c>
      <c r="BO319" s="319" t="s">
        <v>3593</v>
      </c>
      <c r="BP319" s="317"/>
      <c r="BQ319" s="116" t="s">
        <v>704</v>
      </c>
      <c r="BR319" s="116"/>
      <c r="BS319" s="132">
        <v>44960</v>
      </c>
      <c r="BT319" s="133">
        <v>100</v>
      </c>
      <c r="BU319" s="132">
        <v>44960</v>
      </c>
      <c r="BV319" s="132"/>
      <c r="BW319" s="132"/>
      <c r="BX319" s="134"/>
      <c r="BY319" s="134"/>
      <c r="BZ319" s="134"/>
      <c r="CA319" s="132"/>
      <c r="CB319" s="135"/>
      <c r="CC319" s="132"/>
      <c r="CD319" s="136"/>
      <c r="CE319" s="136"/>
      <c r="CF319" s="136"/>
      <c r="CG319" s="135"/>
      <c r="CH319" s="129" t="s">
        <v>701</v>
      </c>
      <c r="CI319" s="117">
        <v>45027</v>
      </c>
      <c r="CJ319" s="117">
        <v>45027</v>
      </c>
      <c r="CK319" s="132"/>
      <c r="CL319" s="117">
        <v>45027</v>
      </c>
      <c r="CM319" s="133">
        <v>100</v>
      </c>
      <c r="CN319" s="117">
        <v>45027</v>
      </c>
      <c r="CO319" s="117"/>
      <c r="CP319" s="132">
        <v>45042</v>
      </c>
      <c r="CQ319" s="132">
        <v>45042</v>
      </c>
      <c r="CR319" s="117"/>
      <c r="CS319" s="132">
        <v>45042</v>
      </c>
      <c r="CT319" s="133">
        <v>100</v>
      </c>
      <c r="CU319" s="132">
        <v>45042</v>
      </c>
      <c r="CV319" s="117"/>
      <c r="CW319" s="297"/>
      <c r="CX319" s="297"/>
      <c r="CY319" s="117">
        <v>45010</v>
      </c>
      <c r="CZ319" s="117">
        <v>45027</v>
      </c>
      <c r="DA319" s="117"/>
      <c r="DB319" s="117">
        <v>45027</v>
      </c>
      <c r="DC319" s="133">
        <v>100</v>
      </c>
      <c r="DD319" s="117">
        <v>45027</v>
      </c>
      <c r="DE319" s="138"/>
      <c r="DF319" s="138">
        <v>45019</v>
      </c>
      <c r="DG319" s="139" t="s">
        <v>4413</v>
      </c>
      <c r="DH319" s="117">
        <v>45040</v>
      </c>
      <c r="DI319" s="117">
        <v>45040</v>
      </c>
      <c r="DJ319" s="117">
        <v>45040</v>
      </c>
      <c r="DK319" s="117">
        <v>45040</v>
      </c>
      <c r="DL319" s="117"/>
      <c r="DM319" s="117"/>
      <c r="DN319" s="117"/>
      <c r="DO319" s="117"/>
      <c r="DP319" s="140"/>
      <c r="DQ319" s="117"/>
      <c r="DR319" s="117"/>
      <c r="DS319" s="117">
        <v>45052</v>
      </c>
      <c r="DT319" s="117">
        <v>45052</v>
      </c>
      <c r="DU319" s="117"/>
      <c r="DV319" s="117">
        <v>45052</v>
      </c>
      <c r="DW319" s="133">
        <v>100</v>
      </c>
      <c r="DX319" s="117">
        <v>45052</v>
      </c>
      <c r="DY319" s="117"/>
      <c r="DZ319" s="117">
        <v>45037</v>
      </c>
      <c r="EA319" s="117">
        <v>45037</v>
      </c>
      <c r="EB319" s="117"/>
      <c r="EC319" s="117">
        <v>45037</v>
      </c>
      <c r="ED319" s="116">
        <v>100</v>
      </c>
      <c r="EE319" s="117">
        <v>45037</v>
      </c>
      <c r="EF319" s="117" t="s">
        <v>4590</v>
      </c>
      <c r="EG319" s="117">
        <v>45037</v>
      </c>
      <c r="EH319" s="117">
        <v>45037</v>
      </c>
      <c r="EI319" s="117"/>
      <c r="EJ319" s="117">
        <v>45038</v>
      </c>
      <c r="EK319" s="116">
        <v>100</v>
      </c>
      <c r="EL319" s="117">
        <v>45062</v>
      </c>
      <c r="EM319" s="122" t="s">
        <v>4901</v>
      </c>
      <c r="EN319" s="141"/>
      <c r="EO319" s="141"/>
      <c r="EP319" s="141"/>
      <c r="EQ319" s="141"/>
      <c r="ER319" s="141"/>
      <c r="ES319" s="141"/>
      <c r="ET319" s="141"/>
      <c r="EU319" s="117"/>
      <c r="EV319" s="117"/>
      <c r="EW319" s="117"/>
      <c r="EX319" s="117"/>
      <c r="EY319" s="117"/>
      <c r="EZ319" s="117"/>
      <c r="FA319" s="117"/>
      <c r="FB319" s="117">
        <v>45057</v>
      </c>
      <c r="FC319" s="117">
        <v>45057</v>
      </c>
      <c r="FD319" s="117">
        <v>45057</v>
      </c>
      <c r="FE319" s="117">
        <v>45058</v>
      </c>
      <c r="FF319" s="116">
        <v>70</v>
      </c>
      <c r="FG319" s="117"/>
      <c r="FH319" s="138"/>
      <c r="FI319" s="142"/>
      <c r="FJ319" s="142"/>
      <c r="FK319" s="143"/>
      <c r="FL319" s="143"/>
      <c r="FM319" s="139"/>
      <c r="FN319" s="142"/>
      <c r="FO319" s="142"/>
      <c r="FP319" s="143"/>
      <c r="FQ319" s="143"/>
      <c r="FR319" s="139"/>
      <c r="FS319" s="481" t="s">
        <v>4723</v>
      </c>
      <c r="FT319" s="482">
        <v>45118</v>
      </c>
      <c r="FU319" s="483" t="s">
        <v>4816</v>
      </c>
      <c r="FW319" s="478" t="s">
        <v>4723</v>
      </c>
      <c r="FX319" s="477">
        <v>45100</v>
      </c>
      <c r="FY319" s="478" t="s">
        <v>4817</v>
      </c>
    </row>
    <row r="320" spans="1:181" ht="20.100000000000001" customHeight="1" x14ac:dyDescent="0.5">
      <c r="A320" s="109">
        <v>319</v>
      </c>
      <c r="B320" s="109" t="s">
        <v>3361</v>
      </c>
      <c r="C320" s="109">
        <v>33</v>
      </c>
      <c r="D320" s="367" t="s">
        <v>3372</v>
      </c>
      <c r="E320" s="110" t="s">
        <v>912</v>
      </c>
      <c r="F320" s="110" t="s">
        <v>1751</v>
      </c>
      <c r="G320" s="111" t="s">
        <v>164</v>
      </c>
      <c r="H320" s="110" t="s">
        <v>1817</v>
      </c>
      <c r="I320" s="110" t="s">
        <v>1817</v>
      </c>
      <c r="J320" s="110"/>
      <c r="K320" s="111" t="s">
        <v>3600</v>
      </c>
      <c r="L320" s="111" t="s">
        <v>1755</v>
      </c>
      <c r="M320" s="111" t="s">
        <v>912</v>
      </c>
      <c r="N320" s="111" t="s">
        <v>682</v>
      </c>
      <c r="O320" s="111" t="s">
        <v>3601</v>
      </c>
      <c r="P320" s="113">
        <v>13.708997999999999</v>
      </c>
      <c r="Q320" s="113">
        <v>100.21779600000001</v>
      </c>
      <c r="R320" s="114" t="s">
        <v>3602</v>
      </c>
      <c r="S320" s="114" t="s">
        <v>3603</v>
      </c>
      <c r="T320" s="115" t="s">
        <v>3604</v>
      </c>
      <c r="U320" s="115" t="s">
        <v>3605</v>
      </c>
      <c r="V320" s="115"/>
      <c r="W320" s="115" t="s">
        <v>3606</v>
      </c>
      <c r="X320" s="115"/>
      <c r="Y320" s="115"/>
      <c r="Z320" s="181"/>
      <c r="AA320" s="181"/>
      <c r="AB320" s="115"/>
      <c r="AC320" s="115"/>
      <c r="AD320" s="166" t="s">
        <v>1762</v>
      </c>
      <c r="AE320" s="166" t="s">
        <v>1763</v>
      </c>
      <c r="AF320" s="117" t="s">
        <v>690</v>
      </c>
      <c r="AG320" s="132">
        <v>44960</v>
      </c>
      <c r="AH320" s="168" t="s">
        <v>691</v>
      </c>
      <c r="AI320" s="118" t="s">
        <v>692</v>
      </c>
      <c r="AJ320" s="145">
        <v>6</v>
      </c>
      <c r="AK320" s="146">
        <v>9</v>
      </c>
      <c r="AL320" s="146">
        <v>3.6</v>
      </c>
      <c r="AM320" s="146">
        <f>AJ320*AK320</f>
        <v>54</v>
      </c>
      <c r="AN320" s="147">
        <v>1</v>
      </c>
      <c r="AO320" s="147">
        <v>2</v>
      </c>
      <c r="AP320" s="240" t="s">
        <v>816</v>
      </c>
      <c r="AQ320" s="147" t="s">
        <v>752</v>
      </c>
      <c r="AR320" s="147">
        <v>3</v>
      </c>
      <c r="AS320" s="147"/>
      <c r="AT320" s="138">
        <v>44964</v>
      </c>
      <c r="AU320" s="294" t="s">
        <v>1815</v>
      </c>
      <c r="AV320" s="295" t="s">
        <v>696</v>
      </c>
      <c r="AW320" s="296"/>
      <c r="AX320" s="297"/>
      <c r="AY320" s="297"/>
      <c r="AZ320" s="297"/>
      <c r="BA320" s="297" t="s">
        <v>697</v>
      </c>
      <c r="BB320" s="297"/>
      <c r="BC320" s="297"/>
      <c r="BD320" s="235" t="s">
        <v>698</v>
      </c>
      <c r="BE320" s="296"/>
      <c r="BF320" s="296"/>
      <c r="BG320" s="237" t="s">
        <v>699</v>
      </c>
      <c r="BH320" s="237" t="s">
        <v>1964</v>
      </c>
      <c r="BI320" s="237" t="s">
        <v>701</v>
      </c>
      <c r="BJ320" s="298"/>
      <c r="BK320" s="298"/>
      <c r="BL320" s="153"/>
      <c r="BM320" s="154"/>
      <c r="BN320" s="111" t="s">
        <v>3601</v>
      </c>
      <c r="BO320" s="319" t="s">
        <v>3601</v>
      </c>
      <c r="BP320" s="317"/>
      <c r="BQ320" s="116" t="s">
        <v>704</v>
      </c>
      <c r="BR320" s="116"/>
      <c r="BS320" s="132">
        <v>44960</v>
      </c>
      <c r="BT320" s="133">
        <v>100</v>
      </c>
      <c r="BU320" s="132">
        <v>44960</v>
      </c>
      <c r="BV320" s="132"/>
      <c r="BW320" s="132"/>
      <c r="BX320" s="134"/>
      <c r="BY320" s="134"/>
      <c r="BZ320" s="134"/>
      <c r="CA320" s="132"/>
      <c r="CB320" s="135"/>
      <c r="CC320" s="132"/>
      <c r="CD320" s="136"/>
      <c r="CE320" s="136"/>
      <c r="CF320" s="136"/>
      <c r="CG320" s="135"/>
      <c r="CH320" s="129" t="s">
        <v>701</v>
      </c>
      <c r="CI320" s="117">
        <v>45007</v>
      </c>
      <c r="CJ320" s="117">
        <v>45007</v>
      </c>
      <c r="CK320" s="132"/>
      <c r="CL320" s="117">
        <v>45007</v>
      </c>
      <c r="CM320" s="133">
        <v>100</v>
      </c>
      <c r="CN320" s="117">
        <v>45007</v>
      </c>
      <c r="CO320" s="117"/>
      <c r="CP320" s="132">
        <v>45023</v>
      </c>
      <c r="CQ320" s="132">
        <v>45023</v>
      </c>
      <c r="CR320" s="117"/>
      <c r="CS320" s="132">
        <v>45023</v>
      </c>
      <c r="CT320" s="133">
        <v>100</v>
      </c>
      <c r="CU320" s="132">
        <v>45023</v>
      </c>
      <c r="CV320" s="117"/>
      <c r="CW320" s="297"/>
      <c r="CX320" s="297"/>
      <c r="CY320" s="117">
        <v>45007</v>
      </c>
      <c r="CZ320" s="117">
        <v>45008</v>
      </c>
      <c r="DA320" s="117"/>
      <c r="DB320" s="117">
        <v>45017</v>
      </c>
      <c r="DC320" s="133">
        <v>100</v>
      </c>
      <c r="DD320" s="117">
        <v>45022</v>
      </c>
      <c r="DE320" s="138"/>
      <c r="DF320" s="138">
        <v>45019</v>
      </c>
      <c r="DG320" s="139" t="s">
        <v>4413</v>
      </c>
      <c r="DH320" s="117">
        <v>45042</v>
      </c>
      <c r="DI320" s="117">
        <v>45042</v>
      </c>
      <c r="DJ320" s="117">
        <v>45042</v>
      </c>
      <c r="DK320" s="117">
        <v>45042</v>
      </c>
      <c r="DL320" s="117"/>
      <c r="DM320" s="117"/>
      <c r="DN320" s="117"/>
      <c r="DO320" s="117"/>
      <c r="DP320" s="140"/>
      <c r="DQ320" s="117"/>
      <c r="DR320" s="117"/>
      <c r="DS320" s="117">
        <v>45052</v>
      </c>
      <c r="DT320" s="117">
        <v>45052</v>
      </c>
      <c r="DU320" s="117"/>
      <c r="DV320" s="117">
        <v>45052</v>
      </c>
      <c r="DW320" s="133">
        <v>100</v>
      </c>
      <c r="DX320" s="117">
        <v>45052</v>
      </c>
      <c r="DY320" s="117"/>
      <c r="DZ320" s="117">
        <v>45036</v>
      </c>
      <c r="EA320" s="117">
        <v>45036</v>
      </c>
      <c r="EB320" s="117"/>
      <c r="EC320" s="117">
        <v>45036</v>
      </c>
      <c r="ED320" s="116">
        <v>100</v>
      </c>
      <c r="EE320" s="117">
        <v>45036</v>
      </c>
      <c r="EF320" s="117" t="s">
        <v>1044</v>
      </c>
      <c r="EG320" s="117">
        <v>45036</v>
      </c>
      <c r="EH320" s="117">
        <v>45036</v>
      </c>
      <c r="EI320" s="117"/>
      <c r="EJ320" s="117">
        <v>45036</v>
      </c>
      <c r="EK320" s="116">
        <v>100</v>
      </c>
      <c r="EL320" s="117">
        <v>45062</v>
      </c>
      <c r="EM320" s="122" t="s">
        <v>1044</v>
      </c>
      <c r="EN320" s="141"/>
      <c r="EO320" s="141"/>
      <c r="EP320" s="141"/>
      <c r="EQ320" s="141"/>
      <c r="ER320" s="141"/>
      <c r="ES320" s="141"/>
      <c r="ET320" s="141"/>
      <c r="EU320" s="117"/>
      <c r="EV320" s="117"/>
      <c r="EW320" s="117"/>
      <c r="EX320" s="117"/>
      <c r="EY320" s="117"/>
      <c r="EZ320" s="117"/>
      <c r="FA320" s="117"/>
      <c r="FB320" s="117">
        <v>45053</v>
      </c>
      <c r="FC320" s="117">
        <v>45053</v>
      </c>
      <c r="FD320" s="117">
        <v>45053</v>
      </c>
      <c r="FE320" s="117">
        <v>45053</v>
      </c>
      <c r="FF320" s="116">
        <v>70</v>
      </c>
      <c r="FG320" s="117"/>
      <c r="FH320" s="138" t="s">
        <v>4819</v>
      </c>
      <c r="FI320" s="142"/>
      <c r="FJ320" s="142"/>
      <c r="FK320" s="143">
        <v>243350</v>
      </c>
      <c r="FL320" s="143">
        <v>243350</v>
      </c>
      <c r="FM320" s="139" t="s">
        <v>708</v>
      </c>
      <c r="FN320" s="142"/>
      <c r="FO320" s="142"/>
      <c r="FP320" s="143">
        <v>243350</v>
      </c>
      <c r="FQ320" s="143">
        <v>243350</v>
      </c>
      <c r="FR320" s="157" t="s">
        <v>729</v>
      </c>
      <c r="FS320" s="481" t="s">
        <v>4723</v>
      </c>
      <c r="FT320" s="482">
        <v>45119</v>
      </c>
      <c r="FU320" s="483" t="s">
        <v>4816</v>
      </c>
      <c r="FW320" s="478" t="s">
        <v>4723</v>
      </c>
      <c r="FX320" s="477">
        <v>45100</v>
      </c>
      <c r="FY320" s="478" t="s">
        <v>4817</v>
      </c>
    </row>
    <row r="321" spans="1:181" ht="20.100000000000001" customHeight="1" x14ac:dyDescent="0.5">
      <c r="A321" s="109">
        <v>320</v>
      </c>
      <c r="B321" s="109" t="s">
        <v>3361</v>
      </c>
      <c r="C321" s="109">
        <v>34</v>
      </c>
      <c r="D321" s="367" t="s">
        <v>3362</v>
      </c>
      <c r="E321" s="110" t="s">
        <v>912</v>
      </c>
      <c r="F321" s="110" t="s">
        <v>1751</v>
      </c>
      <c r="G321" s="111" t="s">
        <v>164</v>
      </c>
      <c r="H321" s="110" t="s">
        <v>3590</v>
      </c>
      <c r="I321" s="110" t="s">
        <v>3590</v>
      </c>
      <c r="J321" s="110"/>
      <c r="K321" s="111" t="s">
        <v>3607</v>
      </c>
      <c r="L321" s="111" t="s">
        <v>3608</v>
      </c>
      <c r="M321" s="111" t="s">
        <v>912</v>
      </c>
      <c r="N321" s="111" t="s">
        <v>682</v>
      </c>
      <c r="O321" s="111" t="s">
        <v>3609</v>
      </c>
      <c r="P321" s="113">
        <v>14.009195999999999</v>
      </c>
      <c r="Q321" s="113">
        <v>100.17311100000001</v>
      </c>
      <c r="R321" s="114" t="s">
        <v>3610</v>
      </c>
      <c r="S321" s="114" t="s">
        <v>3611</v>
      </c>
      <c r="T321" s="115" t="s">
        <v>3612</v>
      </c>
      <c r="U321" s="115" t="s">
        <v>3613</v>
      </c>
      <c r="V321" s="115"/>
      <c r="W321" s="115" t="s">
        <v>3614</v>
      </c>
      <c r="X321" s="115"/>
      <c r="Y321" s="115"/>
      <c r="Z321" s="181"/>
      <c r="AA321" s="181"/>
      <c r="AB321" s="115"/>
      <c r="AC321" s="115"/>
      <c r="AD321" s="166" t="s">
        <v>1775</v>
      </c>
      <c r="AE321" s="166" t="s">
        <v>1776</v>
      </c>
      <c r="AF321" s="117" t="s">
        <v>690</v>
      </c>
      <c r="AG321" s="132">
        <v>44960</v>
      </c>
      <c r="AH321" s="168" t="s">
        <v>691</v>
      </c>
      <c r="AI321" s="118" t="s">
        <v>692</v>
      </c>
      <c r="AJ321" s="145">
        <v>8</v>
      </c>
      <c r="AK321" s="146">
        <v>10</v>
      </c>
      <c r="AL321" s="146">
        <v>3.2</v>
      </c>
      <c r="AM321" s="146">
        <f>AJ321*AK321</f>
        <v>80</v>
      </c>
      <c r="AN321" s="147">
        <v>1</v>
      </c>
      <c r="AO321" s="147">
        <v>2</v>
      </c>
      <c r="AP321" s="240" t="s">
        <v>716</v>
      </c>
      <c r="AQ321" s="301"/>
      <c r="AR321" s="147">
        <v>3</v>
      </c>
      <c r="AS321" s="147"/>
      <c r="AT321" s="138">
        <v>44964</v>
      </c>
      <c r="AU321" s="294" t="s">
        <v>1764</v>
      </c>
      <c r="AV321" s="295" t="s">
        <v>725</v>
      </c>
      <c r="AW321" s="296"/>
      <c r="AX321" s="297"/>
      <c r="AY321" s="297"/>
      <c r="AZ321" s="297"/>
      <c r="BA321" s="297"/>
      <c r="BB321" s="297" t="s">
        <v>697</v>
      </c>
      <c r="BC321" s="297" t="s">
        <v>697</v>
      </c>
      <c r="BD321" s="235" t="s">
        <v>698</v>
      </c>
      <c r="BE321" s="296"/>
      <c r="BF321" s="296"/>
      <c r="BG321" s="237" t="s">
        <v>699</v>
      </c>
      <c r="BH321" s="237" t="s">
        <v>1964</v>
      </c>
      <c r="BI321" s="237" t="s">
        <v>701</v>
      </c>
      <c r="BJ321" s="298"/>
      <c r="BK321" s="298"/>
      <c r="BL321" s="153"/>
      <c r="BM321" s="154"/>
      <c r="BN321" s="111" t="s">
        <v>3609</v>
      </c>
      <c r="BO321" s="319" t="s">
        <v>3609</v>
      </c>
      <c r="BP321" s="317"/>
      <c r="BQ321" s="116" t="s">
        <v>704</v>
      </c>
      <c r="BR321" s="116"/>
      <c r="BS321" s="132">
        <v>44960</v>
      </c>
      <c r="BT321" s="133">
        <v>100</v>
      </c>
      <c r="BU321" s="132">
        <v>44960</v>
      </c>
      <c r="BV321" s="132"/>
      <c r="BW321" s="132"/>
      <c r="BX321" s="134"/>
      <c r="BY321" s="134"/>
      <c r="BZ321" s="134"/>
      <c r="CA321" s="132"/>
      <c r="CB321" s="135"/>
      <c r="CC321" s="132"/>
      <c r="CD321" s="136"/>
      <c r="CE321" s="136"/>
      <c r="CF321" s="136"/>
      <c r="CG321" s="135"/>
      <c r="CH321" s="129" t="s">
        <v>701</v>
      </c>
      <c r="CI321" s="132">
        <v>44986</v>
      </c>
      <c r="CJ321" s="132">
        <v>44986</v>
      </c>
      <c r="CK321" s="132"/>
      <c r="CL321" s="132">
        <v>44986</v>
      </c>
      <c r="CM321" s="133">
        <v>100</v>
      </c>
      <c r="CN321" s="132">
        <v>44986</v>
      </c>
      <c r="CO321" s="132"/>
      <c r="CP321" s="137" t="s">
        <v>706</v>
      </c>
      <c r="CQ321" s="132"/>
      <c r="CR321" s="117"/>
      <c r="CS321" s="132"/>
      <c r="CT321" s="133"/>
      <c r="CU321" s="137" t="s">
        <v>4382</v>
      </c>
      <c r="CV321" s="117"/>
      <c r="CW321" s="297"/>
      <c r="CX321" s="297"/>
      <c r="CY321" s="117">
        <v>45008</v>
      </c>
      <c r="CZ321" s="117">
        <v>45008</v>
      </c>
      <c r="DA321" s="117"/>
      <c r="DB321" s="117">
        <v>45010</v>
      </c>
      <c r="DC321" s="133">
        <v>100</v>
      </c>
      <c r="DD321" s="117">
        <v>45052</v>
      </c>
      <c r="DE321" s="374"/>
      <c r="DF321" s="138">
        <v>45019</v>
      </c>
      <c r="DG321" s="139" t="s">
        <v>4413</v>
      </c>
      <c r="DH321" s="117">
        <v>45040</v>
      </c>
      <c r="DI321" s="117">
        <v>45040</v>
      </c>
      <c r="DJ321" s="117">
        <v>45040</v>
      </c>
      <c r="DK321" s="117">
        <v>45040</v>
      </c>
      <c r="DL321" s="117"/>
      <c r="DM321" s="117"/>
      <c r="DN321" s="117"/>
      <c r="DO321" s="117"/>
      <c r="DP321" s="140"/>
      <c r="DQ321" s="117"/>
      <c r="DR321" s="117"/>
      <c r="DS321" s="117">
        <v>45052</v>
      </c>
      <c r="DT321" s="117">
        <v>45052</v>
      </c>
      <c r="DU321" s="117"/>
      <c r="DV321" s="117">
        <v>45052</v>
      </c>
      <c r="DW321" s="133">
        <v>100</v>
      </c>
      <c r="DX321" s="117">
        <v>45052</v>
      </c>
      <c r="DY321" s="117"/>
      <c r="DZ321" s="117">
        <v>45037</v>
      </c>
      <c r="EA321" s="117">
        <v>45037</v>
      </c>
      <c r="EB321" s="117"/>
      <c r="EC321" s="117">
        <v>45037</v>
      </c>
      <c r="ED321" s="116">
        <v>100</v>
      </c>
      <c r="EE321" s="117">
        <v>45037</v>
      </c>
      <c r="EF321" s="117" t="s">
        <v>4591</v>
      </c>
      <c r="EG321" s="117">
        <v>45037</v>
      </c>
      <c r="EH321" s="117">
        <v>45037</v>
      </c>
      <c r="EI321" s="117"/>
      <c r="EJ321" s="117">
        <v>45038</v>
      </c>
      <c r="EK321" s="116">
        <v>100</v>
      </c>
      <c r="EL321" s="117">
        <v>45062</v>
      </c>
      <c r="EM321" s="122" t="s">
        <v>4902</v>
      </c>
      <c r="EN321" s="141"/>
      <c r="EO321" s="141"/>
      <c r="EP321" s="141"/>
      <c r="EQ321" s="141"/>
      <c r="ER321" s="141"/>
      <c r="ES321" s="141"/>
      <c r="ET321" s="141"/>
      <c r="EU321" s="117"/>
      <c r="EV321" s="117"/>
      <c r="EW321" s="117"/>
      <c r="EX321" s="117"/>
      <c r="EY321" s="117"/>
      <c r="EZ321" s="117"/>
      <c r="FA321" s="117"/>
      <c r="FB321" s="117">
        <v>45061</v>
      </c>
      <c r="FC321" s="117">
        <v>45061</v>
      </c>
      <c r="FD321" s="117">
        <v>45061</v>
      </c>
      <c r="FE321" s="117">
        <v>45062</v>
      </c>
      <c r="FF321" s="116">
        <v>30</v>
      </c>
      <c r="FG321" s="117"/>
      <c r="FH321" s="138" t="s">
        <v>4770</v>
      </c>
      <c r="FI321" s="142"/>
      <c r="FJ321" s="142"/>
      <c r="FK321" s="143"/>
      <c r="FL321" s="143"/>
      <c r="FM321" s="139"/>
      <c r="FN321" s="142"/>
      <c r="FO321" s="142"/>
      <c r="FP321" s="143"/>
      <c r="FQ321" s="143"/>
      <c r="FR321" s="139"/>
      <c r="FS321" s="481" t="s">
        <v>4723</v>
      </c>
      <c r="FT321" s="482">
        <v>45119</v>
      </c>
      <c r="FU321" s="483" t="s">
        <v>4816</v>
      </c>
      <c r="FW321" s="478" t="s">
        <v>4723</v>
      </c>
      <c r="FX321" s="477">
        <v>45100</v>
      </c>
      <c r="FY321" s="478" t="s">
        <v>4817</v>
      </c>
    </row>
    <row r="322" spans="1:181" ht="20.100000000000001" customHeight="1" x14ac:dyDescent="0.5">
      <c r="A322" s="109">
        <v>321</v>
      </c>
      <c r="B322" s="109" t="s">
        <v>3361</v>
      </c>
      <c r="C322" s="109">
        <v>35</v>
      </c>
      <c r="D322" s="367" t="s">
        <v>3362</v>
      </c>
      <c r="E322" s="110" t="s">
        <v>912</v>
      </c>
      <c r="F322" s="110" t="s">
        <v>1561</v>
      </c>
      <c r="G322" s="111" t="s">
        <v>179</v>
      </c>
      <c r="H322" s="110" t="s">
        <v>3615</v>
      </c>
      <c r="I322" s="110" t="s">
        <v>3616</v>
      </c>
      <c r="J322" s="110"/>
      <c r="K322" s="111" t="s">
        <v>3617</v>
      </c>
      <c r="L322" s="111" t="s">
        <v>2034</v>
      </c>
      <c r="M322" s="111" t="s">
        <v>912</v>
      </c>
      <c r="N322" s="111" t="s">
        <v>1565</v>
      </c>
      <c r="O322" s="111" t="s">
        <v>3618</v>
      </c>
      <c r="P322" s="113">
        <v>15.595896</v>
      </c>
      <c r="Q322" s="113">
        <v>100.08369500000001</v>
      </c>
      <c r="R322" s="114" t="s">
        <v>3619</v>
      </c>
      <c r="S322" s="114" t="s">
        <v>3620</v>
      </c>
      <c r="T322" s="115" t="s">
        <v>3621</v>
      </c>
      <c r="U322" s="115" t="s">
        <v>3622</v>
      </c>
      <c r="V322" s="115"/>
      <c r="W322" s="115" t="s">
        <v>3623</v>
      </c>
      <c r="X322" s="115"/>
      <c r="Y322" s="115"/>
      <c r="Z322" s="181"/>
      <c r="AA322" s="181"/>
      <c r="AB322" s="115"/>
      <c r="AC322" s="115"/>
      <c r="AD322" s="166" t="s">
        <v>1948</v>
      </c>
      <c r="AE322" s="166" t="s">
        <v>1949</v>
      </c>
      <c r="AF322" s="117" t="s">
        <v>690</v>
      </c>
      <c r="AG322" s="132">
        <v>44964</v>
      </c>
      <c r="AH322" s="168" t="s">
        <v>691</v>
      </c>
      <c r="AI322" s="118" t="s">
        <v>692</v>
      </c>
      <c r="AJ322" s="145">
        <v>8</v>
      </c>
      <c r="AK322" s="146">
        <v>7.7</v>
      </c>
      <c r="AL322" s="146">
        <v>2.5</v>
      </c>
      <c r="AM322" s="146">
        <v>61.6</v>
      </c>
      <c r="AN322" s="147">
        <v>2</v>
      </c>
      <c r="AO322" s="147"/>
      <c r="AP322" s="116" t="s">
        <v>1868</v>
      </c>
      <c r="AQ322" s="147">
        <v>5</v>
      </c>
      <c r="AR322" s="147">
        <v>3</v>
      </c>
      <c r="AS322" s="147"/>
      <c r="AT322" s="138">
        <v>44964</v>
      </c>
      <c r="AU322" s="148" t="s">
        <v>1316</v>
      </c>
      <c r="AV322" s="234" t="s">
        <v>3624</v>
      </c>
      <c r="AW322" s="235" t="s">
        <v>3625</v>
      </c>
      <c r="AX322" s="236"/>
      <c r="AY322" s="236"/>
      <c r="AZ322" s="236"/>
      <c r="BA322" s="236" t="s">
        <v>697</v>
      </c>
      <c r="BB322" s="236" t="s">
        <v>697</v>
      </c>
      <c r="BC322" s="236"/>
      <c r="BD322" s="235" t="s">
        <v>698</v>
      </c>
      <c r="BE322" s="235"/>
      <c r="BF322" s="235"/>
      <c r="BG322" s="237" t="s">
        <v>699</v>
      </c>
      <c r="BH322" s="237" t="s">
        <v>1964</v>
      </c>
      <c r="BI322" s="237" t="s">
        <v>701</v>
      </c>
      <c r="BJ322" s="238"/>
      <c r="BK322" s="238"/>
      <c r="BL322" s="170" t="s">
        <v>2051</v>
      </c>
      <c r="BM322" s="154"/>
      <c r="BN322" s="111" t="s">
        <v>3618</v>
      </c>
      <c r="BO322" s="226" t="s">
        <v>3618</v>
      </c>
      <c r="BP322" s="130"/>
      <c r="BQ322" s="116" t="s">
        <v>704</v>
      </c>
      <c r="BR322" s="116"/>
      <c r="BS322" s="132">
        <v>44964</v>
      </c>
      <c r="BT322" s="133">
        <v>100</v>
      </c>
      <c r="BU322" s="132">
        <v>44964</v>
      </c>
      <c r="BV322" s="132"/>
      <c r="BW322" s="132"/>
      <c r="BX322" s="134"/>
      <c r="BY322" s="134"/>
      <c r="BZ322" s="134"/>
      <c r="CA322" s="132"/>
      <c r="CB322" s="135"/>
      <c r="CC322" s="132"/>
      <c r="CD322" s="136"/>
      <c r="CE322" s="136"/>
      <c r="CF322" s="136"/>
      <c r="CG322" s="135"/>
      <c r="CH322" s="129" t="s">
        <v>701</v>
      </c>
      <c r="CI322" s="117">
        <v>45036</v>
      </c>
      <c r="CJ322" s="117">
        <v>45036</v>
      </c>
      <c r="CK322" s="132"/>
      <c r="CL322" s="117">
        <v>45036</v>
      </c>
      <c r="CM322" s="133">
        <v>100</v>
      </c>
      <c r="CN322" s="117">
        <v>45036</v>
      </c>
      <c r="CO322" s="117"/>
      <c r="CP322" s="117">
        <v>45041</v>
      </c>
      <c r="CQ322" s="117">
        <v>45041</v>
      </c>
      <c r="CR322" s="117"/>
      <c r="CS322" s="117">
        <v>45041</v>
      </c>
      <c r="CT322" s="133">
        <v>100</v>
      </c>
      <c r="CU322" s="117">
        <v>45041</v>
      </c>
      <c r="CV322" s="117"/>
      <c r="CW322" s="236"/>
      <c r="CX322" s="236"/>
      <c r="CY322" s="117">
        <v>45036</v>
      </c>
      <c r="CZ322" s="117">
        <v>45036</v>
      </c>
      <c r="DA322" s="117"/>
      <c r="DB322" s="117">
        <v>45036</v>
      </c>
      <c r="DC322" s="133">
        <v>100</v>
      </c>
      <c r="DD322" s="117">
        <v>45036</v>
      </c>
      <c r="DE322" s="138"/>
      <c r="DF322" s="138">
        <v>45023</v>
      </c>
      <c r="DG322" s="139" t="s">
        <v>4387</v>
      </c>
      <c r="DH322" s="117">
        <v>45043</v>
      </c>
      <c r="DI322" s="117">
        <v>45043</v>
      </c>
      <c r="DJ322" s="117">
        <v>45043</v>
      </c>
      <c r="DK322" s="117">
        <v>45043</v>
      </c>
      <c r="DL322" s="117"/>
      <c r="DM322" s="117"/>
      <c r="DN322" s="117"/>
      <c r="DO322" s="117"/>
      <c r="DP322" s="140"/>
      <c r="DQ322" s="117"/>
      <c r="DR322" s="117"/>
      <c r="DS322" s="117">
        <v>45050</v>
      </c>
      <c r="DT322" s="117">
        <v>45050</v>
      </c>
      <c r="DU322" s="117"/>
      <c r="DV322" s="117">
        <v>45050</v>
      </c>
      <c r="DW322" s="133">
        <v>100</v>
      </c>
      <c r="DX322" s="117">
        <v>45050</v>
      </c>
      <c r="DY322" s="117"/>
      <c r="DZ322" s="117"/>
      <c r="EA322" s="117"/>
      <c r="EB322" s="117"/>
      <c r="EC322" s="117"/>
      <c r="ED322" s="116"/>
      <c r="EE322" s="117"/>
      <c r="EF322" s="117"/>
      <c r="EG322" s="117">
        <v>45055</v>
      </c>
      <c r="EH322" s="117">
        <v>45055</v>
      </c>
      <c r="EI322" s="117"/>
      <c r="EJ322" s="117">
        <v>45055</v>
      </c>
      <c r="EK322" s="116">
        <v>100</v>
      </c>
      <c r="EL322" s="117">
        <v>45062</v>
      </c>
      <c r="EM322" s="122" t="s">
        <v>4769</v>
      </c>
      <c r="EN322" s="141"/>
      <c r="EO322" s="141"/>
      <c r="EP322" s="141"/>
      <c r="EQ322" s="141"/>
      <c r="ER322" s="141"/>
      <c r="ES322" s="141"/>
      <c r="ET322" s="141"/>
      <c r="EU322" s="117"/>
      <c r="EV322" s="117"/>
      <c r="EW322" s="117"/>
      <c r="EX322" s="117"/>
      <c r="EY322" s="117"/>
      <c r="EZ322" s="117"/>
      <c r="FA322" s="117"/>
      <c r="FB322" s="117">
        <v>45070</v>
      </c>
      <c r="FC322" s="117">
        <v>45070</v>
      </c>
      <c r="FD322" s="117">
        <v>45070</v>
      </c>
      <c r="FE322" s="117">
        <v>45070</v>
      </c>
      <c r="FF322" s="116">
        <v>70</v>
      </c>
      <c r="FG322" s="117"/>
      <c r="FH322" s="138"/>
      <c r="FI322" s="142"/>
      <c r="FJ322" s="142"/>
      <c r="FK322" s="143"/>
      <c r="FL322" s="143"/>
      <c r="FM322" s="139"/>
      <c r="FN322" s="142"/>
      <c r="FO322" s="142"/>
      <c r="FP322" s="143"/>
      <c r="FQ322" s="143"/>
      <c r="FR322" s="139"/>
      <c r="FS322" s="485" t="s">
        <v>4723</v>
      </c>
      <c r="FT322" s="455">
        <v>45160</v>
      </c>
      <c r="FU322" s="446" t="s">
        <v>4826</v>
      </c>
      <c r="FW322" s="475" t="s">
        <v>4723</v>
      </c>
      <c r="FX322" s="474">
        <v>45112</v>
      </c>
      <c r="FY322" s="475" t="s">
        <v>4804</v>
      </c>
    </row>
    <row r="323" spans="1:181" ht="20.100000000000001" customHeight="1" x14ac:dyDescent="0.5">
      <c r="A323" s="109">
        <v>322</v>
      </c>
      <c r="B323" s="109" t="s">
        <v>3361</v>
      </c>
      <c r="C323" s="109">
        <v>36</v>
      </c>
      <c r="D323" s="367" t="s">
        <v>3372</v>
      </c>
      <c r="E323" s="110" t="s">
        <v>912</v>
      </c>
      <c r="F323" s="110" t="s">
        <v>1561</v>
      </c>
      <c r="G323" s="111" t="s">
        <v>179</v>
      </c>
      <c r="H323" s="110" t="s">
        <v>3626</v>
      </c>
      <c r="I323" s="110" t="s">
        <v>3627</v>
      </c>
      <c r="J323" s="110"/>
      <c r="K323" s="111" t="s">
        <v>3628</v>
      </c>
      <c r="L323" s="111" t="s">
        <v>2024</v>
      </c>
      <c r="M323" s="111" t="s">
        <v>912</v>
      </c>
      <c r="N323" s="111" t="s">
        <v>1565</v>
      </c>
      <c r="O323" s="111" t="s">
        <v>3629</v>
      </c>
      <c r="P323" s="113">
        <v>15.834106</v>
      </c>
      <c r="Q323" s="113">
        <v>100.254874</v>
      </c>
      <c r="R323" s="114" t="s">
        <v>3630</v>
      </c>
      <c r="S323" s="114" t="s">
        <v>3631</v>
      </c>
      <c r="T323" s="115" t="s">
        <v>3632</v>
      </c>
      <c r="U323" s="115" t="s">
        <v>3633</v>
      </c>
      <c r="V323" s="115"/>
      <c r="W323" s="115" t="s">
        <v>3634</v>
      </c>
      <c r="X323" s="115"/>
      <c r="Y323" s="115"/>
      <c r="Z323" s="181"/>
      <c r="AA323" s="181"/>
      <c r="AB323" s="115"/>
      <c r="AC323" s="115"/>
      <c r="AD323" s="166" t="s">
        <v>1948</v>
      </c>
      <c r="AE323" s="166" t="s">
        <v>1949</v>
      </c>
      <c r="AF323" s="117" t="s">
        <v>690</v>
      </c>
      <c r="AG323" s="117">
        <v>44967</v>
      </c>
      <c r="AH323" s="168" t="s">
        <v>691</v>
      </c>
      <c r="AI323" s="118" t="s">
        <v>692</v>
      </c>
      <c r="AJ323" s="145">
        <v>6.2</v>
      </c>
      <c r="AK323" s="146">
        <v>9</v>
      </c>
      <c r="AL323" s="146">
        <v>3.5</v>
      </c>
      <c r="AM323" s="146">
        <f>AJ323*AK323</f>
        <v>55.800000000000004</v>
      </c>
      <c r="AN323" s="147">
        <v>2</v>
      </c>
      <c r="AO323" s="147">
        <v>2</v>
      </c>
      <c r="AP323" s="240" t="s">
        <v>3635</v>
      </c>
      <c r="AQ323" s="147" t="s">
        <v>752</v>
      </c>
      <c r="AR323" s="147">
        <v>3</v>
      </c>
      <c r="AS323" s="147"/>
      <c r="AT323" s="138">
        <v>44970</v>
      </c>
      <c r="AU323" s="142"/>
      <c r="AV323" s="234" t="s">
        <v>696</v>
      </c>
      <c r="AW323" s="235" t="s">
        <v>1950</v>
      </c>
      <c r="AX323" s="147"/>
      <c r="AY323" s="147"/>
      <c r="AZ323" s="147"/>
      <c r="BA323" s="147"/>
      <c r="BB323" s="147"/>
      <c r="BC323" s="147"/>
      <c r="BD323" s="235" t="s">
        <v>698</v>
      </c>
      <c r="BE323" s="150"/>
      <c r="BF323" s="150"/>
      <c r="BG323" s="237" t="s">
        <v>699</v>
      </c>
      <c r="BH323" s="237" t="s">
        <v>1964</v>
      </c>
      <c r="BI323" s="237" t="s">
        <v>701</v>
      </c>
      <c r="BJ323" s="152"/>
      <c r="BK323" s="152"/>
      <c r="BL323" s="170" t="s">
        <v>2051</v>
      </c>
      <c r="BM323" s="154"/>
      <c r="BN323" s="111" t="s">
        <v>3629</v>
      </c>
      <c r="BO323" s="226" t="s">
        <v>3629</v>
      </c>
      <c r="BP323" s="130"/>
      <c r="BQ323" s="116" t="s">
        <v>704</v>
      </c>
      <c r="BR323" s="116"/>
      <c r="BS323" s="132">
        <v>44967</v>
      </c>
      <c r="BT323" s="133">
        <v>100</v>
      </c>
      <c r="BU323" s="132">
        <v>44967</v>
      </c>
      <c r="BV323" s="132"/>
      <c r="BW323" s="132"/>
      <c r="BX323" s="134"/>
      <c r="BY323" s="134"/>
      <c r="BZ323" s="134"/>
      <c r="CA323" s="132"/>
      <c r="CB323" s="135"/>
      <c r="CC323" s="132"/>
      <c r="CD323" s="136"/>
      <c r="CE323" s="136"/>
      <c r="CF323" s="136"/>
      <c r="CG323" s="135"/>
      <c r="CH323" s="129" t="s">
        <v>701</v>
      </c>
      <c r="CI323" s="117">
        <v>45012</v>
      </c>
      <c r="CJ323" s="117">
        <v>45012</v>
      </c>
      <c r="CK323" s="132"/>
      <c r="CL323" s="117">
        <v>45012</v>
      </c>
      <c r="CM323" s="133">
        <v>100</v>
      </c>
      <c r="CN323" s="117">
        <v>45012</v>
      </c>
      <c r="CO323" s="117"/>
      <c r="CP323" s="117">
        <v>45044</v>
      </c>
      <c r="CQ323" s="117">
        <v>45044</v>
      </c>
      <c r="CR323" s="117"/>
      <c r="CS323" s="117">
        <v>45044</v>
      </c>
      <c r="CT323" s="133">
        <v>100</v>
      </c>
      <c r="CU323" s="117">
        <v>45044</v>
      </c>
      <c r="CV323" s="117"/>
      <c r="CW323" s="147"/>
      <c r="CX323" s="147"/>
      <c r="CY323" s="117">
        <v>45012</v>
      </c>
      <c r="CZ323" s="117">
        <v>45012</v>
      </c>
      <c r="DA323" s="117"/>
      <c r="DB323" s="117">
        <v>45012</v>
      </c>
      <c r="DC323" s="133">
        <v>100</v>
      </c>
      <c r="DD323" s="117">
        <v>45012</v>
      </c>
      <c r="DE323" s="138"/>
      <c r="DF323" s="138">
        <v>45007</v>
      </c>
      <c r="DG323" s="139" t="s">
        <v>4446</v>
      </c>
      <c r="DH323" s="117">
        <v>45016</v>
      </c>
      <c r="DI323" s="117">
        <v>45016</v>
      </c>
      <c r="DJ323" s="117">
        <v>45016</v>
      </c>
      <c r="DK323" s="117">
        <v>45016</v>
      </c>
      <c r="DL323" s="117"/>
      <c r="DM323" s="117"/>
      <c r="DN323" s="117"/>
      <c r="DO323" s="117"/>
      <c r="DP323" s="140"/>
      <c r="DQ323" s="117"/>
      <c r="DR323" s="117"/>
      <c r="DS323" s="117">
        <v>45061</v>
      </c>
      <c r="DT323" s="117">
        <v>45061</v>
      </c>
      <c r="DU323" s="117"/>
      <c r="DV323" s="117">
        <v>45061</v>
      </c>
      <c r="DW323" s="133">
        <v>100</v>
      </c>
      <c r="DX323" s="117">
        <v>45061</v>
      </c>
      <c r="DY323" s="117"/>
      <c r="DZ323" s="117"/>
      <c r="EA323" s="117"/>
      <c r="EB323" s="117"/>
      <c r="EC323" s="117"/>
      <c r="ED323" s="116"/>
      <c r="EE323" s="117"/>
      <c r="EF323" s="117"/>
      <c r="EG323" s="117">
        <v>45052</v>
      </c>
      <c r="EH323" s="117">
        <v>45052</v>
      </c>
      <c r="EI323" s="117"/>
      <c r="EJ323" s="117">
        <v>45053</v>
      </c>
      <c r="EK323" s="133">
        <v>100</v>
      </c>
      <c r="EL323" s="117">
        <v>45065</v>
      </c>
      <c r="EM323" s="122" t="s">
        <v>4735</v>
      </c>
      <c r="EN323" s="141"/>
      <c r="EO323" s="141"/>
      <c r="EP323" s="141"/>
      <c r="EQ323" s="141"/>
      <c r="ER323" s="141"/>
      <c r="ES323" s="141"/>
      <c r="ET323" s="141"/>
      <c r="EU323" s="117"/>
      <c r="EV323" s="117"/>
      <c r="EW323" s="117"/>
      <c r="EX323" s="117"/>
      <c r="EY323" s="117"/>
      <c r="EZ323" s="117"/>
      <c r="FA323" s="117"/>
      <c r="FB323" s="117">
        <v>45067</v>
      </c>
      <c r="FC323" s="117">
        <v>45067</v>
      </c>
      <c r="FD323" s="117">
        <v>45067</v>
      </c>
      <c r="FE323" s="117">
        <v>45067</v>
      </c>
      <c r="FF323" s="116">
        <v>70</v>
      </c>
      <c r="FG323" s="117"/>
      <c r="FH323" s="138"/>
      <c r="FI323" s="142"/>
      <c r="FJ323" s="142"/>
      <c r="FK323" s="143">
        <v>243354</v>
      </c>
      <c r="FL323" s="143">
        <v>243354</v>
      </c>
      <c r="FM323" s="139" t="s">
        <v>708</v>
      </c>
      <c r="FN323" s="142"/>
      <c r="FO323" s="142"/>
      <c r="FP323" s="143">
        <v>243354</v>
      </c>
      <c r="FQ323" s="143">
        <v>243354</v>
      </c>
      <c r="FR323" s="139" t="s">
        <v>708</v>
      </c>
      <c r="FS323" s="485" t="s">
        <v>4723</v>
      </c>
      <c r="FT323" s="455">
        <v>45160</v>
      </c>
      <c r="FU323" s="446" t="s">
        <v>4826</v>
      </c>
      <c r="FW323" s="475" t="s">
        <v>4723</v>
      </c>
      <c r="FX323" s="474">
        <v>45112</v>
      </c>
      <c r="FY323" s="475" t="s">
        <v>4804</v>
      </c>
    </row>
    <row r="324" spans="1:181" ht="20.100000000000001" customHeight="1" x14ac:dyDescent="0.5">
      <c r="A324" s="109">
        <v>323</v>
      </c>
      <c r="B324" s="109" t="s">
        <v>3361</v>
      </c>
      <c r="C324" s="109">
        <v>37</v>
      </c>
      <c r="D324" s="367" t="s">
        <v>3372</v>
      </c>
      <c r="E324" s="110" t="s">
        <v>912</v>
      </c>
      <c r="F324" s="110" t="s">
        <v>1561</v>
      </c>
      <c r="G324" s="111" t="s">
        <v>179</v>
      </c>
      <c r="H324" s="110" t="s">
        <v>2021</v>
      </c>
      <c r="I324" s="110" t="s">
        <v>3636</v>
      </c>
      <c r="J324" s="110"/>
      <c r="K324" s="111" t="s">
        <v>3637</v>
      </c>
      <c r="L324" s="111" t="s">
        <v>2024</v>
      </c>
      <c r="M324" s="111" t="s">
        <v>912</v>
      </c>
      <c r="N324" s="111" t="s">
        <v>1565</v>
      </c>
      <c r="O324" s="111" t="s">
        <v>3638</v>
      </c>
      <c r="P324" s="113">
        <v>15.527768999999999</v>
      </c>
      <c r="Q324" s="113">
        <v>100.249137</v>
      </c>
      <c r="R324" s="114" t="s">
        <v>3639</v>
      </c>
      <c r="S324" s="114" t="s">
        <v>3640</v>
      </c>
      <c r="T324" s="115"/>
      <c r="U324" s="115"/>
      <c r="V324" s="115"/>
      <c r="W324" s="115" t="s">
        <v>3641</v>
      </c>
      <c r="X324" s="115"/>
      <c r="Y324" s="115"/>
      <c r="Z324" s="181"/>
      <c r="AA324" s="181"/>
      <c r="AB324" s="115"/>
      <c r="AC324" s="115"/>
      <c r="AD324" s="166" t="s">
        <v>1948</v>
      </c>
      <c r="AE324" s="166" t="s">
        <v>1949</v>
      </c>
      <c r="AF324" s="117" t="s">
        <v>690</v>
      </c>
      <c r="AG324" s="132">
        <v>44964</v>
      </c>
      <c r="AH324" s="168" t="s">
        <v>691</v>
      </c>
      <c r="AI324" s="118" t="s">
        <v>692</v>
      </c>
      <c r="AJ324" s="145">
        <v>6</v>
      </c>
      <c r="AK324" s="146">
        <v>9</v>
      </c>
      <c r="AL324" s="146">
        <v>2.5</v>
      </c>
      <c r="AM324" s="146">
        <v>54</v>
      </c>
      <c r="AN324" s="147">
        <v>1</v>
      </c>
      <c r="AO324" s="147">
        <v>2</v>
      </c>
      <c r="AP324" s="240" t="s">
        <v>974</v>
      </c>
      <c r="AQ324" s="147" t="s">
        <v>752</v>
      </c>
      <c r="AR324" s="147">
        <v>1</v>
      </c>
      <c r="AS324" s="147"/>
      <c r="AT324" s="138">
        <v>44964</v>
      </c>
      <c r="AU324" s="142"/>
      <c r="AV324" s="234" t="s">
        <v>725</v>
      </c>
      <c r="AW324" s="235"/>
      <c r="AX324" s="236"/>
      <c r="AY324" s="236"/>
      <c r="AZ324" s="236"/>
      <c r="BA324" s="236"/>
      <c r="BB324" s="236"/>
      <c r="BC324" s="236"/>
      <c r="BD324" s="235"/>
      <c r="BE324" s="150" t="s">
        <v>3642</v>
      </c>
      <c r="BF324" s="158">
        <v>4</v>
      </c>
      <c r="BG324" s="237" t="s">
        <v>699</v>
      </c>
      <c r="BH324" s="262" t="s">
        <v>1964</v>
      </c>
      <c r="BI324" s="237" t="s">
        <v>701</v>
      </c>
      <c r="BJ324" s="238"/>
      <c r="BK324" s="238"/>
      <c r="BL324" s="153"/>
      <c r="BM324" s="154"/>
      <c r="BN324" s="111" t="s">
        <v>3638</v>
      </c>
      <c r="BO324" s="226" t="s">
        <v>3638</v>
      </c>
      <c r="BP324" s="130"/>
      <c r="BQ324" s="116" t="s">
        <v>704</v>
      </c>
      <c r="BR324" s="116"/>
      <c r="BS324" s="132">
        <v>44964</v>
      </c>
      <c r="BT324" s="133">
        <v>100</v>
      </c>
      <c r="BU324" s="132">
        <v>44964</v>
      </c>
      <c r="BV324" s="132"/>
      <c r="BW324" s="132"/>
      <c r="BX324" s="134"/>
      <c r="BY324" s="134"/>
      <c r="BZ324" s="134"/>
      <c r="CA324" s="132"/>
      <c r="CB324" s="135"/>
      <c r="CC324" s="132"/>
      <c r="CD324" s="136"/>
      <c r="CE324" s="136"/>
      <c r="CF324" s="136"/>
      <c r="CG324" s="135"/>
      <c r="CH324" s="129" t="s">
        <v>701</v>
      </c>
      <c r="CI324" s="117">
        <v>45022</v>
      </c>
      <c r="CJ324" s="117">
        <v>45022</v>
      </c>
      <c r="CK324" s="117"/>
      <c r="CL324" s="117">
        <v>45022</v>
      </c>
      <c r="CM324" s="133">
        <v>100</v>
      </c>
      <c r="CN324" s="117">
        <v>45022</v>
      </c>
      <c r="CO324" s="132"/>
      <c r="CP324" s="137" t="s">
        <v>706</v>
      </c>
      <c r="CQ324" s="132"/>
      <c r="CR324" s="117"/>
      <c r="CS324" s="132"/>
      <c r="CT324" s="133"/>
      <c r="CU324" s="137" t="s">
        <v>4382</v>
      </c>
      <c r="CV324" s="117"/>
      <c r="CW324" s="236"/>
      <c r="CX324" s="236"/>
      <c r="CY324" s="117">
        <v>45022</v>
      </c>
      <c r="CZ324" s="117">
        <v>45022</v>
      </c>
      <c r="DA324" s="117"/>
      <c r="DB324" s="117">
        <v>45022</v>
      </c>
      <c r="DC324" s="133">
        <v>100</v>
      </c>
      <c r="DD324" s="117">
        <v>45022</v>
      </c>
      <c r="DE324" s="138"/>
      <c r="DF324" s="138">
        <v>45023</v>
      </c>
      <c r="DG324" s="139" t="s">
        <v>4387</v>
      </c>
      <c r="DH324" s="117">
        <v>45043</v>
      </c>
      <c r="DI324" s="117">
        <v>45043</v>
      </c>
      <c r="DJ324" s="117">
        <v>45043</v>
      </c>
      <c r="DK324" s="117">
        <v>45043</v>
      </c>
      <c r="DL324" s="117"/>
      <c r="DM324" s="117"/>
      <c r="DN324" s="117"/>
      <c r="DO324" s="117"/>
      <c r="DP324" s="140"/>
      <c r="DQ324" s="117"/>
      <c r="DR324" s="117"/>
      <c r="DS324" s="117">
        <v>45050</v>
      </c>
      <c r="DT324" s="117">
        <v>45050</v>
      </c>
      <c r="DU324" s="117"/>
      <c r="DV324" s="117">
        <v>45050</v>
      </c>
      <c r="DW324" s="133">
        <v>100</v>
      </c>
      <c r="DX324" s="117">
        <v>45050</v>
      </c>
      <c r="DY324" s="117"/>
      <c r="DZ324" s="117"/>
      <c r="EA324" s="117"/>
      <c r="EB324" s="117"/>
      <c r="EC324" s="117"/>
      <c r="ED324" s="116"/>
      <c r="EE324" s="117"/>
      <c r="EF324" s="117"/>
      <c r="EG324" s="117">
        <v>45050</v>
      </c>
      <c r="EH324" s="117">
        <v>45050</v>
      </c>
      <c r="EI324" s="117"/>
      <c r="EJ324" s="117">
        <v>45051</v>
      </c>
      <c r="EK324" s="116">
        <v>100</v>
      </c>
      <c r="EL324" s="117">
        <v>45062</v>
      </c>
      <c r="EM324" s="122" t="s">
        <v>4769</v>
      </c>
      <c r="EN324" s="141"/>
      <c r="EO324" s="141"/>
      <c r="EP324" s="141"/>
      <c r="EQ324" s="141"/>
      <c r="ER324" s="141"/>
      <c r="ES324" s="141"/>
      <c r="ET324" s="141"/>
      <c r="EU324" s="117"/>
      <c r="EV324" s="117"/>
      <c r="EW324" s="117"/>
      <c r="EX324" s="117"/>
      <c r="EY324" s="117"/>
      <c r="EZ324" s="117"/>
      <c r="FA324" s="117"/>
      <c r="FB324" s="117">
        <v>45069</v>
      </c>
      <c r="FC324" s="117">
        <v>45069</v>
      </c>
      <c r="FD324" s="117">
        <v>45069</v>
      </c>
      <c r="FE324" s="117">
        <v>45069</v>
      </c>
      <c r="FF324" s="116">
        <v>70</v>
      </c>
      <c r="FG324" s="117"/>
      <c r="FH324" s="138"/>
      <c r="FI324" s="142"/>
      <c r="FJ324" s="142"/>
      <c r="FK324" s="143"/>
      <c r="FL324" s="143"/>
      <c r="FM324" s="139"/>
      <c r="FN324" s="142"/>
      <c r="FO324" s="142"/>
      <c r="FP324" s="143"/>
      <c r="FQ324" s="143"/>
      <c r="FR324" s="139"/>
      <c r="FS324" s="485" t="s">
        <v>4723</v>
      </c>
      <c r="FT324" s="455">
        <v>45161</v>
      </c>
      <c r="FU324" s="446" t="s">
        <v>4826</v>
      </c>
      <c r="FW324" s="473" t="s">
        <v>4723</v>
      </c>
      <c r="FX324" s="474">
        <v>45113</v>
      </c>
      <c r="FY324" s="475" t="s">
        <v>4804</v>
      </c>
    </row>
    <row r="325" spans="1:181" ht="20.100000000000001" customHeight="1" x14ac:dyDescent="0.5">
      <c r="A325" s="109">
        <v>324</v>
      </c>
      <c r="B325" s="109" t="s">
        <v>3361</v>
      </c>
      <c r="C325" s="109">
        <v>38</v>
      </c>
      <c r="D325" s="367" t="s">
        <v>3372</v>
      </c>
      <c r="E325" s="110" t="s">
        <v>912</v>
      </c>
      <c r="F325" s="110" t="s">
        <v>1561</v>
      </c>
      <c r="G325" s="111" t="s">
        <v>179</v>
      </c>
      <c r="H325" s="110" t="s">
        <v>1957</v>
      </c>
      <c r="I325" s="110" t="s">
        <v>3643</v>
      </c>
      <c r="J325" s="110"/>
      <c r="K325" s="111" t="s">
        <v>3644</v>
      </c>
      <c r="L325" s="111" t="s">
        <v>1959</v>
      </c>
      <c r="M325" s="111" t="s">
        <v>912</v>
      </c>
      <c r="N325" s="111" t="s">
        <v>1565</v>
      </c>
      <c r="O325" s="111" t="s">
        <v>3645</v>
      </c>
      <c r="P325" s="113">
        <v>15.978985</v>
      </c>
      <c r="Q325" s="113">
        <v>99.976725000000002</v>
      </c>
      <c r="R325" s="114" t="s">
        <v>3646</v>
      </c>
      <c r="S325" s="114" t="s">
        <v>3647</v>
      </c>
      <c r="T325" s="115"/>
      <c r="U325" s="115"/>
      <c r="V325" s="115"/>
      <c r="W325" s="115" t="s">
        <v>3648</v>
      </c>
      <c r="X325" s="115"/>
      <c r="Y325" s="115"/>
      <c r="Z325" s="181"/>
      <c r="AA325" s="181"/>
      <c r="AB325" s="115"/>
      <c r="AC325" s="115"/>
      <c r="AD325" s="166" t="s">
        <v>1948</v>
      </c>
      <c r="AE325" s="166" t="s">
        <v>1949</v>
      </c>
      <c r="AF325" s="117" t="s">
        <v>690</v>
      </c>
      <c r="AG325" s="132">
        <v>44966</v>
      </c>
      <c r="AH325" s="168" t="s">
        <v>691</v>
      </c>
      <c r="AI325" s="118" t="s">
        <v>692</v>
      </c>
      <c r="AJ325" s="145">
        <v>10</v>
      </c>
      <c r="AK325" s="146">
        <v>12</v>
      </c>
      <c r="AL325" s="146">
        <v>3.3</v>
      </c>
      <c r="AM325" s="146">
        <f t="shared" ref="AM325:AM332" si="7">AJ325*AK325</f>
        <v>120</v>
      </c>
      <c r="AN325" s="147">
        <v>1</v>
      </c>
      <c r="AO325" s="147">
        <v>1</v>
      </c>
      <c r="AP325" s="240"/>
      <c r="AQ325" s="147" t="s">
        <v>848</v>
      </c>
      <c r="AR325" s="147">
        <v>3</v>
      </c>
      <c r="AS325" s="147"/>
      <c r="AT325" s="138">
        <v>44970</v>
      </c>
      <c r="AU325" s="142"/>
      <c r="AV325" s="234" t="s">
        <v>725</v>
      </c>
      <c r="AW325" s="235" t="s">
        <v>1950</v>
      </c>
      <c r="AX325" s="147"/>
      <c r="AY325" s="147"/>
      <c r="AZ325" s="147" t="s">
        <v>1816</v>
      </c>
      <c r="BA325" s="147"/>
      <c r="BB325" s="147" t="s">
        <v>697</v>
      </c>
      <c r="BC325" s="147"/>
      <c r="BD325" s="150"/>
      <c r="BE325" s="150" t="s">
        <v>2361</v>
      </c>
      <c r="BF325" s="158">
        <v>1</v>
      </c>
      <c r="BG325" s="237" t="s">
        <v>699</v>
      </c>
      <c r="BH325" s="237" t="s">
        <v>1964</v>
      </c>
      <c r="BI325" s="237" t="s">
        <v>701</v>
      </c>
      <c r="BJ325" s="152"/>
      <c r="BK325" s="152"/>
      <c r="BL325" s="153"/>
      <c r="BM325" s="154"/>
      <c r="BN325" s="111" t="s">
        <v>3645</v>
      </c>
      <c r="BO325" s="226" t="s">
        <v>3645</v>
      </c>
      <c r="BP325" s="130"/>
      <c r="BQ325" s="116" t="s">
        <v>704</v>
      </c>
      <c r="BR325" s="116"/>
      <c r="BS325" s="132">
        <v>44966</v>
      </c>
      <c r="BT325" s="133">
        <v>100</v>
      </c>
      <c r="BU325" s="132">
        <v>44966</v>
      </c>
      <c r="BV325" s="132"/>
      <c r="BW325" s="132"/>
      <c r="BX325" s="134"/>
      <c r="BY325" s="134"/>
      <c r="BZ325" s="134"/>
      <c r="CA325" s="132"/>
      <c r="CB325" s="135"/>
      <c r="CC325" s="132"/>
      <c r="CD325" s="136"/>
      <c r="CE325" s="136"/>
      <c r="CF325" s="136"/>
      <c r="CG325" s="135"/>
      <c r="CH325" s="129" t="s">
        <v>701</v>
      </c>
      <c r="CI325" s="117">
        <v>45009</v>
      </c>
      <c r="CJ325" s="117">
        <v>45009</v>
      </c>
      <c r="CK325" s="117"/>
      <c r="CL325" s="117">
        <v>45009</v>
      </c>
      <c r="CM325" s="133">
        <v>100</v>
      </c>
      <c r="CN325" s="117">
        <v>45009</v>
      </c>
      <c r="CO325" s="132"/>
      <c r="CP325" s="117">
        <v>45042</v>
      </c>
      <c r="CQ325" s="117">
        <v>45042</v>
      </c>
      <c r="CR325" s="117"/>
      <c r="CS325" s="117">
        <v>45042</v>
      </c>
      <c r="CT325" s="133">
        <v>100</v>
      </c>
      <c r="CU325" s="117">
        <v>45042</v>
      </c>
      <c r="CV325" s="117"/>
      <c r="CW325" s="147"/>
      <c r="CX325" s="147"/>
      <c r="CY325" s="117">
        <v>45009</v>
      </c>
      <c r="CZ325" s="117">
        <v>45009</v>
      </c>
      <c r="DA325" s="117"/>
      <c r="DB325" s="117">
        <v>45009</v>
      </c>
      <c r="DC325" s="133">
        <v>100</v>
      </c>
      <c r="DD325" s="117">
        <v>45009</v>
      </c>
      <c r="DE325" s="138"/>
      <c r="DF325" s="138">
        <v>45019</v>
      </c>
      <c r="DG325" s="139" t="s">
        <v>4413</v>
      </c>
      <c r="DH325" s="117">
        <v>45036</v>
      </c>
      <c r="DI325" s="117">
        <v>45036</v>
      </c>
      <c r="DJ325" s="117">
        <v>45036</v>
      </c>
      <c r="DK325" s="117">
        <v>45036</v>
      </c>
      <c r="DL325" s="117"/>
      <c r="DM325" s="117"/>
      <c r="DN325" s="117"/>
      <c r="DO325" s="117"/>
      <c r="DP325" s="140"/>
      <c r="DQ325" s="117"/>
      <c r="DR325" s="117"/>
      <c r="DS325" s="117">
        <v>45058</v>
      </c>
      <c r="DT325" s="117">
        <v>45058</v>
      </c>
      <c r="DU325" s="117"/>
      <c r="DV325" s="117">
        <v>45058</v>
      </c>
      <c r="DW325" s="133">
        <v>100</v>
      </c>
      <c r="DX325" s="117">
        <v>45058</v>
      </c>
      <c r="DY325" s="117"/>
      <c r="DZ325" s="117">
        <v>45043</v>
      </c>
      <c r="EA325" s="117">
        <v>45043</v>
      </c>
      <c r="EB325" s="117"/>
      <c r="EC325" s="117">
        <v>45043</v>
      </c>
      <c r="ED325" s="116">
        <v>100</v>
      </c>
      <c r="EE325" s="117">
        <v>45043</v>
      </c>
      <c r="EF325" s="117" t="s">
        <v>4593</v>
      </c>
      <c r="EG325" s="117">
        <v>45052</v>
      </c>
      <c r="EH325" s="117">
        <v>45052</v>
      </c>
      <c r="EI325" s="117"/>
      <c r="EJ325" s="117">
        <v>45053</v>
      </c>
      <c r="EK325" s="133">
        <v>100</v>
      </c>
      <c r="EL325" s="117">
        <v>45065</v>
      </c>
      <c r="EM325" s="122" t="s">
        <v>4903</v>
      </c>
      <c r="EN325" s="141"/>
      <c r="EO325" s="141"/>
      <c r="EP325" s="141"/>
      <c r="EQ325" s="141"/>
      <c r="ER325" s="141"/>
      <c r="ES325" s="141"/>
      <c r="ET325" s="141"/>
      <c r="EU325" s="117"/>
      <c r="EV325" s="117"/>
      <c r="EW325" s="117"/>
      <c r="EX325" s="117"/>
      <c r="EY325" s="117"/>
      <c r="EZ325" s="117"/>
      <c r="FA325" s="117"/>
      <c r="FB325" s="117">
        <v>45069</v>
      </c>
      <c r="FC325" s="117">
        <v>45069</v>
      </c>
      <c r="FD325" s="117">
        <v>45069</v>
      </c>
      <c r="FE325" s="117">
        <v>45069</v>
      </c>
      <c r="FF325" s="116">
        <v>70</v>
      </c>
      <c r="FG325" s="117"/>
      <c r="FH325" s="138"/>
      <c r="FI325" s="142"/>
      <c r="FJ325" s="142"/>
      <c r="FK325" s="143"/>
      <c r="FL325" s="143"/>
      <c r="FM325" s="139"/>
      <c r="FN325" s="142"/>
      <c r="FO325" s="142"/>
      <c r="FP325" s="143"/>
      <c r="FQ325" s="143"/>
      <c r="FR325" s="139"/>
      <c r="FS325" s="485" t="s">
        <v>4723</v>
      </c>
      <c r="FT325" s="455">
        <v>45161</v>
      </c>
      <c r="FU325" s="446" t="s">
        <v>4826</v>
      </c>
      <c r="FW325" s="473" t="s">
        <v>4723</v>
      </c>
      <c r="FX325" s="474">
        <v>45113</v>
      </c>
      <c r="FY325" s="475" t="s">
        <v>4804</v>
      </c>
    </row>
    <row r="326" spans="1:181" ht="20.100000000000001" customHeight="1" x14ac:dyDescent="0.5">
      <c r="A326" s="109">
        <v>325</v>
      </c>
      <c r="B326" s="109" t="s">
        <v>3361</v>
      </c>
      <c r="C326" s="109">
        <v>39</v>
      </c>
      <c r="D326" s="367" t="s">
        <v>3372</v>
      </c>
      <c r="E326" s="110" t="s">
        <v>912</v>
      </c>
      <c r="F326" s="110" t="s">
        <v>1561</v>
      </c>
      <c r="G326" s="111" t="s">
        <v>179</v>
      </c>
      <c r="H326" s="110" t="s">
        <v>3649</v>
      </c>
      <c r="I326" s="110" t="s">
        <v>2015</v>
      </c>
      <c r="J326" s="110"/>
      <c r="K326" s="111" t="s">
        <v>3650</v>
      </c>
      <c r="L326" s="111" t="s">
        <v>1959</v>
      </c>
      <c r="M326" s="111" t="s">
        <v>912</v>
      </c>
      <c r="N326" s="111" t="s">
        <v>1565</v>
      </c>
      <c r="O326" s="111" t="s">
        <v>3651</v>
      </c>
      <c r="P326" s="113">
        <v>15.810419</v>
      </c>
      <c r="Q326" s="113">
        <v>99.750084000000001</v>
      </c>
      <c r="R326" s="114" t="s">
        <v>3652</v>
      </c>
      <c r="S326" s="114" t="s">
        <v>3653</v>
      </c>
      <c r="T326" s="115" t="s">
        <v>3654</v>
      </c>
      <c r="U326" s="115" t="s">
        <v>3655</v>
      </c>
      <c r="V326" s="115"/>
      <c r="W326" s="115" t="s">
        <v>3656</v>
      </c>
      <c r="X326" s="115"/>
      <c r="Y326" s="115"/>
      <c r="Z326" s="181"/>
      <c r="AA326" s="181"/>
      <c r="AB326" s="115"/>
      <c r="AC326" s="115"/>
      <c r="AD326" s="166" t="s">
        <v>1948</v>
      </c>
      <c r="AE326" s="166" t="s">
        <v>1949</v>
      </c>
      <c r="AF326" s="117" t="s">
        <v>690</v>
      </c>
      <c r="AG326" s="132">
        <v>44972</v>
      </c>
      <c r="AH326" s="168" t="s">
        <v>691</v>
      </c>
      <c r="AI326" s="118" t="s">
        <v>692</v>
      </c>
      <c r="AJ326" s="145">
        <v>6</v>
      </c>
      <c r="AK326" s="146">
        <v>9</v>
      </c>
      <c r="AL326" s="146">
        <v>3.4</v>
      </c>
      <c r="AM326" s="146">
        <f t="shared" si="7"/>
        <v>54</v>
      </c>
      <c r="AN326" s="147">
        <v>1</v>
      </c>
      <c r="AO326" s="147">
        <v>2</v>
      </c>
      <c r="AP326" s="240" t="s">
        <v>3657</v>
      </c>
      <c r="AQ326" s="147" t="s">
        <v>1368</v>
      </c>
      <c r="AR326" s="147">
        <v>3</v>
      </c>
      <c r="AS326" s="147"/>
      <c r="AT326" s="138">
        <v>44973</v>
      </c>
      <c r="AU326" s="142"/>
      <c r="AV326" s="234" t="s">
        <v>725</v>
      </c>
      <c r="AW326" s="150"/>
      <c r="AX326" s="147"/>
      <c r="AY326" s="147"/>
      <c r="AZ326" s="147"/>
      <c r="BA326" s="147"/>
      <c r="BB326" s="147"/>
      <c r="BC326" s="147"/>
      <c r="BD326" s="235" t="s">
        <v>698</v>
      </c>
      <c r="BE326" s="150"/>
      <c r="BF326" s="150"/>
      <c r="BG326" s="237" t="s">
        <v>699</v>
      </c>
      <c r="BH326" s="237" t="s">
        <v>1964</v>
      </c>
      <c r="BI326" s="237" t="s">
        <v>701</v>
      </c>
      <c r="BJ326" s="152"/>
      <c r="BK326" s="152"/>
      <c r="BL326" s="153"/>
      <c r="BM326" s="154"/>
      <c r="BN326" s="111" t="s">
        <v>3651</v>
      </c>
      <c r="BO326" s="226" t="s">
        <v>3651</v>
      </c>
      <c r="BP326" s="130"/>
      <c r="BQ326" s="116" t="s">
        <v>704</v>
      </c>
      <c r="BR326" s="116"/>
      <c r="BS326" s="132">
        <v>44972</v>
      </c>
      <c r="BT326" s="133">
        <v>100</v>
      </c>
      <c r="BU326" s="132">
        <v>44972</v>
      </c>
      <c r="BV326" s="132"/>
      <c r="BW326" s="132"/>
      <c r="BX326" s="134"/>
      <c r="BY326" s="134"/>
      <c r="BZ326" s="134"/>
      <c r="CA326" s="132"/>
      <c r="CB326" s="135"/>
      <c r="CC326" s="132"/>
      <c r="CD326" s="136"/>
      <c r="CE326" s="136"/>
      <c r="CF326" s="136"/>
      <c r="CG326" s="135"/>
      <c r="CH326" s="129" t="s">
        <v>701</v>
      </c>
      <c r="CI326" s="132">
        <v>44986</v>
      </c>
      <c r="CJ326" s="132">
        <v>44986</v>
      </c>
      <c r="CK326" s="132"/>
      <c r="CL326" s="132">
        <v>44986</v>
      </c>
      <c r="CM326" s="133">
        <v>100</v>
      </c>
      <c r="CN326" s="132">
        <v>44986</v>
      </c>
      <c r="CO326" s="132"/>
      <c r="CP326" s="137" t="s">
        <v>706</v>
      </c>
      <c r="CQ326" s="132"/>
      <c r="CR326" s="117"/>
      <c r="CS326" s="132"/>
      <c r="CT326" s="133"/>
      <c r="CU326" s="137" t="s">
        <v>4382</v>
      </c>
      <c r="CV326" s="117"/>
      <c r="CW326" s="147"/>
      <c r="CX326" s="147"/>
      <c r="CY326" s="117">
        <v>45002</v>
      </c>
      <c r="CZ326" s="117">
        <v>45002</v>
      </c>
      <c r="DA326" s="117"/>
      <c r="DB326" s="117">
        <v>45002</v>
      </c>
      <c r="DC326" s="133">
        <v>100</v>
      </c>
      <c r="DD326" s="117">
        <v>45002</v>
      </c>
      <c r="DE326" s="138"/>
      <c r="DF326" s="138">
        <v>45007</v>
      </c>
      <c r="DG326" s="139" t="s">
        <v>4446</v>
      </c>
      <c r="DH326" s="117">
        <v>45021</v>
      </c>
      <c r="DI326" s="117">
        <v>45021</v>
      </c>
      <c r="DJ326" s="117">
        <v>45021</v>
      </c>
      <c r="DK326" s="117">
        <v>45021</v>
      </c>
      <c r="DL326" s="117"/>
      <c r="DM326" s="117"/>
      <c r="DN326" s="117"/>
      <c r="DO326" s="117"/>
      <c r="DP326" s="140"/>
      <c r="DQ326" s="117"/>
      <c r="DR326" s="117"/>
      <c r="DS326" s="117">
        <v>45051</v>
      </c>
      <c r="DT326" s="117">
        <v>45051</v>
      </c>
      <c r="DU326" s="117"/>
      <c r="DV326" s="117">
        <v>45051</v>
      </c>
      <c r="DW326" s="133">
        <v>100</v>
      </c>
      <c r="DX326" s="117">
        <v>45051</v>
      </c>
      <c r="DY326" s="117"/>
      <c r="DZ326" s="117">
        <v>45044</v>
      </c>
      <c r="EA326" s="117">
        <v>45044</v>
      </c>
      <c r="EB326" s="117"/>
      <c r="EC326" s="117">
        <v>45044</v>
      </c>
      <c r="ED326" s="116">
        <v>100</v>
      </c>
      <c r="EE326" s="117">
        <v>45044</v>
      </c>
      <c r="EF326" s="117" t="s">
        <v>4594</v>
      </c>
      <c r="EG326" s="117">
        <v>45044</v>
      </c>
      <c r="EH326" s="117">
        <v>45044</v>
      </c>
      <c r="EI326" s="117"/>
      <c r="EJ326" s="117">
        <v>45045</v>
      </c>
      <c r="EK326" s="116">
        <v>100</v>
      </c>
      <c r="EL326" s="117">
        <v>45062</v>
      </c>
      <c r="EM326" s="122" t="s">
        <v>4776</v>
      </c>
      <c r="EN326" s="141"/>
      <c r="EO326" s="141"/>
      <c r="EP326" s="141"/>
      <c r="EQ326" s="141"/>
      <c r="ER326" s="141"/>
      <c r="ES326" s="141"/>
      <c r="ET326" s="141"/>
      <c r="EU326" s="117"/>
      <c r="EV326" s="117"/>
      <c r="EW326" s="117"/>
      <c r="EX326" s="117"/>
      <c r="EY326" s="117"/>
      <c r="EZ326" s="117"/>
      <c r="FA326" s="117"/>
      <c r="FB326" s="117">
        <v>45070</v>
      </c>
      <c r="FC326" s="117">
        <v>45070</v>
      </c>
      <c r="FD326" s="117">
        <v>45070</v>
      </c>
      <c r="FE326" s="117">
        <v>45070</v>
      </c>
      <c r="FF326" s="116">
        <v>70</v>
      </c>
      <c r="FG326" s="117"/>
      <c r="FH326" s="138"/>
      <c r="FI326" s="142"/>
      <c r="FJ326" s="142"/>
      <c r="FK326" s="143"/>
      <c r="FL326" s="143"/>
      <c r="FM326" s="139"/>
      <c r="FN326" s="142"/>
      <c r="FO326" s="142"/>
      <c r="FP326" s="143"/>
      <c r="FQ326" s="143"/>
      <c r="FR326" s="139"/>
      <c r="FS326" s="485" t="s">
        <v>4723</v>
      </c>
      <c r="FT326" s="455">
        <v>45162</v>
      </c>
      <c r="FU326" s="446" t="s">
        <v>4826</v>
      </c>
      <c r="FW326" s="473" t="s">
        <v>4723</v>
      </c>
      <c r="FX326" s="474">
        <v>45113</v>
      </c>
      <c r="FY326" s="475" t="s">
        <v>4804</v>
      </c>
    </row>
    <row r="327" spans="1:181" ht="20.100000000000001" customHeight="1" x14ac:dyDescent="0.5">
      <c r="A327" s="109">
        <v>326</v>
      </c>
      <c r="B327" s="109" t="s">
        <v>3361</v>
      </c>
      <c r="C327" s="109">
        <v>40</v>
      </c>
      <c r="D327" s="367" t="s">
        <v>3372</v>
      </c>
      <c r="E327" s="110" t="s">
        <v>912</v>
      </c>
      <c r="F327" s="110" t="s">
        <v>1561</v>
      </c>
      <c r="G327" s="111" t="s">
        <v>179</v>
      </c>
      <c r="H327" s="110" t="s">
        <v>1997</v>
      </c>
      <c r="I327" s="110" t="s">
        <v>1997</v>
      </c>
      <c r="J327" s="110"/>
      <c r="K327" s="111" t="s">
        <v>3658</v>
      </c>
      <c r="L327" s="111" t="s">
        <v>1959</v>
      </c>
      <c r="M327" s="111" t="s">
        <v>912</v>
      </c>
      <c r="N327" s="111" t="s">
        <v>1565</v>
      </c>
      <c r="O327" s="111" t="s">
        <v>3659</v>
      </c>
      <c r="P327" s="113">
        <v>15.778518999999999</v>
      </c>
      <c r="Q327" s="113">
        <v>99.524249999999995</v>
      </c>
      <c r="R327" s="114" t="s">
        <v>3660</v>
      </c>
      <c r="S327" s="114" t="s">
        <v>3661</v>
      </c>
      <c r="T327" s="115"/>
      <c r="U327" s="115"/>
      <c r="V327" s="115"/>
      <c r="W327" s="115" t="s">
        <v>3661</v>
      </c>
      <c r="X327" s="115"/>
      <c r="Y327" s="115"/>
      <c r="Z327" s="181"/>
      <c r="AA327" s="181"/>
      <c r="AB327" s="115"/>
      <c r="AC327" s="115"/>
      <c r="AD327" s="166" t="s">
        <v>1948</v>
      </c>
      <c r="AE327" s="166" t="s">
        <v>1949</v>
      </c>
      <c r="AF327" s="117" t="s">
        <v>690</v>
      </c>
      <c r="AG327" s="132">
        <v>44972</v>
      </c>
      <c r="AH327" s="168" t="s">
        <v>691</v>
      </c>
      <c r="AI327" s="118" t="s">
        <v>692</v>
      </c>
      <c r="AJ327" s="145">
        <v>5.8</v>
      </c>
      <c r="AK327" s="146">
        <v>7.5</v>
      </c>
      <c r="AL327" s="146">
        <v>2.7</v>
      </c>
      <c r="AM327" s="146">
        <f t="shared" si="7"/>
        <v>43.5</v>
      </c>
      <c r="AN327" s="147">
        <v>1</v>
      </c>
      <c r="AO327" s="147">
        <v>1</v>
      </c>
      <c r="AP327" s="240"/>
      <c r="AQ327" s="147" t="s">
        <v>848</v>
      </c>
      <c r="AR327" s="147">
        <v>3</v>
      </c>
      <c r="AS327" s="147"/>
      <c r="AT327" s="138">
        <v>44973</v>
      </c>
      <c r="AU327" s="142"/>
      <c r="AV327" s="234" t="s">
        <v>725</v>
      </c>
      <c r="AW327" s="150"/>
      <c r="AX327" s="147" t="s">
        <v>1057</v>
      </c>
      <c r="AY327" s="147"/>
      <c r="AZ327" s="147" t="s">
        <v>1816</v>
      </c>
      <c r="BA327" s="147"/>
      <c r="BB327" s="147" t="s">
        <v>697</v>
      </c>
      <c r="BC327" s="147"/>
      <c r="BD327" s="150"/>
      <c r="BE327" s="150"/>
      <c r="BF327" s="150"/>
      <c r="BG327" s="163" t="s">
        <v>614</v>
      </c>
      <c r="BH327" s="237" t="s">
        <v>1964</v>
      </c>
      <c r="BI327" s="237" t="s">
        <v>701</v>
      </c>
      <c r="BJ327" s="152"/>
      <c r="BK327" s="152"/>
      <c r="BL327" s="153"/>
      <c r="BM327" s="154"/>
      <c r="BN327" s="111" t="s">
        <v>3659</v>
      </c>
      <c r="BO327" s="226" t="s">
        <v>3659</v>
      </c>
      <c r="BP327" s="130"/>
      <c r="BQ327" s="116" t="s">
        <v>704</v>
      </c>
      <c r="BR327" s="116"/>
      <c r="BS327" s="132">
        <v>44972</v>
      </c>
      <c r="BT327" s="133">
        <v>100</v>
      </c>
      <c r="BU327" s="132">
        <v>44972</v>
      </c>
      <c r="BV327" s="132" t="s">
        <v>614</v>
      </c>
      <c r="BW327" s="132" t="s">
        <v>1155</v>
      </c>
      <c r="BX327" s="134"/>
      <c r="BY327" s="134"/>
      <c r="BZ327" s="134"/>
      <c r="CA327" s="132"/>
      <c r="CB327" s="171"/>
      <c r="CC327" s="172"/>
      <c r="CD327" s="173"/>
      <c r="CE327" s="173"/>
      <c r="CF327" s="173"/>
      <c r="CG327" s="365" t="s">
        <v>3662</v>
      </c>
      <c r="CH327" s="129" t="s">
        <v>701</v>
      </c>
      <c r="CI327" s="132">
        <v>44986</v>
      </c>
      <c r="CJ327" s="132">
        <v>44986</v>
      </c>
      <c r="CK327" s="132"/>
      <c r="CL327" s="132">
        <v>44986</v>
      </c>
      <c r="CM327" s="133">
        <v>100</v>
      </c>
      <c r="CN327" s="132">
        <v>44986</v>
      </c>
      <c r="CO327" s="132"/>
      <c r="CP327" s="117">
        <v>45043</v>
      </c>
      <c r="CQ327" s="117">
        <v>45043</v>
      </c>
      <c r="CR327" s="117"/>
      <c r="CS327" s="117">
        <v>45043</v>
      </c>
      <c r="CT327" s="133">
        <v>100</v>
      </c>
      <c r="CU327" s="117">
        <v>45043</v>
      </c>
      <c r="CV327" s="117"/>
      <c r="CW327" s="147" t="s">
        <v>1057</v>
      </c>
      <c r="CX327" s="147"/>
      <c r="CY327" s="117">
        <v>45037</v>
      </c>
      <c r="CZ327" s="117">
        <v>45037</v>
      </c>
      <c r="DA327" s="117"/>
      <c r="DB327" s="117">
        <v>45037</v>
      </c>
      <c r="DC327" s="133">
        <v>100</v>
      </c>
      <c r="DD327" s="117">
        <v>45037</v>
      </c>
      <c r="DE327" s="138"/>
      <c r="DF327" s="138">
        <v>45023</v>
      </c>
      <c r="DG327" s="139" t="s">
        <v>4387</v>
      </c>
      <c r="DH327" s="117">
        <v>45035</v>
      </c>
      <c r="DI327" s="117">
        <v>45035</v>
      </c>
      <c r="DJ327" s="117">
        <v>45035</v>
      </c>
      <c r="DK327" s="117">
        <v>45035</v>
      </c>
      <c r="DL327" s="117"/>
      <c r="DM327" s="117"/>
      <c r="DN327" s="117"/>
      <c r="DO327" s="117"/>
      <c r="DP327" s="140"/>
      <c r="DQ327" s="117"/>
      <c r="DR327" s="117"/>
      <c r="DS327" s="117">
        <v>45051</v>
      </c>
      <c r="DT327" s="117">
        <v>45051</v>
      </c>
      <c r="DU327" s="117"/>
      <c r="DV327" s="117">
        <v>45051</v>
      </c>
      <c r="DW327" s="133">
        <v>100</v>
      </c>
      <c r="DX327" s="117">
        <v>45051</v>
      </c>
      <c r="DY327" s="117"/>
      <c r="DZ327" s="117"/>
      <c r="EA327" s="117"/>
      <c r="EB327" s="117"/>
      <c r="EC327" s="117"/>
      <c r="ED327" s="116"/>
      <c r="EE327" s="117"/>
      <c r="EF327" s="117"/>
      <c r="EG327" s="117">
        <v>45052</v>
      </c>
      <c r="EH327" s="117">
        <v>45052</v>
      </c>
      <c r="EI327" s="117"/>
      <c r="EJ327" s="117">
        <v>45053</v>
      </c>
      <c r="EK327" s="116">
        <v>100</v>
      </c>
      <c r="EL327" s="117">
        <v>45062</v>
      </c>
      <c r="EM327" s="122" t="s">
        <v>4781</v>
      </c>
      <c r="EN327" s="141"/>
      <c r="EO327" s="141"/>
      <c r="EP327" s="141"/>
      <c r="EQ327" s="141"/>
      <c r="ER327" s="141"/>
      <c r="ES327" s="141"/>
      <c r="ET327" s="141"/>
      <c r="EU327" s="117"/>
      <c r="EV327" s="117"/>
      <c r="EW327" s="117"/>
      <c r="EX327" s="117"/>
      <c r="EY327" s="117"/>
      <c r="EZ327" s="117"/>
      <c r="FA327" s="117"/>
      <c r="FB327" s="117">
        <v>45069</v>
      </c>
      <c r="FC327" s="117">
        <v>45069</v>
      </c>
      <c r="FD327" s="117">
        <v>45069</v>
      </c>
      <c r="FE327" s="117">
        <v>45069</v>
      </c>
      <c r="FF327" s="116">
        <v>70</v>
      </c>
      <c r="FG327" s="117"/>
      <c r="FH327" s="138"/>
      <c r="FI327" s="142"/>
      <c r="FJ327" s="142"/>
      <c r="FK327" s="143">
        <v>243354</v>
      </c>
      <c r="FL327" s="143">
        <v>243354</v>
      </c>
      <c r="FM327" s="139" t="s">
        <v>708</v>
      </c>
      <c r="FN327" s="142"/>
      <c r="FO327" s="142"/>
      <c r="FP327" s="143">
        <v>243354</v>
      </c>
      <c r="FQ327" s="143">
        <v>243354</v>
      </c>
      <c r="FR327" s="139" t="s">
        <v>708</v>
      </c>
      <c r="FS327" s="485" t="s">
        <v>4723</v>
      </c>
      <c r="FT327" s="455">
        <v>45162</v>
      </c>
      <c r="FU327" s="446" t="s">
        <v>4826</v>
      </c>
      <c r="FW327" s="475" t="s">
        <v>4723</v>
      </c>
      <c r="FX327" s="474">
        <v>45113</v>
      </c>
      <c r="FY327" s="475" t="s">
        <v>4804</v>
      </c>
    </row>
    <row r="328" spans="1:181" ht="20.100000000000001" customHeight="1" x14ac:dyDescent="0.5">
      <c r="A328" s="109">
        <v>327</v>
      </c>
      <c r="B328" s="109" t="s">
        <v>3361</v>
      </c>
      <c r="C328" s="109">
        <v>41</v>
      </c>
      <c r="D328" s="367" t="s">
        <v>3372</v>
      </c>
      <c r="E328" s="110" t="s">
        <v>912</v>
      </c>
      <c r="F328" s="110" t="s">
        <v>1561</v>
      </c>
      <c r="G328" s="111" t="s">
        <v>179</v>
      </c>
      <c r="H328" s="110" t="s">
        <v>1987</v>
      </c>
      <c r="I328" s="110" t="s">
        <v>3663</v>
      </c>
      <c r="J328" s="110"/>
      <c r="K328" s="111" t="s">
        <v>3664</v>
      </c>
      <c r="L328" s="111" t="s">
        <v>1943</v>
      </c>
      <c r="M328" s="111" t="s">
        <v>912</v>
      </c>
      <c r="N328" s="111" t="s">
        <v>1565</v>
      </c>
      <c r="O328" s="111" t="s">
        <v>3666</v>
      </c>
      <c r="P328" s="113">
        <v>15.451325000000001</v>
      </c>
      <c r="Q328" s="113">
        <v>100.481582</v>
      </c>
      <c r="R328" s="114" t="s">
        <v>3667</v>
      </c>
      <c r="S328" s="114" t="s">
        <v>3668</v>
      </c>
      <c r="T328" s="115"/>
      <c r="U328" s="115"/>
      <c r="V328" s="115"/>
      <c r="W328" s="115" t="s">
        <v>3669</v>
      </c>
      <c r="X328" s="115"/>
      <c r="Y328" s="115"/>
      <c r="Z328" s="181"/>
      <c r="AA328" s="181"/>
      <c r="AB328" s="115"/>
      <c r="AC328" s="115"/>
      <c r="AD328" s="166" t="s">
        <v>1948</v>
      </c>
      <c r="AE328" s="166" t="s">
        <v>1949</v>
      </c>
      <c r="AF328" s="117" t="s">
        <v>690</v>
      </c>
      <c r="AG328" s="132">
        <v>44971</v>
      </c>
      <c r="AH328" s="118" t="s">
        <v>691</v>
      </c>
      <c r="AI328" s="118" t="s">
        <v>692</v>
      </c>
      <c r="AJ328" s="145">
        <v>6</v>
      </c>
      <c r="AK328" s="146">
        <v>9</v>
      </c>
      <c r="AL328" s="146">
        <v>3.5</v>
      </c>
      <c r="AM328" s="146">
        <f t="shared" si="7"/>
        <v>54</v>
      </c>
      <c r="AN328" s="147">
        <v>1</v>
      </c>
      <c r="AO328" s="147">
        <v>2</v>
      </c>
      <c r="AP328" s="116" t="s">
        <v>816</v>
      </c>
      <c r="AQ328" s="147" t="s">
        <v>848</v>
      </c>
      <c r="AR328" s="147">
        <v>3</v>
      </c>
      <c r="AS328" s="147"/>
      <c r="AT328" s="138">
        <v>44972</v>
      </c>
      <c r="AU328" s="148" t="s">
        <v>3670</v>
      </c>
      <c r="AV328" s="234" t="s">
        <v>696</v>
      </c>
      <c r="AW328" s="235" t="s">
        <v>1950</v>
      </c>
      <c r="AX328" s="147"/>
      <c r="AY328" s="147"/>
      <c r="AZ328" s="147"/>
      <c r="BA328" s="147"/>
      <c r="BB328" s="147" t="s">
        <v>697</v>
      </c>
      <c r="BC328" s="147"/>
      <c r="BD328" s="235" t="s">
        <v>698</v>
      </c>
      <c r="BE328" s="150"/>
      <c r="BF328" s="150"/>
      <c r="BG328" s="237" t="s">
        <v>699</v>
      </c>
      <c r="BH328" s="237" t="s">
        <v>1964</v>
      </c>
      <c r="BI328" s="237" t="s">
        <v>701</v>
      </c>
      <c r="BJ328" s="152"/>
      <c r="BK328" s="152"/>
      <c r="BL328" s="153"/>
      <c r="BM328" s="154"/>
      <c r="BN328" s="111" t="s">
        <v>3666</v>
      </c>
      <c r="BO328" s="131" t="s">
        <v>3665</v>
      </c>
      <c r="BP328" s="131" t="s">
        <v>703</v>
      </c>
      <c r="BQ328" s="116" t="s">
        <v>704</v>
      </c>
      <c r="BR328" s="116"/>
      <c r="BS328" s="132">
        <v>44971</v>
      </c>
      <c r="BT328" s="133">
        <v>100</v>
      </c>
      <c r="BU328" s="132">
        <v>44971</v>
      </c>
      <c r="BV328" s="132"/>
      <c r="BW328" s="132"/>
      <c r="BX328" s="134"/>
      <c r="BY328" s="134"/>
      <c r="BZ328" s="134"/>
      <c r="CA328" s="132"/>
      <c r="CB328" s="135"/>
      <c r="CC328" s="132"/>
      <c r="CD328" s="136"/>
      <c r="CE328" s="136"/>
      <c r="CF328" s="136"/>
      <c r="CG328" s="135"/>
      <c r="CH328" s="129" t="s">
        <v>701</v>
      </c>
      <c r="CI328" s="117">
        <v>45008</v>
      </c>
      <c r="CJ328" s="117">
        <v>45008</v>
      </c>
      <c r="CK328" s="132"/>
      <c r="CL328" s="117">
        <v>45008</v>
      </c>
      <c r="CM328" s="133">
        <v>100</v>
      </c>
      <c r="CN328" s="117">
        <v>45008</v>
      </c>
      <c r="CO328" s="117"/>
      <c r="CP328" s="117">
        <v>45041</v>
      </c>
      <c r="CQ328" s="117">
        <v>45041</v>
      </c>
      <c r="CR328" s="117"/>
      <c r="CS328" s="117">
        <v>45041</v>
      </c>
      <c r="CT328" s="133">
        <v>100</v>
      </c>
      <c r="CU328" s="117">
        <v>45041</v>
      </c>
      <c r="CV328" s="117"/>
      <c r="CW328" s="147"/>
      <c r="CX328" s="147"/>
      <c r="CY328" s="117">
        <v>45008</v>
      </c>
      <c r="CZ328" s="117">
        <v>45008</v>
      </c>
      <c r="DA328" s="117"/>
      <c r="DB328" s="117">
        <v>45008</v>
      </c>
      <c r="DC328" s="133">
        <v>100</v>
      </c>
      <c r="DD328" s="117">
        <v>45008</v>
      </c>
      <c r="DE328" s="138"/>
      <c r="DF328" s="138">
        <v>45007</v>
      </c>
      <c r="DG328" s="139" t="s">
        <v>4446</v>
      </c>
      <c r="DH328" s="117">
        <v>45044</v>
      </c>
      <c r="DI328" s="117">
        <v>45044</v>
      </c>
      <c r="DJ328" s="117">
        <v>45044</v>
      </c>
      <c r="DK328" s="117">
        <v>45044</v>
      </c>
      <c r="DL328" s="117"/>
      <c r="DM328" s="117"/>
      <c r="DN328" s="117"/>
      <c r="DO328" s="117"/>
      <c r="DP328" s="140"/>
      <c r="DQ328" s="117"/>
      <c r="DR328" s="117"/>
      <c r="DS328" s="117">
        <v>45058</v>
      </c>
      <c r="DT328" s="117">
        <v>45058</v>
      </c>
      <c r="DU328" s="117"/>
      <c r="DV328" s="117">
        <v>45058</v>
      </c>
      <c r="DW328" s="133">
        <v>100</v>
      </c>
      <c r="DX328" s="117">
        <v>45058</v>
      </c>
      <c r="DY328" s="117"/>
      <c r="DZ328" s="117"/>
      <c r="EA328" s="117"/>
      <c r="EB328" s="117"/>
      <c r="EC328" s="117"/>
      <c r="ED328" s="116"/>
      <c r="EE328" s="117"/>
      <c r="EF328" s="117"/>
      <c r="EG328" s="117">
        <v>45050</v>
      </c>
      <c r="EH328" s="117">
        <v>45050</v>
      </c>
      <c r="EI328" s="117"/>
      <c r="EJ328" s="117">
        <v>45051</v>
      </c>
      <c r="EK328" s="116">
        <v>100</v>
      </c>
      <c r="EL328" s="117">
        <v>45062</v>
      </c>
      <c r="EM328" s="122" t="s">
        <v>4904</v>
      </c>
      <c r="EN328" s="141"/>
      <c r="EO328" s="141"/>
      <c r="EP328" s="141"/>
      <c r="EQ328" s="141"/>
      <c r="ER328" s="141"/>
      <c r="ES328" s="141"/>
      <c r="ET328" s="141"/>
      <c r="EU328" s="117"/>
      <c r="EV328" s="117"/>
      <c r="EW328" s="117"/>
      <c r="EX328" s="117"/>
      <c r="EY328" s="117"/>
      <c r="EZ328" s="117"/>
      <c r="FA328" s="117"/>
      <c r="FB328" s="117">
        <v>45068</v>
      </c>
      <c r="FC328" s="117">
        <v>45068</v>
      </c>
      <c r="FD328" s="117">
        <v>45068</v>
      </c>
      <c r="FE328" s="117">
        <v>45068</v>
      </c>
      <c r="FF328" s="116">
        <v>70</v>
      </c>
      <c r="FG328" s="117"/>
      <c r="FH328" s="138"/>
      <c r="FI328" s="142"/>
      <c r="FJ328" s="142"/>
      <c r="FK328" s="143"/>
      <c r="FL328" s="143"/>
      <c r="FM328" s="139"/>
      <c r="FN328" s="142"/>
      <c r="FO328" s="142"/>
      <c r="FP328" s="143"/>
      <c r="FQ328" s="143"/>
      <c r="FR328" s="139"/>
      <c r="FS328" s="485" t="s">
        <v>4723</v>
      </c>
      <c r="FT328" s="455">
        <v>45162</v>
      </c>
      <c r="FU328" s="446" t="s">
        <v>4826</v>
      </c>
      <c r="FW328" s="475" t="s">
        <v>4723</v>
      </c>
      <c r="FX328" s="474">
        <v>45113</v>
      </c>
      <c r="FY328" s="475" t="s">
        <v>4804</v>
      </c>
    </row>
    <row r="329" spans="1:181" ht="20.100000000000001" customHeight="1" x14ac:dyDescent="0.5">
      <c r="A329" s="109">
        <v>328</v>
      </c>
      <c r="B329" s="109" t="s">
        <v>3361</v>
      </c>
      <c r="C329" s="109">
        <v>42</v>
      </c>
      <c r="D329" s="367" t="s">
        <v>3372</v>
      </c>
      <c r="E329" s="110" t="s">
        <v>912</v>
      </c>
      <c r="F329" s="110" t="s">
        <v>1561</v>
      </c>
      <c r="G329" s="111" t="s">
        <v>179</v>
      </c>
      <c r="H329" s="110" t="s">
        <v>1965</v>
      </c>
      <c r="I329" s="110" t="s">
        <v>3671</v>
      </c>
      <c r="J329" s="110"/>
      <c r="K329" s="111" t="s">
        <v>3672</v>
      </c>
      <c r="L329" s="111" t="s">
        <v>1943</v>
      </c>
      <c r="M329" s="111" t="s">
        <v>912</v>
      </c>
      <c r="N329" s="111" t="s">
        <v>1565</v>
      </c>
      <c r="O329" s="209" t="s">
        <v>4597</v>
      </c>
      <c r="P329" s="113">
        <v>15.352095</v>
      </c>
      <c r="Q329" s="113">
        <v>100.315718</v>
      </c>
      <c r="R329" s="114" t="s">
        <v>3674</v>
      </c>
      <c r="S329" s="114" t="s">
        <v>3675</v>
      </c>
      <c r="T329" s="115"/>
      <c r="U329" s="115"/>
      <c r="V329" s="115"/>
      <c r="W329" s="371" t="s">
        <v>3676</v>
      </c>
      <c r="X329" s="371" t="s">
        <v>4598</v>
      </c>
      <c r="Y329" s="115" t="s">
        <v>4599</v>
      </c>
      <c r="Z329" s="181">
        <v>15.9239538633012</v>
      </c>
      <c r="AA329" s="181">
        <v>100.620726002387</v>
      </c>
      <c r="AB329" s="371" t="s">
        <v>4600</v>
      </c>
      <c r="AC329" s="371" t="s">
        <v>4601</v>
      </c>
      <c r="AD329" s="166" t="s">
        <v>1948</v>
      </c>
      <c r="AE329" s="166" t="s">
        <v>1949</v>
      </c>
      <c r="AF329" s="117" t="s">
        <v>690</v>
      </c>
      <c r="AG329" s="132">
        <v>44964</v>
      </c>
      <c r="AH329" s="168" t="s">
        <v>691</v>
      </c>
      <c r="AI329" s="118" t="s">
        <v>692</v>
      </c>
      <c r="AJ329" s="145">
        <v>6</v>
      </c>
      <c r="AK329" s="146">
        <v>9</v>
      </c>
      <c r="AL329" s="146">
        <v>3.4</v>
      </c>
      <c r="AM329" s="146">
        <f t="shared" si="7"/>
        <v>54</v>
      </c>
      <c r="AN329" s="147">
        <v>1</v>
      </c>
      <c r="AO329" s="147">
        <v>2</v>
      </c>
      <c r="AP329" s="240" t="s">
        <v>1619</v>
      </c>
      <c r="AQ329" s="147" t="s">
        <v>1368</v>
      </c>
      <c r="AR329" s="147">
        <v>3</v>
      </c>
      <c r="AS329" s="147"/>
      <c r="AT329" s="138">
        <v>44964</v>
      </c>
      <c r="AU329" s="294" t="s">
        <v>1572</v>
      </c>
      <c r="AV329" s="234" t="s">
        <v>696</v>
      </c>
      <c r="AW329" s="235" t="s">
        <v>3625</v>
      </c>
      <c r="AX329" s="236"/>
      <c r="AY329" s="236"/>
      <c r="AZ329" s="236"/>
      <c r="BA329" s="236"/>
      <c r="BB329" s="236"/>
      <c r="BC329" s="236"/>
      <c r="BD329" s="235" t="s">
        <v>698</v>
      </c>
      <c r="BE329" s="235"/>
      <c r="BF329" s="235"/>
      <c r="BG329" s="237" t="s">
        <v>699</v>
      </c>
      <c r="BH329" s="237" t="s">
        <v>1964</v>
      </c>
      <c r="BI329" s="237" t="s">
        <v>701</v>
      </c>
      <c r="BJ329" s="238"/>
      <c r="BK329" s="238"/>
      <c r="BL329" s="153"/>
      <c r="BM329" s="154"/>
      <c r="BN329" s="111" t="s">
        <v>3677</v>
      </c>
      <c r="BO329" s="226" t="s">
        <v>4598</v>
      </c>
      <c r="BP329" s="130" t="s">
        <v>4507</v>
      </c>
      <c r="BQ329" s="116" t="s">
        <v>704</v>
      </c>
      <c r="BR329" s="116"/>
      <c r="BS329" s="132">
        <v>44964</v>
      </c>
      <c r="BT329" s="133">
        <v>100</v>
      </c>
      <c r="BU329" s="132">
        <v>44964</v>
      </c>
      <c r="BV329" s="132"/>
      <c r="BW329" s="132"/>
      <c r="BX329" s="134"/>
      <c r="BY329" s="134"/>
      <c r="BZ329" s="134"/>
      <c r="CA329" s="132" t="s">
        <v>1377</v>
      </c>
      <c r="CB329" s="135" t="s">
        <v>4598</v>
      </c>
      <c r="CC329" s="132"/>
      <c r="CD329" s="136"/>
      <c r="CE329" s="136"/>
      <c r="CF329" s="136"/>
      <c r="CG329" s="135"/>
      <c r="CH329" s="129" t="s">
        <v>701</v>
      </c>
      <c r="CI329" s="117">
        <v>45036</v>
      </c>
      <c r="CJ329" s="117">
        <v>45036</v>
      </c>
      <c r="CK329" s="132"/>
      <c r="CL329" s="117">
        <v>45036</v>
      </c>
      <c r="CM329" s="133">
        <v>100</v>
      </c>
      <c r="CN329" s="117">
        <v>45036</v>
      </c>
      <c r="CO329" s="117"/>
      <c r="CP329" s="137" t="s">
        <v>706</v>
      </c>
      <c r="CQ329" s="132"/>
      <c r="CR329" s="117"/>
      <c r="CS329" s="132"/>
      <c r="CT329" s="133"/>
      <c r="CU329" s="137" t="s">
        <v>4382</v>
      </c>
      <c r="CV329" s="117"/>
      <c r="CW329" s="236"/>
      <c r="CX329" s="236"/>
      <c r="CY329" s="117">
        <v>45035</v>
      </c>
      <c r="CZ329" s="117">
        <v>45035</v>
      </c>
      <c r="DA329" s="117"/>
      <c r="DB329" s="117">
        <v>45035</v>
      </c>
      <c r="DC329" s="133">
        <v>100</v>
      </c>
      <c r="DD329" s="117">
        <v>45035</v>
      </c>
      <c r="DE329" s="138"/>
      <c r="DF329" s="138">
        <v>45007</v>
      </c>
      <c r="DG329" s="139" t="s">
        <v>4446</v>
      </c>
      <c r="DH329" s="117">
        <v>45044</v>
      </c>
      <c r="DI329" s="117">
        <v>45044</v>
      </c>
      <c r="DJ329" s="117">
        <v>45044</v>
      </c>
      <c r="DK329" s="117">
        <v>45044</v>
      </c>
      <c r="DL329" s="117"/>
      <c r="DM329" s="117"/>
      <c r="DN329" s="117"/>
      <c r="DO329" s="117"/>
      <c r="DP329" s="140"/>
      <c r="DQ329" s="117"/>
      <c r="DR329" s="117"/>
      <c r="DS329" s="117">
        <v>45053</v>
      </c>
      <c r="DT329" s="117">
        <v>45053</v>
      </c>
      <c r="DU329" s="117"/>
      <c r="DV329" s="117">
        <v>45053</v>
      </c>
      <c r="DW329" s="133">
        <v>100</v>
      </c>
      <c r="DX329" s="117">
        <v>45053</v>
      </c>
      <c r="DY329" s="117"/>
      <c r="DZ329" s="117"/>
      <c r="EA329" s="117"/>
      <c r="EB329" s="117"/>
      <c r="EC329" s="117"/>
      <c r="ED329" s="116"/>
      <c r="EE329" s="117"/>
      <c r="EF329" s="117"/>
      <c r="EG329" s="117">
        <v>45050</v>
      </c>
      <c r="EH329" s="117">
        <v>45050</v>
      </c>
      <c r="EI329" s="117"/>
      <c r="EJ329" s="117">
        <v>45051</v>
      </c>
      <c r="EK329" s="116">
        <v>100</v>
      </c>
      <c r="EL329" s="117">
        <v>45062</v>
      </c>
      <c r="EM329" s="122" t="s">
        <v>4905</v>
      </c>
      <c r="EN329" s="141"/>
      <c r="EO329" s="141"/>
      <c r="EP329" s="141"/>
      <c r="EQ329" s="141"/>
      <c r="ER329" s="141"/>
      <c r="ES329" s="141"/>
      <c r="ET329" s="141"/>
      <c r="EU329" s="117"/>
      <c r="EV329" s="117"/>
      <c r="EW329" s="117"/>
      <c r="EX329" s="117"/>
      <c r="EY329" s="117"/>
      <c r="EZ329" s="117"/>
      <c r="FA329" s="117"/>
      <c r="FB329" s="117">
        <v>45067</v>
      </c>
      <c r="FC329" s="117">
        <v>45067</v>
      </c>
      <c r="FD329" s="117">
        <v>45067</v>
      </c>
      <c r="FE329" s="117">
        <v>45067</v>
      </c>
      <c r="FF329" s="116">
        <v>70</v>
      </c>
      <c r="FG329" s="117"/>
      <c r="FH329" s="138"/>
      <c r="FI329" s="142"/>
      <c r="FJ329" s="142"/>
      <c r="FK329" s="143">
        <v>243354</v>
      </c>
      <c r="FL329" s="143">
        <v>243354</v>
      </c>
      <c r="FM329" s="139" t="s">
        <v>708</v>
      </c>
      <c r="FN329" s="142"/>
      <c r="FO329" s="142"/>
      <c r="FP329" s="143">
        <v>243354</v>
      </c>
      <c r="FQ329" s="143">
        <v>243354</v>
      </c>
      <c r="FR329" s="139" t="s">
        <v>708</v>
      </c>
      <c r="FS329" s="485" t="s">
        <v>4723</v>
      </c>
      <c r="FT329" s="455">
        <v>45162</v>
      </c>
      <c r="FU329" s="446" t="s">
        <v>4826</v>
      </c>
      <c r="FW329" s="475" t="s">
        <v>4723</v>
      </c>
      <c r="FX329" s="474">
        <v>45113</v>
      </c>
      <c r="FY329" s="475" t="s">
        <v>4804</v>
      </c>
    </row>
    <row r="330" spans="1:181" ht="20.100000000000001" customHeight="1" x14ac:dyDescent="0.5">
      <c r="A330" s="109">
        <v>329</v>
      </c>
      <c r="B330" s="109" t="s">
        <v>3361</v>
      </c>
      <c r="C330" s="109">
        <v>43</v>
      </c>
      <c r="D330" s="367" t="s">
        <v>3372</v>
      </c>
      <c r="E330" s="110" t="s">
        <v>912</v>
      </c>
      <c r="F330" s="110" t="s">
        <v>1561</v>
      </c>
      <c r="G330" s="111" t="s">
        <v>179</v>
      </c>
      <c r="H330" s="110" t="s">
        <v>2044</v>
      </c>
      <c r="I330" s="110" t="s">
        <v>3678</v>
      </c>
      <c r="J330" s="110"/>
      <c r="K330" s="111" t="s">
        <v>3679</v>
      </c>
      <c r="L330" s="111" t="s">
        <v>1943</v>
      </c>
      <c r="M330" s="111" t="s">
        <v>912</v>
      </c>
      <c r="N330" s="111" t="s">
        <v>1565</v>
      </c>
      <c r="O330" s="111" t="s">
        <v>3680</v>
      </c>
      <c r="P330" s="113">
        <v>15.621169999999999</v>
      </c>
      <c r="Q330" s="113">
        <v>100.271355</v>
      </c>
      <c r="R330" s="114" t="s">
        <v>3681</v>
      </c>
      <c r="S330" s="114" t="s">
        <v>3682</v>
      </c>
      <c r="T330" s="115"/>
      <c r="U330" s="115"/>
      <c r="V330" s="115"/>
      <c r="W330" s="115" t="s">
        <v>3682</v>
      </c>
      <c r="X330" s="115"/>
      <c r="Y330" s="115"/>
      <c r="Z330" s="181"/>
      <c r="AA330" s="181"/>
      <c r="AB330" s="115"/>
      <c r="AC330" s="115"/>
      <c r="AD330" s="166" t="s">
        <v>1948</v>
      </c>
      <c r="AE330" s="166" t="s">
        <v>1949</v>
      </c>
      <c r="AF330" s="117" t="s">
        <v>690</v>
      </c>
      <c r="AG330" s="132">
        <v>44966</v>
      </c>
      <c r="AH330" s="168" t="s">
        <v>691</v>
      </c>
      <c r="AI330" s="118" t="s">
        <v>692</v>
      </c>
      <c r="AJ330" s="145">
        <v>6</v>
      </c>
      <c r="AK330" s="146">
        <v>9</v>
      </c>
      <c r="AL330" s="146">
        <v>3</v>
      </c>
      <c r="AM330" s="146">
        <f t="shared" si="7"/>
        <v>54</v>
      </c>
      <c r="AN330" s="147">
        <v>1</v>
      </c>
      <c r="AO330" s="147"/>
      <c r="AP330" s="116" t="s">
        <v>3683</v>
      </c>
      <c r="AQ330" s="326" t="s">
        <v>1963</v>
      </c>
      <c r="AR330" s="147">
        <v>1</v>
      </c>
      <c r="AS330" s="147"/>
      <c r="AT330" s="138">
        <v>44970</v>
      </c>
      <c r="AU330" s="148" t="s">
        <v>1316</v>
      </c>
      <c r="AV330" s="234" t="s">
        <v>696</v>
      </c>
      <c r="AW330" s="235" t="s">
        <v>3625</v>
      </c>
      <c r="AX330" s="147"/>
      <c r="AY330" s="147"/>
      <c r="AZ330" s="147" t="s">
        <v>1816</v>
      </c>
      <c r="BA330" s="147"/>
      <c r="BB330" s="147" t="s">
        <v>697</v>
      </c>
      <c r="BC330" s="147" t="s">
        <v>697</v>
      </c>
      <c r="BD330" s="150"/>
      <c r="BE330" s="150"/>
      <c r="BF330" s="150"/>
      <c r="BG330" s="237" t="s">
        <v>699</v>
      </c>
      <c r="BH330" s="163" t="s">
        <v>1964</v>
      </c>
      <c r="BI330" s="237" t="s">
        <v>701</v>
      </c>
      <c r="BJ330" s="152"/>
      <c r="BK330" s="152"/>
      <c r="BL330" s="153"/>
      <c r="BM330" s="154"/>
      <c r="BN330" s="111" t="s">
        <v>3680</v>
      </c>
      <c r="BO330" s="226" t="s">
        <v>3680</v>
      </c>
      <c r="BP330" s="130"/>
      <c r="BQ330" s="116" t="s">
        <v>704</v>
      </c>
      <c r="BR330" s="116"/>
      <c r="BS330" s="132">
        <v>44966</v>
      </c>
      <c r="BT330" s="133">
        <v>100</v>
      </c>
      <c r="BU330" s="132">
        <v>44966</v>
      </c>
      <c r="BV330" s="132"/>
      <c r="BW330" s="132"/>
      <c r="BX330" s="134"/>
      <c r="BY330" s="134"/>
      <c r="BZ330" s="134"/>
      <c r="CA330" s="132"/>
      <c r="CB330" s="135"/>
      <c r="CC330" s="132"/>
      <c r="CD330" s="136"/>
      <c r="CE330" s="136"/>
      <c r="CF330" s="136"/>
      <c r="CG330" s="135"/>
      <c r="CH330" s="129" t="s">
        <v>701</v>
      </c>
      <c r="CI330" s="117">
        <v>45019</v>
      </c>
      <c r="CJ330" s="117">
        <v>45019</v>
      </c>
      <c r="CK330" s="117"/>
      <c r="CL330" s="117">
        <v>45019</v>
      </c>
      <c r="CM330" s="133">
        <v>100</v>
      </c>
      <c r="CN330" s="117">
        <v>45019</v>
      </c>
      <c r="CO330" s="117"/>
      <c r="CP330" s="137" t="s">
        <v>706</v>
      </c>
      <c r="CQ330" s="132"/>
      <c r="CR330" s="117"/>
      <c r="CS330" s="132"/>
      <c r="CT330" s="133"/>
      <c r="CU330" s="137" t="s">
        <v>4382</v>
      </c>
      <c r="CV330" s="117"/>
      <c r="CW330" s="147"/>
      <c r="CX330" s="147"/>
      <c r="CY330" s="117">
        <v>45019</v>
      </c>
      <c r="CZ330" s="117">
        <v>45019</v>
      </c>
      <c r="DA330" s="117"/>
      <c r="DB330" s="117">
        <v>45019</v>
      </c>
      <c r="DC330" s="133">
        <v>100</v>
      </c>
      <c r="DD330" s="117">
        <v>45019</v>
      </c>
      <c r="DE330" s="138"/>
      <c r="DF330" s="138">
        <v>45007</v>
      </c>
      <c r="DG330" s="139" t="s">
        <v>4446</v>
      </c>
      <c r="DH330" s="117">
        <v>45019</v>
      </c>
      <c r="DI330" s="117">
        <v>45019</v>
      </c>
      <c r="DJ330" s="117">
        <v>45019</v>
      </c>
      <c r="DK330" s="117">
        <v>45019</v>
      </c>
      <c r="DL330" s="117"/>
      <c r="DM330" s="117"/>
      <c r="DN330" s="117"/>
      <c r="DO330" s="117"/>
      <c r="DP330" s="140"/>
      <c r="DQ330" s="117"/>
      <c r="DR330" s="117"/>
      <c r="DS330" s="117">
        <v>45053</v>
      </c>
      <c r="DT330" s="117">
        <v>45053</v>
      </c>
      <c r="DU330" s="117"/>
      <c r="DV330" s="117">
        <v>45053</v>
      </c>
      <c r="DW330" s="133">
        <v>100</v>
      </c>
      <c r="DX330" s="117">
        <v>45053</v>
      </c>
      <c r="DY330" s="117"/>
      <c r="DZ330" s="117"/>
      <c r="EA330" s="117"/>
      <c r="EB330" s="117"/>
      <c r="EC330" s="117"/>
      <c r="ED330" s="116"/>
      <c r="EE330" s="117"/>
      <c r="EF330" s="117"/>
      <c r="EG330" s="117">
        <v>45052</v>
      </c>
      <c r="EH330" s="117">
        <v>45052</v>
      </c>
      <c r="EI330" s="117"/>
      <c r="EJ330" s="117">
        <v>45053</v>
      </c>
      <c r="EK330" s="116">
        <v>100</v>
      </c>
      <c r="EL330" s="117">
        <v>45062</v>
      </c>
      <c r="EM330" s="122" t="s">
        <v>4811</v>
      </c>
      <c r="EN330" s="141"/>
      <c r="EO330" s="141"/>
      <c r="EP330" s="141"/>
      <c r="EQ330" s="141"/>
      <c r="ER330" s="141"/>
      <c r="ES330" s="141"/>
      <c r="ET330" s="141"/>
      <c r="EU330" s="117"/>
      <c r="EV330" s="117"/>
      <c r="EW330" s="117"/>
      <c r="EX330" s="117"/>
      <c r="EY330" s="117"/>
      <c r="EZ330" s="117"/>
      <c r="FA330" s="117"/>
      <c r="FB330" s="117">
        <v>45067</v>
      </c>
      <c r="FC330" s="117">
        <v>45067</v>
      </c>
      <c r="FD330" s="117">
        <v>45067</v>
      </c>
      <c r="FE330" s="117">
        <v>45067</v>
      </c>
      <c r="FF330" s="116">
        <v>70</v>
      </c>
      <c r="FG330" s="117"/>
      <c r="FH330" s="138"/>
      <c r="FI330" s="142"/>
      <c r="FJ330" s="142"/>
      <c r="FK330" s="143"/>
      <c r="FL330" s="143"/>
      <c r="FM330" s="139"/>
      <c r="FN330" s="142"/>
      <c r="FO330" s="142"/>
      <c r="FP330" s="143"/>
      <c r="FQ330" s="143"/>
      <c r="FR330" s="139"/>
      <c r="FS330" s="485" t="s">
        <v>4723</v>
      </c>
      <c r="FT330" s="455">
        <v>45163</v>
      </c>
      <c r="FU330" s="446" t="s">
        <v>4826</v>
      </c>
      <c r="FW330" s="475" t="s">
        <v>4723</v>
      </c>
      <c r="FX330" s="474">
        <v>45113</v>
      </c>
      <c r="FY330" s="475" t="s">
        <v>4804</v>
      </c>
    </row>
    <row r="331" spans="1:181" ht="20.100000000000001" customHeight="1" x14ac:dyDescent="0.5">
      <c r="A331" s="109">
        <v>330</v>
      </c>
      <c r="B331" s="109" t="s">
        <v>3361</v>
      </c>
      <c r="C331" s="109">
        <v>44</v>
      </c>
      <c r="D331" s="367" t="s">
        <v>3372</v>
      </c>
      <c r="E331" s="110" t="s">
        <v>912</v>
      </c>
      <c r="F331" s="110" t="s">
        <v>1561</v>
      </c>
      <c r="G331" s="111" t="s">
        <v>179</v>
      </c>
      <c r="H331" s="110" t="s">
        <v>2031</v>
      </c>
      <c r="I331" s="110" t="s">
        <v>3684</v>
      </c>
      <c r="J331" s="110"/>
      <c r="K331" s="111" t="s">
        <v>3685</v>
      </c>
      <c r="L331" s="111" t="s">
        <v>1943</v>
      </c>
      <c r="M331" s="111" t="s">
        <v>912</v>
      </c>
      <c r="N331" s="111" t="s">
        <v>1565</v>
      </c>
      <c r="O331" s="111" t="s">
        <v>3686</v>
      </c>
      <c r="P331" s="113">
        <v>15.427249</v>
      </c>
      <c r="Q331" s="113">
        <v>100.564685</v>
      </c>
      <c r="R331" s="114" t="s">
        <v>3687</v>
      </c>
      <c r="S331" s="114" t="s">
        <v>3688</v>
      </c>
      <c r="T331" s="115" t="s">
        <v>3689</v>
      </c>
      <c r="U331" s="115" t="s">
        <v>3690</v>
      </c>
      <c r="V331" s="115"/>
      <c r="W331" s="115" t="s">
        <v>3691</v>
      </c>
      <c r="X331" s="115"/>
      <c r="Y331" s="115"/>
      <c r="Z331" s="181"/>
      <c r="AA331" s="181"/>
      <c r="AB331" s="115"/>
      <c r="AC331" s="115"/>
      <c r="AD331" s="166" t="s">
        <v>1948</v>
      </c>
      <c r="AE331" s="166" t="s">
        <v>1949</v>
      </c>
      <c r="AF331" s="117" t="s">
        <v>690</v>
      </c>
      <c r="AG331" s="132">
        <v>44971</v>
      </c>
      <c r="AH331" s="118" t="s">
        <v>691</v>
      </c>
      <c r="AI331" s="118" t="s">
        <v>692</v>
      </c>
      <c r="AJ331" s="145">
        <v>6</v>
      </c>
      <c r="AK331" s="146">
        <v>9</v>
      </c>
      <c r="AL331" s="146">
        <v>3.4</v>
      </c>
      <c r="AM331" s="146">
        <f t="shared" si="7"/>
        <v>54</v>
      </c>
      <c r="AN331" s="147">
        <v>1</v>
      </c>
      <c r="AO331" s="147">
        <v>1</v>
      </c>
      <c r="AP331" s="240"/>
      <c r="AQ331" s="147" t="s">
        <v>752</v>
      </c>
      <c r="AR331" s="147">
        <v>1</v>
      </c>
      <c r="AS331" s="147"/>
      <c r="AT331" s="138">
        <v>44972</v>
      </c>
      <c r="AU331" s="142"/>
      <c r="AV331" s="234" t="s">
        <v>725</v>
      </c>
      <c r="AW331" s="235" t="s">
        <v>3625</v>
      </c>
      <c r="AX331" s="147" t="s">
        <v>1057</v>
      </c>
      <c r="AY331" s="147"/>
      <c r="AZ331" s="147"/>
      <c r="BA331" s="147"/>
      <c r="BB331" s="147" t="s">
        <v>697</v>
      </c>
      <c r="BC331" s="147"/>
      <c r="BD331" s="150" t="s">
        <v>698</v>
      </c>
      <c r="BE331" s="150"/>
      <c r="BF331" s="150"/>
      <c r="BG331" s="237" t="s">
        <v>699</v>
      </c>
      <c r="BH331" s="262" t="s">
        <v>1964</v>
      </c>
      <c r="BI331" s="237" t="s">
        <v>701</v>
      </c>
      <c r="BJ331" s="152"/>
      <c r="BK331" s="152"/>
      <c r="BL331" s="153"/>
      <c r="BM331" s="154"/>
      <c r="BN331" s="111" t="s">
        <v>3686</v>
      </c>
      <c r="BO331" s="226" t="s">
        <v>3686</v>
      </c>
      <c r="BP331" s="130"/>
      <c r="BQ331" s="116" t="s">
        <v>704</v>
      </c>
      <c r="BR331" s="116"/>
      <c r="BS331" s="132">
        <v>44971</v>
      </c>
      <c r="BT331" s="133">
        <v>100</v>
      </c>
      <c r="BU331" s="132">
        <v>44971</v>
      </c>
      <c r="BV331" s="132"/>
      <c r="BW331" s="132"/>
      <c r="BX331" s="134"/>
      <c r="BY331" s="134"/>
      <c r="BZ331" s="134"/>
      <c r="CA331" s="132"/>
      <c r="CB331" s="135"/>
      <c r="CC331" s="132"/>
      <c r="CD331" s="136"/>
      <c r="CE331" s="136"/>
      <c r="CF331" s="136"/>
      <c r="CG331" s="135"/>
      <c r="CH331" s="129" t="s">
        <v>701</v>
      </c>
      <c r="CI331" s="132">
        <v>44986</v>
      </c>
      <c r="CJ331" s="132">
        <v>44986</v>
      </c>
      <c r="CK331" s="132"/>
      <c r="CL331" s="132">
        <v>44986</v>
      </c>
      <c r="CM331" s="133">
        <v>100</v>
      </c>
      <c r="CN331" s="132">
        <v>44986</v>
      </c>
      <c r="CO331" s="132"/>
      <c r="CP331" s="117">
        <v>45041</v>
      </c>
      <c r="CQ331" s="117">
        <v>45041</v>
      </c>
      <c r="CR331" s="117"/>
      <c r="CS331" s="117">
        <v>45041</v>
      </c>
      <c r="CT331" s="133">
        <v>100</v>
      </c>
      <c r="CU331" s="117">
        <v>45041</v>
      </c>
      <c r="CV331" s="117"/>
      <c r="CW331" s="147" t="s">
        <v>1057</v>
      </c>
      <c r="CX331" s="147"/>
      <c r="CY331" s="117">
        <v>45007</v>
      </c>
      <c r="CZ331" s="117">
        <v>45007</v>
      </c>
      <c r="DA331" s="117"/>
      <c r="DB331" s="117">
        <v>45007</v>
      </c>
      <c r="DC331" s="133">
        <v>100</v>
      </c>
      <c r="DD331" s="117">
        <v>45007</v>
      </c>
      <c r="DE331" s="138"/>
      <c r="DF331" s="138">
        <v>45007</v>
      </c>
      <c r="DG331" s="139" t="s">
        <v>4446</v>
      </c>
      <c r="DH331" s="117">
        <v>45035</v>
      </c>
      <c r="DI331" s="117">
        <v>45035</v>
      </c>
      <c r="DJ331" s="117">
        <v>45035</v>
      </c>
      <c r="DK331" s="117">
        <v>45035</v>
      </c>
      <c r="DL331" s="117"/>
      <c r="DM331" s="117"/>
      <c r="DN331" s="117"/>
      <c r="DO331" s="117"/>
      <c r="DP331" s="140"/>
      <c r="DQ331" s="117"/>
      <c r="DR331" s="117"/>
      <c r="DS331" s="117">
        <v>45055</v>
      </c>
      <c r="DT331" s="117">
        <v>45055</v>
      </c>
      <c r="DU331" s="117"/>
      <c r="DV331" s="117">
        <v>45055</v>
      </c>
      <c r="DW331" s="133">
        <v>100</v>
      </c>
      <c r="DX331" s="117">
        <v>45055</v>
      </c>
      <c r="DY331" s="117"/>
      <c r="DZ331" s="117"/>
      <c r="EA331" s="117"/>
      <c r="EB331" s="117"/>
      <c r="EC331" s="117"/>
      <c r="ED331" s="116"/>
      <c r="EE331" s="117"/>
      <c r="EF331" s="117"/>
      <c r="EG331" s="117">
        <v>45050</v>
      </c>
      <c r="EH331" s="117">
        <v>45050</v>
      </c>
      <c r="EI331" s="117"/>
      <c r="EJ331" s="117">
        <v>45051</v>
      </c>
      <c r="EK331" s="116">
        <v>100</v>
      </c>
      <c r="EL331" s="117">
        <v>45062</v>
      </c>
      <c r="EM331" s="122" t="s">
        <v>4776</v>
      </c>
      <c r="EN331" s="141"/>
      <c r="EO331" s="141"/>
      <c r="EP331" s="141"/>
      <c r="EQ331" s="141"/>
      <c r="ER331" s="141"/>
      <c r="ES331" s="141"/>
      <c r="ET331" s="141"/>
      <c r="EU331" s="117"/>
      <c r="EV331" s="117"/>
      <c r="EW331" s="117"/>
      <c r="EX331" s="117"/>
      <c r="EY331" s="117"/>
      <c r="EZ331" s="117"/>
      <c r="FA331" s="117"/>
      <c r="FB331" s="117">
        <v>45068</v>
      </c>
      <c r="FC331" s="117">
        <v>45068</v>
      </c>
      <c r="FD331" s="117">
        <v>45068</v>
      </c>
      <c r="FE331" s="117">
        <v>45068</v>
      </c>
      <c r="FF331" s="116">
        <v>70</v>
      </c>
      <c r="FG331" s="117"/>
      <c r="FH331" s="138"/>
      <c r="FI331" s="142"/>
      <c r="FJ331" s="142"/>
      <c r="FK331" s="143"/>
      <c r="FL331" s="143"/>
      <c r="FM331" s="139"/>
      <c r="FN331" s="142"/>
      <c r="FO331" s="142"/>
      <c r="FP331" s="143"/>
      <c r="FQ331" s="143"/>
      <c r="FR331" s="139"/>
      <c r="FS331" s="485" t="s">
        <v>4723</v>
      </c>
      <c r="FT331" s="455">
        <v>45163</v>
      </c>
      <c r="FU331" s="446" t="s">
        <v>4826</v>
      </c>
      <c r="FW331" s="475" t="s">
        <v>4723</v>
      </c>
      <c r="FX331" s="474">
        <v>45113</v>
      </c>
      <c r="FY331" s="475" t="s">
        <v>4804</v>
      </c>
    </row>
    <row r="332" spans="1:181" ht="20.100000000000001" customHeight="1" x14ac:dyDescent="0.5">
      <c r="A332" s="109">
        <v>331</v>
      </c>
      <c r="B332" s="109" t="s">
        <v>3361</v>
      </c>
      <c r="C332" s="109">
        <v>45</v>
      </c>
      <c r="D332" s="367" t="s">
        <v>3372</v>
      </c>
      <c r="E332" s="110" t="s">
        <v>912</v>
      </c>
      <c r="F332" s="110" t="s">
        <v>1561</v>
      </c>
      <c r="G332" s="111" t="s">
        <v>179</v>
      </c>
      <c r="H332" s="110" t="s">
        <v>1940</v>
      </c>
      <c r="I332" s="110" t="s">
        <v>3692</v>
      </c>
      <c r="J332" s="110"/>
      <c r="K332" s="111" t="s">
        <v>3693</v>
      </c>
      <c r="L332" s="111" t="s">
        <v>1943</v>
      </c>
      <c r="M332" s="111" t="s">
        <v>912</v>
      </c>
      <c r="N332" s="111" t="s">
        <v>1565</v>
      </c>
      <c r="O332" s="111" t="s">
        <v>3695</v>
      </c>
      <c r="P332" s="113">
        <v>15.775944000000001</v>
      </c>
      <c r="Q332" s="113">
        <v>100.458991</v>
      </c>
      <c r="R332" s="114" t="s">
        <v>3696</v>
      </c>
      <c r="S332" s="114" t="s">
        <v>3697</v>
      </c>
      <c r="T332" s="115" t="s">
        <v>3698</v>
      </c>
      <c r="U332" s="115"/>
      <c r="V332" s="115"/>
      <c r="W332" s="115" t="s">
        <v>3699</v>
      </c>
      <c r="X332" s="115"/>
      <c r="Y332" s="115"/>
      <c r="Z332" s="181"/>
      <c r="AA332" s="181"/>
      <c r="AB332" s="115"/>
      <c r="AC332" s="115"/>
      <c r="AD332" s="166" t="s">
        <v>1948</v>
      </c>
      <c r="AE332" s="166" t="s">
        <v>1949</v>
      </c>
      <c r="AF332" s="117" t="s">
        <v>690</v>
      </c>
      <c r="AG332" s="132">
        <v>44963</v>
      </c>
      <c r="AH332" s="168" t="s">
        <v>691</v>
      </c>
      <c r="AI332" s="118" t="s">
        <v>692</v>
      </c>
      <c r="AJ332" s="145">
        <v>6</v>
      </c>
      <c r="AK332" s="146">
        <v>9</v>
      </c>
      <c r="AL332" s="146">
        <v>3.4</v>
      </c>
      <c r="AM332" s="146">
        <f t="shared" si="7"/>
        <v>54</v>
      </c>
      <c r="AN332" s="147">
        <v>1</v>
      </c>
      <c r="AO332" s="147">
        <v>2</v>
      </c>
      <c r="AP332" s="240" t="s">
        <v>1199</v>
      </c>
      <c r="AQ332" s="147" t="s">
        <v>848</v>
      </c>
      <c r="AR332" s="147">
        <v>3</v>
      </c>
      <c r="AS332" s="147"/>
      <c r="AT332" s="138">
        <v>44964</v>
      </c>
      <c r="AU332" s="294" t="s">
        <v>3700</v>
      </c>
      <c r="AV332" s="234" t="s">
        <v>696</v>
      </c>
      <c r="AW332" s="235" t="s">
        <v>3625</v>
      </c>
      <c r="AX332" s="236"/>
      <c r="AY332" s="236"/>
      <c r="AZ332" s="236"/>
      <c r="BA332" s="236"/>
      <c r="BB332" s="236"/>
      <c r="BC332" s="236"/>
      <c r="BD332" s="235" t="s">
        <v>698</v>
      </c>
      <c r="BE332" s="235"/>
      <c r="BF332" s="235"/>
      <c r="BG332" s="237" t="s">
        <v>699</v>
      </c>
      <c r="BH332" s="237" t="s">
        <v>1964</v>
      </c>
      <c r="BI332" s="237" t="s">
        <v>701</v>
      </c>
      <c r="BJ332" s="238"/>
      <c r="BK332" s="238"/>
      <c r="BL332" s="153"/>
      <c r="BM332" s="154"/>
      <c r="BN332" s="111" t="s">
        <v>3695</v>
      </c>
      <c r="BO332" s="131" t="s">
        <v>3694</v>
      </c>
      <c r="BP332" s="131" t="s">
        <v>703</v>
      </c>
      <c r="BQ332" s="116" t="s">
        <v>704</v>
      </c>
      <c r="BR332" s="116"/>
      <c r="BS332" s="132">
        <v>44963</v>
      </c>
      <c r="BT332" s="133">
        <v>100</v>
      </c>
      <c r="BU332" s="132">
        <v>44963</v>
      </c>
      <c r="BV332" s="132"/>
      <c r="BW332" s="132"/>
      <c r="BX332" s="134"/>
      <c r="BY332" s="134"/>
      <c r="BZ332" s="134"/>
      <c r="CA332" s="132"/>
      <c r="CB332" s="135"/>
      <c r="CC332" s="132"/>
      <c r="CD332" s="136"/>
      <c r="CE332" s="136"/>
      <c r="CF332" s="136"/>
      <c r="CG332" s="135"/>
      <c r="CH332" s="129" t="s">
        <v>701</v>
      </c>
      <c r="CI332" s="117">
        <v>45013</v>
      </c>
      <c r="CJ332" s="117">
        <v>45013</v>
      </c>
      <c r="CK332" s="132"/>
      <c r="CL332" s="117">
        <v>45013</v>
      </c>
      <c r="CM332" s="133">
        <v>100</v>
      </c>
      <c r="CN332" s="117">
        <v>45013</v>
      </c>
      <c r="CO332" s="117"/>
      <c r="CP332" s="132">
        <v>45039</v>
      </c>
      <c r="CQ332" s="132">
        <v>45039</v>
      </c>
      <c r="CR332" s="117"/>
      <c r="CS332" s="132">
        <v>45039</v>
      </c>
      <c r="CT332" s="133">
        <v>100</v>
      </c>
      <c r="CU332" s="132">
        <v>45039</v>
      </c>
      <c r="CV332" s="117"/>
      <c r="CW332" s="236"/>
      <c r="CX332" s="236"/>
      <c r="CY332" s="117">
        <v>45013</v>
      </c>
      <c r="CZ332" s="117">
        <v>45013</v>
      </c>
      <c r="DA332" s="117"/>
      <c r="DB332" s="117">
        <v>45013</v>
      </c>
      <c r="DC332" s="133">
        <v>100</v>
      </c>
      <c r="DD332" s="117">
        <v>45013</v>
      </c>
      <c r="DE332" s="138"/>
      <c r="DF332" s="138">
        <v>45007</v>
      </c>
      <c r="DG332" s="139" t="s">
        <v>4446</v>
      </c>
      <c r="DH332" s="117">
        <v>45036</v>
      </c>
      <c r="DI332" s="117">
        <v>45036</v>
      </c>
      <c r="DJ332" s="117">
        <v>45036</v>
      </c>
      <c r="DK332" s="117">
        <v>45036</v>
      </c>
      <c r="DL332" s="117"/>
      <c r="DM332" s="117"/>
      <c r="DN332" s="117"/>
      <c r="DO332" s="117"/>
      <c r="DP332" s="140"/>
      <c r="DQ332" s="117"/>
      <c r="DR332" s="117"/>
      <c r="DS332" s="117">
        <v>45051</v>
      </c>
      <c r="DT332" s="117">
        <v>45051</v>
      </c>
      <c r="DU332" s="117"/>
      <c r="DV332" s="117">
        <v>45051</v>
      </c>
      <c r="DW332" s="133">
        <v>100</v>
      </c>
      <c r="DX332" s="117">
        <v>45051</v>
      </c>
      <c r="DY332" s="117"/>
      <c r="DZ332" s="117"/>
      <c r="EA332" s="117"/>
      <c r="EB332" s="117"/>
      <c r="EC332" s="117"/>
      <c r="ED332" s="116"/>
      <c r="EE332" s="117"/>
      <c r="EF332" s="117"/>
      <c r="EG332" s="117">
        <v>45051</v>
      </c>
      <c r="EH332" s="117">
        <v>45051</v>
      </c>
      <c r="EI332" s="117"/>
      <c r="EJ332" s="117">
        <v>45052</v>
      </c>
      <c r="EK332" s="116">
        <v>100</v>
      </c>
      <c r="EL332" s="117">
        <v>45062</v>
      </c>
      <c r="EM332" s="122" t="s">
        <v>4726</v>
      </c>
      <c r="EN332" s="141"/>
      <c r="EO332" s="141"/>
      <c r="EP332" s="141"/>
      <c r="EQ332" s="141"/>
      <c r="ER332" s="141"/>
      <c r="ES332" s="141"/>
      <c r="ET332" s="141"/>
      <c r="EU332" s="117"/>
      <c r="EV332" s="117"/>
      <c r="EW332" s="117"/>
      <c r="EX332" s="117"/>
      <c r="EY332" s="117"/>
      <c r="EZ332" s="117"/>
      <c r="FA332" s="117"/>
      <c r="FB332" s="117">
        <v>45066</v>
      </c>
      <c r="FC332" s="117">
        <v>45066</v>
      </c>
      <c r="FD332" s="117">
        <v>45066</v>
      </c>
      <c r="FE332" s="117">
        <v>45066</v>
      </c>
      <c r="FF332" s="116">
        <v>70</v>
      </c>
      <c r="FG332" s="117"/>
      <c r="FH332" s="138"/>
      <c r="FI332" s="142"/>
      <c r="FJ332" s="142"/>
      <c r="FK332" s="143"/>
      <c r="FL332" s="143"/>
      <c r="FM332" s="139"/>
      <c r="FN332" s="142"/>
      <c r="FO332" s="142"/>
      <c r="FP332" s="143"/>
      <c r="FQ332" s="143"/>
      <c r="FR332" s="139"/>
      <c r="FS332" s="485" t="s">
        <v>4723</v>
      </c>
      <c r="FT332" s="455">
        <v>45163</v>
      </c>
      <c r="FU332" s="446" t="s">
        <v>4826</v>
      </c>
      <c r="FW332" s="475" t="s">
        <v>4723</v>
      </c>
      <c r="FX332" s="474">
        <v>45113</v>
      </c>
      <c r="FY332" s="475" t="s">
        <v>4804</v>
      </c>
    </row>
    <row r="333" spans="1:181" ht="20.100000000000001" customHeight="1" x14ac:dyDescent="0.5">
      <c r="A333" s="110">
        <v>332</v>
      </c>
      <c r="B333" s="109" t="s">
        <v>3361</v>
      </c>
      <c r="C333" s="110">
        <v>46</v>
      </c>
      <c r="D333" s="375" t="s">
        <v>3362</v>
      </c>
      <c r="E333" s="110" t="s">
        <v>912</v>
      </c>
      <c r="F333" s="110" t="s">
        <v>677</v>
      </c>
      <c r="G333" s="111" t="s">
        <v>209</v>
      </c>
      <c r="H333" s="110" t="s">
        <v>209</v>
      </c>
      <c r="I333" s="110" t="s">
        <v>2096</v>
      </c>
      <c r="J333" s="110"/>
      <c r="K333" s="111" t="s">
        <v>3701</v>
      </c>
      <c r="L333" s="144" t="s">
        <v>3702</v>
      </c>
      <c r="M333" s="111" t="s">
        <v>912</v>
      </c>
      <c r="N333" s="111" t="s">
        <v>682</v>
      </c>
      <c r="O333" s="111" t="s">
        <v>3703</v>
      </c>
      <c r="P333" s="176">
        <v>13.869135</v>
      </c>
      <c r="Q333" s="176">
        <v>100.518342</v>
      </c>
      <c r="R333" s="376" t="s">
        <v>3704</v>
      </c>
      <c r="S333" s="376" t="s">
        <v>3705</v>
      </c>
      <c r="T333" s="377" t="s">
        <v>3706</v>
      </c>
      <c r="U333" s="378" t="s">
        <v>3707</v>
      </c>
      <c r="V333" s="378"/>
      <c r="W333" s="379" t="s">
        <v>3708</v>
      </c>
      <c r="X333" s="379"/>
      <c r="Y333" s="115"/>
      <c r="Z333" s="181"/>
      <c r="AA333" s="181"/>
      <c r="AB333" s="379"/>
      <c r="AC333" s="379"/>
      <c r="AD333" s="167" t="s">
        <v>762</v>
      </c>
      <c r="AE333" s="167" t="s">
        <v>763</v>
      </c>
      <c r="AF333" s="117" t="s">
        <v>690</v>
      </c>
      <c r="AG333" s="132">
        <v>44963</v>
      </c>
      <c r="AH333" s="118" t="s">
        <v>691</v>
      </c>
      <c r="AI333" s="118" t="s">
        <v>692</v>
      </c>
      <c r="AJ333" s="145">
        <v>8</v>
      </c>
      <c r="AK333" s="146">
        <v>12</v>
      </c>
      <c r="AL333" s="146">
        <v>2.9</v>
      </c>
      <c r="AM333" s="146">
        <v>96</v>
      </c>
      <c r="AN333" s="147">
        <v>2</v>
      </c>
      <c r="AO333" s="147">
        <v>6</v>
      </c>
      <c r="AP333" s="116"/>
      <c r="AQ333" s="147" t="s">
        <v>694</v>
      </c>
      <c r="AR333" s="147">
        <v>3</v>
      </c>
      <c r="AS333" s="147"/>
      <c r="AT333" s="138">
        <v>44964</v>
      </c>
      <c r="AU333" s="148" t="s">
        <v>1316</v>
      </c>
      <c r="AV333" s="234" t="s">
        <v>725</v>
      </c>
      <c r="AW333" s="235" t="s">
        <v>1584</v>
      </c>
      <c r="AX333" s="236"/>
      <c r="AY333" s="236"/>
      <c r="AZ333" s="236"/>
      <c r="BA333" s="236" t="s">
        <v>697</v>
      </c>
      <c r="BB333" s="236" t="s">
        <v>697</v>
      </c>
      <c r="BC333" s="236"/>
      <c r="BD333" s="235" t="s">
        <v>698</v>
      </c>
      <c r="BE333" s="235"/>
      <c r="BF333" s="235"/>
      <c r="BG333" s="237" t="s">
        <v>699</v>
      </c>
      <c r="BH333" s="237" t="s">
        <v>1964</v>
      </c>
      <c r="BI333" s="237" t="s">
        <v>701</v>
      </c>
      <c r="BJ333" s="238"/>
      <c r="BK333" s="238"/>
      <c r="BL333" s="153"/>
      <c r="BM333" s="154"/>
      <c r="BN333" s="111" t="s">
        <v>3703</v>
      </c>
      <c r="BO333" s="226" t="s">
        <v>3703</v>
      </c>
      <c r="BP333" s="130"/>
      <c r="BQ333" s="116" t="s">
        <v>704</v>
      </c>
      <c r="BR333" s="116"/>
      <c r="BS333" s="132">
        <v>44963</v>
      </c>
      <c r="BT333" s="133">
        <v>100</v>
      </c>
      <c r="BU333" s="132">
        <v>44963</v>
      </c>
      <c r="BV333" s="132"/>
      <c r="BW333" s="132"/>
      <c r="BX333" s="134"/>
      <c r="BY333" s="134"/>
      <c r="BZ333" s="134"/>
      <c r="CA333" s="132"/>
      <c r="CB333" s="135"/>
      <c r="CC333" s="132"/>
      <c r="CD333" s="136"/>
      <c r="CE333" s="136"/>
      <c r="CF333" s="136"/>
      <c r="CG333" s="135"/>
      <c r="CH333" s="129" t="s">
        <v>701</v>
      </c>
      <c r="CI333" s="132">
        <v>44986</v>
      </c>
      <c r="CJ333" s="132">
        <v>44986</v>
      </c>
      <c r="CK333" s="132"/>
      <c r="CL333" s="132">
        <v>44986</v>
      </c>
      <c r="CM333" s="133">
        <v>100</v>
      </c>
      <c r="CN333" s="132">
        <v>44986</v>
      </c>
      <c r="CO333" s="132"/>
      <c r="CP333" s="169">
        <v>45025</v>
      </c>
      <c r="CQ333" s="132">
        <v>45041</v>
      </c>
      <c r="CR333" s="117"/>
      <c r="CS333" s="132">
        <v>45041</v>
      </c>
      <c r="CT333" s="133">
        <v>100</v>
      </c>
      <c r="CU333" s="132">
        <v>45041</v>
      </c>
      <c r="CV333" s="117"/>
      <c r="CW333" s="236"/>
      <c r="CX333" s="236"/>
      <c r="CY333" s="117">
        <v>45012</v>
      </c>
      <c r="CZ333" s="117">
        <v>45012</v>
      </c>
      <c r="DA333" s="117"/>
      <c r="DB333" s="117">
        <v>45013</v>
      </c>
      <c r="DC333" s="133">
        <v>100</v>
      </c>
      <c r="DD333" s="117">
        <v>45021</v>
      </c>
      <c r="DE333" s="138"/>
      <c r="DF333" s="138">
        <v>45023</v>
      </c>
      <c r="DG333" s="139" t="s">
        <v>4387</v>
      </c>
      <c r="DH333" s="117">
        <v>45044</v>
      </c>
      <c r="DI333" s="117">
        <v>45044</v>
      </c>
      <c r="DJ333" s="117">
        <v>45044</v>
      </c>
      <c r="DK333" s="117">
        <v>45044</v>
      </c>
      <c r="DL333" s="117"/>
      <c r="DM333" s="117"/>
      <c r="DN333" s="117"/>
      <c r="DO333" s="117"/>
      <c r="DP333" s="140"/>
      <c r="DQ333" s="117"/>
      <c r="DR333" s="117"/>
      <c r="DS333" s="117">
        <v>45065</v>
      </c>
      <c r="DT333" s="117">
        <v>45065</v>
      </c>
      <c r="DU333" s="117"/>
      <c r="DV333" s="117">
        <v>45065</v>
      </c>
      <c r="DW333" s="133">
        <v>100</v>
      </c>
      <c r="DX333" s="117">
        <v>45065</v>
      </c>
      <c r="DY333" s="117"/>
      <c r="DZ333" s="117"/>
      <c r="EA333" s="117"/>
      <c r="EB333" s="117"/>
      <c r="EC333" s="117"/>
      <c r="ED333" s="116"/>
      <c r="EE333" s="117"/>
      <c r="EF333" s="117"/>
      <c r="EG333" s="117">
        <v>45050</v>
      </c>
      <c r="EH333" s="117">
        <v>45050</v>
      </c>
      <c r="EI333" s="117"/>
      <c r="EJ333" s="117">
        <v>45051</v>
      </c>
      <c r="EK333" s="116">
        <v>100</v>
      </c>
      <c r="EL333" s="117">
        <v>45062</v>
      </c>
      <c r="EM333" s="122" t="s">
        <v>4769</v>
      </c>
      <c r="EN333" s="141"/>
      <c r="EO333" s="141"/>
      <c r="EP333" s="141"/>
      <c r="EQ333" s="141"/>
      <c r="ER333" s="141"/>
      <c r="ES333" s="141"/>
      <c r="ET333" s="141"/>
      <c r="EU333" s="117"/>
      <c r="EV333" s="117"/>
      <c r="EW333" s="117"/>
      <c r="EX333" s="117"/>
      <c r="EY333" s="117"/>
      <c r="EZ333" s="117"/>
      <c r="FA333" s="117"/>
      <c r="FB333" s="117">
        <v>45070</v>
      </c>
      <c r="FC333" s="117">
        <v>45070</v>
      </c>
      <c r="FD333" s="117">
        <v>45070</v>
      </c>
      <c r="FE333" s="117">
        <v>45070</v>
      </c>
      <c r="FF333" s="116">
        <v>70</v>
      </c>
      <c r="FG333" s="117"/>
      <c r="FH333" s="138"/>
      <c r="FI333" s="142"/>
      <c r="FJ333" s="142"/>
      <c r="FK333" s="143">
        <v>243347</v>
      </c>
      <c r="FL333" s="143">
        <v>243347</v>
      </c>
      <c r="FM333" s="139" t="s">
        <v>708</v>
      </c>
      <c r="FN333" s="142"/>
      <c r="FO333" s="142"/>
      <c r="FP333" s="143">
        <v>243347</v>
      </c>
      <c r="FQ333" s="143">
        <v>243347</v>
      </c>
      <c r="FR333" s="139" t="s">
        <v>708</v>
      </c>
      <c r="FS333" s="473" t="s">
        <v>4723</v>
      </c>
      <c r="FT333" s="474">
        <v>45111</v>
      </c>
      <c r="FU333" s="475" t="s">
        <v>4832</v>
      </c>
      <c r="FW333" s="456" t="s">
        <v>4724</v>
      </c>
      <c r="FX333" s="457">
        <v>45093</v>
      </c>
      <c r="FY333" s="456" t="s">
        <v>4738</v>
      </c>
    </row>
    <row r="334" spans="1:181" ht="20.100000000000001" customHeight="1" x14ac:dyDescent="0.5">
      <c r="A334" s="109">
        <v>333</v>
      </c>
      <c r="B334" s="109" t="s">
        <v>3361</v>
      </c>
      <c r="C334" s="109">
        <v>47</v>
      </c>
      <c r="D334" s="367" t="s">
        <v>3372</v>
      </c>
      <c r="E334" s="110" t="s">
        <v>912</v>
      </c>
      <c r="F334" s="110" t="s">
        <v>677</v>
      </c>
      <c r="G334" s="111" t="s">
        <v>209</v>
      </c>
      <c r="H334" s="110" t="s">
        <v>2106</v>
      </c>
      <c r="I334" s="110" t="s">
        <v>3709</v>
      </c>
      <c r="J334" s="110"/>
      <c r="K334" s="111" t="s">
        <v>3710</v>
      </c>
      <c r="L334" s="111" t="s">
        <v>2108</v>
      </c>
      <c r="M334" s="111" t="s">
        <v>912</v>
      </c>
      <c r="N334" s="111" t="s">
        <v>682</v>
      </c>
      <c r="O334" s="111" t="s">
        <v>3712</v>
      </c>
      <c r="P334" s="113">
        <v>13.803461</v>
      </c>
      <c r="Q334" s="113">
        <v>100.409311</v>
      </c>
      <c r="R334" s="114" t="s">
        <v>3713</v>
      </c>
      <c r="S334" s="114" t="s">
        <v>3714</v>
      </c>
      <c r="T334" s="115" t="s">
        <v>3715</v>
      </c>
      <c r="U334" s="166" t="s">
        <v>3716</v>
      </c>
      <c r="V334" s="166"/>
      <c r="W334" s="166" t="s">
        <v>3717</v>
      </c>
      <c r="X334" s="166"/>
      <c r="Y334" s="115"/>
      <c r="Z334" s="181"/>
      <c r="AA334" s="181"/>
      <c r="AB334" s="166"/>
      <c r="AC334" s="166"/>
      <c r="AD334" s="332" t="s">
        <v>2114</v>
      </c>
      <c r="AE334" s="333" t="s">
        <v>2115</v>
      </c>
      <c r="AF334" s="117" t="s">
        <v>690</v>
      </c>
      <c r="AG334" s="117">
        <v>44967</v>
      </c>
      <c r="AH334" s="277" t="s">
        <v>691</v>
      </c>
      <c r="AI334" s="277" t="s">
        <v>692</v>
      </c>
      <c r="AJ334" s="145">
        <v>6</v>
      </c>
      <c r="AK334" s="146">
        <v>9</v>
      </c>
      <c r="AL334" s="146">
        <v>3.6</v>
      </c>
      <c r="AM334" s="146">
        <f>AJ334*AK334</f>
        <v>54</v>
      </c>
      <c r="AN334" s="147">
        <v>2</v>
      </c>
      <c r="AO334" s="147">
        <v>2</v>
      </c>
      <c r="AP334" s="240" t="s">
        <v>3718</v>
      </c>
      <c r="AQ334" s="147" t="s">
        <v>694</v>
      </c>
      <c r="AR334" s="147">
        <v>3</v>
      </c>
      <c r="AS334" s="147"/>
      <c r="AT334" s="138">
        <v>44972</v>
      </c>
      <c r="AU334" s="142"/>
      <c r="AV334" s="234" t="s">
        <v>725</v>
      </c>
      <c r="AW334" s="235" t="s">
        <v>849</v>
      </c>
      <c r="AX334" s="147"/>
      <c r="AY334" s="147"/>
      <c r="AZ334" s="147"/>
      <c r="BA334" s="236"/>
      <c r="BB334" s="236"/>
      <c r="BC334" s="147"/>
      <c r="BD334" s="235" t="s">
        <v>698</v>
      </c>
      <c r="BE334" s="150"/>
      <c r="BF334" s="150"/>
      <c r="BG334" s="237" t="s">
        <v>699</v>
      </c>
      <c r="BH334" s="237" t="s">
        <v>1964</v>
      </c>
      <c r="BI334" s="237" t="s">
        <v>701</v>
      </c>
      <c r="BJ334" s="152"/>
      <c r="BK334" s="152"/>
      <c r="BL334" s="153"/>
      <c r="BM334" s="154"/>
      <c r="BN334" s="111" t="s">
        <v>3712</v>
      </c>
      <c r="BO334" s="131" t="s">
        <v>3711</v>
      </c>
      <c r="BP334" s="131" t="s">
        <v>703</v>
      </c>
      <c r="BQ334" s="116" t="s">
        <v>704</v>
      </c>
      <c r="BR334" s="116"/>
      <c r="BS334" s="132">
        <v>44967</v>
      </c>
      <c r="BT334" s="133">
        <v>100</v>
      </c>
      <c r="BU334" s="132">
        <v>44967</v>
      </c>
      <c r="BV334" s="132"/>
      <c r="BW334" s="132"/>
      <c r="BX334" s="134"/>
      <c r="BY334" s="134"/>
      <c r="BZ334" s="134"/>
      <c r="CA334" s="132"/>
      <c r="CB334" s="135"/>
      <c r="CC334" s="132"/>
      <c r="CD334" s="136"/>
      <c r="CE334" s="136"/>
      <c r="CF334" s="136"/>
      <c r="CG334" s="135"/>
      <c r="CH334" s="129" t="s">
        <v>701</v>
      </c>
      <c r="CI334" s="117">
        <v>44999</v>
      </c>
      <c r="CJ334" s="117">
        <v>44999</v>
      </c>
      <c r="CK334" s="132"/>
      <c r="CL334" s="117">
        <v>44999</v>
      </c>
      <c r="CM334" s="133">
        <v>100</v>
      </c>
      <c r="CN334" s="117">
        <v>44999</v>
      </c>
      <c r="CO334" s="132"/>
      <c r="CP334" s="132">
        <v>45042</v>
      </c>
      <c r="CQ334" s="132">
        <v>45042</v>
      </c>
      <c r="CR334" s="117"/>
      <c r="CS334" s="132">
        <v>45042</v>
      </c>
      <c r="CT334" s="133">
        <v>100</v>
      </c>
      <c r="CU334" s="132">
        <v>45042</v>
      </c>
      <c r="CV334" s="117" t="s">
        <v>727</v>
      </c>
      <c r="CW334" s="147"/>
      <c r="CX334" s="147"/>
      <c r="CY334" s="117">
        <v>44999</v>
      </c>
      <c r="CZ334" s="117">
        <v>44999</v>
      </c>
      <c r="DA334" s="117"/>
      <c r="DB334" s="117">
        <v>45000</v>
      </c>
      <c r="DC334" s="133">
        <v>100</v>
      </c>
      <c r="DD334" s="117">
        <v>45000</v>
      </c>
      <c r="DE334" s="138"/>
      <c r="DF334" s="138">
        <v>45012</v>
      </c>
      <c r="DG334" s="139" t="s">
        <v>4383</v>
      </c>
      <c r="DH334" s="117">
        <v>45036</v>
      </c>
      <c r="DI334" s="117">
        <v>45036</v>
      </c>
      <c r="DJ334" s="117">
        <v>45036</v>
      </c>
      <c r="DK334" s="117">
        <v>45036</v>
      </c>
      <c r="DL334" s="117"/>
      <c r="DM334" s="117"/>
      <c r="DN334" s="117"/>
      <c r="DO334" s="117"/>
      <c r="DP334" s="140"/>
      <c r="DQ334" s="117"/>
      <c r="DR334" s="117"/>
      <c r="DS334" s="117">
        <v>45066</v>
      </c>
      <c r="DT334" s="117">
        <v>45066</v>
      </c>
      <c r="DU334" s="117">
        <v>45066</v>
      </c>
      <c r="DV334" s="117">
        <v>45077</v>
      </c>
      <c r="DW334" s="133">
        <v>50</v>
      </c>
      <c r="DX334" s="117"/>
      <c r="DY334" s="117" t="s">
        <v>4834</v>
      </c>
      <c r="DZ334" s="117">
        <v>45033</v>
      </c>
      <c r="EA334" s="117">
        <v>45033</v>
      </c>
      <c r="EB334" s="117"/>
      <c r="EC334" s="117">
        <v>45033</v>
      </c>
      <c r="ED334" s="116">
        <v>100</v>
      </c>
      <c r="EE334" s="117">
        <v>45033</v>
      </c>
      <c r="EF334" s="117" t="s">
        <v>740</v>
      </c>
      <c r="EG334" s="117">
        <v>45033</v>
      </c>
      <c r="EH334" s="117">
        <v>45033</v>
      </c>
      <c r="EI334" s="117"/>
      <c r="EJ334" s="117">
        <v>45033</v>
      </c>
      <c r="EK334" s="116">
        <v>100</v>
      </c>
      <c r="EL334" s="117">
        <v>45062</v>
      </c>
      <c r="EM334" s="122" t="s">
        <v>740</v>
      </c>
      <c r="EN334" s="141"/>
      <c r="EO334" s="141"/>
      <c r="EP334" s="141"/>
      <c r="EQ334" s="141"/>
      <c r="ER334" s="141"/>
      <c r="ES334" s="141"/>
      <c r="ET334" s="141"/>
      <c r="EU334" s="117"/>
      <c r="EV334" s="117"/>
      <c r="EW334" s="117"/>
      <c r="EX334" s="117"/>
      <c r="EY334" s="117"/>
      <c r="EZ334" s="117"/>
      <c r="FA334" s="117"/>
      <c r="FB334" s="117">
        <v>45056</v>
      </c>
      <c r="FC334" s="117">
        <v>45056</v>
      </c>
      <c r="FD334" s="117">
        <v>45056</v>
      </c>
      <c r="FE334" s="117">
        <v>45057</v>
      </c>
      <c r="FF334" s="116">
        <v>70</v>
      </c>
      <c r="FG334" s="117"/>
      <c r="FH334" s="138"/>
      <c r="FI334" s="142"/>
      <c r="FJ334" s="142"/>
      <c r="FK334" s="143">
        <v>243347</v>
      </c>
      <c r="FL334" s="143">
        <v>243347</v>
      </c>
      <c r="FM334" s="139" t="s">
        <v>708</v>
      </c>
      <c r="FN334" s="142"/>
      <c r="FO334" s="142"/>
      <c r="FP334" s="143">
        <v>243347</v>
      </c>
      <c r="FQ334" s="143">
        <v>243347</v>
      </c>
      <c r="FR334" s="139" t="s">
        <v>708</v>
      </c>
      <c r="FS334" s="473" t="s">
        <v>4723</v>
      </c>
      <c r="FT334" s="474">
        <v>45112</v>
      </c>
      <c r="FU334" s="475" t="s">
        <v>4832</v>
      </c>
      <c r="FW334" s="478" t="s">
        <v>4718</v>
      </c>
      <c r="FX334" s="477">
        <v>45096</v>
      </c>
      <c r="FY334" s="478" t="s">
        <v>4817</v>
      </c>
    </row>
    <row r="335" spans="1:181" ht="20.100000000000001" customHeight="1" x14ac:dyDescent="0.5">
      <c r="A335" s="109">
        <v>334</v>
      </c>
      <c r="B335" s="109" t="s">
        <v>3361</v>
      </c>
      <c r="C335" s="109">
        <v>48</v>
      </c>
      <c r="D335" s="367" t="s">
        <v>3372</v>
      </c>
      <c r="E335" s="110" t="s">
        <v>912</v>
      </c>
      <c r="F335" s="110" t="s">
        <v>677</v>
      </c>
      <c r="G335" s="111" t="s">
        <v>209</v>
      </c>
      <c r="H335" s="110" t="s">
        <v>3719</v>
      </c>
      <c r="I335" s="110" t="s">
        <v>2148</v>
      </c>
      <c r="J335" s="110"/>
      <c r="K335" s="111" t="s">
        <v>3720</v>
      </c>
      <c r="L335" s="111" t="s">
        <v>2180</v>
      </c>
      <c r="M335" s="111" t="s">
        <v>912</v>
      </c>
      <c r="N335" s="111" t="s">
        <v>682</v>
      </c>
      <c r="O335" s="111" t="s">
        <v>3721</v>
      </c>
      <c r="P335" s="113">
        <v>13.927804999999999</v>
      </c>
      <c r="Q335" s="113">
        <v>100.433151</v>
      </c>
      <c r="R335" s="114" t="s">
        <v>3722</v>
      </c>
      <c r="S335" s="114" t="s">
        <v>490</v>
      </c>
      <c r="T335" s="115"/>
      <c r="U335" s="166"/>
      <c r="V335" s="166"/>
      <c r="W335" s="166" t="s">
        <v>3723</v>
      </c>
      <c r="X335" s="166"/>
      <c r="Y335" s="115"/>
      <c r="Z335" s="181"/>
      <c r="AA335" s="181"/>
      <c r="AB335" s="166"/>
      <c r="AC335" s="166"/>
      <c r="AD335" s="166" t="s">
        <v>2114</v>
      </c>
      <c r="AE335" s="167" t="s">
        <v>2115</v>
      </c>
      <c r="AF335" s="117" t="s">
        <v>690</v>
      </c>
      <c r="AG335" s="132">
        <v>44964</v>
      </c>
      <c r="AH335" s="118" t="s">
        <v>691</v>
      </c>
      <c r="AI335" s="118" t="s">
        <v>692</v>
      </c>
      <c r="AJ335" s="145">
        <v>6</v>
      </c>
      <c r="AK335" s="146">
        <v>9</v>
      </c>
      <c r="AL335" s="146">
        <v>3.4</v>
      </c>
      <c r="AM335" s="146">
        <v>54</v>
      </c>
      <c r="AN335" s="147">
        <v>2</v>
      </c>
      <c r="AO335" s="147">
        <v>2</v>
      </c>
      <c r="AP335" s="240" t="s">
        <v>3724</v>
      </c>
      <c r="AQ335" s="147">
        <v>30</v>
      </c>
      <c r="AR335" s="147">
        <v>3</v>
      </c>
      <c r="AS335" s="147"/>
      <c r="AT335" s="138">
        <v>44965</v>
      </c>
      <c r="AU335" s="294" t="s">
        <v>2165</v>
      </c>
      <c r="AV335" s="234" t="s">
        <v>696</v>
      </c>
      <c r="AW335" s="235" t="s">
        <v>849</v>
      </c>
      <c r="AX335" s="236"/>
      <c r="AY335" s="236"/>
      <c r="AZ335" s="236"/>
      <c r="BA335" s="236"/>
      <c r="BB335" s="236"/>
      <c r="BC335" s="236"/>
      <c r="BD335" s="235" t="s">
        <v>698</v>
      </c>
      <c r="BE335" s="235"/>
      <c r="BF335" s="235"/>
      <c r="BG335" s="237" t="s">
        <v>699</v>
      </c>
      <c r="BH335" s="237" t="s">
        <v>1964</v>
      </c>
      <c r="BI335" s="237" t="s">
        <v>701</v>
      </c>
      <c r="BJ335" s="238"/>
      <c r="BK335" s="238"/>
      <c r="BL335" s="170" t="s">
        <v>1825</v>
      </c>
      <c r="BM335" s="154"/>
      <c r="BN335" s="111" t="s">
        <v>3721</v>
      </c>
      <c r="BO335" s="226" t="s">
        <v>3721</v>
      </c>
      <c r="BP335" s="130"/>
      <c r="BQ335" s="116" t="s">
        <v>704</v>
      </c>
      <c r="BR335" s="116"/>
      <c r="BS335" s="132">
        <v>44964</v>
      </c>
      <c r="BT335" s="133">
        <v>100</v>
      </c>
      <c r="BU335" s="132">
        <v>44964</v>
      </c>
      <c r="BV335" s="132"/>
      <c r="BW335" s="132"/>
      <c r="BX335" s="134"/>
      <c r="BY335" s="134"/>
      <c r="BZ335" s="134"/>
      <c r="CA335" s="132"/>
      <c r="CB335" s="135"/>
      <c r="CC335" s="132"/>
      <c r="CD335" s="136"/>
      <c r="CE335" s="136"/>
      <c r="CF335" s="136"/>
      <c r="CG335" s="135"/>
      <c r="CH335" s="129" t="s">
        <v>701</v>
      </c>
      <c r="CI335" s="132">
        <v>45000</v>
      </c>
      <c r="CJ335" s="132">
        <v>45000</v>
      </c>
      <c r="CK335" s="132"/>
      <c r="CL335" s="132">
        <v>45000</v>
      </c>
      <c r="CM335" s="133">
        <v>100</v>
      </c>
      <c r="CN335" s="132">
        <v>45000</v>
      </c>
      <c r="CO335" s="117"/>
      <c r="CP335" s="132">
        <v>45038</v>
      </c>
      <c r="CQ335" s="132">
        <v>45038</v>
      </c>
      <c r="CR335" s="117"/>
      <c r="CS335" s="132">
        <v>45038</v>
      </c>
      <c r="CT335" s="133">
        <v>100</v>
      </c>
      <c r="CU335" s="132">
        <v>45038</v>
      </c>
      <c r="CV335" s="117" t="s">
        <v>727</v>
      </c>
      <c r="CW335" s="236"/>
      <c r="CX335" s="236"/>
      <c r="CY335" s="117">
        <v>45000</v>
      </c>
      <c r="CZ335" s="117">
        <v>45000</v>
      </c>
      <c r="DA335" s="117"/>
      <c r="DB335" s="117">
        <v>45001</v>
      </c>
      <c r="DC335" s="133">
        <v>100</v>
      </c>
      <c r="DD335" s="117">
        <v>45001</v>
      </c>
      <c r="DE335" s="138"/>
      <c r="DF335" s="138">
        <v>45012</v>
      </c>
      <c r="DG335" s="139" t="s">
        <v>4383</v>
      </c>
      <c r="DH335" s="117">
        <v>45023</v>
      </c>
      <c r="DI335" s="117">
        <v>45023</v>
      </c>
      <c r="DJ335" s="117">
        <v>45023</v>
      </c>
      <c r="DK335" s="117">
        <v>45023</v>
      </c>
      <c r="DL335" s="117"/>
      <c r="DM335" s="117"/>
      <c r="DN335" s="117"/>
      <c r="DO335" s="117"/>
      <c r="DP335" s="140"/>
      <c r="DQ335" s="117"/>
      <c r="DR335" s="117"/>
      <c r="DS335" s="117">
        <v>45066</v>
      </c>
      <c r="DT335" s="117">
        <v>45066</v>
      </c>
      <c r="DU335" s="117">
        <v>45066</v>
      </c>
      <c r="DV335" s="117">
        <v>45077</v>
      </c>
      <c r="DW335" s="133">
        <v>50</v>
      </c>
      <c r="DX335" s="117"/>
      <c r="DY335" s="117" t="s">
        <v>4834</v>
      </c>
      <c r="DZ335" s="117">
        <v>45037</v>
      </c>
      <c r="EA335" s="117">
        <v>45037</v>
      </c>
      <c r="EB335" s="117"/>
      <c r="EC335" s="117">
        <v>45037</v>
      </c>
      <c r="ED335" s="116">
        <v>100</v>
      </c>
      <c r="EE335" s="117">
        <v>45037</v>
      </c>
      <c r="EF335" s="117" t="s">
        <v>1044</v>
      </c>
      <c r="EG335" s="117">
        <v>45037</v>
      </c>
      <c r="EH335" s="117">
        <v>45037</v>
      </c>
      <c r="EI335" s="117"/>
      <c r="EJ335" s="117">
        <v>45037</v>
      </c>
      <c r="EK335" s="116">
        <v>100</v>
      </c>
      <c r="EL335" s="117">
        <v>45062</v>
      </c>
      <c r="EM335" s="122" t="s">
        <v>1044</v>
      </c>
      <c r="EN335" s="141"/>
      <c r="EO335" s="141"/>
      <c r="EP335" s="141"/>
      <c r="EQ335" s="141"/>
      <c r="ER335" s="141"/>
      <c r="ES335" s="141"/>
      <c r="ET335" s="141"/>
      <c r="EU335" s="117"/>
      <c r="EV335" s="117"/>
      <c r="EW335" s="117"/>
      <c r="EX335" s="117"/>
      <c r="EY335" s="117"/>
      <c r="EZ335" s="117"/>
      <c r="FA335" s="117"/>
      <c r="FB335" s="117">
        <v>45058</v>
      </c>
      <c r="FC335" s="117">
        <v>45058</v>
      </c>
      <c r="FD335" s="117">
        <v>45058</v>
      </c>
      <c r="FE335" s="117">
        <v>45059</v>
      </c>
      <c r="FF335" s="116">
        <v>20</v>
      </c>
      <c r="FG335" s="117"/>
      <c r="FH335" s="138"/>
      <c r="FI335" s="142"/>
      <c r="FJ335" s="142"/>
      <c r="FK335" s="143"/>
      <c r="FL335" s="143"/>
      <c r="FM335" s="139"/>
      <c r="FN335" s="142"/>
      <c r="FO335" s="142"/>
      <c r="FP335" s="143"/>
      <c r="FQ335" s="143"/>
      <c r="FR335" s="139"/>
      <c r="FS335" s="473" t="s">
        <v>4723</v>
      </c>
      <c r="FT335" s="474">
        <v>45112</v>
      </c>
      <c r="FU335" s="475" t="s">
        <v>4832</v>
      </c>
      <c r="FW335" s="478" t="s">
        <v>4718</v>
      </c>
      <c r="FX335" s="477">
        <v>45096</v>
      </c>
      <c r="FY335" s="478" t="s">
        <v>4817</v>
      </c>
    </row>
    <row r="336" spans="1:181" ht="20.100000000000001" customHeight="1" x14ac:dyDescent="0.5">
      <c r="A336" s="109">
        <v>335</v>
      </c>
      <c r="B336" s="109" t="s">
        <v>3361</v>
      </c>
      <c r="C336" s="109">
        <v>49</v>
      </c>
      <c r="D336" s="367" t="s">
        <v>3372</v>
      </c>
      <c r="E336" s="110" t="s">
        <v>912</v>
      </c>
      <c r="F336" s="110" t="s">
        <v>677</v>
      </c>
      <c r="G336" s="111" t="s">
        <v>209</v>
      </c>
      <c r="H336" s="110" t="s">
        <v>2177</v>
      </c>
      <c r="I336" s="110" t="s">
        <v>2177</v>
      </c>
      <c r="J336" s="110"/>
      <c r="K336" s="111" t="s">
        <v>3725</v>
      </c>
      <c r="L336" s="111" t="s">
        <v>2180</v>
      </c>
      <c r="M336" s="111" t="s">
        <v>912</v>
      </c>
      <c r="N336" s="111" t="s">
        <v>682</v>
      </c>
      <c r="O336" s="111" t="s">
        <v>3726</v>
      </c>
      <c r="P336" s="113">
        <v>13.95844</v>
      </c>
      <c r="Q336" s="113">
        <v>100.34665800000001</v>
      </c>
      <c r="R336" s="114" t="s">
        <v>3727</v>
      </c>
      <c r="S336" s="114" t="s">
        <v>3728</v>
      </c>
      <c r="T336" s="115" t="s">
        <v>3729</v>
      </c>
      <c r="U336" s="166" t="s">
        <v>3730</v>
      </c>
      <c r="V336" s="166"/>
      <c r="W336" s="166" t="s">
        <v>3731</v>
      </c>
      <c r="X336" s="166"/>
      <c r="Y336" s="115"/>
      <c r="Z336" s="181"/>
      <c r="AA336" s="181"/>
      <c r="AB336" s="166"/>
      <c r="AC336" s="166"/>
      <c r="AD336" s="166" t="s">
        <v>2114</v>
      </c>
      <c r="AE336" s="167" t="s">
        <v>2115</v>
      </c>
      <c r="AF336" s="117" t="s">
        <v>690</v>
      </c>
      <c r="AG336" s="132">
        <v>44964</v>
      </c>
      <c r="AH336" s="118" t="s">
        <v>691</v>
      </c>
      <c r="AI336" s="118" t="s">
        <v>692</v>
      </c>
      <c r="AJ336" s="145">
        <v>7</v>
      </c>
      <c r="AK336" s="146">
        <v>8</v>
      </c>
      <c r="AL336" s="146">
        <v>2.4</v>
      </c>
      <c r="AM336" s="146">
        <v>56</v>
      </c>
      <c r="AN336" s="147">
        <v>1</v>
      </c>
      <c r="AO336" s="147">
        <v>3</v>
      </c>
      <c r="AP336" s="240" t="s">
        <v>3732</v>
      </c>
      <c r="AQ336" s="301"/>
      <c r="AR336" s="147">
        <v>3</v>
      </c>
      <c r="AS336" s="147"/>
      <c r="AT336" s="138">
        <v>44965</v>
      </c>
      <c r="AU336" s="142"/>
      <c r="AV336" s="234" t="s">
        <v>696</v>
      </c>
      <c r="AW336" s="235" t="s">
        <v>849</v>
      </c>
      <c r="AX336" s="236"/>
      <c r="AY336" s="236"/>
      <c r="AZ336" s="236"/>
      <c r="BA336" s="236"/>
      <c r="BB336" s="236"/>
      <c r="BC336" s="236"/>
      <c r="BD336" s="235" t="s">
        <v>698</v>
      </c>
      <c r="BE336" s="235"/>
      <c r="BF336" s="235"/>
      <c r="BG336" s="237" t="s">
        <v>699</v>
      </c>
      <c r="BH336" s="237" t="s">
        <v>1964</v>
      </c>
      <c r="BI336" s="237" t="s">
        <v>701</v>
      </c>
      <c r="BJ336" s="238"/>
      <c r="BK336" s="238"/>
      <c r="BL336" s="170" t="s">
        <v>1825</v>
      </c>
      <c r="BM336" s="154"/>
      <c r="BN336" s="111" t="s">
        <v>3726</v>
      </c>
      <c r="BO336" s="226" t="s">
        <v>3726</v>
      </c>
      <c r="BP336" s="130"/>
      <c r="BQ336" s="116" t="s">
        <v>704</v>
      </c>
      <c r="BR336" s="116"/>
      <c r="BS336" s="132">
        <v>44964</v>
      </c>
      <c r="BT336" s="133">
        <v>100</v>
      </c>
      <c r="BU336" s="132">
        <v>44964</v>
      </c>
      <c r="BV336" s="132"/>
      <c r="BW336" s="132"/>
      <c r="BX336" s="134"/>
      <c r="BY336" s="134"/>
      <c r="BZ336" s="134"/>
      <c r="CA336" s="132"/>
      <c r="CB336" s="135"/>
      <c r="CC336" s="132"/>
      <c r="CD336" s="136"/>
      <c r="CE336" s="136"/>
      <c r="CF336" s="136"/>
      <c r="CG336" s="135"/>
      <c r="CH336" s="129" t="s">
        <v>701</v>
      </c>
      <c r="CI336" s="117">
        <v>45005</v>
      </c>
      <c r="CJ336" s="117">
        <v>45005</v>
      </c>
      <c r="CK336" s="117"/>
      <c r="CL336" s="117">
        <v>45005</v>
      </c>
      <c r="CM336" s="133">
        <v>100</v>
      </c>
      <c r="CN336" s="117">
        <v>45005</v>
      </c>
      <c r="CO336" s="117"/>
      <c r="CP336" s="132">
        <v>45037</v>
      </c>
      <c r="CQ336" s="132">
        <v>45037</v>
      </c>
      <c r="CR336" s="117"/>
      <c r="CS336" s="132">
        <v>45037</v>
      </c>
      <c r="CT336" s="133">
        <v>100</v>
      </c>
      <c r="CU336" s="132">
        <v>45037</v>
      </c>
      <c r="CV336" s="117"/>
      <c r="CW336" s="236"/>
      <c r="CX336" s="236"/>
      <c r="CY336" s="117">
        <v>45005</v>
      </c>
      <c r="CZ336" s="117">
        <v>45005</v>
      </c>
      <c r="DA336" s="117"/>
      <c r="DB336" s="117">
        <v>45015</v>
      </c>
      <c r="DC336" s="133">
        <v>100</v>
      </c>
      <c r="DD336" s="117">
        <v>45016</v>
      </c>
      <c r="DE336" s="138"/>
      <c r="DF336" s="138">
        <v>45019</v>
      </c>
      <c r="DG336" s="139" t="s">
        <v>4413</v>
      </c>
      <c r="DH336" s="117">
        <v>45035</v>
      </c>
      <c r="DI336" s="117">
        <v>45035</v>
      </c>
      <c r="DJ336" s="117">
        <v>45035</v>
      </c>
      <c r="DK336" s="117">
        <v>45035</v>
      </c>
      <c r="DL336" s="117"/>
      <c r="DM336" s="117"/>
      <c r="DN336" s="117"/>
      <c r="DO336" s="117"/>
      <c r="DP336" s="140"/>
      <c r="DQ336" s="117"/>
      <c r="DR336" s="117"/>
      <c r="DS336" s="117"/>
      <c r="DT336" s="117"/>
      <c r="DU336" s="117"/>
      <c r="DV336" s="117"/>
      <c r="DW336" s="133"/>
      <c r="DX336" s="117"/>
      <c r="DY336" s="117" t="s">
        <v>4834</v>
      </c>
      <c r="DZ336" s="117">
        <v>45037</v>
      </c>
      <c r="EA336" s="117">
        <v>45037</v>
      </c>
      <c r="EB336" s="117"/>
      <c r="EC336" s="117">
        <v>45037</v>
      </c>
      <c r="ED336" s="116">
        <v>100</v>
      </c>
      <c r="EE336" s="117">
        <v>45037</v>
      </c>
      <c r="EF336" s="117" t="s">
        <v>4605</v>
      </c>
      <c r="EG336" s="117">
        <v>45037</v>
      </c>
      <c r="EH336" s="117">
        <v>45037</v>
      </c>
      <c r="EI336" s="117"/>
      <c r="EJ336" s="117">
        <v>45037</v>
      </c>
      <c r="EK336" s="116">
        <v>100</v>
      </c>
      <c r="EL336" s="117">
        <v>45062</v>
      </c>
      <c r="EM336" s="122" t="s">
        <v>4605</v>
      </c>
      <c r="EN336" s="141"/>
      <c r="EO336" s="141"/>
      <c r="EP336" s="141"/>
      <c r="EQ336" s="141"/>
      <c r="ER336" s="141"/>
      <c r="ES336" s="141"/>
      <c r="ET336" s="141"/>
      <c r="EU336" s="117"/>
      <c r="EV336" s="117"/>
      <c r="EW336" s="117"/>
      <c r="EX336" s="117"/>
      <c r="EY336" s="117"/>
      <c r="EZ336" s="117"/>
      <c r="FA336" s="117"/>
      <c r="FB336" s="117">
        <v>45058</v>
      </c>
      <c r="FC336" s="117">
        <v>45058</v>
      </c>
      <c r="FD336" s="117">
        <v>45058</v>
      </c>
      <c r="FE336" s="117">
        <v>45059</v>
      </c>
      <c r="FF336" s="116">
        <v>70</v>
      </c>
      <c r="FG336" s="117"/>
      <c r="FH336" s="138"/>
      <c r="FI336" s="142"/>
      <c r="FJ336" s="142"/>
      <c r="FK336" s="143"/>
      <c r="FL336" s="143"/>
      <c r="FM336" s="139"/>
      <c r="FN336" s="142"/>
      <c r="FO336" s="142"/>
      <c r="FP336" s="143"/>
      <c r="FQ336" s="143"/>
      <c r="FR336" s="139"/>
      <c r="FS336" s="473" t="s">
        <v>4723</v>
      </c>
      <c r="FT336" s="474">
        <v>45112</v>
      </c>
      <c r="FU336" s="475" t="s">
        <v>4832</v>
      </c>
      <c r="FW336" s="478" t="s">
        <v>4718</v>
      </c>
      <c r="FX336" s="477">
        <v>45096</v>
      </c>
      <c r="FY336" s="478" t="s">
        <v>4817</v>
      </c>
    </row>
    <row r="337" spans="1:181" ht="20.100000000000001" customHeight="1" x14ac:dyDescent="0.5">
      <c r="A337" s="109">
        <v>336</v>
      </c>
      <c r="B337" s="109" t="s">
        <v>3361</v>
      </c>
      <c r="C337" s="109">
        <v>50</v>
      </c>
      <c r="D337" s="367" t="s">
        <v>3372</v>
      </c>
      <c r="E337" s="110" t="s">
        <v>912</v>
      </c>
      <c r="F337" s="110" t="s">
        <v>677</v>
      </c>
      <c r="G337" s="111" t="s">
        <v>214</v>
      </c>
      <c r="H337" s="110" t="s">
        <v>3733</v>
      </c>
      <c r="I337" s="110" t="s">
        <v>3734</v>
      </c>
      <c r="J337" s="110"/>
      <c r="K337" s="111" t="s">
        <v>3735</v>
      </c>
      <c r="L337" s="111" t="s">
        <v>2258</v>
      </c>
      <c r="M337" s="111" t="s">
        <v>912</v>
      </c>
      <c r="N337" s="111" t="s">
        <v>682</v>
      </c>
      <c r="O337" s="111" t="s">
        <v>4606</v>
      </c>
      <c r="P337" s="113">
        <v>14.068851</v>
      </c>
      <c r="Q337" s="113">
        <v>100.52648600000001</v>
      </c>
      <c r="R337" s="114" t="s">
        <v>3737</v>
      </c>
      <c r="S337" s="114" t="s">
        <v>3738</v>
      </c>
      <c r="T337" s="115" t="s">
        <v>3739</v>
      </c>
      <c r="U337" s="115" t="s">
        <v>3740</v>
      </c>
      <c r="V337" s="115"/>
      <c r="W337" s="115" t="s">
        <v>3741</v>
      </c>
      <c r="X337" s="115"/>
      <c r="Y337" s="115"/>
      <c r="Z337" s="181"/>
      <c r="AA337" s="181"/>
      <c r="AB337" s="115"/>
      <c r="AC337" s="115"/>
      <c r="AD337" s="332" t="s">
        <v>2114</v>
      </c>
      <c r="AE337" s="333" t="s">
        <v>2115</v>
      </c>
      <c r="AF337" s="117" t="s">
        <v>690</v>
      </c>
      <c r="AG337" s="132">
        <v>44974</v>
      </c>
      <c r="AH337" s="118" t="s">
        <v>691</v>
      </c>
      <c r="AI337" s="118" t="s">
        <v>692</v>
      </c>
      <c r="AJ337" s="145">
        <v>6</v>
      </c>
      <c r="AK337" s="146">
        <v>9</v>
      </c>
      <c r="AL337" s="146">
        <v>3</v>
      </c>
      <c r="AM337" s="146">
        <f t="shared" ref="AM337:AM342" si="8">AJ337*AK337</f>
        <v>54</v>
      </c>
      <c r="AN337" s="147">
        <v>1</v>
      </c>
      <c r="AO337" s="147">
        <v>2</v>
      </c>
      <c r="AP337" s="240" t="s">
        <v>3742</v>
      </c>
      <c r="AQ337" s="326" t="s">
        <v>1963</v>
      </c>
      <c r="AR337" s="147">
        <v>1</v>
      </c>
      <c r="AS337" s="149"/>
      <c r="AT337" s="138">
        <v>44977</v>
      </c>
      <c r="AU337" s="142"/>
      <c r="AV337" s="149" t="s">
        <v>696</v>
      </c>
      <c r="AW337" s="150" t="s">
        <v>3625</v>
      </c>
      <c r="AX337" s="147"/>
      <c r="AY337" s="147"/>
      <c r="AZ337" s="147"/>
      <c r="BA337" s="147"/>
      <c r="BB337" s="147"/>
      <c r="BC337" s="147"/>
      <c r="BD337" s="150"/>
      <c r="BE337" s="150"/>
      <c r="BF337" s="150"/>
      <c r="BG337" s="237" t="s">
        <v>699</v>
      </c>
      <c r="BH337" s="163" t="s">
        <v>1964</v>
      </c>
      <c r="BI337" s="237" t="s">
        <v>701</v>
      </c>
      <c r="BJ337" s="152"/>
      <c r="BK337" s="152"/>
      <c r="BL337" s="170" t="s">
        <v>2266</v>
      </c>
      <c r="BM337" s="154"/>
      <c r="BN337" s="111" t="s">
        <v>3743</v>
      </c>
      <c r="BO337" s="131" t="s">
        <v>3736</v>
      </c>
      <c r="BP337" s="131" t="s">
        <v>703</v>
      </c>
      <c r="BQ337" s="116" t="s">
        <v>704</v>
      </c>
      <c r="BR337" s="116"/>
      <c r="BS337" s="132">
        <v>44974</v>
      </c>
      <c r="BT337" s="133">
        <v>100</v>
      </c>
      <c r="BU337" s="132">
        <v>44974</v>
      </c>
      <c r="BV337" s="132"/>
      <c r="BW337" s="132"/>
      <c r="BX337" s="134"/>
      <c r="BY337" s="134"/>
      <c r="BZ337" s="134"/>
      <c r="CA337" s="132"/>
      <c r="CB337" s="135"/>
      <c r="CC337" s="132"/>
      <c r="CD337" s="136"/>
      <c r="CE337" s="136"/>
      <c r="CF337" s="136"/>
      <c r="CG337" s="135"/>
      <c r="CH337" s="129" t="s">
        <v>701</v>
      </c>
      <c r="CI337" s="117">
        <v>45014</v>
      </c>
      <c r="CJ337" s="117">
        <v>45014</v>
      </c>
      <c r="CK337" s="132"/>
      <c r="CL337" s="117">
        <v>45014</v>
      </c>
      <c r="CM337" s="133">
        <v>100</v>
      </c>
      <c r="CN337" s="117">
        <v>45014</v>
      </c>
      <c r="CO337" s="117"/>
      <c r="CP337" s="132">
        <v>45019</v>
      </c>
      <c r="CQ337" s="132">
        <v>45019</v>
      </c>
      <c r="CR337" s="117"/>
      <c r="CS337" s="132">
        <v>45019</v>
      </c>
      <c r="CT337" s="133">
        <v>100</v>
      </c>
      <c r="CU337" s="132">
        <v>45019</v>
      </c>
      <c r="CV337" s="117"/>
      <c r="CW337" s="147"/>
      <c r="CX337" s="147"/>
      <c r="CY337" s="169">
        <v>45014</v>
      </c>
      <c r="CZ337" s="117">
        <v>45014</v>
      </c>
      <c r="DA337" s="117"/>
      <c r="DB337" s="117">
        <v>45014</v>
      </c>
      <c r="DC337" s="133">
        <v>100</v>
      </c>
      <c r="DD337" s="117">
        <v>45014</v>
      </c>
      <c r="DE337" s="138"/>
      <c r="DF337" s="138">
        <v>45012</v>
      </c>
      <c r="DG337" s="139" t="s">
        <v>4383</v>
      </c>
      <c r="DH337" s="117">
        <v>45034</v>
      </c>
      <c r="DI337" s="117">
        <v>45034</v>
      </c>
      <c r="DJ337" s="117">
        <v>45034</v>
      </c>
      <c r="DK337" s="117">
        <v>45034</v>
      </c>
      <c r="DL337" s="117"/>
      <c r="DM337" s="117"/>
      <c r="DN337" s="117"/>
      <c r="DO337" s="117"/>
      <c r="DP337" s="140"/>
      <c r="DQ337" s="117"/>
      <c r="DR337" s="117"/>
      <c r="DS337" s="117"/>
      <c r="DT337" s="117"/>
      <c r="DU337" s="117"/>
      <c r="DV337" s="117"/>
      <c r="DW337" s="133"/>
      <c r="DX337" s="117"/>
      <c r="DY337" s="117"/>
      <c r="DZ337" s="117"/>
      <c r="EA337" s="117"/>
      <c r="EB337" s="117"/>
      <c r="EC337" s="117"/>
      <c r="ED337" s="116"/>
      <c r="EE337" s="117"/>
      <c r="EF337" s="117"/>
      <c r="EG337" s="117">
        <v>45051</v>
      </c>
      <c r="EH337" s="117">
        <v>45051</v>
      </c>
      <c r="EI337" s="117"/>
      <c r="EJ337" s="117">
        <v>45051</v>
      </c>
      <c r="EK337" s="133">
        <v>100</v>
      </c>
      <c r="EL337" s="117">
        <v>45062</v>
      </c>
      <c r="EM337" s="122" t="s">
        <v>4388</v>
      </c>
      <c r="EN337" s="141"/>
      <c r="EO337" s="141"/>
      <c r="EP337" s="141"/>
      <c r="EQ337" s="141"/>
      <c r="ER337" s="141"/>
      <c r="ES337" s="141"/>
      <c r="ET337" s="141"/>
      <c r="EU337" s="117"/>
      <c r="EV337" s="117"/>
      <c r="EW337" s="117"/>
      <c r="EX337" s="117"/>
      <c r="EY337" s="117"/>
      <c r="EZ337" s="117"/>
      <c r="FA337" s="117"/>
      <c r="FB337" s="117">
        <v>45058</v>
      </c>
      <c r="FC337" s="117">
        <v>45058</v>
      </c>
      <c r="FD337" s="117">
        <v>45058</v>
      </c>
      <c r="FE337" s="117">
        <v>45059</v>
      </c>
      <c r="FF337" s="116">
        <v>70</v>
      </c>
      <c r="FG337" s="117"/>
      <c r="FH337" s="138"/>
      <c r="FI337" s="142"/>
      <c r="FJ337" s="142"/>
      <c r="FK337" s="143"/>
      <c r="FL337" s="143"/>
      <c r="FM337" s="139"/>
      <c r="FN337" s="142"/>
      <c r="FO337" s="142"/>
      <c r="FP337" s="143"/>
      <c r="FQ337" s="143"/>
      <c r="FR337" s="139"/>
      <c r="FS337" s="473" t="s">
        <v>4723</v>
      </c>
      <c r="FT337" s="474">
        <v>45113</v>
      </c>
      <c r="FU337" s="475" t="s">
        <v>4832</v>
      </c>
      <c r="FW337" s="478" t="s">
        <v>4723</v>
      </c>
      <c r="FX337" s="477">
        <v>45097</v>
      </c>
      <c r="FY337" s="478" t="s">
        <v>4817</v>
      </c>
    </row>
    <row r="338" spans="1:181" ht="20.100000000000001" customHeight="1" x14ac:dyDescent="0.5">
      <c r="A338" s="109">
        <v>337</v>
      </c>
      <c r="B338" s="109" t="s">
        <v>3361</v>
      </c>
      <c r="C338" s="109">
        <v>51</v>
      </c>
      <c r="D338" s="367" t="s">
        <v>3372</v>
      </c>
      <c r="E338" s="110" t="s">
        <v>912</v>
      </c>
      <c r="F338" s="110" t="s">
        <v>677</v>
      </c>
      <c r="G338" s="111" t="s">
        <v>214</v>
      </c>
      <c r="H338" s="110" t="s">
        <v>2189</v>
      </c>
      <c r="I338" s="110" t="s">
        <v>2429</v>
      </c>
      <c r="J338" s="110"/>
      <c r="K338" s="111" t="s">
        <v>3744</v>
      </c>
      <c r="L338" s="111" t="s">
        <v>2192</v>
      </c>
      <c r="M338" s="111" t="s">
        <v>912</v>
      </c>
      <c r="N338" s="111" t="s">
        <v>682</v>
      </c>
      <c r="O338" s="111" t="s">
        <v>3745</v>
      </c>
      <c r="P338" s="113">
        <v>13.965744000000001</v>
      </c>
      <c r="Q338" s="113">
        <v>100.866378</v>
      </c>
      <c r="R338" s="114" t="s">
        <v>3746</v>
      </c>
      <c r="S338" s="114" t="s">
        <v>3747</v>
      </c>
      <c r="T338" s="115" t="s">
        <v>3748</v>
      </c>
      <c r="U338" s="115" t="s">
        <v>3749</v>
      </c>
      <c r="V338" s="115"/>
      <c r="W338" s="115" t="s">
        <v>3750</v>
      </c>
      <c r="X338" s="115"/>
      <c r="Y338" s="115"/>
      <c r="Z338" s="181"/>
      <c r="AA338" s="181"/>
      <c r="AB338" s="115"/>
      <c r="AC338" s="115"/>
      <c r="AD338" s="332" t="s">
        <v>2114</v>
      </c>
      <c r="AE338" s="333" t="s">
        <v>2115</v>
      </c>
      <c r="AF338" s="117" t="s">
        <v>690</v>
      </c>
      <c r="AG338" s="132">
        <v>44973</v>
      </c>
      <c r="AH338" s="118" t="s">
        <v>691</v>
      </c>
      <c r="AI338" s="118" t="s">
        <v>692</v>
      </c>
      <c r="AJ338" s="145">
        <v>6</v>
      </c>
      <c r="AK338" s="146">
        <v>9</v>
      </c>
      <c r="AL338" s="146">
        <v>3</v>
      </c>
      <c r="AM338" s="146">
        <f t="shared" si="8"/>
        <v>54</v>
      </c>
      <c r="AN338" s="147">
        <v>2</v>
      </c>
      <c r="AO338" s="147">
        <v>2</v>
      </c>
      <c r="AP338" s="240" t="s">
        <v>716</v>
      </c>
      <c r="AQ338" s="147" t="s">
        <v>752</v>
      </c>
      <c r="AR338" s="147">
        <v>3</v>
      </c>
      <c r="AS338" s="149"/>
      <c r="AT338" s="138">
        <v>44974</v>
      </c>
      <c r="AU338" s="142"/>
      <c r="AV338" s="149" t="s">
        <v>696</v>
      </c>
      <c r="AW338" s="150" t="s">
        <v>3751</v>
      </c>
      <c r="AX338" s="147"/>
      <c r="AY338" s="147"/>
      <c r="AZ338" s="147"/>
      <c r="BA338" s="147"/>
      <c r="BB338" s="147"/>
      <c r="BC338" s="147"/>
      <c r="BD338" s="235" t="s">
        <v>698</v>
      </c>
      <c r="BE338" s="150"/>
      <c r="BF338" s="150"/>
      <c r="BG338" s="237" t="s">
        <v>699</v>
      </c>
      <c r="BH338" s="237" t="s">
        <v>1964</v>
      </c>
      <c r="BI338" s="237" t="s">
        <v>701</v>
      </c>
      <c r="BJ338" s="152"/>
      <c r="BK338" s="152"/>
      <c r="BL338" s="153"/>
      <c r="BM338" s="154"/>
      <c r="BN338" s="111" t="s">
        <v>3745</v>
      </c>
      <c r="BO338" s="226" t="s">
        <v>3745</v>
      </c>
      <c r="BP338" s="130"/>
      <c r="BQ338" s="116" t="s">
        <v>704</v>
      </c>
      <c r="BR338" s="116"/>
      <c r="BS338" s="132">
        <v>44973</v>
      </c>
      <c r="BT338" s="133">
        <v>100</v>
      </c>
      <c r="BU338" s="132">
        <v>44973</v>
      </c>
      <c r="BV338" s="132"/>
      <c r="BW338" s="132"/>
      <c r="BX338" s="134"/>
      <c r="BY338" s="134"/>
      <c r="BZ338" s="134"/>
      <c r="CA338" s="132"/>
      <c r="CB338" s="135"/>
      <c r="CC338" s="132"/>
      <c r="CD338" s="136"/>
      <c r="CE338" s="136"/>
      <c r="CF338" s="136"/>
      <c r="CG338" s="135"/>
      <c r="CH338" s="129" t="s">
        <v>701</v>
      </c>
      <c r="CI338" s="117">
        <v>45013</v>
      </c>
      <c r="CJ338" s="117">
        <v>45013</v>
      </c>
      <c r="CK338" s="117"/>
      <c r="CL338" s="117">
        <v>45013</v>
      </c>
      <c r="CM338" s="133">
        <v>100</v>
      </c>
      <c r="CN338" s="117">
        <v>45013</v>
      </c>
      <c r="CO338" s="117"/>
      <c r="CP338" s="137" t="s">
        <v>706</v>
      </c>
      <c r="CQ338" s="132"/>
      <c r="CR338" s="117"/>
      <c r="CS338" s="132"/>
      <c r="CT338" s="133"/>
      <c r="CU338" s="137" t="s">
        <v>4382</v>
      </c>
      <c r="CV338" s="117"/>
      <c r="CW338" s="147"/>
      <c r="CX338" s="147"/>
      <c r="CY338" s="117">
        <v>45013</v>
      </c>
      <c r="CZ338" s="117">
        <v>45013</v>
      </c>
      <c r="DA338" s="117"/>
      <c r="DB338" s="117">
        <v>45013</v>
      </c>
      <c r="DC338" s="133">
        <v>100</v>
      </c>
      <c r="DD338" s="117">
        <v>45013</v>
      </c>
      <c r="DE338" s="138"/>
      <c r="DF338" s="138">
        <v>45012</v>
      </c>
      <c r="DG338" s="139" t="s">
        <v>4383</v>
      </c>
      <c r="DH338" s="117">
        <v>45028</v>
      </c>
      <c r="DI338" s="117">
        <v>45028</v>
      </c>
      <c r="DJ338" s="117">
        <v>45028</v>
      </c>
      <c r="DK338" s="117">
        <v>45028</v>
      </c>
      <c r="DL338" s="117"/>
      <c r="DM338" s="117"/>
      <c r="DN338" s="117"/>
      <c r="DO338" s="117"/>
      <c r="DP338" s="140"/>
      <c r="DQ338" s="117"/>
      <c r="DR338" s="117"/>
      <c r="DS338" s="117"/>
      <c r="DT338" s="117"/>
      <c r="DU338" s="117"/>
      <c r="DV338" s="117"/>
      <c r="DW338" s="133"/>
      <c r="DX338" s="117"/>
      <c r="DY338" s="117"/>
      <c r="DZ338" s="117">
        <v>45027</v>
      </c>
      <c r="EA338" s="117">
        <v>45027</v>
      </c>
      <c r="EB338" s="117"/>
      <c r="EC338" s="117">
        <v>45027</v>
      </c>
      <c r="ED338" s="116">
        <v>100</v>
      </c>
      <c r="EE338" s="117">
        <v>45027</v>
      </c>
      <c r="EF338" s="117" t="s">
        <v>3752</v>
      </c>
      <c r="EG338" s="117">
        <v>45027</v>
      </c>
      <c r="EH338" s="117">
        <v>45027</v>
      </c>
      <c r="EI338" s="117"/>
      <c r="EJ338" s="117">
        <v>45028</v>
      </c>
      <c r="EK338" s="116">
        <v>100</v>
      </c>
      <c r="EL338" s="117">
        <v>45062</v>
      </c>
      <c r="EM338" s="122" t="s">
        <v>4766</v>
      </c>
      <c r="EN338" s="141"/>
      <c r="EO338" s="141"/>
      <c r="EP338" s="141"/>
      <c r="EQ338" s="141"/>
      <c r="ER338" s="141"/>
      <c r="ES338" s="141"/>
      <c r="ET338" s="141"/>
      <c r="EU338" s="117"/>
      <c r="EV338" s="117"/>
      <c r="EW338" s="117"/>
      <c r="EX338" s="117"/>
      <c r="EY338" s="117"/>
      <c r="EZ338" s="117"/>
      <c r="FA338" s="117"/>
      <c r="FB338" s="117">
        <v>45045</v>
      </c>
      <c r="FC338" s="117">
        <v>45045</v>
      </c>
      <c r="FD338" s="117">
        <v>45045</v>
      </c>
      <c r="FE338" s="117">
        <v>45046</v>
      </c>
      <c r="FF338" s="116">
        <v>70</v>
      </c>
      <c r="FG338" s="117"/>
      <c r="FH338" s="138"/>
      <c r="FI338" s="142"/>
      <c r="FJ338" s="142"/>
      <c r="FK338" s="143"/>
      <c r="FL338" s="143"/>
      <c r="FM338" s="139"/>
      <c r="FN338" s="142"/>
      <c r="FO338" s="142"/>
      <c r="FP338" s="143"/>
      <c r="FQ338" s="143"/>
      <c r="FR338" s="139"/>
      <c r="FS338" s="473" t="s">
        <v>4723</v>
      </c>
      <c r="FT338" s="474">
        <v>45113</v>
      </c>
      <c r="FU338" s="475" t="s">
        <v>4832</v>
      </c>
      <c r="FW338" s="478" t="s">
        <v>4723</v>
      </c>
      <c r="FX338" s="477">
        <v>45097</v>
      </c>
      <c r="FY338" s="478" t="s">
        <v>4817</v>
      </c>
    </row>
    <row r="339" spans="1:181" ht="20.100000000000001" customHeight="1" x14ac:dyDescent="0.5">
      <c r="A339" s="109">
        <v>338</v>
      </c>
      <c r="B339" s="109" t="s">
        <v>3361</v>
      </c>
      <c r="C339" s="109">
        <v>52</v>
      </c>
      <c r="D339" s="367" t="s">
        <v>3372</v>
      </c>
      <c r="E339" s="110" t="s">
        <v>912</v>
      </c>
      <c r="F339" s="110" t="s">
        <v>677</v>
      </c>
      <c r="G339" s="111" t="s">
        <v>214</v>
      </c>
      <c r="H339" s="110" t="s">
        <v>2277</v>
      </c>
      <c r="I339" s="110" t="s">
        <v>3753</v>
      </c>
      <c r="J339" s="110"/>
      <c r="K339" s="111" t="s">
        <v>3754</v>
      </c>
      <c r="L339" s="111" t="s">
        <v>2192</v>
      </c>
      <c r="M339" s="111" t="s">
        <v>912</v>
      </c>
      <c r="N339" s="111" t="s">
        <v>682</v>
      </c>
      <c r="O339" s="209" t="s">
        <v>3756</v>
      </c>
      <c r="P339" s="113">
        <v>14.23143</v>
      </c>
      <c r="Q339" s="113">
        <v>100.80099300000001</v>
      </c>
      <c r="R339" s="114" t="s">
        <v>3757</v>
      </c>
      <c r="S339" s="114" t="s">
        <v>3758</v>
      </c>
      <c r="T339" s="115" t="s">
        <v>3759</v>
      </c>
      <c r="U339" s="115" t="s">
        <v>3760</v>
      </c>
      <c r="V339" s="115"/>
      <c r="W339" s="115" t="s">
        <v>3761</v>
      </c>
      <c r="X339" s="115" t="s">
        <v>3755</v>
      </c>
      <c r="Y339" s="115" t="s">
        <v>4607</v>
      </c>
      <c r="Z339" s="181">
        <v>14.206334605099199</v>
      </c>
      <c r="AA339" s="181">
        <v>100.801696897135</v>
      </c>
      <c r="AB339" s="115" t="s">
        <v>4608</v>
      </c>
      <c r="AC339" s="371" t="s">
        <v>4609</v>
      </c>
      <c r="AD339" s="332" t="s">
        <v>2114</v>
      </c>
      <c r="AE339" s="333" t="s">
        <v>2115</v>
      </c>
      <c r="AF339" s="117" t="s">
        <v>690</v>
      </c>
      <c r="AG339" s="132">
        <v>44971</v>
      </c>
      <c r="AH339" s="277" t="s">
        <v>691</v>
      </c>
      <c r="AI339" s="277" t="s">
        <v>692</v>
      </c>
      <c r="AJ339" s="145">
        <v>6</v>
      </c>
      <c r="AK339" s="146">
        <v>12</v>
      </c>
      <c r="AL339" s="146">
        <v>3</v>
      </c>
      <c r="AM339" s="146">
        <f t="shared" si="8"/>
        <v>72</v>
      </c>
      <c r="AN339" s="147">
        <v>1</v>
      </c>
      <c r="AO339" s="147">
        <v>1</v>
      </c>
      <c r="AP339" s="116" t="s">
        <v>1142</v>
      </c>
      <c r="AQ339" s="147" t="s">
        <v>848</v>
      </c>
      <c r="AR339" s="147">
        <v>3</v>
      </c>
      <c r="AS339" s="149"/>
      <c r="AT339" s="138">
        <v>44972</v>
      </c>
      <c r="AU339" s="148" t="s">
        <v>1316</v>
      </c>
      <c r="AV339" s="149" t="s">
        <v>696</v>
      </c>
      <c r="AW339" s="150" t="s">
        <v>2293</v>
      </c>
      <c r="AX339" s="147"/>
      <c r="AY339" s="147"/>
      <c r="AZ339" s="147"/>
      <c r="BA339" s="147"/>
      <c r="BB339" s="147" t="s">
        <v>697</v>
      </c>
      <c r="BC339" s="147" t="s">
        <v>697</v>
      </c>
      <c r="BD339" s="235" t="s">
        <v>698</v>
      </c>
      <c r="BE339" s="150"/>
      <c r="BF339" s="150"/>
      <c r="BG339" s="151" t="s">
        <v>699</v>
      </c>
      <c r="BH339" s="237" t="s">
        <v>1964</v>
      </c>
      <c r="BI339" s="237" t="s">
        <v>701</v>
      </c>
      <c r="BJ339" s="152"/>
      <c r="BK339" s="152"/>
      <c r="BL339" s="153"/>
      <c r="BM339" s="154"/>
      <c r="BN339" s="111" t="s">
        <v>3762</v>
      </c>
      <c r="BO339" s="130" t="s">
        <v>3755</v>
      </c>
      <c r="BP339" s="196" t="s">
        <v>795</v>
      </c>
      <c r="BQ339" s="116" t="s">
        <v>704</v>
      </c>
      <c r="BR339" s="116"/>
      <c r="BS339" s="202" t="s">
        <v>796</v>
      </c>
      <c r="BT339" s="133">
        <v>100</v>
      </c>
      <c r="BU339" s="202" t="s">
        <v>796</v>
      </c>
      <c r="BV339" s="132"/>
      <c r="BW339" s="132"/>
      <c r="BX339" s="132" t="s">
        <v>616</v>
      </c>
      <c r="BY339" s="134" t="s">
        <v>616</v>
      </c>
      <c r="BZ339" s="134"/>
      <c r="CA339" s="132"/>
      <c r="CB339" s="216" t="s">
        <v>3755</v>
      </c>
      <c r="CC339" s="132"/>
      <c r="CD339" s="136"/>
      <c r="CE339" s="136"/>
      <c r="CF339" s="136"/>
      <c r="CG339" s="135"/>
      <c r="CH339" s="129" t="s">
        <v>701</v>
      </c>
      <c r="CI339" s="117">
        <v>45050</v>
      </c>
      <c r="CJ339" s="117">
        <v>45050</v>
      </c>
      <c r="CK339" s="132"/>
      <c r="CL339" s="117">
        <v>45050</v>
      </c>
      <c r="CM339" s="133">
        <v>100</v>
      </c>
      <c r="CN339" s="117">
        <v>45050</v>
      </c>
      <c r="CO339" s="117"/>
      <c r="CP339" s="117">
        <v>45050</v>
      </c>
      <c r="CQ339" s="117">
        <v>45050</v>
      </c>
      <c r="CR339" s="117"/>
      <c r="CS339" s="117">
        <v>45050</v>
      </c>
      <c r="CT339" s="133">
        <v>100</v>
      </c>
      <c r="CU339" s="117">
        <v>45050</v>
      </c>
      <c r="CV339" s="117"/>
      <c r="CW339" s="147"/>
      <c r="CX339" s="147"/>
      <c r="CY339" s="117">
        <v>45050</v>
      </c>
      <c r="CZ339" s="117">
        <v>45050</v>
      </c>
      <c r="DA339" s="117"/>
      <c r="DB339" s="117">
        <v>45050</v>
      </c>
      <c r="DC339" s="133">
        <v>100</v>
      </c>
      <c r="DD339" s="117">
        <v>45050</v>
      </c>
      <c r="DE339" s="117"/>
      <c r="DF339" s="138">
        <v>45051</v>
      </c>
      <c r="DG339" s="139" t="s">
        <v>4401</v>
      </c>
      <c r="DH339" s="117">
        <v>45071</v>
      </c>
      <c r="DI339" s="117"/>
      <c r="DJ339" s="117"/>
      <c r="DK339" s="117"/>
      <c r="DL339" s="117"/>
      <c r="DM339" s="117"/>
      <c r="DN339" s="117"/>
      <c r="DO339" s="117"/>
      <c r="DP339" s="140"/>
      <c r="DQ339" s="117"/>
      <c r="DR339" s="117"/>
      <c r="DS339" s="117"/>
      <c r="DT339" s="117"/>
      <c r="DU339" s="117"/>
      <c r="DV339" s="117"/>
      <c r="DW339" s="133"/>
      <c r="DX339" s="117"/>
      <c r="DY339" s="117"/>
      <c r="DZ339" s="117"/>
      <c r="EA339" s="117"/>
      <c r="EB339" s="117"/>
      <c r="EC339" s="117"/>
      <c r="ED339" s="116"/>
      <c r="EE339" s="117"/>
      <c r="EF339" s="117"/>
      <c r="EG339" s="117">
        <v>45056</v>
      </c>
      <c r="EH339" s="117">
        <v>45056</v>
      </c>
      <c r="EI339" s="117"/>
      <c r="EJ339" s="117">
        <v>45056</v>
      </c>
      <c r="EK339" s="133">
        <v>100</v>
      </c>
      <c r="EL339" s="117">
        <v>45062</v>
      </c>
      <c r="EM339" s="122" t="s">
        <v>4728</v>
      </c>
      <c r="EN339" s="141"/>
      <c r="EO339" s="141"/>
      <c r="EP339" s="141"/>
      <c r="EQ339" s="141"/>
      <c r="ER339" s="141"/>
      <c r="ES339" s="141"/>
      <c r="ET339" s="141"/>
      <c r="EU339" s="117"/>
      <c r="EV339" s="117"/>
      <c r="EW339" s="117"/>
      <c r="EX339" s="117"/>
      <c r="EY339" s="117"/>
      <c r="EZ339" s="117"/>
      <c r="FA339" s="117"/>
      <c r="FB339" s="117">
        <v>45057</v>
      </c>
      <c r="FC339" s="117">
        <v>45057</v>
      </c>
      <c r="FD339" s="117">
        <v>45057</v>
      </c>
      <c r="FE339" s="117">
        <v>45057</v>
      </c>
      <c r="FF339" s="116">
        <v>70</v>
      </c>
      <c r="FG339" s="117"/>
      <c r="FH339" s="138" t="s">
        <v>4729</v>
      </c>
      <c r="FI339" s="142"/>
      <c r="FJ339" s="142"/>
      <c r="FK339" s="143"/>
      <c r="FL339" s="143"/>
      <c r="FM339" s="139"/>
      <c r="FN339" s="142"/>
      <c r="FO339" s="142"/>
      <c r="FP339" s="143"/>
      <c r="FQ339" s="143"/>
      <c r="FR339" s="139"/>
      <c r="FS339" s="473" t="s">
        <v>4723</v>
      </c>
      <c r="FT339" s="474">
        <v>45113</v>
      </c>
      <c r="FU339" s="475" t="s">
        <v>4832</v>
      </c>
      <c r="FW339" s="478" t="s">
        <v>4723</v>
      </c>
      <c r="FX339" s="477">
        <v>45097</v>
      </c>
      <c r="FY339" s="478" t="s">
        <v>4817</v>
      </c>
    </row>
    <row r="340" spans="1:181" ht="20.100000000000001" customHeight="1" x14ac:dyDescent="0.5">
      <c r="A340" s="109">
        <v>339</v>
      </c>
      <c r="B340" s="109" t="s">
        <v>3361</v>
      </c>
      <c r="C340" s="109">
        <v>53</v>
      </c>
      <c r="D340" s="367" t="s">
        <v>3362</v>
      </c>
      <c r="E340" s="110" t="s">
        <v>912</v>
      </c>
      <c r="F340" s="110" t="s">
        <v>677</v>
      </c>
      <c r="G340" s="111" t="s">
        <v>214</v>
      </c>
      <c r="H340" s="110" t="s">
        <v>3763</v>
      </c>
      <c r="I340" s="110" t="s">
        <v>3764</v>
      </c>
      <c r="J340" s="110"/>
      <c r="K340" s="111" t="s">
        <v>3765</v>
      </c>
      <c r="L340" s="111" t="s">
        <v>3766</v>
      </c>
      <c r="M340" s="111" t="s">
        <v>912</v>
      </c>
      <c r="N340" s="111" t="s">
        <v>682</v>
      </c>
      <c r="O340" s="111" t="s">
        <v>3767</v>
      </c>
      <c r="P340" s="113">
        <v>14.086069</v>
      </c>
      <c r="Q340" s="113">
        <v>100.609752</v>
      </c>
      <c r="R340" s="114" t="s">
        <v>3768</v>
      </c>
      <c r="S340" s="114" t="s">
        <v>3769</v>
      </c>
      <c r="T340" s="115" t="s">
        <v>3770</v>
      </c>
      <c r="U340" s="115" t="s">
        <v>3771</v>
      </c>
      <c r="V340" s="115"/>
      <c r="W340" s="115" t="s">
        <v>3772</v>
      </c>
      <c r="X340" s="115"/>
      <c r="Y340" s="115"/>
      <c r="Z340" s="181"/>
      <c r="AA340" s="181"/>
      <c r="AB340" s="115"/>
      <c r="AC340" s="115"/>
      <c r="AD340" s="332" t="s">
        <v>2114</v>
      </c>
      <c r="AE340" s="333" t="s">
        <v>2115</v>
      </c>
      <c r="AF340" s="117" t="s">
        <v>690</v>
      </c>
      <c r="AG340" s="132">
        <v>44974</v>
      </c>
      <c r="AH340" s="118" t="s">
        <v>691</v>
      </c>
      <c r="AI340" s="118" t="s">
        <v>692</v>
      </c>
      <c r="AJ340" s="145">
        <v>8.1999999999999993</v>
      </c>
      <c r="AK340" s="146">
        <v>12</v>
      </c>
      <c r="AL340" s="146">
        <v>3</v>
      </c>
      <c r="AM340" s="146">
        <f t="shared" si="8"/>
        <v>98.399999999999991</v>
      </c>
      <c r="AN340" s="147">
        <v>1</v>
      </c>
      <c r="AO340" s="147">
        <v>3</v>
      </c>
      <c r="AP340" s="240" t="s">
        <v>2200</v>
      </c>
      <c r="AQ340" s="147" t="s">
        <v>1368</v>
      </c>
      <c r="AR340" s="147">
        <v>3</v>
      </c>
      <c r="AS340" s="149"/>
      <c r="AT340" s="138">
        <v>44977</v>
      </c>
      <c r="AU340" s="380" t="s">
        <v>3773</v>
      </c>
      <c r="AV340" s="149" t="s">
        <v>696</v>
      </c>
      <c r="AW340" s="150"/>
      <c r="AX340" s="147"/>
      <c r="AY340" s="147"/>
      <c r="AZ340" s="147"/>
      <c r="BA340" s="147" t="s">
        <v>697</v>
      </c>
      <c r="BB340" s="147"/>
      <c r="BC340" s="147"/>
      <c r="BD340" s="235" t="s">
        <v>698</v>
      </c>
      <c r="BE340" s="150"/>
      <c r="BF340" s="150"/>
      <c r="BG340" s="151" t="s">
        <v>699</v>
      </c>
      <c r="BH340" s="237" t="s">
        <v>1964</v>
      </c>
      <c r="BI340" s="237" t="s">
        <v>701</v>
      </c>
      <c r="BJ340" s="152"/>
      <c r="BK340" s="152"/>
      <c r="BL340" s="170" t="s">
        <v>2266</v>
      </c>
      <c r="BM340" s="154"/>
      <c r="BN340" s="111" t="s">
        <v>3767</v>
      </c>
      <c r="BO340" s="226" t="s">
        <v>3767</v>
      </c>
      <c r="BP340" s="130"/>
      <c r="BQ340" s="116" t="s">
        <v>704</v>
      </c>
      <c r="BR340" s="116"/>
      <c r="BS340" s="132">
        <v>44974</v>
      </c>
      <c r="BT340" s="133">
        <v>100</v>
      </c>
      <c r="BU340" s="132">
        <v>44974</v>
      </c>
      <c r="BV340" s="132"/>
      <c r="BW340" s="132"/>
      <c r="BX340" s="134"/>
      <c r="BY340" s="134"/>
      <c r="BZ340" s="134"/>
      <c r="CA340" s="132"/>
      <c r="CB340" s="135"/>
      <c r="CC340" s="132"/>
      <c r="CD340" s="136"/>
      <c r="CE340" s="258" t="s">
        <v>3774</v>
      </c>
      <c r="CF340" s="258"/>
      <c r="CG340" s="258" t="s">
        <v>3775</v>
      </c>
      <c r="CH340" s="129" t="s">
        <v>701</v>
      </c>
      <c r="CI340" s="117">
        <v>45020</v>
      </c>
      <c r="CJ340" s="117">
        <v>45020</v>
      </c>
      <c r="CK340" s="132"/>
      <c r="CL340" s="117">
        <v>45020</v>
      </c>
      <c r="CM340" s="133">
        <v>100</v>
      </c>
      <c r="CN340" s="117">
        <v>45020</v>
      </c>
      <c r="CO340" s="117"/>
      <c r="CP340" s="132">
        <v>45019</v>
      </c>
      <c r="CQ340" s="132">
        <v>45019</v>
      </c>
      <c r="CR340" s="117"/>
      <c r="CS340" s="132">
        <v>45019</v>
      </c>
      <c r="CT340" s="133">
        <v>100</v>
      </c>
      <c r="CU340" s="132">
        <v>45019</v>
      </c>
      <c r="CV340" s="117"/>
      <c r="CW340" s="147"/>
      <c r="CX340" s="147"/>
      <c r="CY340" s="169">
        <v>45019</v>
      </c>
      <c r="CZ340" s="117">
        <v>45020</v>
      </c>
      <c r="DA340" s="117"/>
      <c r="DB340" s="117">
        <v>45020</v>
      </c>
      <c r="DC340" s="133">
        <v>100</v>
      </c>
      <c r="DD340" s="117">
        <v>45020</v>
      </c>
      <c r="DE340" s="138"/>
      <c r="DF340" s="138">
        <v>45023</v>
      </c>
      <c r="DG340" s="139" t="s">
        <v>4387</v>
      </c>
      <c r="DH340" s="117">
        <v>45036</v>
      </c>
      <c r="DI340" s="117">
        <v>45036</v>
      </c>
      <c r="DJ340" s="117">
        <v>45036</v>
      </c>
      <c r="DK340" s="117">
        <v>45036</v>
      </c>
      <c r="DL340" s="117"/>
      <c r="DM340" s="117"/>
      <c r="DN340" s="117"/>
      <c r="DO340" s="117"/>
      <c r="DP340" s="140"/>
      <c r="DQ340" s="117"/>
      <c r="DR340" s="117"/>
      <c r="DS340" s="117">
        <v>45055</v>
      </c>
      <c r="DT340" s="117">
        <v>45055</v>
      </c>
      <c r="DU340" s="117"/>
      <c r="DV340" s="117">
        <v>45055</v>
      </c>
      <c r="DW340" s="133">
        <v>100</v>
      </c>
      <c r="DX340" s="117">
        <v>45055</v>
      </c>
      <c r="DY340" s="117"/>
      <c r="DZ340" s="117">
        <v>45037</v>
      </c>
      <c r="EA340" s="117">
        <v>45037</v>
      </c>
      <c r="EB340" s="117"/>
      <c r="EC340" s="117">
        <v>45037</v>
      </c>
      <c r="ED340" s="116">
        <v>100</v>
      </c>
      <c r="EE340" s="117">
        <v>45037</v>
      </c>
      <c r="EF340" s="117" t="s">
        <v>4610</v>
      </c>
      <c r="EG340" s="117">
        <v>45053</v>
      </c>
      <c r="EH340" s="117">
        <v>45053</v>
      </c>
      <c r="EI340" s="117"/>
      <c r="EJ340" s="117">
        <v>45053</v>
      </c>
      <c r="EK340" s="133">
        <v>100</v>
      </c>
      <c r="EL340" s="117">
        <v>45062</v>
      </c>
      <c r="EM340" s="122" t="s">
        <v>4704</v>
      </c>
      <c r="EN340" s="141"/>
      <c r="EO340" s="141"/>
      <c r="EP340" s="141"/>
      <c r="EQ340" s="141"/>
      <c r="ER340" s="141"/>
      <c r="ES340" s="141"/>
      <c r="ET340" s="141"/>
      <c r="EU340" s="117"/>
      <c r="EV340" s="117"/>
      <c r="EW340" s="117"/>
      <c r="EX340" s="117"/>
      <c r="EY340" s="117"/>
      <c r="EZ340" s="117"/>
      <c r="FA340" s="117"/>
      <c r="FB340" s="117">
        <v>45058</v>
      </c>
      <c r="FC340" s="117">
        <v>45058</v>
      </c>
      <c r="FD340" s="117">
        <v>45058</v>
      </c>
      <c r="FE340" s="117">
        <v>45059</v>
      </c>
      <c r="FF340" s="116">
        <v>70</v>
      </c>
      <c r="FG340" s="117"/>
      <c r="FH340" s="138"/>
      <c r="FI340" s="142"/>
      <c r="FJ340" s="142"/>
      <c r="FK340" s="143"/>
      <c r="FL340" s="143"/>
      <c r="FM340" s="139"/>
      <c r="FN340" s="142"/>
      <c r="FO340" s="142"/>
      <c r="FP340" s="143"/>
      <c r="FQ340" s="143"/>
      <c r="FR340" s="139"/>
      <c r="FS340" s="473" t="s">
        <v>4723</v>
      </c>
      <c r="FT340" s="474">
        <v>45114</v>
      </c>
      <c r="FU340" s="475" t="s">
        <v>4832</v>
      </c>
      <c r="FW340" s="478" t="s">
        <v>4723</v>
      </c>
      <c r="FX340" s="477">
        <v>45097</v>
      </c>
      <c r="FY340" s="478" t="s">
        <v>4817</v>
      </c>
    </row>
    <row r="341" spans="1:181" ht="20.100000000000001" customHeight="1" x14ac:dyDescent="0.5">
      <c r="A341" s="109">
        <v>340</v>
      </c>
      <c r="B341" s="109" t="s">
        <v>3361</v>
      </c>
      <c r="C341" s="109">
        <v>54</v>
      </c>
      <c r="D341" s="367" t="s">
        <v>3372</v>
      </c>
      <c r="E341" s="110" t="s">
        <v>912</v>
      </c>
      <c r="F341" s="110" t="s">
        <v>677</v>
      </c>
      <c r="G341" s="111" t="s">
        <v>214</v>
      </c>
      <c r="H341" s="110" t="s">
        <v>2255</v>
      </c>
      <c r="I341" s="110" t="s">
        <v>3776</v>
      </c>
      <c r="J341" s="110"/>
      <c r="K341" s="111" t="s">
        <v>3777</v>
      </c>
      <c r="L341" s="111" t="s">
        <v>2258</v>
      </c>
      <c r="M341" s="111" t="s">
        <v>912</v>
      </c>
      <c r="N341" s="111" t="s">
        <v>682</v>
      </c>
      <c r="O341" s="111" t="s">
        <v>3779</v>
      </c>
      <c r="P341" s="113">
        <v>14.046008</v>
      </c>
      <c r="Q341" s="113">
        <v>100.380486</v>
      </c>
      <c r="R341" s="114" t="s">
        <v>3780</v>
      </c>
      <c r="S341" s="114" t="s">
        <v>3781</v>
      </c>
      <c r="T341" s="115" t="s">
        <v>3782</v>
      </c>
      <c r="U341" s="115" t="s">
        <v>3783</v>
      </c>
      <c r="V341" s="115"/>
      <c r="W341" s="115" t="s">
        <v>3784</v>
      </c>
      <c r="X341" s="115"/>
      <c r="Y341" s="115"/>
      <c r="Z341" s="181"/>
      <c r="AA341" s="181"/>
      <c r="AB341" s="115"/>
      <c r="AC341" s="115"/>
      <c r="AD341" s="332" t="s">
        <v>2114</v>
      </c>
      <c r="AE341" s="333" t="s">
        <v>2115</v>
      </c>
      <c r="AF341" s="117" t="s">
        <v>690</v>
      </c>
      <c r="AG341" s="132">
        <v>44974</v>
      </c>
      <c r="AH341" s="118" t="s">
        <v>691</v>
      </c>
      <c r="AI341" s="118" t="s">
        <v>692</v>
      </c>
      <c r="AJ341" s="145">
        <v>8</v>
      </c>
      <c r="AK341" s="146">
        <v>9</v>
      </c>
      <c r="AL341" s="146">
        <v>3.2</v>
      </c>
      <c r="AM341" s="146">
        <f t="shared" si="8"/>
        <v>72</v>
      </c>
      <c r="AN341" s="147">
        <v>1</v>
      </c>
      <c r="AO341" s="147">
        <v>2</v>
      </c>
      <c r="AP341" s="240" t="s">
        <v>3785</v>
      </c>
      <c r="AQ341" s="147" t="s">
        <v>863</v>
      </c>
      <c r="AR341" s="147">
        <v>3</v>
      </c>
      <c r="AS341" s="149"/>
      <c r="AT341" s="138">
        <v>44977</v>
      </c>
      <c r="AU341" s="380" t="s">
        <v>3786</v>
      </c>
      <c r="AV341" s="149" t="s">
        <v>696</v>
      </c>
      <c r="AW341" s="150"/>
      <c r="AX341" s="147"/>
      <c r="AY341" s="147"/>
      <c r="AZ341" s="147"/>
      <c r="BA341" s="147"/>
      <c r="BB341" s="147"/>
      <c r="BC341" s="147"/>
      <c r="BD341" s="235" t="s">
        <v>698</v>
      </c>
      <c r="BE341" s="150"/>
      <c r="BF341" s="150"/>
      <c r="BG341" s="151" t="s">
        <v>699</v>
      </c>
      <c r="BH341" s="237" t="s">
        <v>1964</v>
      </c>
      <c r="BI341" s="237" t="s">
        <v>701</v>
      </c>
      <c r="BJ341" s="152"/>
      <c r="BK341" s="152"/>
      <c r="BL341" s="170" t="s">
        <v>2266</v>
      </c>
      <c r="BM341" s="154"/>
      <c r="BN341" s="111" t="s">
        <v>3787</v>
      </c>
      <c r="BO341" s="131" t="s">
        <v>3778</v>
      </c>
      <c r="BP341" s="131" t="s">
        <v>703</v>
      </c>
      <c r="BQ341" s="116" t="s">
        <v>704</v>
      </c>
      <c r="BR341" s="116"/>
      <c r="BS341" s="132">
        <v>44974</v>
      </c>
      <c r="BT341" s="133">
        <v>100</v>
      </c>
      <c r="BU341" s="132">
        <v>44974</v>
      </c>
      <c r="BV341" s="132"/>
      <c r="BW341" s="132"/>
      <c r="BX341" s="134"/>
      <c r="BY341" s="134"/>
      <c r="BZ341" s="134"/>
      <c r="CA341" s="132"/>
      <c r="CB341" s="135"/>
      <c r="CC341" s="132"/>
      <c r="CD341" s="136"/>
      <c r="CE341" s="258" t="s">
        <v>3788</v>
      </c>
      <c r="CF341" s="258"/>
      <c r="CG341" s="258" t="s">
        <v>3788</v>
      </c>
      <c r="CH341" s="129" t="s">
        <v>701</v>
      </c>
      <c r="CI341" s="117">
        <v>44998</v>
      </c>
      <c r="CJ341" s="117">
        <v>44998</v>
      </c>
      <c r="CK341" s="132"/>
      <c r="CL341" s="117">
        <v>44998</v>
      </c>
      <c r="CM341" s="133">
        <v>100</v>
      </c>
      <c r="CN341" s="117">
        <v>44998</v>
      </c>
      <c r="CO341" s="117"/>
      <c r="CP341" s="137" t="s">
        <v>706</v>
      </c>
      <c r="CQ341" s="132"/>
      <c r="CR341" s="117"/>
      <c r="CS341" s="132"/>
      <c r="CT341" s="133"/>
      <c r="CU341" s="137" t="s">
        <v>4382</v>
      </c>
      <c r="CV341" s="117" t="s">
        <v>868</v>
      </c>
      <c r="CW341" s="147"/>
      <c r="CX341" s="147"/>
      <c r="CY341" s="117">
        <v>44998</v>
      </c>
      <c r="CZ341" s="117">
        <v>44998</v>
      </c>
      <c r="DA341" s="117"/>
      <c r="DB341" s="117">
        <v>44998</v>
      </c>
      <c r="DC341" s="133">
        <v>100</v>
      </c>
      <c r="DD341" s="117">
        <v>44998</v>
      </c>
      <c r="DE341" s="138"/>
      <c r="DF341" s="138">
        <v>45012</v>
      </c>
      <c r="DG341" s="139" t="s">
        <v>4383</v>
      </c>
      <c r="DH341" s="117">
        <v>45023</v>
      </c>
      <c r="DI341" s="117">
        <v>45023</v>
      </c>
      <c r="DJ341" s="117">
        <v>45023</v>
      </c>
      <c r="DK341" s="117">
        <v>45023</v>
      </c>
      <c r="DL341" s="117"/>
      <c r="DM341" s="117"/>
      <c r="DN341" s="117"/>
      <c r="DO341" s="117"/>
      <c r="DP341" s="140"/>
      <c r="DQ341" s="117"/>
      <c r="DR341" s="117"/>
      <c r="DS341" s="117"/>
      <c r="DT341" s="117"/>
      <c r="DU341" s="117"/>
      <c r="DV341" s="117"/>
      <c r="DW341" s="133"/>
      <c r="DX341" s="117"/>
      <c r="DY341" s="117"/>
      <c r="DZ341" s="117"/>
      <c r="EA341" s="117"/>
      <c r="EB341" s="117"/>
      <c r="EC341" s="117"/>
      <c r="ED341" s="116">
        <v>100</v>
      </c>
      <c r="EE341" s="117"/>
      <c r="EF341" s="117"/>
      <c r="EG341" s="117">
        <v>45053</v>
      </c>
      <c r="EH341" s="117">
        <v>45053</v>
      </c>
      <c r="EI341" s="117"/>
      <c r="EJ341" s="117">
        <v>45054</v>
      </c>
      <c r="EK341" s="116">
        <v>100</v>
      </c>
      <c r="EL341" s="117">
        <v>45062</v>
      </c>
      <c r="EM341" s="122" t="s">
        <v>4906</v>
      </c>
      <c r="EN341" s="141"/>
      <c r="EO341" s="141"/>
      <c r="EP341" s="141"/>
      <c r="EQ341" s="141"/>
      <c r="ER341" s="141"/>
      <c r="ES341" s="141"/>
      <c r="ET341" s="141"/>
      <c r="EU341" s="117"/>
      <c r="EV341" s="117"/>
      <c r="EW341" s="117"/>
      <c r="EX341" s="117"/>
      <c r="EY341" s="117"/>
      <c r="EZ341" s="117"/>
      <c r="FA341" s="117"/>
      <c r="FB341" s="117">
        <v>45058</v>
      </c>
      <c r="FC341" s="117">
        <v>45058</v>
      </c>
      <c r="FD341" s="117">
        <v>45058</v>
      </c>
      <c r="FE341" s="117">
        <v>45059</v>
      </c>
      <c r="FF341" s="116">
        <v>70</v>
      </c>
      <c r="FG341" s="117"/>
      <c r="FH341" s="138"/>
      <c r="FI341" s="142"/>
      <c r="FJ341" s="142"/>
      <c r="FK341" s="143">
        <v>243350</v>
      </c>
      <c r="FL341" s="143">
        <v>243350</v>
      </c>
      <c r="FM341" s="139" t="s">
        <v>708</v>
      </c>
      <c r="FN341" s="142"/>
      <c r="FO341" s="142"/>
      <c r="FP341" s="143">
        <v>243350</v>
      </c>
      <c r="FQ341" s="143">
        <v>243350</v>
      </c>
      <c r="FR341" s="157" t="s">
        <v>729</v>
      </c>
      <c r="FS341" s="473" t="s">
        <v>4723</v>
      </c>
      <c r="FT341" s="474">
        <v>45114</v>
      </c>
      <c r="FU341" s="475" t="s">
        <v>4832</v>
      </c>
      <c r="FW341" s="478" t="s">
        <v>4723</v>
      </c>
      <c r="FX341" s="477">
        <v>45097</v>
      </c>
      <c r="FY341" s="478" t="s">
        <v>4817</v>
      </c>
    </row>
    <row r="342" spans="1:181" ht="20.100000000000001" customHeight="1" x14ac:dyDescent="0.5">
      <c r="A342" s="109">
        <v>341</v>
      </c>
      <c r="B342" s="109" t="s">
        <v>3361</v>
      </c>
      <c r="C342" s="109">
        <v>55</v>
      </c>
      <c r="D342" s="367" t="s">
        <v>3372</v>
      </c>
      <c r="E342" s="110" t="s">
        <v>912</v>
      </c>
      <c r="F342" s="110" t="s">
        <v>677</v>
      </c>
      <c r="G342" s="111" t="s">
        <v>214</v>
      </c>
      <c r="H342" s="110" t="s">
        <v>3789</v>
      </c>
      <c r="I342" s="110" t="s">
        <v>3790</v>
      </c>
      <c r="J342" s="110"/>
      <c r="K342" s="111" t="s">
        <v>3791</v>
      </c>
      <c r="L342" s="111" t="s">
        <v>2258</v>
      </c>
      <c r="M342" s="111" t="s">
        <v>912</v>
      </c>
      <c r="N342" s="111" t="s">
        <v>682</v>
      </c>
      <c r="O342" s="259" t="s">
        <v>3411</v>
      </c>
      <c r="P342" s="113">
        <v>14.059137399999999</v>
      </c>
      <c r="Q342" s="113">
        <v>100.5908149</v>
      </c>
      <c r="R342" s="114" t="s">
        <v>3792</v>
      </c>
      <c r="S342" s="114" t="s">
        <v>3793</v>
      </c>
      <c r="T342" s="115" t="s">
        <v>3794</v>
      </c>
      <c r="U342" s="115" t="s">
        <v>3795</v>
      </c>
      <c r="V342" s="115"/>
      <c r="W342" s="115" t="s">
        <v>3796</v>
      </c>
      <c r="X342" s="115"/>
      <c r="Y342" s="115"/>
      <c r="Z342" s="181"/>
      <c r="AA342" s="181"/>
      <c r="AB342" s="115"/>
      <c r="AC342" s="115"/>
      <c r="AD342" s="332" t="s">
        <v>2114</v>
      </c>
      <c r="AE342" s="333" t="s">
        <v>2115</v>
      </c>
      <c r="AF342" s="117" t="s">
        <v>690</v>
      </c>
      <c r="AG342" s="132">
        <v>44974</v>
      </c>
      <c r="AH342" s="118" t="s">
        <v>691</v>
      </c>
      <c r="AI342" s="118" t="s">
        <v>692</v>
      </c>
      <c r="AJ342" s="145">
        <v>8</v>
      </c>
      <c r="AK342" s="146">
        <v>8</v>
      </c>
      <c r="AL342" s="146">
        <v>3.5</v>
      </c>
      <c r="AM342" s="146">
        <f t="shared" si="8"/>
        <v>64</v>
      </c>
      <c r="AN342" s="147">
        <v>1</v>
      </c>
      <c r="AO342" s="147">
        <v>1</v>
      </c>
      <c r="AP342" s="370" t="s">
        <v>3797</v>
      </c>
      <c r="AQ342" s="147" t="s">
        <v>863</v>
      </c>
      <c r="AR342" s="147">
        <v>3</v>
      </c>
      <c r="AS342" s="149"/>
      <c r="AT342" s="138">
        <v>44977</v>
      </c>
      <c r="AU342" s="142" t="s">
        <v>3798</v>
      </c>
      <c r="AV342" s="149" t="s">
        <v>696</v>
      </c>
      <c r="AW342" s="150" t="s">
        <v>3799</v>
      </c>
      <c r="AX342" s="147"/>
      <c r="AY342" s="147"/>
      <c r="AZ342" s="147"/>
      <c r="BA342" s="147"/>
      <c r="BB342" s="147"/>
      <c r="BC342" s="147"/>
      <c r="BD342" s="235" t="s">
        <v>698</v>
      </c>
      <c r="BE342" s="150"/>
      <c r="BF342" s="150"/>
      <c r="BG342" s="151" t="s">
        <v>699</v>
      </c>
      <c r="BH342" s="237" t="s">
        <v>1964</v>
      </c>
      <c r="BI342" s="237" t="s">
        <v>701</v>
      </c>
      <c r="BJ342" s="152"/>
      <c r="BK342" s="152"/>
      <c r="BL342" s="170" t="s">
        <v>2266</v>
      </c>
      <c r="BM342" s="154"/>
      <c r="BN342" s="111" t="s">
        <v>3411</v>
      </c>
      <c r="BO342" s="226" t="s">
        <v>3411</v>
      </c>
      <c r="BP342" s="130"/>
      <c r="BQ342" s="116" t="s">
        <v>704</v>
      </c>
      <c r="BR342" s="116"/>
      <c r="BS342" s="132">
        <v>44974</v>
      </c>
      <c r="BT342" s="133">
        <v>100</v>
      </c>
      <c r="BU342" s="132">
        <v>44974</v>
      </c>
      <c r="BV342" s="132"/>
      <c r="BW342" s="132"/>
      <c r="BX342" s="134"/>
      <c r="BY342" s="134"/>
      <c r="BZ342" s="134"/>
      <c r="CA342" s="132"/>
      <c r="CB342" s="135"/>
      <c r="CC342" s="132"/>
      <c r="CD342" s="136"/>
      <c r="CE342" s="136"/>
      <c r="CF342" s="136"/>
      <c r="CG342" s="135"/>
      <c r="CH342" s="129"/>
      <c r="CI342" s="117">
        <v>45012</v>
      </c>
      <c r="CJ342" s="117">
        <v>45012</v>
      </c>
      <c r="CK342" s="117"/>
      <c r="CL342" s="117">
        <v>45012</v>
      </c>
      <c r="CM342" s="133">
        <v>100</v>
      </c>
      <c r="CN342" s="117">
        <v>45012</v>
      </c>
      <c r="CO342" s="117"/>
      <c r="CP342" s="137" t="s">
        <v>706</v>
      </c>
      <c r="CQ342" s="132"/>
      <c r="CR342" s="117"/>
      <c r="CS342" s="132"/>
      <c r="CT342" s="133"/>
      <c r="CU342" s="137" t="s">
        <v>4382</v>
      </c>
      <c r="CV342" s="117"/>
      <c r="CW342" s="147"/>
      <c r="CX342" s="147"/>
      <c r="CY342" s="117">
        <v>45012</v>
      </c>
      <c r="CZ342" s="117">
        <v>45012</v>
      </c>
      <c r="DA342" s="117"/>
      <c r="DB342" s="117">
        <v>45012</v>
      </c>
      <c r="DC342" s="133">
        <v>100</v>
      </c>
      <c r="DD342" s="117">
        <v>45012</v>
      </c>
      <c r="DE342" s="261" t="s">
        <v>3800</v>
      </c>
      <c r="DF342" s="138">
        <v>45019</v>
      </c>
      <c r="DG342" s="139" t="s">
        <v>4413</v>
      </c>
      <c r="DH342" s="117">
        <v>45040</v>
      </c>
      <c r="DI342" s="117">
        <v>45040</v>
      </c>
      <c r="DJ342" s="117">
        <v>45040</v>
      </c>
      <c r="DK342" s="117">
        <v>45040</v>
      </c>
      <c r="DL342" s="117"/>
      <c r="DM342" s="117"/>
      <c r="DN342" s="117"/>
      <c r="DO342" s="117"/>
      <c r="DP342" s="140"/>
      <c r="DQ342" s="117"/>
      <c r="DR342" s="117"/>
      <c r="DS342" s="117">
        <v>45056</v>
      </c>
      <c r="DT342" s="117">
        <v>45056</v>
      </c>
      <c r="DU342" s="117"/>
      <c r="DV342" s="117">
        <v>45056</v>
      </c>
      <c r="DW342" s="133">
        <v>100</v>
      </c>
      <c r="DX342" s="117">
        <v>45056</v>
      </c>
      <c r="DY342" s="117"/>
      <c r="DZ342" s="117">
        <v>45038</v>
      </c>
      <c r="EA342" s="117">
        <v>45038</v>
      </c>
      <c r="EB342" s="117"/>
      <c r="EC342" s="117">
        <v>45038</v>
      </c>
      <c r="ED342" s="116">
        <v>100</v>
      </c>
      <c r="EE342" s="117">
        <v>45038</v>
      </c>
      <c r="EF342" s="117" t="s">
        <v>1044</v>
      </c>
      <c r="EG342" s="117">
        <v>45038</v>
      </c>
      <c r="EH342" s="117">
        <v>45038</v>
      </c>
      <c r="EI342" s="117"/>
      <c r="EJ342" s="117">
        <v>45038</v>
      </c>
      <c r="EK342" s="116">
        <v>100</v>
      </c>
      <c r="EL342" s="117">
        <v>45062</v>
      </c>
      <c r="EM342" s="122" t="s">
        <v>1044</v>
      </c>
      <c r="EN342" s="141"/>
      <c r="EO342" s="141"/>
      <c r="EP342" s="141"/>
      <c r="EQ342" s="141"/>
      <c r="ER342" s="141"/>
      <c r="ES342" s="141"/>
      <c r="ET342" s="141"/>
      <c r="EU342" s="117"/>
      <c r="EV342" s="117"/>
      <c r="EW342" s="117"/>
      <c r="EX342" s="117"/>
      <c r="EY342" s="117"/>
      <c r="EZ342" s="117"/>
      <c r="FA342" s="117"/>
      <c r="FB342" s="117">
        <v>45057</v>
      </c>
      <c r="FC342" s="117">
        <v>45057</v>
      </c>
      <c r="FD342" s="117">
        <v>45057</v>
      </c>
      <c r="FE342" s="117">
        <v>45058</v>
      </c>
      <c r="FF342" s="116">
        <v>70</v>
      </c>
      <c r="FG342" s="117"/>
      <c r="FH342" s="138"/>
      <c r="FI342" s="142"/>
      <c r="FJ342" s="142"/>
      <c r="FK342" s="143">
        <v>243350</v>
      </c>
      <c r="FL342" s="143">
        <v>243350</v>
      </c>
      <c r="FM342" s="139" t="s">
        <v>708</v>
      </c>
      <c r="FN342" s="142"/>
      <c r="FO342" s="142"/>
      <c r="FP342" s="143">
        <v>243350</v>
      </c>
      <c r="FQ342" s="143">
        <v>243350</v>
      </c>
      <c r="FR342" s="157" t="s">
        <v>729</v>
      </c>
      <c r="FS342" s="473" t="s">
        <v>4723</v>
      </c>
      <c r="FT342" s="474">
        <v>45114</v>
      </c>
      <c r="FU342" s="475" t="s">
        <v>4832</v>
      </c>
      <c r="FW342" s="478" t="s">
        <v>4723</v>
      </c>
      <c r="FX342" s="477">
        <v>45097</v>
      </c>
      <c r="FY342" s="478" t="s">
        <v>4817</v>
      </c>
    </row>
    <row r="343" spans="1:181" ht="20.100000000000001" customHeight="1" x14ac:dyDescent="0.5">
      <c r="A343" s="109">
        <v>342</v>
      </c>
      <c r="B343" s="109" t="s">
        <v>3361</v>
      </c>
      <c r="C343" s="109">
        <v>56</v>
      </c>
      <c r="D343" s="367" t="s">
        <v>3372</v>
      </c>
      <c r="E343" s="110" t="s">
        <v>912</v>
      </c>
      <c r="F343" s="110" t="s">
        <v>1302</v>
      </c>
      <c r="G343" s="111" t="s">
        <v>274</v>
      </c>
      <c r="H343" s="110" t="s">
        <v>2317</v>
      </c>
      <c r="I343" s="110" t="s">
        <v>3801</v>
      </c>
      <c r="J343" s="110"/>
      <c r="K343" s="111" t="s">
        <v>3802</v>
      </c>
      <c r="L343" s="111" t="s">
        <v>2320</v>
      </c>
      <c r="M343" s="111" t="s">
        <v>912</v>
      </c>
      <c r="N343" s="111" t="s">
        <v>1306</v>
      </c>
      <c r="O343" s="111" t="s">
        <v>3803</v>
      </c>
      <c r="P343" s="113">
        <v>13.892156999999999</v>
      </c>
      <c r="Q343" s="113">
        <v>101.401574</v>
      </c>
      <c r="R343" s="114" t="s">
        <v>3804</v>
      </c>
      <c r="S343" s="114" t="s">
        <v>3805</v>
      </c>
      <c r="T343" s="115"/>
      <c r="U343" s="115"/>
      <c r="V343" s="115"/>
      <c r="W343" s="115" t="s">
        <v>3806</v>
      </c>
      <c r="X343" s="115"/>
      <c r="Y343" s="115"/>
      <c r="Z343" s="181"/>
      <c r="AA343" s="181"/>
      <c r="AB343" s="115"/>
      <c r="AC343" s="115"/>
      <c r="AD343" s="312" t="s">
        <v>1775</v>
      </c>
      <c r="AE343" s="166" t="s">
        <v>1776</v>
      </c>
      <c r="AF343" s="117">
        <v>44981</v>
      </c>
      <c r="AG343" s="132">
        <v>44981</v>
      </c>
      <c r="AH343" s="118" t="s">
        <v>691</v>
      </c>
      <c r="AI343" s="118" t="s">
        <v>692</v>
      </c>
      <c r="AJ343" s="145">
        <v>6</v>
      </c>
      <c r="AK343" s="146">
        <v>8</v>
      </c>
      <c r="AL343" s="146">
        <v>4</v>
      </c>
      <c r="AM343" s="146">
        <v>48</v>
      </c>
      <c r="AN343" s="147">
        <v>1</v>
      </c>
      <c r="AO343" s="147">
        <v>2</v>
      </c>
      <c r="AP343" s="116"/>
      <c r="AQ343" s="147" t="s">
        <v>863</v>
      </c>
      <c r="AR343" s="147">
        <v>3</v>
      </c>
      <c r="AS343" s="149"/>
      <c r="AT343" s="122"/>
      <c r="AU343" s="142"/>
      <c r="AV343" s="149" t="s">
        <v>696</v>
      </c>
      <c r="AW343" s="150"/>
      <c r="AX343" s="149"/>
      <c r="AY343" s="149"/>
      <c r="AZ343" s="149"/>
      <c r="BA343" s="147" t="s">
        <v>697</v>
      </c>
      <c r="BB343" s="149"/>
      <c r="BC343" s="149"/>
      <c r="BD343" s="150" t="s">
        <v>698</v>
      </c>
      <c r="BE343" s="150"/>
      <c r="BF343" s="150"/>
      <c r="BG343" s="151" t="s">
        <v>699</v>
      </c>
      <c r="BH343" s="151" t="s">
        <v>1964</v>
      </c>
      <c r="BI343" s="151" t="s">
        <v>701</v>
      </c>
      <c r="BJ343" s="152"/>
      <c r="BK343" s="152"/>
      <c r="BL343" s="153"/>
      <c r="BM343" s="154"/>
      <c r="BN343" s="155" t="s">
        <v>3803</v>
      </c>
      <c r="BO343" s="226" t="s">
        <v>3803</v>
      </c>
      <c r="BP343" s="130"/>
      <c r="BQ343" s="116" t="s">
        <v>704</v>
      </c>
      <c r="BR343" s="116"/>
      <c r="BS343" s="132">
        <v>44981</v>
      </c>
      <c r="BT343" s="133">
        <v>100</v>
      </c>
      <c r="BU343" s="132">
        <v>44981</v>
      </c>
      <c r="BV343" s="132"/>
      <c r="BW343" s="132"/>
      <c r="BX343" s="134"/>
      <c r="BY343" s="134"/>
      <c r="BZ343" s="134"/>
      <c r="CA343" s="132"/>
      <c r="CB343" s="135"/>
      <c r="CC343" s="132"/>
      <c r="CD343" s="136"/>
      <c r="CE343" s="136"/>
      <c r="CF343" s="136"/>
      <c r="CG343" s="135"/>
      <c r="CH343" s="129" t="s">
        <v>701</v>
      </c>
      <c r="CI343" s="132">
        <v>45001</v>
      </c>
      <c r="CJ343" s="132">
        <v>45001</v>
      </c>
      <c r="CK343" s="132"/>
      <c r="CL343" s="132">
        <v>45001</v>
      </c>
      <c r="CM343" s="133">
        <v>100</v>
      </c>
      <c r="CN343" s="132">
        <v>45001</v>
      </c>
      <c r="CO343" s="117"/>
      <c r="CP343" s="137" t="s">
        <v>706</v>
      </c>
      <c r="CQ343" s="132"/>
      <c r="CR343" s="117"/>
      <c r="CS343" s="132"/>
      <c r="CT343" s="133"/>
      <c r="CU343" s="137" t="s">
        <v>4382</v>
      </c>
      <c r="CV343" s="117" t="s">
        <v>868</v>
      </c>
      <c r="CW343" s="147"/>
      <c r="CX343" s="149"/>
      <c r="CY343" s="117">
        <v>45001</v>
      </c>
      <c r="CZ343" s="117">
        <v>45001</v>
      </c>
      <c r="DA343" s="117"/>
      <c r="DB343" s="117">
        <v>45001</v>
      </c>
      <c r="DC343" s="133">
        <v>100</v>
      </c>
      <c r="DD343" s="117">
        <v>45001</v>
      </c>
      <c r="DE343" s="138"/>
      <c r="DF343" s="138">
        <v>45007</v>
      </c>
      <c r="DG343" s="139" t="s">
        <v>4446</v>
      </c>
      <c r="DH343" s="117">
        <v>45027</v>
      </c>
      <c r="DI343" s="117">
        <v>45027</v>
      </c>
      <c r="DJ343" s="117">
        <v>45027</v>
      </c>
      <c r="DK343" s="117">
        <v>45027</v>
      </c>
      <c r="DL343" s="117"/>
      <c r="DM343" s="117"/>
      <c r="DN343" s="117"/>
      <c r="DO343" s="117"/>
      <c r="DP343" s="140"/>
      <c r="DQ343" s="117"/>
      <c r="DR343" s="117"/>
      <c r="DS343" s="117">
        <v>45046</v>
      </c>
      <c r="DT343" s="117">
        <v>45046</v>
      </c>
      <c r="DU343" s="117"/>
      <c r="DV343" s="117">
        <v>45046</v>
      </c>
      <c r="DW343" s="133">
        <v>100</v>
      </c>
      <c r="DX343" s="117">
        <v>45046</v>
      </c>
      <c r="DY343" s="117"/>
      <c r="DZ343" s="117">
        <v>45040</v>
      </c>
      <c r="EA343" s="117">
        <v>45040</v>
      </c>
      <c r="EB343" s="117"/>
      <c r="EC343" s="117">
        <v>45040</v>
      </c>
      <c r="ED343" s="116">
        <v>100</v>
      </c>
      <c r="EE343" s="117">
        <v>45040</v>
      </c>
      <c r="EF343" s="117" t="s">
        <v>1044</v>
      </c>
      <c r="EG343" s="117">
        <v>45040</v>
      </c>
      <c r="EH343" s="117">
        <v>45040</v>
      </c>
      <c r="EI343" s="117"/>
      <c r="EJ343" s="117">
        <v>45040</v>
      </c>
      <c r="EK343" s="116">
        <v>100</v>
      </c>
      <c r="EL343" s="117">
        <v>45062</v>
      </c>
      <c r="EM343" s="122" t="s">
        <v>1044</v>
      </c>
      <c r="EN343" s="141"/>
      <c r="EO343" s="141"/>
      <c r="EP343" s="141"/>
      <c r="EQ343" s="141"/>
      <c r="ER343" s="141"/>
      <c r="ES343" s="141"/>
      <c r="ET343" s="141"/>
      <c r="EU343" s="117"/>
      <c r="EV343" s="117"/>
      <c r="EW343" s="117"/>
      <c r="EX343" s="117"/>
      <c r="EY343" s="117"/>
      <c r="EZ343" s="117"/>
      <c r="FA343" s="117"/>
      <c r="FB343" s="117">
        <v>45057</v>
      </c>
      <c r="FC343" s="117">
        <v>45057</v>
      </c>
      <c r="FD343" s="117"/>
      <c r="FE343" s="117">
        <v>45058</v>
      </c>
      <c r="FF343" s="116">
        <v>100</v>
      </c>
      <c r="FG343" s="117">
        <v>45068</v>
      </c>
      <c r="FH343" s="138"/>
      <c r="FI343" s="142"/>
      <c r="FJ343" s="142"/>
      <c r="FK343" s="143">
        <v>243347</v>
      </c>
      <c r="FL343" s="143">
        <v>243347</v>
      </c>
      <c r="FM343" s="139" t="s">
        <v>708</v>
      </c>
      <c r="FN343" s="142"/>
      <c r="FO343" s="142"/>
      <c r="FP343" s="143">
        <v>243347</v>
      </c>
      <c r="FQ343" s="143">
        <v>243347</v>
      </c>
      <c r="FR343" s="139" t="s">
        <v>708</v>
      </c>
      <c r="FS343" s="476" t="s">
        <v>4718</v>
      </c>
      <c r="FT343" s="477">
        <v>45141</v>
      </c>
      <c r="FU343" s="478" t="s">
        <v>4813</v>
      </c>
      <c r="FW343" s="446" t="s">
        <v>4724</v>
      </c>
      <c r="FX343" s="455">
        <v>45082</v>
      </c>
      <c r="FY343" s="446" t="s">
        <v>4720</v>
      </c>
    </row>
    <row r="344" spans="1:181" ht="20.100000000000001" customHeight="1" x14ac:dyDescent="0.5">
      <c r="A344" s="109">
        <v>343</v>
      </c>
      <c r="B344" s="109" t="s">
        <v>3361</v>
      </c>
      <c r="C344" s="109">
        <v>57</v>
      </c>
      <c r="D344" s="367" t="s">
        <v>3372</v>
      </c>
      <c r="E344" s="110" t="s">
        <v>912</v>
      </c>
      <c r="F344" s="110" t="s">
        <v>1302</v>
      </c>
      <c r="G344" s="111" t="s">
        <v>274</v>
      </c>
      <c r="H344" s="110" t="s">
        <v>3807</v>
      </c>
      <c r="I344" s="110" t="s">
        <v>3807</v>
      </c>
      <c r="J344" s="110"/>
      <c r="K344" s="111" t="s">
        <v>3808</v>
      </c>
      <c r="L344" s="111" t="s">
        <v>2320</v>
      </c>
      <c r="M344" s="111" t="s">
        <v>912</v>
      </c>
      <c r="N344" s="111" t="s">
        <v>1306</v>
      </c>
      <c r="O344" s="111" t="s">
        <v>3809</v>
      </c>
      <c r="P344" s="113">
        <v>13.971329000000001</v>
      </c>
      <c r="Q344" s="113">
        <v>101.517878</v>
      </c>
      <c r="R344" s="114" t="s">
        <v>3810</v>
      </c>
      <c r="S344" s="114" t="s">
        <v>3811</v>
      </c>
      <c r="T344" s="115"/>
      <c r="U344" s="115"/>
      <c r="V344" s="115"/>
      <c r="W344" s="115" t="s">
        <v>3812</v>
      </c>
      <c r="X344" s="115"/>
      <c r="Y344" s="115"/>
      <c r="Z344" s="181"/>
      <c r="AA344" s="181"/>
      <c r="AB344" s="115"/>
      <c r="AC344" s="115"/>
      <c r="AD344" s="312" t="s">
        <v>1775</v>
      </c>
      <c r="AE344" s="166" t="s">
        <v>1776</v>
      </c>
      <c r="AF344" s="117">
        <v>44981</v>
      </c>
      <c r="AG344" s="132">
        <v>44981</v>
      </c>
      <c r="AH344" s="118" t="s">
        <v>691</v>
      </c>
      <c r="AI344" s="118" t="s">
        <v>692</v>
      </c>
      <c r="AJ344" s="145">
        <v>6</v>
      </c>
      <c r="AK344" s="146">
        <v>8</v>
      </c>
      <c r="AL344" s="146">
        <v>3.8</v>
      </c>
      <c r="AM344" s="146">
        <v>48</v>
      </c>
      <c r="AN344" s="147">
        <v>2</v>
      </c>
      <c r="AO344" s="147">
        <v>2</v>
      </c>
      <c r="AP344" s="116"/>
      <c r="AQ344" s="147" t="s">
        <v>863</v>
      </c>
      <c r="AR344" s="147">
        <v>3</v>
      </c>
      <c r="AS344" s="149"/>
      <c r="AT344" s="122"/>
      <c r="AU344" s="148" t="s">
        <v>3813</v>
      </c>
      <c r="AV344" s="149" t="s">
        <v>696</v>
      </c>
      <c r="AW344" s="150"/>
      <c r="AX344" s="149"/>
      <c r="AY344" s="149"/>
      <c r="AZ344" s="149"/>
      <c r="BA344" s="147" t="s">
        <v>697</v>
      </c>
      <c r="BB344" s="149"/>
      <c r="BC344" s="149"/>
      <c r="BD344" s="150" t="s">
        <v>698</v>
      </c>
      <c r="BE344" s="150"/>
      <c r="BF344" s="150"/>
      <c r="BG344" s="151" t="s">
        <v>699</v>
      </c>
      <c r="BH344" s="151" t="s">
        <v>1964</v>
      </c>
      <c r="BI344" s="151" t="s">
        <v>701</v>
      </c>
      <c r="BJ344" s="152"/>
      <c r="BK344" s="152"/>
      <c r="BL344" s="153"/>
      <c r="BM344" s="154"/>
      <c r="BN344" s="155" t="s">
        <v>3809</v>
      </c>
      <c r="BO344" s="226" t="s">
        <v>3809</v>
      </c>
      <c r="BP344" s="130"/>
      <c r="BQ344" s="116" t="s">
        <v>704</v>
      </c>
      <c r="BR344" s="116"/>
      <c r="BS344" s="132">
        <v>44981</v>
      </c>
      <c r="BT344" s="133">
        <v>100</v>
      </c>
      <c r="BU344" s="132">
        <v>44981</v>
      </c>
      <c r="BV344" s="132"/>
      <c r="BW344" s="132"/>
      <c r="BX344" s="134"/>
      <c r="BY344" s="134"/>
      <c r="BZ344" s="134"/>
      <c r="CA344" s="132"/>
      <c r="CB344" s="135"/>
      <c r="CC344" s="132"/>
      <c r="CD344" s="136"/>
      <c r="CE344" s="136"/>
      <c r="CF344" s="136"/>
      <c r="CG344" s="135"/>
      <c r="CH344" s="129" t="s">
        <v>701</v>
      </c>
      <c r="CI344" s="132">
        <v>45001</v>
      </c>
      <c r="CJ344" s="132">
        <v>45001</v>
      </c>
      <c r="CK344" s="132"/>
      <c r="CL344" s="132">
        <v>45001</v>
      </c>
      <c r="CM344" s="133">
        <v>100</v>
      </c>
      <c r="CN344" s="132">
        <v>45001</v>
      </c>
      <c r="CO344" s="117"/>
      <c r="CP344" s="137" t="s">
        <v>706</v>
      </c>
      <c r="CQ344" s="132"/>
      <c r="CR344" s="117"/>
      <c r="CS344" s="132"/>
      <c r="CT344" s="133"/>
      <c r="CU344" s="137" t="s">
        <v>4382</v>
      </c>
      <c r="CV344" s="117"/>
      <c r="CW344" s="147"/>
      <c r="CX344" s="149"/>
      <c r="CY344" s="117">
        <v>45001</v>
      </c>
      <c r="CZ344" s="117">
        <v>45001</v>
      </c>
      <c r="DA344" s="117"/>
      <c r="DB344" s="117">
        <v>45001</v>
      </c>
      <c r="DC344" s="133">
        <v>100</v>
      </c>
      <c r="DD344" s="117">
        <v>45001</v>
      </c>
      <c r="DE344" s="138"/>
      <c r="DF344" s="138">
        <v>45007</v>
      </c>
      <c r="DG344" s="139" t="s">
        <v>4446</v>
      </c>
      <c r="DH344" s="117">
        <v>45034</v>
      </c>
      <c r="DI344" s="117">
        <v>45034</v>
      </c>
      <c r="DJ344" s="117">
        <v>45034</v>
      </c>
      <c r="DK344" s="117">
        <v>45034</v>
      </c>
      <c r="DL344" s="117"/>
      <c r="DM344" s="117"/>
      <c r="DN344" s="117"/>
      <c r="DO344" s="117"/>
      <c r="DP344" s="140"/>
      <c r="DQ344" s="117"/>
      <c r="DR344" s="117"/>
      <c r="DS344" s="117">
        <v>45047</v>
      </c>
      <c r="DT344" s="117">
        <v>45047</v>
      </c>
      <c r="DU344" s="117"/>
      <c r="DV344" s="117">
        <v>45047</v>
      </c>
      <c r="DW344" s="133">
        <v>100</v>
      </c>
      <c r="DX344" s="117">
        <v>45047</v>
      </c>
      <c r="DY344" s="117"/>
      <c r="DZ344" s="117">
        <v>45042</v>
      </c>
      <c r="EA344" s="117">
        <v>45042</v>
      </c>
      <c r="EB344" s="117"/>
      <c r="EC344" s="117">
        <v>45042</v>
      </c>
      <c r="ED344" s="116">
        <v>100</v>
      </c>
      <c r="EE344" s="117">
        <v>45042</v>
      </c>
      <c r="EF344" s="117" t="s">
        <v>4522</v>
      </c>
      <c r="EG344" s="117">
        <v>45052</v>
      </c>
      <c r="EH344" s="117">
        <v>45052</v>
      </c>
      <c r="EI344" s="117"/>
      <c r="EJ344" s="117">
        <v>45053</v>
      </c>
      <c r="EK344" s="116">
        <v>100</v>
      </c>
      <c r="EL344" s="117">
        <v>45062</v>
      </c>
      <c r="EM344" s="122" t="s">
        <v>4841</v>
      </c>
      <c r="EN344" s="141"/>
      <c r="EO344" s="141"/>
      <c r="EP344" s="141"/>
      <c r="EQ344" s="141"/>
      <c r="ER344" s="141"/>
      <c r="ES344" s="141"/>
      <c r="ET344" s="141"/>
      <c r="EU344" s="117"/>
      <c r="EV344" s="117"/>
      <c r="EW344" s="117"/>
      <c r="EX344" s="117"/>
      <c r="EY344" s="117"/>
      <c r="EZ344" s="117"/>
      <c r="FA344" s="117"/>
      <c r="FB344" s="117">
        <v>45066</v>
      </c>
      <c r="FC344" s="117">
        <v>45066</v>
      </c>
      <c r="FD344" s="117"/>
      <c r="FE344" s="117">
        <v>45066</v>
      </c>
      <c r="FF344" s="116">
        <v>100</v>
      </c>
      <c r="FG344" s="117">
        <v>45066</v>
      </c>
      <c r="FH344" s="138"/>
      <c r="FI344" s="142"/>
      <c r="FJ344" s="142"/>
      <c r="FK344" s="143">
        <v>243354</v>
      </c>
      <c r="FL344" s="143">
        <v>243354</v>
      </c>
      <c r="FM344" s="139" t="s">
        <v>708</v>
      </c>
      <c r="FN344" s="142"/>
      <c r="FO344" s="142"/>
      <c r="FP344" s="143">
        <v>243354</v>
      </c>
      <c r="FQ344" s="143">
        <v>243354</v>
      </c>
      <c r="FR344" s="139" t="s">
        <v>708</v>
      </c>
      <c r="FS344" s="476" t="s">
        <v>4718</v>
      </c>
      <c r="FT344" s="477">
        <v>45142</v>
      </c>
      <c r="FU344" s="478" t="s">
        <v>4813</v>
      </c>
      <c r="FW344" s="446" t="s">
        <v>4724</v>
      </c>
      <c r="FX344" s="455">
        <v>45082</v>
      </c>
      <c r="FY344" s="446" t="s">
        <v>4720</v>
      </c>
    </row>
    <row r="345" spans="1:181" ht="20.100000000000001" customHeight="1" x14ac:dyDescent="0.5">
      <c r="A345" s="109">
        <v>344</v>
      </c>
      <c r="B345" s="109" t="s">
        <v>3361</v>
      </c>
      <c r="C345" s="109">
        <v>58</v>
      </c>
      <c r="D345" s="367" t="s">
        <v>3372</v>
      </c>
      <c r="E345" s="110" t="s">
        <v>912</v>
      </c>
      <c r="F345" s="110" t="s">
        <v>1302</v>
      </c>
      <c r="G345" s="111" t="s">
        <v>274</v>
      </c>
      <c r="H345" s="110" t="s">
        <v>2311</v>
      </c>
      <c r="I345" s="110" t="s">
        <v>3814</v>
      </c>
      <c r="J345" s="110"/>
      <c r="K345" s="111" t="s">
        <v>3815</v>
      </c>
      <c r="L345" s="111" t="s">
        <v>3816</v>
      </c>
      <c r="M345" s="111" t="s">
        <v>912</v>
      </c>
      <c r="N345" s="111" t="s">
        <v>1306</v>
      </c>
      <c r="O345" s="111" t="s">
        <v>3817</v>
      </c>
      <c r="P345" s="113">
        <v>13.82413</v>
      </c>
      <c r="Q345" s="113">
        <v>101.822943</v>
      </c>
      <c r="R345" s="114" t="s">
        <v>3818</v>
      </c>
      <c r="S345" s="114" t="s">
        <v>490</v>
      </c>
      <c r="T345" s="115"/>
      <c r="U345" s="115"/>
      <c r="V345" s="115"/>
      <c r="W345" s="115" t="s">
        <v>3819</v>
      </c>
      <c r="X345" s="115"/>
      <c r="Y345" s="115"/>
      <c r="Z345" s="181"/>
      <c r="AA345" s="181"/>
      <c r="AB345" s="115"/>
      <c r="AC345" s="115"/>
      <c r="AD345" s="312" t="s">
        <v>1775</v>
      </c>
      <c r="AE345" s="166" t="s">
        <v>1776</v>
      </c>
      <c r="AF345" s="117">
        <v>44981</v>
      </c>
      <c r="AG345" s="132">
        <v>44981</v>
      </c>
      <c r="AH345" s="118" t="s">
        <v>691</v>
      </c>
      <c r="AI345" s="118" t="s">
        <v>692</v>
      </c>
      <c r="AJ345" s="145">
        <v>6</v>
      </c>
      <c r="AK345" s="146">
        <v>9</v>
      </c>
      <c r="AL345" s="146">
        <v>3.4</v>
      </c>
      <c r="AM345" s="146">
        <v>54</v>
      </c>
      <c r="AN345" s="147">
        <v>1</v>
      </c>
      <c r="AO345" s="147">
        <v>2</v>
      </c>
      <c r="AP345" s="116"/>
      <c r="AQ345" s="147" t="s">
        <v>863</v>
      </c>
      <c r="AR345" s="147">
        <v>3</v>
      </c>
      <c r="AS345" s="149"/>
      <c r="AT345" s="122"/>
      <c r="AU345" s="142"/>
      <c r="AV345" s="149" t="s">
        <v>725</v>
      </c>
      <c r="AW345" s="150" t="s">
        <v>753</v>
      </c>
      <c r="AX345" s="149"/>
      <c r="AY345" s="149"/>
      <c r="AZ345" s="149"/>
      <c r="BA345" s="149"/>
      <c r="BB345" s="147" t="s">
        <v>697</v>
      </c>
      <c r="BC345" s="149"/>
      <c r="BD345" s="150" t="s">
        <v>698</v>
      </c>
      <c r="BE345" s="150"/>
      <c r="BF345" s="150"/>
      <c r="BG345" s="151" t="s">
        <v>699</v>
      </c>
      <c r="BH345" s="151" t="s">
        <v>1964</v>
      </c>
      <c r="BI345" s="151" t="s">
        <v>701</v>
      </c>
      <c r="BJ345" s="152"/>
      <c r="BK345" s="152"/>
      <c r="BL345" s="153"/>
      <c r="BM345" s="154"/>
      <c r="BN345" s="155" t="s">
        <v>3817</v>
      </c>
      <c r="BO345" s="226" t="s">
        <v>3817</v>
      </c>
      <c r="BP345" s="130"/>
      <c r="BQ345" s="116" t="s">
        <v>704</v>
      </c>
      <c r="BR345" s="116"/>
      <c r="BS345" s="132">
        <v>44981</v>
      </c>
      <c r="BT345" s="133">
        <v>100</v>
      </c>
      <c r="BU345" s="132">
        <v>44981</v>
      </c>
      <c r="BV345" s="132"/>
      <c r="BW345" s="132"/>
      <c r="BX345" s="134"/>
      <c r="BY345" s="134"/>
      <c r="BZ345" s="134"/>
      <c r="CA345" s="132"/>
      <c r="CB345" s="135"/>
      <c r="CC345" s="132"/>
      <c r="CD345" s="136"/>
      <c r="CE345" s="136"/>
      <c r="CF345" s="136"/>
      <c r="CG345" s="135"/>
      <c r="CH345" s="129" t="s">
        <v>701</v>
      </c>
      <c r="CI345" s="132">
        <v>44998</v>
      </c>
      <c r="CJ345" s="132">
        <v>44998</v>
      </c>
      <c r="CK345" s="132"/>
      <c r="CL345" s="132">
        <v>44998</v>
      </c>
      <c r="CM345" s="133">
        <v>100</v>
      </c>
      <c r="CN345" s="132">
        <v>44998</v>
      </c>
      <c r="CO345" s="132"/>
      <c r="CP345" s="117">
        <v>45009</v>
      </c>
      <c r="CQ345" s="117">
        <v>45009</v>
      </c>
      <c r="CR345" s="117"/>
      <c r="CS345" s="117">
        <v>45009</v>
      </c>
      <c r="CT345" s="133">
        <v>100</v>
      </c>
      <c r="CU345" s="117">
        <v>45009</v>
      </c>
      <c r="CV345" s="117" t="s">
        <v>727</v>
      </c>
      <c r="CW345" s="147"/>
      <c r="CX345" s="149"/>
      <c r="CY345" s="117">
        <v>44998</v>
      </c>
      <c r="CZ345" s="117">
        <v>44998</v>
      </c>
      <c r="DA345" s="117"/>
      <c r="DB345" s="117">
        <v>44998</v>
      </c>
      <c r="DC345" s="133">
        <v>100</v>
      </c>
      <c r="DD345" s="117">
        <v>44998</v>
      </c>
      <c r="DE345" s="138"/>
      <c r="DF345" s="138">
        <v>45007</v>
      </c>
      <c r="DG345" s="139" t="s">
        <v>4446</v>
      </c>
      <c r="DH345" s="117">
        <v>45021</v>
      </c>
      <c r="DI345" s="117">
        <v>45021</v>
      </c>
      <c r="DJ345" s="117">
        <v>45021</v>
      </c>
      <c r="DK345" s="117">
        <v>45021</v>
      </c>
      <c r="DL345" s="117"/>
      <c r="DM345" s="117"/>
      <c r="DN345" s="117"/>
      <c r="DO345" s="117"/>
      <c r="DP345" s="140"/>
      <c r="DQ345" s="117"/>
      <c r="DR345" s="117"/>
      <c r="DS345" s="117">
        <v>45043</v>
      </c>
      <c r="DT345" s="117">
        <v>45043</v>
      </c>
      <c r="DU345" s="117"/>
      <c r="DV345" s="117">
        <v>45043</v>
      </c>
      <c r="DW345" s="133">
        <v>100</v>
      </c>
      <c r="DX345" s="117">
        <v>45043</v>
      </c>
      <c r="DY345" s="117"/>
      <c r="DZ345" s="117">
        <v>45042</v>
      </c>
      <c r="EA345" s="117">
        <v>45042</v>
      </c>
      <c r="EB345" s="117"/>
      <c r="EC345" s="117">
        <v>45042</v>
      </c>
      <c r="ED345" s="116">
        <v>100</v>
      </c>
      <c r="EE345" s="117">
        <v>45042</v>
      </c>
      <c r="EF345" s="117" t="s">
        <v>4548</v>
      </c>
      <c r="EG345" s="117">
        <v>45052</v>
      </c>
      <c r="EH345" s="117">
        <v>45052</v>
      </c>
      <c r="EI345" s="117"/>
      <c r="EJ345" s="117">
        <v>45053</v>
      </c>
      <c r="EK345" s="116">
        <v>100</v>
      </c>
      <c r="EL345" s="117">
        <v>45062</v>
      </c>
      <c r="EM345" s="122" t="s">
        <v>4907</v>
      </c>
      <c r="EN345" s="141"/>
      <c r="EO345" s="141"/>
      <c r="EP345" s="141"/>
      <c r="EQ345" s="141"/>
      <c r="ER345" s="141"/>
      <c r="ES345" s="141"/>
      <c r="ET345" s="141"/>
      <c r="EU345" s="117"/>
      <c r="EV345" s="117"/>
      <c r="EW345" s="117"/>
      <c r="EX345" s="117"/>
      <c r="EY345" s="117"/>
      <c r="EZ345" s="117"/>
      <c r="FA345" s="117"/>
      <c r="FB345" s="117">
        <v>45067</v>
      </c>
      <c r="FC345" s="117">
        <v>45067</v>
      </c>
      <c r="FD345" s="117"/>
      <c r="FE345" s="117">
        <v>45067</v>
      </c>
      <c r="FF345" s="116">
        <v>100</v>
      </c>
      <c r="FG345" s="117">
        <v>45067</v>
      </c>
      <c r="FH345" s="138"/>
      <c r="FI345" s="142"/>
      <c r="FJ345" s="142"/>
      <c r="FK345" s="143"/>
      <c r="FL345" s="143"/>
      <c r="FM345" s="139"/>
      <c r="FN345" s="142"/>
      <c r="FO345" s="142"/>
      <c r="FP345" s="143"/>
      <c r="FQ345" s="143"/>
      <c r="FR345" s="139"/>
      <c r="FS345" s="476" t="s">
        <v>4718</v>
      </c>
      <c r="FT345" s="477">
        <v>45142</v>
      </c>
      <c r="FU345" s="478" t="s">
        <v>4813</v>
      </c>
      <c r="FW345" s="446" t="s">
        <v>4724</v>
      </c>
      <c r="FX345" s="455">
        <v>45082</v>
      </c>
      <c r="FY345" s="446" t="s">
        <v>4720</v>
      </c>
    </row>
    <row r="346" spans="1:181" ht="20.100000000000001" customHeight="1" x14ac:dyDescent="0.5">
      <c r="A346" s="109">
        <v>345</v>
      </c>
      <c r="B346" s="109" t="s">
        <v>3361</v>
      </c>
      <c r="C346" s="109">
        <v>59</v>
      </c>
      <c r="D346" s="367" t="s">
        <v>3362</v>
      </c>
      <c r="E346" s="110" t="s">
        <v>912</v>
      </c>
      <c r="F346" s="110" t="s">
        <v>1302</v>
      </c>
      <c r="G346" s="111" t="s">
        <v>274</v>
      </c>
      <c r="H346" s="110" t="s">
        <v>2311</v>
      </c>
      <c r="I346" s="110" t="s">
        <v>3820</v>
      </c>
      <c r="J346" s="110"/>
      <c r="K346" s="111" t="s">
        <v>3821</v>
      </c>
      <c r="L346" s="111" t="s">
        <v>3816</v>
      </c>
      <c r="M346" s="111" t="s">
        <v>912</v>
      </c>
      <c r="N346" s="111" t="s">
        <v>1306</v>
      </c>
      <c r="O346" s="111" t="s">
        <v>3822</v>
      </c>
      <c r="P346" s="113">
        <v>13.924236000000001</v>
      </c>
      <c r="Q346" s="113">
        <v>101.839546</v>
      </c>
      <c r="R346" s="114" t="s">
        <v>3823</v>
      </c>
      <c r="S346" s="114" t="s">
        <v>3824</v>
      </c>
      <c r="T346" s="115" t="s">
        <v>3825</v>
      </c>
      <c r="U346" s="115" t="s">
        <v>3826</v>
      </c>
      <c r="V346" s="115"/>
      <c r="W346" s="115" t="s">
        <v>3827</v>
      </c>
      <c r="X346" s="115"/>
      <c r="Y346" s="115"/>
      <c r="Z346" s="181"/>
      <c r="AA346" s="181"/>
      <c r="AB346" s="115"/>
      <c r="AC346" s="115"/>
      <c r="AD346" s="312" t="s">
        <v>1775</v>
      </c>
      <c r="AE346" s="166" t="s">
        <v>1776</v>
      </c>
      <c r="AF346" s="117">
        <v>44981</v>
      </c>
      <c r="AG346" s="132">
        <v>44980</v>
      </c>
      <c r="AH346" s="118" t="s">
        <v>691</v>
      </c>
      <c r="AI346" s="118" t="s">
        <v>692</v>
      </c>
      <c r="AJ346" s="145">
        <v>6</v>
      </c>
      <c r="AK346" s="146">
        <v>18</v>
      </c>
      <c r="AL346" s="146">
        <v>3.5</v>
      </c>
      <c r="AM346" s="146">
        <v>108</v>
      </c>
      <c r="AN346" s="147">
        <v>1</v>
      </c>
      <c r="AO346" s="147">
        <v>2</v>
      </c>
      <c r="AP346" s="116"/>
      <c r="AQ346" s="147" t="s">
        <v>1368</v>
      </c>
      <c r="AR346" s="147">
        <v>3</v>
      </c>
      <c r="AS346" s="149"/>
      <c r="AT346" s="122">
        <v>44981</v>
      </c>
      <c r="AU346" s="142"/>
      <c r="AV346" s="149" t="s">
        <v>725</v>
      </c>
      <c r="AW346" s="150"/>
      <c r="AX346" s="147"/>
      <c r="AY346" s="147"/>
      <c r="AZ346" s="147"/>
      <c r="BA346" s="147"/>
      <c r="BB346" s="147" t="s">
        <v>697</v>
      </c>
      <c r="BC346" s="147"/>
      <c r="BD346" s="150"/>
      <c r="BE346" s="150" t="s">
        <v>3828</v>
      </c>
      <c r="BF346" s="158">
        <v>1</v>
      </c>
      <c r="BG346" s="151" t="s">
        <v>699</v>
      </c>
      <c r="BH346" s="151" t="s">
        <v>1964</v>
      </c>
      <c r="BI346" s="151" t="s">
        <v>701</v>
      </c>
      <c r="BJ346" s="152"/>
      <c r="BK346" s="152"/>
      <c r="BL346" s="153"/>
      <c r="BM346" s="154"/>
      <c r="BN346" s="155" t="s">
        <v>3822</v>
      </c>
      <c r="BO346" s="226" t="s">
        <v>3822</v>
      </c>
      <c r="BP346" s="130"/>
      <c r="BQ346" s="116" t="s">
        <v>704</v>
      </c>
      <c r="BR346" s="116"/>
      <c r="BS346" s="132">
        <v>44980</v>
      </c>
      <c r="BT346" s="133">
        <v>100</v>
      </c>
      <c r="BU346" s="132">
        <v>44980</v>
      </c>
      <c r="BV346" s="132"/>
      <c r="BW346" s="132"/>
      <c r="BX346" s="134"/>
      <c r="BY346" s="134"/>
      <c r="BZ346" s="134"/>
      <c r="CA346" s="132"/>
      <c r="CB346" s="135"/>
      <c r="CC346" s="132"/>
      <c r="CD346" s="136"/>
      <c r="CE346" s="136"/>
      <c r="CF346" s="136"/>
      <c r="CG346" s="135"/>
      <c r="CH346" s="129" t="s">
        <v>701</v>
      </c>
      <c r="CI346" s="117">
        <v>45023</v>
      </c>
      <c r="CJ346" s="117">
        <v>45023</v>
      </c>
      <c r="CK346" s="117"/>
      <c r="CL346" s="117">
        <v>45023</v>
      </c>
      <c r="CM346" s="133">
        <v>100</v>
      </c>
      <c r="CN346" s="117">
        <v>45023</v>
      </c>
      <c r="CO346" s="132"/>
      <c r="CP346" s="137" t="s">
        <v>706</v>
      </c>
      <c r="CQ346" s="132"/>
      <c r="CR346" s="117"/>
      <c r="CS346" s="132"/>
      <c r="CT346" s="133"/>
      <c r="CU346" s="137" t="s">
        <v>4382</v>
      </c>
      <c r="CV346" s="117"/>
      <c r="CW346" s="147"/>
      <c r="CX346" s="149"/>
      <c r="CY346" s="117">
        <v>45023</v>
      </c>
      <c r="CZ346" s="117">
        <v>45023</v>
      </c>
      <c r="DA346" s="117"/>
      <c r="DB346" s="117">
        <v>45023</v>
      </c>
      <c r="DC346" s="133">
        <v>100</v>
      </c>
      <c r="DD346" s="117">
        <v>45023</v>
      </c>
      <c r="DE346" s="138"/>
      <c r="DF346" s="138">
        <v>45019</v>
      </c>
      <c r="DG346" s="139" t="s">
        <v>4413</v>
      </c>
      <c r="DH346" s="117">
        <v>45044</v>
      </c>
      <c r="DI346" s="117">
        <v>45044</v>
      </c>
      <c r="DJ346" s="117">
        <v>45044</v>
      </c>
      <c r="DK346" s="117">
        <v>45044</v>
      </c>
      <c r="DL346" s="117"/>
      <c r="DM346" s="117"/>
      <c r="DN346" s="117"/>
      <c r="DO346" s="117"/>
      <c r="DP346" s="140"/>
      <c r="DQ346" s="117"/>
      <c r="DR346" s="117"/>
      <c r="DS346" s="117">
        <v>45042</v>
      </c>
      <c r="DT346" s="117">
        <v>45042</v>
      </c>
      <c r="DU346" s="117"/>
      <c r="DV346" s="117">
        <v>45042</v>
      </c>
      <c r="DW346" s="133">
        <v>100</v>
      </c>
      <c r="DX346" s="117">
        <v>45042</v>
      </c>
      <c r="DY346" s="117"/>
      <c r="DZ346" s="117">
        <v>45036</v>
      </c>
      <c r="EA346" s="117">
        <v>45036</v>
      </c>
      <c r="EB346" s="117"/>
      <c r="EC346" s="117">
        <v>45036</v>
      </c>
      <c r="ED346" s="116">
        <v>100</v>
      </c>
      <c r="EE346" s="117">
        <v>45036</v>
      </c>
      <c r="EF346" s="117" t="s">
        <v>1044</v>
      </c>
      <c r="EG346" s="117">
        <v>45036</v>
      </c>
      <c r="EH346" s="117">
        <v>45036</v>
      </c>
      <c r="EI346" s="117"/>
      <c r="EJ346" s="117">
        <v>45036</v>
      </c>
      <c r="EK346" s="116">
        <v>100</v>
      </c>
      <c r="EL346" s="117">
        <v>45062</v>
      </c>
      <c r="EM346" s="122" t="s">
        <v>1044</v>
      </c>
      <c r="EN346" s="141"/>
      <c r="EO346" s="141"/>
      <c r="EP346" s="141"/>
      <c r="EQ346" s="141"/>
      <c r="ER346" s="141"/>
      <c r="ES346" s="141"/>
      <c r="ET346" s="141"/>
      <c r="EU346" s="117"/>
      <c r="EV346" s="117"/>
      <c r="EW346" s="117"/>
      <c r="EX346" s="117"/>
      <c r="EY346" s="117"/>
      <c r="EZ346" s="117"/>
      <c r="FA346" s="117"/>
      <c r="FB346" s="117">
        <v>45052</v>
      </c>
      <c r="FC346" s="117">
        <v>45052</v>
      </c>
      <c r="FD346" s="117"/>
      <c r="FE346" s="117">
        <v>45053</v>
      </c>
      <c r="FF346" s="116">
        <v>100</v>
      </c>
      <c r="FG346" s="117">
        <v>45067</v>
      </c>
      <c r="FH346" s="358" t="s">
        <v>4908</v>
      </c>
      <c r="FI346" s="142"/>
      <c r="FJ346" s="142"/>
      <c r="FK346" s="143"/>
      <c r="FL346" s="143"/>
      <c r="FM346" s="139"/>
      <c r="FN346" s="142"/>
      <c r="FO346" s="142"/>
      <c r="FP346" s="143"/>
      <c r="FQ346" s="143"/>
      <c r="FR346" s="139"/>
      <c r="FS346" s="476" t="s">
        <v>4718</v>
      </c>
      <c r="FT346" s="477">
        <v>45142</v>
      </c>
      <c r="FU346" s="478" t="s">
        <v>4813</v>
      </c>
      <c r="FW346" s="446" t="s">
        <v>4724</v>
      </c>
      <c r="FX346" s="455">
        <v>45082</v>
      </c>
      <c r="FY346" s="446" t="s">
        <v>4720</v>
      </c>
    </row>
    <row r="347" spans="1:181" ht="20.100000000000001" customHeight="1" x14ac:dyDescent="0.5">
      <c r="A347" s="109">
        <v>346</v>
      </c>
      <c r="B347" s="109" t="s">
        <v>3361</v>
      </c>
      <c r="C347" s="109">
        <v>60</v>
      </c>
      <c r="D347" s="367" t="s">
        <v>3372</v>
      </c>
      <c r="E347" s="110" t="s">
        <v>912</v>
      </c>
      <c r="F347" s="110" t="s">
        <v>1302</v>
      </c>
      <c r="G347" s="111" t="s">
        <v>274</v>
      </c>
      <c r="H347" s="110" t="s">
        <v>3829</v>
      </c>
      <c r="I347" s="110" t="s">
        <v>3830</v>
      </c>
      <c r="J347" s="110"/>
      <c r="K347" s="111" t="s">
        <v>3831</v>
      </c>
      <c r="L347" s="111" t="s">
        <v>1710</v>
      </c>
      <c r="M347" s="111" t="s">
        <v>912</v>
      </c>
      <c r="N347" s="111" t="s">
        <v>1306</v>
      </c>
      <c r="O347" s="111" t="s">
        <v>3832</v>
      </c>
      <c r="P347" s="113">
        <v>14.099621000000001</v>
      </c>
      <c r="Q347" s="113">
        <v>101.778644</v>
      </c>
      <c r="R347" s="114" t="s">
        <v>3833</v>
      </c>
      <c r="S347" s="114" t="s">
        <v>490</v>
      </c>
      <c r="T347" s="115"/>
      <c r="U347" s="115"/>
      <c r="V347" s="115"/>
      <c r="W347" s="115" t="s">
        <v>3834</v>
      </c>
      <c r="X347" s="115"/>
      <c r="Y347" s="115"/>
      <c r="Z347" s="181"/>
      <c r="AA347" s="181"/>
      <c r="AB347" s="115"/>
      <c r="AC347" s="115"/>
      <c r="AD347" s="312" t="s">
        <v>1775</v>
      </c>
      <c r="AE347" s="166" t="s">
        <v>1776</v>
      </c>
      <c r="AF347" s="117">
        <v>44981</v>
      </c>
      <c r="AG347" s="132">
        <v>44981</v>
      </c>
      <c r="AH347" s="118" t="s">
        <v>691</v>
      </c>
      <c r="AI347" s="118" t="s">
        <v>692</v>
      </c>
      <c r="AJ347" s="145">
        <v>6</v>
      </c>
      <c r="AK347" s="146">
        <v>18</v>
      </c>
      <c r="AL347" s="146">
        <v>3.8</v>
      </c>
      <c r="AM347" s="146">
        <v>108</v>
      </c>
      <c r="AN347" s="147">
        <v>1</v>
      </c>
      <c r="AO347" s="147">
        <v>2</v>
      </c>
      <c r="AP347" s="116"/>
      <c r="AQ347" s="147" t="s">
        <v>1368</v>
      </c>
      <c r="AR347" s="147">
        <v>3</v>
      </c>
      <c r="AS347" s="149"/>
      <c r="AT347" s="122"/>
      <c r="AU347" s="142"/>
      <c r="AV347" s="149" t="s">
        <v>725</v>
      </c>
      <c r="AW347" s="150"/>
      <c r="AX347" s="149"/>
      <c r="AY347" s="149"/>
      <c r="AZ347" s="149"/>
      <c r="BA347" s="147" t="s">
        <v>697</v>
      </c>
      <c r="BB347" s="147" t="s">
        <v>697</v>
      </c>
      <c r="BC347" s="149"/>
      <c r="BD347" s="150" t="s">
        <v>698</v>
      </c>
      <c r="BE347" s="150"/>
      <c r="BF347" s="150"/>
      <c r="BG347" s="151" t="s">
        <v>699</v>
      </c>
      <c r="BH347" s="151" t="s">
        <v>1964</v>
      </c>
      <c r="BI347" s="151" t="s">
        <v>701</v>
      </c>
      <c r="BJ347" s="152"/>
      <c r="BK347" s="152"/>
      <c r="BL347" s="153"/>
      <c r="BM347" s="154"/>
      <c r="BN347" s="155" t="s">
        <v>3832</v>
      </c>
      <c r="BO347" s="226" t="s">
        <v>3832</v>
      </c>
      <c r="BP347" s="130"/>
      <c r="BQ347" s="116" t="s">
        <v>704</v>
      </c>
      <c r="BR347" s="116"/>
      <c r="BS347" s="132">
        <v>44981</v>
      </c>
      <c r="BT347" s="133">
        <v>100</v>
      </c>
      <c r="BU347" s="132">
        <v>44981</v>
      </c>
      <c r="BV347" s="132"/>
      <c r="BW347" s="132"/>
      <c r="BX347" s="134"/>
      <c r="BY347" s="134"/>
      <c r="BZ347" s="134"/>
      <c r="CA347" s="132"/>
      <c r="CB347" s="135"/>
      <c r="CC347" s="132"/>
      <c r="CD347" s="136"/>
      <c r="CE347" s="136"/>
      <c r="CF347" s="136"/>
      <c r="CG347" s="135"/>
      <c r="CH347" s="129" t="s">
        <v>701</v>
      </c>
      <c r="CI347" s="132">
        <v>44986</v>
      </c>
      <c r="CJ347" s="132">
        <v>44986</v>
      </c>
      <c r="CK347" s="132"/>
      <c r="CL347" s="132">
        <v>44986</v>
      </c>
      <c r="CM347" s="133">
        <v>100</v>
      </c>
      <c r="CN347" s="132">
        <v>44986</v>
      </c>
      <c r="CO347" s="132"/>
      <c r="CP347" s="137" t="s">
        <v>706</v>
      </c>
      <c r="CQ347" s="132"/>
      <c r="CR347" s="117"/>
      <c r="CS347" s="132"/>
      <c r="CT347" s="133"/>
      <c r="CU347" s="137" t="s">
        <v>4382</v>
      </c>
      <c r="CV347" s="117" t="s">
        <v>727</v>
      </c>
      <c r="CW347" s="147"/>
      <c r="CX347" s="149"/>
      <c r="CY347" s="117">
        <v>45004</v>
      </c>
      <c r="CZ347" s="117">
        <v>45004</v>
      </c>
      <c r="DA347" s="117"/>
      <c r="DB347" s="117">
        <v>45004</v>
      </c>
      <c r="DC347" s="133">
        <v>100</v>
      </c>
      <c r="DD347" s="117">
        <v>45004</v>
      </c>
      <c r="DE347" s="138"/>
      <c r="DF347" s="138">
        <v>45012</v>
      </c>
      <c r="DG347" s="139" t="s">
        <v>4383</v>
      </c>
      <c r="DH347" s="117">
        <v>45037</v>
      </c>
      <c r="DI347" s="117">
        <v>45037</v>
      </c>
      <c r="DJ347" s="117">
        <v>45037</v>
      </c>
      <c r="DK347" s="117">
        <v>45037</v>
      </c>
      <c r="DL347" s="117"/>
      <c r="DM347" s="117"/>
      <c r="DN347" s="117"/>
      <c r="DO347" s="117"/>
      <c r="DP347" s="140"/>
      <c r="DQ347" s="117"/>
      <c r="DR347" s="117"/>
      <c r="DS347" s="117">
        <v>45042</v>
      </c>
      <c r="DT347" s="117">
        <v>45042</v>
      </c>
      <c r="DU347" s="117"/>
      <c r="DV347" s="117">
        <v>45042</v>
      </c>
      <c r="DW347" s="133">
        <v>100</v>
      </c>
      <c r="DX347" s="117">
        <v>45042</v>
      </c>
      <c r="DY347" s="117"/>
      <c r="DZ347" s="117">
        <v>45042</v>
      </c>
      <c r="EA347" s="117">
        <v>45042</v>
      </c>
      <c r="EB347" s="117"/>
      <c r="EC347" s="117">
        <v>45042</v>
      </c>
      <c r="ED347" s="116">
        <v>100</v>
      </c>
      <c r="EE347" s="117">
        <v>45042</v>
      </c>
      <c r="EF347" s="117" t="s">
        <v>4548</v>
      </c>
      <c r="EG347" s="117">
        <v>45052</v>
      </c>
      <c r="EH347" s="117">
        <v>45052</v>
      </c>
      <c r="EI347" s="117"/>
      <c r="EJ347" s="117">
        <v>45053</v>
      </c>
      <c r="EK347" s="116">
        <v>100</v>
      </c>
      <c r="EL347" s="117">
        <v>45062</v>
      </c>
      <c r="EM347" s="122" t="s">
        <v>4776</v>
      </c>
      <c r="EN347" s="141"/>
      <c r="EO347" s="141"/>
      <c r="EP347" s="141"/>
      <c r="EQ347" s="141"/>
      <c r="ER347" s="141"/>
      <c r="ES347" s="141"/>
      <c r="ET347" s="141"/>
      <c r="EU347" s="117"/>
      <c r="EV347" s="117"/>
      <c r="EW347" s="117"/>
      <c r="EX347" s="117"/>
      <c r="EY347" s="117"/>
      <c r="EZ347" s="117"/>
      <c r="FA347" s="117"/>
      <c r="FB347" s="117">
        <v>45063</v>
      </c>
      <c r="FC347" s="117">
        <v>45063</v>
      </c>
      <c r="FD347" s="117"/>
      <c r="FE347" s="117">
        <v>45063</v>
      </c>
      <c r="FF347" s="116">
        <v>100</v>
      </c>
      <c r="FG347" s="117">
        <v>45067</v>
      </c>
      <c r="FH347" s="138"/>
      <c r="FI347" s="142"/>
      <c r="FJ347" s="142"/>
      <c r="FK347" s="143"/>
      <c r="FL347" s="143"/>
      <c r="FM347" s="139"/>
      <c r="FN347" s="142"/>
      <c r="FO347" s="142"/>
      <c r="FP347" s="143"/>
      <c r="FQ347" s="143"/>
      <c r="FR347" s="139"/>
      <c r="FS347" s="476" t="s">
        <v>4718</v>
      </c>
      <c r="FT347" s="477">
        <v>45142</v>
      </c>
      <c r="FU347" s="478" t="s">
        <v>4813</v>
      </c>
      <c r="FW347" s="446" t="s">
        <v>4724</v>
      </c>
      <c r="FX347" s="455">
        <v>45082</v>
      </c>
      <c r="FY347" s="446" t="s">
        <v>4720</v>
      </c>
    </row>
    <row r="348" spans="1:181" ht="20.100000000000001" customHeight="1" x14ac:dyDescent="0.5">
      <c r="A348" s="109">
        <v>347</v>
      </c>
      <c r="B348" s="109" t="s">
        <v>3361</v>
      </c>
      <c r="C348" s="110">
        <v>61</v>
      </c>
      <c r="D348" s="375" t="s">
        <v>3362</v>
      </c>
      <c r="E348" s="110" t="s">
        <v>912</v>
      </c>
      <c r="F348" s="110" t="s">
        <v>1751</v>
      </c>
      <c r="G348" s="111" t="s">
        <v>259</v>
      </c>
      <c r="H348" s="110" t="s">
        <v>3835</v>
      </c>
      <c r="I348" s="110" t="s">
        <v>3835</v>
      </c>
      <c r="J348" s="110"/>
      <c r="K348" s="111" t="s">
        <v>3836</v>
      </c>
      <c r="L348" s="144" t="s">
        <v>3702</v>
      </c>
      <c r="M348" s="111" t="s">
        <v>912</v>
      </c>
      <c r="N348" s="111" t="s">
        <v>682</v>
      </c>
      <c r="O348" s="111" t="s">
        <v>3837</v>
      </c>
      <c r="P348" s="176">
        <v>14.448302</v>
      </c>
      <c r="Q348" s="176">
        <v>100.72287</v>
      </c>
      <c r="R348" s="114" t="s">
        <v>3838</v>
      </c>
      <c r="S348" s="114" t="s">
        <v>3839</v>
      </c>
      <c r="T348" s="115" t="s">
        <v>3840</v>
      </c>
      <c r="U348" s="115" t="s">
        <v>3841</v>
      </c>
      <c r="V348" s="115"/>
      <c r="W348" s="115" t="s">
        <v>3842</v>
      </c>
      <c r="X348" s="115"/>
      <c r="Y348" s="115"/>
      <c r="Z348" s="181"/>
      <c r="AA348" s="181"/>
      <c r="AB348" s="115"/>
      <c r="AC348" s="115"/>
      <c r="AD348" s="166" t="s">
        <v>1762</v>
      </c>
      <c r="AE348" s="166" t="s">
        <v>1763</v>
      </c>
      <c r="AF348" s="117" t="s">
        <v>690</v>
      </c>
      <c r="AG348" s="132">
        <v>44965</v>
      </c>
      <c r="AH348" s="118" t="s">
        <v>691</v>
      </c>
      <c r="AI348" s="118" t="s">
        <v>692</v>
      </c>
      <c r="AJ348" s="145">
        <v>9.5</v>
      </c>
      <c r="AK348" s="146">
        <v>15.5</v>
      </c>
      <c r="AL348" s="146">
        <v>4</v>
      </c>
      <c r="AM348" s="146">
        <f>AJ348*AK348</f>
        <v>147.25</v>
      </c>
      <c r="AN348" s="147">
        <v>1</v>
      </c>
      <c r="AO348" s="147">
        <v>4</v>
      </c>
      <c r="AP348" s="240" t="s">
        <v>1868</v>
      </c>
      <c r="AQ348" s="147" t="s">
        <v>1368</v>
      </c>
      <c r="AR348" s="147">
        <v>3</v>
      </c>
      <c r="AS348" s="149"/>
      <c r="AT348" s="138">
        <v>44967</v>
      </c>
      <c r="AU348" s="294" t="s">
        <v>2395</v>
      </c>
      <c r="AV348" s="234" t="s">
        <v>696</v>
      </c>
      <c r="AW348" s="150"/>
      <c r="AX348" s="147"/>
      <c r="AY348" s="147"/>
      <c r="AZ348" s="147"/>
      <c r="BA348" s="236"/>
      <c r="BB348" s="236"/>
      <c r="BC348" s="147"/>
      <c r="BD348" s="235" t="s">
        <v>698</v>
      </c>
      <c r="BE348" s="150"/>
      <c r="BF348" s="150"/>
      <c r="BG348" s="237" t="s">
        <v>699</v>
      </c>
      <c r="BH348" s="237" t="s">
        <v>1964</v>
      </c>
      <c r="BI348" s="237" t="s">
        <v>701</v>
      </c>
      <c r="BJ348" s="152"/>
      <c r="BK348" s="152"/>
      <c r="BL348" s="153"/>
      <c r="BM348" s="154"/>
      <c r="BN348" s="111" t="s">
        <v>3837</v>
      </c>
      <c r="BO348" s="319" t="s">
        <v>3837</v>
      </c>
      <c r="BP348" s="317"/>
      <c r="BQ348" s="116" t="s">
        <v>704</v>
      </c>
      <c r="BR348" s="116"/>
      <c r="BS348" s="132">
        <v>44965</v>
      </c>
      <c r="BT348" s="133">
        <v>100</v>
      </c>
      <c r="BU348" s="132">
        <v>44965</v>
      </c>
      <c r="BV348" s="132"/>
      <c r="BW348" s="132"/>
      <c r="BX348" s="134"/>
      <c r="BY348" s="134"/>
      <c r="BZ348" s="134"/>
      <c r="CA348" s="132"/>
      <c r="CB348" s="135"/>
      <c r="CC348" s="132"/>
      <c r="CD348" s="136"/>
      <c r="CE348" s="136"/>
      <c r="CF348" s="136"/>
      <c r="CG348" s="135"/>
      <c r="CH348" s="129" t="s">
        <v>701</v>
      </c>
      <c r="CI348" s="132">
        <v>45000</v>
      </c>
      <c r="CJ348" s="132">
        <v>45000</v>
      </c>
      <c r="CK348" s="132"/>
      <c r="CL348" s="132">
        <v>45000</v>
      </c>
      <c r="CM348" s="133">
        <v>100</v>
      </c>
      <c r="CN348" s="132">
        <v>45000</v>
      </c>
      <c r="CO348" s="117"/>
      <c r="CP348" s="137" t="s">
        <v>706</v>
      </c>
      <c r="CQ348" s="132"/>
      <c r="CR348" s="117"/>
      <c r="CS348" s="132"/>
      <c r="CT348" s="133"/>
      <c r="CU348" s="137" t="s">
        <v>4382</v>
      </c>
      <c r="CV348" s="117"/>
      <c r="CW348" s="147"/>
      <c r="CX348" s="147"/>
      <c r="CY348" s="117">
        <v>45035</v>
      </c>
      <c r="CZ348" s="117">
        <v>45035</v>
      </c>
      <c r="DA348" s="117"/>
      <c r="DB348" s="117">
        <v>45035</v>
      </c>
      <c r="DC348" s="133">
        <v>100</v>
      </c>
      <c r="DD348" s="117">
        <v>45035</v>
      </c>
      <c r="DE348" s="138"/>
      <c r="DF348" s="138">
        <v>45019</v>
      </c>
      <c r="DG348" s="139" t="s">
        <v>4413</v>
      </c>
      <c r="DH348" s="117">
        <v>45044</v>
      </c>
      <c r="DI348" s="117">
        <v>45044</v>
      </c>
      <c r="DJ348" s="117">
        <v>45044</v>
      </c>
      <c r="DK348" s="117">
        <v>45044</v>
      </c>
      <c r="DL348" s="117"/>
      <c r="DM348" s="117"/>
      <c r="DN348" s="117"/>
      <c r="DO348" s="117"/>
      <c r="DP348" s="140"/>
      <c r="DQ348" s="117"/>
      <c r="DR348" s="117"/>
      <c r="DS348" s="117">
        <v>45070</v>
      </c>
      <c r="DT348" s="117">
        <v>45070</v>
      </c>
      <c r="DU348" s="117"/>
      <c r="DV348" s="117">
        <v>45070</v>
      </c>
      <c r="DW348" s="133">
        <v>100</v>
      </c>
      <c r="DX348" s="117">
        <v>45070</v>
      </c>
      <c r="DY348" s="117"/>
      <c r="DZ348" s="117">
        <v>45037</v>
      </c>
      <c r="EA348" s="117">
        <v>45037</v>
      </c>
      <c r="EB348" s="117"/>
      <c r="EC348" s="117">
        <v>45037</v>
      </c>
      <c r="ED348" s="116">
        <v>100</v>
      </c>
      <c r="EE348" s="117">
        <v>45037</v>
      </c>
      <c r="EF348" s="117" t="s">
        <v>4613</v>
      </c>
      <c r="EG348" s="117">
        <v>45037</v>
      </c>
      <c r="EH348" s="117">
        <v>45037</v>
      </c>
      <c r="EI348" s="117"/>
      <c r="EJ348" s="117">
        <v>45038</v>
      </c>
      <c r="EK348" s="116">
        <v>100</v>
      </c>
      <c r="EL348" s="117">
        <v>45062</v>
      </c>
      <c r="EM348" s="122" t="s">
        <v>4909</v>
      </c>
      <c r="EN348" s="141"/>
      <c r="EO348" s="141"/>
      <c r="EP348" s="141"/>
      <c r="EQ348" s="141"/>
      <c r="ER348" s="141"/>
      <c r="ES348" s="141"/>
      <c r="ET348" s="141"/>
      <c r="EU348" s="117"/>
      <c r="EV348" s="117"/>
      <c r="EW348" s="117"/>
      <c r="EX348" s="117"/>
      <c r="EY348" s="117"/>
      <c r="EZ348" s="117"/>
      <c r="FA348" s="117"/>
      <c r="FB348" s="117">
        <v>45050</v>
      </c>
      <c r="FC348" s="117">
        <v>45050</v>
      </c>
      <c r="FD348" s="117">
        <v>45050</v>
      </c>
      <c r="FE348" s="117">
        <v>45051</v>
      </c>
      <c r="FF348" s="116">
        <v>70</v>
      </c>
      <c r="FG348" s="117"/>
      <c r="FH348" s="138"/>
      <c r="FI348" s="142"/>
      <c r="FJ348" s="142"/>
      <c r="FK348" s="143"/>
      <c r="FL348" s="143"/>
      <c r="FM348" s="139"/>
      <c r="FN348" s="142"/>
      <c r="FO348" s="142"/>
      <c r="FP348" s="143"/>
      <c r="FQ348" s="143"/>
      <c r="FR348" s="139"/>
      <c r="FS348" s="487" t="s">
        <v>4718</v>
      </c>
      <c r="FT348" s="488">
        <v>45127</v>
      </c>
      <c r="FU348" s="489" t="s">
        <v>4844</v>
      </c>
      <c r="FW348" s="470" t="s">
        <v>4724</v>
      </c>
      <c r="FX348" s="471">
        <v>45104</v>
      </c>
      <c r="FY348" s="470" t="s">
        <v>4800</v>
      </c>
    </row>
    <row r="349" spans="1:181" ht="20.100000000000001" customHeight="1" x14ac:dyDescent="0.5">
      <c r="A349" s="109">
        <v>348</v>
      </c>
      <c r="B349" s="109" t="s">
        <v>3361</v>
      </c>
      <c r="C349" s="109">
        <v>62</v>
      </c>
      <c r="D349" s="367" t="s">
        <v>3372</v>
      </c>
      <c r="E349" s="110" t="s">
        <v>912</v>
      </c>
      <c r="F349" s="110" t="s">
        <v>1751</v>
      </c>
      <c r="G349" s="111" t="s">
        <v>259</v>
      </c>
      <c r="H349" s="110" t="s">
        <v>3835</v>
      </c>
      <c r="I349" s="110" t="s">
        <v>3843</v>
      </c>
      <c r="J349" s="110"/>
      <c r="K349" s="111" t="s">
        <v>3844</v>
      </c>
      <c r="L349" s="111" t="s">
        <v>2353</v>
      </c>
      <c r="M349" s="111" t="s">
        <v>912</v>
      </c>
      <c r="N349" s="111" t="s">
        <v>682</v>
      </c>
      <c r="O349" s="111" t="s">
        <v>3845</v>
      </c>
      <c r="P349" s="113">
        <v>14.430586</v>
      </c>
      <c r="Q349" s="113">
        <v>100.684348</v>
      </c>
      <c r="R349" s="114" t="s">
        <v>3846</v>
      </c>
      <c r="S349" s="114" t="s">
        <v>3847</v>
      </c>
      <c r="T349" s="115" t="s">
        <v>3848</v>
      </c>
      <c r="U349" s="115" t="s">
        <v>3849</v>
      </c>
      <c r="V349" s="115"/>
      <c r="W349" s="115" t="s">
        <v>3850</v>
      </c>
      <c r="X349" s="115"/>
      <c r="Y349" s="115"/>
      <c r="Z349" s="181"/>
      <c r="AA349" s="181"/>
      <c r="AB349" s="115"/>
      <c r="AC349" s="115"/>
      <c r="AD349" s="166" t="s">
        <v>1762</v>
      </c>
      <c r="AE349" s="166" t="s">
        <v>1763</v>
      </c>
      <c r="AF349" s="117" t="s">
        <v>690</v>
      </c>
      <c r="AG349" s="132">
        <v>44965</v>
      </c>
      <c r="AH349" s="118" t="s">
        <v>691</v>
      </c>
      <c r="AI349" s="118" t="s">
        <v>692</v>
      </c>
      <c r="AJ349" s="145">
        <v>6.5</v>
      </c>
      <c r="AK349" s="146">
        <v>8</v>
      </c>
      <c r="AL349" s="146">
        <v>4</v>
      </c>
      <c r="AM349" s="146">
        <f>AJ349*AK349</f>
        <v>52</v>
      </c>
      <c r="AN349" s="147">
        <v>2</v>
      </c>
      <c r="AO349" s="147">
        <v>3</v>
      </c>
      <c r="AP349" s="240" t="s">
        <v>3851</v>
      </c>
      <c r="AQ349" s="147" t="s">
        <v>752</v>
      </c>
      <c r="AR349" s="147">
        <v>3</v>
      </c>
      <c r="AS349" s="149"/>
      <c r="AT349" s="138">
        <v>44967</v>
      </c>
      <c r="AU349" s="294" t="s">
        <v>2395</v>
      </c>
      <c r="AV349" s="234" t="s">
        <v>696</v>
      </c>
      <c r="AW349" s="235" t="s">
        <v>1386</v>
      </c>
      <c r="AX349" s="147"/>
      <c r="AY349" s="147"/>
      <c r="AZ349" s="147"/>
      <c r="BA349" s="236"/>
      <c r="BB349" s="236"/>
      <c r="BC349" s="147"/>
      <c r="BD349" s="235" t="s">
        <v>698</v>
      </c>
      <c r="BE349" s="150"/>
      <c r="BF349" s="150"/>
      <c r="BG349" s="237" t="s">
        <v>699</v>
      </c>
      <c r="BH349" s="237" t="s">
        <v>1964</v>
      </c>
      <c r="BI349" s="237" t="s">
        <v>701</v>
      </c>
      <c r="BJ349" s="152"/>
      <c r="BK349" s="152"/>
      <c r="BL349" s="170" t="s">
        <v>1825</v>
      </c>
      <c r="BM349" s="154"/>
      <c r="BN349" s="111" t="s">
        <v>3845</v>
      </c>
      <c r="BO349" s="319" t="s">
        <v>3845</v>
      </c>
      <c r="BP349" s="317"/>
      <c r="BQ349" s="116" t="s">
        <v>704</v>
      </c>
      <c r="BR349" s="116"/>
      <c r="BS349" s="132">
        <v>44965</v>
      </c>
      <c r="BT349" s="133">
        <v>100</v>
      </c>
      <c r="BU349" s="132">
        <v>44965</v>
      </c>
      <c r="BV349" s="132"/>
      <c r="BW349" s="132"/>
      <c r="BX349" s="134"/>
      <c r="BY349" s="134"/>
      <c r="BZ349" s="134"/>
      <c r="CA349" s="132"/>
      <c r="CB349" s="135"/>
      <c r="CC349" s="132"/>
      <c r="CD349" s="136"/>
      <c r="CE349" s="136"/>
      <c r="CF349" s="136"/>
      <c r="CG349" s="135"/>
      <c r="CH349" s="129" t="s">
        <v>701</v>
      </c>
      <c r="CI349" s="117">
        <v>44999</v>
      </c>
      <c r="CJ349" s="117">
        <v>44999</v>
      </c>
      <c r="CK349" s="132"/>
      <c r="CL349" s="117">
        <v>44999</v>
      </c>
      <c r="CM349" s="133">
        <v>100</v>
      </c>
      <c r="CN349" s="117">
        <v>44999</v>
      </c>
      <c r="CO349" s="117"/>
      <c r="CP349" s="137" t="s">
        <v>706</v>
      </c>
      <c r="CQ349" s="132"/>
      <c r="CR349" s="117"/>
      <c r="CS349" s="132"/>
      <c r="CT349" s="133"/>
      <c r="CU349" s="137" t="s">
        <v>4382</v>
      </c>
      <c r="CV349" s="117"/>
      <c r="CW349" s="147"/>
      <c r="CX349" s="147"/>
      <c r="CY349" s="117">
        <v>45004</v>
      </c>
      <c r="CZ349" s="117">
        <v>45004</v>
      </c>
      <c r="DA349" s="117"/>
      <c r="DB349" s="117">
        <v>45006</v>
      </c>
      <c r="DC349" s="133">
        <v>100</v>
      </c>
      <c r="DD349" s="117">
        <v>45006</v>
      </c>
      <c r="DE349" s="138"/>
      <c r="DF349" s="138">
        <v>45012</v>
      </c>
      <c r="DG349" s="139" t="s">
        <v>4383</v>
      </c>
      <c r="DH349" s="117">
        <v>45035</v>
      </c>
      <c r="DI349" s="117">
        <v>45035</v>
      </c>
      <c r="DJ349" s="117">
        <v>45035</v>
      </c>
      <c r="DK349" s="117">
        <v>45035</v>
      </c>
      <c r="DL349" s="117"/>
      <c r="DM349" s="117"/>
      <c r="DN349" s="117"/>
      <c r="DO349" s="117"/>
      <c r="DP349" s="140"/>
      <c r="DQ349" s="117"/>
      <c r="DR349" s="117"/>
      <c r="DS349" s="117">
        <v>45070</v>
      </c>
      <c r="DT349" s="117">
        <v>45070</v>
      </c>
      <c r="DU349" s="117"/>
      <c r="DV349" s="117">
        <v>45070</v>
      </c>
      <c r="DW349" s="133">
        <v>100</v>
      </c>
      <c r="DX349" s="117">
        <v>45070</v>
      </c>
      <c r="DY349" s="117"/>
      <c r="DZ349" s="117">
        <v>45035</v>
      </c>
      <c r="EA349" s="117">
        <v>45035</v>
      </c>
      <c r="EB349" s="117"/>
      <c r="EC349" s="117">
        <v>45035</v>
      </c>
      <c r="ED349" s="116">
        <v>100</v>
      </c>
      <c r="EE349" s="117">
        <v>45035</v>
      </c>
      <c r="EF349" s="117" t="s">
        <v>780</v>
      </c>
      <c r="EG349" s="117">
        <v>45035</v>
      </c>
      <c r="EH349" s="117">
        <v>45035</v>
      </c>
      <c r="EI349" s="117"/>
      <c r="EJ349" s="117">
        <v>45036</v>
      </c>
      <c r="EK349" s="116">
        <v>100</v>
      </c>
      <c r="EL349" s="117">
        <v>45062</v>
      </c>
      <c r="EM349" s="122" t="s">
        <v>4910</v>
      </c>
      <c r="EN349" s="141"/>
      <c r="EO349" s="141"/>
      <c r="EP349" s="141"/>
      <c r="EQ349" s="141"/>
      <c r="ER349" s="141"/>
      <c r="ES349" s="141"/>
      <c r="ET349" s="141"/>
      <c r="EU349" s="117"/>
      <c r="EV349" s="117"/>
      <c r="EW349" s="117"/>
      <c r="EX349" s="117"/>
      <c r="EY349" s="117"/>
      <c r="EZ349" s="117"/>
      <c r="FA349" s="117"/>
      <c r="FB349" s="117">
        <v>45046</v>
      </c>
      <c r="FC349" s="117">
        <v>45046</v>
      </c>
      <c r="FD349" s="117">
        <v>45046</v>
      </c>
      <c r="FE349" s="117">
        <v>45048</v>
      </c>
      <c r="FF349" s="116">
        <v>70</v>
      </c>
      <c r="FG349" s="117"/>
      <c r="FH349" s="138"/>
      <c r="FI349" s="142"/>
      <c r="FJ349" s="142"/>
      <c r="FK349" s="143"/>
      <c r="FL349" s="143"/>
      <c r="FM349" s="139"/>
      <c r="FN349" s="142"/>
      <c r="FO349" s="142"/>
      <c r="FP349" s="143"/>
      <c r="FQ349" s="143"/>
      <c r="FR349" s="139"/>
      <c r="FS349" s="487" t="s">
        <v>4718</v>
      </c>
      <c r="FT349" s="488">
        <v>45128</v>
      </c>
      <c r="FU349" s="489" t="s">
        <v>4844</v>
      </c>
      <c r="FW349" s="470" t="s">
        <v>4724</v>
      </c>
      <c r="FX349" s="471">
        <v>45104</v>
      </c>
      <c r="FY349" s="470" t="s">
        <v>4800</v>
      </c>
    </row>
    <row r="350" spans="1:181" ht="20.100000000000001" customHeight="1" x14ac:dyDescent="0.5">
      <c r="A350" s="109">
        <v>349</v>
      </c>
      <c r="B350" s="109" t="s">
        <v>3361</v>
      </c>
      <c r="C350" s="109">
        <v>63</v>
      </c>
      <c r="D350" s="367" t="s">
        <v>3372</v>
      </c>
      <c r="E350" s="110" t="s">
        <v>912</v>
      </c>
      <c r="F350" s="110" t="s">
        <v>1751</v>
      </c>
      <c r="G350" s="111" t="s">
        <v>259</v>
      </c>
      <c r="H350" s="110" t="s">
        <v>3835</v>
      </c>
      <c r="I350" s="110" t="s">
        <v>3852</v>
      </c>
      <c r="J350" s="110"/>
      <c r="K350" s="111" t="s">
        <v>3853</v>
      </c>
      <c r="L350" s="111" t="s">
        <v>2353</v>
      </c>
      <c r="M350" s="111" t="s">
        <v>912</v>
      </c>
      <c r="N350" s="111" t="s">
        <v>682</v>
      </c>
      <c r="O350" s="111" t="s">
        <v>3855</v>
      </c>
      <c r="P350" s="113">
        <v>14.434415</v>
      </c>
      <c r="Q350" s="113">
        <v>100.752786</v>
      </c>
      <c r="R350" s="114" t="s">
        <v>3856</v>
      </c>
      <c r="S350" s="114" t="s">
        <v>3857</v>
      </c>
      <c r="T350" s="115" t="s">
        <v>3858</v>
      </c>
      <c r="U350" s="115" t="s">
        <v>3859</v>
      </c>
      <c r="V350" s="115"/>
      <c r="W350" s="115" t="s">
        <v>3860</v>
      </c>
      <c r="X350" s="115"/>
      <c r="Y350" s="115"/>
      <c r="Z350" s="181"/>
      <c r="AA350" s="181"/>
      <c r="AB350" s="115"/>
      <c r="AC350" s="115"/>
      <c r="AD350" s="166" t="s">
        <v>1762</v>
      </c>
      <c r="AE350" s="166" t="s">
        <v>1763</v>
      </c>
      <c r="AF350" s="117" t="s">
        <v>690</v>
      </c>
      <c r="AG350" s="132">
        <v>44965</v>
      </c>
      <c r="AH350" s="118" t="s">
        <v>691</v>
      </c>
      <c r="AI350" s="118" t="s">
        <v>692</v>
      </c>
      <c r="AJ350" s="145">
        <v>6.5</v>
      </c>
      <c r="AK350" s="146">
        <v>11.5</v>
      </c>
      <c r="AL350" s="146">
        <v>3.5</v>
      </c>
      <c r="AM350" s="146">
        <f>AJ350*AK350</f>
        <v>74.75</v>
      </c>
      <c r="AN350" s="147">
        <v>1</v>
      </c>
      <c r="AO350" s="147">
        <v>1</v>
      </c>
      <c r="AP350" s="240" t="s">
        <v>3861</v>
      </c>
      <c r="AQ350" s="147" t="s">
        <v>752</v>
      </c>
      <c r="AR350" s="147">
        <v>3</v>
      </c>
      <c r="AS350" s="149"/>
      <c r="AT350" s="138">
        <v>44967</v>
      </c>
      <c r="AU350" s="294" t="s">
        <v>2395</v>
      </c>
      <c r="AV350" s="234" t="s">
        <v>696</v>
      </c>
      <c r="AW350" s="150"/>
      <c r="AX350" s="147"/>
      <c r="AY350" s="147"/>
      <c r="AZ350" s="147"/>
      <c r="BA350" s="236"/>
      <c r="BB350" s="147" t="s">
        <v>697</v>
      </c>
      <c r="BC350" s="147"/>
      <c r="BD350" s="235" t="s">
        <v>698</v>
      </c>
      <c r="BE350" s="150"/>
      <c r="BF350" s="150"/>
      <c r="BG350" s="237" t="s">
        <v>699</v>
      </c>
      <c r="BH350" s="237" t="s">
        <v>1964</v>
      </c>
      <c r="BI350" s="237" t="s">
        <v>701</v>
      </c>
      <c r="BJ350" s="152"/>
      <c r="BK350" s="152"/>
      <c r="BL350" s="153"/>
      <c r="BM350" s="154"/>
      <c r="BN350" s="111" t="s">
        <v>3855</v>
      </c>
      <c r="BO350" s="317" t="s">
        <v>3854</v>
      </c>
      <c r="BP350" s="317" t="s">
        <v>703</v>
      </c>
      <c r="BQ350" s="116" t="s">
        <v>704</v>
      </c>
      <c r="BR350" s="116"/>
      <c r="BS350" s="132">
        <v>44965</v>
      </c>
      <c r="BT350" s="133">
        <v>100</v>
      </c>
      <c r="BU350" s="132">
        <v>44965</v>
      </c>
      <c r="BV350" s="132"/>
      <c r="BW350" s="132"/>
      <c r="BX350" s="134"/>
      <c r="BY350" s="134"/>
      <c r="BZ350" s="134"/>
      <c r="CA350" s="132"/>
      <c r="CB350" s="135"/>
      <c r="CC350" s="132"/>
      <c r="CD350" s="136"/>
      <c r="CE350" s="136"/>
      <c r="CF350" s="136"/>
      <c r="CG350" s="135"/>
      <c r="CH350" s="129" t="s">
        <v>701</v>
      </c>
      <c r="CI350" s="117">
        <v>45006</v>
      </c>
      <c r="CJ350" s="117">
        <v>45006</v>
      </c>
      <c r="CK350" s="117"/>
      <c r="CL350" s="117">
        <v>45006</v>
      </c>
      <c r="CM350" s="133">
        <v>100</v>
      </c>
      <c r="CN350" s="117">
        <v>45006</v>
      </c>
      <c r="CO350" s="117"/>
      <c r="CP350" s="137" t="s">
        <v>706</v>
      </c>
      <c r="CQ350" s="132"/>
      <c r="CR350" s="117"/>
      <c r="CS350" s="132"/>
      <c r="CT350" s="133"/>
      <c r="CU350" s="137" t="s">
        <v>4382</v>
      </c>
      <c r="CV350" s="117"/>
      <c r="CW350" s="147"/>
      <c r="CX350" s="147"/>
      <c r="CY350" s="117">
        <v>45006</v>
      </c>
      <c r="CZ350" s="117">
        <v>45006</v>
      </c>
      <c r="DA350" s="117"/>
      <c r="DB350" s="117">
        <v>45006</v>
      </c>
      <c r="DC350" s="133">
        <v>100</v>
      </c>
      <c r="DD350" s="117">
        <v>45006</v>
      </c>
      <c r="DE350" s="138"/>
      <c r="DF350" s="138">
        <v>45019</v>
      </c>
      <c r="DG350" s="139" t="s">
        <v>4413</v>
      </c>
      <c r="DH350" s="117">
        <v>45044</v>
      </c>
      <c r="DI350" s="117">
        <v>45044</v>
      </c>
      <c r="DJ350" s="117">
        <v>45044</v>
      </c>
      <c r="DK350" s="117">
        <v>45044</v>
      </c>
      <c r="DL350" s="117"/>
      <c r="DM350" s="117"/>
      <c r="DN350" s="117"/>
      <c r="DO350" s="117"/>
      <c r="DP350" s="140"/>
      <c r="DQ350" s="117"/>
      <c r="DR350" s="117"/>
      <c r="DS350" s="117">
        <v>45071</v>
      </c>
      <c r="DT350" s="117">
        <v>45071</v>
      </c>
      <c r="DU350" s="117"/>
      <c r="DV350" s="117">
        <v>45071</v>
      </c>
      <c r="DW350" s="133">
        <v>100</v>
      </c>
      <c r="DX350" s="117">
        <v>45071</v>
      </c>
      <c r="DY350" s="117"/>
      <c r="DZ350" s="117">
        <v>45037</v>
      </c>
      <c r="EA350" s="117">
        <v>45037</v>
      </c>
      <c r="EB350" s="117"/>
      <c r="EC350" s="117">
        <v>45037</v>
      </c>
      <c r="ED350" s="116">
        <v>100</v>
      </c>
      <c r="EE350" s="117">
        <v>45037</v>
      </c>
      <c r="EF350" s="117" t="s">
        <v>4614</v>
      </c>
      <c r="EG350" s="117">
        <v>45037</v>
      </c>
      <c r="EH350" s="117">
        <v>45037</v>
      </c>
      <c r="EI350" s="117"/>
      <c r="EJ350" s="117">
        <v>45038</v>
      </c>
      <c r="EK350" s="116">
        <v>100</v>
      </c>
      <c r="EL350" s="117">
        <v>45062</v>
      </c>
      <c r="EM350" s="122" t="s">
        <v>4911</v>
      </c>
      <c r="EN350" s="141"/>
      <c r="EO350" s="141"/>
      <c r="EP350" s="141"/>
      <c r="EQ350" s="141"/>
      <c r="ER350" s="141"/>
      <c r="ES350" s="141"/>
      <c r="ET350" s="141"/>
      <c r="EU350" s="117"/>
      <c r="EV350" s="117"/>
      <c r="EW350" s="117"/>
      <c r="EX350" s="117"/>
      <c r="EY350" s="117"/>
      <c r="EZ350" s="117"/>
      <c r="FA350" s="117"/>
      <c r="FB350" s="117">
        <v>45018</v>
      </c>
      <c r="FC350" s="117">
        <v>45018</v>
      </c>
      <c r="FD350" s="117">
        <v>45018</v>
      </c>
      <c r="FE350" s="117">
        <v>45049</v>
      </c>
      <c r="FF350" s="116">
        <v>70</v>
      </c>
      <c r="FG350" s="117"/>
      <c r="FH350" s="138"/>
      <c r="FI350" s="142"/>
      <c r="FJ350" s="142"/>
      <c r="FK350" s="143">
        <v>243347</v>
      </c>
      <c r="FL350" s="143">
        <v>243347</v>
      </c>
      <c r="FM350" s="139" t="s">
        <v>708</v>
      </c>
      <c r="FN350" s="142"/>
      <c r="FO350" s="142"/>
      <c r="FP350" s="143">
        <v>243347</v>
      </c>
      <c r="FQ350" s="143">
        <v>243347</v>
      </c>
      <c r="FR350" s="157" t="s">
        <v>729</v>
      </c>
      <c r="FS350" s="487" t="s">
        <v>4718</v>
      </c>
      <c r="FT350" s="488">
        <v>45128</v>
      </c>
      <c r="FU350" s="489" t="s">
        <v>4844</v>
      </c>
      <c r="FW350" s="470" t="s">
        <v>4724</v>
      </c>
      <c r="FX350" s="471">
        <v>45104</v>
      </c>
      <c r="FY350" s="470" t="s">
        <v>4800</v>
      </c>
    </row>
    <row r="351" spans="1:181" ht="20.100000000000001" customHeight="1" x14ac:dyDescent="0.5">
      <c r="A351" s="109">
        <v>350</v>
      </c>
      <c r="B351" s="109" t="s">
        <v>3361</v>
      </c>
      <c r="C351" s="109">
        <v>64</v>
      </c>
      <c r="D351" s="367" t="s">
        <v>3372</v>
      </c>
      <c r="E351" s="110" t="s">
        <v>912</v>
      </c>
      <c r="F351" s="110" t="s">
        <v>1751</v>
      </c>
      <c r="G351" s="111" t="s">
        <v>259</v>
      </c>
      <c r="H351" s="110" t="s">
        <v>3862</v>
      </c>
      <c r="I351" s="110" t="s">
        <v>3862</v>
      </c>
      <c r="J351" s="110"/>
      <c r="K351" s="111" t="s">
        <v>3863</v>
      </c>
      <c r="L351" s="111" t="s">
        <v>2375</v>
      </c>
      <c r="M351" s="111" t="s">
        <v>912</v>
      </c>
      <c r="N351" s="111" t="s">
        <v>682</v>
      </c>
      <c r="O351" s="111" t="s">
        <v>3864</v>
      </c>
      <c r="P351" s="113">
        <v>14.212641</v>
      </c>
      <c r="Q351" s="113">
        <v>100.499199</v>
      </c>
      <c r="R351" s="114" t="s">
        <v>3865</v>
      </c>
      <c r="S351" s="114" t="s">
        <v>3866</v>
      </c>
      <c r="T351" s="115" t="s">
        <v>3867</v>
      </c>
      <c r="U351" s="115" t="s">
        <v>3868</v>
      </c>
      <c r="V351" s="115"/>
      <c r="W351" s="115" t="s">
        <v>3869</v>
      </c>
      <c r="X351" s="115"/>
      <c r="Y351" s="115"/>
      <c r="Z351" s="181"/>
      <c r="AA351" s="181"/>
      <c r="AB351" s="115"/>
      <c r="AC351" s="115"/>
      <c r="AD351" s="166" t="s">
        <v>1762</v>
      </c>
      <c r="AE351" s="166" t="s">
        <v>1763</v>
      </c>
      <c r="AF351" s="117" t="s">
        <v>690</v>
      </c>
      <c r="AG351" s="132">
        <v>44966</v>
      </c>
      <c r="AH351" s="118" t="s">
        <v>691</v>
      </c>
      <c r="AI351" s="118" t="s">
        <v>692</v>
      </c>
      <c r="AJ351" s="145">
        <v>6</v>
      </c>
      <c r="AK351" s="146">
        <v>10</v>
      </c>
      <c r="AL351" s="146">
        <v>3.3</v>
      </c>
      <c r="AM351" s="146">
        <f>AJ351*AK351</f>
        <v>60</v>
      </c>
      <c r="AN351" s="147">
        <v>2</v>
      </c>
      <c r="AO351" s="147">
        <v>2</v>
      </c>
      <c r="AP351" s="240" t="s">
        <v>3870</v>
      </c>
      <c r="AQ351" s="330"/>
      <c r="AR351" s="147">
        <v>3</v>
      </c>
      <c r="AS351" s="149"/>
      <c r="AT351" s="138">
        <v>44970</v>
      </c>
      <c r="AU351" s="294" t="s">
        <v>3871</v>
      </c>
      <c r="AV351" s="234" t="s">
        <v>696</v>
      </c>
      <c r="AW351" s="150"/>
      <c r="AX351" s="147"/>
      <c r="AY351" s="147" t="s">
        <v>1326</v>
      </c>
      <c r="AZ351" s="147"/>
      <c r="BA351" s="147" t="s">
        <v>697</v>
      </c>
      <c r="BB351" s="147" t="s">
        <v>697</v>
      </c>
      <c r="BC351" s="147"/>
      <c r="BD351" s="150"/>
      <c r="BE351" s="235" t="s">
        <v>3872</v>
      </c>
      <c r="BF351" s="158">
        <v>1</v>
      </c>
      <c r="BG351" s="237" t="s">
        <v>699</v>
      </c>
      <c r="BH351" s="237" t="s">
        <v>1964</v>
      </c>
      <c r="BI351" s="237" t="s">
        <v>701</v>
      </c>
      <c r="BJ351" s="238"/>
      <c r="BK351" s="152"/>
      <c r="BL351" s="170" t="s">
        <v>3120</v>
      </c>
      <c r="BM351" s="154"/>
      <c r="BN351" s="111" t="s">
        <v>3864</v>
      </c>
      <c r="BO351" s="319" t="s">
        <v>3864</v>
      </c>
      <c r="BP351" s="317"/>
      <c r="BQ351" s="116" t="s">
        <v>704</v>
      </c>
      <c r="BR351" s="116"/>
      <c r="BS351" s="132">
        <v>44966</v>
      </c>
      <c r="BT351" s="133">
        <v>100</v>
      </c>
      <c r="BU351" s="132">
        <v>44966</v>
      </c>
      <c r="BV351" s="132"/>
      <c r="BW351" s="132"/>
      <c r="BX351" s="134"/>
      <c r="BY351" s="134"/>
      <c r="BZ351" s="134"/>
      <c r="CA351" s="132"/>
      <c r="CB351" s="135"/>
      <c r="CC351" s="132"/>
      <c r="CD351" s="136"/>
      <c r="CE351" s="136"/>
      <c r="CF351" s="136"/>
      <c r="CG351" s="135"/>
      <c r="CH351" s="129" t="s">
        <v>701</v>
      </c>
      <c r="CI351" s="117">
        <v>44999</v>
      </c>
      <c r="CJ351" s="117">
        <v>44999</v>
      </c>
      <c r="CK351" s="132"/>
      <c r="CL351" s="117">
        <v>44999</v>
      </c>
      <c r="CM351" s="133">
        <v>100</v>
      </c>
      <c r="CN351" s="117">
        <v>44999</v>
      </c>
      <c r="CO351" s="117"/>
      <c r="CP351" s="117">
        <v>45019</v>
      </c>
      <c r="CQ351" s="117">
        <v>45019</v>
      </c>
      <c r="CR351" s="117"/>
      <c r="CS351" s="117">
        <v>45019</v>
      </c>
      <c r="CT351" s="133">
        <v>100</v>
      </c>
      <c r="CU351" s="117">
        <v>45019</v>
      </c>
      <c r="CV351" s="117"/>
      <c r="CW351" s="147"/>
      <c r="CX351" s="147" t="s">
        <v>1326</v>
      </c>
      <c r="CY351" s="117">
        <v>45015</v>
      </c>
      <c r="CZ351" s="117">
        <v>45015</v>
      </c>
      <c r="DA351" s="117"/>
      <c r="DB351" s="117">
        <v>45016</v>
      </c>
      <c r="DC351" s="133">
        <v>100</v>
      </c>
      <c r="DD351" s="117">
        <v>45015</v>
      </c>
      <c r="DE351" s="138"/>
      <c r="DF351" s="138">
        <v>45019</v>
      </c>
      <c r="DG351" s="139" t="s">
        <v>4413</v>
      </c>
      <c r="DH351" s="117">
        <v>45037</v>
      </c>
      <c r="DI351" s="117">
        <v>45037</v>
      </c>
      <c r="DJ351" s="117">
        <v>45037</v>
      </c>
      <c r="DK351" s="117">
        <v>45037</v>
      </c>
      <c r="DL351" s="117"/>
      <c r="DM351" s="117"/>
      <c r="DN351" s="117"/>
      <c r="DO351" s="117"/>
      <c r="DP351" s="140"/>
      <c r="DQ351" s="117"/>
      <c r="DR351" s="117"/>
      <c r="DS351" s="117">
        <v>45064</v>
      </c>
      <c r="DT351" s="117">
        <v>45064</v>
      </c>
      <c r="DU351" s="117"/>
      <c r="DV351" s="117">
        <v>45064</v>
      </c>
      <c r="DW351" s="133">
        <v>100</v>
      </c>
      <c r="DX351" s="117">
        <v>45064</v>
      </c>
      <c r="DY351" s="117"/>
      <c r="DZ351" s="117">
        <v>45038</v>
      </c>
      <c r="EA351" s="117">
        <v>45038</v>
      </c>
      <c r="EB351" s="117"/>
      <c r="EC351" s="117">
        <v>45038</v>
      </c>
      <c r="ED351" s="116">
        <v>100</v>
      </c>
      <c r="EE351" s="117">
        <v>45038</v>
      </c>
      <c r="EF351" s="117" t="s">
        <v>1044</v>
      </c>
      <c r="EG351" s="117">
        <v>45038</v>
      </c>
      <c r="EH351" s="117">
        <v>45038</v>
      </c>
      <c r="EI351" s="117"/>
      <c r="EJ351" s="117">
        <v>45038</v>
      </c>
      <c r="EK351" s="116">
        <v>100</v>
      </c>
      <c r="EL351" s="117">
        <v>45062</v>
      </c>
      <c r="EM351" s="122" t="s">
        <v>1044</v>
      </c>
      <c r="EN351" s="141"/>
      <c r="EO351" s="141"/>
      <c r="EP351" s="141"/>
      <c r="EQ351" s="141"/>
      <c r="ER351" s="141"/>
      <c r="ES351" s="141"/>
      <c r="ET351" s="141"/>
      <c r="EU351" s="117"/>
      <c r="EV351" s="117"/>
      <c r="EW351" s="117"/>
      <c r="EX351" s="117"/>
      <c r="EY351" s="117"/>
      <c r="EZ351" s="117"/>
      <c r="FA351" s="117"/>
      <c r="FB351" s="117">
        <v>45045</v>
      </c>
      <c r="FC351" s="117">
        <v>45045</v>
      </c>
      <c r="FD351" s="117">
        <v>45045</v>
      </c>
      <c r="FE351" s="117">
        <v>45046</v>
      </c>
      <c r="FF351" s="116">
        <v>70</v>
      </c>
      <c r="FG351" s="117"/>
      <c r="FH351" s="138"/>
      <c r="FI351" s="142"/>
      <c r="FJ351" s="142"/>
      <c r="FK351" s="143"/>
      <c r="FL351" s="143"/>
      <c r="FM351" s="139"/>
      <c r="FN351" s="142"/>
      <c r="FO351" s="142"/>
      <c r="FP351" s="143"/>
      <c r="FQ351" s="143"/>
      <c r="FR351" s="139"/>
      <c r="FS351" s="487" t="s">
        <v>4718</v>
      </c>
      <c r="FT351" s="488">
        <v>45128</v>
      </c>
      <c r="FU351" s="489" t="s">
        <v>4844</v>
      </c>
      <c r="FW351" s="470" t="s">
        <v>4724</v>
      </c>
      <c r="FX351" s="471">
        <v>45104</v>
      </c>
      <c r="FY351" s="470" t="s">
        <v>4800</v>
      </c>
    </row>
    <row r="352" spans="1:181" ht="20.100000000000001" customHeight="1" x14ac:dyDescent="0.5">
      <c r="A352" s="109">
        <v>351</v>
      </c>
      <c r="B352" s="109" t="s">
        <v>3361</v>
      </c>
      <c r="C352" s="109">
        <v>65</v>
      </c>
      <c r="D352" s="367" t="s">
        <v>3372</v>
      </c>
      <c r="E352" s="110" t="s">
        <v>912</v>
      </c>
      <c r="F352" s="110" t="s">
        <v>1751</v>
      </c>
      <c r="G352" s="111" t="s">
        <v>259</v>
      </c>
      <c r="H352" s="110" t="s">
        <v>3873</v>
      </c>
      <c r="I352" s="110" t="s">
        <v>3874</v>
      </c>
      <c r="J352" s="110"/>
      <c r="K352" s="111" t="s">
        <v>3875</v>
      </c>
      <c r="L352" s="111" t="s">
        <v>2375</v>
      </c>
      <c r="M352" s="111" t="s">
        <v>912</v>
      </c>
      <c r="N352" s="111" t="s">
        <v>682</v>
      </c>
      <c r="O352" s="111" t="s">
        <v>3876</v>
      </c>
      <c r="P352" s="113">
        <v>14.47845</v>
      </c>
      <c r="Q352" s="113">
        <v>100.38019199999999</v>
      </c>
      <c r="R352" s="114" t="s">
        <v>3877</v>
      </c>
      <c r="S352" s="114" t="s">
        <v>3878</v>
      </c>
      <c r="T352" s="115" t="s">
        <v>3879</v>
      </c>
      <c r="U352" s="115" t="s">
        <v>3880</v>
      </c>
      <c r="V352" s="115"/>
      <c r="W352" s="115" t="s">
        <v>3881</v>
      </c>
      <c r="X352" s="115"/>
      <c r="Y352" s="115"/>
      <c r="Z352" s="181"/>
      <c r="AA352" s="181"/>
      <c r="AB352" s="115"/>
      <c r="AC352" s="115"/>
      <c r="AD352" s="166" t="s">
        <v>1762</v>
      </c>
      <c r="AE352" s="166" t="s">
        <v>1763</v>
      </c>
      <c r="AF352" s="117" t="s">
        <v>690</v>
      </c>
      <c r="AG352" s="132">
        <v>44964</v>
      </c>
      <c r="AH352" s="168" t="s">
        <v>691</v>
      </c>
      <c r="AI352" s="118" t="s">
        <v>692</v>
      </c>
      <c r="AJ352" s="145">
        <v>6</v>
      </c>
      <c r="AK352" s="146">
        <v>9.1999999999999993</v>
      </c>
      <c r="AL352" s="146">
        <v>3.4</v>
      </c>
      <c r="AM352" s="146">
        <v>55.2</v>
      </c>
      <c r="AN352" s="147">
        <v>1</v>
      </c>
      <c r="AO352" s="147">
        <v>1</v>
      </c>
      <c r="AP352" s="240"/>
      <c r="AQ352" s="381" t="s">
        <v>848</v>
      </c>
      <c r="AR352" s="147">
        <v>1</v>
      </c>
      <c r="AS352" s="147"/>
      <c r="AT352" s="138">
        <v>44964</v>
      </c>
      <c r="AU352" s="294" t="s">
        <v>2371</v>
      </c>
      <c r="AV352" s="234" t="s">
        <v>725</v>
      </c>
      <c r="AW352" s="235"/>
      <c r="AX352" s="236"/>
      <c r="AY352" s="236"/>
      <c r="AZ352" s="236"/>
      <c r="BA352" s="236"/>
      <c r="BB352" s="236" t="s">
        <v>697</v>
      </c>
      <c r="BC352" s="236"/>
      <c r="BD352" s="235" t="s">
        <v>698</v>
      </c>
      <c r="BE352" s="235"/>
      <c r="BF352" s="235"/>
      <c r="BG352" s="237" t="s">
        <v>699</v>
      </c>
      <c r="BH352" s="321" t="s">
        <v>1964</v>
      </c>
      <c r="BI352" s="237" t="s">
        <v>701</v>
      </c>
      <c r="BJ352" s="238"/>
      <c r="BK352" s="238"/>
      <c r="BL352" s="170" t="s">
        <v>3882</v>
      </c>
      <c r="BM352" s="154"/>
      <c r="BN352" s="111" t="s">
        <v>3876</v>
      </c>
      <c r="BO352" s="319" t="s">
        <v>3876</v>
      </c>
      <c r="BP352" s="317"/>
      <c r="BQ352" s="116" t="s">
        <v>704</v>
      </c>
      <c r="BR352" s="116"/>
      <c r="BS352" s="132">
        <v>44964</v>
      </c>
      <c r="BT352" s="133">
        <v>100</v>
      </c>
      <c r="BU352" s="132">
        <v>44964</v>
      </c>
      <c r="BV352" s="132"/>
      <c r="BW352" s="132"/>
      <c r="BX352" s="134"/>
      <c r="BY352" s="134"/>
      <c r="BZ352" s="134"/>
      <c r="CA352" s="132"/>
      <c r="CB352" s="135"/>
      <c r="CC352" s="132"/>
      <c r="CD352" s="136"/>
      <c r="CE352" s="136"/>
      <c r="CF352" s="136"/>
      <c r="CG352" s="135"/>
      <c r="CH352" s="129" t="s">
        <v>701</v>
      </c>
      <c r="CI352" s="132">
        <v>44986</v>
      </c>
      <c r="CJ352" s="132">
        <v>44986</v>
      </c>
      <c r="CK352" s="132"/>
      <c r="CL352" s="132">
        <v>44986</v>
      </c>
      <c r="CM352" s="133">
        <v>100</v>
      </c>
      <c r="CN352" s="132">
        <v>44986</v>
      </c>
      <c r="CO352" s="132"/>
      <c r="CP352" s="137" t="s">
        <v>706</v>
      </c>
      <c r="CQ352" s="132"/>
      <c r="CR352" s="117"/>
      <c r="CS352" s="132"/>
      <c r="CT352" s="133"/>
      <c r="CU352" s="137" t="s">
        <v>4382</v>
      </c>
      <c r="CV352" s="117"/>
      <c r="CW352" s="236"/>
      <c r="CX352" s="236"/>
      <c r="CY352" s="117">
        <v>45023</v>
      </c>
      <c r="CZ352" s="117">
        <v>45023</v>
      </c>
      <c r="DA352" s="117"/>
      <c r="DB352" s="117">
        <v>45023</v>
      </c>
      <c r="DC352" s="133">
        <v>100</v>
      </c>
      <c r="DD352" s="117">
        <v>45023</v>
      </c>
      <c r="DE352" s="138"/>
      <c r="DF352" s="138">
        <v>45007</v>
      </c>
      <c r="DG352" s="139" t="s">
        <v>4446</v>
      </c>
      <c r="DH352" s="117">
        <v>45035</v>
      </c>
      <c r="DI352" s="117">
        <v>45035</v>
      </c>
      <c r="DJ352" s="117">
        <v>45035</v>
      </c>
      <c r="DK352" s="117">
        <v>45035</v>
      </c>
      <c r="DL352" s="117"/>
      <c r="DM352" s="117"/>
      <c r="DN352" s="117"/>
      <c r="DO352" s="117"/>
      <c r="DP352" s="140"/>
      <c r="DQ352" s="117"/>
      <c r="DR352" s="117"/>
      <c r="DS352" s="117"/>
      <c r="DT352" s="117"/>
      <c r="DU352" s="117"/>
      <c r="DV352" s="117"/>
      <c r="DW352" s="133"/>
      <c r="DX352" s="117"/>
      <c r="DY352" s="117"/>
      <c r="DZ352" s="117">
        <v>45037</v>
      </c>
      <c r="EA352" s="117">
        <v>45037</v>
      </c>
      <c r="EB352" s="117"/>
      <c r="EC352" s="117">
        <v>45037</v>
      </c>
      <c r="ED352" s="116">
        <v>100</v>
      </c>
      <c r="EE352" s="117">
        <v>45037</v>
      </c>
      <c r="EF352" s="117" t="s">
        <v>1044</v>
      </c>
      <c r="EG352" s="117">
        <v>45037</v>
      </c>
      <c r="EH352" s="117">
        <v>45037</v>
      </c>
      <c r="EI352" s="117"/>
      <c r="EJ352" s="117">
        <v>45037</v>
      </c>
      <c r="EK352" s="116">
        <v>100</v>
      </c>
      <c r="EL352" s="117">
        <v>45062</v>
      </c>
      <c r="EM352" s="122" t="s">
        <v>1044</v>
      </c>
      <c r="EN352" s="141"/>
      <c r="EO352" s="141"/>
      <c r="EP352" s="141"/>
      <c r="EQ352" s="141"/>
      <c r="ER352" s="141"/>
      <c r="ES352" s="141"/>
      <c r="ET352" s="141"/>
      <c r="EU352" s="117"/>
      <c r="EV352" s="117"/>
      <c r="EW352" s="117"/>
      <c r="EX352" s="117"/>
      <c r="EY352" s="117"/>
      <c r="EZ352" s="117"/>
      <c r="FA352" s="117"/>
      <c r="FB352" s="117">
        <v>45046</v>
      </c>
      <c r="FC352" s="117">
        <v>45046</v>
      </c>
      <c r="FD352" s="117">
        <v>45046</v>
      </c>
      <c r="FE352" s="117">
        <v>45048</v>
      </c>
      <c r="FF352" s="116">
        <v>50</v>
      </c>
      <c r="FG352" s="117"/>
      <c r="FH352" s="138" t="s">
        <v>4912</v>
      </c>
      <c r="FI352" s="142"/>
      <c r="FJ352" s="142"/>
      <c r="FK352" s="143">
        <v>243347</v>
      </c>
      <c r="FL352" s="143">
        <v>243347</v>
      </c>
      <c r="FM352" s="139" t="s">
        <v>708</v>
      </c>
      <c r="FN352" s="142"/>
      <c r="FO352" s="142"/>
      <c r="FP352" s="143">
        <v>243347</v>
      </c>
      <c r="FQ352" s="143">
        <v>243347</v>
      </c>
      <c r="FR352" s="139" t="s">
        <v>708</v>
      </c>
      <c r="FS352" s="487" t="s">
        <v>4718</v>
      </c>
      <c r="FT352" s="488">
        <v>45128</v>
      </c>
      <c r="FU352" s="489" t="s">
        <v>4844</v>
      </c>
      <c r="FW352" s="470" t="s">
        <v>4724</v>
      </c>
      <c r="FX352" s="471">
        <v>45105</v>
      </c>
      <c r="FY352" s="470" t="s">
        <v>4800</v>
      </c>
    </row>
    <row r="353" spans="1:181" ht="20.100000000000001" customHeight="1" x14ac:dyDescent="0.5">
      <c r="A353" s="109">
        <v>352</v>
      </c>
      <c r="B353" s="109" t="s">
        <v>3361</v>
      </c>
      <c r="C353" s="109">
        <v>66</v>
      </c>
      <c r="D353" s="367" t="s">
        <v>3362</v>
      </c>
      <c r="E353" s="110" t="s">
        <v>912</v>
      </c>
      <c r="F353" s="110" t="s">
        <v>1202</v>
      </c>
      <c r="G353" s="111" t="s">
        <v>294</v>
      </c>
      <c r="H353" s="110" t="s">
        <v>3883</v>
      </c>
      <c r="I353" s="110" t="s">
        <v>3884</v>
      </c>
      <c r="J353" s="110"/>
      <c r="K353" s="111" t="s">
        <v>3885</v>
      </c>
      <c r="L353" s="111" t="s">
        <v>3886</v>
      </c>
      <c r="M353" s="111" t="s">
        <v>912</v>
      </c>
      <c r="N353" s="111" t="s">
        <v>1207</v>
      </c>
      <c r="O353" s="111" t="s">
        <v>3887</v>
      </c>
      <c r="P353" s="113">
        <v>12.772622999999999</v>
      </c>
      <c r="Q353" s="113">
        <v>101.735252</v>
      </c>
      <c r="R353" s="114" t="s">
        <v>3888</v>
      </c>
      <c r="S353" s="114" t="s">
        <v>3889</v>
      </c>
      <c r="T353" s="115"/>
      <c r="U353" s="115"/>
      <c r="V353" s="115"/>
      <c r="W353" s="115" t="s">
        <v>3890</v>
      </c>
      <c r="X353" s="115"/>
      <c r="Y353" s="115"/>
      <c r="Z353" s="181"/>
      <c r="AA353" s="181"/>
      <c r="AB353" s="115"/>
      <c r="AC353" s="115"/>
      <c r="AD353" s="166" t="s">
        <v>1423</v>
      </c>
      <c r="AE353" s="166" t="s">
        <v>1424</v>
      </c>
      <c r="AF353" s="132">
        <v>44984</v>
      </c>
      <c r="AG353" s="132">
        <v>44984</v>
      </c>
      <c r="AH353" s="118" t="s">
        <v>691</v>
      </c>
      <c r="AI353" s="118" t="s">
        <v>692</v>
      </c>
      <c r="AJ353" s="145"/>
      <c r="AK353" s="146"/>
      <c r="AL353" s="146"/>
      <c r="AM353" s="146"/>
      <c r="AN353" s="147"/>
      <c r="AO353" s="147"/>
      <c r="AP353" s="116"/>
      <c r="AQ353" s="147"/>
      <c r="AR353" s="147"/>
      <c r="AS353" s="149"/>
      <c r="AT353" s="122"/>
      <c r="AU353" s="142"/>
      <c r="AV353" s="149"/>
      <c r="AW353" s="150"/>
      <c r="AX353" s="149"/>
      <c r="AY353" s="149"/>
      <c r="AZ353" s="149"/>
      <c r="BA353" s="149"/>
      <c r="BB353" s="149"/>
      <c r="BC353" s="149"/>
      <c r="BD353" s="150" t="s">
        <v>698</v>
      </c>
      <c r="BE353" s="150"/>
      <c r="BF353" s="150"/>
      <c r="BG353" s="151" t="s">
        <v>699</v>
      </c>
      <c r="BH353" s="151" t="s">
        <v>1964</v>
      </c>
      <c r="BI353" s="151" t="s">
        <v>701</v>
      </c>
      <c r="BJ353" s="152"/>
      <c r="BK353" s="152"/>
      <c r="BL353" s="153"/>
      <c r="BM353" s="154"/>
      <c r="BN353" s="155" t="s">
        <v>3887</v>
      </c>
      <c r="BO353" s="311" t="s">
        <v>3887</v>
      </c>
      <c r="BP353" s="196"/>
      <c r="BQ353" s="269" t="s">
        <v>1215</v>
      </c>
      <c r="BR353" s="116"/>
      <c r="BS353" s="132">
        <v>44984</v>
      </c>
      <c r="BT353" s="133">
        <v>100</v>
      </c>
      <c r="BU353" s="132">
        <v>44984</v>
      </c>
      <c r="BV353" s="132"/>
      <c r="BW353" s="132"/>
      <c r="BX353" s="134"/>
      <c r="BY353" s="134"/>
      <c r="BZ353" s="134"/>
      <c r="CA353" s="132"/>
      <c r="CB353" s="135"/>
      <c r="CC353" s="132"/>
      <c r="CD353" s="136"/>
      <c r="CE353" s="136"/>
      <c r="CF353" s="136"/>
      <c r="CG353" s="135"/>
      <c r="CH353" s="129"/>
      <c r="CI353" s="132">
        <v>44996</v>
      </c>
      <c r="CJ353" s="132">
        <v>44996</v>
      </c>
      <c r="CK353" s="132"/>
      <c r="CL353" s="132">
        <v>44996</v>
      </c>
      <c r="CM353" s="133">
        <v>100</v>
      </c>
      <c r="CN353" s="132">
        <v>44996</v>
      </c>
      <c r="CO353" s="240"/>
      <c r="CP353" s="132">
        <v>44996</v>
      </c>
      <c r="CQ353" s="132">
        <v>44996</v>
      </c>
      <c r="CR353" s="240"/>
      <c r="CS353" s="132">
        <v>44996</v>
      </c>
      <c r="CT353" s="133">
        <v>100</v>
      </c>
      <c r="CU353" s="132">
        <v>44996</v>
      </c>
      <c r="CV353" s="116"/>
      <c r="CW353" s="149"/>
      <c r="CX353" s="149"/>
      <c r="CY353" s="117">
        <v>45008</v>
      </c>
      <c r="CZ353" s="117">
        <v>45008</v>
      </c>
      <c r="DA353" s="117"/>
      <c r="DB353" s="117">
        <v>45008</v>
      </c>
      <c r="DC353" s="133">
        <v>100</v>
      </c>
      <c r="DD353" s="117">
        <v>45008</v>
      </c>
      <c r="DE353" s="138"/>
      <c r="DF353" s="138">
        <v>45007</v>
      </c>
      <c r="DG353" s="139" t="s">
        <v>4446</v>
      </c>
      <c r="DH353" s="117">
        <v>45020</v>
      </c>
      <c r="DI353" s="117">
        <v>45020</v>
      </c>
      <c r="DJ353" s="117">
        <v>45020</v>
      </c>
      <c r="DK353" s="117">
        <v>45020</v>
      </c>
      <c r="DL353" s="240"/>
      <c r="DM353" s="240"/>
      <c r="DN353" s="240"/>
      <c r="DO353" s="240"/>
      <c r="DP353" s="271"/>
      <c r="DQ353" s="240"/>
      <c r="DR353" s="240"/>
      <c r="DS353" s="117">
        <v>45059</v>
      </c>
      <c r="DT353" s="117">
        <v>45059</v>
      </c>
      <c r="DU353" s="117"/>
      <c r="DV353" s="117">
        <v>45059</v>
      </c>
      <c r="DW353" s="133">
        <v>100</v>
      </c>
      <c r="DX353" s="117">
        <v>45059</v>
      </c>
      <c r="DY353" s="240"/>
      <c r="DZ353" s="117">
        <v>45039</v>
      </c>
      <c r="EA353" s="117">
        <v>45039</v>
      </c>
      <c r="EB353" s="240"/>
      <c r="EC353" s="117">
        <v>45039</v>
      </c>
      <c r="ED353" s="116">
        <v>100</v>
      </c>
      <c r="EE353" s="117">
        <v>45039</v>
      </c>
      <c r="EF353" s="117" t="s">
        <v>4465</v>
      </c>
      <c r="EG353" s="117">
        <v>45051</v>
      </c>
      <c r="EH353" s="117">
        <v>45051</v>
      </c>
      <c r="EI353" s="117"/>
      <c r="EJ353" s="117">
        <v>45052</v>
      </c>
      <c r="EK353" s="116">
        <v>100</v>
      </c>
      <c r="EL353" s="117">
        <v>45062</v>
      </c>
      <c r="EM353" s="122" t="s">
        <v>4781</v>
      </c>
      <c r="EN353" s="141"/>
      <c r="EO353" s="141"/>
      <c r="EP353" s="141"/>
      <c r="EQ353" s="141"/>
      <c r="ER353" s="141"/>
      <c r="ES353" s="141"/>
      <c r="ET353" s="141"/>
      <c r="EU353" s="240"/>
      <c r="EV353" s="240"/>
      <c r="EW353" s="240"/>
      <c r="EX353" s="240"/>
      <c r="EY353" s="240"/>
      <c r="EZ353" s="240"/>
      <c r="FA353" s="240"/>
      <c r="FB353" s="117">
        <v>45058</v>
      </c>
      <c r="FC353" s="117">
        <v>45055</v>
      </c>
      <c r="FD353" s="117"/>
      <c r="FE353" s="117">
        <v>45056</v>
      </c>
      <c r="FF353" s="116">
        <v>100</v>
      </c>
      <c r="FG353" s="117">
        <v>45070</v>
      </c>
      <c r="FH353" s="138"/>
      <c r="FI353" s="142"/>
      <c r="FJ353" s="142"/>
      <c r="FK353" s="143">
        <v>243354</v>
      </c>
      <c r="FL353" s="143">
        <v>243354</v>
      </c>
      <c r="FM353" s="139" t="s">
        <v>708</v>
      </c>
      <c r="FN353" s="142"/>
      <c r="FO353" s="142"/>
      <c r="FP353" s="143">
        <v>243354</v>
      </c>
      <c r="FQ353" s="143">
        <v>243354</v>
      </c>
      <c r="FR353" s="139" t="s">
        <v>708</v>
      </c>
      <c r="FS353" s="491" t="s">
        <v>4718</v>
      </c>
      <c r="FT353" s="492">
        <v>45176</v>
      </c>
      <c r="FU353" s="462" t="s">
        <v>4778</v>
      </c>
      <c r="FW353" s="446" t="s">
        <v>4724</v>
      </c>
      <c r="FX353" s="455">
        <v>45084</v>
      </c>
      <c r="FY353" s="446" t="s">
        <v>4720</v>
      </c>
    </row>
    <row r="354" spans="1:181" ht="20.100000000000001" customHeight="1" x14ac:dyDescent="0.5">
      <c r="A354" s="109">
        <v>353</v>
      </c>
      <c r="B354" s="109" t="s">
        <v>3361</v>
      </c>
      <c r="C354" s="109">
        <v>67</v>
      </c>
      <c r="D354" s="367" t="s">
        <v>3372</v>
      </c>
      <c r="E354" s="110" t="s">
        <v>912</v>
      </c>
      <c r="F354" s="110" t="s">
        <v>1202</v>
      </c>
      <c r="G354" s="111" t="s">
        <v>294</v>
      </c>
      <c r="H354" s="110" t="s">
        <v>3883</v>
      </c>
      <c r="I354" s="110" t="s">
        <v>3891</v>
      </c>
      <c r="J354" s="110"/>
      <c r="K354" s="111" t="s">
        <v>3892</v>
      </c>
      <c r="L354" s="111" t="s">
        <v>2549</v>
      </c>
      <c r="M354" s="111" t="s">
        <v>912</v>
      </c>
      <c r="N354" s="111" t="s">
        <v>1207</v>
      </c>
      <c r="O354" s="111" t="s">
        <v>3893</v>
      </c>
      <c r="P354" s="113">
        <v>12.733672</v>
      </c>
      <c r="Q354" s="113">
        <v>101.786598</v>
      </c>
      <c r="R354" s="114" t="s">
        <v>3894</v>
      </c>
      <c r="S354" s="114" t="s">
        <v>3895</v>
      </c>
      <c r="T354" s="115"/>
      <c r="U354" s="115"/>
      <c r="V354" s="115"/>
      <c r="W354" s="115" t="s">
        <v>3896</v>
      </c>
      <c r="X354" s="115"/>
      <c r="Y354" s="115"/>
      <c r="Z354" s="181"/>
      <c r="AA354" s="181"/>
      <c r="AB354" s="115"/>
      <c r="AC354" s="115"/>
      <c r="AD354" s="166" t="s">
        <v>1423</v>
      </c>
      <c r="AE354" s="166" t="s">
        <v>1424</v>
      </c>
      <c r="AF354" s="132">
        <v>44984</v>
      </c>
      <c r="AG354" s="132">
        <v>44984</v>
      </c>
      <c r="AH354" s="118" t="s">
        <v>691</v>
      </c>
      <c r="AI354" s="118" t="s">
        <v>692</v>
      </c>
      <c r="AJ354" s="145"/>
      <c r="AK354" s="146"/>
      <c r="AL354" s="146"/>
      <c r="AM354" s="146"/>
      <c r="AN354" s="147"/>
      <c r="AO354" s="147"/>
      <c r="AP354" s="116"/>
      <c r="AQ354" s="147"/>
      <c r="AR354" s="147"/>
      <c r="AS354" s="149"/>
      <c r="AT354" s="122"/>
      <c r="AU354" s="142"/>
      <c r="AV354" s="149"/>
      <c r="AW354" s="150"/>
      <c r="AX354" s="149"/>
      <c r="AY354" s="149"/>
      <c r="AZ354" s="149"/>
      <c r="BA354" s="149"/>
      <c r="BB354" s="149"/>
      <c r="BC354" s="149"/>
      <c r="BD354" s="150" t="s">
        <v>698</v>
      </c>
      <c r="BE354" s="150"/>
      <c r="BF354" s="150"/>
      <c r="BG354" s="151" t="s">
        <v>699</v>
      </c>
      <c r="BH354" s="151" t="s">
        <v>1964</v>
      </c>
      <c r="BI354" s="151" t="s">
        <v>701</v>
      </c>
      <c r="BJ354" s="152"/>
      <c r="BK354" s="152"/>
      <c r="BL354" s="153"/>
      <c r="BM354" s="154"/>
      <c r="BN354" s="155" t="s">
        <v>3893</v>
      </c>
      <c r="BO354" s="311" t="s">
        <v>3893</v>
      </c>
      <c r="BP354" s="196"/>
      <c r="BQ354" s="269" t="s">
        <v>1215</v>
      </c>
      <c r="BR354" s="116"/>
      <c r="BS354" s="132">
        <v>44984</v>
      </c>
      <c r="BT354" s="133">
        <v>100</v>
      </c>
      <c r="BU354" s="132">
        <v>44984</v>
      </c>
      <c r="BV354" s="132"/>
      <c r="BW354" s="132"/>
      <c r="BX354" s="134"/>
      <c r="BY354" s="134"/>
      <c r="BZ354" s="134"/>
      <c r="CA354" s="132"/>
      <c r="CB354" s="135"/>
      <c r="CC354" s="132"/>
      <c r="CD354" s="136"/>
      <c r="CE354" s="136"/>
      <c r="CF354" s="136"/>
      <c r="CG354" s="135"/>
      <c r="CH354" s="129"/>
      <c r="CI354" s="132">
        <v>44999</v>
      </c>
      <c r="CJ354" s="132">
        <v>44999</v>
      </c>
      <c r="CK354" s="132"/>
      <c r="CL354" s="132">
        <v>44999</v>
      </c>
      <c r="CM354" s="133">
        <v>100</v>
      </c>
      <c r="CN354" s="132">
        <v>44999</v>
      </c>
      <c r="CO354" s="240"/>
      <c r="CP354" s="132">
        <v>44999</v>
      </c>
      <c r="CQ354" s="132">
        <v>44999</v>
      </c>
      <c r="CR354" s="240"/>
      <c r="CS354" s="132">
        <v>44999</v>
      </c>
      <c r="CT354" s="133">
        <v>100</v>
      </c>
      <c r="CU354" s="132">
        <v>44999</v>
      </c>
      <c r="CV354" s="116"/>
      <c r="CW354" s="149"/>
      <c r="CX354" s="149"/>
      <c r="CY354" s="117">
        <v>45008</v>
      </c>
      <c r="CZ354" s="117">
        <v>45008</v>
      </c>
      <c r="DA354" s="117"/>
      <c r="DB354" s="117">
        <v>45008</v>
      </c>
      <c r="DC354" s="133">
        <v>100</v>
      </c>
      <c r="DD354" s="117">
        <v>45008</v>
      </c>
      <c r="DE354" s="138"/>
      <c r="DF354" s="138">
        <v>45007</v>
      </c>
      <c r="DG354" s="139" t="s">
        <v>4446</v>
      </c>
      <c r="DH354" s="117">
        <v>45021</v>
      </c>
      <c r="DI354" s="117">
        <v>45021</v>
      </c>
      <c r="DJ354" s="117">
        <v>45021</v>
      </c>
      <c r="DK354" s="117">
        <v>45021</v>
      </c>
      <c r="DL354" s="240"/>
      <c r="DM354" s="240"/>
      <c r="DN354" s="240"/>
      <c r="DO354" s="240"/>
      <c r="DP354" s="271"/>
      <c r="DQ354" s="240"/>
      <c r="DR354" s="240"/>
      <c r="DS354" s="117">
        <v>45059</v>
      </c>
      <c r="DT354" s="117">
        <v>45061</v>
      </c>
      <c r="DU354" s="117"/>
      <c r="DV354" s="117">
        <v>45061</v>
      </c>
      <c r="DW354" s="133">
        <v>100</v>
      </c>
      <c r="DX354" s="117">
        <v>45061</v>
      </c>
      <c r="DY354" s="240"/>
      <c r="DZ354" s="117">
        <v>45039</v>
      </c>
      <c r="EA354" s="117">
        <v>45039</v>
      </c>
      <c r="EB354" s="240"/>
      <c r="EC354" s="117">
        <v>45039</v>
      </c>
      <c r="ED354" s="116">
        <v>100</v>
      </c>
      <c r="EE354" s="117">
        <v>45039</v>
      </c>
      <c r="EF354" s="117" t="s">
        <v>4465</v>
      </c>
      <c r="EG354" s="117">
        <v>45051</v>
      </c>
      <c r="EH354" s="117">
        <v>45051</v>
      </c>
      <c r="EI354" s="117"/>
      <c r="EJ354" s="117">
        <v>45052</v>
      </c>
      <c r="EK354" s="116">
        <v>100</v>
      </c>
      <c r="EL354" s="117">
        <v>45062</v>
      </c>
      <c r="EM354" s="122" t="s">
        <v>4781</v>
      </c>
      <c r="EN354" s="141"/>
      <c r="EO354" s="141"/>
      <c r="EP354" s="141"/>
      <c r="EQ354" s="141"/>
      <c r="ER354" s="141"/>
      <c r="ES354" s="141"/>
      <c r="ET354" s="141"/>
      <c r="EU354" s="240"/>
      <c r="EV354" s="240"/>
      <c r="EW354" s="240"/>
      <c r="EX354" s="240"/>
      <c r="EY354" s="240"/>
      <c r="EZ354" s="240"/>
      <c r="FA354" s="240"/>
      <c r="FB354" s="117">
        <v>45058</v>
      </c>
      <c r="FC354" s="117">
        <v>45055</v>
      </c>
      <c r="FD354" s="117"/>
      <c r="FE354" s="117">
        <v>45056</v>
      </c>
      <c r="FF354" s="116">
        <v>100</v>
      </c>
      <c r="FG354" s="117">
        <v>45070</v>
      </c>
      <c r="FH354" s="138"/>
      <c r="FI354" s="142"/>
      <c r="FJ354" s="142"/>
      <c r="FK354" s="143"/>
      <c r="FL354" s="143"/>
      <c r="FM354" s="139"/>
      <c r="FN354" s="142"/>
      <c r="FO354" s="142"/>
      <c r="FP354" s="143"/>
      <c r="FQ354" s="143"/>
      <c r="FR354" s="139"/>
      <c r="FS354" s="491" t="s">
        <v>4718</v>
      </c>
      <c r="FT354" s="461">
        <v>45177</v>
      </c>
      <c r="FU354" s="462" t="s">
        <v>4778</v>
      </c>
      <c r="FW354" s="446" t="s">
        <v>4724</v>
      </c>
      <c r="FX354" s="455">
        <v>45084</v>
      </c>
      <c r="FY354" s="446" t="s">
        <v>4720</v>
      </c>
    </row>
    <row r="355" spans="1:181" ht="20.100000000000001" customHeight="1" x14ac:dyDescent="0.5">
      <c r="A355" s="109">
        <v>354</v>
      </c>
      <c r="B355" s="109" t="s">
        <v>3361</v>
      </c>
      <c r="C355" s="109">
        <v>68</v>
      </c>
      <c r="D355" s="367" t="s">
        <v>3372</v>
      </c>
      <c r="E355" s="110" t="s">
        <v>912</v>
      </c>
      <c r="F355" s="110" t="s">
        <v>1202</v>
      </c>
      <c r="G355" s="111" t="s">
        <v>294</v>
      </c>
      <c r="H355" s="110" t="s">
        <v>2503</v>
      </c>
      <c r="I355" s="110" t="s">
        <v>2044</v>
      </c>
      <c r="J355" s="110"/>
      <c r="K355" s="111" t="s">
        <v>3897</v>
      </c>
      <c r="L355" s="111" t="s">
        <v>2493</v>
      </c>
      <c r="M355" s="111" t="s">
        <v>912</v>
      </c>
      <c r="N355" s="111" t="s">
        <v>1207</v>
      </c>
      <c r="O355" s="111" t="s">
        <v>3898</v>
      </c>
      <c r="P355" s="113">
        <v>12.940049999999999</v>
      </c>
      <c r="Q355" s="113">
        <v>101.46067600000001</v>
      </c>
      <c r="R355" s="114" t="s">
        <v>3899</v>
      </c>
      <c r="S355" s="114" t="s">
        <v>3900</v>
      </c>
      <c r="T355" s="115"/>
      <c r="U355" s="115"/>
      <c r="V355" s="115"/>
      <c r="W355" s="115" t="s">
        <v>3901</v>
      </c>
      <c r="X355" s="115"/>
      <c r="Y355" s="115"/>
      <c r="Z355" s="181"/>
      <c r="AA355" s="181"/>
      <c r="AB355" s="115"/>
      <c r="AC355" s="115"/>
      <c r="AD355" s="166" t="s">
        <v>1423</v>
      </c>
      <c r="AE355" s="166" t="s">
        <v>1424</v>
      </c>
      <c r="AF355" s="273">
        <v>44979</v>
      </c>
      <c r="AG355" s="132">
        <v>44979</v>
      </c>
      <c r="AH355" s="118" t="s">
        <v>691</v>
      </c>
      <c r="AI355" s="118" t="s">
        <v>692</v>
      </c>
      <c r="AJ355" s="145">
        <v>6</v>
      </c>
      <c r="AK355" s="146">
        <v>8.5</v>
      </c>
      <c r="AL355" s="146">
        <v>2.9</v>
      </c>
      <c r="AM355" s="146">
        <v>51</v>
      </c>
      <c r="AN355" s="147">
        <v>1</v>
      </c>
      <c r="AO355" s="147">
        <v>2</v>
      </c>
      <c r="AP355" s="116" t="s">
        <v>716</v>
      </c>
      <c r="AQ355" s="147" t="s">
        <v>3902</v>
      </c>
      <c r="AR355" s="147">
        <v>3</v>
      </c>
      <c r="AS355" s="149"/>
      <c r="AT355" s="122"/>
      <c r="AU355" s="142"/>
      <c r="AV355" s="149"/>
      <c r="AW355" s="150"/>
      <c r="AX355" s="149"/>
      <c r="AY355" s="149"/>
      <c r="AZ355" s="149"/>
      <c r="BA355" s="149"/>
      <c r="BB355" s="149"/>
      <c r="BC355" s="149"/>
      <c r="BD355" s="150"/>
      <c r="BE355" s="150" t="s">
        <v>1247</v>
      </c>
      <c r="BF355" s="150">
        <v>1</v>
      </c>
      <c r="BG355" s="151"/>
      <c r="BH355" s="151" t="s">
        <v>1964</v>
      </c>
      <c r="BI355" s="151"/>
      <c r="BJ355" s="152"/>
      <c r="BK355" s="152"/>
      <c r="BL355" s="153"/>
      <c r="BM355" s="154"/>
      <c r="BN355" s="155" t="s">
        <v>3898</v>
      </c>
      <c r="BO355" s="311" t="s">
        <v>3898</v>
      </c>
      <c r="BP355" s="196"/>
      <c r="BQ355" s="269" t="s">
        <v>1215</v>
      </c>
      <c r="BR355" s="269"/>
      <c r="BS355" s="273">
        <v>44979</v>
      </c>
      <c r="BT355" s="133">
        <v>100</v>
      </c>
      <c r="BU355" s="132">
        <v>44979</v>
      </c>
      <c r="BV355" s="132"/>
      <c r="BW355" s="132"/>
      <c r="BX355" s="134"/>
      <c r="BY355" s="134"/>
      <c r="BZ355" s="134"/>
      <c r="CA355" s="132"/>
      <c r="CB355" s="135"/>
      <c r="CC355" s="132" t="s">
        <v>1248</v>
      </c>
      <c r="CD355" s="270" t="s">
        <v>1287</v>
      </c>
      <c r="CE355" s="270"/>
      <c r="CF355" s="270"/>
      <c r="CG355" s="135"/>
      <c r="CH355" s="129"/>
      <c r="CI355" s="244">
        <v>45016</v>
      </c>
      <c r="CJ355" s="244">
        <v>45016</v>
      </c>
      <c r="CK355" s="309"/>
      <c r="CL355" s="244">
        <v>45016</v>
      </c>
      <c r="CM355" s="165">
        <v>100</v>
      </c>
      <c r="CN355" s="244">
        <v>45016</v>
      </c>
      <c r="CO355" s="240"/>
      <c r="CP355" s="244">
        <v>45016</v>
      </c>
      <c r="CQ355" s="244">
        <v>45016</v>
      </c>
      <c r="CR355" s="309"/>
      <c r="CS355" s="244">
        <v>45016</v>
      </c>
      <c r="CT355" s="165">
        <v>100</v>
      </c>
      <c r="CU355" s="244">
        <v>45016</v>
      </c>
      <c r="CV355" s="129"/>
      <c r="CW355" s="149"/>
      <c r="CX355" s="149"/>
      <c r="CY355" s="117">
        <v>45017</v>
      </c>
      <c r="CZ355" s="117">
        <v>45016</v>
      </c>
      <c r="DA355" s="117"/>
      <c r="DB355" s="117">
        <v>45016</v>
      </c>
      <c r="DC355" s="133">
        <v>100</v>
      </c>
      <c r="DD355" s="117">
        <v>45016</v>
      </c>
      <c r="DE355" s="138"/>
      <c r="DF355" s="138">
        <v>45012</v>
      </c>
      <c r="DG355" s="139" t="s">
        <v>4383</v>
      </c>
      <c r="DH355" s="117">
        <v>45036</v>
      </c>
      <c r="DI355" s="117">
        <v>45036</v>
      </c>
      <c r="DJ355" s="117">
        <v>45036</v>
      </c>
      <c r="DK355" s="117">
        <v>45036</v>
      </c>
      <c r="DL355" s="240"/>
      <c r="DM355" s="240"/>
      <c r="DN355" s="240"/>
      <c r="DO355" s="240"/>
      <c r="DP355" s="271"/>
      <c r="DQ355" s="240"/>
      <c r="DR355" s="240"/>
      <c r="DS355" s="117">
        <v>45060</v>
      </c>
      <c r="DT355" s="117">
        <v>45059</v>
      </c>
      <c r="DU355" s="117"/>
      <c r="DV355" s="117">
        <v>45059</v>
      </c>
      <c r="DW355" s="133">
        <v>100</v>
      </c>
      <c r="DX355" s="117">
        <v>45059</v>
      </c>
      <c r="DY355" s="240"/>
      <c r="DZ355" s="117">
        <v>45042</v>
      </c>
      <c r="EA355" s="117">
        <v>45042</v>
      </c>
      <c r="EB355" s="240"/>
      <c r="EC355" s="117">
        <v>45042</v>
      </c>
      <c r="ED355" s="116">
        <v>100</v>
      </c>
      <c r="EE355" s="117">
        <v>45042</v>
      </c>
      <c r="EF355" s="240" t="s">
        <v>4615</v>
      </c>
      <c r="EG355" s="117">
        <v>45042</v>
      </c>
      <c r="EH355" s="117">
        <v>45042</v>
      </c>
      <c r="EI355" s="117"/>
      <c r="EJ355" s="117">
        <v>45043</v>
      </c>
      <c r="EK355" s="116">
        <v>100</v>
      </c>
      <c r="EL355" s="117">
        <v>45062</v>
      </c>
      <c r="EM355" s="122" t="s">
        <v>4913</v>
      </c>
      <c r="EN355" s="141"/>
      <c r="EO355" s="141"/>
      <c r="EP355" s="141"/>
      <c r="EQ355" s="141"/>
      <c r="ER355" s="141"/>
      <c r="ES355" s="141"/>
      <c r="ET355" s="141"/>
      <c r="EU355" s="240"/>
      <c r="EV355" s="240"/>
      <c r="EW355" s="240"/>
      <c r="EX355" s="240"/>
      <c r="EY355" s="240"/>
      <c r="EZ355" s="240"/>
      <c r="FA355" s="240"/>
      <c r="FB355" s="117">
        <v>45057</v>
      </c>
      <c r="FC355" s="117">
        <v>45055</v>
      </c>
      <c r="FD355" s="117"/>
      <c r="FE355" s="117">
        <v>45056</v>
      </c>
      <c r="FF355" s="116">
        <v>100</v>
      </c>
      <c r="FG355" s="117">
        <v>45070</v>
      </c>
      <c r="FH355" s="138"/>
      <c r="FI355" s="142"/>
      <c r="FJ355" s="142"/>
      <c r="FK355" s="143"/>
      <c r="FL355" s="143"/>
      <c r="FM355" s="139"/>
      <c r="FN355" s="142"/>
      <c r="FO355" s="142"/>
      <c r="FP355" s="143"/>
      <c r="FQ355" s="143"/>
      <c r="FR355" s="139"/>
      <c r="FS355" s="491" t="s">
        <v>4718</v>
      </c>
      <c r="FT355" s="461">
        <v>45177</v>
      </c>
      <c r="FU355" s="462" t="s">
        <v>4778</v>
      </c>
      <c r="FW355" s="446" t="s">
        <v>4724</v>
      </c>
      <c r="FX355" s="455">
        <v>45084</v>
      </c>
      <c r="FY355" s="446" t="s">
        <v>4720</v>
      </c>
    </row>
    <row r="356" spans="1:181" ht="20.100000000000001" customHeight="1" x14ac:dyDescent="0.5">
      <c r="A356" s="109">
        <v>355</v>
      </c>
      <c r="B356" s="109" t="s">
        <v>3361</v>
      </c>
      <c r="C356" s="109">
        <v>69</v>
      </c>
      <c r="D356" s="367" t="s">
        <v>3372</v>
      </c>
      <c r="E356" s="110" t="s">
        <v>912</v>
      </c>
      <c r="F356" s="110" t="s">
        <v>1202</v>
      </c>
      <c r="G356" s="111" t="s">
        <v>294</v>
      </c>
      <c r="H356" s="110" t="s">
        <v>3883</v>
      </c>
      <c r="I356" s="110" t="s">
        <v>3903</v>
      </c>
      <c r="J356" s="110"/>
      <c r="K356" s="111" t="s">
        <v>3904</v>
      </c>
      <c r="L356" s="111" t="s">
        <v>2549</v>
      </c>
      <c r="M356" s="111" t="s">
        <v>912</v>
      </c>
      <c r="N356" s="111" t="s">
        <v>1207</v>
      </c>
      <c r="O356" s="111" t="s">
        <v>3905</v>
      </c>
      <c r="P356" s="113">
        <v>12.695311999999999</v>
      </c>
      <c r="Q356" s="113">
        <v>101.666084</v>
      </c>
      <c r="R356" s="114" t="s">
        <v>3906</v>
      </c>
      <c r="S356" s="114" t="s">
        <v>3907</v>
      </c>
      <c r="T356" s="115"/>
      <c r="U356" s="115"/>
      <c r="V356" s="115"/>
      <c r="W356" s="115" t="s">
        <v>3908</v>
      </c>
      <c r="X356" s="115"/>
      <c r="Y356" s="115"/>
      <c r="Z356" s="181"/>
      <c r="AA356" s="181"/>
      <c r="AB356" s="115"/>
      <c r="AC356" s="115"/>
      <c r="AD356" s="166" t="s">
        <v>1423</v>
      </c>
      <c r="AE356" s="166" t="s">
        <v>1424</v>
      </c>
      <c r="AF356" s="132">
        <v>44984</v>
      </c>
      <c r="AG356" s="132">
        <v>44984</v>
      </c>
      <c r="AH356" s="118" t="s">
        <v>691</v>
      </c>
      <c r="AI356" s="118" t="s">
        <v>692</v>
      </c>
      <c r="AJ356" s="145"/>
      <c r="AK356" s="146"/>
      <c r="AL356" s="146"/>
      <c r="AM356" s="146"/>
      <c r="AN356" s="147"/>
      <c r="AO356" s="147"/>
      <c r="AP356" s="116"/>
      <c r="AQ356" s="147"/>
      <c r="AR356" s="147"/>
      <c r="AS356" s="149"/>
      <c r="AT356" s="122"/>
      <c r="AU356" s="142"/>
      <c r="AV356" s="149"/>
      <c r="AW356" s="150"/>
      <c r="AX356" s="149"/>
      <c r="AY356" s="149"/>
      <c r="AZ356" s="149"/>
      <c r="BA356" s="149"/>
      <c r="BB356" s="149"/>
      <c r="BC356" s="149"/>
      <c r="BD356" s="150" t="s">
        <v>698</v>
      </c>
      <c r="BE356" s="150"/>
      <c r="BF356" s="150"/>
      <c r="BG356" s="151" t="s">
        <v>699</v>
      </c>
      <c r="BH356" s="151" t="s">
        <v>1964</v>
      </c>
      <c r="BI356" s="151" t="s">
        <v>701</v>
      </c>
      <c r="BJ356" s="152"/>
      <c r="BK356" s="152"/>
      <c r="BL356" s="153"/>
      <c r="BM356" s="154"/>
      <c r="BN356" s="155" t="s">
        <v>3905</v>
      </c>
      <c r="BO356" s="311" t="s">
        <v>3905</v>
      </c>
      <c r="BP356" s="196"/>
      <c r="BQ356" s="269" t="s">
        <v>1215</v>
      </c>
      <c r="BR356" s="116"/>
      <c r="BS356" s="132">
        <v>44984</v>
      </c>
      <c r="BT356" s="133">
        <v>100</v>
      </c>
      <c r="BU356" s="132">
        <v>44984</v>
      </c>
      <c r="BV356" s="132"/>
      <c r="BW356" s="132"/>
      <c r="BX356" s="134"/>
      <c r="BY356" s="134"/>
      <c r="BZ356" s="134"/>
      <c r="CA356" s="132"/>
      <c r="CB356" s="135"/>
      <c r="CC356" s="132"/>
      <c r="CD356" s="136"/>
      <c r="CE356" s="136"/>
      <c r="CF356" s="136"/>
      <c r="CG356" s="135"/>
      <c r="CH356" s="129"/>
      <c r="CI356" s="132">
        <v>45000</v>
      </c>
      <c r="CJ356" s="132">
        <v>45001</v>
      </c>
      <c r="CK356" s="132"/>
      <c r="CL356" s="132">
        <v>45001</v>
      </c>
      <c r="CM356" s="133">
        <v>100</v>
      </c>
      <c r="CN356" s="132">
        <v>45001</v>
      </c>
      <c r="CO356" s="240"/>
      <c r="CP356" s="132">
        <v>45001</v>
      </c>
      <c r="CQ356" s="132">
        <v>45001</v>
      </c>
      <c r="CR356" s="240"/>
      <c r="CS356" s="132">
        <v>45001</v>
      </c>
      <c r="CT356" s="133">
        <v>100</v>
      </c>
      <c r="CU356" s="132">
        <v>45001</v>
      </c>
      <c r="CV356" s="116"/>
      <c r="CW356" s="149"/>
      <c r="CX356" s="149"/>
      <c r="CY356" s="117">
        <v>45007</v>
      </c>
      <c r="CZ356" s="117">
        <v>45007</v>
      </c>
      <c r="DA356" s="117"/>
      <c r="DB356" s="117">
        <v>45007</v>
      </c>
      <c r="DC356" s="133">
        <v>100</v>
      </c>
      <c r="DD356" s="117">
        <v>45007</v>
      </c>
      <c r="DE356" s="138"/>
      <c r="DF356" s="138">
        <v>45012</v>
      </c>
      <c r="DG356" s="139" t="s">
        <v>4383</v>
      </c>
      <c r="DH356" s="117">
        <v>45035</v>
      </c>
      <c r="DI356" s="117">
        <v>45035</v>
      </c>
      <c r="DJ356" s="117">
        <v>45035</v>
      </c>
      <c r="DK356" s="117">
        <v>45035</v>
      </c>
      <c r="DL356" s="240"/>
      <c r="DM356" s="240"/>
      <c r="DN356" s="240"/>
      <c r="DO356" s="240"/>
      <c r="DP356" s="271"/>
      <c r="DQ356" s="240"/>
      <c r="DR356" s="240"/>
      <c r="DS356" s="117">
        <v>45059</v>
      </c>
      <c r="DT356" s="117">
        <v>45059</v>
      </c>
      <c r="DU356" s="117"/>
      <c r="DV356" s="117">
        <v>45059</v>
      </c>
      <c r="DW356" s="133">
        <v>100</v>
      </c>
      <c r="DX356" s="117">
        <v>45059</v>
      </c>
      <c r="DY356" s="240"/>
      <c r="DZ356" s="117">
        <v>45042</v>
      </c>
      <c r="EA356" s="117">
        <v>45042</v>
      </c>
      <c r="EB356" s="240"/>
      <c r="EC356" s="117">
        <v>45042</v>
      </c>
      <c r="ED356" s="116">
        <v>100</v>
      </c>
      <c r="EE356" s="117">
        <v>45042</v>
      </c>
      <c r="EF356" s="240" t="s">
        <v>1044</v>
      </c>
      <c r="EG356" s="117">
        <v>45042</v>
      </c>
      <c r="EH356" s="117">
        <v>45042</v>
      </c>
      <c r="EI356" s="117"/>
      <c r="EJ356" s="117">
        <v>45042</v>
      </c>
      <c r="EK356" s="116">
        <v>100</v>
      </c>
      <c r="EL356" s="117">
        <v>45062</v>
      </c>
      <c r="EM356" s="122" t="s">
        <v>1044</v>
      </c>
      <c r="EN356" s="141"/>
      <c r="EO356" s="141"/>
      <c r="EP356" s="141"/>
      <c r="EQ356" s="141"/>
      <c r="ER356" s="141"/>
      <c r="ES356" s="141"/>
      <c r="ET356" s="141"/>
      <c r="EU356" s="240"/>
      <c r="EV356" s="240"/>
      <c r="EW356" s="240"/>
      <c r="EX356" s="240"/>
      <c r="EY356" s="240"/>
      <c r="EZ356" s="240"/>
      <c r="FA356" s="240"/>
      <c r="FB356" s="117">
        <v>45058</v>
      </c>
      <c r="FC356" s="117">
        <v>45055</v>
      </c>
      <c r="FD356" s="117"/>
      <c r="FE356" s="117">
        <v>45056</v>
      </c>
      <c r="FF356" s="116">
        <v>70</v>
      </c>
      <c r="FG356" s="117">
        <v>45071</v>
      </c>
      <c r="FH356" s="138"/>
      <c r="FI356" s="142"/>
      <c r="FJ356" s="142"/>
      <c r="FK356" s="143"/>
      <c r="FL356" s="143"/>
      <c r="FM356" s="139"/>
      <c r="FN356" s="142"/>
      <c r="FO356" s="142"/>
      <c r="FP356" s="143"/>
      <c r="FQ356" s="143"/>
      <c r="FR356" s="139"/>
      <c r="FS356" s="491" t="s">
        <v>4718</v>
      </c>
      <c r="FT356" s="461">
        <v>45177</v>
      </c>
      <c r="FU356" s="462" t="s">
        <v>4778</v>
      </c>
      <c r="FW356" s="446" t="s">
        <v>4724</v>
      </c>
      <c r="FX356" s="455">
        <v>45084</v>
      </c>
      <c r="FY356" s="446" t="s">
        <v>4720</v>
      </c>
    </row>
    <row r="357" spans="1:181" ht="20.100000000000001" customHeight="1" x14ac:dyDescent="0.5">
      <c r="A357" s="109">
        <v>356</v>
      </c>
      <c r="B357" s="109" t="s">
        <v>3361</v>
      </c>
      <c r="C357" s="109">
        <v>70</v>
      </c>
      <c r="D357" s="367" t="s">
        <v>3372</v>
      </c>
      <c r="E357" s="110" t="s">
        <v>912</v>
      </c>
      <c r="F357" s="110" t="s">
        <v>1751</v>
      </c>
      <c r="G357" s="111" t="s">
        <v>139</v>
      </c>
      <c r="H357" s="110" t="s">
        <v>2622</v>
      </c>
      <c r="I357" s="110" t="s">
        <v>3909</v>
      </c>
      <c r="J357" s="110"/>
      <c r="K357" s="111" t="s">
        <v>3910</v>
      </c>
      <c r="L357" s="111" t="s">
        <v>2609</v>
      </c>
      <c r="M357" s="111" t="s">
        <v>912</v>
      </c>
      <c r="N357" s="111" t="s">
        <v>1565</v>
      </c>
      <c r="O357" s="111" t="s">
        <v>3911</v>
      </c>
      <c r="P357" s="113">
        <v>14.941426</v>
      </c>
      <c r="Q357" s="113">
        <v>101.136375</v>
      </c>
      <c r="R357" s="114" t="s">
        <v>3912</v>
      </c>
      <c r="S357" s="114" t="s">
        <v>3913</v>
      </c>
      <c r="T357" s="115" t="s">
        <v>3914</v>
      </c>
      <c r="U357" s="115" t="s">
        <v>3915</v>
      </c>
      <c r="V357" s="115"/>
      <c r="W357" s="115" t="s">
        <v>3916</v>
      </c>
      <c r="X357" s="115"/>
      <c r="Y357" s="115"/>
      <c r="Z357" s="181"/>
      <c r="AA357" s="181"/>
      <c r="AB357" s="115"/>
      <c r="AC357" s="115"/>
      <c r="AD357" s="166" t="s">
        <v>1775</v>
      </c>
      <c r="AE357" s="166" t="s">
        <v>1776</v>
      </c>
      <c r="AF357" s="117" t="s">
        <v>690</v>
      </c>
      <c r="AG357" s="132">
        <v>44966</v>
      </c>
      <c r="AH357" s="118" t="s">
        <v>691</v>
      </c>
      <c r="AI357" s="118" t="s">
        <v>692</v>
      </c>
      <c r="AJ357" s="145">
        <v>6</v>
      </c>
      <c r="AK357" s="146">
        <v>9</v>
      </c>
      <c r="AL357" s="146">
        <v>3</v>
      </c>
      <c r="AM357" s="146">
        <f>AJ357*AK357</f>
        <v>54</v>
      </c>
      <c r="AN357" s="147">
        <v>1</v>
      </c>
      <c r="AO357" s="147">
        <v>2</v>
      </c>
      <c r="AP357" s="240" t="s">
        <v>3917</v>
      </c>
      <c r="AQ357" s="147" t="s">
        <v>848</v>
      </c>
      <c r="AR357" s="147">
        <v>3</v>
      </c>
      <c r="AS357" s="149"/>
      <c r="AT357" s="138">
        <v>44967</v>
      </c>
      <c r="AU357" s="294" t="s">
        <v>2395</v>
      </c>
      <c r="AV357" s="149" t="s">
        <v>725</v>
      </c>
      <c r="AW357" s="150" t="s">
        <v>1584</v>
      </c>
      <c r="AX357" s="147"/>
      <c r="AY357" s="147"/>
      <c r="AZ357" s="147"/>
      <c r="BA357" s="147"/>
      <c r="BB357" s="147"/>
      <c r="BC357" s="147"/>
      <c r="BD357" s="235" t="s">
        <v>698</v>
      </c>
      <c r="BE357" s="150"/>
      <c r="BF357" s="150"/>
      <c r="BG357" s="237" t="s">
        <v>699</v>
      </c>
      <c r="BH357" s="237" t="s">
        <v>1964</v>
      </c>
      <c r="BI357" s="237" t="s">
        <v>701</v>
      </c>
      <c r="BJ357" s="152"/>
      <c r="BK357" s="152"/>
      <c r="BL357" s="153"/>
      <c r="BM357" s="154"/>
      <c r="BN357" s="111" t="s">
        <v>3911</v>
      </c>
      <c r="BO357" s="319" t="s">
        <v>3911</v>
      </c>
      <c r="BP357" s="317"/>
      <c r="BQ357" s="116" t="s">
        <v>704</v>
      </c>
      <c r="BR357" s="116"/>
      <c r="BS357" s="132">
        <v>44966</v>
      </c>
      <c r="BT357" s="133">
        <v>100</v>
      </c>
      <c r="BU357" s="132">
        <v>44966</v>
      </c>
      <c r="BV357" s="132"/>
      <c r="BW357" s="132"/>
      <c r="BX357" s="134"/>
      <c r="BY357" s="134"/>
      <c r="BZ357" s="134"/>
      <c r="CA357" s="132"/>
      <c r="CB357" s="135"/>
      <c r="CC357" s="132"/>
      <c r="CD357" s="136"/>
      <c r="CE357" s="136"/>
      <c r="CF357" s="136"/>
      <c r="CG357" s="135"/>
      <c r="CH357" s="129" t="s">
        <v>701</v>
      </c>
      <c r="CI357" s="117">
        <v>44998</v>
      </c>
      <c r="CJ357" s="117">
        <v>44998</v>
      </c>
      <c r="CK357" s="132"/>
      <c r="CL357" s="117">
        <v>44998</v>
      </c>
      <c r="CM357" s="133">
        <v>100</v>
      </c>
      <c r="CN357" s="117">
        <v>44998</v>
      </c>
      <c r="CO357" s="132"/>
      <c r="CP357" s="164">
        <v>45013</v>
      </c>
      <c r="CQ357" s="164">
        <v>45013</v>
      </c>
      <c r="CR357" s="164"/>
      <c r="CS357" s="164">
        <v>45013</v>
      </c>
      <c r="CT357" s="165">
        <v>100</v>
      </c>
      <c r="CU357" s="164">
        <v>45013</v>
      </c>
      <c r="CV357" s="117" t="s">
        <v>868</v>
      </c>
      <c r="CW357" s="147"/>
      <c r="CX357" s="147"/>
      <c r="CY357" s="117">
        <v>44998</v>
      </c>
      <c r="CZ357" s="117">
        <v>44998</v>
      </c>
      <c r="DA357" s="117"/>
      <c r="DB357" s="117">
        <v>44998</v>
      </c>
      <c r="DC357" s="133">
        <v>100</v>
      </c>
      <c r="DD357" s="117">
        <v>44998</v>
      </c>
      <c r="DE357" s="138"/>
      <c r="DF357" s="138">
        <v>45007</v>
      </c>
      <c r="DG357" s="139" t="s">
        <v>4446</v>
      </c>
      <c r="DH357" s="117">
        <v>45026</v>
      </c>
      <c r="DI357" s="117">
        <v>45026</v>
      </c>
      <c r="DJ357" s="117">
        <v>45026</v>
      </c>
      <c r="DK357" s="117">
        <v>45026</v>
      </c>
      <c r="DL357" s="117">
        <v>45038</v>
      </c>
      <c r="DM357" s="117">
        <v>45038</v>
      </c>
      <c r="DN357" s="117"/>
      <c r="DO357" s="117">
        <v>45038</v>
      </c>
      <c r="DP357" s="133">
        <v>100</v>
      </c>
      <c r="DQ357" s="117">
        <v>45038</v>
      </c>
      <c r="DR357" s="117"/>
      <c r="DS357" s="117">
        <v>45038</v>
      </c>
      <c r="DT357" s="117">
        <v>45038</v>
      </c>
      <c r="DU357" s="117"/>
      <c r="DV357" s="117">
        <v>45038</v>
      </c>
      <c r="DW357" s="133">
        <v>100</v>
      </c>
      <c r="DX357" s="117">
        <v>45038</v>
      </c>
      <c r="DY357" s="117"/>
      <c r="DZ357" s="117">
        <v>45040</v>
      </c>
      <c r="EA357" s="117">
        <v>45040</v>
      </c>
      <c r="EB357" s="117"/>
      <c r="EC357" s="117">
        <v>45040</v>
      </c>
      <c r="ED357" s="116">
        <v>100</v>
      </c>
      <c r="EE357" s="117">
        <v>45040</v>
      </c>
      <c r="EF357" s="117" t="s">
        <v>4465</v>
      </c>
      <c r="EG357" s="117">
        <v>45056</v>
      </c>
      <c r="EH357" s="117">
        <v>45056</v>
      </c>
      <c r="EI357" s="117"/>
      <c r="EJ357" s="117">
        <v>45056</v>
      </c>
      <c r="EK357" s="133">
        <v>100</v>
      </c>
      <c r="EL357" s="117">
        <v>45062</v>
      </c>
      <c r="EM357" s="122" t="s">
        <v>4790</v>
      </c>
      <c r="EN357" s="141"/>
      <c r="EO357" s="141"/>
      <c r="EP357" s="141"/>
      <c r="EQ357" s="141"/>
      <c r="ER357" s="141"/>
      <c r="ES357" s="141"/>
      <c r="ET357" s="141"/>
      <c r="EU357" s="117"/>
      <c r="EV357" s="117"/>
      <c r="EW357" s="117"/>
      <c r="EX357" s="117"/>
      <c r="EY357" s="117"/>
      <c r="EZ357" s="117"/>
      <c r="FA357" s="117"/>
      <c r="FB357" s="117">
        <v>45064</v>
      </c>
      <c r="FC357" s="117">
        <v>45064</v>
      </c>
      <c r="FD357" s="117">
        <v>45064</v>
      </c>
      <c r="FE357" s="117">
        <v>45064</v>
      </c>
      <c r="FF357" s="116">
        <v>70</v>
      </c>
      <c r="FG357" s="117"/>
      <c r="FH357" s="138"/>
      <c r="FI357" s="142"/>
      <c r="FJ357" s="142"/>
      <c r="FK357" s="143">
        <v>243347</v>
      </c>
      <c r="FL357" s="143">
        <v>243347</v>
      </c>
      <c r="FM357" s="139" t="s">
        <v>708</v>
      </c>
      <c r="FN357" s="142"/>
      <c r="FO357" s="142"/>
      <c r="FP357" s="143">
        <v>243347</v>
      </c>
      <c r="FQ357" s="143">
        <v>243347</v>
      </c>
      <c r="FR357" s="139" t="s">
        <v>708</v>
      </c>
      <c r="FS357" s="487" t="s">
        <v>4723</v>
      </c>
      <c r="FT357" s="488">
        <v>45127</v>
      </c>
      <c r="FU357" s="489" t="s">
        <v>4844</v>
      </c>
      <c r="FW357" s="483" t="s">
        <v>4723</v>
      </c>
      <c r="FX357" s="482">
        <v>45121</v>
      </c>
      <c r="FY357" s="483" t="s">
        <v>4855</v>
      </c>
    </row>
    <row r="358" spans="1:181" ht="20.100000000000001" customHeight="1" x14ac:dyDescent="0.5">
      <c r="A358" s="109">
        <v>357</v>
      </c>
      <c r="B358" s="109" t="s">
        <v>3361</v>
      </c>
      <c r="C358" s="109">
        <v>71</v>
      </c>
      <c r="D358" s="367" t="s">
        <v>3372</v>
      </c>
      <c r="E358" s="110" t="s">
        <v>912</v>
      </c>
      <c r="F358" s="110" t="s">
        <v>1751</v>
      </c>
      <c r="G358" s="111" t="s">
        <v>139</v>
      </c>
      <c r="H358" s="110" t="s">
        <v>3918</v>
      </c>
      <c r="I358" s="110" t="s">
        <v>3919</v>
      </c>
      <c r="J358" s="110"/>
      <c r="K358" s="111" t="s">
        <v>3920</v>
      </c>
      <c r="L358" s="111" t="s">
        <v>2609</v>
      </c>
      <c r="M358" s="111" t="s">
        <v>912</v>
      </c>
      <c r="N358" s="111" t="s">
        <v>1565</v>
      </c>
      <c r="O358" s="111" t="s">
        <v>3921</v>
      </c>
      <c r="P358" s="113">
        <v>15.433318999999999</v>
      </c>
      <c r="Q358" s="113">
        <v>100.919282</v>
      </c>
      <c r="R358" s="114" t="s">
        <v>3922</v>
      </c>
      <c r="S358" s="114" t="s">
        <v>3923</v>
      </c>
      <c r="T358" s="115" t="s">
        <v>3924</v>
      </c>
      <c r="U358" s="115" t="s">
        <v>3925</v>
      </c>
      <c r="V358" s="115"/>
      <c r="W358" s="115" t="s">
        <v>3926</v>
      </c>
      <c r="X358" s="115"/>
      <c r="Y358" s="115"/>
      <c r="Z358" s="181"/>
      <c r="AA358" s="181"/>
      <c r="AB358" s="115"/>
      <c r="AC358" s="115"/>
      <c r="AD358" s="166" t="s">
        <v>1775</v>
      </c>
      <c r="AE358" s="166" t="s">
        <v>1776</v>
      </c>
      <c r="AF358" s="117" t="s">
        <v>690</v>
      </c>
      <c r="AG358" s="132">
        <v>44971</v>
      </c>
      <c r="AH358" s="118" t="s">
        <v>691</v>
      </c>
      <c r="AI358" s="118" t="s">
        <v>692</v>
      </c>
      <c r="AJ358" s="145">
        <v>6</v>
      </c>
      <c r="AK358" s="146">
        <v>9</v>
      </c>
      <c r="AL358" s="146">
        <v>3.4</v>
      </c>
      <c r="AM358" s="146">
        <f>AJ358*AK358</f>
        <v>54</v>
      </c>
      <c r="AN358" s="147">
        <v>1</v>
      </c>
      <c r="AO358" s="147">
        <v>2</v>
      </c>
      <c r="AP358" s="116" t="s">
        <v>2563</v>
      </c>
      <c r="AQ358" s="330"/>
      <c r="AR358" s="147">
        <v>3</v>
      </c>
      <c r="AS358" s="149"/>
      <c r="AT358" s="138">
        <v>44972</v>
      </c>
      <c r="AU358" s="148" t="s">
        <v>3927</v>
      </c>
      <c r="AV358" s="149" t="s">
        <v>725</v>
      </c>
      <c r="AW358" s="150" t="s">
        <v>1584</v>
      </c>
      <c r="AX358" s="147"/>
      <c r="AY358" s="147"/>
      <c r="AZ358" s="147"/>
      <c r="BA358" s="147"/>
      <c r="BB358" s="147"/>
      <c r="BC358" s="147"/>
      <c r="BD358" s="235" t="s">
        <v>698</v>
      </c>
      <c r="BE358" s="150"/>
      <c r="BF358" s="150"/>
      <c r="BG358" s="237" t="s">
        <v>699</v>
      </c>
      <c r="BH358" s="237" t="s">
        <v>1964</v>
      </c>
      <c r="BI358" s="237" t="s">
        <v>701</v>
      </c>
      <c r="BJ358" s="152"/>
      <c r="BK358" s="152"/>
      <c r="BL358" s="153"/>
      <c r="BM358" s="154"/>
      <c r="BN358" s="111" t="s">
        <v>3921</v>
      </c>
      <c r="BO358" s="319" t="s">
        <v>3921</v>
      </c>
      <c r="BP358" s="317"/>
      <c r="BQ358" s="116" t="s">
        <v>704</v>
      </c>
      <c r="BR358" s="116"/>
      <c r="BS358" s="132">
        <v>44971</v>
      </c>
      <c r="BT358" s="133">
        <v>100</v>
      </c>
      <c r="BU358" s="132">
        <v>44971</v>
      </c>
      <c r="BV358" s="132"/>
      <c r="BW358" s="132"/>
      <c r="BX358" s="134"/>
      <c r="BY358" s="134"/>
      <c r="BZ358" s="134"/>
      <c r="CA358" s="132"/>
      <c r="CB358" s="135"/>
      <c r="CC358" s="132"/>
      <c r="CD358" s="136"/>
      <c r="CE358" s="136"/>
      <c r="CF358" s="136"/>
      <c r="CG358" s="135"/>
      <c r="CH358" s="129" t="s">
        <v>701</v>
      </c>
      <c r="CI358" s="132">
        <v>44986</v>
      </c>
      <c r="CJ358" s="132">
        <v>44986</v>
      </c>
      <c r="CK358" s="132"/>
      <c r="CL358" s="132">
        <v>44986</v>
      </c>
      <c r="CM358" s="133">
        <v>100</v>
      </c>
      <c r="CN358" s="132">
        <v>44986</v>
      </c>
      <c r="CO358" s="132"/>
      <c r="CP358" s="132">
        <v>45016</v>
      </c>
      <c r="CQ358" s="132">
        <v>45016</v>
      </c>
      <c r="CR358" s="117"/>
      <c r="CS358" s="132">
        <v>45016</v>
      </c>
      <c r="CT358" s="133">
        <v>100</v>
      </c>
      <c r="CU358" s="132">
        <v>45016</v>
      </c>
      <c r="CV358" s="117" t="s">
        <v>727</v>
      </c>
      <c r="CW358" s="147"/>
      <c r="CX358" s="147"/>
      <c r="CY358" s="117">
        <v>45015</v>
      </c>
      <c r="CZ358" s="117">
        <v>45015</v>
      </c>
      <c r="DA358" s="117"/>
      <c r="DB358" s="117">
        <v>45015</v>
      </c>
      <c r="DC358" s="133">
        <v>100</v>
      </c>
      <c r="DD358" s="117">
        <v>45015</v>
      </c>
      <c r="DE358" s="138"/>
      <c r="DF358" s="138">
        <v>45007</v>
      </c>
      <c r="DG358" s="139" t="s">
        <v>4446</v>
      </c>
      <c r="DH358" s="117">
        <v>45019</v>
      </c>
      <c r="DI358" s="117">
        <v>45019</v>
      </c>
      <c r="DJ358" s="117">
        <v>45019</v>
      </c>
      <c r="DK358" s="117">
        <v>45019</v>
      </c>
      <c r="DL358" s="117"/>
      <c r="DM358" s="117"/>
      <c r="DN358" s="117"/>
      <c r="DO358" s="117"/>
      <c r="DP358" s="140"/>
      <c r="DQ358" s="117"/>
      <c r="DR358" s="117"/>
      <c r="DS358" s="117">
        <v>45049</v>
      </c>
      <c r="DT358" s="117">
        <v>45049</v>
      </c>
      <c r="DU358" s="117"/>
      <c r="DV358" s="117">
        <v>45049</v>
      </c>
      <c r="DW358" s="133">
        <v>100</v>
      </c>
      <c r="DX358" s="117">
        <v>45049</v>
      </c>
      <c r="DY358" s="117"/>
      <c r="DZ358" s="117">
        <v>45040</v>
      </c>
      <c r="EA358" s="117">
        <v>45040</v>
      </c>
      <c r="EB358" s="117"/>
      <c r="EC358" s="117">
        <v>45040</v>
      </c>
      <c r="ED358" s="116">
        <v>100</v>
      </c>
      <c r="EE358" s="117">
        <v>45040</v>
      </c>
      <c r="EF358" s="117" t="s">
        <v>4465</v>
      </c>
      <c r="EG358" s="117">
        <v>45053</v>
      </c>
      <c r="EH358" s="117">
        <v>45053</v>
      </c>
      <c r="EI358" s="117"/>
      <c r="EJ358" s="117">
        <v>45054</v>
      </c>
      <c r="EK358" s="133">
        <v>100</v>
      </c>
      <c r="EL358" s="117">
        <v>45065</v>
      </c>
      <c r="EM358" s="122" t="s">
        <v>4730</v>
      </c>
      <c r="EN358" s="141"/>
      <c r="EO358" s="141"/>
      <c r="EP358" s="141"/>
      <c r="EQ358" s="141"/>
      <c r="ER358" s="141"/>
      <c r="ES358" s="141"/>
      <c r="ET358" s="141"/>
      <c r="EU358" s="117"/>
      <c r="EV358" s="117"/>
      <c r="EW358" s="117"/>
      <c r="EX358" s="117"/>
      <c r="EY358" s="117"/>
      <c r="EZ358" s="117"/>
      <c r="FA358" s="117"/>
      <c r="FB358" s="117">
        <v>45065</v>
      </c>
      <c r="FC358" s="117">
        <v>45065</v>
      </c>
      <c r="FD358" s="117">
        <v>45065</v>
      </c>
      <c r="FE358" s="117">
        <v>45065</v>
      </c>
      <c r="FF358" s="116">
        <v>70</v>
      </c>
      <c r="FG358" s="117"/>
      <c r="FH358" s="138"/>
      <c r="FI358" s="142"/>
      <c r="FJ358" s="142"/>
      <c r="FK358" s="143">
        <v>243350</v>
      </c>
      <c r="FL358" s="143">
        <v>243350</v>
      </c>
      <c r="FM358" s="139" t="s">
        <v>708</v>
      </c>
      <c r="FN358" s="142"/>
      <c r="FO358" s="142"/>
      <c r="FP358" s="143">
        <v>243350</v>
      </c>
      <c r="FQ358" s="143">
        <v>243350</v>
      </c>
      <c r="FR358" s="157" t="s">
        <v>729</v>
      </c>
      <c r="FS358" s="487" t="s">
        <v>4723</v>
      </c>
      <c r="FT358" s="488">
        <v>45128</v>
      </c>
      <c r="FU358" s="489" t="s">
        <v>4844</v>
      </c>
      <c r="FW358" s="483" t="s">
        <v>4723</v>
      </c>
      <c r="FX358" s="482">
        <v>45121</v>
      </c>
      <c r="FY358" s="483" t="s">
        <v>4855</v>
      </c>
    </row>
    <row r="359" spans="1:181" ht="20.100000000000001" customHeight="1" x14ac:dyDescent="0.5">
      <c r="A359" s="109">
        <v>358</v>
      </c>
      <c r="B359" s="109" t="s">
        <v>3361</v>
      </c>
      <c r="C359" s="109">
        <v>72</v>
      </c>
      <c r="D359" s="367" t="s">
        <v>3372</v>
      </c>
      <c r="E359" s="110" t="s">
        <v>912</v>
      </c>
      <c r="F359" s="110" t="s">
        <v>1751</v>
      </c>
      <c r="G359" s="111" t="s">
        <v>139</v>
      </c>
      <c r="H359" s="110" t="s">
        <v>1203</v>
      </c>
      <c r="I359" s="110" t="s">
        <v>2613</v>
      </c>
      <c r="J359" s="110"/>
      <c r="K359" s="111" t="s">
        <v>3928</v>
      </c>
      <c r="L359" s="111" t="s">
        <v>2557</v>
      </c>
      <c r="M359" s="111" t="s">
        <v>912</v>
      </c>
      <c r="N359" s="111" t="s">
        <v>1565</v>
      </c>
      <c r="O359" s="111" t="s">
        <v>3929</v>
      </c>
      <c r="P359" s="113">
        <v>14.806982</v>
      </c>
      <c r="Q359" s="113">
        <v>100.638193</v>
      </c>
      <c r="R359" s="114" t="s">
        <v>3930</v>
      </c>
      <c r="S359" s="114" t="s">
        <v>3931</v>
      </c>
      <c r="T359" s="115" t="s">
        <v>3932</v>
      </c>
      <c r="U359" s="115" t="s">
        <v>3933</v>
      </c>
      <c r="V359" s="115"/>
      <c r="W359" s="115" t="s">
        <v>3934</v>
      </c>
      <c r="X359" s="115"/>
      <c r="Y359" s="115"/>
      <c r="Z359" s="181"/>
      <c r="AA359" s="181"/>
      <c r="AB359" s="115"/>
      <c r="AC359" s="115"/>
      <c r="AD359" s="166" t="s">
        <v>1775</v>
      </c>
      <c r="AE359" s="166" t="s">
        <v>1776</v>
      </c>
      <c r="AF359" s="117" t="s">
        <v>690</v>
      </c>
      <c r="AG359" s="117">
        <v>44967</v>
      </c>
      <c r="AH359" s="118" t="s">
        <v>691</v>
      </c>
      <c r="AI359" s="118" t="s">
        <v>692</v>
      </c>
      <c r="AJ359" s="145">
        <v>7</v>
      </c>
      <c r="AK359" s="146">
        <v>8</v>
      </c>
      <c r="AL359" s="146">
        <v>2.8</v>
      </c>
      <c r="AM359" s="146">
        <f>AJ359*AK359</f>
        <v>56</v>
      </c>
      <c r="AN359" s="147">
        <v>1</v>
      </c>
      <c r="AO359" s="147">
        <v>3</v>
      </c>
      <c r="AP359" s="240" t="s">
        <v>2904</v>
      </c>
      <c r="AQ359" s="147" t="s">
        <v>1368</v>
      </c>
      <c r="AR359" s="147">
        <v>3</v>
      </c>
      <c r="AS359" s="149"/>
      <c r="AT359" s="138">
        <v>44970</v>
      </c>
      <c r="AU359" s="294" t="s">
        <v>3935</v>
      </c>
      <c r="AV359" s="149" t="s">
        <v>696</v>
      </c>
      <c r="AW359" s="150"/>
      <c r="AX359" s="147"/>
      <c r="AY359" s="147"/>
      <c r="AZ359" s="147"/>
      <c r="BA359" s="147"/>
      <c r="BB359" s="147"/>
      <c r="BC359" s="147"/>
      <c r="BD359" s="235" t="s">
        <v>698</v>
      </c>
      <c r="BE359" s="150"/>
      <c r="BF359" s="150"/>
      <c r="BG359" s="237" t="s">
        <v>699</v>
      </c>
      <c r="BH359" s="237" t="s">
        <v>1964</v>
      </c>
      <c r="BI359" s="237" t="s">
        <v>701</v>
      </c>
      <c r="BJ359" s="152"/>
      <c r="BK359" s="152"/>
      <c r="BL359" s="153"/>
      <c r="BM359" s="154"/>
      <c r="BN359" s="111" t="s">
        <v>3929</v>
      </c>
      <c r="BO359" s="319" t="s">
        <v>3929</v>
      </c>
      <c r="BP359" s="317"/>
      <c r="BQ359" s="116" t="s">
        <v>704</v>
      </c>
      <c r="BR359" s="116"/>
      <c r="BS359" s="132">
        <v>44967</v>
      </c>
      <c r="BT359" s="133">
        <v>100</v>
      </c>
      <c r="BU359" s="132">
        <v>44967</v>
      </c>
      <c r="BV359" s="132"/>
      <c r="BW359" s="132"/>
      <c r="BX359" s="134"/>
      <c r="BY359" s="134"/>
      <c r="BZ359" s="134"/>
      <c r="CA359" s="132"/>
      <c r="CB359" s="135"/>
      <c r="CC359" s="132"/>
      <c r="CD359" s="136"/>
      <c r="CE359" s="136"/>
      <c r="CF359" s="136"/>
      <c r="CG359" s="135"/>
      <c r="CH359" s="129" t="s">
        <v>701</v>
      </c>
      <c r="CI359" s="117">
        <v>45008</v>
      </c>
      <c r="CJ359" s="117">
        <v>45008</v>
      </c>
      <c r="CK359" s="132"/>
      <c r="CL359" s="117">
        <v>45008</v>
      </c>
      <c r="CM359" s="133">
        <v>100</v>
      </c>
      <c r="CN359" s="117">
        <v>45008</v>
      </c>
      <c r="CO359" s="117"/>
      <c r="CP359" s="137" t="s">
        <v>706</v>
      </c>
      <c r="CQ359" s="132"/>
      <c r="CR359" s="117"/>
      <c r="CS359" s="132"/>
      <c r="CT359" s="133"/>
      <c r="CU359" s="137" t="s">
        <v>4382</v>
      </c>
      <c r="CV359" s="117"/>
      <c r="CW359" s="147"/>
      <c r="CX359" s="147"/>
      <c r="CY359" s="117">
        <v>45008</v>
      </c>
      <c r="CZ359" s="117">
        <v>45008</v>
      </c>
      <c r="DA359" s="117"/>
      <c r="DB359" s="117">
        <v>45009</v>
      </c>
      <c r="DC359" s="133">
        <v>100</v>
      </c>
      <c r="DD359" s="117">
        <v>45048</v>
      </c>
      <c r="DE359" s="138"/>
      <c r="DF359" s="138">
        <v>45019</v>
      </c>
      <c r="DG359" s="139" t="s">
        <v>4413</v>
      </c>
      <c r="DH359" s="117">
        <v>45036</v>
      </c>
      <c r="DI359" s="117">
        <v>45036</v>
      </c>
      <c r="DJ359" s="117">
        <v>45036</v>
      </c>
      <c r="DK359" s="117">
        <v>45036</v>
      </c>
      <c r="DL359" s="117"/>
      <c r="DM359" s="117"/>
      <c r="DN359" s="117"/>
      <c r="DO359" s="117"/>
      <c r="DP359" s="140"/>
      <c r="DQ359" s="117"/>
      <c r="DR359" s="117"/>
      <c r="DS359" s="117">
        <v>45048</v>
      </c>
      <c r="DT359" s="117">
        <v>45048</v>
      </c>
      <c r="DU359" s="117"/>
      <c r="DV359" s="117">
        <v>45048</v>
      </c>
      <c r="DW359" s="133">
        <v>100</v>
      </c>
      <c r="DX359" s="117">
        <v>45048</v>
      </c>
      <c r="DY359" s="117"/>
      <c r="DZ359" s="117">
        <v>45040</v>
      </c>
      <c r="EA359" s="117">
        <v>45040</v>
      </c>
      <c r="EB359" s="117"/>
      <c r="EC359" s="117">
        <v>45040</v>
      </c>
      <c r="ED359" s="116">
        <v>100</v>
      </c>
      <c r="EE359" s="117">
        <v>45040</v>
      </c>
      <c r="EF359" s="117" t="s">
        <v>1044</v>
      </c>
      <c r="EG359" s="117">
        <v>45040</v>
      </c>
      <c r="EH359" s="117">
        <v>45040</v>
      </c>
      <c r="EI359" s="117"/>
      <c r="EJ359" s="117">
        <v>45040</v>
      </c>
      <c r="EK359" s="116">
        <v>100</v>
      </c>
      <c r="EL359" s="117">
        <v>45062</v>
      </c>
      <c r="EM359" s="122" t="s">
        <v>1044</v>
      </c>
      <c r="EN359" s="141"/>
      <c r="EO359" s="141"/>
      <c r="EP359" s="141"/>
      <c r="EQ359" s="141"/>
      <c r="ER359" s="141"/>
      <c r="ES359" s="141"/>
      <c r="ET359" s="141"/>
      <c r="EU359" s="117"/>
      <c r="EV359" s="117"/>
      <c r="EW359" s="117"/>
      <c r="EX359" s="117"/>
      <c r="EY359" s="117"/>
      <c r="EZ359" s="117"/>
      <c r="FA359" s="117"/>
      <c r="FB359" s="117">
        <v>45064</v>
      </c>
      <c r="FC359" s="117">
        <v>45064</v>
      </c>
      <c r="FD359" s="117">
        <v>45064</v>
      </c>
      <c r="FE359" s="117">
        <v>45064</v>
      </c>
      <c r="FF359" s="116">
        <v>70</v>
      </c>
      <c r="FG359" s="117"/>
      <c r="FH359" s="138"/>
      <c r="FI359" s="142"/>
      <c r="FJ359" s="142"/>
      <c r="FK359" s="143">
        <v>243354</v>
      </c>
      <c r="FL359" s="143">
        <v>243354</v>
      </c>
      <c r="FM359" s="139" t="s">
        <v>708</v>
      </c>
      <c r="FN359" s="142"/>
      <c r="FO359" s="142"/>
      <c r="FP359" s="143">
        <v>243354</v>
      </c>
      <c r="FQ359" s="143">
        <v>243354</v>
      </c>
      <c r="FR359" s="139" t="s">
        <v>708</v>
      </c>
      <c r="FS359" s="487" t="s">
        <v>4723</v>
      </c>
      <c r="FT359" s="488">
        <v>45128</v>
      </c>
      <c r="FU359" s="489" t="s">
        <v>4844</v>
      </c>
      <c r="FW359" s="483" t="s">
        <v>4723</v>
      </c>
      <c r="FX359" s="482">
        <v>45121</v>
      </c>
      <c r="FY359" s="483" t="s">
        <v>4855</v>
      </c>
    </row>
    <row r="360" spans="1:181" ht="20.100000000000001" customHeight="1" x14ac:dyDescent="0.5">
      <c r="A360" s="109">
        <v>359</v>
      </c>
      <c r="B360" s="109" t="s">
        <v>3361</v>
      </c>
      <c r="C360" s="109">
        <v>73</v>
      </c>
      <c r="D360" s="367" t="s">
        <v>3372</v>
      </c>
      <c r="E360" s="110" t="s">
        <v>912</v>
      </c>
      <c r="F360" s="110" t="s">
        <v>1751</v>
      </c>
      <c r="G360" s="111" t="s">
        <v>139</v>
      </c>
      <c r="H360" s="110" t="s">
        <v>2554</v>
      </c>
      <c r="I360" s="110" t="s">
        <v>3936</v>
      </c>
      <c r="J360" s="110"/>
      <c r="K360" s="111" t="s">
        <v>3937</v>
      </c>
      <c r="L360" s="111" t="s">
        <v>2557</v>
      </c>
      <c r="M360" s="111" t="s">
        <v>912</v>
      </c>
      <c r="N360" s="111" t="s">
        <v>1565</v>
      </c>
      <c r="O360" s="111" t="s">
        <v>3938</v>
      </c>
      <c r="P360" s="113">
        <v>14.971101000000001</v>
      </c>
      <c r="Q360" s="113">
        <v>100.525212</v>
      </c>
      <c r="R360" s="114" t="s">
        <v>3939</v>
      </c>
      <c r="S360" s="114" t="s">
        <v>3940</v>
      </c>
      <c r="T360" s="115" t="s">
        <v>3941</v>
      </c>
      <c r="U360" s="115" t="s">
        <v>3942</v>
      </c>
      <c r="V360" s="115"/>
      <c r="W360" s="115" t="s">
        <v>3943</v>
      </c>
      <c r="X360" s="115"/>
      <c r="Y360" s="115"/>
      <c r="Z360" s="181"/>
      <c r="AA360" s="181"/>
      <c r="AB360" s="115"/>
      <c r="AC360" s="115"/>
      <c r="AD360" s="166" t="s">
        <v>1775</v>
      </c>
      <c r="AE360" s="166" t="s">
        <v>1776</v>
      </c>
      <c r="AF360" s="117" t="s">
        <v>690</v>
      </c>
      <c r="AG360" s="132">
        <v>44970</v>
      </c>
      <c r="AH360" s="118" t="s">
        <v>691</v>
      </c>
      <c r="AI360" s="118" t="s">
        <v>692</v>
      </c>
      <c r="AJ360" s="145">
        <v>6</v>
      </c>
      <c r="AK360" s="146">
        <v>9</v>
      </c>
      <c r="AL360" s="146">
        <v>2.9</v>
      </c>
      <c r="AM360" s="146">
        <f>AJ360*AK360</f>
        <v>54</v>
      </c>
      <c r="AN360" s="147">
        <v>1</v>
      </c>
      <c r="AO360" s="147">
        <v>2</v>
      </c>
      <c r="AP360" s="240" t="s">
        <v>3944</v>
      </c>
      <c r="AQ360" s="147" t="s">
        <v>848</v>
      </c>
      <c r="AR360" s="147">
        <v>3</v>
      </c>
      <c r="AS360" s="149"/>
      <c r="AT360" s="138">
        <v>44972</v>
      </c>
      <c r="AU360" s="142"/>
      <c r="AV360" s="149" t="s">
        <v>696</v>
      </c>
      <c r="AW360" s="150" t="s">
        <v>1584</v>
      </c>
      <c r="AX360" s="147"/>
      <c r="AY360" s="147"/>
      <c r="AZ360" s="147"/>
      <c r="BA360" s="147"/>
      <c r="BB360" s="147"/>
      <c r="BC360" s="147"/>
      <c r="BD360" s="235" t="s">
        <v>698</v>
      </c>
      <c r="BE360" s="150"/>
      <c r="BF360" s="150"/>
      <c r="BG360" s="237" t="s">
        <v>699</v>
      </c>
      <c r="BH360" s="237" t="s">
        <v>1964</v>
      </c>
      <c r="BI360" s="237" t="s">
        <v>701</v>
      </c>
      <c r="BJ360" s="152"/>
      <c r="BK360" s="152"/>
      <c r="BL360" s="153"/>
      <c r="BM360" s="154"/>
      <c r="BN360" s="111" t="s">
        <v>3938</v>
      </c>
      <c r="BO360" s="319" t="s">
        <v>3938</v>
      </c>
      <c r="BP360" s="317"/>
      <c r="BQ360" s="116" t="s">
        <v>704</v>
      </c>
      <c r="BR360" s="116"/>
      <c r="BS360" s="132">
        <v>44970</v>
      </c>
      <c r="BT360" s="133">
        <v>100</v>
      </c>
      <c r="BU360" s="132">
        <v>44970</v>
      </c>
      <c r="BV360" s="132"/>
      <c r="BW360" s="132"/>
      <c r="BX360" s="134"/>
      <c r="BY360" s="134"/>
      <c r="BZ360" s="134"/>
      <c r="CA360" s="132"/>
      <c r="CB360" s="135"/>
      <c r="CC360" s="132"/>
      <c r="CD360" s="136"/>
      <c r="CE360" s="136"/>
      <c r="CF360" s="136"/>
      <c r="CG360" s="135"/>
      <c r="CH360" s="129" t="s">
        <v>701</v>
      </c>
      <c r="CI360" s="117">
        <v>44999</v>
      </c>
      <c r="CJ360" s="117">
        <v>44999</v>
      </c>
      <c r="CK360" s="132"/>
      <c r="CL360" s="117">
        <v>44999</v>
      </c>
      <c r="CM360" s="133">
        <v>100</v>
      </c>
      <c r="CN360" s="117">
        <v>44999</v>
      </c>
      <c r="CO360" s="117"/>
      <c r="CP360" s="137" t="s">
        <v>706</v>
      </c>
      <c r="CQ360" s="132"/>
      <c r="CR360" s="117"/>
      <c r="CS360" s="132"/>
      <c r="CT360" s="133"/>
      <c r="CU360" s="137" t="s">
        <v>4382</v>
      </c>
      <c r="CV360" s="117"/>
      <c r="CW360" s="147"/>
      <c r="CX360" s="147"/>
      <c r="CY360" s="117">
        <v>45014</v>
      </c>
      <c r="CZ360" s="117">
        <v>45014</v>
      </c>
      <c r="DA360" s="117"/>
      <c r="DB360" s="117">
        <v>45014</v>
      </c>
      <c r="DC360" s="133">
        <v>100</v>
      </c>
      <c r="DD360" s="117">
        <v>45014</v>
      </c>
      <c r="DE360" s="138"/>
      <c r="DF360" s="138">
        <v>45007</v>
      </c>
      <c r="DG360" s="139" t="s">
        <v>4446</v>
      </c>
      <c r="DH360" s="117">
        <v>45021</v>
      </c>
      <c r="DI360" s="117">
        <v>45021</v>
      </c>
      <c r="DJ360" s="117">
        <v>45021</v>
      </c>
      <c r="DK360" s="117">
        <v>45021</v>
      </c>
      <c r="DL360" s="117"/>
      <c r="DM360" s="117"/>
      <c r="DN360" s="117"/>
      <c r="DO360" s="117"/>
      <c r="DP360" s="140"/>
      <c r="DQ360" s="117"/>
      <c r="DR360" s="117"/>
      <c r="DS360" s="117">
        <v>45051</v>
      </c>
      <c r="DT360" s="117">
        <v>45051</v>
      </c>
      <c r="DU360" s="117"/>
      <c r="DV360" s="117">
        <v>45051</v>
      </c>
      <c r="DW360" s="133">
        <v>100</v>
      </c>
      <c r="DX360" s="117">
        <v>45051</v>
      </c>
      <c r="DY360" s="117"/>
      <c r="DZ360" s="117">
        <v>45040</v>
      </c>
      <c r="EA360" s="117">
        <v>45040</v>
      </c>
      <c r="EB360" s="117"/>
      <c r="EC360" s="117">
        <v>45040</v>
      </c>
      <c r="ED360" s="116">
        <v>100</v>
      </c>
      <c r="EE360" s="117">
        <v>45040</v>
      </c>
      <c r="EF360" s="117" t="s">
        <v>4465</v>
      </c>
      <c r="EG360" s="117">
        <v>45056</v>
      </c>
      <c r="EH360" s="117">
        <v>45056</v>
      </c>
      <c r="EI360" s="117"/>
      <c r="EJ360" s="117">
        <v>45056</v>
      </c>
      <c r="EK360" s="133">
        <v>100</v>
      </c>
      <c r="EL360" s="117">
        <v>45062</v>
      </c>
      <c r="EM360" s="122" t="s">
        <v>4765</v>
      </c>
      <c r="EN360" s="141"/>
      <c r="EO360" s="141"/>
      <c r="EP360" s="141"/>
      <c r="EQ360" s="141"/>
      <c r="ER360" s="141"/>
      <c r="ES360" s="141"/>
      <c r="ET360" s="141"/>
      <c r="EU360" s="117"/>
      <c r="EV360" s="117"/>
      <c r="EW360" s="117"/>
      <c r="EX360" s="117"/>
      <c r="EY360" s="117"/>
      <c r="EZ360" s="117"/>
      <c r="FA360" s="117"/>
      <c r="FB360" s="117">
        <v>45065</v>
      </c>
      <c r="FC360" s="117">
        <v>45065</v>
      </c>
      <c r="FD360" s="117">
        <v>45065</v>
      </c>
      <c r="FE360" s="117">
        <v>45065</v>
      </c>
      <c r="FF360" s="116">
        <v>70</v>
      </c>
      <c r="FG360" s="117"/>
      <c r="FH360" s="138"/>
      <c r="FI360" s="142"/>
      <c r="FJ360" s="142"/>
      <c r="FK360" s="143">
        <v>243341</v>
      </c>
      <c r="FL360" s="143">
        <v>243341</v>
      </c>
      <c r="FM360" s="139" t="s">
        <v>708</v>
      </c>
      <c r="FN360" s="142"/>
      <c r="FO360" s="142"/>
      <c r="FP360" s="143">
        <v>243341</v>
      </c>
      <c r="FQ360" s="143">
        <v>243341</v>
      </c>
      <c r="FR360" s="139" t="s">
        <v>708</v>
      </c>
      <c r="FS360" s="487" t="s">
        <v>4723</v>
      </c>
      <c r="FT360" s="488">
        <v>45128</v>
      </c>
      <c r="FU360" s="489" t="s">
        <v>4844</v>
      </c>
      <c r="FW360" s="479" t="s">
        <v>4718</v>
      </c>
      <c r="FX360" s="480">
        <v>45124</v>
      </c>
      <c r="FY360" s="479" t="s">
        <v>4814</v>
      </c>
    </row>
    <row r="361" spans="1:181" ht="20.100000000000001" customHeight="1" x14ac:dyDescent="0.5">
      <c r="A361" s="109">
        <v>360</v>
      </c>
      <c r="B361" s="109" t="s">
        <v>3361</v>
      </c>
      <c r="C361" s="109">
        <v>74</v>
      </c>
      <c r="D361" s="367" t="s">
        <v>3362</v>
      </c>
      <c r="E361" s="110" t="s">
        <v>912</v>
      </c>
      <c r="F361" s="110" t="s">
        <v>1751</v>
      </c>
      <c r="G361" s="111" t="s">
        <v>139</v>
      </c>
      <c r="H361" s="110" t="s">
        <v>3918</v>
      </c>
      <c r="I361" s="110" t="s">
        <v>3918</v>
      </c>
      <c r="J361" s="110"/>
      <c r="K361" s="111" t="s">
        <v>3945</v>
      </c>
      <c r="L361" s="144" t="s">
        <v>3946</v>
      </c>
      <c r="M361" s="111" t="s">
        <v>912</v>
      </c>
      <c r="N361" s="111" t="s">
        <v>1565</v>
      </c>
      <c r="O361" s="111" t="s">
        <v>3947</v>
      </c>
      <c r="P361" s="176">
        <v>15.384589</v>
      </c>
      <c r="Q361" s="176">
        <v>100.82246499999999</v>
      </c>
      <c r="R361" s="114" t="s">
        <v>3948</v>
      </c>
      <c r="S361" s="114" t="s">
        <v>3949</v>
      </c>
      <c r="T361" s="115" t="s">
        <v>3950</v>
      </c>
      <c r="U361" s="115" t="s">
        <v>3951</v>
      </c>
      <c r="V361" s="115"/>
      <c r="W361" s="265" t="s">
        <v>3952</v>
      </c>
      <c r="X361" s="265"/>
      <c r="Y361" s="115"/>
      <c r="Z361" s="181"/>
      <c r="AA361" s="181"/>
      <c r="AB361" s="265"/>
      <c r="AC361" s="265"/>
      <c r="AD361" s="166" t="s">
        <v>1775</v>
      </c>
      <c r="AE361" s="166" t="s">
        <v>1776</v>
      </c>
      <c r="AF361" s="117" t="s">
        <v>690</v>
      </c>
      <c r="AG361" s="132">
        <v>44971</v>
      </c>
      <c r="AH361" s="118" t="s">
        <v>691</v>
      </c>
      <c r="AI361" s="118" t="s">
        <v>692</v>
      </c>
      <c r="AJ361" s="145">
        <v>8</v>
      </c>
      <c r="AK361" s="146">
        <v>10.4</v>
      </c>
      <c r="AL361" s="146">
        <v>2.75</v>
      </c>
      <c r="AM361" s="146">
        <f>AJ361*AK361</f>
        <v>83.2</v>
      </c>
      <c r="AN361" s="147">
        <v>1</v>
      </c>
      <c r="AO361" s="147">
        <v>3</v>
      </c>
      <c r="AP361" s="240" t="s">
        <v>816</v>
      </c>
      <c r="AQ361" s="147" t="s">
        <v>848</v>
      </c>
      <c r="AR361" s="147">
        <v>3</v>
      </c>
      <c r="AS361" s="149"/>
      <c r="AT361" s="138">
        <v>44972</v>
      </c>
      <c r="AU361" s="142" t="s">
        <v>3953</v>
      </c>
      <c r="AV361" s="149" t="s">
        <v>725</v>
      </c>
      <c r="AW361" s="150" t="s">
        <v>2438</v>
      </c>
      <c r="AX361" s="147" t="s">
        <v>1057</v>
      </c>
      <c r="AY361" s="147"/>
      <c r="AZ361" s="147"/>
      <c r="BA361" s="147"/>
      <c r="BB361" s="147"/>
      <c r="BC361" s="147" t="s">
        <v>2576</v>
      </c>
      <c r="BD361" s="235" t="s">
        <v>698</v>
      </c>
      <c r="BE361" s="150"/>
      <c r="BF361" s="150"/>
      <c r="BG361" s="237" t="s">
        <v>699</v>
      </c>
      <c r="BH361" s="237" t="s">
        <v>1964</v>
      </c>
      <c r="BI361" s="237" t="s">
        <v>701</v>
      </c>
      <c r="BJ361" s="152"/>
      <c r="BK361" s="152"/>
      <c r="BL361" s="153"/>
      <c r="BM361" s="154"/>
      <c r="BN361" s="111" t="s">
        <v>3947</v>
      </c>
      <c r="BO361" s="319" t="s">
        <v>3947</v>
      </c>
      <c r="BP361" s="317"/>
      <c r="BQ361" s="116" t="s">
        <v>704</v>
      </c>
      <c r="BR361" s="116"/>
      <c r="BS361" s="132">
        <v>44971</v>
      </c>
      <c r="BT361" s="133">
        <v>100</v>
      </c>
      <c r="BU361" s="132">
        <v>44971</v>
      </c>
      <c r="BV361" s="132"/>
      <c r="BW361" s="132"/>
      <c r="BX361" s="134"/>
      <c r="BY361" s="134"/>
      <c r="BZ361" s="134"/>
      <c r="CA361" s="132"/>
      <c r="CB361" s="135"/>
      <c r="CC361" s="132"/>
      <c r="CD361" s="136"/>
      <c r="CE361" s="136"/>
      <c r="CF361" s="136"/>
      <c r="CG361" s="135"/>
      <c r="CH361" s="129" t="s">
        <v>701</v>
      </c>
      <c r="CI361" s="132">
        <v>44998</v>
      </c>
      <c r="CJ361" s="132">
        <v>44998</v>
      </c>
      <c r="CK361" s="132"/>
      <c r="CL361" s="132">
        <v>44998</v>
      </c>
      <c r="CM361" s="133">
        <v>100</v>
      </c>
      <c r="CN361" s="132">
        <v>44998</v>
      </c>
      <c r="CO361" s="132"/>
      <c r="CP361" s="132">
        <v>44999</v>
      </c>
      <c r="CQ361" s="132">
        <v>44999</v>
      </c>
      <c r="CR361" s="117"/>
      <c r="CS361" s="132">
        <v>44999</v>
      </c>
      <c r="CT361" s="133">
        <v>100</v>
      </c>
      <c r="CU361" s="132">
        <v>44999</v>
      </c>
      <c r="CV361" s="117" t="s">
        <v>727</v>
      </c>
      <c r="CW361" s="147" t="s">
        <v>1057</v>
      </c>
      <c r="CX361" s="147"/>
      <c r="CY361" s="117">
        <v>45016</v>
      </c>
      <c r="CZ361" s="117">
        <v>45016</v>
      </c>
      <c r="DA361" s="117"/>
      <c r="DB361" s="117">
        <v>45017</v>
      </c>
      <c r="DC361" s="133">
        <v>100</v>
      </c>
      <c r="DD361" s="117">
        <v>45050</v>
      </c>
      <c r="DE361" s="138" t="s">
        <v>3954</v>
      </c>
      <c r="DF361" s="138">
        <v>45019</v>
      </c>
      <c r="DG361" s="139" t="s">
        <v>4413</v>
      </c>
      <c r="DH361" s="117">
        <v>45041</v>
      </c>
      <c r="DI361" s="117">
        <v>45041</v>
      </c>
      <c r="DJ361" s="117">
        <v>45041</v>
      </c>
      <c r="DK361" s="117">
        <v>45041</v>
      </c>
      <c r="DL361" s="117"/>
      <c r="DM361" s="117"/>
      <c r="DN361" s="117"/>
      <c r="DO361" s="117"/>
      <c r="DP361" s="140"/>
      <c r="DQ361" s="117"/>
      <c r="DR361" s="117"/>
      <c r="DS361" s="117">
        <v>45049</v>
      </c>
      <c r="DT361" s="117">
        <v>45049</v>
      </c>
      <c r="DU361" s="117"/>
      <c r="DV361" s="117">
        <v>45049</v>
      </c>
      <c r="DW361" s="133">
        <v>100</v>
      </c>
      <c r="DX361" s="117">
        <v>45049</v>
      </c>
      <c r="DY361" s="117"/>
      <c r="DZ361" s="117">
        <v>45040</v>
      </c>
      <c r="EA361" s="117">
        <v>45040</v>
      </c>
      <c r="EB361" s="117"/>
      <c r="EC361" s="117">
        <v>45040</v>
      </c>
      <c r="ED361" s="116">
        <v>100</v>
      </c>
      <c r="EE361" s="117">
        <v>45040</v>
      </c>
      <c r="EF361" s="117" t="s">
        <v>4465</v>
      </c>
      <c r="EG361" s="117">
        <v>45053</v>
      </c>
      <c r="EH361" s="117">
        <v>45053</v>
      </c>
      <c r="EI361" s="117"/>
      <c r="EJ361" s="117">
        <v>45054</v>
      </c>
      <c r="EK361" s="133">
        <v>100</v>
      </c>
      <c r="EL361" s="117">
        <v>45065</v>
      </c>
      <c r="EM361" s="122" t="s">
        <v>4730</v>
      </c>
      <c r="EN361" s="141"/>
      <c r="EO361" s="141"/>
      <c r="EP361" s="141"/>
      <c r="EQ361" s="141"/>
      <c r="ER361" s="141"/>
      <c r="ES361" s="141"/>
      <c r="ET361" s="141"/>
      <c r="EU361" s="117"/>
      <c r="EV361" s="117"/>
      <c r="EW361" s="117"/>
      <c r="EX361" s="117"/>
      <c r="EY361" s="117"/>
      <c r="EZ361" s="117"/>
      <c r="FA361" s="117"/>
      <c r="FB361" s="117">
        <v>45065</v>
      </c>
      <c r="FC361" s="117">
        <v>45065</v>
      </c>
      <c r="FD361" s="117">
        <v>45065</v>
      </c>
      <c r="FE361" s="117">
        <v>45065</v>
      </c>
      <c r="FF361" s="116">
        <v>70</v>
      </c>
      <c r="FG361" s="117"/>
      <c r="FH361" s="138"/>
      <c r="FI361" s="142"/>
      <c r="FJ361" s="142"/>
      <c r="FK361" s="143">
        <v>243347</v>
      </c>
      <c r="FL361" s="143">
        <v>243347</v>
      </c>
      <c r="FM361" s="139" t="s">
        <v>708</v>
      </c>
      <c r="FN361" s="142"/>
      <c r="FO361" s="142"/>
      <c r="FP361" s="143">
        <v>243347</v>
      </c>
      <c r="FQ361" s="143">
        <v>243347</v>
      </c>
      <c r="FR361" s="139" t="s">
        <v>708</v>
      </c>
      <c r="FS361" s="487" t="s">
        <v>4723</v>
      </c>
      <c r="FT361" s="488">
        <v>45128</v>
      </c>
      <c r="FU361" s="489" t="s">
        <v>4844</v>
      </c>
      <c r="FW361" s="479" t="s">
        <v>4718</v>
      </c>
      <c r="FX361" s="480">
        <v>45124</v>
      </c>
      <c r="FY361" s="479" t="s">
        <v>4814</v>
      </c>
    </row>
    <row r="362" spans="1:181" ht="20.100000000000001" customHeight="1" x14ac:dyDescent="0.5">
      <c r="A362" s="109">
        <v>361</v>
      </c>
      <c r="B362" s="109" t="s">
        <v>3361</v>
      </c>
      <c r="C362" s="109">
        <v>75</v>
      </c>
      <c r="D362" s="367" t="s">
        <v>3372</v>
      </c>
      <c r="E362" s="110" t="s">
        <v>912</v>
      </c>
      <c r="F362" s="110" t="s">
        <v>1302</v>
      </c>
      <c r="G362" s="111" t="s">
        <v>314</v>
      </c>
      <c r="H362" s="110" t="s">
        <v>2796</v>
      </c>
      <c r="I362" s="110" t="s">
        <v>3955</v>
      </c>
      <c r="J362" s="110"/>
      <c r="K362" s="111" t="s">
        <v>3956</v>
      </c>
      <c r="L362" s="111" t="s">
        <v>2697</v>
      </c>
      <c r="M362" s="111" t="s">
        <v>912</v>
      </c>
      <c r="N362" s="111" t="s">
        <v>682</v>
      </c>
      <c r="O362" s="111" t="s">
        <v>3957</v>
      </c>
      <c r="P362" s="113">
        <v>13.666321</v>
      </c>
      <c r="Q362" s="113">
        <v>100.58091899999999</v>
      </c>
      <c r="R362" s="114" t="s">
        <v>3958</v>
      </c>
      <c r="S362" s="114" t="s">
        <v>3959</v>
      </c>
      <c r="T362" s="115"/>
      <c r="U362" s="115"/>
      <c r="V362" s="115"/>
      <c r="W362" s="115" t="s">
        <v>3960</v>
      </c>
      <c r="X362" s="115"/>
      <c r="Y362" s="115"/>
      <c r="Z362" s="181"/>
      <c r="AA362" s="181"/>
      <c r="AB362" s="115"/>
      <c r="AC362" s="115"/>
      <c r="AD362" s="166" t="s">
        <v>762</v>
      </c>
      <c r="AE362" s="166" t="s">
        <v>763</v>
      </c>
      <c r="AF362" s="117">
        <v>44980</v>
      </c>
      <c r="AG362" s="132">
        <v>44980</v>
      </c>
      <c r="AH362" s="118" t="s">
        <v>691</v>
      </c>
      <c r="AI362" s="118" t="s">
        <v>692</v>
      </c>
      <c r="AJ362" s="145">
        <v>7</v>
      </c>
      <c r="AK362" s="146">
        <v>13.5</v>
      </c>
      <c r="AL362" s="146">
        <v>3.3</v>
      </c>
      <c r="AM362" s="146">
        <v>94.5</v>
      </c>
      <c r="AN362" s="147">
        <v>1</v>
      </c>
      <c r="AO362" s="147">
        <v>3</v>
      </c>
      <c r="AP362" s="116" t="s">
        <v>2874</v>
      </c>
      <c r="AQ362" s="147" t="s">
        <v>882</v>
      </c>
      <c r="AR362" s="147">
        <v>3</v>
      </c>
      <c r="AS362" s="149"/>
      <c r="AT362" s="122">
        <v>44980</v>
      </c>
      <c r="AU362" s="142"/>
      <c r="AV362" s="149" t="s">
        <v>696</v>
      </c>
      <c r="AW362" s="150"/>
      <c r="AX362" s="149"/>
      <c r="AY362" s="149"/>
      <c r="AZ362" s="149"/>
      <c r="BA362" s="147" t="s">
        <v>3961</v>
      </c>
      <c r="BB362" s="147" t="s">
        <v>697</v>
      </c>
      <c r="BC362" s="149"/>
      <c r="BD362" s="150" t="s">
        <v>698</v>
      </c>
      <c r="BE362" s="150"/>
      <c r="BF362" s="150"/>
      <c r="BG362" s="151" t="s">
        <v>699</v>
      </c>
      <c r="BH362" s="151" t="s">
        <v>1964</v>
      </c>
      <c r="BI362" s="151" t="s">
        <v>701</v>
      </c>
      <c r="BJ362" s="152"/>
      <c r="BK362" s="152"/>
      <c r="BL362" s="153"/>
      <c r="BM362" s="154"/>
      <c r="BN362" s="155" t="s">
        <v>3957</v>
      </c>
      <c r="BO362" s="226" t="s">
        <v>3957</v>
      </c>
      <c r="BP362" s="130"/>
      <c r="BQ362" s="116" t="s">
        <v>704</v>
      </c>
      <c r="BR362" s="116"/>
      <c r="BS362" s="132">
        <v>44980</v>
      </c>
      <c r="BT362" s="133">
        <v>100</v>
      </c>
      <c r="BU362" s="132">
        <v>44980</v>
      </c>
      <c r="BV362" s="132"/>
      <c r="BW362" s="132"/>
      <c r="BX362" s="134"/>
      <c r="BY362" s="134"/>
      <c r="BZ362" s="134"/>
      <c r="CA362" s="132"/>
      <c r="CB362" s="135"/>
      <c r="CC362" s="132"/>
      <c r="CD362" s="136"/>
      <c r="CE362" s="136"/>
      <c r="CF362" s="136"/>
      <c r="CG362" s="135"/>
      <c r="CH362" s="129" t="s">
        <v>701</v>
      </c>
      <c r="CI362" s="117">
        <v>44997</v>
      </c>
      <c r="CJ362" s="117">
        <v>44997</v>
      </c>
      <c r="CK362" s="117"/>
      <c r="CL362" s="117">
        <v>44997</v>
      </c>
      <c r="CM362" s="133">
        <v>100</v>
      </c>
      <c r="CN362" s="117">
        <v>44997</v>
      </c>
      <c r="CO362" s="117" t="s">
        <v>1448</v>
      </c>
      <c r="CP362" s="132">
        <v>45020</v>
      </c>
      <c r="CQ362" s="132">
        <v>45020</v>
      </c>
      <c r="CR362" s="117"/>
      <c r="CS362" s="132">
        <v>45020</v>
      </c>
      <c r="CT362" s="133">
        <v>100</v>
      </c>
      <c r="CU362" s="132">
        <v>45020</v>
      </c>
      <c r="CV362" s="117" t="s">
        <v>727</v>
      </c>
      <c r="CW362" s="147"/>
      <c r="CX362" s="149"/>
      <c r="CY362" s="117">
        <v>44992</v>
      </c>
      <c r="CZ362" s="117">
        <v>44997</v>
      </c>
      <c r="DA362" s="117"/>
      <c r="DB362" s="117">
        <v>44998</v>
      </c>
      <c r="DC362" s="133">
        <v>100</v>
      </c>
      <c r="DD362" s="117">
        <v>44998</v>
      </c>
      <c r="DE362" s="138"/>
      <c r="DF362" s="138">
        <v>45012</v>
      </c>
      <c r="DG362" s="139" t="s">
        <v>4383</v>
      </c>
      <c r="DH362" s="117">
        <v>45043</v>
      </c>
      <c r="DI362" s="117">
        <v>45043</v>
      </c>
      <c r="DJ362" s="117">
        <v>45043</v>
      </c>
      <c r="DK362" s="117">
        <v>45043</v>
      </c>
      <c r="DL362" s="117"/>
      <c r="DM362" s="117"/>
      <c r="DN362" s="117"/>
      <c r="DO362" s="117"/>
      <c r="DP362" s="140"/>
      <c r="DQ362" s="117"/>
      <c r="DR362" s="117"/>
      <c r="DS362" s="117">
        <v>45023</v>
      </c>
      <c r="DT362" s="117">
        <v>45023</v>
      </c>
      <c r="DU362" s="117"/>
      <c r="DV362" s="117">
        <v>45024</v>
      </c>
      <c r="DW362" s="133">
        <v>100</v>
      </c>
      <c r="DX362" s="117">
        <v>45024</v>
      </c>
      <c r="DY362" s="117"/>
      <c r="DZ362" s="117">
        <v>45024</v>
      </c>
      <c r="EA362" s="117">
        <v>45024</v>
      </c>
      <c r="EB362" s="117"/>
      <c r="EC362" s="117">
        <v>45024</v>
      </c>
      <c r="ED362" s="116">
        <v>100</v>
      </c>
      <c r="EE362" s="117">
        <v>45024</v>
      </c>
      <c r="EF362" s="117" t="s">
        <v>740</v>
      </c>
      <c r="EG362" s="117">
        <v>45024</v>
      </c>
      <c r="EH362" s="117">
        <v>45024</v>
      </c>
      <c r="EI362" s="117"/>
      <c r="EJ362" s="117">
        <v>45024</v>
      </c>
      <c r="EK362" s="116">
        <v>100</v>
      </c>
      <c r="EL362" s="117">
        <v>45062</v>
      </c>
      <c r="EM362" s="122" t="s">
        <v>740</v>
      </c>
      <c r="EN362" s="141"/>
      <c r="EO362" s="141"/>
      <c r="EP362" s="141"/>
      <c r="EQ362" s="141"/>
      <c r="ER362" s="141"/>
      <c r="ES362" s="141"/>
      <c r="ET362" s="141"/>
      <c r="EU362" s="117"/>
      <c r="EV362" s="117"/>
      <c r="EW362" s="117"/>
      <c r="EX362" s="117"/>
      <c r="EY362" s="117"/>
      <c r="EZ362" s="117"/>
      <c r="FA362" s="117"/>
      <c r="FB362" s="117">
        <v>45048</v>
      </c>
      <c r="FC362" s="117">
        <v>45048</v>
      </c>
      <c r="FD362" s="117">
        <v>45048</v>
      </c>
      <c r="FE362" s="117">
        <v>45049</v>
      </c>
      <c r="FF362" s="116">
        <v>70</v>
      </c>
      <c r="FG362" s="117"/>
      <c r="FH362" s="138" t="s">
        <v>4914</v>
      </c>
      <c r="FI362" s="142"/>
      <c r="FJ362" s="142"/>
      <c r="FK362" s="143">
        <v>243347</v>
      </c>
      <c r="FL362" s="143">
        <v>243347</v>
      </c>
      <c r="FM362" s="139" t="s">
        <v>708</v>
      </c>
      <c r="FN362" s="142"/>
      <c r="FO362" s="142"/>
      <c r="FP362" s="143">
        <v>243347</v>
      </c>
      <c r="FQ362" s="143">
        <v>243347</v>
      </c>
      <c r="FR362" s="157" t="s">
        <v>729</v>
      </c>
      <c r="FS362" s="450" t="s">
        <v>4718</v>
      </c>
      <c r="FT362" s="477">
        <v>45148</v>
      </c>
      <c r="FU362" s="478" t="s">
        <v>4865</v>
      </c>
      <c r="FW362" s="479" t="s">
        <v>4723</v>
      </c>
      <c r="FX362" s="480">
        <v>45126</v>
      </c>
      <c r="FY362" s="479" t="s">
        <v>4814</v>
      </c>
    </row>
    <row r="363" spans="1:181" ht="20.100000000000001" customHeight="1" x14ac:dyDescent="0.5">
      <c r="A363" s="109">
        <v>362</v>
      </c>
      <c r="B363" s="109" t="s">
        <v>3361</v>
      </c>
      <c r="C363" s="109">
        <v>76</v>
      </c>
      <c r="D363" s="367" t="s">
        <v>3372</v>
      </c>
      <c r="E363" s="110" t="s">
        <v>912</v>
      </c>
      <c r="F363" s="110" t="s">
        <v>1302</v>
      </c>
      <c r="G363" s="111" t="s">
        <v>314</v>
      </c>
      <c r="H363" s="110" t="s">
        <v>2726</v>
      </c>
      <c r="I363" s="110" t="s">
        <v>2727</v>
      </c>
      <c r="J363" s="110"/>
      <c r="K363" s="111" t="s">
        <v>3962</v>
      </c>
      <c r="L363" s="111" t="s">
        <v>2697</v>
      </c>
      <c r="M363" s="111" t="s">
        <v>912</v>
      </c>
      <c r="N363" s="111" t="s">
        <v>682</v>
      </c>
      <c r="O363" s="111" t="s">
        <v>3963</v>
      </c>
      <c r="P363" s="113">
        <v>13.567534999999999</v>
      </c>
      <c r="Q363" s="113">
        <v>100.571234</v>
      </c>
      <c r="R363" s="114" t="s">
        <v>3964</v>
      </c>
      <c r="S363" s="114" t="s">
        <v>3965</v>
      </c>
      <c r="T363" s="115" t="s">
        <v>3966</v>
      </c>
      <c r="U363" s="115" t="s">
        <v>3967</v>
      </c>
      <c r="V363" s="115"/>
      <c r="W363" s="115" t="s">
        <v>3968</v>
      </c>
      <c r="X363" s="115"/>
      <c r="Y363" s="115"/>
      <c r="Z363" s="181"/>
      <c r="AA363" s="181"/>
      <c r="AB363" s="115"/>
      <c r="AC363" s="115"/>
      <c r="AD363" s="166" t="s">
        <v>762</v>
      </c>
      <c r="AE363" s="166" t="s">
        <v>763</v>
      </c>
      <c r="AF363" s="117" t="s">
        <v>690</v>
      </c>
      <c r="AG363" s="132">
        <v>44979</v>
      </c>
      <c r="AH363" s="118" t="s">
        <v>691</v>
      </c>
      <c r="AI363" s="118" t="s">
        <v>692</v>
      </c>
      <c r="AJ363" s="145">
        <v>7.7</v>
      </c>
      <c r="AK363" s="146">
        <v>8</v>
      </c>
      <c r="AL363" s="146">
        <v>3.4</v>
      </c>
      <c r="AM363" s="146">
        <v>61.6</v>
      </c>
      <c r="AN363" s="147">
        <v>1</v>
      </c>
      <c r="AO363" s="147">
        <v>3</v>
      </c>
      <c r="AP363" s="116" t="s">
        <v>3969</v>
      </c>
      <c r="AQ363" s="147" t="s">
        <v>694</v>
      </c>
      <c r="AR363" s="147">
        <v>3</v>
      </c>
      <c r="AS363" s="149"/>
      <c r="AT363" s="122">
        <v>44979</v>
      </c>
      <c r="AU363" s="142"/>
      <c r="AV363" s="149" t="s">
        <v>725</v>
      </c>
      <c r="AW363" s="150"/>
      <c r="AX363" s="149"/>
      <c r="AY363" s="149"/>
      <c r="AZ363" s="149"/>
      <c r="BA363" s="149"/>
      <c r="BB363" s="149"/>
      <c r="BC363" s="149"/>
      <c r="BD363" s="150" t="s">
        <v>698</v>
      </c>
      <c r="BE363" s="150"/>
      <c r="BF363" s="150"/>
      <c r="BG363" s="151" t="s">
        <v>699</v>
      </c>
      <c r="BH363" s="151" t="s">
        <v>1964</v>
      </c>
      <c r="BI363" s="151" t="s">
        <v>701</v>
      </c>
      <c r="BJ363" s="152"/>
      <c r="BK363" s="152"/>
      <c r="BL363" s="170" t="s">
        <v>3970</v>
      </c>
      <c r="BM363" s="154"/>
      <c r="BN363" s="155" t="s">
        <v>3963</v>
      </c>
      <c r="BO363" s="226" t="s">
        <v>3963</v>
      </c>
      <c r="BP363" s="130"/>
      <c r="BQ363" s="116" t="s">
        <v>704</v>
      </c>
      <c r="BR363" s="116"/>
      <c r="BS363" s="132">
        <v>44978</v>
      </c>
      <c r="BT363" s="133">
        <v>100</v>
      </c>
      <c r="BU363" s="132">
        <v>44979</v>
      </c>
      <c r="BV363" s="132"/>
      <c r="BW363" s="132"/>
      <c r="BX363" s="134"/>
      <c r="BY363" s="134"/>
      <c r="BZ363" s="134"/>
      <c r="CA363" s="132"/>
      <c r="CB363" s="135"/>
      <c r="CC363" s="132"/>
      <c r="CD363" s="136"/>
      <c r="CE363" s="136"/>
      <c r="CF363" s="136"/>
      <c r="CG363" s="135"/>
      <c r="CH363" s="129" t="s">
        <v>701</v>
      </c>
      <c r="CI363" s="117">
        <v>44992</v>
      </c>
      <c r="CJ363" s="117">
        <v>44992</v>
      </c>
      <c r="CK363" s="117"/>
      <c r="CL363" s="117">
        <v>44992</v>
      </c>
      <c r="CM363" s="133">
        <v>100</v>
      </c>
      <c r="CN363" s="117">
        <v>44992</v>
      </c>
      <c r="CO363" s="117"/>
      <c r="CP363" s="137" t="s">
        <v>706</v>
      </c>
      <c r="CQ363" s="132"/>
      <c r="CR363" s="117"/>
      <c r="CS363" s="132"/>
      <c r="CT363" s="133"/>
      <c r="CU363" s="137" t="s">
        <v>4382</v>
      </c>
      <c r="CV363" s="117" t="s">
        <v>868</v>
      </c>
      <c r="CW363" s="147"/>
      <c r="CX363" s="149"/>
      <c r="CY363" s="117">
        <v>44992</v>
      </c>
      <c r="CZ363" s="117">
        <v>44992</v>
      </c>
      <c r="DA363" s="117"/>
      <c r="DB363" s="117">
        <v>44992</v>
      </c>
      <c r="DC363" s="133">
        <v>100</v>
      </c>
      <c r="DD363" s="117">
        <v>44992</v>
      </c>
      <c r="DE363" s="138"/>
      <c r="DF363" s="138">
        <v>45012</v>
      </c>
      <c r="DG363" s="139" t="s">
        <v>4383</v>
      </c>
      <c r="DH363" s="117">
        <v>45039</v>
      </c>
      <c r="DI363" s="117">
        <v>45039</v>
      </c>
      <c r="DJ363" s="117">
        <v>45039</v>
      </c>
      <c r="DK363" s="117">
        <v>45039</v>
      </c>
      <c r="DL363" s="117"/>
      <c r="DM363" s="117"/>
      <c r="DN363" s="117"/>
      <c r="DO363" s="117"/>
      <c r="DP363" s="140"/>
      <c r="DQ363" s="117"/>
      <c r="DR363" s="117"/>
      <c r="DS363" s="117">
        <v>45027</v>
      </c>
      <c r="DT363" s="117">
        <v>45027</v>
      </c>
      <c r="DU363" s="117"/>
      <c r="DV363" s="117">
        <v>45028</v>
      </c>
      <c r="DW363" s="133">
        <v>100</v>
      </c>
      <c r="DX363" s="117">
        <v>45028</v>
      </c>
      <c r="DY363" s="117"/>
      <c r="DZ363" s="117">
        <v>45037</v>
      </c>
      <c r="EA363" s="117">
        <v>45037</v>
      </c>
      <c r="EB363" s="117"/>
      <c r="EC363" s="117">
        <v>45037</v>
      </c>
      <c r="ED363" s="116">
        <v>100</v>
      </c>
      <c r="EE363" s="117">
        <v>45037</v>
      </c>
      <c r="EF363" s="117" t="s">
        <v>4616</v>
      </c>
      <c r="EG363" s="117">
        <v>45051</v>
      </c>
      <c r="EH363" s="117">
        <v>45051</v>
      </c>
      <c r="EI363" s="117"/>
      <c r="EJ363" s="117">
        <v>45051</v>
      </c>
      <c r="EK363" s="133">
        <v>100</v>
      </c>
      <c r="EL363" s="117">
        <v>45062</v>
      </c>
      <c r="EM363" s="122" t="s">
        <v>4388</v>
      </c>
      <c r="EN363" s="141"/>
      <c r="EO363" s="141"/>
      <c r="EP363" s="141"/>
      <c r="EQ363" s="141"/>
      <c r="ER363" s="141"/>
      <c r="ES363" s="141"/>
      <c r="ET363" s="141"/>
      <c r="EU363" s="117"/>
      <c r="EV363" s="117"/>
      <c r="EW363" s="117"/>
      <c r="EX363" s="117"/>
      <c r="EY363" s="117"/>
      <c r="EZ363" s="117"/>
      <c r="FA363" s="117"/>
      <c r="FB363" s="117">
        <v>45065</v>
      </c>
      <c r="FC363" s="117">
        <v>45065</v>
      </c>
      <c r="FD363" s="117">
        <v>45065</v>
      </c>
      <c r="FE363" s="117">
        <v>45065</v>
      </c>
      <c r="FF363" s="116">
        <v>70</v>
      </c>
      <c r="FG363" s="117"/>
      <c r="FH363" s="138" t="s">
        <v>4802</v>
      </c>
      <c r="FI363" s="142"/>
      <c r="FJ363" s="142"/>
      <c r="FK363" s="143"/>
      <c r="FL363" s="143"/>
      <c r="FM363" s="139"/>
      <c r="FN363" s="142"/>
      <c r="FO363" s="142"/>
      <c r="FP363" s="143"/>
      <c r="FQ363" s="143"/>
      <c r="FR363" s="139"/>
      <c r="FS363" s="450" t="s">
        <v>4718</v>
      </c>
      <c r="FT363" s="477">
        <v>45148</v>
      </c>
      <c r="FU363" s="478" t="s">
        <v>4865</v>
      </c>
      <c r="FW363" s="479" t="s">
        <v>4723</v>
      </c>
      <c r="FX363" s="480">
        <v>45126</v>
      </c>
      <c r="FY363" s="479" t="s">
        <v>4814</v>
      </c>
    </row>
    <row r="364" spans="1:181" ht="20.100000000000001" customHeight="1" x14ac:dyDescent="0.5">
      <c r="A364" s="109">
        <v>363</v>
      </c>
      <c r="B364" s="109" t="s">
        <v>3361</v>
      </c>
      <c r="C364" s="109">
        <v>77</v>
      </c>
      <c r="D364" s="367" t="s">
        <v>3372</v>
      </c>
      <c r="E364" s="110" t="s">
        <v>912</v>
      </c>
      <c r="F364" s="110" t="s">
        <v>1302</v>
      </c>
      <c r="G364" s="111" t="s">
        <v>314</v>
      </c>
      <c r="H364" s="110" t="s">
        <v>2774</v>
      </c>
      <c r="I364" s="110" t="s">
        <v>3971</v>
      </c>
      <c r="J364" s="110"/>
      <c r="K364" s="111" t="s">
        <v>3972</v>
      </c>
      <c r="L364" s="111" t="s">
        <v>2777</v>
      </c>
      <c r="M364" s="111" t="s">
        <v>912</v>
      </c>
      <c r="N364" s="111" t="s">
        <v>682</v>
      </c>
      <c r="O364" s="111" t="s">
        <v>3973</v>
      </c>
      <c r="P364" s="113">
        <v>13.682483</v>
      </c>
      <c r="Q364" s="113">
        <v>100.895523</v>
      </c>
      <c r="R364" s="114" t="s">
        <v>3974</v>
      </c>
      <c r="S364" s="114" t="s">
        <v>3975</v>
      </c>
      <c r="T364" s="115"/>
      <c r="U364" s="115"/>
      <c r="V364" s="115"/>
      <c r="W364" s="115" t="s">
        <v>3976</v>
      </c>
      <c r="X364" s="115"/>
      <c r="Y364" s="115"/>
      <c r="Z364" s="181"/>
      <c r="AA364" s="181"/>
      <c r="AB364" s="115"/>
      <c r="AC364" s="115"/>
      <c r="AD364" s="348" t="s">
        <v>1384</v>
      </c>
      <c r="AE364" s="166" t="s">
        <v>1385</v>
      </c>
      <c r="AF364" s="117">
        <v>44981</v>
      </c>
      <c r="AG364" s="132">
        <v>44985</v>
      </c>
      <c r="AH364" s="118" t="s">
        <v>691</v>
      </c>
      <c r="AI364" s="118" t="s">
        <v>692</v>
      </c>
      <c r="AJ364" s="146">
        <v>7</v>
      </c>
      <c r="AK364" s="146">
        <v>8</v>
      </c>
      <c r="AL364" s="146">
        <v>3.4</v>
      </c>
      <c r="AM364" s="146">
        <v>56</v>
      </c>
      <c r="AN364" s="147">
        <v>1</v>
      </c>
      <c r="AO364" s="147">
        <v>3</v>
      </c>
      <c r="AP364" s="116"/>
      <c r="AQ364" s="147" t="s">
        <v>848</v>
      </c>
      <c r="AR364" s="149"/>
      <c r="AS364" s="149"/>
      <c r="AT364" s="122"/>
      <c r="AU364" s="142"/>
      <c r="AV364" s="149" t="s">
        <v>696</v>
      </c>
      <c r="AW364" s="150" t="s">
        <v>2293</v>
      </c>
      <c r="AX364" s="149"/>
      <c r="AY364" s="149"/>
      <c r="AZ364" s="149"/>
      <c r="BA364" s="149"/>
      <c r="BB364" s="149"/>
      <c r="BC364" s="149"/>
      <c r="BD364" s="150" t="s">
        <v>698</v>
      </c>
      <c r="BE364" s="150"/>
      <c r="BF364" s="150"/>
      <c r="BG364" s="151" t="s">
        <v>699</v>
      </c>
      <c r="BH364" s="151" t="s">
        <v>1964</v>
      </c>
      <c r="BI364" s="151" t="s">
        <v>701</v>
      </c>
      <c r="BJ364" s="152"/>
      <c r="BK364" s="152"/>
      <c r="BL364" s="153"/>
      <c r="BM364" s="154"/>
      <c r="BN364" s="155" t="s">
        <v>3973</v>
      </c>
      <c r="BO364" s="226" t="s">
        <v>3973</v>
      </c>
      <c r="BP364" s="130"/>
      <c r="BQ364" s="116" t="s">
        <v>704</v>
      </c>
      <c r="BR364" s="116"/>
      <c r="BS364" s="132">
        <v>44985</v>
      </c>
      <c r="BT364" s="133">
        <v>100</v>
      </c>
      <c r="BU364" s="117">
        <v>44985</v>
      </c>
      <c r="BV364" s="132"/>
      <c r="BW364" s="132"/>
      <c r="BX364" s="134"/>
      <c r="BY364" s="134"/>
      <c r="BZ364" s="134"/>
      <c r="CA364" s="132"/>
      <c r="CB364" s="138"/>
      <c r="CC364" s="117"/>
      <c r="CD364" s="223"/>
      <c r="CE364" s="223"/>
      <c r="CF364" s="223"/>
      <c r="CG364" s="138"/>
      <c r="CH364" s="129" t="s">
        <v>701</v>
      </c>
      <c r="CI364" s="132">
        <v>45005</v>
      </c>
      <c r="CJ364" s="132">
        <v>45005</v>
      </c>
      <c r="CK364" s="132"/>
      <c r="CL364" s="132">
        <v>45005</v>
      </c>
      <c r="CM364" s="133">
        <v>100</v>
      </c>
      <c r="CN364" s="132">
        <v>45005</v>
      </c>
      <c r="CO364" s="117"/>
      <c r="CP364" s="117">
        <v>45016</v>
      </c>
      <c r="CQ364" s="117">
        <v>45016</v>
      </c>
      <c r="CR364" s="117"/>
      <c r="CS364" s="117">
        <v>45016</v>
      </c>
      <c r="CT364" s="133">
        <v>100</v>
      </c>
      <c r="CU364" s="117">
        <v>45016</v>
      </c>
      <c r="CV364" s="117"/>
      <c r="CW364" s="147"/>
      <c r="CX364" s="149"/>
      <c r="CY364" s="117">
        <v>45005</v>
      </c>
      <c r="CZ364" s="117">
        <v>45005</v>
      </c>
      <c r="DA364" s="117"/>
      <c r="DB364" s="117">
        <v>45006</v>
      </c>
      <c r="DC364" s="133">
        <v>100</v>
      </c>
      <c r="DD364" s="117">
        <v>45009</v>
      </c>
      <c r="DE364" s="138"/>
      <c r="DF364" s="138">
        <v>45019</v>
      </c>
      <c r="DG364" s="139" t="s">
        <v>4413</v>
      </c>
      <c r="DH364" s="117">
        <v>45041</v>
      </c>
      <c r="DI364" s="117">
        <v>45041</v>
      </c>
      <c r="DJ364" s="117">
        <v>45041</v>
      </c>
      <c r="DK364" s="117">
        <v>45041</v>
      </c>
      <c r="DL364" s="117"/>
      <c r="DM364" s="117"/>
      <c r="DN364" s="117"/>
      <c r="DO364" s="117"/>
      <c r="DP364" s="140"/>
      <c r="DQ364" s="117"/>
      <c r="DR364" s="117"/>
      <c r="DS364" s="117">
        <v>45041</v>
      </c>
      <c r="DT364" s="117">
        <v>45041</v>
      </c>
      <c r="DU364" s="117"/>
      <c r="DV364" s="117">
        <v>45041</v>
      </c>
      <c r="DW364" s="133">
        <v>100</v>
      </c>
      <c r="DX364" s="117">
        <v>45041</v>
      </c>
      <c r="DY364" s="117"/>
      <c r="DZ364" s="117">
        <v>45038</v>
      </c>
      <c r="EA364" s="117">
        <v>45038</v>
      </c>
      <c r="EB364" s="117"/>
      <c r="EC364" s="117">
        <v>45038</v>
      </c>
      <c r="ED364" s="116">
        <v>100</v>
      </c>
      <c r="EE364" s="117">
        <v>45038</v>
      </c>
      <c r="EF364" s="117" t="s">
        <v>4617</v>
      </c>
      <c r="EG364" s="117">
        <v>45038</v>
      </c>
      <c r="EH364" s="117">
        <v>45038</v>
      </c>
      <c r="EI364" s="117"/>
      <c r="EJ364" s="117">
        <v>45039</v>
      </c>
      <c r="EK364" s="133">
        <v>100</v>
      </c>
      <c r="EL364" s="117">
        <v>45064</v>
      </c>
      <c r="EM364" s="122" t="s">
        <v>4915</v>
      </c>
      <c r="EN364" s="141"/>
      <c r="EO364" s="141"/>
      <c r="EP364" s="141"/>
      <c r="EQ364" s="141"/>
      <c r="ER364" s="141"/>
      <c r="ES364" s="141"/>
      <c r="ET364" s="141"/>
      <c r="EU364" s="117"/>
      <c r="EV364" s="117"/>
      <c r="EW364" s="117"/>
      <c r="EX364" s="117"/>
      <c r="EY364" s="117"/>
      <c r="EZ364" s="117"/>
      <c r="FA364" s="117"/>
      <c r="FB364" s="117">
        <v>45058</v>
      </c>
      <c r="FC364" s="117">
        <v>45058</v>
      </c>
      <c r="FD364" s="117">
        <v>45058</v>
      </c>
      <c r="FE364" s="117">
        <v>45058</v>
      </c>
      <c r="FF364" s="116">
        <v>70</v>
      </c>
      <c r="FG364" s="117"/>
      <c r="FH364" s="138"/>
      <c r="FI364" s="142"/>
      <c r="FJ364" s="142"/>
      <c r="FK364" s="143">
        <v>243346</v>
      </c>
      <c r="FL364" s="143">
        <v>243346</v>
      </c>
      <c r="FM364" s="139" t="s">
        <v>834</v>
      </c>
      <c r="FN364" s="142"/>
      <c r="FO364" s="142"/>
      <c r="FP364" s="143">
        <v>243346</v>
      </c>
      <c r="FQ364" s="143">
        <v>243346</v>
      </c>
      <c r="FR364" s="157" t="s">
        <v>729</v>
      </c>
      <c r="FS364" s="450" t="s">
        <v>4718</v>
      </c>
      <c r="FT364" s="477">
        <v>45149</v>
      </c>
      <c r="FU364" s="478" t="s">
        <v>4865</v>
      </c>
      <c r="FW364" s="479" t="s">
        <v>4724</v>
      </c>
      <c r="FX364" s="480">
        <v>45126</v>
      </c>
      <c r="FY364" s="479" t="s">
        <v>4814</v>
      </c>
    </row>
    <row r="365" spans="1:181" ht="20.100000000000001" customHeight="1" x14ac:dyDescent="0.5">
      <c r="A365" s="109">
        <v>364</v>
      </c>
      <c r="B365" s="109" t="s">
        <v>3361</v>
      </c>
      <c r="C365" s="109">
        <v>78</v>
      </c>
      <c r="D365" s="367" t="s">
        <v>3372</v>
      </c>
      <c r="E365" s="110" t="s">
        <v>912</v>
      </c>
      <c r="F365" s="110" t="s">
        <v>1302</v>
      </c>
      <c r="G365" s="111" t="s">
        <v>314</v>
      </c>
      <c r="H365" s="110" t="s">
        <v>2774</v>
      </c>
      <c r="I365" s="110" t="s">
        <v>3977</v>
      </c>
      <c r="J365" s="110"/>
      <c r="K365" s="111" t="s">
        <v>4618</v>
      </c>
      <c r="L365" s="111" t="s">
        <v>2777</v>
      </c>
      <c r="M365" s="111" t="s">
        <v>912</v>
      </c>
      <c r="N365" s="111" t="s">
        <v>682</v>
      </c>
      <c r="O365" s="111" t="s">
        <v>3978</v>
      </c>
      <c r="P365" s="113">
        <v>13.533825</v>
      </c>
      <c r="Q365" s="113">
        <v>100.811347</v>
      </c>
      <c r="R365" s="114" t="s">
        <v>3979</v>
      </c>
      <c r="S365" s="114" t="s">
        <v>3980</v>
      </c>
      <c r="T365" s="115"/>
      <c r="U365" s="115"/>
      <c r="V365" s="115"/>
      <c r="W365" s="115" t="s">
        <v>3981</v>
      </c>
      <c r="X365" s="115"/>
      <c r="Y365" s="115"/>
      <c r="Z365" s="181"/>
      <c r="AA365" s="181"/>
      <c r="AB365" s="115"/>
      <c r="AC365" s="115"/>
      <c r="AD365" s="166" t="s">
        <v>762</v>
      </c>
      <c r="AE365" s="166" t="s">
        <v>763</v>
      </c>
      <c r="AF365" s="117" t="s">
        <v>690</v>
      </c>
      <c r="AG365" s="132">
        <v>44978</v>
      </c>
      <c r="AH365" s="118" t="s">
        <v>691</v>
      </c>
      <c r="AI365" s="118" t="s">
        <v>692</v>
      </c>
      <c r="AJ365" s="145">
        <v>6</v>
      </c>
      <c r="AK365" s="146">
        <v>9</v>
      </c>
      <c r="AL365" s="146">
        <v>3.2</v>
      </c>
      <c r="AM365" s="146">
        <v>54</v>
      </c>
      <c r="AN365" s="147">
        <v>1</v>
      </c>
      <c r="AO365" s="147">
        <v>2</v>
      </c>
      <c r="AP365" s="116" t="s">
        <v>3982</v>
      </c>
      <c r="AQ365" s="147" t="s">
        <v>848</v>
      </c>
      <c r="AR365" s="147">
        <v>1</v>
      </c>
      <c r="AS365" s="149"/>
      <c r="AT365" s="122">
        <v>44978</v>
      </c>
      <c r="AU365" s="142"/>
      <c r="AV365" s="149" t="s">
        <v>696</v>
      </c>
      <c r="AW365" s="150" t="s">
        <v>3983</v>
      </c>
      <c r="AX365" s="149"/>
      <c r="AY365" s="149"/>
      <c r="AZ365" s="149"/>
      <c r="BA365" s="149"/>
      <c r="BB365" s="149"/>
      <c r="BC365" s="149"/>
      <c r="BD365" s="150" t="s">
        <v>698</v>
      </c>
      <c r="BE365" s="150"/>
      <c r="BF365" s="150"/>
      <c r="BG365" s="151" t="s">
        <v>699</v>
      </c>
      <c r="BH365" s="151" t="s">
        <v>1964</v>
      </c>
      <c r="BI365" s="151" t="s">
        <v>701</v>
      </c>
      <c r="BJ365" s="152"/>
      <c r="BK365" s="152"/>
      <c r="BL365" s="170" t="s">
        <v>3984</v>
      </c>
      <c r="BM365" s="154"/>
      <c r="BN365" s="155" t="s">
        <v>3978</v>
      </c>
      <c r="BO365" s="226" t="s">
        <v>3978</v>
      </c>
      <c r="BP365" s="130"/>
      <c r="BQ365" s="116" t="s">
        <v>704</v>
      </c>
      <c r="BR365" s="116"/>
      <c r="BS365" s="132">
        <v>44977</v>
      </c>
      <c r="BT365" s="133">
        <v>100</v>
      </c>
      <c r="BU365" s="132">
        <v>44978</v>
      </c>
      <c r="BV365" s="132"/>
      <c r="BW365" s="132"/>
      <c r="BX365" s="134"/>
      <c r="BY365" s="134"/>
      <c r="BZ365" s="134"/>
      <c r="CA365" s="132"/>
      <c r="CB365" s="135"/>
      <c r="CC365" s="132"/>
      <c r="CD365" s="136"/>
      <c r="CE365" s="136"/>
      <c r="CF365" s="136"/>
      <c r="CG365" s="135"/>
      <c r="CH365" s="129" t="s">
        <v>701</v>
      </c>
      <c r="CI365" s="117">
        <v>44999</v>
      </c>
      <c r="CJ365" s="117">
        <v>44999</v>
      </c>
      <c r="CK365" s="132"/>
      <c r="CL365" s="117">
        <v>44999</v>
      </c>
      <c r="CM365" s="133">
        <v>100</v>
      </c>
      <c r="CN365" s="117">
        <v>44999</v>
      </c>
      <c r="CO365" s="117"/>
      <c r="CP365" s="132">
        <v>45000</v>
      </c>
      <c r="CQ365" s="132">
        <v>45000</v>
      </c>
      <c r="CR365" s="132"/>
      <c r="CS365" s="132">
        <v>45002</v>
      </c>
      <c r="CT365" s="133">
        <v>100</v>
      </c>
      <c r="CU365" s="117">
        <v>45019</v>
      </c>
      <c r="CV365" s="117" t="s">
        <v>868</v>
      </c>
      <c r="CW365" s="147"/>
      <c r="CX365" s="149"/>
      <c r="CY365" s="117">
        <v>44999</v>
      </c>
      <c r="CZ365" s="117">
        <v>44999</v>
      </c>
      <c r="DA365" s="117"/>
      <c r="DB365" s="117">
        <v>44999</v>
      </c>
      <c r="DC365" s="133">
        <v>100</v>
      </c>
      <c r="DD365" s="117">
        <v>45000</v>
      </c>
      <c r="DE365" s="138"/>
      <c r="DF365" s="138">
        <v>45007</v>
      </c>
      <c r="DG365" s="139" t="s">
        <v>4446</v>
      </c>
      <c r="DH365" s="117">
        <v>45050</v>
      </c>
      <c r="DI365" s="117">
        <v>45050</v>
      </c>
      <c r="DJ365" s="117">
        <v>45050</v>
      </c>
      <c r="DK365" s="117">
        <v>45050</v>
      </c>
      <c r="DL365" s="117"/>
      <c r="DM365" s="117"/>
      <c r="DN365" s="117"/>
      <c r="DO365" s="117"/>
      <c r="DP365" s="140"/>
      <c r="DQ365" s="117"/>
      <c r="DR365" s="117"/>
      <c r="DS365" s="117">
        <v>45020</v>
      </c>
      <c r="DT365" s="117">
        <v>45020</v>
      </c>
      <c r="DU365" s="117"/>
      <c r="DV365" s="117">
        <v>45021</v>
      </c>
      <c r="DW365" s="133">
        <v>100</v>
      </c>
      <c r="DX365" s="117">
        <v>45042</v>
      </c>
      <c r="DY365" s="117"/>
      <c r="DZ365" s="117">
        <v>45024</v>
      </c>
      <c r="EA365" s="117">
        <v>45024</v>
      </c>
      <c r="EB365" s="117"/>
      <c r="EC365" s="117">
        <v>45024</v>
      </c>
      <c r="ED365" s="116">
        <v>100</v>
      </c>
      <c r="EE365" s="117">
        <v>45024</v>
      </c>
      <c r="EF365" s="117" t="s">
        <v>4424</v>
      </c>
      <c r="EG365" s="117">
        <v>45050</v>
      </c>
      <c r="EH365" s="117">
        <v>45050</v>
      </c>
      <c r="EI365" s="117"/>
      <c r="EJ365" s="117">
        <v>45050</v>
      </c>
      <c r="EK365" s="204">
        <v>100</v>
      </c>
      <c r="EL365" s="117">
        <v>45062</v>
      </c>
      <c r="EM365" s="122" t="s">
        <v>4573</v>
      </c>
      <c r="EN365" s="141"/>
      <c r="EO365" s="141"/>
      <c r="EP365" s="141"/>
      <c r="EQ365" s="141"/>
      <c r="ER365" s="141"/>
      <c r="ES365" s="141"/>
      <c r="ET365" s="141"/>
      <c r="EU365" s="117"/>
      <c r="EV365" s="117"/>
      <c r="EW365" s="117"/>
      <c r="EX365" s="117"/>
      <c r="EY365" s="117"/>
      <c r="EZ365" s="117"/>
      <c r="FA365" s="117"/>
      <c r="FB365" s="117">
        <v>45062</v>
      </c>
      <c r="FC365" s="117">
        <v>45062</v>
      </c>
      <c r="FD365" s="117">
        <v>45062</v>
      </c>
      <c r="FE365" s="117">
        <v>45062</v>
      </c>
      <c r="FF365" s="116">
        <v>20</v>
      </c>
      <c r="FG365" s="117"/>
      <c r="FH365" s="138"/>
      <c r="FI365" s="142"/>
      <c r="FJ365" s="142"/>
      <c r="FK365" s="143">
        <v>243347</v>
      </c>
      <c r="FL365" s="143">
        <v>243347</v>
      </c>
      <c r="FM365" s="139" t="s">
        <v>834</v>
      </c>
      <c r="FN365" s="142"/>
      <c r="FO365" s="142"/>
      <c r="FP365" s="143">
        <v>243347</v>
      </c>
      <c r="FQ365" s="143">
        <v>243347</v>
      </c>
      <c r="FR365" s="157" t="s">
        <v>729</v>
      </c>
      <c r="FS365" s="450" t="s">
        <v>4718</v>
      </c>
      <c r="FT365" s="477">
        <v>45149</v>
      </c>
      <c r="FU365" s="478" t="s">
        <v>4865</v>
      </c>
      <c r="FW365" s="479" t="s">
        <v>4724</v>
      </c>
      <c r="FX365" s="480">
        <v>45126</v>
      </c>
      <c r="FY365" s="479" t="s">
        <v>4814</v>
      </c>
    </row>
    <row r="366" spans="1:181" ht="20.100000000000001" customHeight="1" x14ac:dyDescent="0.5">
      <c r="A366" s="109">
        <v>365</v>
      </c>
      <c r="B366" s="109" t="s">
        <v>3361</v>
      </c>
      <c r="C366" s="109">
        <v>79</v>
      </c>
      <c r="D366" s="367" t="s">
        <v>3362</v>
      </c>
      <c r="E366" s="110" t="s">
        <v>912</v>
      </c>
      <c r="F366" s="110" t="s">
        <v>1302</v>
      </c>
      <c r="G366" s="111" t="s">
        <v>314</v>
      </c>
      <c r="H366" s="110" t="s">
        <v>2796</v>
      </c>
      <c r="I366" s="110" t="s">
        <v>1204</v>
      </c>
      <c r="J366" s="110"/>
      <c r="K366" s="111" t="s">
        <v>3985</v>
      </c>
      <c r="L366" s="144" t="s">
        <v>3986</v>
      </c>
      <c r="M366" s="111" t="s">
        <v>912</v>
      </c>
      <c r="N366" s="111" t="s">
        <v>682</v>
      </c>
      <c r="O366" s="111" t="s">
        <v>3987</v>
      </c>
      <c r="P366" s="113">
        <v>13.657114999999999</v>
      </c>
      <c r="Q366" s="113">
        <v>100.533582</v>
      </c>
      <c r="R366" s="114" t="s">
        <v>3988</v>
      </c>
      <c r="S366" s="114" t="s">
        <v>3989</v>
      </c>
      <c r="T366" s="115"/>
      <c r="U366" s="115"/>
      <c r="V366" s="115"/>
      <c r="W366" s="115" t="s">
        <v>3990</v>
      </c>
      <c r="X366" s="115"/>
      <c r="Y366" s="115"/>
      <c r="Z366" s="181"/>
      <c r="AA366" s="181"/>
      <c r="AB366" s="115"/>
      <c r="AC366" s="115"/>
      <c r="AD366" s="166" t="s">
        <v>762</v>
      </c>
      <c r="AE366" s="166" t="s">
        <v>763</v>
      </c>
      <c r="AF366" s="117">
        <v>44980</v>
      </c>
      <c r="AG366" s="132">
        <v>44981</v>
      </c>
      <c r="AH366" s="168" t="s">
        <v>764</v>
      </c>
      <c r="AI366" s="168" t="s">
        <v>764</v>
      </c>
      <c r="AJ366" s="145">
        <v>8</v>
      </c>
      <c r="AK366" s="146">
        <v>8</v>
      </c>
      <c r="AL366" s="146">
        <v>3.6</v>
      </c>
      <c r="AM366" s="146">
        <v>64</v>
      </c>
      <c r="AN366" s="147">
        <v>1</v>
      </c>
      <c r="AO366" s="147">
        <v>2</v>
      </c>
      <c r="AP366" s="116" t="s">
        <v>3991</v>
      </c>
      <c r="AQ366" s="147"/>
      <c r="AR366" s="147">
        <v>3</v>
      </c>
      <c r="AS366" s="149"/>
      <c r="AT366" s="122"/>
      <c r="AU366" s="148" t="s">
        <v>2756</v>
      </c>
      <c r="AV366" s="149" t="s">
        <v>696</v>
      </c>
      <c r="AW366" s="150"/>
      <c r="AX366" s="149"/>
      <c r="AY366" s="149"/>
      <c r="AZ366" s="149"/>
      <c r="BA366" s="147" t="s">
        <v>697</v>
      </c>
      <c r="BB366" s="149"/>
      <c r="BC366" s="149"/>
      <c r="BD366" s="150" t="s">
        <v>698</v>
      </c>
      <c r="BE366" s="150"/>
      <c r="BF366" s="150"/>
      <c r="BG366" s="151" t="s">
        <v>699</v>
      </c>
      <c r="BH366" s="151" t="s">
        <v>1964</v>
      </c>
      <c r="BI366" s="215" t="s">
        <v>701</v>
      </c>
      <c r="BJ366" s="152"/>
      <c r="BK366" s="152"/>
      <c r="BL366" s="153"/>
      <c r="BM366" s="154"/>
      <c r="BN366" s="155" t="s">
        <v>3987</v>
      </c>
      <c r="BO366" s="226" t="s">
        <v>3987</v>
      </c>
      <c r="BP366" s="130"/>
      <c r="BQ366" s="116" t="s">
        <v>704</v>
      </c>
      <c r="BR366" s="116"/>
      <c r="BS366" s="132">
        <v>44981</v>
      </c>
      <c r="BT366" s="133">
        <v>100</v>
      </c>
      <c r="BU366" s="132">
        <v>44981</v>
      </c>
      <c r="BV366" s="132"/>
      <c r="BW366" s="132"/>
      <c r="BX366" s="134"/>
      <c r="BY366" s="134"/>
      <c r="BZ366" s="134"/>
      <c r="CA366" s="132"/>
      <c r="CB366" s="135"/>
      <c r="CC366" s="132"/>
      <c r="CD366" s="136"/>
      <c r="CE366" s="136"/>
      <c r="CF366" s="136"/>
      <c r="CG366" s="135"/>
      <c r="CH366" s="129" t="s">
        <v>764</v>
      </c>
      <c r="CI366" s="132">
        <v>45000</v>
      </c>
      <c r="CJ366" s="132">
        <v>45000</v>
      </c>
      <c r="CK366" s="132"/>
      <c r="CL366" s="132">
        <v>45000</v>
      </c>
      <c r="CM366" s="133">
        <v>100</v>
      </c>
      <c r="CN366" s="132">
        <v>45000</v>
      </c>
      <c r="CO366" s="117"/>
      <c r="CP366" s="132">
        <v>45023</v>
      </c>
      <c r="CQ366" s="132">
        <v>45023</v>
      </c>
      <c r="CR366" s="117"/>
      <c r="CS366" s="132">
        <v>45023</v>
      </c>
      <c r="CT366" s="133">
        <v>100</v>
      </c>
      <c r="CU366" s="132">
        <v>45023</v>
      </c>
      <c r="CV366" s="117" t="s">
        <v>727</v>
      </c>
      <c r="CW366" s="147"/>
      <c r="CX366" s="149"/>
      <c r="CY366" s="117">
        <v>45000</v>
      </c>
      <c r="CZ366" s="117">
        <v>45000</v>
      </c>
      <c r="DA366" s="117"/>
      <c r="DB366" s="117">
        <v>45001</v>
      </c>
      <c r="DC366" s="133">
        <v>100</v>
      </c>
      <c r="DD366" s="117">
        <v>45001</v>
      </c>
      <c r="DE366" s="138" t="s">
        <v>3992</v>
      </c>
      <c r="DF366" s="138">
        <v>45012</v>
      </c>
      <c r="DG366" s="139" t="s">
        <v>4383</v>
      </c>
      <c r="DH366" s="117">
        <v>45028</v>
      </c>
      <c r="DI366" s="117">
        <v>45028</v>
      </c>
      <c r="DJ366" s="117">
        <v>45028</v>
      </c>
      <c r="DK366" s="117">
        <v>45028</v>
      </c>
      <c r="DL366" s="117"/>
      <c r="DM366" s="117"/>
      <c r="DN366" s="117"/>
      <c r="DO366" s="117"/>
      <c r="DP366" s="140"/>
      <c r="DQ366" s="117"/>
      <c r="DR366" s="117"/>
      <c r="DS366" s="117">
        <v>45056</v>
      </c>
      <c r="DT366" s="117">
        <v>45056</v>
      </c>
      <c r="DU366" s="117"/>
      <c r="DV366" s="117">
        <v>45056</v>
      </c>
      <c r="DW366" s="133">
        <v>100</v>
      </c>
      <c r="DX366" s="117">
        <v>45056</v>
      </c>
      <c r="DY366" s="117"/>
      <c r="DZ366" s="117">
        <v>45038</v>
      </c>
      <c r="EA366" s="117">
        <v>45038</v>
      </c>
      <c r="EB366" s="117"/>
      <c r="EC366" s="117">
        <v>45038</v>
      </c>
      <c r="ED366" s="116">
        <v>100</v>
      </c>
      <c r="EE366" s="117">
        <v>45038</v>
      </c>
      <c r="EF366" s="117" t="s">
        <v>4619</v>
      </c>
      <c r="EG366" s="117">
        <v>45038</v>
      </c>
      <c r="EH366" s="117">
        <v>45038</v>
      </c>
      <c r="EI366" s="117"/>
      <c r="EJ366" s="117">
        <v>45039</v>
      </c>
      <c r="EK366" s="116">
        <v>100</v>
      </c>
      <c r="EL366" s="117">
        <v>45062</v>
      </c>
      <c r="EM366" s="122" t="s">
        <v>4916</v>
      </c>
      <c r="EN366" s="141"/>
      <c r="EO366" s="141"/>
      <c r="EP366" s="141"/>
      <c r="EQ366" s="141"/>
      <c r="ER366" s="141"/>
      <c r="ES366" s="141"/>
      <c r="ET366" s="141"/>
      <c r="EU366" s="117"/>
      <c r="EV366" s="117"/>
      <c r="EW366" s="117"/>
      <c r="EX366" s="117"/>
      <c r="EY366" s="117"/>
      <c r="EZ366" s="117"/>
      <c r="FA366" s="117"/>
      <c r="FB366" s="117">
        <v>45060</v>
      </c>
      <c r="FC366" s="117">
        <v>45060</v>
      </c>
      <c r="FD366" s="117">
        <v>45060</v>
      </c>
      <c r="FE366" s="117">
        <v>45061</v>
      </c>
      <c r="FF366" s="116">
        <v>20</v>
      </c>
      <c r="FG366" s="117"/>
      <c r="FH366" s="138"/>
      <c r="FI366" s="142"/>
      <c r="FJ366" s="142"/>
      <c r="FK366" s="143"/>
      <c r="FL366" s="143"/>
      <c r="FM366" s="139"/>
      <c r="FN366" s="142"/>
      <c r="FO366" s="142"/>
      <c r="FP366" s="143"/>
      <c r="FQ366" s="143"/>
      <c r="FR366" s="139"/>
      <c r="FS366" s="450" t="s">
        <v>4718</v>
      </c>
      <c r="FT366" s="477">
        <v>45149</v>
      </c>
      <c r="FU366" s="478" t="s">
        <v>4865</v>
      </c>
      <c r="FW366" s="479" t="s">
        <v>4724</v>
      </c>
      <c r="FX366" s="480">
        <v>45127</v>
      </c>
      <c r="FY366" s="479" t="s">
        <v>4814</v>
      </c>
    </row>
    <row r="367" spans="1:181" ht="20.100000000000001" customHeight="1" x14ac:dyDescent="0.5">
      <c r="A367" s="109">
        <v>366</v>
      </c>
      <c r="B367" s="109" t="s">
        <v>3361</v>
      </c>
      <c r="C367" s="109">
        <v>80</v>
      </c>
      <c r="D367" s="367" t="s">
        <v>3372</v>
      </c>
      <c r="E367" s="110" t="s">
        <v>912</v>
      </c>
      <c r="F367" s="110" t="s">
        <v>1302</v>
      </c>
      <c r="G367" s="111" t="s">
        <v>304</v>
      </c>
      <c r="H367" s="110" t="s">
        <v>1203</v>
      </c>
      <c r="I367" s="110" t="s">
        <v>2915</v>
      </c>
      <c r="J367" s="110"/>
      <c r="K367" s="111" t="s">
        <v>3993</v>
      </c>
      <c r="L367" s="111" t="s">
        <v>2828</v>
      </c>
      <c r="M367" s="111" t="s">
        <v>912</v>
      </c>
      <c r="N367" s="111" t="s">
        <v>1306</v>
      </c>
      <c r="O367" s="111" t="s">
        <v>3994</v>
      </c>
      <c r="P367" s="113">
        <v>13.834630000000001</v>
      </c>
      <c r="Q367" s="113">
        <v>101.950205</v>
      </c>
      <c r="R367" s="114" t="s">
        <v>3995</v>
      </c>
      <c r="S367" s="114" t="s">
        <v>3996</v>
      </c>
      <c r="T367" s="115" t="s">
        <v>3997</v>
      </c>
      <c r="U367" s="115" t="s">
        <v>3998</v>
      </c>
      <c r="V367" s="115"/>
      <c r="W367" s="115" t="s">
        <v>3999</v>
      </c>
      <c r="X367" s="115"/>
      <c r="Y367" s="115"/>
      <c r="Z367" s="181"/>
      <c r="AA367" s="181"/>
      <c r="AB367" s="115"/>
      <c r="AC367" s="115"/>
      <c r="AD367" s="312" t="s">
        <v>1775</v>
      </c>
      <c r="AE367" s="166" t="s">
        <v>1776</v>
      </c>
      <c r="AF367" s="117">
        <v>44980</v>
      </c>
      <c r="AG367" s="132">
        <v>44980</v>
      </c>
      <c r="AH367" s="118" t="s">
        <v>691</v>
      </c>
      <c r="AI367" s="118" t="s">
        <v>692</v>
      </c>
      <c r="AJ367" s="145">
        <v>6</v>
      </c>
      <c r="AK367" s="146">
        <v>9</v>
      </c>
      <c r="AL367" s="146">
        <v>4.5</v>
      </c>
      <c r="AM367" s="146">
        <v>54</v>
      </c>
      <c r="AN367" s="147">
        <v>1</v>
      </c>
      <c r="AO367" s="147">
        <v>1</v>
      </c>
      <c r="AP367" s="116" t="s">
        <v>4000</v>
      </c>
      <c r="AQ367" s="147" t="s">
        <v>752</v>
      </c>
      <c r="AR367" s="147">
        <v>1</v>
      </c>
      <c r="AS367" s="149"/>
      <c r="AT367" s="122">
        <v>44981</v>
      </c>
      <c r="AU367" s="142"/>
      <c r="AV367" s="149" t="s">
        <v>725</v>
      </c>
      <c r="AW367" s="150" t="s">
        <v>1325</v>
      </c>
      <c r="AX367" s="147" t="s">
        <v>1057</v>
      </c>
      <c r="AY367" s="147" t="s">
        <v>2887</v>
      </c>
      <c r="AZ367" s="149"/>
      <c r="BA367" s="149"/>
      <c r="BB367" s="149"/>
      <c r="BC367" s="149"/>
      <c r="BD367" s="150" t="s">
        <v>698</v>
      </c>
      <c r="BE367" s="150"/>
      <c r="BF367" s="150"/>
      <c r="BG367" s="151" t="s">
        <v>699</v>
      </c>
      <c r="BH367" s="163" t="s">
        <v>1964</v>
      </c>
      <c r="BI367" s="151" t="s">
        <v>701</v>
      </c>
      <c r="BJ367" s="152"/>
      <c r="BK367" s="152"/>
      <c r="BL367" s="153"/>
      <c r="BM367" s="154"/>
      <c r="BN367" s="155" t="s">
        <v>3994</v>
      </c>
      <c r="BO367" s="226" t="s">
        <v>3994</v>
      </c>
      <c r="BP367" s="130"/>
      <c r="BQ367" s="116" t="s">
        <v>704</v>
      </c>
      <c r="BR367" s="116"/>
      <c r="BS367" s="132">
        <v>44980</v>
      </c>
      <c r="BT367" s="133">
        <v>100</v>
      </c>
      <c r="BU367" s="132">
        <v>44980</v>
      </c>
      <c r="BV367" s="132"/>
      <c r="BW367" s="132"/>
      <c r="BX367" s="134"/>
      <c r="BY367" s="134"/>
      <c r="BZ367" s="134"/>
      <c r="CA367" s="132"/>
      <c r="CB367" s="135"/>
      <c r="CC367" s="132"/>
      <c r="CD367" s="136"/>
      <c r="CE367" s="136"/>
      <c r="CF367" s="136"/>
      <c r="CG367" s="135"/>
      <c r="CH367" s="129" t="s">
        <v>701</v>
      </c>
      <c r="CI367" s="132">
        <v>45001</v>
      </c>
      <c r="CJ367" s="132">
        <v>45001</v>
      </c>
      <c r="CK367" s="132"/>
      <c r="CL367" s="132">
        <v>45001</v>
      </c>
      <c r="CM367" s="133">
        <v>100</v>
      </c>
      <c r="CN367" s="132">
        <v>45001</v>
      </c>
      <c r="CO367" s="132"/>
      <c r="CP367" s="117">
        <v>45013</v>
      </c>
      <c r="CQ367" s="117">
        <v>45013</v>
      </c>
      <c r="CR367" s="117"/>
      <c r="CS367" s="117">
        <v>45013</v>
      </c>
      <c r="CT367" s="133">
        <v>100</v>
      </c>
      <c r="CU367" s="117">
        <v>45013</v>
      </c>
      <c r="CV367" s="117"/>
      <c r="CW367" s="147" t="s">
        <v>1057</v>
      </c>
      <c r="CX367" s="149" t="s">
        <v>2887</v>
      </c>
      <c r="CY367" s="117">
        <v>45001</v>
      </c>
      <c r="CZ367" s="117">
        <v>45001</v>
      </c>
      <c r="DA367" s="117"/>
      <c r="DB367" s="117">
        <v>45001</v>
      </c>
      <c r="DC367" s="133">
        <v>100</v>
      </c>
      <c r="DD367" s="117">
        <v>45001</v>
      </c>
      <c r="DE367" s="138"/>
      <c r="DF367" s="138">
        <v>45007</v>
      </c>
      <c r="DG367" s="139" t="s">
        <v>4446</v>
      </c>
      <c r="DH367" s="117">
        <v>45022</v>
      </c>
      <c r="DI367" s="117">
        <v>45022</v>
      </c>
      <c r="DJ367" s="117">
        <v>45022</v>
      </c>
      <c r="DK367" s="117">
        <v>45022</v>
      </c>
      <c r="DL367" s="117"/>
      <c r="DM367" s="117"/>
      <c r="DN367" s="117"/>
      <c r="DO367" s="117"/>
      <c r="DP367" s="140"/>
      <c r="DQ367" s="117"/>
      <c r="DR367" s="117"/>
      <c r="DS367" s="117">
        <v>45046</v>
      </c>
      <c r="DT367" s="117">
        <v>45046</v>
      </c>
      <c r="DU367" s="117"/>
      <c r="DV367" s="117">
        <v>45046</v>
      </c>
      <c r="DW367" s="133">
        <v>100</v>
      </c>
      <c r="DX367" s="117">
        <v>45046</v>
      </c>
      <c r="DY367" s="117"/>
      <c r="DZ367" s="117">
        <v>45042</v>
      </c>
      <c r="EA367" s="117">
        <v>45042</v>
      </c>
      <c r="EB367" s="117"/>
      <c r="EC367" s="117">
        <v>45042</v>
      </c>
      <c r="ED367" s="116">
        <v>100</v>
      </c>
      <c r="EE367" s="117">
        <v>45042</v>
      </c>
      <c r="EF367" s="117" t="s">
        <v>4548</v>
      </c>
      <c r="EG367" s="117">
        <v>45049</v>
      </c>
      <c r="EH367" s="117">
        <v>45049</v>
      </c>
      <c r="EI367" s="117"/>
      <c r="EJ367" s="117">
        <v>45050</v>
      </c>
      <c r="EK367" s="133">
        <v>100</v>
      </c>
      <c r="EL367" s="117">
        <v>45065</v>
      </c>
      <c r="EM367" s="122" t="s">
        <v>4917</v>
      </c>
      <c r="EN367" s="141"/>
      <c r="EO367" s="141"/>
      <c r="EP367" s="141"/>
      <c r="EQ367" s="141"/>
      <c r="ER367" s="141"/>
      <c r="ES367" s="141"/>
      <c r="ET367" s="141"/>
      <c r="EU367" s="117"/>
      <c r="EV367" s="117"/>
      <c r="EW367" s="117"/>
      <c r="EX367" s="117"/>
      <c r="EY367" s="117"/>
      <c r="EZ367" s="117"/>
      <c r="FA367" s="117"/>
      <c r="FB367" s="117">
        <v>45064</v>
      </c>
      <c r="FC367" s="117">
        <v>45064</v>
      </c>
      <c r="FD367" s="117"/>
      <c r="FE367" s="117">
        <v>45064</v>
      </c>
      <c r="FF367" s="116">
        <v>100</v>
      </c>
      <c r="FG367" s="117">
        <v>45064</v>
      </c>
      <c r="FH367" s="138"/>
      <c r="FI367" s="142"/>
      <c r="FJ367" s="142"/>
      <c r="FK367" s="143"/>
      <c r="FL367" s="143"/>
      <c r="FM367" s="139"/>
      <c r="FN367" s="142"/>
      <c r="FO367" s="142"/>
      <c r="FP367" s="143"/>
      <c r="FQ367" s="143"/>
      <c r="FR367" s="139"/>
      <c r="FS367" s="450" t="s">
        <v>4723</v>
      </c>
      <c r="FT367" s="477">
        <v>45140</v>
      </c>
      <c r="FU367" s="478" t="s">
        <v>4813</v>
      </c>
      <c r="FW367" s="479" t="s">
        <v>4724</v>
      </c>
      <c r="FX367" s="480">
        <v>45128</v>
      </c>
      <c r="FY367" s="479" t="s">
        <v>4814</v>
      </c>
    </row>
    <row r="368" spans="1:181" ht="20.100000000000001" customHeight="1" x14ac:dyDescent="0.5">
      <c r="A368" s="109">
        <v>367</v>
      </c>
      <c r="B368" s="109" t="s">
        <v>3361</v>
      </c>
      <c r="C368" s="109">
        <v>81</v>
      </c>
      <c r="D368" s="367" t="s">
        <v>3372</v>
      </c>
      <c r="E368" s="110" t="s">
        <v>912</v>
      </c>
      <c r="F368" s="110" t="s">
        <v>1302</v>
      </c>
      <c r="G368" s="111" t="s">
        <v>304</v>
      </c>
      <c r="H368" s="110" t="s">
        <v>2888</v>
      </c>
      <c r="I368" s="110" t="s">
        <v>4001</v>
      </c>
      <c r="J368" s="110"/>
      <c r="K368" s="144" t="s">
        <v>4002</v>
      </c>
      <c r="L368" s="111" t="s">
        <v>2828</v>
      </c>
      <c r="M368" s="111" t="s">
        <v>912</v>
      </c>
      <c r="N368" s="111" t="s">
        <v>1306</v>
      </c>
      <c r="O368" s="111" t="s">
        <v>4003</v>
      </c>
      <c r="P368" s="176">
        <v>13.620229</v>
      </c>
      <c r="Q368" s="176">
        <v>102.11498</v>
      </c>
      <c r="R368" s="114" t="s">
        <v>4004</v>
      </c>
      <c r="S368" s="114" t="s">
        <v>4005</v>
      </c>
      <c r="T368" s="265" t="s">
        <v>4006</v>
      </c>
      <c r="U368" s="265" t="s">
        <v>4007</v>
      </c>
      <c r="V368" s="265"/>
      <c r="W368" s="265" t="s">
        <v>4008</v>
      </c>
      <c r="X368" s="265"/>
      <c r="Y368" s="115"/>
      <c r="Z368" s="181"/>
      <c r="AA368" s="181"/>
      <c r="AB368" s="265"/>
      <c r="AC368" s="265"/>
      <c r="AD368" s="312" t="s">
        <v>1775</v>
      </c>
      <c r="AE368" s="166" t="s">
        <v>1776</v>
      </c>
      <c r="AF368" s="117" t="s">
        <v>690</v>
      </c>
      <c r="AG368" s="132">
        <v>44979</v>
      </c>
      <c r="AH368" s="118" t="s">
        <v>691</v>
      </c>
      <c r="AI368" s="118" t="s">
        <v>692</v>
      </c>
      <c r="AJ368" s="145">
        <v>6</v>
      </c>
      <c r="AK368" s="146">
        <v>9</v>
      </c>
      <c r="AL368" s="146">
        <v>3.35</v>
      </c>
      <c r="AM368" s="146">
        <v>54</v>
      </c>
      <c r="AN368" s="147">
        <v>1</v>
      </c>
      <c r="AO368" s="147">
        <v>1</v>
      </c>
      <c r="AP368" s="116" t="s">
        <v>777</v>
      </c>
      <c r="AQ368" s="147" t="s">
        <v>2886</v>
      </c>
      <c r="AR368" s="147">
        <v>1</v>
      </c>
      <c r="AS368" s="149"/>
      <c r="AT368" s="122">
        <v>44980</v>
      </c>
      <c r="AU368" s="148" t="s">
        <v>4009</v>
      </c>
      <c r="AV368" s="149" t="s">
        <v>696</v>
      </c>
      <c r="AW368" s="150" t="s">
        <v>753</v>
      </c>
      <c r="AX368" s="149"/>
      <c r="AY368" s="149"/>
      <c r="AZ368" s="149"/>
      <c r="BA368" s="147" t="s">
        <v>697</v>
      </c>
      <c r="BB368" s="149"/>
      <c r="BC368" s="149"/>
      <c r="BD368" s="150"/>
      <c r="BE368" s="150"/>
      <c r="BF368" s="150"/>
      <c r="BG368" s="151" t="s">
        <v>699</v>
      </c>
      <c r="BH368" s="163" t="s">
        <v>1964</v>
      </c>
      <c r="BI368" s="151" t="s">
        <v>701</v>
      </c>
      <c r="BJ368" s="152"/>
      <c r="BK368" s="152"/>
      <c r="BL368" s="153"/>
      <c r="BM368" s="154"/>
      <c r="BN368" s="155" t="s">
        <v>4003</v>
      </c>
      <c r="BO368" s="226" t="s">
        <v>4003</v>
      </c>
      <c r="BP368" s="130"/>
      <c r="BQ368" s="116" t="s">
        <v>704</v>
      </c>
      <c r="BR368" s="116"/>
      <c r="BS368" s="132">
        <v>44979</v>
      </c>
      <c r="BT368" s="133">
        <v>100</v>
      </c>
      <c r="BU368" s="132">
        <v>44979</v>
      </c>
      <c r="BV368" s="132"/>
      <c r="BW368" s="132"/>
      <c r="BX368" s="134"/>
      <c r="BY368" s="134"/>
      <c r="BZ368" s="134"/>
      <c r="CA368" s="132"/>
      <c r="CB368" s="135"/>
      <c r="CC368" s="132"/>
      <c r="CD368" s="136"/>
      <c r="CE368" s="136"/>
      <c r="CF368" s="136"/>
      <c r="CG368" s="135"/>
      <c r="CH368" s="129" t="s">
        <v>701</v>
      </c>
      <c r="CI368" s="117">
        <v>44999</v>
      </c>
      <c r="CJ368" s="117">
        <v>44999</v>
      </c>
      <c r="CK368" s="132"/>
      <c r="CL368" s="117">
        <v>44999</v>
      </c>
      <c r="CM368" s="133">
        <v>100</v>
      </c>
      <c r="CN368" s="117">
        <v>44999</v>
      </c>
      <c r="CO368" s="117"/>
      <c r="CP368" s="132">
        <v>45019</v>
      </c>
      <c r="CQ368" s="132">
        <v>45019</v>
      </c>
      <c r="CR368" s="117"/>
      <c r="CS368" s="132">
        <v>45019</v>
      </c>
      <c r="CT368" s="133">
        <v>100</v>
      </c>
      <c r="CU368" s="132">
        <v>45019</v>
      </c>
      <c r="CV368" s="117" t="s">
        <v>727</v>
      </c>
      <c r="CW368" s="147"/>
      <c r="CX368" s="149"/>
      <c r="CY368" s="117">
        <v>45002</v>
      </c>
      <c r="CZ368" s="117">
        <v>45002</v>
      </c>
      <c r="DA368" s="117"/>
      <c r="DB368" s="117">
        <v>45002</v>
      </c>
      <c r="DC368" s="133">
        <v>100</v>
      </c>
      <c r="DD368" s="117">
        <v>45002</v>
      </c>
      <c r="DE368" s="138"/>
      <c r="DF368" s="138">
        <v>45007</v>
      </c>
      <c r="DG368" s="139" t="s">
        <v>4446</v>
      </c>
      <c r="DH368" s="117">
        <v>45019</v>
      </c>
      <c r="DI368" s="117">
        <v>45019</v>
      </c>
      <c r="DJ368" s="117">
        <v>45019</v>
      </c>
      <c r="DK368" s="117">
        <v>45019</v>
      </c>
      <c r="DL368" s="117"/>
      <c r="DM368" s="117"/>
      <c r="DN368" s="117"/>
      <c r="DO368" s="117"/>
      <c r="DP368" s="140"/>
      <c r="DQ368" s="117"/>
      <c r="DR368" s="117"/>
      <c r="DS368" s="117">
        <v>45056</v>
      </c>
      <c r="DT368" s="117">
        <v>45056</v>
      </c>
      <c r="DU368" s="117"/>
      <c r="DV368" s="117">
        <v>45056</v>
      </c>
      <c r="DW368" s="133">
        <v>100</v>
      </c>
      <c r="DX368" s="117">
        <v>45056</v>
      </c>
      <c r="DY368" s="117"/>
      <c r="DZ368" s="117">
        <v>45043</v>
      </c>
      <c r="EA368" s="117">
        <v>45043</v>
      </c>
      <c r="EB368" s="117"/>
      <c r="EC368" s="117">
        <v>45043</v>
      </c>
      <c r="ED368" s="116">
        <v>100</v>
      </c>
      <c r="EE368" s="117">
        <v>45043</v>
      </c>
      <c r="EF368" s="117" t="s">
        <v>4548</v>
      </c>
      <c r="EG368" s="117">
        <v>45052</v>
      </c>
      <c r="EH368" s="117">
        <v>45052</v>
      </c>
      <c r="EI368" s="117"/>
      <c r="EJ368" s="117">
        <v>45053</v>
      </c>
      <c r="EK368" s="133">
        <v>100</v>
      </c>
      <c r="EL368" s="117">
        <v>45065</v>
      </c>
      <c r="EM368" s="122" t="s">
        <v>4870</v>
      </c>
      <c r="EN368" s="141"/>
      <c r="EO368" s="141"/>
      <c r="EP368" s="141"/>
      <c r="EQ368" s="141"/>
      <c r="ER368" s="141"/>
      <c r="ES368" s="141"/>
      <c r="ET368" s="141"/>
      <c r="EU368" s="117"/>
      <c r="EV368" s="117"/>
      <c r="EW368" s="117"/>
      <c r="EX368" s="117"/>
      <c r="EY368" s="117"/>
      <c r="EZ368" s="117"/>
      <c r="FA368" s="117"/>
      <c r="FB368" s="117">
        <v>45064</v>
      </c>
      <c r="FC368" s="117">
        <v>45064</v>
      </c>
      <c r="FD368" s="117"/>
      <c r="FE368" s="117">
        <v>45064</v>
      </c>
      <c r="FF368" s="116">
        <v>100</v>
      </c>
      <c r="FG368" s="117">
        <v>45067</v>
      </c>
      <c r="FH368" s="138"/>
      <c r="FI368" s="142"/>
      <c r="FJ368" s="142"/>
      <c r="FK368" s="143"/>
      <c r="FL368" s="143"/>
      <c r="FM368" s="139"/>
      <c r="FN368" s="142"/>
      <c r="FO368" s="142"/>
      <c r="FP368" s="143"/>
      <c r="FQ368" s="143"/>
      <c r="FR368" s="139"/>
      <c r="FS368" s="450" t="s">
        <v>4723</v>
      </c>
      <c r="FT368" s="477">
        <v>45140</v>
      </c>
      <c r="FU368" s="478" t="s">
        <v>4813</v>
      </c>
      <c r="FW368" s="479" t="s">
        <v>4724</v>
      </c>
      <c r="FX368" s="480">
        <v>45128</v>
      </c>
      <c r="FY368" s="479" t="s">
        <v>4814</v>
      </c>
    </row>
    <row r="369" spans="1:181" ht="20.100000000000001" customHeight="1" x14ac:dyDescent="0.5">
      <c r="A369" s="109">
        <v>368</v>
      </c>
      <c r="B369" s="109" t="s">
        <v>3361</v>
      </c>
      <c r="C369" s="109">
        <v>82</v>
      </c>
      <c r="D369" s="367" t="s">
        <v>3372</v>
      </c>
      <c r="E369" s="110" t="s">
        <v>912</v>
      </c>
      <c r="F369" s="110" t="s">
        <v>1302</v>
      </c>
      <c r="G369" s="111" t="s">
        <v>304</v>
      </c>
      <c r="H369" s="110" t="s">
        <v>1203</v>
      </c>
      <c r="I369" s="110" t="s">
        <v>2915</v>
      </c>
      <c r="J369" s="110"/>
      <c r="K369" s="111" t="s">
        <v>4010</v>
      </c>
      <c r="L369" s="111" t="s">
        <v>1517</v>
      </c>
      <c r="M369" s="111" t="s">
        <v>912</v>
      </c>
      <c r="N369" s="111" t="s">
        <v>1306</v>
      </c>
      <c r="O369" s="111" t="s">
        <v>4011</v>
      </c>
      <c r="P369" s="113">
        <v>13.854056999999999</v>
      </c>
      <c r="Q369" s="113">
        <v>101.991598</v>
      </c>
      <c r="R369" s="114" t="s">
        <v>4012</v>
      </c>
      <c r="S369" s="114" t="s">
        <v>4013</v>
      </c>
      <c r="T369" s="115" t="s">
        <v>4014</v>
      </c>
      <c r="U369" s="115" t="s">
        <v>4015</v>
      </c>
      <c r="V369" s="115"/>
      <c r="W369" s="115" t="s">
        <v>4016</v>
      </c>
      <c r="X369" s="115"/>
      <c r="Y369" s="115"/>
      <c r="Z369" s="181"/>
      <c r="AA369" s="181"/>
      <c r="AB369" s="115"/>
      <c r="AC369" s="115"/>
      <c r="AD369" s="312" t="s">
        <v>1775</v>
      </c>
      <c r="AE369" s="166" t="s">
        <v>1776</v>
      </c>
      <c r="AF369" s="117">
        <v>44980</v>
      </c>
      <c r="AG369" s="132">
        <v>44980</v>
      </c>
      <c r="AH369" s="118" t="s">
        <v>691</v>
      </c>
      <c r="AI369" s="118" t="s">
        <v>692</v>
      </c>
      <c r="AJ369" s="145">
        <v>6</v>
      </c>
      <c r="AK369" s="146">
        <v>9</v>
      </c>
      <c r="AL369" s="146">
        <v>3.9</v>
      </c>
      <c r="AM369" s="146">
        <v>54</v>
      </c>
      <c r="AN369" s="147">
        <v>1</v>
      </c>
      <c r="AO369" s="147">
        <v>1</v>
      </c>
      <c r="AP369" s="116" t="s">
        <v>4017</v>
      </c>
      <c r="AQ369" s="147" t="s">
        <v>2886</v>
      </c>
      <c r="AR369" s="147">
        <v>1</v>
      </c>
      <c r="AS369" s="149"/>
      <c r="AT369" s="122">
        <v>44981</v>
      </c>
      <c r="AU369" s="142"/>
      <c r="AV369" s="149" t="s">
        <v>696</v>
      </c>
      <c r="AW369" s="150"/>
      <c r="AX369" s="149"/>
      <c r="AY369" s="149"/>
      <c r="AZ369" s="149"/>
      <c r="BA369" s="147" t="s">
        <v>697</v>
      </c>
      <c r="BB369" s="149"/>
      <c r="BC369" s="149"/>
      <c r="BD369" s="150"/>
      <c r="BE369" s="150"/>
      <c r="BF369" s="150"/>
      <c r="BG369" s="151" t="s">
        <v>699</v>
      </c>
      <c r="BH369" s="163" t="s">
        <v>1964</v>
      </c>
      <c r="BI369" s="151" t="s">
        <v>701</v>
      </c>
      <c r="BJ369" s="152"/>
      <c r="BK369" s="152"/>
      <c r="BL369" s="153"/>
      <c r="BM369" s="154"/>
      <c r="BN369" s="155" t="s">
        <v>4011</v>
      </c>
      <c r="BO369" s="226" t="s">
        <v>4011</v>
      </c>
      <c r="BP369" s="130"/>
      <c r="BQ369" s="116" t="s">
        <v>704</v>
      </c>
      <c r="BR369" s="116"/>
      <c r="BS369" s="132">
        <v>44980</v>
      </c>
      <c r="BT369" s="133">
        <v>100</v>
      </c>
      <c r="BU369" s="132">
        <v>44980</v>
      </c>
      <c r="BV369" s="132"/>
      <c r="BW369" s="132"/>
      <c r="BX369" s="134"/>
      <c r="BY369" s="134"/>
      <c r="BZ369" s="134"/>
      <c r="CA369" s="132"/>
      <c r="CB369" s="135"/>
      <c r="CC369" s="132"/>
      <c r="CD369" s="136"/>
      <c r="CE369" s="136"/>
      <c r="CF369" s="136"/>
      <c r="CG369" s="135"/>
      <c r="CH369" s="129" t="s">
        <v>701</v>
      </c>
      <c r="CI369" s="132">
        <v>45001</v>
      </c>
      <c r="CJ369" s="132">
        <v>45001</v>
      </c>
      <c r="CK369" s="132"/>
      <c r="CL369" s="132">
        <v>45001</v>
      </c>
      <c r="CM369" s="133">
        <v>100</v>
      </c>
      <c r="CN369" s="132">
        <v>45001</v>
      </c>
      <c r="CO369" s="117"/>
      <c r="CP369" s="117">
        <v>45014</v>
      </c>
      <c r="CQ369" s="117">
        <v>45014</v>
      </c>
      <c r="CR369" s="117"/>
      <c r="CS369" s="117">
        <v>45014</v>
      </c>
      <c r="CT369" s="133">
        <v>100</v>
      </c>
      <c r="CU369" s="117">
        <v>45014</v>
      </c>
      <c r="CV369" s="117" t="s">
        <v>727</v>
      </c>
      <c r="CW369" s="147"/>
      <c r="CX369" s="149"/>
      <c r="CY369" s="117">
        <v>45001</v>
      </c>
      <c r="CZ369" s="117">
        <v>45001</v>
      </c>
      <c r="DA369" s="117"/>
      <c r="DB369" s="117">
        <v>45001</v>
      </c>
      <c r="DC369" s="133">
        <v>100</v>
      </c>
      <c r="DD369" s="117">
        <v>45001</v>
      </c>
      <c r="DE369" s="138"/>
      <c r="DF369" s="138">
        <v>45007</v>
      </c>
      <c r="DG369" s="139" t="s">
        <v>4446</v>
      </c>
      <c r="DH369" s="117">
        <v>45020</v>
      </c>
      <c r="DI369" s="117">
        <v>45020</v>
      </c>
      <c r="DJ369" s="117">
        <v>45020</v>
      </c>
      <c r="DK369" s="117">
        <v>45020</v>
      </c>
      <c r="DL369" s="117"/>
      <c r="DM369" s="117"/>
      <c r="DN369" s="117"/>
      <c r="DO369" s="117"/>
      <c r="DP369" s="140"/>
      <c r="DQ369" s="117"/>
      <c r="DR369" s="117"/>
      <c r="DS369" s="117">
        <v>45054</v>
      </c>
      <c r="DT369" s="117">
        <v>45054</v>
      </c>
      <c r="DU369" s="117"/>
      <c r="DV369" s="117">
        <v>45054</v>
      </c>
      <c r="DW369" s="133">
        <v>100</v>
      </c>
      <c r="DX369" s="117">
        <v>45054</v>
      </c>
      <c r="DY369" s="117"/>
      <c r="DZ369" s="117">
        <v>45043</v>
      </c>
      <c r="EA369" s="117">
        <v>45043</v>
      </c>
      <c r="EB369" s="117"/>
      <c r="EC369" s="117">
        <v>45043</v>
      </c>
      <c r="ED369" s="116">
        <v>100</v>
      </c>
      <c r="EE369" s="117">
        <v>45043</v>
      </c>
      <c r="EF369" s="117" t="s">
        <v>4552</v>
      </c>
      <c r="EG369" s="117">
        <v>45050</v>
      </c>
      <c r="EH369" s="117">
        <v>45050</v>
      </c>
      <c r="EI369" s="117"/>
      <c r="EJ369" s="117">
        <v>45050</v>
      </c>
      <c r="EK369" s="204">
        <v>100</v>
      </c>
      <c r="EL369" s="117">
        <v>45062</v>
      </c>
      <c r="EM369" s="122" t="s">
        <v>4621</v>
      </c>
      <c r="EN369" s="141"/>
      <c r="EO369" s="141"/>
      <c r="EP369" s="141"/>
      <c r="EQ369" s="141"/>
      <c r="ER369" s="141"/>
      <c r="ES369" s="141"/>
      <c r="ET369" s="141"/>
      <c r="EU369" s="117"/>
      <c r="EV369" s="117"/>
      <c r="EW369" s="117"/>
      <c r="EX369" s="117"/>
      <c r="EY369" s="117"/>
      <c r="EZ369" s="117"/>
      <c r="FA369" s="117"/>
      <c r="FB369" s="117">
        <v>45063</v>
      </c>
      <c r="FC369" s="117">
        <v>45063</v>
      </c>
      <c r="FD369" s="117"/>
      <c r="FE369" s="117">
        <v>45064</v>
      </c>
      <c r="FF369" s="116">
        <v>100</v>
      </c>
      <c r="FG369" s="117">
        <v>45064</v>
      </c>
      <c r="FH369" s="138"/>
      <c r="FI369" s="142"/>
      <c r="FJ369" s="142"/>
      <c r="FK369" s="143"/>
      <c r="FL369" s="143"/>
      <c r="FM369" s="139"/>
      <c r="FN369" s="142"/>
      <c r="FO369" s="142"/>
      <c r="FP369" s="143"/>
      <c r="FQ369" s="143"/>
      <c r="FR369" s="139"/>
      <c r="FS369" s="450" t="s">
        <v>4723</v>
      </c>
      <c r="FT369" s="477">
        <v>45141</v>
      </c>
      <c r="FU369" s="478" t="s">
        <v>4813</v>
      </c>
      <c r="FW369" s="443" t="s">
        <v>4718</v>
      </c>
      <c r="FX369" s="459">
        <v>45131</v>
      </c>
      <c r="FY369" s="443" t="s">
        <v>4779</v>
      </c>
    </row>
    <row r="370" spans="1:181" ht="20.100000000000001" customHeight="1" x14ac:dyDescent="0.5">
      <c r="A370" s="109">
        <v>369</v>
      </c>
      <c r="B370" s="109" t="s">
        <v>3361</v>
      </c>
      <c r="C370" s="109">
        <v>83</v>
      </c>
      <c r="D370" s="367" t="s">
        <v>3372</v>
      </c>
      <c r="E370" s="110" t="s">
        <v>912</v>
      </c>
      <c r="F370" s="110" t="s">
        <v>1302</v>
      </c>
      <c r="G370" s="111" t="s">
        <v>304</v>
      </c>
      <c r="H370" s="110" t="s">
        <v>2906</v>
      </c>
      <c r="I370" s="110" t="s">
        <v>4018</v>
      </c>
      <c r="J370" s="110"/>
      <c r="K370" s="111" t="s">
        <v>4019</v>
      </c>
      <c r="L370" s="111" t="s">
        <v>2837</v>
      </c>
      <c r="M370" s="111" t="s">
        <v>912</v>
      </c>
      <c r="N370" s="111" t="s">
        <v>1306</v>
      </c>
      <c r="O370" s="111" t="s">
        <v>4021</v>
      </c>
      <c r="P370" s="113">
        <v>13.866204</v>
      </c>
      <c r="Q370" s="113">
        <v>102.426391</v>
      </c>
      <c r="R370" s="114" t="s">
        <v>4022</v>
      </c>
      <c r="S370" s="114" t="s">
        <v>4023</v>
      </c>
      <c r="T370" s="115" t="s">
        <v>4024</v>
      </c>
      <c r="U370" s="115" t="s">
        <v>4025</v>
      </c>
      <c r="V370" s="115"/>
      <c r="W370" s="115" t="s">
        <v>4026</v>
      </c>
      <c r="X370" s="115"/>
      <c r="Y370" s="115"/>
      <c r="Z370" s="181"/>
      <c r="AA370" s="181"/>
      <c r="AB370" s="115"/>
      <c r="AC370" s="115"/>
      <c r="AD370" s="312" t="s">
        <v>1775</v>
      </c>
      <c r="AE370" s="166" t="s">
        <v>1776</v>
      </c>
      <c r="AF370" s="117">
        <v>44980</v>
      </c>
      <c r="AG370" s="132">
        <v>44980</v>
      </c>
      <c r="AH370" s="118" t="s">
        <v>691</v>
      </c>
      <c r="AI370" s="118" t="s">
        <v>692</v>
      </c>
      <c r="AJ370" s="145">
        <v>9</v>
      </c>
      <c r="AK370" s="146">
        <v>9</v>
      </c>
      <c r="AL370" s="146">
        <v>2.6</v>
      </c>
      <c r="AM370" s="146">
        <v>81</v>
      </c>
      <c r="AN370" s="147">
        <v>2</v>
      </c>
      <c r="AO370" s="147">
        <v>4</v>
      </c>
      <c r="AP370" s="116" t="s">
        <v>777</v>
      </c>
      <c r="AQ370" s="147"/>
      <c r="AR370" s="147">
        <v>3</v>
      </c>
      <c r="AS370" s="149"/>
      <c r="AT370" s="122">
        <v>44981</v>
      </c>
      <c r="AU370" s="148" t="s">
        <v>1316</v>
      </c>
      <c r="AV370" s="149" t="s">
        <v>696</v>
      </c>
      <c r="AW370" s="150"/>
      <c r="AX370" s="149"/>
      <c r="AY370" s="149"/>
      <c r="AZ370" s="149"/>
      <c r="BA370" s="147" t="s">
        <v>697</v>
      </c>
      <c r="BB370" s="149"/>
      <c r="BC370" s="149"/>
      <c r="BD370" s="150" t="s">
        <v>698</v>
      </c>
      <c r="BE370" s="150"/>
      <c r="BF370" s="150"/>
      <c r="BG370" s="151" t="s">
        <v>699</v>
      </c>
      <c r="BH370" s="151" t="s">
        <v>1964</v>
      </c>
      <c r="BI370" s="151" t="s">
        <v>701</v>
      </c>
      <c r="BJ370" s="152"/>
      <c r="BK370" s="152"/>
      <c r="BL370" s="153"/>
      <c r="BM370" s="154"/>
      <c r="BN370" s="155" t="s">
        <v>4020</v>
      </c>
      <c r="BO370" s="226" t="s">
        <v>4020</v>
      </c>
      <c r="BP370" s="130"/>
      <c r="BQ370" s="116" t="s">
        <v>704</v>
      </c>
      <c r="BR370" s="116"/>
      <c r="BS370" s="132">
        <v>44980</v>
      </c>
      <c r="BT370" s="133">
        <v>100</v>
      </c>
      <c r="BU370" s="132">
        <v>44980</v>
      </c>
      <c r="BV370" s="132"/>
      <c r="BW370" s="132"/>
      <c r="BX370" s="134"/>
      <c r="BY370" s="134"/>
      <c r="BZ370" s="134"/>
      <c r="CA370" s="132"/>
      <c r="CB370" s="135"/>
      <c r="CC370" s="132"/>
      <c r="CD370" s="136"/>
      <c r="CE370" s="136"/>
      <c r="CF370" s="136"/>
      <c r="CG370" s="135"/>
      <c r="CH370" s="129" t="s">
        <v>701</v>
      </c>
      <c r="CI370" s="117">
        <v>45008</v>
      </c>
      <c r="CJ370" s="117">
        <v>45008</v>
      </c>
      <c r="CK370" s="117"/>
      <c r="CL370" s="117">
        <v>45008</v>
      </c>
      <c r="CM370" s="133">
        <v>100</v>
      </c>
      <c r="CN370" s="117">
        <v>45008</v>
      </c>
      <c r="CO370" s="117"/>
      <c r="CP370" s="117">
        <v>45038</v>
      </c>
      <c r="CQ370" s="117">
        <v>45038</v>
      </c>
      <c r="CR370" s="117"/>
      <c r="CS370" s="117">
        <v>45038</v>
      </c>
      <c r="CT370" s="133">
        <v>100</v>
      </c>
      <c r="CU370" s="117">
        <v>45038</v>
      </c>
      <c r="CV370" s="117"/>
      <c r="CW370" s="147"/>
      <c r="CX370" s="149"/>
      <c r="CY370" s="117">
        <v>45008</v>
      </c>
      <c r="CZ370" s="117">
        <v>45008</v>
      </c>
      <c r="DA370" s="117"/>
      <c r="DB370" s="117">
        <v>45008</v>
      </c>
      <c r="DC370" s="133">
        <v>100</v>
      </c>
      <c r="DD370" s="117">
        <v>45008</v>
      </c>
      <c r="DE370" s="138"/>
      <c r="DF370" s="138">
        <v>45019</v>
      </c>
      <c r="DG370" s="139" t="s">
        <v>4413</v>
      </c>
      <c r="DH370" s="117">
        <v>45041</v>
      </c>
      <c r="DI370" s="117">
        <v>45041</v>
      </c>
      <c r="DJ370" s="117">
        <v>45041</v>
      </c>
      <c r="DK370" s="117">
        <v>45041</v>
      </c>
      <c r="DL370" s="117"/>
      <c r="DM370" s="117"/>
      <c r="DN370" s="117"/>
      <c r="DO370" s="117"/>
      <c r="DP370" s="140"/>
      <c r="DQ370" s="117"/>
      <c r="DR370" s="117"/>
      <c r="DS370" s="117">
        <v>45069</v>
      </c>
      <c r="DT370" s="117">
        <v>45069</v>
      </c>
      <c r="DU370" s="117"/>
      <c r="DV370" s="117">
        <v>45069</v>
      </c>
      <c r="DW370" s="133">
        <v>100</v>
      </c>
      <c r="DX370" s="117">
        <v>45069</v>
      </c>
      <c r="DY370" s="117"/>
      <c r="DZ370" s="117">
        <v>45043</v>
      </c>
      <c r="EA370" s="117">
        <v>45043</v>
      </c>
      <c r="EB370" s="117"/>
      <c r="EC370" s="117">
        <v>45043</v>
      </c>
      <c r="ED370" s="116">
        <v>100</v>
      </c>
      <c r="EE370" s="117">
        <v>45043</v>
      </c>
      <c r="EF370" s="117" t="s">
        <v>4622</v>
      </c>
      <c r="EG370" s="117">
        <v>45043</v>
      </c>
      <c r="EH370" s="117">
        <v>45043</v>
      </c>
      <c r="EI370" s="117"/>
      <c r="EJ370" s="117">
        <v>45044</v>
      </c>
      <c r="EK370" s="133">
        <v>100</v>
      </c>
      <c r="EL370" s="117">
        <v>45064</v>
      </c>
      <c r="EM370" s="122" t="s">
        <v>4863</v>
      </c>
      <c r="EN370" s="141"/>
      <c r="EO370" s="141"/>
      <c r="EP370" s="141"/>
      <c r="EQ370" s="141"/>
      <c r="ER370" s="141"/>
      <c r="ES370" s="141"/>
      <c r="ET370" s="141"/>
      <c r="EU370" s="117"/>
      <c r="EV370" s="117"/>
      <c r="EW370" s="117"/>
      <c r="EX370" s="117"/>
      <c r="EY370" s="117"/>
      <c r="EZ370" s="117"/>
      <c r="FA370" s="117"/>
      <c r="FB370" s="117">
        <v>45067</v>
      </c>
      <c r="FC370" s="117">
        <v>45067</v>
      </c>
      <c r="FD370" s="117">
        <v>45067</v>
      </c>
      <c r="FE370" s="117">
        <v>45067</v>
      </c>
      <c r="FF370" s="116">
        <v>70</v>
      </c>
      <c r="FG370" s="117"/>
      <c r="FH370" s="138"/>
      <c r="FI370" s="142"/>
      <c r="FJ370" s="142"/>
      <c r="FK370" s="143"/>
      <c r="FL370" s="143"/>
      <c r="FM370" s="139"/>
      <c r="FN370" s="142"/>
      <c r="FO370" s="142"/>
      <c r="FP370" s="143"/>
      <c r="FQ370" s="143"/>
      <c r="FR370" s="139"/>
      <c r="FS370" s="450" t="s">
        <v>4723</v>
      </c>
      <c r="FT370" s="477">
        <v>45141</v>
      </c>
      <c r="FU370" s="478" t="s">
        <v>4813</v>
      </c>
      <c r="FW370" s="443" t="s">
        <v>4718</v>
      </c>
      <c r="FX370" s="459">
        <v>45131</v>
      </c>
      <c r="FY370" s="443" t="s">
        <v>4779</v>
      </c>
    </row>
    <row r="371" spans="1:181" ht="20.100000000000001" customHeight="1" x14ac:dyDescent="0.5">
      <c r="A371" s="109">
        <v>370</v>
      </c>
      <c r="B371" s="109" t="s">
        <v>3361</v>
      </c>
      <c r="C371" s="109">
        <v>84</v>
      </c>
      <c r="D371" s="367" t="s">
        <v>3362</v>
      </c>
      <c r="E371" s="110" t="s">
        <v>912</v>
      </c>
      <c r="F371" s="110" t="s">
        <v>1302</v>
      </c>
      <c r="G371" s="111" t="s">
        <v>304</v>
      </c>
      <c r="H371" s="110" t="s">
        <v>1203</v>
      </c>
      <c r="I371" s="110" t="s">
        <v>4027</v>
      </c>
      <c r="J371" s="110"/>
      <c r="K371" s="111" t="s">
        <v>4028</v>
      </c>
      <c r="L371" s="111" t="s">
        <v>2848</v>
      </c>
      <c r="M371" s="111" t="s">
        <v>912</v>
      </c>
      <c r="N371" s="111" t="s">
        <v>1306</v>
      </c>
      <c r="O371" s="111" t="s">
        <v>4029</v>
      </c>
      <c r="P371" s="113">
        <v>13.780725</v>
      </c>
      <c r="Q371" s="113">
        <v>102.17175400000001</v>
      </c>
      <c r="R371" s="114" t="s">
        <v>4030</v>
      </c>
      <c r="S371" s="114" t="s">
        <v>4031</v>
      </c>
      <c r="T371" s="115"/>
      <c r="U371" s="115"/>
      <c r="V371" s="115"/>
      <c r="W371" s="239" t="s">
        <v>4032</v>
      </c>
      <c r="X371" s="239"/>
      <c r="Y371" s="115"/>
      <c r="Z371" s="181"/>
      <c r="AA371" s="181"/>
      <c r="AB371" s="239"/>
      <c r="AC371" s="239"/>
      <c r="AD371" s="166"/>
      <c r="AE371" s="166"/>
      <c r="AF371" s="117" t="s">
        <v>2334</v>
      </c>
      <c r="AG371" s="132"/>
      <c r="AH371" s="116"/>
      <c r="AI371" s="116"/>
      <c r="AJ371" s="145"/>
      <c r="AK371" s="146"/>
      <c r="AL371" s="212"/>
      <c r="AM371" s="146"/>
      <c r="AN371" s="147"/>
      <c r="AO371" s="147"/>
      <c r="AP371" s="116"/>
      <c r="AQ371" s="147"/>
      <c r="AR371" s="147"/>
      <c r="AS371" s="149"/>
      <c r="AT371" s="122"/>
      <c r="AU371" s="294" t="s">
        <v>4033</v>
      </c>
      <c r="AV371" s="149"/>
      <c r="AW371" s="150"/>
      <c r="AX371" s="149"/>
      <c r="AY371" s="149"/>
      <c r="AZ371" s="149"/>
      <c r="BA371" s="149"/>
      <c r="BB371" s="149"/>
      <c r="BC371" s="149"/>
      <c r="BD371" s="150"/>
      <c r="BE371" s="150"/>
      <c r="BF371" s="150"/>
      <c r="BG371" s="151"/>
      <c r="BH371" s="151" t="s">
        <v>1964</v>
      </c>
      <c r="BI371" s="151"/>
      <c r="BJ371" s="152"/>
      <c r="BK371" s="152" t="s">
        <v>2336</v>
      </c>
      <c r="BL371" s="153"/>
      <c r="BM371" s="154"/>
      <c r="BN371" s="155" t="s">
        <v>4029</v>
      </c>
      <c r="BO371" s="226" t="s">
        <v>4029</v>
      </c>
      <c r="BP371" s="130"/>
      <c r="BQ371" s="116" t="s">
        <v>704</v>
      </c>
      <c r="BR371" s="116"/>
      <c r="BS371" s="241">
        <v>44992</v>
      </c>
      <c r="BT371" s="242">
        <v>100</v>
      </c>
      <c r="BU371" s="241">
        <v>44992</v>
      </c>
      <c r="BV371" s="132"/>
      <c r="BW371" s="132"/>
      <c r="BX371" s="134"/>
      <c r="BY371" s="134"/>
      <c r="BZ371" s="134"/>
      <c r="CA371" s="132"/>
      <c r="CB371" s="135"/>
      <c r="CC371" s="132"/>
      <c r="CD371" s="136"/>
      <c r="CE371" s="136"/>
      <c r="CF371" s="136"/>
      <c r="CG371" s="135"/>
      <c r="CH371" s="129" t="s">
        <v>701</v>
      </c>
      <c r="CI371" s="117">
        <v>45007</v>
      </c>
      <c r="CJ371" s="117">
        <v>45007</v>
      </c>
      <c r="CK371" s="132"/>
      <c r="CL371" s="117">
        <v>45007</v>
      </c>
      <c r="CM371" s="133">
        <v>100</v>
      </c>
      <c r="CN371" s="117">
        <v>45007</v>
      </c>
      <c r="CO371" s="117"/>
      <c r="CP371" s="137" t="s">
        <v>706</v>
      </c>
      <c r="CQ371" s="132"/>
      <c r="CR371" s="117"/>
      <c r="CS371" s="132"/>
      <c r="CT371" s="133"/>
      <c r="CU371" s="137" t="s">
        <v>4382</v>
      </c>
      <c r="CV371" s="117"/>
      <c r="CW371" s="147"/>
      <c r="CX371" s="149"/>
      <c r="CY371" s="117">
        <v>45007</v>
      </c>
      <c r="CZ371" s="117">
        <v>45007</v>
      </c>
      <c r="DA371" s="117"/>
      <c r="DB371" s="117">
        <v>45007</v>
      </c>
      <c r="DC371" s="133">
        <v>100</v>
      </c>
      <c r="DD371" s="117">
        <v>45007</v>
      </c>
      <c r="DE371" s="138"/>
      <c r="DF371" s="138">
        <v>45012</v>
      </c>
      <c r="DG371" s="139" t="s">
        <v>4383</v>
      </c>
      <c r="DH371" s="117">
        <v>45037</v>
      </c>
      <c r="DI371" s="117">
        <v>45037</v>
      </c>
      <c r="DJ371" s="117">
        <v>45037</v>
      </c>
      <c r="DK371" s="117">
        <v>45037</v>
      </c>
      <c r="DL371" s="117"/>
      <c r="DM371" s="117"/>
      <c r="DN371" s="117"/>
      <c r="DO371" s="117"/>
      <c r="DP371" s="140"/>
      <c r="DQ371" s="117"/>
      <c r="DR371" s="117"/>
      <c r="DS371" s="117">
        <v>45047</v>
      </c>
      <c r="DT371" s="117">
        <v>45047</v>
      </c>
      <c r="DU371" s="117"/>
      <c r="DV371" s="117">
        <v>45047</v>
      </c>
      <c r="DW371" s="133">
        <v>100</v>
      </c>
      <c r="DX371" s="117">
        <v>45047</v>
      </c>
      <c r="DY371" s="117"/>
      <c r="DZ371" s="117">
        <v>45043</v>
      </c>
      <c r="EA371" s="117">
        <v>45043</v>
      </c>
      <c r="EB371" s="117"/>
      <c r="EC371" s="117">
        <v>45043</v>
      </c>
      <c r="ED371" s="116">
        <v>100</v>
      </c>
      <c r="EE371" s="117">
        <v>45043</v>
      </c>
      <c r="EF371" s="117" t="s">
        <v>4548</v>
      </c>
      <c r="EG371" s="117">
        <v>45053</v>
      </c>
      <c r="EH371" s="117">
        <v>45053</v>
      </c>
      <c r="EI371" s="117"/>
      <c r="EJ371" s="117">
        <v>45054</v>
      </c>
      <c r="EK371" s="133">
        <v>100</v>
      </c>
      <c r="EL371" s="117">
        <v>45064</v>
      </c>
      <c r="EM371" s="122" t="s">
        <v>4797</v>
      </c>
      <c r="EN371" s="141"/>
      <c r="EO371" s="141"/>
      <c r="EP371" s="141"/>
      <c r="EQ371" s="141"/>
      <c r="ER371" s="141"/>
      <c r="ES371" s="141"/>
      <c r="ET371" s="141"/>
      <c r="EU371" s="117"/>
      <c r="EV371" s="117"/>
      <c r="EW371" s="117"/>
      <c r="EX371" s="117"/>
      <c r="EY371" s="117"/>
      <c r="EZ371" s="117"/>
      <c r="FA371" s="117"/>
      <c r="FB371" s="117">
        <v>45062</v>
      </c>
      <c r="FC371" s="117">
        <v>45062</v>
      </c>
      <c r="FD371" s="117"/>
      <c r="FE371" s="117">
        <v>45063</v>
      </c>
      <c r="FF371" s="116">
        <v>100</v>
      </c>
      <c r="FG371" s="117">
        <v>45067</v>
      </c>
      <c r="FH371" s="138"/>
      <c r="FI371" s="142"/>
      <c r="FJ371" s="142"/>
      <c r="FK371" s="143"/>
      <c r="FL371" s="143"/>
      <c r="FM371" s="139"/>
      <c r="FN371" s="142"/>
      <c r="FO371" s="142"/>
      <c r="FP371" s="143"/>
      <c r="FQ371" s="143"/>
      <c r="FR371" s="139"/>
      <c r="FS371" s="450" t="s">
        <v>4723</v>
      </c>
      <c r="FT371" s="477">
        <v>45141</v>
      </c>
      <c r="FU371" s="478" t="s">
        <v>4813</v>
      </c>
      <c r="FW371" s="443" t="s">
        <v>4718</v>
      </c>
      <c r="FX371" s="459">
        <v>45131</v>
      </c>
      <c r="FY371" s="443" t="s">
        <v>4779</v>
      </c>
    </row>
    <row r="372" spans="1:181" ht="20.100000000000001" customHeight="1" x14ac:dyDescent="0.5">
      <c r="A372" s="109">
        <v>371</v>
      </c>
      <c r="B372" s="109" t="s">
        <v>3361</v>
      </c>
      <c r="C372" s="109">
        <v>85</v>
      </c>
      <c r="D372" s="367" t="s">
        <v>3372</v>
      </c>
      <c r="E372" s="110" t="s">
        <v>912</v>
      </c>
      <c r="F372" s="110" t="s">
        <v>1751</v>
      </c>
      <c r="G372" s="111" t="s">
        <v>329</v>
      </c>
      <c r="H372" s="110" t="s">
        <v>3014</v>
      </c>
      <c r="I372" s="110" t="s">
        <v>4034</v>
      </c>
      <c r="J372" s="110" t="s">
        <v>4623</v>
      </c>
      <c r="K372" s="111" t="s">
        <v>4035</v>
      </c>
      <c r="L372" s="111" t="s">
        <v>2947</v>
      </c>
      <c r="M372" s="111" t="s">
        <v>912</v>
      </c>
      <c r="N372" s="111" t="s">
        <v>682</v>
      </c>
      <c r="O372" s="111" t="s">
        <v>4036</v>
      </c>
      <c r="P372" s="113">
        <v>14.754419</v>
      </c>
      <c r="Q372" s="113">
        <v>100.807917</v>
      </c>
      <c r="R372" s="114" t="s">
        <v>4037</v>
      </c>
      <c r="S372" s="114" t="s">
        <v>4038</v>
      </c>
      <c r="T372" s="115" t="s">
        <v>4039</v>
      </c>
      <c r="U372" s="115" t="s">
        <v>4040</v>
      </c>
      <c r="V372" s="115"/>
      <c r="W372" s="115" t="s">
        <v>4041</v>
      </c>
      <c r="X372" s="115"/>
      <c r="Y372" s="115"/>
      <c r="Z372" s="181"/>
      <c r="AA372" s="181"/>
      <c r="AB372" s="115"/>
      <c r="AC372" s="115"/>
      <c r="AD372" s="166" t="s">
        <v>1775</v>
      </c>
      <c r="AE372" s="166" t="s">
        <v>1776</v>
      </c>
      <c r="AF372" s="117" t="s">
        <v>690</v>
      </c>
      <c r="AG372" s="132">
        <v>44965</v>
      </c>
      <c r="AH372" s="118" t="s">
        <v>691</v>
      </c>
      <c r="AI372" s="118" t="s">
        <v>692</v>
      </c>
      <c r="AJ372" s="145">
        <v>6</v>
      </c>
      <c r="AK372" s="146">
        <v>9</v>
      </c>
      <c r="AL372" s="146">
        <v>3.5</v>
      </c>
      <c r="AM372" s="146">
        <f t="shared" ref="AM372:AM382" si="9">AJ372*AK372</f>
        <v>54</v>
      </c>
      <c r="AN372" s="147">
        <v>2</v>
      </c>
      <c r="AO372" s="147">
        <v>2</v>
      </c>
      <c r="AP372" s="240" t="s">
        <v>3917</v>
      </c>
      <c r="AQ372" s="147" t="s">
        <v>752</v>
      </c>
      <c r="AR372" s="147">
        <v>1</v>
      </c>
      <c r="AS372" s="149"/>
      <c r="AT372" s="138">
        <v>44967</v>
      </c>
      <c r="AU372" s="294" t="s">
        <v>4042</v>
      </c>
      <c r="AV372" s="234" t="s">
        <v>696</v>
      </c>
      <c r="AW372" s="150"/>
      <c r="AX372" s="147"/>
      <c r="AY372" s="147"/>
      <c r="AZ372" s="147"/>
      <c r="BA372" s="236"/>
      <c r="BB372" s="236" t="s">
        <v>697</v>
      </c>
      <c r="BC372" s="147"/>
      <c r="BD372" s="150" t="s">
        <v>698</v>
      </c>
      <c r="BE372" s="150"/>
      <c r="BF372" s="150"/>
      <c r="BG372" s="237" t="s">
        <v>699</v>
      </c>
      <c r="BH372" s="262" t="s">
        <v>1964</v>
      </c>
      <c r="BI372" s="237" t="s">
        <v>701</v>
      </c>
      <c r="BJ372" s="152"/>
      <c r="BK372" s="152"/>
      <c r="BL372" s="153"/>
      <c r="BM372" s="154"/>
      <c r="BN372" s="111" t="s">
        <v>4036</v>
      </c>
      <c r="BO372" s="319" t="s">
        <v>4036</v>
      </c>
      <c r="BP372" s="317"/>
      <c r="BQ372" s="116" t="s">
        <v>704</v>
      </c>
      <c r="BR372" s="116"/>
      <c r="BS372" s="132">
        <v>44965</v>
      </c>
      <c r="BT372" s="133">
        <v>100</v>
      </c>
      <c r="BU372" s="132">
        <v>44965</v>
      </c>
      <c r="BV372" s="132"/>
      <c r="BW372" s="132"/>
      <c r="BX372" s="134"/>
      <c r="BY372" s="134"/>
      <c r="BZ372" s="134"/>
      <c r="CA372" s="132"/>
      <c r="CB372" s="135"/>
      <c r="CC372" s="132"/>
      <c r="CD372" s="136"/>
      <c r="CE372" s="136"/>
      <c r="CF372" s="136"/>
      <c r="CG372" s="135"/>
      <c r="CH372" s="129" t="s">
        <v>701</v>
      </c>
      <c r="CI372" s="132">
        <v>44999</v>
      </c>
      <c r="CJ372" s="132">
        <v>44999</v>
      </c>
      <c r="CK372" s="132"/>
      <c r="CL372" s="132">
        <v>44999</v>
      </c>
      <c r="CM372" s="133">
        <v>100</v>
      </c>
      <c r="CN372" s="132">
        <v>44999</v>
      </c>
      <c r="CO372" s="117"/>
      <c r="CP372" s="132">
        <v>45011</v>
      </c>
      <c r="CQ372" s="132">
        <v>45011</v>
      </c>
      <c r="CR372" s="132"/>
      <c r="CS372" s="132">
        <v>45012</v>
      </c>
      <c r="CT372" s="133">
        <v>100</v>
      </c>
      <c r="CU372" s="132">
        <v>45012</v>
      </c>
      <c r="CV372" s="117" t="s">
        <v>727</v>
      </c>
      <c r="CW372" s="147"/>
      <c r="CX372" s="147"/>
      <c r="CY372" s="117">
        <v>45011</v>
      </c>
      <c r="CZ372" s="117">
        <v>45011</v>
      </c>
      <c r="DA372" s="117"/>
      <c r="DB372" s="117">
        <v>45011</v>
      </c>
      <c r="DC372" s="133">
        <v>100</v>
      </c>
      <c r="DD372" s="117">
        <v>45011</v>
      </c>
      <c r="DE372" s="138"/>
      <c r="DF372" s="138">
        <v>45007</v>
      </c>
      <c r="DG372" s="139" t="s">
        <v>4446</v>
      </c>
      <c r="DH372" s="117">
        <v>45016</v>
      </c>
      <c r="DI372" s="117">
        <v>45016</v>
      </c>
      <c r="DJ372" s="117">
        <v>45016</v>
      </c>
      <c r="DK372" s="117">
        <v>45016</v>
      </c>
      <c r="DL372" s="117"/>
      <c r="DM372" s="117"/>
      <c r="DN372" s="117"/>
      <c r="DO372" s="117"/>
      <c r="DP372" s="140"/>
      <c r="DQ372" s="117"/>
      <c r="DR372" s="117"/>
      <c r="DS372" s="117">
        <v>45070</v>
      </c>
      <c r="DT372" s="117">
        <v>45070</v>
      </c>
      <c r="DU372" s="117"/>
      <c r="DV372" s="117">
        <v>45070</v>
      </c>
      <c r="DW372" s="133">
        <v>100</v>
      </c>
      <c r="DX372" s="117">
        <v>45070</v>
      </c>
      <c r="DY372" s="117"/>
      <c r="DZ372" s="117">
        <v>45038</v>
      </c>
      <c r="EA372" s="117">
        <v>45038</v>
      </c>
      <c r="EB372" s="117"/>
      <c r="EC372" s="117">
        <v>45038</v>
      </c>
      <c r="ED372" s="116">
        <v>100</v>
      </c>
      <c r="EE372" s="117">
        <v>45038</v>
      </c>
      <c r="EF372" s="117" t="s">
        <v>4465</v>
      </c>
      <c r="EG372" s="117">
        <v>45052</v>
      </c>
      <c r="EH372" s="117">
        <v>45052</v>
      </c>
      <c r="EI372" s="117"/>
      <c r="EJ372" s="117">
        <v>45053</v>
      </c>
      <c r="EK372" s="116">
        <v>100</v>
      </c>
      <c r="EL372" s="117">
        <v>45062</v>
      </c>
      <c r="EM372" s="122" t="s">
        <v>4776</v>
      </c>
      <c r="EN372" s="141"/>
      <c r="EO372" s="141"/>
      <c r="EP372" s="141"/>
      <c r="EQ372" s="141"/>
      <c r="ER372" s="141"/>
      <c r="ES372" s="141"/>
      <c r="ET372" s="141"/>
      <c r="EU372" s="117"/>
      <c r="EV372" s="117"/>
      <c r="EW372" s="117"/>
      <c r="EX372" s="117"/>
      <c r="EY372" s="117"/>
      <c r="EZ372" s="117"/>
      <c r="FA372" s="117"/>
      <c r="FB372" s="117">
        <v>45052</v>
      </c>
      <c r="FC372" s="117">
        <v>45052</v>
      </c>
      <c r="FD372" s="117">
        <v>45052</v>
      </c>
      <c r="FE372" s="117">
        <v>45053</v>
      </c>
      <c r="FF372" s="116">
        <v>70</v>
      </c>
      <c r="FG372" s="117"/>
      <c r="FH372" s="138"/>
      <c r="FI372" s="142"/>
      <c r="FJ372" s="142"/>
      <c r="FK372" s="143">
        <v>243347</v>
      </c>
      <c r="FL372" s="143">
        <v>243347</v>
      </c>
      <c r="FM372" s="139" t="s">
        <v>708</v>
      </c>
      <c r="FN372" s="142"/>
      <c r="FO372" s="142"/>
      <c r="FP372" s="143">
        <v>243347</v>
      </c>
      <c r="FQ372" s="143">
        <v>243347</v>
      </c>
      <c r="FR372" s="139" t="s">
        <v>708</v>
      </c>
      <c r="FS372" s="108" t="s">
        <v>4718</v>
      </c>
      <c r="FT372" s="464">
        <v>45134</v>
      </c>
      <c r="FU372" s="50" t="s">
        <v>4788</v>
      </c>
      <c r="FW372" s="483" t="s">
        <v>4724</v>
      </c>
      <c r="FX372" s="482">
        <v>45117</v>
      </c>
      <c r="FY372" s="483" t="s">
        <v>4855</v>
      </c>
    </row>
    <row r="373" spans="1:181" ht="20.100000000000001" customHeight="1" x14ac:dyDescent="0.5">
      <c r="A373" s="109">
        <v>372</v>
      </c>
      <c r="B373" s="109" t="s">
        <v>3361</v>
      </c>
      <c r="C373" s="109">
        <v>86</v>
      </c>
      <c r="D373" s="367" t="s">
        <v>3372</v>
      </c>
      <c r="E373" s="110" t="s">
        <v>912</v>
      </c>
      <c r="F373" s="110" t="s">
        <v>1751</v>
      </c>
      <c r="G373" s="111" t="s">
        <v>329</v>
      </c>
      <c r="H373" s="110" t="s">
        <v>3003</v>
      </c>
      <c r="I373" s="110" t="s">
        <v>4043</v>
      </c>
      <c r="J373" s="110" t="s">
        <v>4044</v>
      </c>
      <c r="K373" s="111" t="s">
        <v>4045</v>
      </c>
      <c r="L373" s="111" t="s">
        <v>2947</v>
      </c>
      <c r="M373" s="111" t="s">
        <v>912</v>
      </c>
      <c r="N373" s="111" t="s">
        <v>682</v>
      </c>
      <c r="O373" s="111" t="s">
        <v>4046</v>
      </c>
      <c r="P373" s="113">
        <v>14.663118000000001</v>
      </c>
      <c r="Q373" s="113">
        <v>100.891848</v>
      </c>
      <c r="R373" s="114" t="s">
        <v>4047</v>
      </c>
      <c r="S373" s="114" t="s">
        <v>4048</v>
      </c>
      <c r="T373" s="115" t="s">
        <v>4049</v>
      </c>
      <c r="U373" s="115" t="s">
        <v>4050</v>
      </c>
      <c r="V373" s="115"/>
      <c r="W373" s="115" t="s">
        <v>4051</v>
      </c>
      <c r="X373" s="115"/>
      <c r="Y373" s="115"/>
      <c r="Z373" s="181"/>
      <c r="AA373" s="181"/>
      <c r="AB373" s="115"/>
      <c r="AC373" s="115"/>
      <c r="AD373" s="166" t="s">
        <v>1775</v>
      </c>
      <c r="AE373" s="166" t="s">
        <v>1776</v>
      </c>
      <c r="AF373" s="117" t="s">
        <v>690</v>
      </c>
      <c r="AG373" s="132">
        <v>44964</v>
      </c>
      <c r="AH373" s="168" t="s">
        <v>691</v>
      </c>
      <c r="AI373" s="118" t="s">
        <v>692</v>
      </c>
      <c r="AJ373" s="145">
        <v>6</v>
      </c>
      <c r="AK373" s="146">
        <v>9</v>
      </c>
      <c r="AL373" s="146">
        <v>3.5</v>
      </c>
      <c r="AM373" s="146">
        <f t="shared" si="9"/>
        <v>54</v>
      </c>
      <c r="AN373" s="147">
        <v>1</v>
      </c>
      <c r="AO373" s="147">
        <v>1</v>
      </c>
      <c r="AP373" s="240" t="s">
        <v>4052</v>
      </c>
      <c r="AQ373" s="147" t="s">
        <v>752</v>
      </c>
      <c r="AR373" s="147">
        <v>3</v>
      </c>
      <c r="AS373" s="147"/>
      <c r="AT373" s="138">
        <v>44964</v>
      </c>
      <c r="AU373" s="294" t="s">
        <v>2974</v>
      </c>
      <c r="AV373" s="234" t="s">
        <v>696</v>
      </c>
      <c r="AW373" s="235"/>
      <c r="AX373" s="236" t="s">
        <v>1057</v>
      </c>
      <c r="AY373" s="236"/>
      <c r="AZ373" s="236"/>
      <c r="BA373" s="236"/>
      <c r="BB373" s="236" t="s">
        <v>697</v>
      </c>
      <c r="BC373" s="236"/>
      <c r="BD373" s="235" t="s">
        <v>698</v>
      </c>
      <c r="BE373" s="235"/>
      <c r="BF373" s="235"/>
      <c r="BG373" s="237" t="s">
        <v>699</v>
      </c>
      <c r="BH373" s="237" t="s">
        <v>1964</v>
      </c>
      <c r="BI373" s="237" t="s">
        <v>701</v>
      </c>
      <c r="BJ373" s="238"/>
      <c r="BK373" s="238"/>
      <c r="BL373" s="153"/>
      <c r="BM373" s="154"/>
      <c r="BN373" s="111" t="s">
        <v>4046</v>
      </c>
      <c r="BO373" s="319" t="s">
        <v>4046</v>
      </c>
      <c r="BP373" s="317"/>
      <c r="BQ373" s="116" t="s">
        <v>704</v>
      </c>
      <c r="BR373" s="116"/>
      <c r="BS373" s="132">
        <v>44964</v>
      </c>
      <c r="BT373" s="133">
        <v>100</v>
      </c>
      <c r="BU373" s="132">
        <v>44964</v>
      </c>
      <c r="BV373" s="132"/>
      <c r="BW373" s="132"/>
      <c r="BX373" s="134"/>
      <c r="BY373" s="134"/>
      <c r="BZ373" s="134"/>
      <c r="CA373" s="132"/>
      <c r="CB373" s="135"/>
      <c r="CC373" s="132"/>
      <c r="CD373" s="136"/>
      <c r="CE373" s="136"/>
      <c r="CF373" s="136"/>
      <c r="CG373" s="135"/>
      <c r="CH373" s="129" t="s">
        <v>701</v>
      </c>
      <c r="CI373" s="117">
        <v>44999</v>
      </c>
      <c r="CJ373" s="117">
        <v>44999</v>
      </c>
      <c r="CK373" s="132"/>
      <c r="CL373" s="117">
        <v>44999</v>
      </c>
      <c r="CM373" s="133">
        <v>100</v>
      </c>
      <c r="CN373" s="117">
        <v>44999</v>
      </c>
      <c r="CO373" s="117"/>
      <c r="CP373" s="132">
        <v>45004</v>
      </c>
      <c r="CQ373" s="132">
        <v>45004</v>
      </c>
      <c r="CR373" s="132"/>
      <c r="CS373" s="132">
        <v>45005</v>
      </c>
      <c r="CT373" s="133">
        <v>100</v>
      </c>
      <c r="CU373" s="117">
        <v>45005</v>
      </c>
      <c r="CV373" s="117" t="s">
        <v>727</v>
      </c>
      <c r="CW373" s="236" t="s">
        <v>1057</v>
      </c>
      <c r="CX373" s="236"/>
      <c r="CY373" s="117">
        <v>45009</v>
      </c>
      <c r="CZ373" s="117">
        <v>45009</v>
      </c>
      <c r="DA373" s="117"/>
      <c r="DB373" s="117">
        <v>45009</v>
      </c>
      <c r="DC373" s="133">
        <v>100</v>
      </c>
      <c r="DD373" s="117">
        <v>45009</v>
      </c>
      <c r="DE373" s="138"/>
      <c r="DF373" s="138">
        <v>45007</v>
      </c>
      <c r="DG373" s="139" t="s">
        <v>4446</v>
      </c>
      <c r="DH373" s="117">
        <v>45026</v>
      </c>
      <c r="DI373" s="117">
        <v>45026</v>
      </c>
      <c r="DJ373" s="117">
        <v>45026</v>
      </c>
      <c r="DK373" s="117">
        <v>45026</v>
      </c>
      <c r="DL373" s="117"/>
      <c r="DM373" s="117"/>
      <c r="DN373" s="117"/>
      <c r="DO373" s="117"/>
      <c r="DP373" s="140"/>
      <c r="DQ373" s="117"/>
      <c r="DR373" s="117"/>
      <c r="DS373" s="117">
        <v>45070</v>
      </c>
      <c r="DT373" s="117">
        <v>45070</v>
      </c>
      <c r="DU373" s="117"/>
      <c r="DV373" s="117">
        <v>45070</v>
      </c>
      <c r="DW373" s="133">
        <v>100</v>
      </c>
      <c r="DX373" s="117">
        <v>45070</v>
      </c>
      <c r="DY373" s="117"/>
      <c r="DZ373" s="117">
        <v>45038</v>
      </c>
      <c r="EA373" s="117">
        <v>45038</v>
      </c>
      <c r="EB373" s="117"/>
      <c r="EC373" s="117">
        <v>45038</v>
      </c>
      <c r="ED373" s="116">
        <v>100</v>
      </c>
      <c r="EE373" s="117">
        <v>45038</v>
      </c>
      <c r="EF373" s="117" t="s">
        <v>4465</v>
      </c>
      <c r="EG373" s="117">
        <v>45049</v>
      </c>
      <c r="EH373" s="117">
        <v>45049</v>
      </c>
      <c r="EI373" s="117"/>
      <c r="EJ373" s="117">
        <v>45050</v>
      </c>
      <c r="EK373" s="116">
        <v>100</v>
      </c>
      <c r="EL373" s="117">
        <v>45062</v>
      </c>
      <c r="EM373" s="122" t="s">
        <v>4776</v>
      </c>
      <c r="EN373" s="141"/>
      <c r="EO373" s="141"/>
      <c r="EP373" s="141"/>
      <c r="EQ373" s="141"/>
      <c r="ER373" s="141"/>
      <c r="ES373" s="141"/>
      <c r="ET373" s="141"/>
      <c r="EU373" s="117"/>
      <c r="EV373" s="117"/>
      <c r="EW373" s="117"/>
      <c r="EX373" s="117"/>
      <c r="EY373" s="117"/>
      <c r="EZ373" s="117"/>
      <c r="FA373" s="117"/>
      <c r="FB373" s="117">
        <v>45051</v>
      </c>
      <c r="FC373" s="117">
        <v>45051</v>
      </c>
      <c r="FD373" s="117">
        <v>45051</v>
      </c>
      <c r="FE373" s="117">
        <v>45052</v>
      </c>
      <c r="FF373" s="116">
        <v>70</v>
      </c>
      <c r="FG373" s="117"/>
      <c r="FH373" s="138"/>
      <c r="FI373" s="142"/>
      <c r="FJ373" s="142"/>
      <c r="FK373" s="143">
        <v>243347</v>
      </c>
      <c r="FL373" s="143">
        <v>243347</v>
      </c>
      <c r="FM373" s="139" t="s">
        <v>708</v>
      </c>
      <c r="FN373" s="142"/>
      <c r="FO373" s="142"/>
      <c r="FP373" s="143">
        <v>243347</v>
      </c>
      <c r="FQ373" s="143">
        <v>243347</v>
      </c>
      <c r="FR373" s="139" t="s">
        <v>708</v>
      </c>
      <c r="FS373" s="108" t="s">
        <v>4718</v>
      </c>
      <c r="FT373" s="464">
        <v>45134</v>
      </c>
      <c r="FU373" s="50" t="s">
        <v>4788</v>
      </c>
      <c r="FW373" s="483" t="s">
        <v>4724</v>
      </c>
      <c r="FX373" s="482">
        <v>45118</v>
      </c>
      <c r="FY373" s="483" t="s">
        <v>4855</v>
      </c>
    </row>
    <row r="374" spans="1:181" ht="20.100000000000001" customHeight="1" x14ac:dyDescent="0.5">
      <c r="A374" s="109">
        <v>373</v>
      </c>
      <c r="B374" s="109" t="s">
        <v>3361</v>
      </c>
      <c r="C374" s="109">
        <v>87</v>
      </c>
      <c r="D374" s="367" t="s">
        <v>3362</v>
      </c>
      <c r="E374" s="110" t="s">
        <v>912</v>
      </c>
      <c r="F374" s="110" t="s">
        <v>1751</v>
      </c>
      <c r="G374" s="111" t="s">
        <v>329</v>
      </c>
      <c r="H374" s="110" t="s">
        <v>4053</v>
      </c>
      <c r="I374" s="110" t="s">
        <v>4053</v>
      </c>
      <c r="J374" s="110"/>
      <c r="K374" s="111" t="s">
        <v>4054</v>
      </c>
      <c r="L374" s="111" t="s">
        <v>2977</v>
      </c>
      <c r="M374" s="111" t="s">
        <v>912</v>
      </c>
      <c r="N374" s="111" t="s">
        <v>682</v>
      </c>
      <c r="O374" s="111" t="s">
        <v>4055</v>
      </c>
      <c r="P374" s="113">
        <v>14.846418</v>
      </c>
      <c r="Q374" s="113">
        <v>101.144414</v>
      </c>
      <c r="R374" s="114" t="s">
        <v>4056</v>
      </c>
      <c r="S374" s="114" t="s">
        <v>4057</v>
      </c>
      <c r="T374" s="115" t="s">
        <v>4058</v>
      </c>
      <c r="U374" s="115" t="s">
        <v>4059</v>
      </c>
      <c r="V374" s="115"/>
      <c r="W374" s="115" t="s">
        <v>4060</v>
      </c>
      <c r="X374" s="115"/>
      <c r="Y374" s="115"/>
      <c r="Z374" s="181"/>
      <c r="AA374" s="181"/>
      <c r="AB374" s="115"/>
      <c r="AC374" s="115"/>
      <c r="AD374" s="166" t="s">
        <v>1775</v>
      </c>
      <c r="AE374" s="166" t="s">
        <v>1776</v>
      </c>
      <c r="AF374" s="117" t="s">
        <v>690</v>
      </c>
      <c r="AG374" s="132">
        <v>44965</v>
      </c>
      <c r="AH374" s="118" t="s">
        <v>691</v>
      </c>
      <c r="AI374" s="118" t="s">
        <v>692</v>
      </c>
      <c r="AJ374" s="145">
        <v>10</v>
      </c>
      <c r="AK374" s="146">
        <v>24</v>
      </c>
      <c r="AL374" s="146">
        <v>2.8</v>
      </c>
      <c r="AM374" s="146">
        <f t="shared" si="9"/>
        <v>240</v>
      </c>
      <c r="AN374" s="147">
        <v>1</v>
      </c>
      <c r="AO374" s="147">
        <v>2</v>
      </c>
      <c r="AP374" s="240" t="s">
        <v>816</v>
      </c>
      <c r="AQ374" s="147" t="s">
        <v>1368</v>
      </c>
      <c r="AR374" s="147">
        <v>3</v>
      </c>
      <c r="AS374" s="149"/>
      <c r="AT374" s="138">
        <v>44967</v>
      </c>
      <c r="AU374" s="294" t="s">
        <v>2395</v>
      </c>
      <c r="AV374" s="234" t="s">
        <v>696</v>
      </c>
      <c r="AW374" s="150"/>
      <c r="AX374" s="147"/>
      <c r="AY374" s="147"/>
      <c r="AZ374" s="147"/>
      <c r="BA374" s="236"/>
      <c r="BB374" s="236" t="s">
        <v>697</v>
      </c>
      <c r="BC374" s="236" t="s">
        <v>697</v>
      </c>
      <c r="BD374" s="235"/>
      <c r="BE374" s="235" t="s">
        <v>4061</v>
      </c>
      <c r="BF374" s="158">
        <v>1</v>
      </c>
      <c r="BG374" s="237" t="s">
        <v>699</v>
      </c>
      <c r="BH374" s="237" t="s">
        <v>1964</v>
      </c>
      <c r="BI374" s="237" t="s">
        <v>701</v>
      </c>
      <c r="BJ374" s="238"/>
      <c r="BK374" s="238"/>
      <c r="BL374" s="153"/>
      <c r="BM374" s="154"/>
      <c r="BN374" s="111" t="s">
        <v>4055</v>
      </c>
      <c r="BO374" s="319" t="s">
        <v>4055</v>
      </c>
      <c r="BP374" s="317"/>
      <c r="BQ374" s="116" t="s">
        <v>704</v>
      </c>
      <c r="BR374" s="116"/>
      <c r="BS374" s="132">
        <v>44965</v>
      </c>
      <c r="BT374" s="133">
        <v>100</v>
      </c>
      <c r="BU374" s="132">
        <v>44965</v>
      </c>
      <c r="BV374" s="132"/>
      <c r="BW374" s="132"/>
      <c r="BX374" s="134"/>
      <c r="BY374" s="134"/>
      <c r="BZ374" s="134"/>
      <c r="CA374" s="132"/>
      <c r="CB374" s="135"/>
      <c r="CC374" s="132"/>
      <c r="CD374" s="136"/>
      <c r="CE374" s="136"/>
      <c r="CF374" s="136"/>
      <c r="CG374" s="135"/>
      <c r="CH374" s="129" t="s">
        <v>701</v>
      </c>
      <c r="CI374" s="117">
        <v>44999</v>
      </c>
      <c r="CJ374" s="117">
        <v>44999</v>
      </c>
      <c r="CK374" s="132"/>
      <c r="CL374" s="117">
        <v>44999</v>
      </c>
      <c r="CM374" s="133">
        <v>100</v>
      </c>
      <c r="CN374" s="117">
        <v>44999</v>
      </c>
      <c r="CO374" s="117"/>
      <c r="CP374" s="117">
        <v>45035</v>
      </c>
      <c r="CQ374" s="117">
        <v>45035</v>
      </c>
      <c r="CR374" s="117"/>
      <c r="CS374" s="117">
        <v>45035</v>
      </c>
      <c r="CT374" s="133">
        <v>100</v>
      </c>
      <c r="CU374" s="117">
        <v>45035</v>
      </c>
      <c r="CV374" s="117" t="s">
        <v>2655</v>
      </c>
      <c r="CW374" s="147"/>
      <c r="CX374" s="147"/>
      <c r="CY374" s="117">
        <v>45002</v>
      </c>
      <c r="CZ374" s="117">
        <v>45002</v>
      </c>
      <c r="DA374" s="117"/>
      <c r="DB374" s="117">
        <v>45002</v>
      </c>
      <c r="DC374" s="133">
        <v>100</v>
      </c>
      <c r="DD374" s="117">
        <v>45002</v>
      </c>
      <c r="DE374" s="138"/>
      <c r="DF374" s="138">
        <v>45019</v>
      </c>
      <c r="DG374" s="139" t="s">
        <v>4413</v>
      </c>
      <c r="DH374" s="117">
        <v>45036</v>
      </c>
      <c r="DI374" s="117">
        <v>45036</v>
      </c>
      <c r="DJ374" s="117">
        <v>45036</v>
      </c>
      <c r="DK374" s="117">
        <v>45036</v>
      </c>
      <c r="DL374" s="117">
        <v>45036</v>
      </c>
      <c r="DM374" s="117">
        <v>45036</v>
      </c>
      <c r="DN374" s="117"/>
      <c r="DO374" s="117">
        <v>45036</v>
      </c>
      <c r="DP374" s="133">
        <v>100</v>
      </c>
      <c r="DQ374" s="117">
        <v>45036</v>
      </c>
      <c r="DR374" s="117"/>
      <c r="DS374" s="117">
        <v>45036</v>
      </c>
      <c r="DT374" s="117">
        <v>45036</v>
      </c>
      <c r="DU374" s="117"/>
      <c r="DV374" s="117">
        <v>45036</v>
      </c>
      <c r="DW374" s="133">
        <v>100</v>
      </c>
      <c r="DX374" s="117">
        <v>45036</v>
      </c>
      <c r="DY374" s="117"/>
      <c r="DZ374" s="117">
        <v>45045</v>
      </c>
      <c r="EA374" s="117">
        <v>45045</v>
      </c>
      <c r="EB374" s="117"/>
      <c r="EC374" s="117">
        <v>45045</v>
      </c>
      <c r="ED374" s="116">
        <v>100</v>
      </c>
      <c r="EE374" s="117">
        <v>45045</v>
      </c>
      <c r="EF374" s="117" t="s">
        <v>4567</v>
      </c>
      <c r="EG374" s="117">
        <v>45052</v>
      </c>
      <c r="EH374" s="117">
        <v>45052</v>
      </c>
      <c r="EI374" s="117"/>
      <c r="EJ374" s="117">
        <v>45053</v>
      </c>
      <c r="EK374" s="116">
        <v>100</v>
      </c>
      <c r="EL374" s="117">
        <v>45062</v>
      </c>
      <c r="EM374" s="122" t="s">
        <v>4781</v>
      </c>
      <c r="EN374" s="141"/>
      <c r="EO374" s="141"/>
      <c r="EP374" s="141"/>
      <c r="EQ374" s="141"/>
      <c r="ER374" s="141"/>
      <c r="ES374" s="141"/>
      <c r="ET374" s="141"/>
      <c r="EU374" s="117"/>
      <c r="EV374" s="117"/>
      <c r="EW374" s="117"/>
      <c r="EX374" s="117"/>
      <c r="EY374" s="117"/>
      <c r="EZ374" s="117"/>
      <c r="FA374" s="117"/>
      <c r="FB374" s="117">
        <v>45058</v>
      </c>
      <c r="FC374" s="117">
        <v>45058</v>
      </c>
      <c r="FD374" s="117">
        <v>45058</v>
      </c>
      <c r="FE374" s="117">
        <v>45059</v>
      </c>
      <c r="FF374" s="116">
        <v>70</v>
      </c>
      <c r="FG374" s="117"/>
      <c r="FH374" s="138" t="s">
        <v>4770</v>
      </c>
      <c r="FI374" s="142"/>
      <c r="FJ374" s="142"/>
      <c r="FK374" s="143">
        <v>243341</v>
      </c>
      <c r="FL374" s="143">
        <v>243341</v>
      </c>
      <c r="FM374" s="139" t="s">
        <v>708</v>
      </c>
      <c r="FN374" s="142"/>
      <c r="FO374" s="142"/>
      <c r="FP374" s="143">
        <v>243341</v>
      </c>
      <c r="FQ374" s="143">
        <v>243341</v>
      </c>
      <c r="FR374" s="139" t="s">
        <v>708</v>
      </c>
      <c r="FS374" s="108" t="s">
        <v>4718</v>
      </c>
      <c r="FT374" s="464">
        <v>45135</v>
      </c>
      <c r="FU374" s="50" t="s">
        <v>4788</v>
      </c>
      <c r="FW374" s="483" t="s">
        <v>4724</v>
      </c>
      <c r="FX374" s="482">
        <v>45118</v>
      </c>
      <c r="FY374" s="483" t="s">
        <v>4855</v>
      </c>
    </row>
    <row r="375" spans="1:181" ht="20.100000000000001" customHeight="1" x14ac:dyDescent="0.5">
      <c r="A375" s="109">
        <v>374</v>
      </c>
      <c r="B375" s="109" t="s">
        <v>3361</v>
      </c>
      <c r="C375" s="109">
        <v>88</v>
      </c>
      <c r="D375" s="367" t="s">
        <v>3372</v>
      </c>
      <c r="E375" s="110" t="s">
        <v>912</v>
      </c>
      <c r="F375" s="110" t="s">
        <v>1751</v>
      </c>
      <c r="G375" s="111" t="s">
        <v>329</v>
      </c>
      <c r="H375" s="110" t="s">
        <v>4062</v>
      </c>
      <c r="I375" s="110" t="s">
        <v>4063</v>
      </c>
      <c r="J375" s="110" t="s">
        <v>4064</v>
      </c>
      <c r="K375" s="111" t="s">
        <v>4065</v>
      </c>
      <c r="L375" s="111" t="s">
        <v>1550</v>
      </c>
      <c r="M375" s="111" t="s">
        <v>912</v>
      </c>
      <c r="N375" s="111" t="s">
        <v>682</v>
      </c>
      <c r="O375" s="111" t="s">
        <v>4066</v>
      </c>
      <c r="P375" s="113">
        <v>14.406897000000001</v>
      </c>
      <c r="Q375" s="113">
        <v>101.100927</v>
      </c>
      <c r="R375" s="285" t="s">
        <v>4067</v>
      </c>
      <c r="S375" s="281" t="s">
        <v>4068</v>
      </c>
      <c r="T375" s="115" t="s">
        <v>4069</v>
      </c>
      <c r="U375" s="115" t="s">
        <v>4070</v>
      </c>
      <c r="V375" s="115"/>
      <c r="W375" s="115" t="s">
        <v>4071</v>
      </c>
      <c r="X375" s="115"/>
      <c r="Y375" s="115"/>
      <c r="Z375" s="181"/>
      <c r="AA375" s="181"/>
      <c r="AB375" s="115"/>
      <c r="AC375" s="115"/>
      <c r="AD375" s="166" t="s">
        <v>1775</v>
      </c>
      <c r="AE375" s="166" t="s">
        <v>1776</v>
      </c>
      <c r="AF375" s="117" t="s">
        <v>690</v>
      </c>
      <c r="AG375" s="132">
        <v>44963</v>
      </c>
      <c r="AH375" s="168" t="s">
        <v>691</v>
      </c>
      <c r="AI375" s="118" t="s">
        <v>692</v>
      </c>
      <c r="AJ375" s="145">
        <v>6</v>
      </c>
      <c r="AK375" s="146">
        <v>9</v>
      </c>
      <c r="AL375" s="146">
        <v>3.2</v>
      </c>
      <c r="AM375" s="146">
        <f t="shared" si="9"/>
        <v>54</v>
      </c>
      <c r="AN375" s="147">
        <v>1</v>
      </c>
      <c r="AO375" s="147">
        <v>1</v>
      </c>
      <c r="AP375" s="240" t="s">
        <v>1142</v>
      </c>
      <c r="AQ375" s="301"/>
      <c r="AR375" s="147">
        <v>3</v>
      </c>
      <c r="AS375" s="147"/>
      <c r="AT375" s="138">
        <v>44964</v>
      </c>
      <c r="AU375" s="294" t="s">
        <v>2955</v>
      </c>
      <c r="AV375" s="234" t="s">
        <v>696</v>
      </c>
      <c r="AW375" s="235"/>
      <c r="AX375" s="236"/>
      <c r="AY375" s="236"/>
      <c r="AZ375" s="236"/>
      <c r="BA375" s="236"/>
      <c r="BB375" s="236" t="s">
        <v>697</v>
      </c>
      <c r="BC375" s="236" t="s">
        <v>697</v>
      </c>
      <c r="BD375" s="235" t="s">
        <v>698</v>
      </c>
      <c r="BE375" s="235"/>
      <c r="BF375" s="235"/>
      <c r="BG375" s="237" t="s">
        <v>699</v>
      </c>
      <c r="BH375" s="237" t="s">
        <v>1964</v>
      </c>
      <c r="BI375" s="237" t="s">
        <v>701</v>
      </c>
      <c r="BJ375" s="238"/>
      <c r="BK375" s="238"/>
      <c r="BL375" s="153"/>
      <c r="BM375" s="154"/>
      <c r="BN375" s="111" t="s">
        <v>4066</v>
      </c>
      <c r="BO375" s="319" t="s">
        <v>4066</v>
      </c>
      <c r="BP375" s="317"/>
      <c r="BQ375" s="116" t="s">
        <v>704</v>
      </c>
      <c r="BR375" s="116"/>
      <c r="BS375" s="132">
        <v>44963</v>
      </c>
      <c r="BT375" s="133">
        <v>100</v>
      </c>
      <c r="BU375" s="132">
        <v>44963</v>
      </c>
      <c r="BV375" s="132"/>
      <c r="BW375" s="132"/>
      <c r="BX375" s="134"/>
      <c r="BY375" s="134"/>
      <c r="BZ375" s="134"/>
      <c r="CA375" s="132"/>
      <c r="CB375" s="135"/>
      <c r="CC375" s="132"/>
      <c r="CD375" s="136"/>
      <c r="CE375" s="136"/>
      <c r="CF375" s="136"/>
      <c r="CG375" s="135"/>
      <c r="CH375" s="129" t="s">
        <v>701</v>
      </c>
      <c r="CI375" s="132">
        <v>45014</v>
      </c>
      <c r="CJ375" s="132">
        <v>45014</v>
      </c>
      <c r="CK375" s="132"/>
      <c r="CL375" s="132">
        <v>45014</v>
      </c>
      <c r="CM375" s="133">
        <v>100</v>
      </c>
      <c r="CN375" s="132">
        <v>45014</v>
      </c>
      <c r="CO375" s="117"/>
      <c r="CP375" s="132">
        <v>45009</v>
      </c>
      <c r="CQ375" s="132">
        <v>45009</v>
      </c>
      <c r="CR375" s="132"/>
      <c r="CS375" s="132">
        <v>45010</v>
      </c>
      <c r="CT375" s="133">
        <v>100</v>
      </c>
      <c r="CU375" s="117">
        <v>45014</v>
      </c>
      <c r="CV375" s="117" t="s">
        <v>727</v>
      </c>
      <c r="CW375" s="236"/>
      <c r="CX375" s="236"/>
      <c r="CY375" s="117">
        <v>45020</v>
      </c>
      <c r="CZ375" s="117">
        <v>45020</v>
      </c>
      <c r="DA375" s="117"/>
      <c r="DB375" s="117">
        <v>45020</v>
      </c>
      <c r="DC375" s="133">
        <v>100</v>
      </c>
      <c r="DD375" s="117">
        <v>45020</v>
      </c>
      <c r="DE375" s="138"/>
      <c r="DF375" s="138">
        <v>45019</v>
      </c>
      <c r="DG375" s="139" t="s">
        <v>4413</v>
      </c>
      <c r="DH375" s="117">
        <v>45040</v>
      </c>
      <c r="DI375" s="117">
        <v>45040</v>
      </c>
      <c r="DJ375" s="117">
        <v>45040</v>
      </c>
      <c r="DK375" s="117">
        <v>45040</v>
      </c>
      <c r="DL375" s="117"/>
      <c r="DM375" s="117"/>
      <c r="DN375" s="117"/>
      <c r="DO375" s="117"/>
      <c r="DP375" s="140"/>
      <c r="DQ375" s="117"/>
      <c r="DR375" s="117"/>
      <c r="DS375" s="117">
        <v>45064</v>
      </c>
      <c r="DT375" s="117">
        <v>45064</v>
      </c>
      <c r="DU375" s="117"/>
      <c r="DV375" s="117">
        <v>45064</v>
      </c>
      <c r="DW375" s="133">
        <v>100</v>
      </c>
      <c r="DX375" s="117">
        <v>45064</v>
      </c>
      <c r="DY375" s="117"/>
      <c r="DZ375" s="117">
        <v>45041</v>
      </c>
      <c r="EA375" s="117">
        <v>45041</v>
      </c>
      <c r="EB375" s="117"/>
      <c r="EC375" s="117">
        <v>45041</v>
      </c>
      <c r="ED375" s="116">
        <v>100</v>
      </c>
      <c r="EE375" s="117">
        <v>45041</v>
      </c>
      <c r="EF375" s="117" t="s">
        <v>1044</v>
      </c>
      <c r="EG375" s="117">
        <v>45041</v>
      </c>
      <c r="EH375" s="117">
        <v>45041</v>
      </c>
      <c r="EI375" s="117"/>
      <c r="EJ375" s="117">
        <v>45041</v>
      </c>
      <c r="EK375" s="116">
        <v>100</v>
      </c>
      <c r="EL375" s="117">
        <v>45062</v>
      </c>
      <c r="EM375" s="122" t="s">
        <v>1044</v>
      </c>
      <c r="EN375" s="141"/>
      <c r="EO375" s="141"/>
      <c r="EP375" s="141"/>
      <c r="EQ375" s="141"/>
      <c r="ER375" s="141"/>
      <c r="ES375" s="141"/>
      <c r="ET375" s="141"/>
      <c r="EU375" s="117"/>
      <c r="EV375" s="117"/>
      <c r="EW375" s="117"/>
      <c r="EX375" s="117"/>
      <c r="EY375" s="117"/>
      <c r="EZ375" s="117"/>
      <c r="FA375" s="117"/>
      <c r="FB375" s="117">
        <v>45056</v>
      </c>
      <c r="FC375" s="117">
        <v>45056</v>
      </c>
      <c r="FD375" s="117">
        <v>45056</v>
      </c>
      <c r="FE375" s="117">
        <v>45057</v>
      </c>
      <c r="FF375" s="116">
        <v>70</v>
      </c>
      <c r="FG375" s="117"/>
      <c r="FH375" s="138"/>
      <c r="FI375" s="142"/>
      <c r="FJ375" s="142"/>
      <c r="FK375" s="143">
        <v>243350</v>
      </c>
      <c r="FL375" s="143">
        <v>243350</v>
      </c>
      <c r="FM375" s="139" t="s">
        <v>708</v>
      </c>
      <c r="FN375" s="142"/>
      <c r="FO375" s="142"/>
      <c r="FP375" s="143">
        <v>243350</v>
      </c>
      <c r="FQ375" s="143">
        <v>243350</v>
      </c>
      <c r="FR375" s="157" t="s">
        <v>729</v>
      </c>
      <c r="FS375" s="108" t="s">
        <v>4718</v>
      </c>
      <c r="FT375" s="464">
        <v>45135</v>
      </c>
      <c r="FU375" s="50" t="s">
        <v>4788</v>
      </c>
      <c r="FW375" s="483" t="s">
        <v>4724</v>
      </c>
      <c r="FX375" s="482">
        <v>45118</v>
      </c>
      <c r="FY375" s="483" t="s">
        <v>4855</v>
      </c>
    </row>
    <row r="376" spans="1:181" ht="20.100000000000001" customHeight="1" x14ac:dyDescent="0.5">
      <c r="A376" s="109">
        <v>375</v>
      </c>
      <c r="B376" s="109" t="s">
        <v>3361</v>
      </c>
      <c r="C376" s="109">
        <v>89</v>
      </c>
      <c r="D376" s="367" t="s">
        <v>3372</v>
      </c>
      <c r="E376" s="110" t="s">
        <v>912</v>
      </c>
      <c r="F376" s="110" t="s">
        <v>1751</v>
      </c>
      <c r="G376" s="111" t="s">
        <v>329</v>
      </c>
      <c r="H376" s="110" t="s">
        <v>4053</v>
      </c>
      <c r="I376" s="110" t="s">
        <v>4053</v>
      </c>
      <c r="J376" s="110"/>
      <c r="K376" s="111" t="s">
        <v>4072</v>
      </c>
      <c r="L376" s="111" t="s">
        <v>1550</v>
      </c>
      <c r="M376" s="111" t="s">
        <v>912</v>
      </c>
      <c r="N376" s="111" t="s">
        <v>682</v>
      </c>
      <c r="O376" s="111" t="s">
        <v>4073</v>
      </c>
      <c r="P376" s="113">
        <v>14.842836999999999</v>
      </c>
      <c r="Q376" s="113">
        <v>101.131901</v>
      </c>
      <c r="R376" s="114" t="s">
        <v>4074</v>
      </c>
      <c r="S376" s="114" t="s">
        <v>4075</v>
      </c>
      <c r="T376" s="115" t="s">
        <v>4076</v>
      </c>
      <c r="U376" s="115" t="s">
        <v>4077</v>
      </c>
      <c r="V376" s="115"/>
      <c r="W376" s="115" t="s">
        <v>4078</v>
      </c>
      <c r="X376" s="115"/>
      <c r="Y376" s="115"/>
      <c r="Z376" s="181"/>
      <c r="AA376" s="181"/>
      <c r="AB376" s="115"/>
      <c r="AC376" s="115"/>
      <c r="AD376" s="166" t="s">
        <v>1775</v>
      </c>
      <c r="AE376" s="166" t="s">
        <v>1776</v>
      </c>
      <c r="AF376" s="117" t="s">
        <v>690</v>
      </c>
      <c r="AG376" s="132">
        <v>44965</v>
      </c>
      <c r="AH376" s="118" t="s">
        <v>691</v>
      </c>
      <c r="AI376" s="118" t="s">
        <v>692</v>
      </c>
      <c r="AJ376" s="145">
        <v>6</v>
      </c>
      <c r="AK376" s="146">
        <v>9</v>
      </c>
      <c r="AL376" s="146">
        <v>3.5</v>
      </c>
      <c r="AM376" s="146">
        <f t="shared" si="9"/>
        <v>54</v>
      </c>
      <c r="AN376" s="147">
        <v>1</v>
      </c>
      <c r="AO376" s="147">
        <v>2</v>
      </c>
      <c r="AP376" s="240" t="s">
        <v>4079</v>
      </c>
      <c r="AQ376" s="301"/>
      <c r="AR376" s="147">
        <v>3</v>
      </c>
      <c r="AS376" s="149"/>
      <c r="AT376" s="138">
        <v>44967</v>
      </c>
      <c r="AU376" s="294" t="s">
        <v>4080</v>
      </c>
      <c r="AV376" s="234" t="s">
        <v>696</v>
      </c>
      <c r="AW376" s="235" t="s">
        <v>1584</v>
      </c>
      <c r="AX376" s="147"/>
      <c r="AY376" s="147"/>
      <c r="AZ376" s="147"/>
      <c r="BA376" s="236"/>
      <c r="BB376" s="236" t="s">
        <v>697</v>
      </c>
      <c r="BC376" s="147"/>
      <c r="BD376" s="235" t="s">
        <v>698</v>
      </c>
      <c r="BE376" s="150"/>
      <c r="BF376" s="150"/>
      <c r="BG376" s="237" t="s">
        <v>699</v>
      </c>
      <c r="BH376" s="237" t="s">
        <v>1964</v>
      </c>
      <c r="BI376" s="237" t="s">
        <v>701</v>
      </c>
      <c r="BJ376" s="152"/>
      <c r="BK376" s="152"/>
      <c r="BL376" s="153"/>
      <c r="BM376" s="154"/>
      <c r="BN376" s="111" t="s">
        <v>4073</v>
      </c>
      <c r="BO376" s="319" t="s">
        <v>4073</v>
      </c>
      <c r="BP376" s="317"/>
      <c r="BQ376" s="116" t="s">
        <v>704</v>
      </c>
      <c r="BR376" s="116"/>
      <c r="BS376" s="132">
        <v>44965</v>
      </c>
      <c r="BT376" s="133">
        <v>100</v>
      </c>
      <c r="BU376" s="132">
        <v>44965</v>
      </c>
      <c r="BV376" s="132"/>
      <c r="BW376" s="132"/>
      <c r="BX376" s="134"/>
      <c r="BY376" s="134"/>
      <c r="BZ376" s="134"/>
      <c r="CA376" s="132"/>
      <c r="CB376" s="135"/>
      <c r="CC376" s="132"/>
      <c r="CD376" s="136"/>
      <c r="CE376" s="136"/>
      <c r="CF376" s="136"/>
      <c r="CG376" s="135"/>
      <c r="CH376" s="129" t="s">
        <v>701</v>
      </c>
      <c r="CI376" s="117">
        <v>44992</v>
      </c>
      <c r="CJ376" s="117">
        <v>44992</v>
      </c>
      <c r="CK376" s="132"/>
      <c r="CL376" s="117">
        <v>44992</v>
      </c>
      <c r="CM376" s="133">
        <v>100</v>
      </c>
      <c r="CN376" s="117">
        <v>44992</v>
      </c>
      <c r="CO376" s="117"/>
      <c r="CP376" s="132">
        <v>45014</v>
      </c>
      <c r="CQ376" s="132">
        <v>45014</v>
      </c>
      <c r="CR376" s="132">
        <v>45014</v>
      </c>
      <c r="CS376" s="132">
        <v>45015</v>
      </c>
      <c r="CT376" s="133">
        <v>100</v>
      </c>
      <c r="CU376" s="132">
        <v>45015</v>
      </c>
      <c r="CV376" s="117" t="s">
        <v>727</v>
      </c>
      <c r="CW376" s="147"/>
      <c r="CX376" s="147"/>
      <c r="CY376" s="117">
        <v>44992</v>
      </c>
      <c r="CZ376" s="117">
        <v>44992</v>
      </c>
      <c r="DA376" s="117"/>
      <c r="DB376" s="117">
        <v>44993</v>
      </c>
      <c r="DC376" s="133">
        <v>100</v>
      </c>
      <c r="DD376" s="117">
        <v>44993</v>
      </c>
      <c r="DE376" s="138"/>
      <c r="DF376" s="138">
        <v>45007</v>
      </c>
      <c r="DG376" s="139" t="s">
        <v>4446</v>
      </c>
      <c r="DH376" s="117">
        <v>45021</v>
      </c>
      <c r="DI376" s="117">
        <v>45021</v>
      </c>
      <c r="DJ376" s="117">
        <v>45021</v>
      </c>
      <c r="DK376" s="117">
        <v>45021</v>
      </c>
      <c r="DL376" s="117">
        <v>45037</v>
      </c>
      <c r="DM376" s="117">
        <v>45037</v>
      </c>
      <c r="DN376" s="117"/>
      <c r="DO376" s="117">
        <v>45037</v>
      </c>
      <c r="DP376" s="133">
        <v>100</v>
      </c>
      <c r="DQ376" s="117">
        <v>45037</v>
      </c>
      <c r="DR376" s="117"/>
      <c r="DS376" s="117">
        <v>45037</v>
      </c>
      <c r="DT376" s="117">
        <v>45037</v>
      </c>
      <c r="DU376" s="117"/>
      <c r="DV376" s="117">
        <v>45037</v>
      </c>
      <c r="DW376" s="133">
        <v>100</v>
      </c>
      <c r="DX376" s="117">
        <v>45037</v>
      </c>
      <c r="DY376" s="117"/>
      <c r="DZ376" s="117">
        <v>45038</v>
      </c>
      <c r="EA376" s="117">
        <v>45038</v>
      </c>
      <c r="EB376" s="117"/>
      <c r="EC376" s="117">
        <v>45038</v>
      </c>
      <c r="ED376" s="116">
        <v>100</v>
      </c>
      <c r="EE376" s="117">
        <v>45038</v>
      </c>
      <c r="EF376" s="117" t="s">
        <v>4465</v>
      </c>
      <c r="EG376" s="117">
        <v>45052</v>
      </c>
      <c r="EH376" s="117">
        <v>45052</v>
      </c>
      <c r="EI376" s="117"/>
      <c r="EJ376" s="117">
        <v>45053</v>
      </c>
      <c r="EK376" s="116">
        <v>100</v>
      </c>
      <c r="EL376" s="117">
        <v>45062</v>
      </c>
      <c r="EM376" s="122" t="s">
        <v>4918</v>
      </c>
      <c r="EN376" s="141"/>
      <c r="EO376" s="141"/>
      <c r="EP376" s="141"/>
      <c r="EQ376" s="141"/>
      <c r="ER376" s="141"/>
      <c r="ES376" s="141"/>
      <c r="ET376" s="141"/>
      <c r="EU376" s="117"/>
      <c r="EV376" s="117"/>
      <c r="EW376" s="117"/>
      <c r="EX376" s="117"/>
      <c r="EY376" s="117"/>
      <c r="EZ376" s="117"/>
      <c r="FA376" s="117"/>
      <c r="FB376" s="117">
        <v>45059</v>
      </c>
      <c r="FC376" s="117">
        <v>45059</v>
      </c>
      <c r="FD376" s="117">
        <v>45059</v>
      </c>
      <c r="FE376" s="117">
        <v>45060</v>
      </c>
      <c r="FF376" s="116">
        <v>70</v>
      </c>
      <c r="FG376" s="117"/>
      <c r="FH376" s="138" t="s">
        <v>4770</v>
      </c>
      <c r="FI376" s="142"/>
      <c r="FJ376" s="142"/>
      <c r="FK376" s="143"/>
      <c r="FL376" s="143"/>
      <c r="FM376" s="139"/>
      <c r="FN376" s="142"/>
      <c r="FO376" s="142"/>
      <c r="FP376" s="143"/>
      <c r="FQ376" s="143"/>
      <c r="FR376" s="139"/>
      <c r="FS376" s="108" t="s">
        <v>4718</v>
      </c>
      <c r="FT376" s="464">
        <v>45135</v>
      </c>
      <c r="FU376" s="50" t="s">
        <v>4788</v>
      </c>
      <c r="FW376" s="483" t="s">
        <v>4724</v>
      </c>
      <c r="FX376" s="482">
        <v>45118</v>
      </c>
      <c r="FY376" s="483" t="s">
        <v>4855</v>
      </c>
    </row>
    <row r="377" spans="1:181" ht="20.100000000000001" customHeight="1" x14ac:dyDescent="0.5">
      <c r="A377" s="109">
        <v>376</v>
      </c>
      <c r="B377" s="109" t="s">
        <v>3361</v>
      </c>
      <c r="C377" s="109">
        <v>90</v>
      </c>
      <c r="D377" s="367" t="s">
        <v>3372</v>
      </c>
      <c r="E377" s="110" t="s">
        <v>912</v>
      </c>
      <c r="F377" s="110" t="s">
        <v>1561</v>
      </c>
      <c r="G377" s="111" t="s">
        <v>339</v>
      </c>
      <c r="H377" s="110" t="s">
        <v>4081</v>
      </c>
      <c r="I377" s="110" t="s">
        <v>1479</v>
      </c>
      <c r="J377" s="110" t="s">
        <v>4082</v>
      </c>
      <c r="K377" s="111" t="s">
        <v>4083</v>
      </c>
      <c r="L377" s="111" t="s">
        <v>3124</v>
      </c>
      <c r="M377" s="111" t="s">
        <v>912</v>
      </c>
      <c r="N377" s="111" t="s">
        <v>1565</v>
      </c>
      <c r="O377" s="111" t="s">
        <v>4084</v>
      </c>
      <c r="P377" s="113">
        <v>14.817042000000001</v>
      </c>
      <c r="Q377" s="113">
        <v>100.366416</v>
      </c>
      <c r="R377" s="114" t="s">
        <v>4085</v>
      </c>
      <c r="S377" s="114" t="s">
        <v>4086</v>
      </c>
      <c r="T377" s="115" t="s">
        <v>4087</v>
      </c>
      <c r="U377" s="115" t="s">
        <v>4088</v>
      </c>
      <c r="V377" s="115"/>
      <c r="W377" s="115" t="s">
        <v>4089</v>
      </c>
      <c r="X377" s="115"/>
      <c r="Y377" s="115"/>
      <c r="Z377" s="181"/>
      <c r="AA377" s="181"/>
      <c r="AB377" s="115"/>
      <c r="AC377" s="115"/>
      <c r="AD377" s="166" t="s">
        <v>1313</v>
      </c>
      <c r="AE377" s="166" t="s">
        <v>1314</v>
      </c>
      <c r="AF377" s="117" t="s">
        <v>690</v>
      </c>
      <c r="AG377" s="117">
        <v>44967</v>
      </c>
      <c r="AH377" s="118" t="s">
        <v>691</v>
      </c>
      <c r="AI377" s="118" t="s">
        <v>692</v>
      </c>
      <c r="AJ377" s="145">
        <v>6</v>
      </c>
      <c r="AK377" s="146">
        <v>9</v>
      </c>
      <c r="AL377" s="146">
        <v>4</v>
      </c>
      <c r="AM377" s="146">
        <f t="shared" si="9"/>
        <v>54</v>
      </c>
      <c r="AN377" s="147">
        <v>1</v>
      </c>
      <c r="AO377" s="147">
        <v>1</v>
      </c>
      <c r="AP377" s="116" t="s">
        <v>4090</v>
      </c>
      <c r="AQ377" s="147" t="s">
        <v>1368</v>
      </c>
      <c r="AR377" s="147">
        <v>3</v>
      </c>
      <c r="AS377" s="149"/>
      <c r="AT377" s="138">
        <v>44970</v>
      </c>
      <c r="AU377" s="148" t="s">
        <v>1316</v>
      </c>
      <c r="AV377" s="149" t="s">
        <v>725</v>
      </c>
      <c r="AW377" s="150"/>
      <c r="AX377" s="147"/>
      <c r="AY377" s="147"/>
      <c r="AZ377" s="147"/>
      <c r="BA377" s="147"/>
      <c r="BB377" s="147" t="s">
        <v>697</v>
      </c>
      <c r="BC377" s="147"/>
      <c r="BD377" s="235" t="s">
        <v>698</v>
      </c>
      <c r="BE377" s="150"/>
      <c r="BF377" s="150"/>
      <c r="BG377" s="237" t="s">
        <v>699</v>
      </c>
      <c r="BH377" s="237" t="s">
        <v>1964</v>
      </c>
      <c r="BI377" s="237" t="s">
        <v>701</v>
      </c>
      <c r="BJ377" s="152"/>
      <c r="BK377" s="152"/>
      <c r="BL377" s="153"/>
      <c r="BM377" s="154"/>
      <c r="BN377" s="111" t="s">
        <v>4084</v>
      </c>
      <c r="BO377" s="226" t="s">
        <v>4084</v>
      </c>
      <c r="BP377" s="130"/>
      <c r="BQ377" s="116" t="s">
        <v>704</v>
      </c>
      <c r="BR377" s="116"/>
      <c r="BS377" s="132">
        <v>44967</v>
      </c>
      <c r="BT377" s="133">
        <v>100</v>
      </c>
      <c r="BU377" s="132">
        <v>44967</v>
      </c>
      <c r="BV377" s="132"/>
      <c r="BW377" s="132"/>
      <c r="BX377" s="134"/>
      <c r="BY377" s="134"/>
      <c r="BZ377" s="134"/>
      <c r="CA377" s="132"/>
      <c r="CB377" s="135"/>
      <c r="CC377" s="132"/>
      <c r="CD377" s="136"/>
      <c r="CE377" s="136"/>
      <c r="CF377" s="136"/>
      <c r="CG377" s="135"/>
      <c r="CH377" s="129" t="s">
        <v>701</v>
      </c>
      <c r="CI377" s="132">
        <v>44986</v>
      </c>
      <c r="CJ377" s="132">
        <v>44986</v>
      </c>
      <c r="CK377" s="132"/>
      <c r="CL377" s="132">
        <v>44986</v>
      </c>
      <c r="CM377" s="133">
        <v>100</v>
      </c>
      <c r="CN377" s="132">
        <v>44986</v>
      </c>
      <c r="CO377" s="132"/>
      <c r="CP377" s="137" t="s">
        <v>706</v>
      </c>
      <c r="CQ377" s="132"/>
      <c r="CR377" s="117"/>
      <c r="CS377" s="132"/>
      <c r="CT377" s="133"/>
      <c r="CU377" s="137" t="s">
        <v>4382</v>
      </c>
      <c r="CV377" s="117"/>
      <c r="CW377" s="147"/>
      <c r="CX377" s="147"/>
      <c r="CY377" s="117">
        <v>45015</v>
      </c>
      <c r="CZ377" s="117">
        <v>45015</v>
      </c>
      <c r="DA377" s="117"/>
      <c r="DB377" s="117">
        <v>45015</v>
      </c>
      <c r="DC377" s="133">
        <v>100</v>
      </c>
      <c r="DD377" s="117">
        <v>45015</v>
      </c>
      <c r="DE377" s="138"/>
      <c r="DF377" s="138">
        <v>45007</v>
      </c>
      <c r="DG377" s="139" t="s">
        <v>4446</v>
      </c>
      <c r="DH377" s="117">
        <v>45019</v>
      </c>
      <c r="DI377" s="117">
        <v>45019</v>
      </c>
      <c r="DJ377" s="117">
        <v>45019</v>
      </c>
      <c r="DK377" s="117">
        <v>45019</v>
      </c>
      <c r="DL377" s="117"/>
      <c r="DM377" s="117"/>
      <c r="DN377" s="117"/>
      <c r="DO377" s="117"/>
      <c r="DP377" s="140"/>
      <c r="DQ377" s="117"/>
      <c r="DR377" s="117"/>
      <c r="DS377" s="117"/>
      <c r="DT377" s="117"/>
      <c r="DU377" s="117"/>
      <c r="DV377" s="117"/>
      <c r="DW377" s="133"/>
      <c r="DX377" s="117"/>
      <c r="DY377" s="117"/>
      <c r="DZ377" s="117">
        <v>45041</v>
      </c>
      <c r="EA377" s="117">
        <v>45041</v>
      </c>
      <c r="EB377" s="117"/>
      <c r="EC377" s="117">
        <v>45041</v>
      </c>
      <c r="ED377" s="116">
        <v>100</v>
      </c>
      <c r="EE377" s="117">
        <v>45041</v>
      </c>
      <c r="EF377" s="117" t="s">
        <v>4627</v>
      </c>
      <c r="EG377" s="117">
        <v>45051</v>
      </c>
      <c r="EH377" s="117">
        <v>45051</v>
      </c>
      <c r="EI377" s="117"/>
      <c r="EJ377" s="117">
        <v>45052</v>
      </c>
      <c r="EK377" s="116">
        <v>100</v>
      </c>
      <c r="EL377" s="117">
        <v>45062</v>
      </c>
      <c r="EM377" s="122" t="s">
        <v>4884</v>
      </c>
      <c r="EN377" s="141"/>
      <c r="EO377" s="141"/>
      <c r="EP377" s="141"/>
      <c r="EQ377" s="141"/>
      <c r="ER377" s="141"/>
      <c r="ES377" s="141"/>
      <c r="ET377" s="141"/>
      <c r="EU377" s="117"/>
      <c r="EV377" s="117"/>
      <c r="EW377" s="117"/>
      <c r="EX377" s="117"/>
      <c r="EY377" s="117"/>
      <c r="EZ377" s="117"/>
      <c r="FA377" s="117"/>
      <c r="FB377" s="117">
        <v>45065</v>
      </c>
      <c r="FC377" s="117">
        <v>45065</v>
      </c>
      <c r="FD377" s="117">
        <v>45065</v>
      </c>
      <c r="FE377" s="117">
        <v>45065</v>
      </c>
      <c r="FF377" s="116">
        <v>70</v>
      </c>
      <c r="FG377" s="117"/>
      <c r="FH377" s="138" t="s">
        <v>601</v>
      </c>
      <c r="FI377" s="142"/>
      <c r="FJ377" s="142"/>
      <c r="FK377" s="143"/>
      <c r="FL377" s="143"/>
      <c r="FM377" s="139"/>
      <c r="FN377" s="142"/>
      <c r="FO377" s="142"/>
      <c r="FP377" s="143"/>
      <c r="FQ377" s="143"/>
      <c r="FR377" s="139"/>
      <c r="FS377" s="450" t="s">
        <v>4723</v>
      </c>
      <c r="FT377" s="477">
        <v>45148</v>
      </c>
      <c r="FU377" s="478" t="s">
        <v>4865</v>
      </c>
      <c r="FW377" s="470" t="s">
        <v>4724</v>
      </c>
      <c r="FX377" s="471">
        <v>45107</v>
      </c>
      <c r="FY377" s="470" t="s">
        <v>4800</v>
      </c>
    </row>
    <row r="378" spans="1:181" ht="20.100000000000001" customHeight="1" x14ac:dyDescent="0.5">
      <c r="A378" s="109">
        <v>377</v>
      </c>
      <c r="B378" s="109" t="s">
        <v>3361</v>
      </c>
      <c r="C378" s="109">
        <v>91</v>
      </c>
      <c r="D378" s="367" t="s">
        <v>3372</v>
      </c>
      <c r="E378" s="110" t="s">
        <v>912</v>
      </c>
      <c r="F378" s="110" t="s">
        <v>1561</v>
      </c>
      <c r="G378" s="111" t="s">
        <v>339</v>
      </c>
      <c r="H378" s="110" t="s">
        <v>3152</v>
      </c>
      <c r="I378" s="110" t="s">
        <v>4091</v>
      </c>
      <c r="J378" s="110" t="s">
        <v>4092</v>
      </c>
      <c r="K378" s="111" t="s">
        <v>4093</v>
      </c>
      <c r="L378" s="111" t="s">
        <v>3124</v>
      </c>
      <c r="M378" s="111" t="s">
        <v>912</v>
      </c>
      <c r="N378" s="111" t="s">
        <v>1565</v>
      </c>
      <c r="O378" s="111" t="s">
        <v>4095</v>
      </c>
      <c r="P378" s="113">
        <v>14.885313</v>
      </c>
      <c r="Q378" s="113">
        <v>100.31739899999999</v>
      </c>
      <c r="R378" s="114" t="s">
        <v>4096</v>
      </c>
      <c r="S378" s="114" t="s">
        <v>4097</v>
      </c>
      <c r="T378" s="115"/>
      <c r="U378" s="115"/>
      <c r="V378" s="115"/>
      <c r="W378" s="115" t="s">
        <v>4098</v>
      </c>
      <c r="X378" s="115"/>
      <c r="Y378" s="115"/>
      <c r="Z378" s="181"/>
      <c r="AA378" s="181"/>
      <c r="AB378" s="115"/>
      <c r="AC378" s="115"/>
      <c r="AD378" s="166" t="s">
        <v>1313</v>
      </c>
      <c r="AE378" s="166" t="s">
        <v>1314</v>
      </c>
      <c r="AF378" s="117" t="s">
        <v>690</v>
      </c>
      <c r="AG378" s="117">
        <v>44967</v>
      </c>
      <c r="AH378" s="118" t="s">
        <v>691</v>
      </c>
      <c r="AI378" s="118" t="s">
        <v>692</v>
      </c>
      <c r="AJ378" s="145">
        <v>8</v>
      </c>
      <c r="AK378" s="146">
        <v>8</v>
      </c>
      <c r="AL378" s="146">
        <v>4</v>
      </c>
      <c r="AM378" s="146">
        <f t="shared" si="9"/>
        <v>64</v>
      </c>
      <c r="AN378" s="147">
        <v>2</v>
      </c>
      <c r="AO378" s="147">
        <v>2</v>
      </c>
      <c r="AP378" s="116" t="s">
        <v>4099</v>
      </c>
      <c r="AQ378" s="147" t="s">
        <v>4100</v>
      </c>
      <c r="AR378" s="147">
        <v>3</v>
      </c>
      <c r="AS378" s="149"/>
      <c r="AT378" s="138">
        <v>44970</v>
      </c>
      <c r="AU378" s="148" t="s">
        <v>1316</v>
      </c>
      <c r="AV378" s="149" t="s">
        <v>696</v>
      </c>
      <c r="AW378" s="150" t="s">
        <v>1584</v>
      </c>
      <c r="AX378" s="147"/>
      <c r="AY378" s="147"/>
      <c r="AZ378" s="147"/>
      <c r="BA378" s="147"/>
      <c r="BB378" s="147"/>
      <c r="BC378" s="147"/>
      <c r="BD378" s="235" t="s">
        <v>698</v>
      </c>
      <c r="BE378" s="150"/>
      <c r="BF378" s="150"/>
      <c r="BG378" s="237" t="s">
        <v>699</v>
      </c>
      <c r="BH378" s="237" t="s">
        <v>1964</v>
      </c>
      <c r="BI378" s="237" t="s">
        <v>701</v>
      </c>
      <c r="BJ378" s="152"/>
      <c r="BK378" s="152"/>
      <c r="BL378" s="153"/>
      <c r="BM378" s="154"/>
      <c r="BN378" s="111" t="s">
        <v>4095</v>
      </c>
      <c r="BO378" s="131" t="s">
        <v>4094</v>
      </c>
      <c r="BP378" s="131" t="s">
        <v>703</v>
      </c>
      <c r="BQ378" s="116" t="s">
        <v>704</v>
      </c>
      <c r="BR378" s="116"/>
      <c r="BS378" s="132">
        <v>44967</v>
      </c>
      <c r="BT378" s="133">
        <v>100</v>
      </c>
      <c r="BU378" s="132">
        <v>44967</v>
      </c>
      <c r="BV378" s="132"/>
      <c r="BW378" s="132"/>
      <c r="BX378" s="134"/>
      <c r="BY378" s="134"/>
      <c r="BZ378" s="134"/>
      <c r="CA378" s="132"/>
      <c r="CB378" s="135"/>
      <c r="CC378" s="132"/>
      <c r="CD378" s="136"/>
      <c r="CE378" s="136"/>
      <c r="CF378" s="136"/>
      <c r="CG378" s="135"/>
      <c r="CH378" s="129" t="s">
        <v>701</v>
      </c>
      <c r="CI378" s="117">
        <v>45016</v>
      </c>
      <c r="CJ378" s="117">
        <v>45016</v>
      </c>
      <c r="CK378" s="117"/>
      <c r="CL378" s="117">
        <v>45016</v>
      </c>
      <c r="CM378" s="133">
        <v>100</v>
      </c>
      <c r="CN378" s="117">
        <v>45016</v>
      </c>
      <c r="CO378" s="117"/>
      <c r="CP378" s="132">
        <v>45025</v>
      </c>
      <c r="CQ378" s="132">
        <v>45025</v>
      </c>
      <c r="CR378" s="117"/>
      <c r="CS378" s="132">
        <v>45025</v>
      </c>
      <c r="CT378" s="133">
        <v>100</v>
      </c>
      <c r="CU378" s="132">
        <v>45025</v>
      </c>
      <c r="CV378" s="117"/>
      <c r="CW378" s="147"/>
      <c r="CX378" s="147"/>
      <c r="CY378" s="117">
        <v>45016</v>
      </c>
      <c r="CZ378" s="117">
        <v>45016</v>
      </c>
      <c r="DA378" s="117"/>
      <c r="DB378" s="117">
        <v>45016</v>
      </c>
      <c r="DC378" s="133">
        <v>100</v>
      </c>
      <c r="DD378" s="117">
        <v>45016</v>
      </c>
      <c r="DE378" s="138"/>
      <c r="DF378" s="138">
        <v>45019</v>
      </c>
      <c r="DG378" s="139" t="s">
        <v>4413</v>
      </c>
      <c r="DH378" s="117">
        <v>45041</v>
      </c>
      <c r="DI378" s="117">
        <v>45041</v>
      </c>
      <c r="DJ378" s="117">
        <v>45041</v>
      </c>
      <c r="DK378" s="117">
        <v>45041</v>
      </c>
      <c r="DL378" s="117"/>
      <c r="DM378" s="117"/>
      <c r="DN378" s="117"/>
      <c r="DO378" s="117"/>
      <c r="DP378" s="140"/>
      <c r="DQ378" s="117"/>
      <c r="DR378" s="117"/>
      <c r="DS378" s="117">
        <v>45069</v>
      </c>
      <c r="DT378" s="117">
        <v>45069</v>
      </c>
      <c r="DU378" s="117"/>
      <c r="DV378" s="117">
        <v>45069</v>
      </c>
      <c r="DW378" s="133">
        <v>100</v>
      </c>
      <c r="DX378" s="117">
        <v>45069</v>
      </c>
      <c r="DY378" s="117"/>
      <c r="DZ378" s="117">
        <v>45041</v>
      </c>
      <c r="EA378" s="117">
        <v>45041</v>
      </c>
      <c r="EB378" s="117"/>
      <c r="EC378" s="117">
        <v>45041</v>
      </c>
      <c r="ED378" s="116">
        <v>100</v>
      </c>
      <c r="EE378" s="117">
        <v>45041</v>
      </c>
      <c r="EF378" s="117" t="s">
        <v>4627</v>
      </c>
      <c r="EG378" s="117">
        <v>45051</v>
      </c>
      <c r="EH378" s="117">
        <v>45051</v>
      </c>
      <c r="EI378" s="117"/>
      <c r="EJ378" s="117">
        <v>45052</v>
      </c>
      <c r="EK378" s="116">
        <v>100</v>
      </c>
      <c r="EL378" s="117">
        <v>45062</v>
      </c>
      <c r="EM378" s="122" t="s">
        <v>4884</v>
      </c>
      <c r="EN378" s="141"/>
      <c r="EO378" s="141"/>
      <c r="EP378" s="141"/>
      <c r="EQ378" s="141"/>
      <c r="ER378" s="141"/>
      <c r="ES378" s="141"/>
      <c r="ET378" s="141"/>
      <c r="EU378" s="117"/>
      <c r="EV378" s="117"/>
      <c r="EW378" s="117"/>
      <c r="EX378" s="117"/>
      <c r="EY378" s="117"/>
      <c r="EZ378" s="117"/>
      <c r="FA378" s="117"/>
      <c r="FB378" s="117">
        <v>45066</v>
      </c>
      <c r="FC378" s="117">
        <v>45066</v>
      </c>
      <c r="FD378" s="117">
        <v>45066</v>
      </c>
      <c r="FE378" s="117">
        <v>45066</v>
      </c>
      <c r="FF378" s="116">
        <v>70</v>
      </c>
      <c r="FG378" s="117"/>
      <c r="FH378" s="138"/>
      <c r="FI378" s="142"/>
      <c r="FJ378" s="142"/>
      <c r="FK378" s="143">
        <v>243350</v>
      </c>
      <c r="FL378" s="143">
        <v>243350</v>
      </c>
      <c r="FM378" s="139" t="s">
        <v>708</v>
      </c>
      <c r="FN378" s="142"/>
      <c r="FO378" s="142"/>
      <c r="FP378" s="143">
        <v>243350</v>
      </c>
      <c r="FQ378" s="143">
        <v>243350</v>
      </c>
      <c r="FR378" s="157" t="s">
        <v>729</v>
      </c>
      <c r="FS378" s="450" t="s">
        <v>4723</v>
      </c>
      <c r="FT378" s="477">
        <v>45149</v>
      </c>
      <c r="FU378" s="478" t="s">
        <v>4865</v>
      </c>
      <c r="FW378" s="470" t="s">
        <v>4724</v>
      </c>
      <c r="FX378" s="471">
        <v>45107</v>
      </c>
      <c r="FY378" s="470" t="s">
        <v>4800</v>
      </c>
    </row>
    <row r="379" spans="1:181" ht="20.100000000000001" customHeight="1" x14ac:dyDescent="0.5">
      <c r="A379" s="109">
        <v>378</v>
      </c>
      <c r="B379" s="109" t="s">
        <v>3361</v>
      </c>
      <c r="C379" s="109">
        <v>92</v>
      </c>
      <c r="D379" s="367" t="s">
        <v>3362</v>
      </c>
      <c r="E379" s="110" t="s">
        <v>912</v>
      </c>
      <c r="F379" s="110" t="s">
        <v>1561</v>
      </c>
      <c r="G379" s="111" t="s">
        <v>339</v>
      </c>
      <c r="H379" s="110" t="s">
        <v>3108</v>
      </c>
      <c r="I379" s="110" t="s">
        <v>3121</v>
      </c>
      <c r="J379" s="110"/>
      <c r="K379" s="111" t="s">
        <v>4101</v>
      </c>
      <c r="L379" s="111" t="s">
        <v>3195</v>
      </c>
      <c r="M379" s="111" t="s">
        <v>912</v>
      </c>
      <c r="N379" s="111" t="s">
        <v>1565</v>
      </c>
      <c r="O379" s="111" t="s">
        <v>4102</v>
      </c>
      <c r="P379" s="113">
        <v>14.758069000000001</v>
      </c>
      <c r="Q379" s="113">
        <v>100.39845200000001</v>
      </c>
      <c r="R379" s="114" t="s">
        <v>4103</v>
      </c>
      <c r="S379" s="114" t="s">
        <v>4104</v>
      </c>
      <c r="T379" s="115" t="s">
        <v>4105</v>
      </c>
      <c r="U379" s="115" t="s">
        <v>4106</v>
      </c>
      <c r="V379" s="115"/>
      <c r="W379" s="115" t="s">
        <v>4107</v>
      </c>
      <c r="X379" s="115"/>
      <c r="Y379" s="115"/>
      <c r="Z379" s="181"/>
      <c r="AA379" s="181"/>
      <c r="AB379" s="115"/>
      <c r="AC379" s="115"/>
      <c r="AD379" s="166" t="s">
        <v>1762</v>
      </c>
      <c r="AE379" s="166" t="s">
        <v>1763</v>
      </c>
      <c r="AF379" s="117" t="s">
        <v>690</v>
      </c>
      <c r="AG379" s="132">
        <v>44970</v>
      </c>
      <c r="AH379" s="118" t="s">
        <v>691</v>
      </c>
      <c r="AI379" s="118" t="s">
        <v>692</v>
      </c>
      <c r="AJ379" s="145">
        <v>8</v>
      </c>
      <c r="AK379" s="146">
        <v>12</v>
      </c>
      <c r="AL379" s="146">
        <v>3.5</v>
      </c>
      <c r="AM379" s="146">
        <f t="shared" si="9"/>
        <v>96</v>
      </c>
      <c r="AN379" s="147">
        <v>2</v>
      </c>
      <c r="AO379" s="147">
        <v>3</v>
      </c>
      <c r="AP379" s="240" t="s">
        <v>4108</v>
      </c>
      <c r="AQ379" s="330"/>
      <c r="AR379" s="363"/>
      <c r="AS379" s="149"/>
      <c r="AT379" s="138">
        <v>44972</v>
      </c>
      <c r="AU379" s="142" t="s">
        <v>2222</v>
      </c>
      <c r="AV379" s="149" t="s">
        <v>725</v>
      </c>
      <c r="AW379" s="150"/>
      <c r="AX379" s="147"/>
      <c r="AY379" s="147"/>
      <c r="AZ379" s="147"/>
      <c r="BA379" s="147"/>
      <c r="BB379" s="147"/>
      <c r="BC379" s="147"/>
      <c r="BD379" s="150" t="s">
        <v>698</v>
      </c>
      <c r="BE379" s="150"/>
      <c r="BF379" s="150"/>
      <c r="BG379" s="237" t="s">
        <v>699</v>
      </c>
      <c r="BH379" s="364" t="s">
        <v>1964</v>
      </c>
      <c r="BI379" s="237" t="s">
        <v>701</v>
      </c>
      <c r="BJ379" s="152"/>
      <c r="BK379" s="152"/>
      <c r="BL379" s="170" t="s">
        <v>3120</v>
      </c>
      <c r="BM379" s="154"/>
      <c r="BN379" s="111" t="s">
        <v>4102</v>
      </c>
      <c r="BO379" s="226" t="s">
        <v>4102</v>
      </c>
      <c r="BP379" s="130"/>
      <c r="BQ379" s="116" t="s">
        <v>704</v>
      </c>
      <c r="BR379" s="116"/>
      <c r="BS379" s="132">
        <v>44970</v>
      </c>
      <c r="BT379" s="133">
        <v>100</v>
      </c>
      <c r="BU379" s="132">
        <v>44970</v>
      </c>
      <c r="BV379" s="132"/>
      <c r="BW379" s="132"/>
      <c r="BX379" s="134"/>
      <c r="BY379" s="134"/>
      <c r="BZ379" s="134"/>
      <c r="CA379" s="132"/>
      <c r="CB379" s="135"/>
      <c r="CC379" s="132"/>
      <c r="CD379" s="136"/>
      <c r="CE379" s="136"/>
      <c r="CF379" s="136"/>
      <c r="CG379" s="135"/>
      <c r="CH379" s="129" t="s">
        <v>701</v>
      </c>
      <c r="CI379" s="132">
        <v>44986</v>
      </c>
      <c r="CJ379" s="132">
        <v>44986</v>
      </c>
      <c r="CK379" s="132"/>
      <c r="CL379" s="132">
        <v>44986</v>
      </c>
      <c r="CM379" s="133">
        <v>100</v>
      </c>
      <c r="CN379" s="132">
        <v>44986</v>
      </c>
      <c r="CO379" s="132"/>
      <c r="CP379" s="132">
        <v>45021</v>
      </c>
      <c r="CQ379" s="132">
        <v>45021</v>
      </c>
      <c r="CR379" s="117"/>
      <c r="CS379" s="132">
        <v>45021</v>
      </c>
      <c r="CT379" s="133">
        <v>100</v>
      </c>
      <c r="CU379" s="132">
        <v>45021</v>
      </c>
      <c r="CV379" s="117"/>
      <c r="CW379" s="147"/>
      <c r="CX379" s="147"/>
      <c r="CY379" s="117">
        <v>45017</v>
      </c>
      <c r="CZ379" s="117">
        <v>45017</v>
      </c>
      <c r="DA379" s="117"/>
      <c r="DB379" s="117">
        <v>44987</v>
      </c>
      <c r="DC379" s="133">
        <v>100</v>
      </c>
      <c r="DD379" s="117">
        <v>45020</v>
      </c>
      <c r="DE379" s="138"/>
      <c r="DF379" s="138">
        <v>45019</v>
      </c>
      <c r="DG379" s="139" t="s">
        <v>4413</v>
      </c>
      <c r="DH379" s="117">
        <v>45040</v>
      </c>
      <c r="DI379" s="117">
        <v>45040</v>
      </c>
      <c r="DJ379" s="117">
        <v>45040</v>
      </c>
      <c r="DK379" s="117">
        <v>45040</v>
      </c>
      <c r="DL379" s="117"/>
      <c r="DM379" s="117"/>
      <c r="DN379" s="117"/>
      <c r="DO379" s="117"/>
      <c r="DP379" s="140"/>
      <c r="DQ379" s="117"/>
      <c r="DR379" s="117"/>
      <c r="DS379" s="117">
        <v>45069</v>
      </c>
      <c r="DT379" s="117">
        <v>45069</v>
      </c>
      <c r="DU379" s="117"/>
      <c r="DV379" s="117">
        <v>45069</v>
      </c>
      <c r="DW379" s="133">
        <v>100</v>
      </c>
      <c r="DX379" s="117">
        <v>45069</v>
      </c>
      <c r="DY379" s="117"/>
      <c r="DZ379" s="117">
        <v>45041</v>
      </c>
      <c r="EA379" s="117">
        <v>45041</v>
      </c>
      <c r="EB379" s="117"/>
      <c r="EC379" s="117">
        <v>45041</v>
      </c>
      <c r="ED379" s="116">
        <v>100</v>
      </c>
      <c r="EE379" s="117">
        <v>45041</v>
      </c>
      <c r="EF379" s="117" t="s">
        <v>4485</v>
      </c>
      <c r="EG379" s="117">
        <v>45051</v>
      </c>
      <c r="EH379" s="117">
        <v>45051</v>
      </c>
      <c r="EI379" s="117"/>
      <c r="EJ379" s="117">
        <v>45052</v>
      </c>
      <c r="EK379" s="116">
        <v>100</v>
      </c>
      <c r="EL379" s="117">
        <v>45062</v>
      </c>
      <c r="EM379" s="122" t="s">
        <v>4807</v>
      </c>
      <c r="EN379" s="141"/>
      <c r="EO379" s="141"/>
      <c r="EP379" s="141"/>
      <c r="EQ379" s="141"/>
      <c r="ER379" s="141"/>
      <c r="ES379" s="141"/>
      <c r="ET379" s="141"/>
      <c r="EU379" s="117"/>
      <c r="EV379" s="117"/>
      <c r="EW379" s="117"/>
      <c r="EX379" s="117"/>
      <c r="EY379" s="117"/>
      <c r="EZ379" s="117"/>
      <c r="FA379" s="117"/>
      <c r="FB379" s="117">
        <v>45064</v>
      </c>
      <c r="FC379" s="117">
        <v>45064</v>
      </c>
      <c r="FD379" s="117">
        <v>45064</v>
      </c>
      <c r="FE379" s="117">
        <v>45064</v>
      </c>
      <c r="FF379" s="116">
        <v>20</v>
      </c>
      <c r="FG379" s="117"/>
      <c r="FH379" s="138" t="s">
        <v>4919</v>
      </c>
      <c r="FI379" s="142"/>
      <c r="FJ379" s="142"/>
      <c r="FK379" s="143">
        <v>243350</v>
      </c>
      <c r="FL379" s="143">
        <v>243350</v>
      </c>
      <c r="FM379" s="139" t="s">
        <v>708</v>
      </c>
      <c r="FN379" s="142"/>
      <c r="FO379" s="142"/>
      <c r="FP379" s="143">
        <v>243350</v>
      </c>
      <c r="FQ379" s="143">
        <v>243350</v>
      </c>
      <c r="FR379" s="157" t="s">
        <v>729</v>
      </c>
      <c r="FS379" s="450" t="s">
        <v>4723</v>
      </c>
      <c r="FT379" s="477">
        <v>45149</v>
      </c>
      <c r="FU379" s="478" t="s">
        <v>4865</v>
      </c>
      <c r="FW379" s="473" t="s">
        <v>4718</v>
      </c>
      <c r="FX379" s="474">
        <v>45110</v>
      </c>
      <c r="FY379" s="475" t="s">
        <v>4804</v>
      </c>
    </row>
    <row r="380" spans="1:181" ht="20.100000000000001" customHeight="1" x14ac:dyDescent="0.5">
      <c r="A380" s="109">
        <v>379</v>
      </c>
      <c r="B380" s="109" t="s">
        <v>3361</v>
      </c>
      <c r="C380" s="109">
        <v>93</v>
      </c>
      <c r="D380" s="367" t="s">
        <v>3372</v>
      </c>
      <c r="E380" s="110" t="s">
        <v>912</v>
      </c>
      <c r="F380" s="110" t="s">
        <v>1561</v>
      </c>
      <c r="G380" s="111" t="s">
        <v>44</v>
      </c>
      <c r="H380" s="110" t="s">
        <v>3246</v>
      </c>
      <c r="I380" s="110" t="s">
        <v>4109</v>
      </c>
      <c r="J380" s="110" t="s">
        <v>4110</v>
      </c>
      <c r="K380" s="111" t="s">
        <v>4111</v>
      </c>
      <c r="L380" s="111" t="s">
        <v>3241</v>
      </c>
      <c r="M380" s="111" t="s">
        <v>912</v>
      </c>
      <c r="N380" s="111" t="s">
        <v>682</v>
      </c>
      <c r="O380" s="111" t="s">
        <v>4113</v>
      </c>
      <c r="P380" s="113">
        <v>14.513526000000001</v>
      </c>
      <c r="Q380" s="113">
        <v>100.43547</v>
      </c>
      <c r="R380" s="114" t="s">
        <v>4114</v>
      </c>
      <c r="S380" s="114" t="s">
        <v>4115</v>
      </c>
      <c r="T380" s="382" t="s">
        <v>4116</v>
      </c>
      <c r="U380" s="382" t="s">
        <v>4117</v>
      </c>
      <c r="V380" s="382"/>
      <c r="W380" s="309" t="s">
        <v>4118</v>
      </c>
      <c r="X380" s="309"/>
      <c r="Y380" s="115"/>
      <c r="Z380" s="181"/>
      <c r="AA380" s="181"/>
      <c r="AB380" s="309"/>
      <c r="AC380" s="309"/>
      <c r="AD380" s="166" t="s">
        <v>1762</v>
      </c>
      <c r="AE380" s="166" t="s">
        <v>1763</v>
      </c>
      <c r="AF380" s="117" t="s">
        <v>690</v>
      </c>
      <c r="AG380" s="132">
        <v>44966</v>
      </c>
      <c r="AH380" s="118" t="s">
        <v>691</v>
      </c>
      <c r="AI380" s="118" t="s">
        <v>692</v>
      </c>
      <c r="AJ380" s="116">
        <v>6.5</v>
      </c>
      <c r="AK380" s="116">
        <v>12.5</v>
      </c>
      <c r="AL380" s="116">
        <v>3.5</v>
      </c>
      <c r="AM380" s="146">
        <f t="shared" si="9"/>
        <v>81.25</v>
      </c>
      <c r="AN380" s="147">
        <v>1</v>
      </c>
      <c r="AO380" s="147">
        <v>2</v>
      </c>
      <c r="AP380" s="240" t="s">
        <v>4119</v>
      </c>
      <c r="AQ380" s="147" t="s">
        <v>752</v>
      </c>
      <c r="AR380" s="147">
        <v>3</v>
      </c>
      <c r="AS380" s="149"/>
      <c r="AT380" s="138">
        <v>44970</v>
      </c>
      <c r="AU380" s="294" t="s">
        <v>2395</v>
      </c>
      <c r="AV380" s="149" t="s">
        <v>696</v>
      </c>
      <c r="AW380" s="150"/>
      <c r="AX380" s="147"/>
      <c r="AY380" s="147"/>
      <c r="AZ380" s="147"/>
      <c r="BA380" s="147" t="s">
        <v>697</v>
      </c>
      <c r="BB380" s="147"/>
      <c r="BC380" s="147"/>
      <c r="BD380" s="235" t="s">
        <v>698</v>
      </c>
      <c r="BE380" s="150"/>
      <c r="BF380" s="150"/>
      <c r="BG380" s="237" t="s">
        <v>699</v>
      </c>
      <c r="BH380" s="237" t="s">
        <v>1964</v>
      </c>
      <c r="BI380" s="237" t="s">
        <v>701</v>
      </c>
      <c r="BJ380" s="152"/>
      <c r="BK380" s="152"/>
      <c r="BL380" s="153"/>
      <c r="BM380" s="154"/>
      <c r="BN380" s="111" t="s">
        <v>4113</v>
      </c>
      <c r="BO380" s="131" t="s">
        <v>4112</v>
      </c>
      <c r="BP380" s="131" t="s">
        <v>703</v>
      </c>
      <c r="BQ380" s="116" t="s">
        <v>704</v>
      </c>
      <c r="BR380" s="116"/>
      <c r="BS380" s="132">
        <v>44966</v>
      </c>
      <c r="BT380" s="133">
        <v>100</v>
      </c>
      <c r="BU380" s="132">
        <v>44966</v>
      </c>
      <c r="BV380" s="132"/>
      <c r="BW380" s="132"/>
      <c r="BX380" s="134"/>
      <c r="BY380" s="134"/>
      <c r="BZ380" s="134"/>
      <c r="CA380" s="132"/>
      <c r="CB380" s="135"/>
      <c r="CC380" s="132"/>
      <c r="CD380" s="136"/>
      <c r="CE380" s="136"/>
      <c r="CF380" s="136"/>
      <c r="CG380" s="135"/>
      <c r="CH380" s="129" t="s">
        <v>701</v>
      </c>
      <c r="CI380" s="132">
        <v>45000</v>
      </c>
      <c r="CJ380" s="132">
        <v>45000</v>
      </c>
      <c r="CK380" s="132"/>
      <c r="CL380" s="132">
        <v>45000</v>
      </c>
      <c r="CM380" s="133">
        <v>100</v>
      </c>
      <c r="CN380" s="132">
        <v>45000</v>
      </c>
      <c r="CO380" s="117"/>
      <c r="CP380" s="137" t="s">
        <v>706</v>
      </c>
      <c r="CQ380" s="132"/>
      <c r="CR380" s="117"/>
      <c r="CS380" s="132"/>
      <c r="CT380" s="133"/>
      <c r="CU380" s="137" t="s">
        <v>4382</v>
      </c>
      <c r="CV380" s="117"/>
      <c r="CW380" s="147"/>
      <c r="CX380" s="147"/>
      <c r="CY380" s="117">
        <v>45008</v>
      </c>
      <c r="CZ380" s="117">
        <v>45008</v>
      </c>
      <c r="DA380" s="117"/>
      <c r="DB380" s="117">
        <v>45008</v>
      </c>
      <c r="DC380" s="133">
        <v>100</v>
      </c>
      <c r="DD380" s="117">
        <v>45008</v>
      </c>
      <c r="DE380" s="138"/>
      <c r="DF380" s="138">
        <v>45019</v>
      </c>
      <c r="DG380" s="139" t="s">
        <v>4413</v>
      </c>
      <c r="DH380" s="117">
        <v>45043</v>
      </c>
      <c r="DI380" s="117">
        <v>45043</v>
      </c>
      <c r="DJ380" s="117">
        <v>45043</v>
      </c>
      <c r="DK380" s="117">
        <v>45043</v>
      </c>
      <c r="DL380" s="117"/>
      <c r="DM380" s="117"/>
      <c r="DN380" s="117"/>
      <c r="DO380" s="117"/>
      <c r="DP380" s="140"/>
      <c r="DQ380" s="117"/>
      <c r="DR380" s="117"/>
      <c r="DS380" s="117"/>
      <c r="DT380" s="117"/>
      <c r="DU380" s="117"/>
      <c r="DV380" s="117"/>
      <c r="DW380" s="133"/>
      <c r="DX380" s="117"/>
      <c r="DY380" s="117"/>
      <c r="DZ380" s="117">
        <v>45037</v>
      </c>
      <c r="EA380" s="117">
        <v>45037</v>
      </c>
      <c r="EB380" s="117"/>
      <c r="EC380" s="117">
        <v>45037</v>
      </c>
      <c r="ED380" s="116">
        <v>100</v>
      </c>
      <c r="EE380" s="117">
        <v>45037</v>
      </c>
      <c r="EF380" s="117" t="s">
        <v>4465</v>
      </c>
      <c r="EG380" s="117">
        <v>45054</v>
      </c>
      <c r="EH380" s="117">
        <v>45054</v>
      </c>
      <c r="EI380" s="117"/>
      <c r="EJ380" s="117">
        <v>45054</v>
      </c>
      <c r="EK380" s="133">
        <v>100</v>
      </c>
      <c r="EL380" s="117">
        <v>45064</v>
      </c>
      <c r="EM380" s="122" t="s">
        <v>4858</v>
      </c>
      <c r="EN380" s="141"/>
      <c r="EO380" s="141"/>
      <c r="EP380" s="141"/>
      <c r="EQ380" s="141"/>
      <c r="ER380" s="141"/>
      <c r="ES380" s="141"/>
      <c r="ET380" s="141"/>
      <c r="EU380" s="117"/>
      <c r="EV380" s="117"/>
      <c r="EW380" s="117"/>
      <c r="EX380" s="117"/>
      <c r="EY380" s="117"/>
      <c r="EZ380" s="117"/>
      <c r="FA380" s="117"/>
      <c r="FB380" s="117">
        <v>45071</v>
      </c>
      <c r="FC380" s="117">
        <v>45071</v>
      </c>
      <c r="FD380" s="117">
        <v>45071</v>
      </c>
      <c r="FE380" s="117">
        <v>45071</v>
      </c>
      <c r="FF380" s="116">
        <v>70</v>
      </c>
      <c r="FG380" s="117"/>
      <c r="FH380" s="138"/>
      <c r="FI380" s="142"/>
      <c r="FJ380" s="142"/>
      <c r="FK380" s="143"/>
      <c r="FL380" s="143"/>
      <c r="FM380" s="139"/>
      <c r="FN380" s="142"/>
      <c r="FO380" s="142"/>
      <c r="FP380" s="143"/>
      <c r="FQ380" s="143"/>
      <c r="FR380" s="139"/>
      <c r="FS380" s="465" t="s">
        <v>4718</v>
      </c>
      <c r="FT380" s="466">
        <v>45156</v>
      </c>
      <c r="FU380" s="467" t="s">
        <v>4799</v>
      </c>
      <c r="FW380" s="470" t="s">
        <v>4724</v>
      </c>
      <c r="FX380" s="471">
        <v>45105</v>
      </c>
      <c r="FY380" s="470" t="s">
        <v>4800</v>
      </c>
    </row>
    <row r="381" spans="1:181" ht="20.100000000000001" customHeight="1" x14ac:dyDescent="0.5">
      <c r="A381" s="109">
        <v>380</v>
      </c>
      <c r="B381" s="109" t="s">
        <v>3361</v>
      </c>
      <c r="C381" s="109">
        <v>94</v>
      </c>
      <c r="D381" s="367" t="s">
        <v>3372</v>
      </c>
      <c r="E381" s="110" t="s">
        <v>912</v>
      </c>
      <c r="F381" s="110" t="s">
        <v>1561</v>
      </c>
      <c r="G381" s="111" t="s">
        <v>44</v>
      </c>
      <c r="H381" s="110" t="s">
        <v>4120</v>
      </c>
      <c r="I381" s="110" t="s">
        <v>4120</v>
      </c>
      <c r="J381" s="110" t="s">
        <v>4629</v>
      </c>
      <c r="K381" s="111" t="s">
        <v>4121</v>
      </c>
      <c r="L381" s="111" t="s">
        <v>3241</v>
      </c>
      <c r="M381" s="111" t="s">
        <v>912</v>
      </c>
      <c r="N381" s="111" t="s">
        <v>682</v>
      </c>
      <c r="O381" s="111" t="s">
        <v>4122</v>
      </c>
      <c r="P381" s="113">
        <v>14.753508</v>
      </c>
      <c r="Q381" s="113">
        <v>100.325682</v>
      </c>
      <c r="R381" s="114" t="s">
        <v>4123</v>
      </c>
      <c r="S381" s="114" t="s">
        <v>4124</v>
      </c>
      <c r="T381" s="115" t="s">
        <v>4125</v>
      </c>
      <c r="U381" s="115" t="s">
        <v>4126</v>
      </c>
      <c r="V381" s="115"/>
      <c r="W381" s="115" t="s">
        <v>4127</v>
      </c>
      <c r="X381" s="115"/>
      <c r="Y381" s="115"/>
      <c r="Z381" s="181"/>
      <c r="AA381" s="181"/>
      <c r="AB381" s="115"/>
      <c r="AC381" s="115"/>
      <c r="AD381" s="166" t="s">
        <v>1762</v>
      </c>
      <c r="AE381" s="166" t="s">
        <v>1763</v>
      </c>
      <c r="AF381" s="117" t="s">
        <v>690</v>
      </c>
      <c r="AG381" s="117">
        <v>44967</v>
      </c>
      <c r="AH381" s="118" t="s">
        <v>691</v>
      </c>
      <c r="AI381" s="118" t="s">
        <v>692</v>
      </c>
      <c r="AJ381" s="119">
        <v>6</v>
      </c>
      <c r="AK381" s="119">
        <v>12</v>
      </c>
      <c r="AL381" s="119">
        <v>2.6</v>
      </c>
      <c r="AM381" s="146">
        <f t="shared" si="9"/>
        <v>72</v>
      </c>
      <c r="AN381" s="147">
        <v>1</v>
      </c>
      <c r="AO381" s="147">
        <v>2</v>
      </c>
      <c r="AP381" s="240" t="s">
        <v>4128</v>
      </c>
      <c r="AQ381" s="147" t="s">
        <v>848</v>
      </c>
      <c r="AR381" s="147">
        <v>1</v>
      </c>
      <c r="AS381" s="149"/>
      <c r="AT381" s="138">
        <v>44970</v>
      </c>
      <c r="AU381" s="294" t="s">
        <v>2395</v>
      </c>
      <c r="AV381" s="149" t="s">
        <v>696</v>
      </c>
      <c r="AW381" s="150" t="s">
        <v>2293</v>
      </c>
      <c r="AX381" s="147"/>
      <c r="AY381" s="147" t="s">
        <v>1326</v>
      </c>
      <c r="AZ381" s="147"/>
      <c r="BA381" s="147"/>
      <c r="BB381" s="147"/>
      <c r="BC381" s="147" t="s">
        <v>697</v>
      </c>
      <c r="BD381" s="235" t="s">
        <v>698</v>
      </c>
      <c r="BE381" s="150"/>
      <c r="BF381" s="150"/>
      <c r="BG381" s="237" t="s">
        <v>699</v>
      </c>
      <c r="BH381" s="321" t="s">
        <v>1964</v>
      </c>
      <c r="BI381" s="237" t="s">
        <v>701</v>
      </c>
      <c r="BJ381" s="152"/>
      <c r="BK381" s="152"/>
      <c r="BL381" s="153"/>
      <c r="BM381" s="154"/>
      <c r="BN381" s="111" t="s">
        <v>4122</v>
      </c>
      <c r="BO381" s="226" t="s">
        <v>4122</v>
      </c>
      <c r="BP381" s="130"/>
      <c r="BQ381" s="116" t="s">
        <v>704</v>
      </c>
      <c r="BR381" s="116"/>
      <c r="BS381" s="132">
        <v>44967</v>
      </c>
      <c r="BT381" s="133">
        <v>100</v>
      </c>
      <c r="BU381" s="132">
        <v>44967</v>
      </c>
      <c r="BV381" s="132"/>
      <c r="BW381" s="132"/>
      <c r="BX381" s="134"/>
      <c r="BY381" s="134"/>
      <c r="BZ381" s="134"/>
      <c r="CA381" s="132"/>
      <c r="CB381" s="135"/>
      <c r="CC381" s="132"/>
      <c r="CD381" s="136"/>
      <c r="CE381" s="136"/>
      <c r="CF381" s="136"/>
      <c r="CG381" s="135"/>
      <c r="CH381" s="129" t="s">
        <v>701</v>
      </c>
      <c r="CI381" s="117">
        <v>45010</v>
      </c>
      <c r="CJ381" s="117">
        <v>45010</v>
      </c>
      <c r="CK381" s="117"/>
      <c r="CL381" s="117">
        <v>45010</v>
      </c>
      <c r="CM381" s="133">
        <v>100</v>
      </c>
      <c r="CN381" s="117">
        <v>45010</v>
      </c>
      <c r="CO381" s="117"/>
      <c r="CP381" s="132">
        <v>45019</v>
      </c>
      <c r="CQ381" s="132">
        <v>45019</v>
      </c>
      <c r="CR381" s="132"/>
      <c r="CS381" s="132">
        <v>45020</v>
      </c>
      <c r="CT381" s="133">
        <v>100</v>
      </c>
      <c r="CU381" s="132">
        <v>45020</v>
      </c>
      <c r="CV381" s="117" t="s">
        <v>4129</v>
      </c>
      <c r="CW381" s="147"/>
      <c r="CX381" s="147" t="s">
        <v>1326</v>
      </c>
      <c r="CY381" s="117">
        <v>45010</v>
      </c>
      <c r="CZ381" s="117">
        <v>45010</v>
      </c>
      <c r="DA381" s="117"/>
      <c r="DB381" s="117">
        <v>45010</v>
      </c>
      <c r="DC381" s="133">
        <v>100</v>
      </c>
      <c r="DD381" s="117">
        <v>45010</v>
      </c>
      <c r="DE381" s="138"/>
      <c r="DF381" s="138">
        <v>45019</v>
      </c>
      <c r="DG381" s="139" t="s">
        <v>4413</v>
      </c>
      <c r="DH381" s="117">
        <v>45034</v>
      </c>
      <c r="DI381" s="117">
        <v>45034</v>
      </c>
      <c r="DJ381" s="117">
        <v>45034</v>
      </c>
      <c r="DK381" s="117">
        <v>45034</v>
      </c>
      <c r="DL381" s="117"/>
      <c r="DM381" s="117"/>
      <c r="DN381" s="117"/>
      <c r="DO381" s="117"/>
      <c r="DP381" s="140"/>
      <c r="DQ381" s="117"/>
      <c r="DR381" s="117"/>
      <c r="DS381" s="117"/>
      <c r="DT381" s="117"/>
      <c r="DU381" s="117"/>
      <c r="DV381" s="117"/>
      <c r="DW381" s="133"/>
      <c r="DX381" s="117"/>
      <c r="DY381" s="117"/>
      <c r="DZ381" s="117">
        <v>45041</v>
      </c>
      <c r="EA381" s="117">
        <v>45041</v>
      </c>
      <c r="EB381" s="117"/>
      <c r="EC381" s="117">
        <v>45041</v>
      </c>
      <c r="ED381" s="116">
        <v>100</v>
      </c>
      <c r="EE381" s="117">
        <v>45041</v>
      </c>
      <c r="EF381" s="117" t="s">
        <v>4630</v>
      </c>
      <c r="EG381" s="117">
        <v>45041</v>
      </c>
      <c r="EH381" s="117">
        <v>45041</v>
      </c>
      <c r="EI381" s="117"/>
      <c r="EJ381" s="117">
        <v>45042</v>
      </c>
      <c r="EK381" s="133">
        <v>100</v>
      </c>
      <c r="EL381" s="117">
        <v>45065</v>
      </c>
      <c r="EM381" s="122" t="s">
        <v>4806</v>
      </c>
      <c r="EN381" s="141"/>
      <c r="EO381" s="141"/>
      <c r="EP381" s="141"/>
      <c r="EQ381" s="141"/>
      <c r="ER381" s="141"/>
      <c r="ES381" s="141"/>
      <c r="ET381" s="141"/>
      <c r="EU381" s="117"/>
      <c r="EV381" s="117"/>
      <c r="EW381" s="117"/>
      <c r="EX381" s="117"/>
      <c r="EY381" s="117"/>
      <c r="EZ381" s="117"/>
      <c r="FA381" s="117"/>
      <c r="FB381" s="117">
        <v>45062</v>
      </c>
      <c r="FC381" s="117">
        <v>45062</v>
      </c>
      <c r="FD381" s="117">
        <v>45062</v>
      </c>
      <c r="FE381" s="117">
        <v>45063</v>
      </c>
      <c r="FF381" s="116">
        <v>70</v>
      </c>
      <c r="FG381" s="117"/>
      <c r="FH381" s="138"/>
      <c r="FI381" s="142"/>
      <c r="FJ381" s="142"/>
      <c r="FK381" s="143">
        <v>243347</v>
      </c>
      <c r="FL381" s="143">
        <v>243347</v>
      </c>
      <c r="FM381" s="139" t="s">
        <v>834</v>
      </c>
      <c r="FN381" s="142"/>
      <c r="FO381" s="142"/>
      <c r="FP381" s="143">
        <v>243347</v>
      </c>
      <c r="FQ381" s="143">
        <v>243347</v>
      </c>
      <c r="FR381" s="139" t="s">
        <v>708</v>
      </c>
      <c r="FS381" s="465" t="s">
        <v>4718</v>
      </c>
      <c r="FT381" s="466">
        <v>45156</v>
      </c>
      <c r="FU381" s="467" t="s">
        <v>4799</v>
      </c>
      <c r="FW381" s="470" t="s">
        <v>4724</v>
      </c>
      <c r="FX381" s="471">
        <v>45105</v>
      </c>
      <c r="FY381" s="470" t="s">
        <v>4800</v>
      </c>
    </row>
    <row r="382" spans="1:181" ht="20.100000000000001" customHeight="1" x14ac:dyDescent="0.5">
      <c r="A382" s="109">
        <v>381</v>
      </c>
      <c r="B382" s="109" t="s">
        <v>3361</v>
      </c>
      <c r="C382" s="109">
        <v>95</v>
      </c>
      <c r="D382" s="367" t="s">
        <v>3362</v>
      </c>
      <c r="E382" s="110" t="s">
        <v>912</v>
      </c>
      <c r="F382" s="110" t="s">
        <v>1561</v>
      </c>
      <c r="G382" s="111" t="s">
        <v>44</v>
      </c>
      <c r="H382" s="110" t="s">
        <v>4120</v>
      </c>
      <c r="I382" s="110" t="s">
        <v>4120</v>
      </c>
      <c r="J382" s="110" t="s">
        <v>4130</v>
      </c>
      <c r="K382" s="111" t="s">
        <v>4131</v>
      </c>
      <c r="L382" s="111" t="s">
        <v>3195</v>
      </c>
      <c r="M382" s="111" t="s">
        <v>912</v>
      </c>
      <c r="N382" s="111" t="s">
        <v>682</v>
      </c>
      <c r="O382" s="111" t="s">
        <v>4132</v>
      </c>
      <c r="P382" s="113">
        <v>14.756500000000001</v>
      </c>
      <c r="Q382" s="113">
        <v>100.300422</v>
      </c>
      <c r="R382" s="114" t="s">
        <v>4133</v>
      </c>
      <c r="S382" s="114" t="s">
        <v>4134</v>
      </c>
      <c r="T382" s="115" t="s">
        <v>4135</v>
      </c>
      <c r="U382" s="115" t="s">
        <v>4136</v>
      </c>
      <c r="V382" s="115"/>
      <c r="W382" s="115" t="s">
        <v>4137</v>
      </c>
      <c r="X382" s="115"/>
      <c r="Y382" s="115"/>
      <c r="Z382" s="181"/>
      <c r="AA382" s="181"/>
      <c r="AB382" s="115"/>
      <c r="AC382" s="115"/>
      <c r="AD382" s="166" t="s">
        <v>1762</v>
      </c>
      <c r="AE382" s="166" t="s">
        <v>1763</v>
      </c>
      <c r="AF382" s="117" t="s">
        <v>690</v>
      </c>
      <c r="AG382" s="117">
        <v>44967</v>
      </c>
      <c r="AH382" s="118" t="s">
        <v>691</v>
      </c>
      <c r="AI382" s="118" t="s">
        <v>692</v>
      </c>
      <c r="AJ382" s="119">
        <v>3.5</v>
      </c>
      <c r="AK382" s="119">
        <v>10.5</v>
      </c>
      <c r="AL382" s="119">
        <v>4</v>
      </c>
      <c r="AM382" s="146">
        <f t="shared" si="9"/>
        <v>36.75</v>
      </c>
      <c r="AN382" s="147">
        <v>1</v>
      </c>
      <c r="AO382" s="147">
        <v>2</v>
      </c>
      <c r="AP382" s="240" t="s">
        <v>4138</v>
      </c>
      <c r="AQ382" s="330"/>
      <c r="AR382" s="147">
        <v>3</v>
      </c>
      <c r="AS382" s="149"/>
      <c r="AT382" s="138">
        <v>44970</v>
      </c>
      <c r="AU382" s="294" t="s">
        <v>4139</v>
      </c>
      <c r="AV382" s="149" t="s">
        <v>696</v>
      </c>
      <c r="AW382" s="150"/>
      <c r="AX382" s="147"/>
      <c r="AY382" s="147"/>
      <c r="AZ382" s="147"/>
      <c r="BA382" s="147"/>
      <c r="BB382" s="147"/>
      <c r="BC382" s="147"/>
      <c r="BD382" s="150"/>
      <c r="BE382" s="150"/>
      <c r="BF382" s="150"/>
      <c r="BG382" s="163" t="s">
        <v>614</v>
      </c>
      <c r="BH382" s="237" t="s">
        <v>1964</v>
      </c>
      <c r="BI382" s="237" t="s">
        <v>701</v>
      </c>
      <c r="BJ382" s="152"/>
      <c r="BK382" s="152"/>
      <c r="BL382" s="153"/>
      <c r="BM382" s="154"/>
      <c r="BN382" s="111" t="s">
        <v>4132</v>
      </c>
      <c r="BO382" s="226" t="s">
        <v>4132</v>
      </c>
      <c r="BP382" s="130"/>
      <c r="BQ382" s="116" t="s">
        <v>704</v>
      </c>
      <c r="BR382" s="116"/>
      <c r="BS382" s="132">
        <v>44967</v>
      </c>
      <c r="BT382" s="133">
        <v>100</v>
      </c>
      <c r="BU382" s="132">
        <v>44967</v>
      </c>
      <c r="BV382" s="132" t="s">
        <v>614</v>
      </c>
      <c r="BW382" s="132" t="s">
        <v>1155</v>
      </c>
      <c r="BX382" s="134"/>
      <c r="BY382" s="134"/>
      <c r="BZ382" s="134"/>
      <c r="CA382" s="132"/>
      <c r="CB382" s="171"/>
      <c r="CC382" s="172"/>
      <c r="CD382" s="173"/>
      <c r="CE382" s="173"/>
      <c r="CF382" s="173"/>
      <c r="CG382" s="365" t="s">
        <v>3662</v>
      </c>
      <c r="CH382" s="129" t="s">
        <v>701</v>
      </c>
      <c r="CI382" s="132">
        <v>45000</v>
      </c>
      <c r="CJ382" s="132">
        <v>45000</v>
      </c>
      <c r="CK382" s="132"/>
      <c r="CL382" s="132">
        <v>45000</v>
      </c>
      <c r="CM382" s="133">
        <v>100</v>
      </c>
      <c r="CN382" s="132">
        <v>45000</v>
      </c>
      <c r="CO382" s="117"/>
      <c r="CP382" s="132">
        <v>45019</v>
      </c>
      <c r="CQ382" s="132">
        <v>45019</v>
      </c>
      <c r="CR382" s="132"/>
      <c r="CS382" s="132">
        <v>45020</v>
      </c>
      <c r="CT382" s="133">
        <v>100</v>
      </c>
      <c r="CU382" s="132">
        <v>45020</v>
      </c>
      <c r="CV382" s="117"/>
      <c r="CW382" s="147"/>
      <c r="CX382" s="147"/>
      <c r="CY382" s="117">
        <v>45028</v>
      </c>
      <c r="CZ382" s="117">
        <v>45028</v>
      </c>
      <c r="DA382" s="117"/>
      <c r="DB382" s="117">
        <v>45028</v>
      </c>
      <c r="DC382" s="133">
        <v>100</v>
      </c>
      <c r="DD382" s="117">
        <v>45028</v>
      </c>
      <c r="DE382" s="138"/>
      <c r="DF382" s="138">
        <v>45023</v>
      </c>
      <c r="DG382" s="139" t="s">
        <v>4387</v>
      </c>
      <c r="DH382" s="117">
        <v>45034</v>
      </c>
      <c r="DI382" s="117">
        <v>45034</v>
      </c>
      <c r="DJ382" s="117">
        <v>45034</v>
      </c>
      <c r="DK382" s="117">
        <v>45034</v>
      </c>
      <c r="DL382" s="117"/>
      <c r="DM382" s="117"/>
      <c r="DN382" s="117"/>
      <c r="DO382" s="117"/>
      <c r="DP382" s="140"/>
      <c r="DQ382" s="117"/>
      <c r="DR382" s="117"/>
      <c r="DS382" s="117"/>
      <c r="DT382" s="117"/>
      <c r="DU382" s="117"/>
      <c r="DV382" s="117"/>
      <c r="DW382" s="133"/>
      <c r="DX382" s="117"/>
      <c r="DY382" s="117"/>
      <c r="DZ382" s="117"/>
      <c r="EA382" s="117"/>
      <c r="EB382" s="117"/>
      <c r="EC382" s="117"/>
      <c r="ED382" s="116"/>
      <c r="EE382" s="117"/>
      <c r="EF382" s="117"/>
      <c r="EG382" s="117">
        <v>45052</v>
      </c>
      <c r="EH382" s="117">
        <v>45052</v>
      </c>
      <c r="EI382" s="117"/>
      <c r="EJ382" s="117">
        <v>45052</v>
      </c>
      <c r="EK382" s="116">
        <v>100</v>
      </c>
      <c r="EL382" s="117">
        <v>45062</v>
      </c>
      <c r="EM382" s="122" t="s">
        <v>4781</v>
      </c>
      <c r="EN382" s="141"/>
      <c r="EO382" s="141"/>
      <c r="EP382" s="141"/>
      <c r="EQ382" s="141"/>
      <c r="ER382" s="141"/>
      <c r="ES382" s="141"/>
      <c r="ET382" s="141"/>
      <c r="EU382" s="117"/>
      <c r="EV382" s="117"/>
      <c r="EW382" s="117"/>
      <c r="EX382" s="117"/>
      <c r="EY382" s="117"/>
      <c r="EZ382" s="117"/>
      <c r="FA382" s="117"/>
      <c r="FB382" s="117">
        <v>45061</v>
      </c>
      <c r="FC382" s="117">
        <v>45061</v>
      </c>
      <c r="FD382" s="117">
        <v>45061</v>
      </c>
      <c r="FE382" s="117">
        <v>45062</v>
      </c>
      <c r="FF382" s="116">
        <v>50</v>
      </c>
      <c r="FG382" s="117"/>
      <c r="FH382" s="138"/>
      <c r="FI382" s="142"/>
      <c r="FJ382" s="142"/>
      <c r="FK382" s="143">
        <v>243347</v>
      </c>
      <c r="FL382" s="143">
        <v>243347</v>
      </c>
      <c r="FM382" s="139" t="s">
        <v>708</v>
      </c>
      <c r="FN382" s="142"/>
      <c r="FO382" s="142"/>
      <c r="FP382" s="143">
        <v>243347</v>
      </c>
      <c r="FQ382" s="143">
        <v>243347</v>
      </c>
      <c r="FR382" s="139" t="s">
        <v>708</v>
      </c>
      <c r="FS382" s="465" t="s">
        <v>4718</v>
      </c>
      <c r="FT382" s="466">
        <v>45156</v>
      </c>
      <c r="FU382" s="467" t="s">
        <v>4799</v>
      </c>
      <c r="FW382" s="470" t="s">
        <v>4724</v>
      </c>
      <c r="FX382" s="471">
        <v>45105</v>
      </c>
      <c r="FY382" s="470" t="s">
        <v>4800</v>
      </c>
    </row>
    <row r="383" spans="1:181" ht="20.100000000000001" customHeight="1" x14ac:dyDescent="0.5">
      <c r="A383" s="109">
        <v>382</v>
      </c>
      <c r="B383" s="109" t="s">
        <v>3361</v>
      </c>
      <c r="C383" s="109">
        <v>96</v>
      </c>
      <c r="D383" s="367" t="s">
        <v>3372</v>
      </c>
      <c r="E383" s="110" t="s">
        <v>912</v>
      </c>
      <c r="F383" s="110" t="s">
        <v>1561</v>
      </c>
      <c r="G383" s="111" t="s">
        <v>399</v>
      </c>
      <c r="H383" s="110" t="s">
        <v>3315</v>
      </c>
      <c r="I383" s="110" t="s">
        <v>4140</v>
      </c>
      <c r="J383" s="110" t="s">
        <v>4141</v>
      </c>
      <c r="K383" s="111" t="s">
        <v>4142</v>
      </c>
      <c r="L383" s="111" t="s">
        <v>3307</v>
      </c>
      <c r="M383" s="111" t="s">
        <v>912</v>
      </c>
      <c r="N383" s="111" t="s">
        <v>1565</v>
      </c>
      <c r="O383" s="111" t="s">
        <v>4143</v>
      </c>
      <c r="P383" s="113">
        <v>15.488273</v>
      </c>
      <c r="Q383" s="113">
        <v>99.692605999999998</v>
      </c>
      <c r="R383" s="114" t="s">
        <v>4144</v>
      </c>
      <c r="S383" s="114" t="s">
        <v>4145</v>
      </c>
      <c r="T383" s="115" t="s">
        <v>4146</v>
      </c>
      <c r="U383" s="115" t="s">
        <v>4147</v>
      </c>
      <c r="V383" s="115"/>
      <c r="W383" s="115" t="s">
        <v>4148</v>
      </c>
      <c r="X383" s="115"/>
      <c r="Y383" s="115"/>
      <c r="Z383" s="181"/>
      <c r="AA383" s="181"/>
      <c r="AB383" s="115"/>
      <c r="AC383" s="115"/>
      <c r="AD383" s="166" t="s">
        <v>1313</v>
      </c>
      <c r="AE383" s="166" t="s">
        <v>1314</v>
      </c>
      <c r="AF383" s="117" t="s">
        <v>690</v>
      </c>
      <c r="AG383" s="132">
        <v>44965</v>
      </c>
      <c r="AH383" s="118" t="s">
        <v>691</v>
      </c>
      <c r="AI383" s="118" t="s">
        <v>692</v>
      </c>
      <c r="AJ383" s="145">
        <v>6</v>
      </c>
      <c r="AK383" s="146">
        <v>9</v>
      </c>
      <c r="AL383" s="146">
        <v>3.6</v>
      </c>
      <c r="AM383" s="146">
        <v>54</v>
      </c>
      <c r="AN383" s="147">
        <v>2</v>
      </c>
      <c r="AO383" s="147">
        <v>2</v>
      </c>
      <c r="AP383" s="116" t="s">
        <v>4149</v>
      </c>
      <c r="AQ383" s="147" t="s">
        <v>863</v>
      </c>
      <c r="AR383" s="147">
        <v>3</v>
      </c>
      <c r="AS383" s="149"/>
      <c r="AT383" s="138">
        <v>44967</v>
      </c>
      <c r="AU383" s="366" t="s">
        <v>3301</v>
      </c>
      <c r="AV383" s="149" t="s">
        <v>696</v>
      </c>
      <c r="AW383" s="150" t="s">
        <v>1386</v>
      </c>
      <c r="AX383" s="236"/>
      <c r="AY383" s="236"/>
      <c r="AZ383" s="236"/>
      <c r="BA383" s="147"/>
      <c r="BB383" s="147"/>
      <c r="BC383" s="236"/>
      <c r="BD383" s="235" t="s">
        <v>698</v>
      </c>
      <c r="BE383" s="235"/>
      <c r="BF383" s="235"/>
      <c r="BG383" s="237" t="s">
        <v>699</v>
      </c>
      <c r="BH383" s="237" t="s">
        <v>1964</v>
      </c>
      <c r="BI383" s="237" t="s">
        <v>701</v>
      </c>
      <c r="BJ383" s="238"/>
      <c r="BK383" s="238"/>
      <c r="BL383" s="153"/>
      <c r="BM383" s="154"/>
      <c r="BN383" s="111" t="s">
        <v>4143</v>
      </c>
      <c r="BO383" s="226" t="s">
        <v>4143</v>
      </c>
      <c r="BP383" s="130"/>
      <c r="BQ383" s="116" t="s">
        <v>704</v>
      </c>
      <c r="BR383" s="116"/>
      <c r="BS383" s="132">
        <v>44965</v>
      </c>
      <c r="BT383" s="133">
        <v>100</v>
      </c>
      <c r="BU383" s="132">
        <v>44965</v>
      </c>
      <c r="BV383" s="132"/>
      <c r="BW383" s="132"/>
      <c r="BX383" s="134"/>
      <c r="BY383" s="134"/>
      <c r="BZ383" s="134"/>
      <c r="CA383" s="132"/>
      <c r="CB383" s="135"/>
      <c r="CC383" s="132"/>
      <c r="CD383" s="136"/>
      <c r="CE383" s="136"/>
      <c r="CF383" s="136"/>
      <c r="CG383" s="135"/>
      <c r="CH383" s="129" t="s">
        <v>701</v>
      </c>
      <c r="CI383" s="117">
        <v>44999</v>
      </c>
      <c r="CJ383" s="117">
        <v>44999</v>
      </c>
      <c r="CK383" s="132"/>
      <c r="CL383" s="117">
        <v>44999</v>
      </c>
      <c r="CM383" s="133">
        <v>100</v>
      </c>
      <c r="CN383" s="117">
        <v>44999</v>
      </c>
      <c r="CO383" s="117"/>
      <c r="CP383" s="132">
        <v>45039</v>
      </c>
      <c r="CQ383" s="132">
        <v>45039</v>
      </c>
      <c r="CR383" s="117"/>
      <c r="CS383" s="132">
        <v>45039</v>
      </c>
      <c r="CT383" s="133">
        <v>100</v>
      </c>
      <c r="CU383" s="132">
        <v>45039</v>
      </c>
      <c r="CV383" s="117"/>
      <c r="CW383" s="236"/>
      <c r="CX383" s="236"/>
      <c r="CY383" s="117">
        <v>45021</v>
      </c>
      <c r="CZ383" s="117">
        <v>45021</v>
      </c>
      <c r="DA383" s="117"/>
      <c r="DB383" s="117">
        <v>45021</v>
      </c>
      <c r="DC383" s="133">
        <v>100</v>
      </c>
      <c r="DD383" s="117">
        <v>45021</v>
      </c>
      <c r="DE383" s="138" t="s">
        <v>4150</v>
      </c>
      <c r="DF383" s="138">
        <v>45007</v>
      </c>
      <c r="DG383" s="139" t="s">
        <v>4446</v>
      </c>
      <c r="DH383" s="117">
        <v>45034</v>
      </c>
      <c r="DI383" s="117">
        <v>45034</v>
      </c>
      <c r="DJ383" s="117">
        <v>45034</v>
      </c>
      <c r="DK383" s="117">
        <v>45034</v>
      </c>
      <c r="DL383" s="117"/>
      <c r="DM383" s="117"/>
      <c r="DN383" s="117"/>
      <c r="DO383" s="117"/>
      <c r="DP383" s="140"/>
      <c r="DQ383" s="117"/>
      <c r="DR383" s="117"/>
      <c r="DS383" s="117">
        <v>45059</v>
      </c>
      <c r="DT383" s="117">
        <v>45059</v>
      </c>
      <c r="DU383" s="117"/>
      <c r="DV383" s="117">
        <v>45059</v>
      </c>
      <c r="DW383" s="133">
        <v>100</v>
      </c>
      <c r="DX383" s="117">
        <v>45059</v>
      </c>
      <c r="DY383" s="117"/>
      <c r="DZ383" s="117"/>
      <c r="EA383" s="117"/>
      <c r="EB383" s="117"/>
      <c r="EC383" s="117"/>
      <c r="ED383" s="116"/>
      <c r="EE383" s="117"/>
      <c r="EF383" s="117"/>
      <c r="EG383" s="117">
        <v>45050</v>
      </c>
      <c r="EH383" s="117">
        <v>45050</v>
      </c>
      <c r="EI383" s="117"/>
      <c r="EJ383" s="117">
        <v>45051</v>
      </c>
      <c r="EK383" s="116">
        <v>100</v>
      </c>
      <c r="EL383" s="117">
        <v>45062</v>
      </c>
      <c r="EM383" s="122" t="s">
        <v>4781</v>
      </c>
      <c r="EN383" s="141"/>
      <c r="EO383" s="141"/>
      <c r="EP383" s="141"/>
      <c r="EQ383" s="141"/>
      <c r="ER383" s="141"/>
      <c r="ES383" s="141"/>
      <c r="ET383" s="141"/>
      <c r="EU383" s="117"/>
      <c r="EV383" s="117"/>
      <c r="EW383" s="117"/>
      <c r="EX383" s="117"/>
      <c r="EY383" s="117"/>
      <c r="EZ383" s="117"/>
      <c r="FA383" s="117"/>
      <c r="FB383" s="117">
        <v>45070</v>
      </c>
      <c r="FC383" s="117">
        <v>45070</v>
      </c>
      <c r="FD383" s="117">
        <v>45070</v>
      </c>
      <c r="FE383" s="117">
        <v>45070</v>
      </c>
      <c r="FF383" s="116">
        <v>70</v>
      </c>
      <c r="FG383" s="117"/>
      <c r="FH383" s="138" t="s">
        <v>4920</v>
      </c>
      <c r="FI383" s="142"/>
      <c r="FJ383" s="142"/>
      <c r="FK383" s="143">
        <v>243347</v>
      </c>
      <c r="FL383" s="143">
        <v>243347</v>
      </c>
      <c r="FM383" s="139" t="s">
        <v>708</v>
      </c>
      <c r="FN383" s="142"/>
      <c r="FO383" s="142"/>
      <c r="FP383" s="143">
        <v>243347</v>
      </c>
      <c r="FQ383" s="143">
        <v>243347</v>
      </c>
      <c r="FR383" s="157" t="s">
        <v>729</v>
      </c>
      <c r="FS383" s="465" t="s">
        <v>4723</v>
      </c>
      <c r="FT383" s="466">
        <v>45154</v>
      </c>
      <c r="FU383" s="467" t="s">
        <v>4799</v>
      </c>
      <c r="FW383" s="483" t="s">
        <v>4723</v>
      </c>
      <c r="FX383" s="482">
        <v>45119</v>
      </c>
      <c r="FY383" s="483" t="s">
        <v>4855</v>
      </c>
    </row>
    <row r="384" spans="1:181" ht="20.100000000000001" customHeight="1" x14ac:dyDescent="0.5">
      <c r="A384" s="109">
        <v>383</v>
      </c>
      <c r="B384" s="109" t="s">
        <v>3361</v>
      </c>
      <c r="C384" s="109">
        <v>97</v>
      </c>
      <c r="D384" s="367" t="s">
        <v>3372</v>
      </c>
      <c r="E384" s="110" t="s">
        <v>912</v>
      </c>
      <c r="F384" s="110" t="s">
        <v>1561</v>
      </c>
      <c r="G384" s="111" t="s">
        <v>399</v>
      </c>
      <c r="H384" s="110" t="s">
        <v>4151</v>
      </c>
      <c r="I384" s="110" t="s">
        <v>4152</v>
      </c>
      <c r="J384" s="110" t="s">
        <v>4153</v>
      </c>
      <c r="K384" s="111" t="s">
        <v>4154</v>
      </c>
      <c r="L384" s="111" t="s">
        <v>3307</v>
      </c>
      <c r="M384" s="111" t="s">
        <v>912</v>
      </c>
      <c r="N384" s="111" t="s">
        <v>1565</v>
      </c>
      <c r="O384" s="175" t="s">
        <v>4156</v>
      </c>
      <c r="P384" s="113">
        <v>15.623953999999999</v>
      </c>
      <c r="Q384" s="113">
        <v>99.631039000000001</v>
      </c>
      <c r="R384" s="114" t="s">
        <v>4157</v>
      </c>
      <c r="S384" s="114" t="s">
        <v>4158</v>
      </c>
      <c r="T384" s="115" t="s">
        <v>4159</v>
      </c>
      <c r="U384" s="115" t="s">
        <v>4160</v>
      </c>
      <c r="V384" s="115"/>
      <c r="W384" s="115" t="s">
        <v>4161</v>
      </c>
      <c r="X384" s="115" t="s">
        <v>4155</v>
      </c>
      <c r="Y384" s="115" t="s">
        <v>4632</v>
      </c>
      <c r="Z384" s="181">
        <v>15.580444973113901</v>
      </c>
      <c r="AA384" s="181">
        <v>99.633458033583395</v>
      </c>
      <c r="AB384" s="115" t="s">
        <v>4633</v>
      </c>
      <c r="AC384" s="115" t="s">
        <v>4634</v>
      </c>
      <c r="AD384" s="166" t="s">
        <v>1313</v>
      </c>
      <c r="AE384" s="166" t="s">
        <v>1314</v>
      </c>
      <c r="AF384" s="117" t="s">
        <v>690</v>
      </c>
      <c r="AG384" s="132">
        <v>44966</v>
      </c>
      <c r="AH384" s="118" t="s">
        <v>691</v>
      </c>
      <c r="AI384" s="118" t="s">
        <v>692</v>
      </c>
      <c r="AJ384" s="145">
        <v>6</v>
      </c>
      <c r="AK384" s="146">
        <v>18</v>
      </c>
      <c r="AL384" s="146">
        <v>3.4</v>
      </c>
      <c r="AM384" s="146">
        <v>108</v>
      </c>
      <c r="AN384" s="147">
        <v>1</v>
      </c>
      <c r="AO384" s="147">
        <v>2</v>
      </c>
      <c r="AP384" s="116" t="s">
        <v>2803</v>
      </c>
      <c r="AQ384" s="147" t="s">
        <v>863</v>
      </c>
      <c r="AR384" s="147">
        <v>3</v>
      </c>
      <c r="AS384" s="149"/>
      <c r="AT384" s="138">
        <v>44967</v>
      </c>
      <c r="AU384" s="366" t="s">
        <v>3301</v>
      </c>
      <c r="AV384" s="234" t="s">
        <v>725</v>
      </c>
      <c r="AW384" s="150"/>
      <c r="AX384" s="236"/>
      <c r="AY384" s="236"/>
      <c r="AZ384" s="236"/>
      <c r="BA384" s="147"/>
      <c r="BB384" s="147"/>
      <c r="BC384" s="236"/>
      <c r="BD384" s="235" t="s">
        <v>698</v>
      </c>
      <c r="BE384" s="235"/>
      <c r="BF384" s="235"/>
      <c r="BG384" s="237" t="s">
        <v>699</v>
      </c>
      <c r="BH384" s="237" t="s">
        <v>1964</v>
      </c>
      <c r="BI384" s="237" t="s">
        <v>701</v>
      </c>
      <c r="BJ384" s="238"/>
      <c r="BK384" s="238"/>
      <c r="BL384" s="153"/>
      <c r="BM384" s="154"/>
      <c r="BN384" s="111" t="s">
        <v>4162</v>
      </c>
      <c r="BO384" s="130" t="s">
        <v>4155</v>
      </c>
      <c r="BP384" s="196" t="s">
        <v>795</v>
      </c>
      <c r="BQ384" s="116" t="s">
        <v>704</v>
      </c>
      <c r="BR384" s="116"/>
      <c r="BS384" s="132">
        <v>44966</v>
      </c>
      <c r="BT384" s="133">
        <v>100</v>
      </c>
      <c r="BU384" s="132">
        <v>44966</v>
      </c>
      <c r="BV384" s="132"/>
      <c r="BW384" s="132"/>
      <c r="BX384" s="134" t="s">
        <v>616</v>
      </c>
      <c r="BY384" s="134" t="s">
        <v>616</v>
      </c>
      <c r="BZ384" s="134"/>
      <c r="CA384" s="132"/>
      <c r="CB384" s="135" t="s">
        <v>4155</v>
      </c>
      <c r="CC384" s="132"/>
      <c r="CD384" s="136"/>
      <c r="CE384" s="136"/>
      <c r="CF384" s="136"/>
      <c r="CG384" s="135"/>
      <c r="CH384" s="129" t="s">
        <v>701</v>
      </c>
      <c r="CI384" s="132">
        <v>44986</v>
      </c>
      <c r="CJ384" s="132">
        <v>44986</v>
      </c>
      <c r="CK384" s="132"/>
      <c r="CL384" s="132">
        <v>44986</v>
      </c>
      <c r="CM384" s="133">
        <v>100</v>
      </c>
      <c r="CN384" s="132">
        <v>44986</v>
      </c>
      <c r="CO384" s="132"/>
      <c r="CP384" s="132">
        <v>45037</v>
      </c>
      <c r="CQ384" s="132">
        <v>45037</v>
      </c>
      <c r="CR384" s="117"/>
      <c r="CS384" s="132">
        <v>45037</v>
      </c>
      <c r="CT384" s="133">
        <v>100</v>
      </c>
      <c r="CU384" s="132">
        <v>45037</v>
      </c>
      <c r="CV384" s="117"/>
      <c r="CW384" s="236"/>
      <c r="CX384" s="236"/>
      <c r="CY384" s="117">
        <v>45020</v>
      </c>
      <c r="CZ384" s="117">
        <v>45020</v>
      </c>
      <c r="DA384" s="117"/>
      <c r="DB384" s="117">
        <v>45021</v>
      </c>
      <c r="DC384" s="133">
        <v>100</v>
      </c>
      <c r="DD384" s="117">
        <v>45029</v>
      </c>
      <c r="DE384" s="138"/>
      <c r="DF384" s="138">
        <v>45044</v>
      </c>
      <c r="DG384" s="139" t="s">
        <v>4393</v>
      </c>
      <c r="DH384" s="117">
        <v>45050</v>
      </c>
      <c r="DI384" s="117">
        <v>45050</v>
      </c>
      <c r="DJ384" s="117">
        <v>45050</v>
      </c>
      <c r="DK384" s="117">
        <v>45050</v>
      </c>
      <c r="DL384" s="117"/>
      <c r="DM384" s="117"/>
      <c r="DN384" s="117"/>
      <c r="DO384" s="117"/>
      <c r="DP384" s="140"/>
      <c r="DQ384" s="117"/>
      <c r="DR384" s="117"/>
      <c r="DS384" s="117">
        <v>45064</v>
      </c>
      <c r="DT384" s="117">
        <v>45064</v>
      </c>
      <c r="DU384" s="117"/>
      <c r="DV384" s="117">
        <v>45064</v>
      </c>
      <c r="DW384" s="133">
        <v>100</v>
      </c>
      <c r="DX384" s="117">
        <v>45064</v>
      </c>
      <c r="DY384" s="117"/>
      <c r="DZ384" s="117"/>
      <c r="EA384" s="117"/>
      <c r="EB384" s="117"/>
      <c r="EC384" s="117"/>
      <c r="ED384" s="116"/>
      <c r="EE384" s="117"/>
      <c r="EF384" s="117"/>
      <c r="EG384" s="117">
        <v>45051</v>
      </c>
      <c r="EH384" s="117">
        <v>45051</v>
      </c>
      <c r="EI384" s="117"/>
      <c r="EJ384" s="117">
        <v>45052</v>
      </c>
      <c r="EK384" s="116">
        <v>100</v>
      </c>
      <c r="EL384" s="117">
        <v>45062</v>
      </c>
      <c r="EM384" s="122" t="s">
        <v>4921</v>
      </c>
      <c r="EN384" s="141"/>
      <c r="EO384" s="141"/>
      <c r="EP384" s="141"/>
      <c r="EQ384" s="141"/>
      <c r="ER384" s="141"/>
      <c r="ES384" s="141"/>
      <c r="ET384" s="141"/>
      <c r="EU384" s="117"/>
      <c r="EV384" s="117"/>
      <c r="EW384" s="117"/>
      <c r="EX384" s="117"/>
      <c r="EY384" s="117"/>
      <c r="EZ384" s="117"/>
      <c r="FA384" s="117"/>
      <c r="FB384" s="117">
        <v>45070</v>
      </c>
      <c r="FC384" s="117">
        <v>45070</v>
      </c>
      <c r="FD384" s="117">
        <v>45070</v>
      </c>
      <c r="FE384" s="117">
        <v>45070</v>
      </c>
      <c r="FF384" s="116">
        <v>70</v>
      </c>
      <c r="FG384" s="117"/>
      <c r="FH384" s="138"/>
      <c r="FI384" s="142"/>
      <c r="FJ384" s="142"/>
      <c r="FK384" s="143"/>
      <c r="FL384" s="143"/>
      <c r="FM384" s="139"/>
      <c r="FN384" s="142"/>
      <c r="FO384" s="142"/>
      <c r="FP384" s="143"/>
      <c r="FQ384" s="143"/>
      <c r="FR384" s="139"/>
      <c r="FS384" s="465" t="s">
        <v>4723</v>
      </c>
      <c r="FT384" s="466">
        <v>45155</v>
      </c>
      <c r="FU384" s="467" t="s">
        <v>4799</v>
      </c>
      <c r="FW384" s="483" t="s">
        <v>4723</v>
      </c>
      <c r="FX384" s="482">
        <v>45119</v>
      </c>
      <c r="FY384" s="483" t="s">
        <v>4855</v>
      </c>
    </row>
    <row r="385" spans="1:181" ht="20.100000000000001" customHeight="1" x14ac:dyDescent="0.5">
      <c r="A385" s="109">
        <v>384</v>
      </c>
      <c r="B385" s="109" t="s">
        <v>3361</v>
      </c>
      <c r="C385" s="109">
        <v>98</v>
      </c>
      <c r="D385" s="367" t="s">
        <v>3372</v>
      </c>
      <c r="E385" s="110" t="s">
        <v>912</v>
      </c>
      <c r="F385" s="110" t="s">
        <v>1561</v>
      </c>
      <c r="G385" s="111" t="s">
        <v>399</v>
      </c>
      <c r="H385" s="110" t="s">
        <v>2015</v>
      </c>
      <c r="I385" s="110" t="s">
        <v>4163</v>
      </c>
      <c r="J385" s="110" t="s">
        <v>4164</v>
      </c>
      <c r="K385" s="111" t="s">
        <v>4165</v>
      </c>
      <c r="L385" s="111" t="s">
        <v>3281</v>
      </c>
      <c r="M385" s="111" t="s">
        <v>912</v>
      </c>
      <c r="N385" s="111" t="s">
        <v>1565</v>
      </c>
      <c r="O385" s="111" t="s">
        <v>4166</v>
      </c>
      <c r="P385" s="113">
        <v>15.175447999999999</v>
      </c>
      <c r="Q385" s="113">
        <v>99.506366</v>
      </c>
      <c r="R385" s="114" t="s">
        <v>4167</v>
      </c>
      <c r="S385" s="114" t="s">
        <v>4168</v>
      </c>
      <c r="T385" s="115" t="s">
        <v>4169</v>
      </c>
      <c r="U385" s="115" t="s">
        <v>4170</v>
      </c>
      <c r="V385" s="115"/>
      <c r="W385" s="115" t="s">
        <v>4171</v>
      </c>
      <c r="X385" s="115"/>
      <c r="Y385" s="115"/>
      <c r="Z385" s="181"/>
      <c r="AA385" s="181"/>
      <c r="AB385" s="115"/>
      <c r="AC385" s="115"/>
      <c r="AD385" s="166" t="s">
        <v>1313</v>
      </c>
      <c r="AE385" s="166" t="s">
        <v>1314</v>
      </c>
      <c r="AF385" s="117" t="s">
        <v>690</v>
      </c>
      <c r="AG385" s="132">
        <v>44966</v>
      </c>
      <c r="AH385" s="118" t="s">
        <v>691</v>
      </c>
      <c r="AI385" s="118" t="s">
        <v>692</v>
      </c>
      <c r="AJ385" s="145">
        <v>6</v>
      </c>
      <c r="AK385" s="146">
        <v>18</v>
      </c>
      <c r="AL385" s="146">
        <v>3.6</v>
      </c>
      <c r="AM385" s="146">
        <v>108</v>
      </c>
      <c r="AN385" s="147">
        <v>1</v>
      </c>
      <c r="AO385" s="147">
        <v>1</v>
      </c>
      <c r="AP385" s="116" t="s">
        <v>816</v>
      </c>
      <c r="AQ385" s="147" t="s">
        <v>752</v>
      </c>
      <c r="AR385" s="147">
        <v>1</v>
      </c>
      <c r="AS385" s="149"/>
      <c r="AT385" s="138">
        <v>44967</v>
      </c>
      <c r="AU385" s="366" t="s">
        <v>3301</v>
      </c>
      <c r="AV385" s="149" t="s">
        <v>696</v>
      </c>
      <c r="AW385" s="150" t="s">
        <v>1386</v>
      </c>
      <c r="AX385" s="236"/>
      <c r="AY385" s="236"/>
      <c r="AZ385" s="236"/>
      <c r="BA385" s="147"/>
      <c r="BB385" s="147" t="s">
        <v>697</v>
      </c>
      <c r="BC385" s="236"/>
      <c r="BD385" s="235"/>
      <c r="BE385" s="150" t="s">
        <v>4172</v>
      </c>
      <c r="BF385" s="158">
        <v>1</v>
      </c>
      <c r="BG385" s="237" t="s">
        <v>699</v>
      </c>
      <c r="BH385" s="262" t="s">
        <v>1964</v>
      </c>
      <c r="BI385" s="237" t="s">
        <v>701</v>
      </c>
      <c r="BJ385" s="152"/>
      <c r="BK385" s="238"/>
      <c r="BL385" s="153"/>
      <c r="BM385" s="154"/>
      <c r="BN385" s="111" t="s">
        <v>4166</v>
      </c>
      <c r="BO385" s="226" t="s">
        <v>4166</v>
      </c>
      <c r="BP385" s="130"/>
      <c r="BQ385" s="116" t="s">
        <v>704</v>
      </c>
      <c r="BR385" s="116"/>
      <c r="BS385" s="132">
        <v>44966</v>
      </c>
      <c r="BT385" s="133">
        <v>100</v>
      </c>
      <c r="BU385" s="132">
        <v>44966</v>
      </c>
      <c r="BV385" s="132"/>
      <c r="BW385" s="132"/>
      <c r="BX385" s="134"/>
      <c r="BY385" s="134"/>
      <c r="BZ385" s="134"/>
      <c r="CA385" s="132"/>
      <c r="CB385" s="135"/>
      <c r="CC385" s="132"/>
      <c r="CD385" s="136"/>
      <c r="CE385" s="136"/>
      <c r="CF385" s="136"/>
      <c r="CG385" s="135"/>
      <c r="CH385" s="129" t="s">
        <v>701</v>
      </c>
      <c r="CI385" s="132">
        <v>44993</v>
      </c>
      <c r="CJ385" s="132">
        <v>44993</v>
      </c>
      <c r="CK385" s="132"/>
      <c r="CL385" s="132">
        <v>44993</v>
      </c>
      <c r="CM385" s="133">
        <v>100</v>
      </c>
      <c r="CN385" s="132">
        <v>44993</v>
      </c>
      <c r="CO385" s="132" t="s">
        <v>1610</v>
      </c>
      <c r="CP385" s="132">
        <v>45038</v>
      </c>
      <c r="CQ385" s="132">
        <v>45038</v>
      </c>
      <c r="CR385" s="117"/>
      <c r="CS385" s="132">
        <v>45038</v>
      </c>
      <c r="CT385" s="133">
        <v>100</v>
      </c>
      <c r="CU385" s="132">
        <v>45038</v>
      </c>
      <c r="CV385" s="117" t="s">
        <v>2655</v>
      </c>
      <c r="CW385" s="236"/>
      <c r="CX385" s="236"/>
      <c r="CY385" s="117">
        <v>45028</v>
      </c>
      <c r="CZ385" s="117">
        <v>45028</v>
      </c>
      <c r="DA385" s="117"/>
      <c r="DB385" s="117">
        <v>45028</v>
      </c>
      <c r="DC385" s="133">
        <v>100</v>
      </c>
      <c r="DD385" s="117">
        <v>45028</v>
      </c>
      <c r="DE385" s="138"/>
      <c r="DF385" s="138">
        <v>45023</v>
      </c>
      <c r="DG385" s="139" t="s">
        <v>4387</v>
      </c>
      <c r="DH385" s="117">
        <v>45044</v>
      </c>
      <c r="DI385" s="117">
        <v>45044</v>
      </c>
      <c r="DJ385" s="117">
        <v>45044</v>
      </c>
      <c r="DK385" s="117">
        <v>45044</v>
      </c>
      <c r="DL385" s="117"/>
      <c r="DM385" s="117"/>
      <c r="DN385" s="117"/>
      <c r="DO385" s="117"/>
      <c r="DP385" s="140"/>
      <c r="DQ385" s="117"/>
      <c r="DR385" s="117"/>
      <c r="DS385" s="117">
        <v>45063</v>
      </c>
      <c r="DT385" s="117">
        <v>45063</v>
      </c>
      <c r="DU385" s="117"/>
      <c r="DV385" s="117">
        <v>45063</v>
      </c>
      <c r="DW385" s="116">
        <v>100</v>
      </c>
      <c r="DX385" s="117">
        <v>45063</v>
      </c>
      <c r="DY385" s="117"/>
      <c r="DZ385" s="117">
        <v>45045</v>
      </c>
      <c r="EA385" s="117">
        <v>45045</v>
      </c>
      <c r="EB385" s="117"/>
      <c r="EC385" s="117">
        <v>45045</v>
      </c>
      <c r="ED385" s="116">
        <v>100</v>
      </c>
      <c r="EE385" s="117">
        <v>45045</v>
      </c>
      <c r="EF385" s="117" t="s">
        <v>4585</v>
      </c>
      <c r="EG385" s="117">
        <v>45051</v>
      </c>
      <c r="EH385" s="117">
        <v>45051</v>
      </c>
      <c r="EI385" s="117"/>
      <c r="EJ385" s="117">
        <v>45051</v>
      </c>
      <c r="EK385" s="116">
        <v>100</v>
      </c>
      <c r="EL385" s="117">
        <v>45062</v>
      </c>
      <c r="EM385" s="122" t="s">
        <v>4777</v>
      </c>
      <c r="EN385" s="141"/>
      <c r="EO385" s="141"/>
      <c r="EP385" s="141"/>
      <c r="EQ385" s="141"/>
      <c r="ER385" s="141"/>
      <c r="ES385" s="141"/>
      <c r="ET385" s="141"/>
      <c r="EU385" s="117"/>
      <c r="EV385" s="117"/>
      <c r="EW385" s="117"/>
      <c r="EX385" s="117"/>
      <c r="EY385" s="117"/>
      <c r="EZ385" s="117"/>
      <c r="FA385" s="117"/>
      <c r="FB385" s="117">
        <v>45069</v>
      </c>
      <c r="FC385" s="117">
        <v>45069</v>
      </c>
      <c r="FD385" s="117">
        <v>45069</v>
      </c>
      <c r="FE385" s="117">
        <v>45069</v>
      </c>
      <c r="FF385" s="116">
        <v>70</v>
      </c>
      <c r="FG385" s="117"/>
      <c r="FH385" s="138"/>
      <c r="FI385" s="142"/>
      <c r="FJ385" s="142"/>
      <c r="FK385" s="143">
        <v>243354</v>
      </c>
      <c r="FL385" s="143">
        <v>243354</v>
      </c>
      <c r="FM385" s="139" t="s">
        <v>708</v>
      </c>
      <c r="FN385" s="142"/>
      <c r="FO385" s="142"/>
      <c r="FP385" s="143">
        <v>243354</v>
      </c>
      <c r="FQ385" s="143">
        <v>243354</v>
      </c>
      <c r="FR385" s="139" t="s">
        <v>708</v>
      </c>
      <c r="FS385" s="465" t="s">
        <v>4723</v>
      </c>
      <c r="FT385" s="466">
        <v>45155</v>
      </c>
      <c r="FU385" s="467" t="s">
        <v>4799</v>
      </c>
      <c r="FW385" s="483" t="s">
        <v>4724</v>
      </c>
      <c r="FX385" s="482">
        <v>45119</v>
      </c>
      <c r="FY385" s="483" t="s">
        <v>4855</v>
      </c>
    </row>
    <row r="386" spans="1:181" ht="20.100000000000001" customHeight="1" x14ac:dyDescent="0.5">
      <c r="A386" s="109">
        <v>385</v>
      </c>
      <c r="B386" s="109" t="s">
        <v>3361</v>
      </c>
      <c r="C386" s="109">
        <v>99</v>
      </c>
      <c r="D386" s="367" t="s">
        <v>3372</v>
      </c>
      <c r="E386" s="110" t="s">
        <v>912</v>
      </c>
      <c r="F386" s="110" t="s">
        <v>1561</v>
      </c>
      <c r="G386" s="111" t="s">
        <v>399</v>
      </c>
      <c r="H386" s="110" t="s">
        <v>3352</v>
      </c>
      <c r="I386" s="110" t="s">
        <v>4173</v>
      </c>
      <c r="J386" s="110" t="s">
        <v>4174</v>
      </c>
      <c r="K386" s="111" t="s">
        <v>4175</v>
      </c>
      <c r="L386" s="111" t="s">
        <v>4637</v>
      </c>
      <c r="M386" s="111" t="s">
        <v>912</v>
      </c>
      <c r="N386" s="111" t="s">
        <v>1565</v>
      </c>
      <c r="O386" s="111" t="s">
        <v>4176</v>
      </c>
      <c r="P386" s="113">
        <v>15.452251</v>
      </c>
      <c r="Q386" s="113">
        <v>99.519486999999998</v>
      </c>
      <c r="R386" s="114" t="s">
        <v>4177</v>
      </c>
      <c r="S386" s="113" t="s">
        <v>4178</v>
      </c>
      <c r="T386" s="115" t="s">
        <v>4179</v>
      </c>
      <c r="U386" s="115" t="s">
        <v>4180</v>
      </c>
      <c r="V386" s="115"/>
      <c r="W386" s="305" t="s">
        <v>4181</v>
      </c>
      <c r="X386" s="305"/>
      <c r="Y386" s="115"/>
      <c r="Z386" s="181"/>
      <c r="AA386" s="181"/>
      <c r="AB386" s="305"/>
      <c r="AC386" s="305"/>
      <c r="AD386" s="166" t="s">
        <v>1313</v>
      </c>
      <c r="AE386" s="166" t="s">
        <v>1314</v>
      </c>
      <c r="AF386" s="117" t="s">
        <v>690</v>
      </c>
      <c r="AG386" s="132">
        <v>44965</v>
      </c>
      <c r="AH386" s="118" t="s">
        <v>691</v>
      </c>
      <c r="AI386" s="118" t="s">
        <v>692</v>
      </c>
      <c r="AJ386" s="145">
        <v>12</v>
      </c>
      <c r="AK386" s="146">
        <v>16</v>
      </c>
      <c r="AL386" s="146">
        <v>3.2</v>
      </c>
      <c r="AM386" s="146">
        <v>192</v>
      </c>
      <c r="AN386" s="147">
        <v>1</v>
      </c>
      <c r="AO386" s="147">
        <v>1</v>
      </c>
      <c r="AP386" s="116" t="s">
        <v>1142</v>
      </c>
      <c r="AQ386" s="147" t="s">
        <v>752</v>
      </c>
      <c r="AR386" s="147">
        <v>1</v>
      </c>
      <c r="AS386" s="149"/>
      <c r="AT386" s="138">
        <v>44967</v>
      </c>
      <c r="AU386" s="366" t="s">
        <v>3301</v>
      </c>
      <c r="AV386" s="149" t="s">
        <v>696</v>
      </c>
      <c r="AW386" s="150" t="s">
        <v>2438</v>
      </c>
      <c r="AX386" s="236"/>
      <c r="AY386" s="236"/>
      <c r="AZ386" s="236"/>
      <c r="BA386" s="147"/>
      <c r="BB386" s="147" t="s">
        <v>697</v>
      </c>
      <c r="BC386" s="236"/>
      <c r="BD386" s="235"/>
      <c r="BE386" s="150" t="s">
        <v>3302</v>
      </c>
      <c r="BF386" s="158">
        <v>1</v>
      </c>
      <c r="BG386" s="237" t="s">
        <v>699</v>
      </c>
      <c r="BH386" s="262" t="s">
        <v>1964</v>
      </c>
      <c r="BI386" s="237" t="s">
        <v>701</v>
      </c>
      <c r="BJ386" s="152"/>
      <c r="BK386" s="238"/>
      <c r="BL386" s="153"/>
      <c r="BM386" s="154"/>
      <c r="BN386" s="111" t="s">
        <v>4176</v>
      </c>
      <c r="BO386" s="226" t="s">
        <v>4176</v>
      </c>
      <c r="BP386" s="130"/>
      <c r="BQ386" s="116" t="s">
        <v>704</v>
      </c>
      <c r="BR386" s="116"/>
      <c r="BS386" s="132">
        <v>44965</v>
      </c>
      <c r="BT386" s="133">
        <v>100</v>
      </c>
      <c r="BU386" s="132">
        <v>44965</v>
      </c>
      <c r="BV386" s="132"/>
      <c r="BW386" s="132"/>
      <c r="BX386" s="134"/>
      <c r="BY386" s="134"/>
      <c r="BZ386" s="134"/>
      <c r="CA386" s="132"/>
      <c r="CB386" s="135"/>
      <c r="CC386" s="132"/>
      <c r="CD386" s="136"/>
      <c r="CE386" s="136"/>
      <c r="CF386" s="136"/>
      <c r="CG386" s="135"/>
      <c r="CH386" s="129" t="s">
        <v>701</v>
      </c>
      <c r="CI386" s="132">
        <v>44994</v>
      </c>
      <c r="CJ386" s="132">
        <v>44994</v>
      </c>
      <c r="CK386" s="132"/>
      <c r="CL386" s="132">
        <v>44994</v>
      </c>
      <c r="CM386" s="133">
        <v>100</v>
      </c>
      <c r="CN386" s="132">
        <v>44994</v>
      </c>
      <c r="CO386" s="132" t="s">
        <v>1610</v>
      </c>
      <c r="CP386" s="132">
        <v>45037</v>
      </c>
      <c r="CQ386" s="132">
        <v>45037</v>
      </c>
      <c r="CR386" s="132"/>
      <c r="CS386" s="132">
        <v>45037</v>
      </c>
      <c r="CT386" s="133">
        <v>100</v>
      </c>
      <c r="CU386" s="132">
        <v>45037</v>
      </c>
      <c r="CV386" s="117" t="s">
        <v>3290</v>
      </c>
      <c r="CW386" s="236"/>
      <c r="CX386" s="236"/>
      <c r="CY386" s="117">
        <v>45028</v>
      </c>
      <c r="CZ386" s="117">
        <v>45028</v>
      </c>
      <c r="DA386" s="117"/>
      <c r="DB386" s="117">
        <v>45028</v>
      </c>
      <c r="DC386" s="133">
        <v>100</v>
      </c>
      <c r="DD386" s="117">
        <v>45028</v>
      </c>
      <c r="DE386" s="138"/>
      <c r="DF386" s="138">
        <v>45023</v>
      </c>
      <c r="DG386" s="139" t="s">
        <v>4387</v>
      </c>
      <c r="DH386" s="117">
        <v>45050</v>
      </c>
      <c r="DI386" s="117">
        <v>45050</v>
      </c>
      <c r="DJ386" s="117">
        <v>45050</v>
      </c>
      <c r="DK386" s="117">
        <v>45050</v>
      </c>
      <c r="DL386" s="117"/>
      <c r="DM386" s="117"/>
      <c r="DN386" s="117"/>
      <c r="DO386" s="117"/>
      <c r="DP386" s="140"/>
      <c r="DQ386" s="117"/>
      <c r="DR386" s="117"/>
      <c r="DS386" s="117">
        <v>45069</v>
      </c>
      <c r="DT386" s="117">
        <v>45069</v>
      </c>
      <c r="DU386" s="117"/>
      <c r="DV386" s="117">
        <v>45069</v>
      </c>
      <c r="DW386" s="133">
        <v>100</v>
      </c>
      <c r="DX386" s="117">
        <v>45069</v>
      </c>
      <c r="DY386" s="117"/>
      <c r="DZ386" s="117"/>
      <c r="EA386" s="117"/>
      <c r="EB386" s="117"/>
      <c r="EC386" s="117"/>
      <c r="ED386" s="116"/>
      <c r="EE386" s="117"/>
      <c r="EF386" s="117"/>
      <c r="EG386" s="117">
        <v>45050</v>
      </c>
      <c r="EH386" s="117">
        <v>45050</v>
      </c>
      <c r="EI386" s="117"/>
      <c r="EJ386" s="117">
        <v>45051</v>
      </c>
      <c r="EK386" s="116">
        <v>100</v>
      </c>
      <c r="EL386" s="117">
        <v>45062</v>
      </c>
      <c r="EM386" s="122" t="s">
        <v>4777</v>
      </c>
      <c r="EN386" s="141"/>
      <c r="EO386" s="141"/>
      <c r="EP386" s="141"/>
      <c r="EQ386" s="141"/>
      <c r="ER386" s="141"/>
      <c r="ES386" s="141"/>
      <c r="ET386" s="141"/>
      <c r="EU386" s="117"/>
      <c r="EV386" s="117"/>
      <c r="EW386" s="117"/>
      <c r="EX386" s="117"/>
      <c r="EY386" s="117"/>
      <c r="EZ386" s="117"/>
      <c r="FA386" s="117"/>
      <c r="FB386" s="117">
        <v>45070</v>
      </c>
      <c r="FC386" s="117">
        <v>45070</v>
      </c>
      <c r="FD386" s="117">
        <v>45070</v>
      </c>
      <c r="FE386" s="117">
        <v>45070</v>
      </c>
      <c r="FF386" s="116">
        <v>70</v>
      </c>
      <c r="FG386" s="117"/>
      <c r="FH386" s="138"/>
      <c r="FI386" s="142"/>
      <c r="FJ386" s="142"/>
      <c r="FK386" s="143">
        <v>243347</v>
      </c>
      <c r="FL386" s="143">
        <v>243347</v>
      </c>
      <c r="FM386" s="139" t="s">
        <v>708</v>
      </c>
      <c r="FN386" s="142"/>
      <c r="FO386" s="142"/>
      <c r="FP386" s="143">
        <v>243347</v>
      </c>
      <c r="FQ386" s="143">
        <v>243347</v>
      </c>
      <c r="FR386" s="139" t="s">
        <v>708</v>
      </c>
      <c r="FS386" s="465" t="s">
        <v>4723</v>
      </c>
      <c r="FT386" s="466">
        <v>45156</v>
      </c>
      <c r="FU386" s="467" t="s">
        <v>4799</v>
      </c>
      <c r="FW386" s="483" t="s">
        <v>4724</v>
      </c>
      <c r="FX386" s="482">
        <v>45119</v>
      </c>
      <c r="FY386" s="483" t="s">
        <v>4855</v>
      </c>
    </row>
    <row r="387" spans="1:181" ht="20.100000000000001" customHeight="1" x14ac:dyDescent="0.5">
      <c r="A387" s="109">
        <v>386</v>
      </c>
      <c r="B387" s="109" t="s">
        <v>3361</v>
      </c>
      <c r="C387" s="109">
        <v>100</v>
      </c>
      <c r="D387" s="367" t="s">
        <v>3362</v>
      </c>
      <c r="E387" s="110" t="s">
        <v>912</v>
      </c>
      <c r="F387" s="110" t="s">
        <v>1561</v>
      </c>
      <c r="G387" s="111" t="s">
        <v>399</v>
      </c>
      <c r="H387" s="110" t="s">
        <v>4151</v>
      </c>
      <c r="I387" s="110" t="s">
        <v>4151</v>
      </c>
      <c r="J387" s="110" t="s">
        <v>4182</v>
      </c>
      <c r="K387" s="111" t="s">
        <v>4183</v>
      </c>
      <c r="L387" s="144" t="s">
        <v>4184</v>
      </c>
      <c r="M387" s="111" t="s">
        <v>912</v>
      </c>
      <c r="N387" s="111" t="s">
        <v>1565</v>
      </c>
      <c r="O387" s="111" t="s">
        <v>4185</v>
      </c>
      <c r="P387" s="176">
        <v>15.586710999999999</v>
      </c>
      <c r="Q387" s="176">
        <v>99.844806000000005</v>
      </c>
      <c r="R387" s="114" t="s">
        <v>4186</v>
      </c>
      <c r="S387" s="114" t="s">
        <v>4187</v>
      </c>
      <c r="T387" s="115"/>
      <c r="U387" s="115"/>
      <c r="V387" s="115"/>
      <c r="W387" s="265" t="s">
        <v>4188</v>
      </c>
      <c r="X387" s="265"/>
      <c r="Y387" s="115"/>
      <c r="Z387" s="181"/>
      <c r="AA387" s="181"/>
      <c r="AB387" s="265"/>
      <c r="AC387" s="265"/>
      <c r="AD387" s="166" t="s">
        <v>1313</v>
      </c>
      <c r="AE387" s="166" t="s">
        <v>1314</v>
      </c>
      <c r="AF387" s="117" t="s">
        <v>690</v>
      </c>
      <c r="AG387" s="132">
        <v>44966</v>
      </c>
      <c r="AH387" s="118" t="s">
        <v>691</v>
      </c>
      <c r="AI387" s="118" t="s">
        <v>692</v>
      </c>
      <c r="AJ387" s="145">
        <v>9</v>
      </c>
      <c r="AK387" s="146">
        <v>10</v>
      </c>
      <c r="AL387" s="146">
        <v>3</v>
      </c>
      <c r="AM387" s="146">
        <v>90</v>
      </c>
      <c r="AN387" s="147">
        <v>1</v>
      </c>
      <c r="AO387" s="147">
        <v>2</v>
      </c>
      <c r="AP387" s="116" t="s">
        <v>4189</v>
      </c>
      <c r="AQ387" s="147">
        <v>5</v>
      </c>
      <c r="AR387" s="147">
        <v>3</v>
      </c>
      <c r="AS387" s="149"/>
      <c r="AT387" s="138">
        <v>44967</v>
      </c>
      <c r="AU387" s="366" t="s">
        <v>3301</v>
      </c>
      <c r="AV387" s="149" t="s">
        <v>3289</v>
      </c>
      <c r="AW387" s="150" t="s">
        <v>1386</v>
      </c>
      <c r="AX387" s="236"/>
      <c r="AY387" s="236"/>
      <c r="AZ387" s="236"/>
      <c r="BA387" s="147"/>
      <c r="BB387" s="147"/>
      <c r="BC387" s="236"/>
      <c r="BD387" s="235" t="s">
        <v>698</v>
      </c>
      <c r="BE387" s="235"/>
      <c r="BF387" s="235"/>
      <c r="BG387" s="237" t="s">
        <v>699</v>
      </c>
      <c r="BH387" s="237" t="s">
        <v>1964</v>
      </c>
      <c r="BI387" s="237" t="s">
        <v>701</v>
      </c>
      <c r="BJ387" s="238"/>
      <c r="BK387" s="238"/>
      <c r="BL387" s="153"/>
      <c r="BM387" s="154"/>
      <c r="BN387" s="111" t="s">
        <v>4185</v>
      </c>
      <c r="BO387" s="226" t="s">
        <v>4185</v>
      </c>
      <c r="BP387" s="130"/>
      <c r="BQ387" s="116" t="s">
        <v>704</v>
      </c>
      <c r="BR387" s="116"/>
      <c r="BS387" s="132">
        <v>44966</v>
      </c>
      <c r="BT387" s="133">
        <v>100</v>
      </c>
      <c r="BU387" s="132">
        <v>44966</v>
      </c>
      <c r="BV387" s="132"/>
      <c r="BW387" s="132"/>
      <c r="BX387" s="134"/>
      <c r="BY387" s="134"/>
      <c r="BZ387" s="134"/>
      <c r="CA387" s="132"/>
      <c r="CB387" s="135"/>
      <c r="CC387" s="132"/>
      <c r="CD387" s="136"/>
      <c r="CE387" s="136"/>
      <c r="CF387" s="136"/>
      <c r="CG387" s="135"/>
      <c r="CH387" s="129" t="s">
        <v>701</v>
      </c>
      <c r="CI387" s="132">
        <v>44998</v>
      </c>
      <c r="CJ387" s="132">
        <v>44998</v>
      </c>
      <c r="CK387" s="132"/>
      <c r="CL387" s="132">
        <v>44998</v>
      </c>
      <c r="CM387" s="133">
        <v>100</v>
      </c>
      <c r="CN387" s="132">
        <v>44998</v>
      </c>
      <c r="CO387" s="132" t="s">
        <v>1610</v>
      </c>
      <c r="CP387" s="132">
        <v>45027</v>
      </c>
      <c r="CQ387" s="132">
        <v>45027</v>
      </c>
      <c r="CR387" s="117"/>
      <c r="CS387" s="132">
        <v>45027</v>
      </c>
      <c r="CT387" s="133">
        <v>100</v>
      </c>
      <c r="CU387" s="132">
        <v>45027</v>
      </c>
      <c r="CV387" s="117"/>
      <c r="CW387" s="236"/>
      <c r="CX387" s="236"/>
      <c r="CY387" s="117">
        <v>45019</v>
      </c>
      <c r="CZ387" s="117">
        <v>45019</v>
      </c>
      <c r="DA387" s="117"/>
      <c r="DB387" s="117">
        <v>45020</v>
      </c>
      <c r="DC387" s="133">
        <v>100</v>
      </c>
      <c r="DD387" s="117">
        <v>45026</v>
      </c>
      <c r="DE387" s="138" t="s">
        <v>4190</v>
      </c>
      <c r="DF387" s="138">
        <v>45023</v>
      </c>
      <c r="DG387" s="139" t="s">
        <v>4387</v>
      </c>
      <c r="DH387" s="117">
        <v>45037</v>
      </c>
      <c r="DI387" s="117">
        <v>45037</v>
      </c>
      <c r="DJ387" s="117">
        <v>45037</v>
      </c>
      <c r="DK387" s="117">
        <v>45037</v>
      </c>
      <c r="DL387" s="117"/>
      <c r="DM387" s="117"/>
      <c r="DN387" s="117"/>
      <c r="DO387" s="117"/>
      <c r="DP387" s="140"/>
      <c r="DQ387" s="117"/>
      <c r="DR387" s="117"/>
      <c r="DS387" s="117">
        <v>45063</v>
      </c>
      <c r="DT387" s="117">
        <v>45063</v>
      </c>
      <c r="DU387" s="117"/>
      <c r="DV387" s="117">
        <v>45063</v>
      </c>
      <c r="DW387" s="133">
        <v>100</v>
      </c>
      <c r="DX387" s="117">
        <v>45063</v>
      </c>
      <c r="DY387" s="117"/>
      <c r="DZ387" s="117"/>
      <c r="EA387" s="117"/>
      <c r="EB387" s="117"/>
      <c r="EC387" s="117"/>
      <c r="ED387" s="116"/>
      <c r="EE387" s="117"/>
      <c r="EF387" s="117"/>
      <c r="EG387" s="117">
        <v>45051</v>
      </c>
      <c r="EH387" s="117">
        <v>45051</v>
      </c>
      <c r="EI387" s="117"/>
      <c r="EJ387" s="117">
        <v>45052</v>
      </c>
      <c r="EK387" s="116">
        <v>100</v>
      </c>
      <c r="EL387" s="117">
        <v>45062</v>
      </c>
      <c r="EM387" s="122" t="s">
        <v>4781</v>
      </c>
      <c r="EN387" s="141"/>
      <c r="EO387" s="141"/>
      <c r="EP387" s="141"/>
      <c r="EQ387" s="141"/>
      <c r="ER387" s="141"/>
      <c r="ES387" s="141"/>
      <c r="ET387" s="141"/>
      <c r="EU387" s="117"/>
      <c r="EV387" s="117"/>
      <c r="EW387" s="117"/>
      <c r="EX387" s="117"/>
      <c r="EY387" s="117"/>
      <c r="EZ387" s="117"/>
      <c r="FA387" s="117"/>
      <c r="FB387" s="117">
        <v>45070</v>
      </c>
      <c r="FC387" s="117">
        <v>45070</v>
      </c>
      <c r="FD387" s="117">
        <v>45070</v>
      </c>
      <c r="FE387" s="117">
        <v>45070</v>
      </c>
      <c r="FF387" s="116">
        <v>70</v>
      </c>
      <c r="FG387" s="117"/>
      <c r="FH387" s="138" t="s">
        <v>4920</v>
      </c>
      <c r="FI387" s="142"/>
      <c r="FJ387" s="142"/>
      <c r="FK387" s="143">
        <v>243347</v>
      </c>
      <c r="FL387" s="143">
        <v>243347</v>
      </c>
      <c r="FM387" s="139" t="s">
        <v>708</v>
      </c>
      <c r="FN387" s="142"/>
      <c r="FO387" s="142"/>
      <c r="FP387" s="143">
        <v>243347</v>
      </c>
      <c r="FQ387" s="143">
        <v>243347</v>
      </c>
      <c r="FR387" s="139" t="s">
        <v>708</v>
      </c>
      <c r="FS387" s="465" t="s">
        <v>4723</v>
      </c>
      <c r="FT387" s="466">
        <v>45156</v>
      </c>
      <c r="FU387" s="467" t="s">
        <v>4799</v>
      </c>
      <c r="FW387" s="483" t="s">
        <v>4724</v>
      </c>
      <c r="FX387" s="482">
        <v>45119</v>
      </c>
      <c r="FY387" s="483" t="s">
        <v>4855</v>
      </c>
    </row>
    <row r="388" spans="1:181" ht="20.100000000000001" customHeight="1" x14ac:dyDescent="0.5">
      <c r="A388" s="109">
        <v>387</v>
      </c>
      <c r="B388" s="109" t="s">
        <v>4191</v>
      </c>
      <c r="C388" s="109">
        <v>1</v>
      </c>
      <c r="D388" s="367" t="s">
        <v>4192</v>
      </c>
      <c r="E388" s="110" t="s">
        <v>4193</v>
      </c>
      <c r="F388" s="110" t="s">
        <v>1202</v>
      </c>
      <c r="G388" s="111" t="s">
        <v>74</v>
      </c>
      <c r="H388" s="110" t="s">
        <v>1295</v>
      </c>
      <c r="I388" s="110" t="s">
        <v>4194</v>
      </c>
      <c r="J388" s="110"/>
      <c r="K388" s="111" t="s">
        <v>4195</v>
      </c>
      <c r="L388" s="111"/>
      <c r="M388" s="111" t="s">
        <v>4193</v>
      </c>
      <c r="N388" s="111" t="s">
        <v>1207</v>
      </c>
      <c r="O388" s="111" t="s">
        <v>4197</v>
      </c>
      <c r="P388" s="113">
        <v>12.355007000000001</v>
      </c>
      <c r="Q388" s="113">
        <v>102.223438</v>
      </c>
      <c r="R388" s="114" t="s">
        <v>4198</v>
      </c>
      <c r="S388" s="114" t="s">
        <v>4199</v>
      </c>
      <c r="T388" s="115"/>
      <c r="U388" s="115"/>
      <c r="V388" s="115"/>
      <c r="W388" s="115" t="s">
        <v>4200</v>
      </c>
      <c r="X388" s="115"/>
      <c r="Y388" s="115"/>
      <c r="Z388" s="181"/>
      <c r="AA388" s="181"/>
      <c r="AB388" s="115"/>
      <c r="AC388" s="115"/>
      <c r="AD388" s="166" t="s">
        <v>1211</v>
      </c>
      <c r="AE388" s="266" t="s">
        <v>1212</v>
      </c>
      <c r="AF388" s="267">
        <v>44981</v>
      </c>
      <c r="AG388" s="132">
        <v>44980</v>
      </c>
      <c r="AH388" s="118" t="s">
        <v>691</v>
      </c>
      <c r="AI388" s="118" t="s">
        <v>692</v>
      </c>
      <c r="AJ388" s="145">
        <v>4</v>
      </c>
      <c r="AK388" s="146">
        <v>9</v>
      </c>
      <c r="AL388" s="146">
        <v>2.6</v>
      </c>
      <c r="AM388" s="146">
        <v>36</v>
      </c>
      <c r="AN388" s="147">
        <v>1</v>
      </c>
      <c r="AO388" s="147">
        <v>1</v>
      </c>
      <c r="AP388" s="116" t="s">
        <v>4201</v>
      </c>
      <c r="AQ388" s="147" t="s">
        <v>1226</v>
      </c>
      <c r="AR388" s="147">
        <v>1</v>
      </c>
      <c r="AS388" s="149"/>
      <c r="AT388" s="122"/>
      <c r="AU388" s="142"/>
      <c r="AV388" s="149"/>
      <c r="AW388" s="150"/>
      <c r="AX388" s="149"/>
      <c r="AY388" s="149"/>
      <c r="AZ388" s="149"/>
      <c r="BA388" s="149"/>
      <c r="BB388" s="149"/>
      <c r="BC388" s="149"/>
      <c r="BD388" s="150" t="s">
        <v>698</v>
      </c>
      <c r="BE388" s="150"/>
      <c r="BF388" s="150"/>
      <c r="BG388" s="151" t="s">
        <v>699</v>
      </c>
      <c r="BH388" s="151" t="s">
        <v>1964</v>
      </c>
      <c r="BI388" s="151" t="s">
        <v>701</v>
      </c>
      <c r="BJ388" s="152"/>
      <c r="BK388" s="152"/>
      <c r="BL388" s="153" t="s">
        <v>4202</v>
      </c>
      <c r="BM388" s="154"/>
      <c r="BN388" s="268" t="s">
        <v>4197</v>
      </c>
      <c r="BO388" s="257" t="s">
        <v>4196</v>
      </c>
      <c r="BP388" s="257" t="s">
        <v>703</v>
      </c>
      <c r="BQ388" s="269" t="s">
        <v>1215</v>
      </c>
      <c r="BR388" s="269"/>
      <c r="BS388" s="267">
        <v>44981</v>
      </c>
      <c r="BT388" s="133">
        <v>100</v>
      </c>
      <c r="BU388" s="132">
        <v>44980</v>
      </c>
      <c r="BV388" s="132"/>
      <c r="BW388" s="132"/>
      <c r="BX388" s="134"/>
      <c r="BY388" s="134"/>
      <c r="BZ388" s="134"/>
      <c r="CA388" s="132"/>
      <c r="CB388" s="135"/>
      <c r="CC388" s="132"/>
      <c r="CD388" s="136"/>
      <c r="CE388" s="136"/>
      <c r="CF388" s="136"/>
      <c r="CG388" s="135"/>
      <c r="CH388" s="129"/>
      <c r="CI388" s="132">
        <v>44998</v>
      </c>
      <c r="CJ388" s="132">
        <v>44998</v>
      </c>
      <c r="CK388" s="132"/>
      <c r="CL388" s="132">
        <v>44998</v>
      </c>
      <c r="CM388" s="133">
        <v>100</v>
      </c>
      <c r="CN388" s="132">
        <v>44998</v>
      </c>
      <c r="CO388" s="240"/>
      <c r="CP388" s="132">
        <v>44998</v>
      </c>
      <c r="CQ388" s="132">
        <v>44998</v>
      </c>
      <c r="CR388" s="240"/>
      <c r="CS388" s="132">
        <v>44998</v>
      </c>
      <c r="CT388" s="133">
        <v>100</v>
      </c>
      <c r="CU388" s="132">
        <v>44998</v>
      </c>
      <c r="CV388" s="116"/>
      <c r="CW388" s="149"/>
      <c r="CX388" s="149"/>
      <c r="CY388" s="117">
        <v>45015</v>
      </c>
      <c r="CZ388" s="117">
        <v>45015</v>
      </c>
      <c r="DA388" s="117"/>
      <c r="DB388" s="117">
        <v>45015</v>
      </c>
      <c r="DC388" s="133">
        <v>100</v>
      </c>
      <c r="DD388" s="117">
        <v>45015</v>
      </c>
      <c r="DE388" s="138"/>
      <c r="DF388" s="138">
        <v>45007</v>
      </c>
      <c r="DG388" s="139" t="s">
        <v>4446</v>
      </c>
      <c r="DH388" s="117">
        <v>45020</v>
      </c>
      <c r="DI388" s="117">
        <v>45020</v>
      </c>
      <c r="DJ388" s="117">
        <v>45020</v>
      </c>
      <c r="DK388" s="117">
        <v>45020</v>
      </c>
      <c r="DL388" s="240"/>
      <c r="DM388" s="240"/>
      <c r="DN388" s="240"/>
      <c r="DO388" s="240"/>
      <c r="DP388" s="271"/>
      <c r="DQ388" s="240"/>
      <c r="DR388" s="240"/>
      <c r="DS388" s="117" t="s">
        <v>4922</v>
      </c>
      <c r="DT388" s="117" t="s">
        <v>4922</v>
      </c>
      <c r="DU388" s="117"/>
      <c r="DV388" s="117" t="s">
        <v>4922</v>
      </c>
      <c r="DW388" s="133">
        <v>100</v>
      </c>
      <c r="DX388" s="117" t="s">
        <v>4922</v>
      </c>
      <c r="DY388" s="240"/>
      <c r="DZ388" s="117"/>
      <c r="EA388" s="117"/>
      <c r="EB388" s="240"/>
      <c r="EC388" s="117"/>
      <c r="ED388" s="240"/>
      <c r="EE388" s="117"/>
      <c r="EF388" s="240"/>
      <c r="EG388" s="117">
        <v>45052</v>
      </c>
      <c r="EH388" s="117">
        <v>45052</v>
      </c>
      <c r="EI388" s="117"/>
      <c r="EJ388" s="117">
        <v>45053</v>
      </c>
      <c r="EK388" s="116">
        <v>100</v>
      </c>
      <c r="EL388" s="117">
        <v>45062</v>
      </c>
      <c r="EM388" s="122" t="s">
        <v>4776</v>
      </c>
      <c r="EN388" s="240"/>
      <c r="EO388" s="240"/>
      <c r="EP388" s="240"/>
      <c r="EQ388" s="240"/>
      <c r="ER388" s="240"/>
      <c r="ES388" s="240"/>
      <c r="ET388" s="240"/>
      <c r="EU388" s="240"/>
      <c r="EV388" s="240"/>
      <c r="EW388" s="240"/>
      <c r="EX388" s="240"/>
      <c r="EY388" s="240"/>
      <c r="EZ388" s="240"/>
      <c r="FA388" s="240"/>
      <c r="FB388" s="117">
        <v>45057</v>
      </c>
      <c r="FC388" s="117">
        <v>45065</v>
      </c>
      <c r="FD388" s="117">
        <v>45065</v>
      </c>
      <c r="FE388" s="117">
        <v>45065</v>
      </c>
      <c r="FF388" s="116">
        <v>70</v>
      </c>
      <c r="FG388" s="117"/>
      <c r="FH388" s="138"/>
      <c r="FI388" s="142"/>
      <c r="FJ388" s="142"/>
      <c r="FK388" s="143"/>
      <c r="FL388" s="143"/>
      <c r="FM388" s="139"/>
      <c r="FN388" s="142"/>
      <c r="FO388" s="142"/>
      <c r="FP388" s="143"/>
      <c r="FQ388" s="143"/>
      <c r="FR388" s="139"/>
      <c r="FS388" s="452" t="s">
        <v>4718</v>
      </c>
      <c r="FT388" s="453">
        <v>45181</v>
      </c>
      <c r="FU388" s="454" t="s">
        <v>4808</v>
      </c>
      <c r="FW388" s="451" t="s">
        <v>4723</v>
      </c>
      <c r="FX388" s="463">
        <v>45139</v>
      </c>
      <c r="FY388" s="451" t="s">
        <v>4715</v>
      </c>
    </row>
    <row r="389" spans="1:181" ht="20.100000000000001" customHeight="1" x14ac:dyDescent="0.5">
      <c r="A389" s="109">
        <v>388</v>
      </c>
      <c r="B389" s="109" t="s">
        <v>4191</v>
      </c>
      <c r="C389" s="109">
        <v>2</v>
      </c>
      <c r="D389" s="367" t="s">
        <v>4192</v>
      </c>
      <c r="E389" s="110" t="s">
        <v>4193</v>
      </c>
      <c r="F389" s="110" t="s">
        <v>1202</v>
      </c>
      <c r="G389" s="111" t="s">
        <v>74</v>
      </c>
      <c r="H389" s="110" t="s">
        <v>3415</v>
      </c>
      <c r="I389" s="110" t="s">
        <v>4203</v>
      </c>
      <c r="J389" s="110"/>
      <c r="K389" s="111" t="s">
        <v>4204</v>
      </c>
      <c r="L389" s="111"/>
      <c r="M389" s="111" t="s">
        <v>4193</v>
      </c>
      <c r="N389" s="111" t="s">
        <v>1207</v>
      </c>
      <c r="O389" s="111" t="s">
        <v>4206</v>
      </c>
      <c r="P389" s="113">
        <v>12.640337000000001</v>
      </c>
      <c r="Q389" s="113">
        <v>102.281113</v>
      </c>
      <c r="R389" s="114" t="s">
        <v>4207</v>
      </c>
      <c r="S389" s="114" t="s">
        <v>4208</v>
      </c>
      <c r="T389" s="115"/>
      <c r="U389" s="115"/>
      <c r="V389" s="115"/>
      <c r="W389" s="115" t="s">
        <v>4209</v>
      </c>
      <c r="X389" s="115"/>
      <c r="Y389" s="115"/>
      <c r="Z389" s="181"/>
      <c r="AA389" s="181"/>
      <c r="AB389" s="115"/>
      <c r="AC389" s="115"/>
      <c r="AD389" s="166" t="s">
        <v>1224</v>
      </c>
      <c r="AE389" s="266" t="s">
        <v>1225</v>
      </c>
      <c r="AF389" s="273">
        <v>44980</v>
      </c>
      <c r="AG389" s="132">
        <v>44980</v>
      </c>
      <c r="AH389" s="118" t="s">
        <v>691</v>
      </c>
      <c r="AI389" s="118" t="s">
        <v>692</v>
      </c>
      <c r="AJ389" s="145">
        <v>6</v>
      </c>
      <c r="AK389" s="146">
        <v>7.4</v>
      </c>
      <c r="AL389" s="146">
        <v>2.8</v>
      </c>
      <c r="AM389" s="146">
        <v>44.4</v>
      </c>
      <c r="AN389" s="147">
        <v>1</v>
      </c>
      <c r="AO389" s="147">
        <v>1</v>
      </c>
      <c r="AP389" s="116" t="s">
        <v>4210</v>
      </c>
      <c r="AQ389" s="147" t="s">
        <v>1226</v>
      </c>
      <c r="AR389" s="147">
        <v>3</v>
      </c>
      <c r="AS389" s="149"/>
      <c r="AT389" s="122"/>
      <c r="AU389" s="142"/>
      <c r="AV389" s="149"/>
      <c r="AW389" s="150"/>
      <c r="AX389" s="149"/>
      <c r="AY389" s="149"/>
      <c r="AZ389" s="149"/>
      <c r="BA389" s="149"/>
      <c r="BB389" s="149"/>
      <c r="BC389" s="149"/>
      <c r="BD389" s="150"/>
      <c r="BE389" s="150"/>
      <c r="BF389" s="150"/>
      <c r="BG389" s="151"/>
      <c r="BH389" s="151" t="s">
        <v>1964</v>
      </c>
      <c r="BI389" s="151"/>
      <c r="BJ389" s="152" t="s">
        <v>1377</v>
      </c>
      <c r="BK389" s="152"/>
      <c r="BL389" s="153"/>
      <c r="BM389" s="154"/>
      <c r="BN389" s="268" t="s">
        <v>4206</v>
      </c>
      <c r="BO389" s="257" t="s">
        <v>4205</v>
      </c>
      <c r="BP389" s="257" t="s">
        <v>703</v>
      </c>
      <c r="BQ389" s="269" t="s">
        <v>1215</v>
      </c>
      <c r="BR389" s="269"/>
      <c r="BS389" s="273">
        <v>44980</v>
      </c>
      <c r="BT389" s="133">
        <v>100</v>
      </c>
      <c r="BU389" s="132">
        <v>44980</v>
      </c>
      <c r="BV389" s="132"/>
      <c r="BW389" s="132"/>
      <c r="BX389" s="134"/>
      <c r="BY389" s="134"/>
      <c r="BZ389" s="134"/>
      <c r="CA389" s="132"/>
      <c r="CB389" s="171"/>
      <c r="CC389" s="172"/>
      <c r="CD389" s="173"/>
      <c r="CE389" s="173"/>
      <c r="CF389" s="173"/>
      <c r="CG389" s="171"/>
      <c r="CH389" s="129"/>
      <c r="CI389" s="132">
        <v>45011</v>
      </c>
      <c r="CJ389" s="132">
        <v>45011</v>
      </c>
      <c r="CK389" s="240"/>
      <c r="CL389" s="132">
        <v>45011</v>
      </c>
      <c r="CM389" s="133">
        <v>100</v>
      </c>
      <c r="CN389" s="132">
        <v>45011</v>
      </c>
      <c r="CO389" s="240"/>
      <c r="CP389" s="132">
        <v>45011</v>
      </c>
      <c r="CQ389" s="132">
        <v>45011</v>
      </c>
      <c r="CR389" s="240"/>
      <c r="CS389" s="132">
        <v>45011</v>
      </c>
      <c r="CT389" s="133">
        <v>100</v>
      </c>
      <c r="CU389" s="132">
        <v>45011</v>
      </c>
      <c r="CV389" s="116"/>
      <c r="CW389" s="149"/>
      <c r="CX389" s="149"/>
      <c r="CY389" s="117">
        <v>45017</v>
      </c>
      <c r="CZ389" s="117">
        <v>45016</v>
      </c>
      <c r="DA389" s="117"/>
      <c r="DB389" s="117">
        <v>45016</v>
      </c>
      <c r="DC389" s="133">
        <v>100</v>
      </c>
      <c r="DD389" s="117">
        <v>45016</v>
      </c>
      <c r="DE389" s="138"/>
      <c r="DF389" s="138">
        <v>45007</v>
      </c>
      <c r="DG389" s="139" t="s">
        <v>4446</v>
      </c>
      <c r="DH389" s="117">
        <v>45035</v>
      </c>
      <c r="DI389" s="117">
        <v>45035</v>
      </c>
      <c r="DJ389" s="117">
        <v>45035</v>
      </c>
      <c r="DK389" s="117">
        <v>45035</v>
      </c>
      <c r="DL389" s="240"/>
      <c r="DM389" s="240"/>
      <c r="DN389" s="240"/>
      <c r="DO389" s="240"/>
      <c r="DP389" s="271"/>
      <c r="DQ389" s="240"/>
      <c r="DR389" s="240"/>
      <c r="DS389" s="117" t="s">
        <v>4922</v>
      </c>
      <c r="DT389" s="117" t="s">
        <v>4922</v>
      </c>
      <c r="DU389" s="117"/>
      <c r="DV389" s="117" t="s">
        <v>4922</v>
      </c>
      <c r="DW389" s="133">
        <v>100</v>
      </c>
      <c r="DX389" s="117" t="s">
        <v>4922</v>
      </c>
      <c r="DY389" s="240"/>
      <c r="DZ389" s="117"/>
      <c r="EA389" s="117"/>
      <c r="EB389" s="240"/>
      <c r="EC389" s="117"/>
      <c r="ED389" s="240"/>
      <c r="EE389" s="117"/>
      <c r="EF389" s="240"/>
      <c r="EG389" s="117">
        <v>45051</v>
      </c>
      <c r="EH389" s="117">
        <v>45051</v>
      </c>
      <c r="EI389" s="117"/>
      <c r="EJ389" s="117">
        <v>45052</v>
      </c>
      <c r="EK389" s="116">
        <v>100</v>
      </c>
      <c r="EL389" s="117">
        <v>45062</v>
      </c>
      <c r="EM389" s="122" t="s">
        <v>4921</v>
      </c>
      <c r="EN389" s="240"/>
      <c r="EO389" s="240"/>
      <c r="EP389" s="240"/>
      <c r="EQ389" s="240"/>
      <c r="ER389" s="240"/>
      <c r="ES389" s="240"/>
      <c r="ET389" s="240"/>
      <c r="EU389" s="240"/>
      <c r="EV389" s="240"/>
      <c r="EW389" s="240"/>
      <c r="EX389" s="240"/>
      <c r="EY389" s="240"/>
      <c r="EZ389" s="240"/>
      <c r="FA389" s="240"/>
      <c r="FB389" s="117">
        <v>45056</v>
      </c>
      <c r="FC389" s="117">
        <v>45065</v>
      </c>
      <c r="FD389" s="117">
        <v>45065</v>
      </c>
      <c r="FE389" s="117">
        <v>45065</v>
      </c>
      <c r="FF389" s="116">
        <v>70</v>
      </c>
      <c r="FG389" s="117"/>
      <c r="FH389" s="138"/>
      <c r="FI389" s="142"/>
      <c r="FJ389" s="142"/>
      <c r="FK389" s="143">
        <v>243341</v>
      </c>
      <c r="FL389" s="143">
        <v>243341</v>
      </c>
      <c r="FM389" s="139" t="s">
        <v>708</v>
      </c>
      <c r="FN389" s="142"/>
      <c r="FO389" s="142"/>
      <c r="FP389" s="143">
        <v>243341</v>
      </c>
      <c r="FQ389" s="143">
        <v>243341</v>
      </c>
      <c r="FR389" s="139" t="s">
        <v>708</v>
      </c>
      <c r="FS389" s="452" t="s">
        <v>4718</v>
      </c>
      <c r="FT389" s="453">
        <v>45181</v>
      </c>
      <c r="FU389" s="454" t="s">
        <v>4808</v>
      </c>
      <c r="FW389" s="451" t="s">
        <v>4723</v>
      </c>
      <c r="FX389" s="463">
        <v>45139</v>
      </c>
      <c r="FY389" s="451" t="s">
        <v>4715</v>
      </c>
    </row>
    <row r="390" spans="1:181" ht="20.100000000000001" customHeight="1" x14ac:dyDescent="0.5">
      <c r="A390" s="109">
        <v>389</v>
      </c>
      <c r="B390" s="109" t="s">
        <v>4191</v>
      </c>
      <c r="C390" s="109">
        <v>3</v>
      </c>
      <c r="D390" s="367" t="s">
        <v>4192</v>
      </c>
      <c r="E390" s="110" t="s">
        <v>4193</v>
      </c>
      <c r="F390" s="110" t="s">
        <v>1202</v>
      </c>
      <c r="G390" s="111" t="s">
        <v>74</v>
      </c>
      <c r="H390" s="110" t="s">
        <v>3422</v>
      </c>
      <c r="I390" s="110" t="s">
        <v>3423</v>
      </c>
      <c r="J390" s="110"/>
      <c r="K390" s="111" t="s">
        <v>4211</v>
      </c>
      <c r="L390" s="111"/>
      <c r="M390" s="111" t="s">
        <v>4193</v>
      </c>
      <c r="N390" s="111" t="s">
        <v>1207</v>
      </c>
      <c r="O390" s="111" t="s">
        <v>4213</v>
      </c>
      <c r="P390" s="113">
        <v>13.245499000000001</v>
      </c>
      <c r="Q390" s="113">
        <v>102.309479</v>
      </c>
      <c r="R390" s="114" t="s">
        <v>4214</v>
      </c>
      <c r="S390" s="114" t="s">
        <v>4215</v>
      </c>
      <c r="T390" s="115"/>
      <c r="U390" s="115"/>
      <c r="V390" s="115"/>
      <c r="W390" s="115" t="s">
        <v>490</v>
      </c>
      <c r="X390" s="115"/>
      <c r="Y390" s="115"/>
      <c r="Z390" s="181"/>
      <c r="AA390" s="181"/>
      <c r="AB390" s="115"/>
      <c r="AC390" s="115"/>
      <c r="AD390" s="166" t="s">
        <v>1224</v>
      </c>
      <c r="AE390" s="266" t="s">
        <v>1225</v>
      </c>
      <c r="AF390" s="273">
        <v>44980</v>
      </c>
      <c r="AG390" s="132">
        <v>44980</v>
      </c>
      <c r="AH390" s="118" t="s">
        <v>691</v>
      </c>
      <c r="AI390" s="118" t="s">
        <v>692</v>
      </c>
      <c r="AJ390" s="145">
        <v>6</v>
      </c>
      <c r="AK390" s="146">
        <v>8.8000000000000007</v>
      </c>
      <c r="AL390" s="146">
        <v>2.8</v>
      </c>
      <c r="AM390" s="146">
        <v>52.8</v>
      </c>
      <c r="AN390" s="147">
        <v>1</v>
      </c>
      <c r="AO390" s="147">
        <v>1</v>
      </c>
      <c r="AP390" s="116" t="s">
        <v>4216</v>
      </c>
      <c r="AQ390" s="147" t="s">
        <v>1226</v>
      </c>
      <c r="AR390" s="147">
        <v>1</v>
      </c>
      <c r="AS390" s="149"/>
      <c r="AT390" s="122"/>
      <c r="AU390" s="142"/>
      <c r="AV390" s="149"/>
      <c r="AW390" s="150"/>
      <c r="AX390" s="149"/>
      <c r="AY390" s="149"/>
      <c r="AZ390" s="149"/>
      <c r="BA390" s="149"/>
      <c r="BB390" s="149"/>
      <c r="BC390" s="149"/>
      <c r="BD390" s="150"/>
      <c r="BE390" s="150"/>
      <c r="BF390" s="150"/>
      <c r="BG390" s="151"/>
      <c r="BH390" s="151" t="s">
        <v>1964</v>
      </c>
      <c r="BI390" s="151"/>
      <c r="BJ390" s="152" t="s">
        <v>1377</v>
      </c>
      <c r="BK390" s="152"/>
      <c r="BL390" s="153"/>
      <c r="BM390" s="154"/>
      <c r="BN390" s="268" t="s">
        <v>4213</v>
      </c>
      <c r="BO390" s="257" t="s">
        <v>4212</v>
      </c>
      <c r="BP390" s="257" t="s">
        <v>703</v>
      </c>
      <c r="BQ390" s="269" t="s">
        <v>1215</v>
      </c>
      <c r="BR390" s="269"/>
      <c r="BS390" s="273">
        <v>44980</v>
      </c>
      <c r="BT390" s="133">
        <v>100</v>
      </c>
      <c r="BU390" s="132">
        <v>44980</v>
      </c>
      <c r="BV390" s="132"/>
      <c r="BW390" s="132"/>
      <c r="BX390" s="134"/>
      <c r="BY390" s="134"/>
      <c r="BZ390" s="134"/>
      <c r="CA390" s="132"/>
      <c r="CB390" s="171"/>
      <c r="CC390" s="172"/>
      <c r="CD390" s="173"/>
      <c r="CE390" s="173"/>
      <c r="CF390" s="173"/>
      <c r="CG390" s="171"/>
      <c r="CH390" s="129"/>
      <c r="CI390" s="132">
        <v>44980</v>
      </c>
      <c r="CJ390" s="132">
        <v>44980</v>
      </c>
      <c r="CK390" s="132"/>
      <c r="CL390" s="132">
        <v>44980</v>
      </c>
      <c r="CM390" s="133">
        <v>100</v>
      </c>
      <c r="CN390" s="132">
        <v>44980</v>
      </c>
      <c r="CO390" s="240"/>
      <c r="CP390" s="132">
        <v>44980</v>
      </c>
      <c r="CQ390" s="132">
        <v>44980</v>
      </c>
      <c r="CR390" s="132"/>
      <c r="CS390" s="132">
        <v>45009</v>
      </c>
      <c r="CT390" s="133">
        <v>100</v>
      </c>
      <c r="CU390" s="117">
        <v>45009</v>
      </c>
      <c r="CV390" s="116"/>
      <c r="CW390" s="149"/>
      <c r="CX390" s="149"/>
      <c r="CY390" s="117">
        <v>45018</v>
      </c>
      <c r="CZ390" s="117">
        <v>45018</v>
      </c>
      <c r="DA390" s="117"/>
      <c r="DB390" s="117">
        <v>45018</v>
      </c>
      <c r="DC390" s="133">
        <v>100</v>
      </c>
      <c r="DD390" s="117">
        <v>45018</v>
      </c>
      <c r="DE390" s="138"/>
      <c r="DF390" s="138">
        <v>45007</v>
      </c>
      <c r="DG390" s="139" t="s">
        <v>4446</v>
      </c>
      <c r="DH390" s="117">
        <v>45036</v>
      </c>
      <c r="DI390" s="117">
        <v>45036</v>
      </c>
      <c r="DJ390" s="117">
        <v>45036</v>
      </c>
      <c r="DK390" s="117">
        <v>45036</v>
      </c>
      <c r="DL390" s="240"/>
      <c r="DM390" s="240"/>
      <c r="DN390" s="240"/>
      <c r="DO390" s="240"/>
      <c r="DP390" s="271"/>
      <c r="DQ390" s="240"/>
      <c r="DR390" s="240"/>
      <c r="DS390" s="117" t="s">
        <v>4922</v>
      </c>
      <c r="DT390" s="117" t="s">
        <v>4922</v>
      </c>
      <c r="DU390" s="117"/>
      <c r="DV390" s="117" t="s">
        <v>4922</v>
      </c>
      <c r="DW390" s="133">
        <v>100</v>
      </c>
      <c r="DX390" s="117" t="s">
        <v>4922</v>
      </c>
      <c r="DY390" s="240"/>
      <c r="DZ390" s="117">
        <v>45045</v>
      </c>
      <c r="EA390" s="117">
        <v>45045</v>
      </c>
      <c r="EB390" s="240"/>
      <c r="EC390" s="117">
        <v>45045</v>
      </c>
      <c r="ED390" s="116">
        <v>100</v>
      </c>
      <c r="EE390" s="117">
        <v>45045</v>
      </c>
      <c r="EF390" s="240" t="s">
        <v>4578</v>
      </c>
      <c r="EG390" s="117">
        <v>45056</v>
      </c>
      <c r="EH390" s="117">
        <v>45056</v>
      </c>
      <c r="EI390" s="117"/>
      <c r="EJ390" s="117">
        <v>45056</v>
      </c>
      <c r="EK390" s="116">
        <v>100</v>
      </c>
      <c r="EL390" s="117">
        <v>45062</v>
      </c>
      <c r="EM390" s="122" t="s">
        <v>4796</v>
      </c>
      <c r="EN390" s="240"/>
      <c r="EO390" s="240"/>
      <c r="EP390" s="240"/>
      <c r="EQ390" s="240"/>
      <c r="ER390" s="240"/>
      <c r="ES390" s="240"/>
      <c r="ET390" s="240"/>
      <c r="EU390" s="240"/>
      <c r="EV390" s="240"/>
      <c r="EW390" s="240"/>
      <c r="EX390" s="240"/>
      <c r="EY390" s="240"/>
      <c r="EZ390" s="240"/>
      <c r="FA390" s="240"/>
      <c r="FB390" s="117">
        <v>45057</v>
      </c>
      <c r="FC390" s="117">
        <v>45065</v>
      </c>
      <c r="FD390" s="117">
        <v>45065</v>
      </c>
      <c r="FE390" s="117">
        <v>45065</v>
      </c>
      <c r="FF390" s="116">
        <v>70</v>
      </c>
      <c r="FG390" s="117"/>
      <c r="FH390" s="138"/>
      <c r="FI390" s="142"/>
      <c r="FJ390" s="142"/>
      <c r="FK390" s="143"/>
      <c r="FL390" s="143"/>
      <c r="FM390" s="139"/>
      <c r="FN390" s="142"/>
      <c r="FO390" s="142"/>
      <c r="FP390" s="143"/>
      <c r="FQ390" s="143"/>
      <c r="FR390" s="139"/>
      <c r="FS390" s="452" t="s">
        <v>4718</v>
      </c>
      <c r="FT390" s="453">
        <v>45182</v>
      </c>
      <c r="FU390" s="454" t="s">
        <v>4808</v>
      </c>
      <c r="FW390" s="451" t="s">
        <v>4724</v>
      </c>
      <c r="FX390" s="463">
        <v>45139</v>
      </c>
      <c r="FY390" s="451" t="s">
        <v>4715</v>
      </c>
    </row>
    <row r="391" spans="1:181" ht="20.100000000000001" customHeight="1" x14ac:dyDescent="0.5">
      <c r="A391" s="109">
        <v>390</v>
      </c>
      <c r="B391" s="109" t="s">
        <v>4191</v>
      </c>
      <c r="C391" s="109">
        <v>4</v>
      </c>
      <c r="D391" s="367" t="s">
        <v>4192</v>
      </c>
      <c r="E391" s="110" t="s">
        <v>4193</v>
      </c>
      <c r="F391" s="110" t="s">
        <v>1202</v>
      </c>
      <c r="G391" s="111" t="s">
        <v>74</v>
      </c>
      <c r="H391" s="110" t="s">
        <v>3394</v>
      </c>
      <c r="I391" s="110" t="s">
        <v>4217</v>
      </c>
      <c r="J391" s="110"/>
      <c r="K391" s="111" t="s">
        <v>4218</v>
      </c>
      <c r="L391" s="111"/>
      <c r="M391" s="111" t="s">
        <v>4193</v>
      </c>
      <c r="N391" s="111" t="s">
        <v>1207</v>
      </c>
      <c r="O391" s="111" t="s">
        <v>4220</v>
      </c>
      <c r="P391" s="113">
        <v>13.053048</v>
      </c>
      <c r="Q391" s="113">
        <v>101.774725</v>
      </c>
      <c r="R391" s="114" t="s">
        <v>4221</v>
      </c>
      <c r="S391" s="114" t="s">
        <v>4222</v>
      </c>
      <c r="T391" s="115"/>
      <c r="U391" s="115"/>
      <c r="V391" s="115"/>
      <c r="W391" s="115" t="s">
        <v>490</v>
      </c>
      <c r="X391" s="115"/>
      <c r="Y391" s="115"/>
      <c r="Z391" s="181"/>
      <c r="AA391" s="181"/>
      <c r="AB391" s="115"/>
      <c r="AC391" s="115"/>
      <c r="AD391" s="166" t="s">
        <v>1256</v>
      </c>
      <c r="AE391" s="166" t="s">
        <v>1257</v>
      </c>
      <c r="AF391" s="273">
        <v>44979</v>
      </c>
      <c r="AG391" s="132">
        <v>44979</v>
      </c>
      <c r="AH391" s="118" t="s">
        <v>691</v>
      </c>
      <c r="AI391" s="118" t="s">
        <v>692</v>
      </c>
      <c r="AJ391" s="145">
        <v>6.2</v>
      </c>
      <c r="AK391" s="146">
        <v>6.2</v>
      </c>
      <c r="AL391" s="146">
        <v>3.3</v>
      </c>
      <c r="AM391" s="146">
        <v>38.44</v>
      </c>
      <c r="AN391" s="147">
        <v>1</v>
      </c>
      <c r="AO391" s="147">
        <v>1</v>
      </c>
      <c r="AP391" s="116" t="s">
        <v>4223</v>
      </c>
      <c r="AQ391" s="147" t="s">
        <v>1226</v>
      </c>
      <c r="AR391" s="147">
        <v>3</v>
      </c>
      <c r="AS391" s="149"/>
      <c r="AT391" s="122"/>
      <c r="AU391" s="142"/>
      <c r="AV391" s="149"/>
      <c r="AW391" s="150"/>
      <c r="AX391" s="149"/>
      <c r="AY391" s="149"/>
      <c r="AZ391" s="149"/>
      <c r="BA391" s="149"/>
      <c r="BB391" s="149"/>
      <c r="BC391" s="149"/>
      <c r="BD391" s="150" t="s">
        <v>698</v>
      </c>
      <c r="BE391" s="150"/>
      <c r="BF391" s="150"/>
      <c r="BG391" s="151" t="s">
        <v>699</v>
      </c>
      <c r="BH391" s="151" t="s">
        <v>1964</v>
      </c>
      <c r="BI391" s="151" t="s">
        <v>701</v>
      </c>
      <c r="BJ391" s="152"/>
      <c r="BK391" s="152"/>
      <c r="BL391" s="153"/>
      <c r="BM391" s="154"/>
      <c r="BN391" s="268" t="s">
        <v>4220</v>
      </c>
      <c r="BO391" s="257" t="s">
        <v>4219</v>
      </c>
      <c r="BP391" s="257" t="s">
        <v>703</v>
      </c>
      <c r="BQ391" s="269" t="s">
        <v>1215</v>
      </c>
      <c r="BR391" s="269"/>
      <c r="BS391" s="273">
        <v>44979</v>
      </c>
      <c r="BT391" s="133">
        <v>100</v>
      </c>
      <c r="BU391" s="132">
        <v>44979</v>
      </c>
      <c r="BV391" s="132"/>
      <c r="BW391" s="132"/>
      <c r="BX391" s="134"/>
      <c r="BY391" s="134"/>
      <c r="BZ391" s="134"/>
      <c r="CA391" s="132"/>
      <c r="CB391" s="135"/>
      <c r="CC391" s="132"/>
      <c r="CD391" s="136"/>
      <c r="CE391" s="136"/>
      <c r="CF391" s="136"/>
      <c r="CG391" s="135"/>
      <c r="CH391" s="129"/>
      <c r="CI391" s="132">
        <v>44995</v>
      </c>
      <c r="CJ391" s="132">
        <v>44995</v>
      </c>
      <c r="CK391" s="132"/>
      <c r="CL391" s="132">
        <v>44995</v>
      </c>
      <c r="CM391" s="133">
        <v>100</v>
      </c>
      <c r="CN391" s="132">
        <v>44995</v>
      </c>
      <c r="CO391" s="240"/>
      <c r="CP391" s="132">
        <v>44995</v>
      </c>
      <c r="CQ391" s="132">
        <v>44995</v>
      </c>
      <c r="CR391" s="132"/>
      <c r="CS391" s="132">
        <v>45001</v>
      </c>
      <c r="CT391" s="133">
        <v>100</v>
      </c>
      <c r="CU391" s="132">
        <v>45001</v>
      </c>
      <c r="CV391" s="116"/>
      <c r="CW391" s="149"/>
      <c r="CX391" s="149"/>
      <c r="CY391" s="117">
        <v>45010</v>
      </c>
      <c r="CZ391" s="117">
        <v>45010</v>
      </c>
      <c r="DA391" s="117"/>
      <c r="DB391" s="117">
        <v>45010</v>
      </c>
      <c r="DC391" s="133">
        <v>100</v>
      </c>
      <c r="DD391" s="117">
        <v>45010</v>
      </c>
      <c r="DE391" s="138"/>
      <c r="DF391" s="138">
        <v>45007</v>
      </c>
      <c r="DG391" s="139" t="s">
        <v>4446</v>
      </c>
      <c r="DH391" s="117">
        <v>45035</v>
      </c>
      <c r="DI391" s="117">
        <v>45035</v>
      </c>
      <c r="DJ391" s="117">
        <v>45035</v>
      </c>
      <c r="DK391" s="117">
        <v>45035</v>
      </c>
      <c r="DL391" s="240"/>
      <c r="DM391" s="240"/>
      <c r="DN391" s="240"/>
      <c r="DO391" s="240"/>
      <c r="DP391" s="271"/>
      <c r="DQ391" s="240"/>
      <c r="DR391" s="240"/>
      <c r="DS391" s="117" t="s">
        <v>4922</v>
      </c>
      <c r="DT391" s="117" t="s">
        <v>4922</v>
      </c>
      <c r="DU391" s="117"/>
      <c r="DV391" s="117" t="s">
        <v>4922</v>
      </c>
      <c r="DW391" s="133">
        <v>100</v>
      </c>
      <c r="DX391" s="117" t="s">
        <v>4922</v>
      </c>
      <c r="DY391" s="240"/>
      <c r="DZ391" s="117">
        <v>45044</v>
      </c>
      <c r="EA391" s="117">
        <v>45044</v>
      </c>
      <c r="EB391" s="240"/>
      <c r="EC391" s="117">
        <v>45044</v>
      </c>
      <c r="ED391" s="116">
        <v>100</v>
      </c>
      <c r="EE391" s="117">
        <v>45044</v>
      </c>
      <c r="EF391" s="240" t="s">
        <v>4444</v>
      </c>
      <c r="EG391" s="117">
        <v>45052</v>
      </c>
      <c r="EH391" s="117">
        <v>45052</v>
      </c>
      <c r="EI391" s="117"/>
      <c r="EJ391" s="117">
        <v>45053</v>
      </c>
      <c r="EK391" s="116">
        <v>100</v>
      </c>
      <c r="EL391" s="117">
        <v>45062</v>
      </c>
      <c r="EM391" s="122" t="s">
        <v>4776</v>
      </c>
      <c r="EN391" s="240"/>
      <c r="EO391" s="240"/>
      <c r="EP391" s="240"/>
      <c r="EQ391" s="240"/>
      <c r="ER391" s="240"/>
      <c r="ES391" s="240"/>
      <c r="ET391" s="240"/>
      <c r="EU391" s="240"/>
      <c r="EV391" s="240"/>
      <c r="EW391" s="240"/>
      <c r="EX391" s="240"/>
      <c r="EY391" s="240"/>
      <c r="EZ391" s="240"/>
      <c r="FA391" s="240"/>
      <c r="FB391" s="117">
        <v>45058</v>
      </c>
      <c r="FC391" s="117"/>
      <c r="FD391" s="117"/>
      <c r="FE391" s="117"/>
      <c r="FF391" s="116"/>
      <c r="FG391" s="117"/>
      <c r="FH391" s="138"/>
      <c r="FI391" s="142"/>
      <c r="FJ391" s="142"/>
      <c r="FK391" s="143"/>
      <c r="FL391" s="143"/>
      <c r="FM391" s="139"/>
      <c r="FN391" s="142"/>
      <c r="FO391" s="142"/>
      <c r="FP391" s="143"/>
      <c r="FQ391" s="143"/>
      <c r="FR391" s="139"/>
      <c r="FS391" s="452" t="s">
        <v>4718</v>
      </c>
      <c r="FT391" s="453">
        <v>45182</v>
      </c>
      <c r="FU391" s="454" t="s">
        <v>4808</v>
      </c>
      <c r="FW391" s="451" t="s">
        <v>4724</v>
      </c>
      <c r="FX391" s="463">
        <v>45139</v>
      </c>
      <c r="FY391" s="451" t="s">
        <v>4715</v>
      </c>
    </row>
    <row r="392" spans="1:181" ht="20.100000000000001" customHeight="1" x14ac:dyDescent="0.5">
      <c r="A392" s="109">
        <v>391</v>
      </c>
      <c r="B392" s="109" t="s">
        <v>4191</v>
      </c>
      <c r="C392" s="109">
        <v>5</v>
      </c>
      <c r="D392" s="367" t="s">
        <v>4192</v>
      </c>
      <c r="E392" s="110" t="s">
        <v>4193</v>
      </c>
      <c r="F392" s="110" t="s">
        <v>1202</v>
      </c>
      <c r="G392" s="111" t="s">
        <v>74</v>
      </c>
      <c r="H392" s="110" t="s">
        <v>3394</v>
      </c>
      <c r="I392" s="110" t="s">
        <v>4224</v>
      </c>
      <c r="J392" s="110"/>
      <c r="K392" s="111" t="s">
        <v>4225</v>
      </c>
      <c r="L392" s="111"/>
      <c r="M392" s="111" t="s">
        <v>4193</v>
      </c>
      <c r="N392" s="111" t="s">
        <v>1207</v>
      </c>
      <c r="O392" s="111" t="s">
        <v>4227</v>
      </c>
      <c r="P392" s="113">
        <v>13.045439999999999</v>
      </c>
      <c r="Q392" s="113">
        <v>101.945319</v>
      </c>
      <c r="R392" s="114" t="s">
        <v>4228</v>
      </c>
      <c r="S392" s="114" t="s">
        <v>4229</v>
      </c>
      <c r="T392" s="115"/>
      <c r="U392" s="115"/>
      <c r="V392" s="115"/>
      <c r="W392" s="115" t="s">
        <v>490</v>
      </c>
      <c r="X392" s="115"/>
      <c r="Y392" s="115"/>
      <c r="Z392" s="181"/>
      <c r="AA392" s="181"/>
      <c r="AB392" s="115"/>
      <c r="AC392" s="115"/>
      <c r="AD392" s="166" t="s">
        <v>1256</v>
      </c>
      <c r="AE392" s="166" t="s">
        <v>1257</v>
      </c>
      <c r="AF392" s="273">
        <v>44980</v>
      </c>
      <c r="AG392" s="132">
        <v>44980</v>
      </c>
      <c r="AH392" s="118" t="s">
        <v>691</v>
      </c>
      <c r="AI392" s="118" t="s">
        <v>692</v>
      </c>
      <c r="AJ392" s="145">
        <v>7.5</v>
      </c>
      <c r="AK392" s="146">
        <v>8.5</v>
      </c>
      <c r="AL392" s="146">
        <v>3.2</v>
      </c>
      <c r="AM392" s="146">
        <v>63.75</v>
      </c>
      <c r="AN392" s="147">
        <v>1</v>
      </c>
      <c r="AO392" s="147">
        <v>1</v>
      </c>
      <c r="AP392" s="116" t="s">
        <v>4230</v>
      </c>
      <c r="AQ392" s="147" t="s">
        <v>1226</v>
      </c>
      <c r="AR392" s="147">
        <v>3</v>
      </c>
      <c r="AS392" s="149"/>
      <c r="AT392" s="122"/>
      <c r="AU392" s="142"/>
      <c r="AV392" s="149"/>
      <c r="AW392" s="150"/>
      <c r="AX392" s="149"/>
      <c r="AY392" s="149"/>
      <c r="AZ392" s="149"/>
      <c r="BA392" s="149"/>
      <c r="BB392" s="149"/>
      <c r="BC392" s="149"/>
      <c r="BD392" s="150" t="s">
        <v>698</v>
      </c>
      <c r="BE392" s="150"/>
      <c r="BF392" s="150"/>
      <c r="BG392" s="151" t="s">
        <v>699</v>
      </c>
      <c r="BH392" s="151" t="s">
        <v>1964</v>
      </c>
      <c r="BI392" s="151" t="s">
        <v>701</v>
      </c>
      <c r="BJ392" s="152"/>
      <c r="BK392" s="152"/>
      <c r="BL392" s="153"/>
      <c r="BM392" s="154"/>
      <c r="BN392" s="268" t="s">
        <v>4227</v>
      </c>
      <c r="BO392" s="257" t="s">
        <v>4226</v>
      </c>
      <c r="BP392" s="257" t="s">
        <v>703</v>
      </c>
      <c r="BQ392" s="269" t="s">
        <v>1215</v>
      </c>
      <c r="BR392" s="269"/>
      <c r="BS392" s="273">
        <v>44980</v>
      </c>
      <c r="BT392" s="133">
        <v>100</v>
      </c>
      <c r="BU392" s="132">
        <v>44980</v>
      </c>
      <c r="BV392" s="132"/>
      <c r="BW392" s="132"/>
      <c r="BX392" s="134"/>
      <c r="BY392" s="134"/>
      <c r="BZ392" s="134"/>
      <c r="CA392" s="132"/>
      <c r="CB392" s="135"/>
      <c r="CC392" s="132"/>
      <c r="CD392" s="136"/>
      <c r="CE392" s="136"/>
      <c r="CF392" s="136"/>
      <c r="CG392" s="135"/>
      <c r="CH392" s="129"/>
      <c r="CI392" s="132">
        <v>44995</v>
      </c>
      <c r="CJ392" s="132">
        <v>44995</v>
      </c>
      <c r="CK392" s="132"/>
      <c r="CL392" s="132">
        <v>44995</v>
      </c>
      <c r="CM392" s="133">
        <v>100</v>
      </c>
      <c r="CN392" s="132">
        <v>44995</v>
      </c>
      <c r="CO392" s="240"/>
      <c r="CP392" s="132">
        <v>44995</v>
      </c>
      <c r="CQ392" s="132">
        <v>44995</v>
      </c>
      <c r="CR392" s="132"/>
      <c r="CS392" s="132">
        <v>44995</v>
      </c>
      <c r="CT392" s="133">
        <v>100</v>
      </c>
      <c r="CU392" s="117">
        <v>44995</v>
      </c>
      <c r="CV392" s="116" t="s">
        <v>1448</v>
      </c>
      <c r="CW392" s="149"/>
      <c r="CX392" s="149"/>
      <c r="CY392" s="117">
        <v>45010</v>
      </c>
      <c r="CZ392" s="117">
        <v>45010</v>
      </c>
      <c r="DA392" s="117"/>
      <c r="DB392" s="117">
        <v>45010</v>
      </c>
      <c r="DC392" s="133">
        <v>100</v>
      </c>
      <c r="DD392" s="117">
        <v>45010</v>
      </c>
      <c r="DE392" s="138"/>
      <c r="DF392" s="138">
        <v>45007</v>
      </c>
      <c r="DG392" s="139" t="s">
        <v>4446</v>
      </c>
      <c r="DH392" s="117">
        <v>45037</v>
      </c>
      <c r="DI392" s="117">
        <v>45037</v>
      </c>
      <c r="DJ392" s="117">
        <v>45037</v>
      </c>
      <c r="DK392" s="117">
        <v>45037</v>
      </c>
      <c r="DL392" s="240"/>
      <c r="DM392" s="240"/>
      <c r="DN392" s="240"/>
      <c r="DO392" s="240"/>
      <c r="DP392" s="271"/>
      <c r="DQ392" s="240"/>
      <c r="DR392" s="240"/>
      <c r="DS392" s="117" t="s">
        <v>4922</v>
      </c>
      <c r="DT392" s="117" t="s">
        <v>4922</v>
      </c>
      <c r="DU392" s="117"/>
      <c r="DV392" s="117" t="s">
        <v>4922</v>
      </c>
      <c r="DW392" s="133">
        <v>100</v>
      </c>
      <c r="DX392" s="117" t="s">
        <v>4922</v>
      </c>
      <c r="DY392" s="240"/>
      <c r="DZ392" s="117">
        <v>45044</v>
      </c>
      <c r="EA392" s="117">
        <v>45044</v>
      </c>
      <c r="EB392" s="240"/>
      <c r="EC392" s="117">
        <v>45044</v>
      </c>
      <c r="ED392" s="116">
        <v>100</v>
      </c>
      <c r="EE392" s="117">
        <v>45044</v>
      </c>
      <c r="EF392" s="240" t="s">
        <v>4444</v>
      </c>
      <c r="EG392" s="117">
        <v>45056</v>
      </c>
      <c r="EH392" s="117">
        <v>45056</v>
      </c>
      <c r="EI392" s="117"/>
      <c r="EJ392" s="117">
        <v>45056</v>
      </c>
      <c r="EK392" s="133">
        <v>100</v>
      </c>
      <c r="EL392" s="117">
        <v>45062</v>
      </c>
      <c r="EM392" s="122" t="s">
        <v>4790</v>
      </c>
      <c r="EN392" s="240"/>
      <c r="EO392" s="240"/>
      <c r="EP392" s="240"/>
      <c r="EQ392" s="240"/>
      <c r="ER392" s="240"/>
      <c r="ES392" s="240"/>
      <c r="ET392" s="240"/>
      <c r="EU392" s="240"/>
      <c r="EV392" s="240"/>
      <c r="EW392" s="240"/>
      <c r="EX392" s="240"/>
      <c r="EY392" s="240"/>
      <c r="EZ392" s="240"/>
      <c r="FA392" s="240"/>
      <c r="FB392" s="117">
        <v>45059</v>
      </c>
      <c r="FC392" s="117">
        <v>45064</v>
      </c>
      <c r="FD392" s="117">
        <v>45064</v>
      </c>
      <c r="FE392" s="117">
        <v>45064</v>
      </c>
      <c r="FF392" s="116">
        <v>70</v>
      </c>
      <c r="FG392" s="117"/>
      <c r="FH392" s="138"/>
      <c r="FI392" s="142"/>
      <c r="FJ392" s="142"/>
      <c r="FK392" s="143"/>
      <c r="FL392" s="143"/>
      <c r="FM392" s="139"/>
      <c r="FN392" s="142"/>
      <c r="FO392" s="142"/>
      <c r="FP392" s="143"/>
      <c r="FQ392" s="143"/>
      <c r="FR392" s="139"/>
      <c r="FS392" s="452" t="s">
        <v>4718</v>
      </c>
      <c r="FT392" s="453">
        <v>45183</v>
      </c>
      <c r="FU392" s="454" t="s">
        <v>4808</v>
      </c>
      <c r="FW392" s="451" t="s">
        <v>4724</v>
      </c>
      <c r="FX392" s="463">
        <v>45139</v>
      </c>
      <c r="FY392" s="451" t="s">
        <v>4715</v>
      </c>
    </row>
    <row r="393" spans="1:181" ht="20.100000000000001" customHeight="1" x14ac:dyDescent="0.5">
      <c r="A393" s="109">
        <v>392</v>
      </c>
      <c r="B393" s="109" t="s">
        <v>4191</v>
      </c>
      <c r="C393" s="109">
        <v>6</v>
      </c>
      <c r="D393" s="367" t="s">
        <v>4231</v>
      </c>
      <c r="E393" s="110" t="s">
        <v>4193</v>
      </c>
      <c r="F393" s="110" t="s">
        <v>1302</v>
      </c>
      <c r="G393" s="111" t="s">
        <v>59</v>
      </c>
      <c r="H393" s="110" t="s">
        <v>3462</v>
      </c>
      <c r="I393" s="110" t="s">
        <v>4232</v>
      </c>
      <c r="J393" s="110"/>
      <c r="K393" s="111" t="s">
        <v>4233</v>
      </c>
      <c r="L393" s="111"/>
      <c r="M393" s="111" t="s">
        <v>4193</v>
      </c>
      <c r="N393" s="111" t="s">
        <v>1306</v>
      </c>
      <c r="O393" s="347" t="s">
        <v>4234</v>
      </c>
      <c r="P393" s="113">
        <v>13.5467</v>
      </c>
      <c r="Q393" s="113">
        <v>101.85292699999999</v>
      </c>
      <c r="R393" s="114" t="s">
        <v>4235</v>
      </c>
      <c r="S393" s="114" t="s">
        <v>490</v>
      </c>
      <c r="T393" s="115"/>
      <c r="U393" s="115"/>
      <c r="V393" s="115"/>
      <c r="W393" s="115" t="s">
        <v>4236</v>
      </c>
      <c r="X393" s="115" t="s">
        <v>4239</v>
      </c>
      <c r="Y393" s="115" t="s">
        <v>4641</v>
      </c>
      <c r="Z393" s="181">
        <v>13.5467</v>
      </c>
      <c r="AA393" s="181">
        <v>101.85292699999999</v>
      </c>
      <c r="AB393" s="115" t="s">
        <v>4642</v>
      </c>
      <c r="AC393" s="115" t="s">
        <v>4643</v>
      </c>
      <c r="AD393" s="166" t="s">
        <v>1313</v>
      </c>
      <c r="AE393" s="166" t="s">
        <v>1314</v>
      </c>
      <c r="AF393" s="117">
        <v>44984</v>
      </c>
      <c r="AG393" s="132">
        <v>44981</v>
      </c>
      <c r="AH393" s="118" t="s">
        <v>691</v>
      </c>
      <c r="AI393" s="118" t="s">
        <v>692</v>
      </c>
      <c r="AJ393" s="145">
        <v>6</v>
      </c>
      <c r="AK393" s="146">
        <v>12</v>
      </c>
      <c r="AL393" s="146">
        <v>3</v>
      </c>
      <c r="AM393" s="146">
        <v>72</v>
      </c>
      <c r="AN393" s="147">
        <v>1</v>
      </c>
      <c r="AO393" s="147">
        <v>1</v>
      </c>
      <c r="AP393" s="116"/>
      <c r="AQ393" s="147"/>
      <c r="AR393" s="149"/>
      <c r="AS393" s="149"/>
      <c r="AT393" s="122"/>
      <c r="AU393" s="148" t="s">
        <v>1377</v>
      </c>
      <c r="AV393" s="149" t="s">
        <v>696</v>
      </c>
      <c r="AW393" s="150" t="s">
        <v>975</v>
      </c>
      <c r="AX393" s="149"/>
      <c r="AY393" s="149"/>
      <c r="AZ393" s="149"/>
      <c r="BA393" s="149"/>
      <c r="BB393" s="149"/>
      <c r="BC393" s="149"/>
      <c r="BD393" s="150"/>
      <c r="BE393" s="150"/>
      <c r="BF393" s="150"/>
      <c r="BG393" s="151" t="s">
        <v>699</v>
      </c>
      <c r="BH393" s="151" t="s">
        <v>1964</v>
      </c>
      <c r="BI393" s="151" t="s">
        <v>701</v>
      </c>
      <c r="BJ393" s="279" t="s">
        <v>1377</v>
      </c>
      <c r="BK393" s="152"/>
      <c r="BL393" s="153"/>
      <c r="BM393" s="154"/>
      <c r="BN393" s="155" t="s">
        <v>4237</v>
      </c>
      <c r="BO393" s="213" t="s">
        <v>4644</v>
      </c>
      <c r="BP393" s="196" t="s">
        <v>4507</v>
      </c>
      <c r="BQ393" s="116" t="s">
        <v>704</v>
      </c>
      <c r="BR393" s="116"/>
      <c r="BS393" s="202" t="s">
        <v>796</v>
      </c>
      <c r="BT393" s="133">
        <v>100</v>
      </c>
      <c r="BU393" s="202" t="s">
        <v>796</v>
      </c>
      <c r="BV393" s="132"/>
      <c r="BW393" s="132"/>
      <c r="BX393" s="134"/>
      <c r="BY393" s="134"/>
      <c r="BZ393" s="243"/>
      <c r="CA393" s="280" t="s">
        <v>4238</v>
      </c>
      <c r="CB393" s="243" t="s">
        <v>4239</v>
      </c>
      <c r="CC393" s="172"/>
      <c r="CD393" s="173"/>
      <c r="CE393" s="173"/>
      <c r="CF393" s="173"/>
      <c r="CG393" s="171"/>
      <c r="CH393" s="129" t="s">
        <v>701</v>
      </c>
      <c r="CI393" s="117">
        <v>45022</v>
      </c>
      <c r="CJ393" s="117">
        <v>45022</v>
      </c>
      <c r="CK393" s="117"/>
      <c r="CL393" s="117">
        <v>45022</v>
      </c>
      <c r="CM393" s="133">
        <v>100</v>
      </c>
      <c r="CN393" s="117">
        <v>45022</v>
      </c>
      <c r="CO393" s="117"/>
      <c r="CP393" s="137" t="s">
        <v>706</v>
      </c>
      <c r="CQ393" s="117"/>
      <c r="CR393" s="117"/>
      <c r="CS393" s="117"/>
      <c r="CT393" s="133"/>
      <c r="CU393" s="137" t="s">
        <v>4382</v>
      </c>
      <c r="CV393" s="117"/>
      <c r="CW393" s="147"/>
      <c r="CX393" s="149"/>
      <c r="CY393" s="117">
        <v>45022</v>
      </c>
      <c r="CZ393" s="117">
        <v>45022</v>
      </c>
      <c r="DA393" s="117"/>
      <c r="DB393" s="117">
        <v>45022</v>
      </c>
      <c r="DC393" s="133">
        <v>100</v>
      </c>
      <c r="DD393" s="117">
        <v>45022</v>
      </c>
      <c r="DE393" s="138"/>
      <c r="DF393" s="138">
        <v>45023</v>
      </c>
      <c r="DG393" s="139" t="s">
        <v>4387</v>
      </c>
      <c r="DH393" s="117">
        <v>45064</v>
      </c>
      <c r="DI393" s="117">
        <v>45064</v>
      </c>
      <c r="DJ393" s="117">
        <v>45064</v>
      </c>
      <c r="DK393" s="117">
        <v>45064</v>
      </c>
      <c r="DL393" s="117"/>
      <c r="DM393" s="117"/>
      <c r="DN393" s="117"/>
      <c r="DO393" s="117"/>
      <c r="DP393" s="140"/>
      <c r="DQ393" s="117"/>
      <c r="DR393" s="117"/>
      <c r="DS393" s="117" t="s">
        <v>4922</v>
      </c>
      <c r="DT393" s="117" t="s">
        <v>4922</v>
      </c>
      <c r="DU393" s="117"/>
      <c r="DV393" s="117" t="s">
        <v>4922</v>
      </c>
      <c r="DW393" s="133">
        <v>100</v>
      </c>
      <c r="DX393" s="117" t="s">
        <v>4922</v>
      </c>
      <c r="DY393" s="117"/>
      <c r="DZ393" s="117"/>
      <c r="EA393" s="117"/>
      <c r="EB393" s="117"/>
      <c r="EC393" s="117"/>
      <c r="ED393" s="116"/>
      <c r="EE393" s="117"/>
      <c r="EF393" s="117"/>
      <c r="EG393" s="117">
        <v>45050</v>
      </c>
      <c r="EH393" s="117">
        <v>45050</v>
      </c>
      <c r="EI393" s="117"/>
      <c r="EJ393" s="117">
        <v>45051</v>
      </c>
      <c r="EK393" s="116">
        <v>100</v>
      </c>
      <c r="EL393" s="117">
        <v>45062</v>
      </c>
      <c r="EM393" s="122" t="s">
        <v>4769</v>
      </c>
      <c r="EN393" s="117"/>
      <c r="EO393" s="117"/>
      <c r="EP393" s="117"/>
      <c r="EQ393" s="117"/>
      <c r="ER393" s="117"/>
      <c r="ES393" s="117"/>
      <c r="ET393" s="117"/>
      <c r="EU393" s="117"/>
      <c r="EV393" s="117"/>
      <c r="EW393" s="117"/>
      <c r="EX393" s="117"/>
      <c r="EY393" s="117"/>
      <c r="EZ393" s="117"/>
      <c r="FA393" s="117"/>
      <c r="FB393" s="117">
        <v>45064</v>
      </c>
      <c r="FC393" s="117">
        <v>45064</v>
      </c>
      <c r="FD393" s="117"/>
      <c r="FE393" s="117">
        <v>45064</v>
      </c>
      <c r="FF393" s="133">
        <v>100</v>
      </c>
      <c r="FG393" s="117">
        <v>45064</v>
      </c>
      <c r="FH393" s="138"/>
      <c r="FI393" s="142"/>
      <c r="FJ393" s="142"/>
      <c r="FK393" s="143"/>
      <c r="FL393" s="143"/>
      <c r="FM393" s="139"/>
      <c r="FN393" s="142"/>
      <c r="FO393" s="142"/>
      <c r="FP393" s="143"/>
      <c r="FQ393" s="143"/>
      <c r="FR393" s="139"/>
      <c r="FS393" s="108" t="s">
        <v>4723</v>
      </c>
      <c r="FT393" s="464">
        <v>45135</v>
      </c>
      <c r="FU393" s="50" t="s">
        <v>4788</v>
      </c>
      <c r="FW393" s="465" t="s">
        <v>4724</v>
      </c>
      <c r="FX393" s="466">
        <v>45079</v>
      </c>
      <c r="FY393" s="467" t="s">
        <v>4789</v>
      </c>
    </row>
    <row r="394" spans="1:181" ht="20.100000000000001" customHeight="1" x14ac:dyDescent="0.5">
      <c r="A394" s="109">
        <v>393</v>
      </c>
      <c r="B394" s="109" t="s">
        <v>4191</v>
      </c>
      <c r="C394" s="109">
        <v>7</v>
      </c>
      <c r="D394" s="367" t="s">
        <v>4231</v>
      </c>
      <c r="E394" s="110" t="s">
        <v>4193</v>
      </c>
      <c r="F394" s="110" t="s">
        <v>1302</v>
      </c>
      <c r="G394" s="111" t="s">
        <v>59</v>
      </c>
      <c r="H394" s="110" t="s">
        <v>3462</v>
      </c>
      <c r="I394" s="110" t="s">
        <v>4232</v>
      </c>
      <c r="J394" s="110"/>
      <c r="K394" s="111" t="s">
        <v>4240</v>
      </c>
      <c r="L394" s="111"/>
      <c r="M394" s="111" t="s">
        <v>4193</v>
      </c>
      <c r="N394" s="111" t="s">
        <v>1306</v>
      </c>
      <c r="O394" s="111" t="s">
        <v>4242</v>
      </c>
      <c r="P394" s="113">
        <v>13.565134</v>
      </c>
      <c r="Q394" s="113">
        <v>101.86544499999999</v>
      </c>
      <c r="R394" s="114" t="s">
        <v>4243</v>
      </c>
      <c r="S394" s="114" t="s">
        <v>490</v>
      </c>
      <c r="T394" s="115"/>
      <c r="U394" s="115"/>
      <c r="V394" s="115"/>
      <c r="W394" s="115" t="s">
        <v>4244</v>
      </c>
      <c r="X394" s="115"/>
      <c r="Y394" s="115"/>
      <c r="Z394" s="115"/>
      <c r="AA394" s="115"/>
      <c r="AB394" s="115"/>
      <c r="AC394" s="115"/>
      <c r="AD394" s="166" t="s">
        <v>1313</v>
      </c>
      <c r="AE394" s="166" t="s">
        <v>1314</v>
      </c>
      <c r="AF394" s="117">
        <v>44984</v>
      </c>
      <c r="AG394" s="132">
        <v>44981</v>
      </c>
      <c r="AH394" s="118" t="s">
        <v>691</v>
      </c>
      <c r="AI394" s="118" t="s">
        <v>692</v>
      </c>
      <c r="AJ394" s="145">
        <v>8</v>
      </c>
      <c r="AK394" s="146">
        <v>12</v>
      </c>
      <c r="AL394" s="146">
        <v>3</v>
      </c>
      <c r="AM394" s="146">
        <v>96</v>
      </c>
      <c r="AN394" s="147">
        <v>1</v>
      </c>
      <c r="AO394" s="147">
        <v>1</v>
      </c>
      <c r="AP394" s="116" t="s">
        <v>4245</v>
      </c>
      <c r="AQ394" s="147"/>
      <c r="AR394" s="149"/>
      <c r="AS394" s="149"/>
      <c r="AT394" s="122"/>
      <c r="AU394" s="148" t="s">
        <v>1316</v>
      </c>
      <c r="AV394" s="149" t="s">
        <v>725</v>
      </c>
      <c r="AW394" s="150"/>
      <c r="AX394" s="149"/>
      <c r="AY394" s="149"/>
      <c r="AZ394" s="149"/>
      <c r="BA394" s="149"/>
      <c r="BB394" s="147" t="s">
        <v>697</v>
      </c>
      <c r="BC394" s="147" t="s">
        <v>697</v>
      </c>
      <c r="BD394" s="150" t="s">
        <v>698</v>
      </c>
      <c r="BE394" s="150"/>
      <c r="BF394" s="150"/>
      <c r="BG394" s="151" t="s">
        <v>699</v>
      </c>
      <c r="BH394" s="151" t="s">
        <v>1964</v>
      </c>
      <c r="BI394" s="151" t="s">
        <v>701</v>
      </c>
      <c r="BJ394" s="152"/>
      <c r="BK394" s="152"/>
      <c r="BL394" s="153"/>
      <c r="BM394" s="154"/>
      <c r="BN394" s="155" t="s">
        <v>4242</v>
      </c>
      <c r="BO394" s="131" t="s">
        <v>4241</v>
      </c>
      <c r="BP394" s="131" t="s">
        <v>703</v>
      </c>
      <c r="BQ394" s="116" t="s">
        <v>704</v>
      </c>
      <c r="BR394" s="116"/>
      <c r="BS394" s="132">
        <v>44984</v>
      </c>
      <c r="BT394" s="133">
        <v>100</v>
      </c>
      <c r="BU394" s="132">
        <v>44981</v>
      </c>
      <c r="BV394" s="132"/>
      <c r="BW394" s="132"/>
      <c r="BX394" s="134"/>
      <c r="BY394" s="134"/>
      <c r="BZ394" s="134"/>
      <c r="CA394" s="132"/>
      <c r="CB394" s="135"/>
      <c r="CC394" s="132"/>
      <c r="CD394" s="136"/>
      <c r="CE394" s="136"/>
      <c r="CF394" s="136"/>
      <c r="CG394" s="135"/>
      <c r="CH394" s="129" t="s">
        <v>701</v>
      </c>
      <c r="CI394" s="132">
        <v>44986</v>
      </c>
      <c r="CJ394" s="132">
        <v>44986</v>
      </c>
      <c r="CK394" s="117"/>
      <c r="CL394" s="132">
        <v>44986</v>
      </c>
      <c r="CM394" s="133">
        <v>100</v>
      </c>
      <c r="CN394" s="132">
        <v>44986</v>
      </c>
      <c r="CO394" s="132"/>
      <c r="CP394" s="137" t="s">
        <v>706</v>
      </c>
      <c r="CQ394" s="117"/>
      <c r="CR394" s="117"/>
      <c r="CS394" s="117"/>
      <c r="CT394" s="133"/>
      <c r="CU394" s="137" t="s">
        <v>4382</v>
      </c>
      <c r="CV394" s="117"/>
      <c r="CW394" s="147"/>
      <c r="CX394" s="149"/>
      <c r="CY394" s="117">
        <v>45009</v>
      </c>
      <c r="CZ394" s="117">
        <v>45009</v>
      </c>
      <c r="DA394" s="117"/>
      <c r="DB394" s="117">
        <v>45009</v>
      </c>
      <c r="DC394" s="133">
        <v>100</v>
      </c>
      <c r="DD394" s="117">
        <v>45009</v>
      </c>
      <c r="DE394" s="138"/>
      <c r="DF394" s="138">
        <v>45019</v>
      </c>
      <c r="DG394" s="139" t="s">
        <v>4413</v>
      </c>
      <c r="DH394" s="117">
        <v>45049</v>
      </c>
      <c r="DI394" s="117">
        <v>45049</v>
      </c>
      <c r="DJ394" s="117">
        <v>45049</v>
      </c>
      <c r="DK394" s="117">
        <v>45049</v>
      </c>
      <c r="DL394" s="117"/>
      <c r="DM394" s="117"/>
      <c r="DN394" s="117"/>
      <c r="DO394" s="117"/>
      <c r="DP394" s="140"/>
      <c r="DQ394" s="117"/>
      <c r="DR394" s="117"/>
      <c r="DS394" s="117" t="s">
        <v>4922</v>
      </c>
      <c r="DT394" s="117" t="s">
        <v>4922</v>
      </c>
      <c r="DU394" s="117"/>
      <c r="DV394" s="117" t="s">
        <v>4922</v>
      </c>
      <c r="DW394" s="133">
        <v>100</v>
      </c>
      <c r="DX394" s="117" t="s">
        <v>4922</v>
      </c>
      <c r="DY394" s="117"/>
      <c r="DZ394" s="117">
        <v>45038</v>
      </c>
      <c r="EA394" s="117">
        <v>45038</v>
      </c>
      <c r="EB394" s="117"/>
      <c r="EC394" s="117">
        <v>45038</v>
      </c>
      <c r="ED394" s="116">
        <v>100</v>
      </c>
      <c r="EE394" s="117">
        <v>45038</v>
      </c>
      <c r="EF394" s="117" t="s">
        <v>4646</v>
      </c>
      <c r="EG394" s="117">
        <v>45055</v>
      </c>
      <c r="EH394" s="117">
        <v>45055</v>
      </c>
      <c r="EI394" s="117"/>
      <c r="EJ394" s="117">
        <v>45055</v>
      </c>
      <c r="EK394" s="133">
        <v>100</v>
      </c>
      <c r="EL394" s="117">
        <v>45065</v>
      </c>
      <c r="EM394" s="122" t="s">
        <v>4923</v>
      </c>
      <c r="EN394" s="117"/>
      <c r="EO394" s="117"/>
      <c r="EP394" s="117"/>
      <c r="EQ394" s="117"/>
      <c r="ER394" s="117"/>
      <c r="ES394" s="117"/>
      <c r="ET394" s="117"/>
      <c r="EU394" s="117"/>
      <c r="EV394" s="117"/>
      <c r="EW394" s="117"/>
      <c r="EX394" s="117"/>
      <c r="EY394" s="117"/>
      <c r="EZ394" s="117"/>
      <c r="FA394" s="117"/>
      <c r="FB394" s="117">
        <v>45064</v>
      </c>
      <c r="FC394" s="117">
        <v>45064</v>
      </c>
      <c r="FD394" s="117"/>
      <c r="FE394" s="117">
        <v>45064</v>
      </c>
      <c r="FF394" s="133">
        <v>100</v>
      </c>
      <c r="FG394" s="117">
        <v>45064</v>
      </c>
      <c r="FH394" s="138"/>
      <c r="FI394" s="142"/>
      <c r="FJ394" s="142"/>
      <c r="FK394" s="143">
        <v>243354</v>
      </c>
      <c r="FL394" s="143">
        <v>243354</v>
      </c>
      <c r="FM394" s="139" t="s">
        <v>708</v>
      </c>
      <c r="FN394" s="142"/>
      <c r="FO394" s="142"/>
      <c r="FP394" s="143">
        <v>243354</v>
      </c>
      <c r="FQ394" s="143">
        <v>243354</v>
      </c>
      <c r="FR394" s="139" t="s">
        <v>708</v>
      </c>
      <c r="FS394" s="108" t="s">
        <v>4723</v>
      </c>
      <c r="FT394" s="464">
        <v>45135</v>
      </c>
      <c r="FU394" s="50" t="s">
        <v>4788</v>
      </c>
      <c r="FW394" s="465" t="s">
        <v>4724</v>
      </c>
      <c r="FX394" s="466">
        <v>45079</v>
      </c>
      <c r="FY394" s="467" t="s">
        <v>4789</v>
      </c>
    </row>
    <row r="395" spans="1:181" ht="20.100000000000001" customHeight="1" x14ac:dyDescent="0.5">
      <c r="A395" s="109">
        <v>394</v>
      </c>
      <c r="B395" s="109" t="s">
        <v>4191</v>
      </c>
      <c r="C395" s="109">
        <v>8</v>
      </c>
      <c r="D395" s="367" t="s">
        <v>4192</v>
      </c>
      <c r="E395" s="110" t="s">
        <v>4193</v>
      </c>
      <c r="F395" s="110" t="s">
        <v>1302</v>
      </c>
      <c r="G395" s="111" t="s">
        <v>304</v>
      </c>
      <c r="H395" s="110" t="s">
        <v>2876</v>
      </c>
      <c r="I395" s="110" t="s">
        <v>4246</v>
      </c>
      <c r="J395" s="110"/>
      <c r="K395" s="111" t="s">
        <v>4247</v>
      </c>
      <c r="L395" s="111" t="s">
        <v>4248</v>
      </c>
      <c r="M395" s="111" t="s">
        <v>4193</v>
      </c>
      <c r="N395" s="111" t="s">
        <v>1306</v>
      </c>
      <c r="O395" s="111" t="s">
        <v>4250</v>
      </c>
      <c r="P395" s="113">
        <v>13.487545000000001</v>
      </c>
      <c r="Q395" s="113">
        <v>102.323368</v>
      </c>
      <c r="R395" s="114" t="s">
        <v>4251</v>
      </c>
      <c r="S395" s="114" t="s">
        <v>4252</v>
      </c>
      <c r="T395" s="115" t="s">
        <v>4253</v>
      </c>
      <c r="U395" s="115" t="s">
        <v>4254</v>
      </c>
      <c r="V395" s="115"/>
      <c r="W395" s="115" t="s">
        <v>4255</v>
      </c>
      <c r="X395" s="115"/>
      <c r="Y395" s="115"/>
      <c r="Z395" s="115"/>
      <c r="AA395" s="115"/>
      <c r="AB395" s="115"/>
      <c r="AC395" s="115"/>
      <c r="AD395" s="312" t="s">
        <v>1775</v>
      </c>
      <c r="AE395" s="166" t="s">
        <v>1776</v>
      </c>
      <c r="AF395" s="117" t="s">
        <v>690</v>
      </c>
      <c r="AG395" s="132">
        <v>44979</v>
      </c>
      <c r="AH395" s="118" t="s">
        <v>691</v>
      </c>
      <c r="AI395" s="118" t="s">
        <v>692</v>
      </c>
      <c r="AJ395" s="145">
        <v>6</v>
      </c>
      <c r="AK395" s="146">
        <v>9</v>
      </c>
      <c r="AL395" s="146">
        <v>3.4</v>
      </c>
      <c r="AM395" s="146">
        <v>54</v>
      </c>
      <c r="AN395" s="147">
        <v>1</v>
      </c>
      <c r="AO395" s="147">
        <v>1</v>
      </c>
      <c r="AP395" s="116" t="s">
        <v>777</v>
      </c>
      <c r="AQ395" s="147" t="s">
        <v>863</v>
      </c>
      <c r="AR395" s="147">
        <v>3</v>
      </c>
      <c r="AS395" s="149"/>
      <c r="AT395" s="122">
        <v>44980</v>
      </c>
      <c r="AU395" s="142"/>
      <c r="AV395" s="149" t="s">
        <v>696</v>
      </c>
      <c r="AW395" s="150"/>
      <c r="AX395" s="149"/>
      <c r="AY395" s="149"/>
      <c r="AZ395" s="149"/>
      <c r="BA395" s="149"/>
      <c r="BB395" s="147" t="s">
        <v>697</v>
      </c>
      <c r="BC395" s="149"/>
      <c r="BD395" s="150" t="s">
        <v>698</v>
      </c>
      <c r="BE395" s="150"/>
      <c r="BF395" s="150"/>
      <c r="BG395" s="151" t="s">
        <v>699</v>
      </c>
      <c r="BH395" s="151" t="s">
        <v>1964</v>
      </c>
      <c r="BI395" s="151" t="s">
        <v>701</v>
      </c>
      <c r="BJ395" s="152"/>
      <c r="BK395" s="152"/>
      <c r="BL395" s="153"/>
      <c r="BM395" s="154"/>
      <c r="BN395" s="155" t="s">
        <v>4250</v>
      </c>
      <c r="BO395" s="131" t="s">
        <v>4249</v>
      </c>
      <c r="BP395" s="131" t="s">
        <v>703</v>
      </c>
      <c r="BQ395" s="116" t="s">
        <v>704</v>
      </c>
      <c r="BR395" s="116"/>
      <c r="BS395" s="132">
        <v>44979</v>
      </c>
      <c r="BT395" s="133">
        <v>100</v>
      </c>
      <c r="BU395" s="132">
        <v>44979</v>
      </c>
      <c r="BV395" s="132"/>
      <c r="BW395" s="132"/>
      <c r="BX395" s="134"/>
      <c r="BY395" s="134"/>
      <c r="BZ395" s="134"/>
      <c r="CA395" s="132"/>
      <c r="CB395" s="135"/>
      <c r="CC395" s="132"/>
      <c r="CD395" s="136"/>
      <c r="CE395" s="136"/>
      <c r="CF395" s="136"/>
      <c r="CG395" s="135"/>
      <c r="CH395" s="129" t="s">
        <v>701</v>
      </c>
      <c r="CI395" s="117">
        <v>45004</v>
      </c>
      <c r="CJ395" s="117">
        <v>45004</v>
      </c>
      <c r="CK395" s="132"/>
      <c r="CL395" s="117">
        <v>45004</v>
      </c>
      <c r="CM395" s="133">
        <v>100</v>
      </c>
      <c r="CN395" s="117">
        <v>45004</v>
      </c>
      <c r="CO395" s="117"/>
      <c r="CP395" s="117">
        <v>45043</v>
      </c>
      <c r="CQ395" s="117">
        <v>45043</v>
      </c>
      <c r="CR395" s="117"/>
      <c r="CS395" s="117">
        <v>45043</v>
      </c>
      <c r="CT395" s="133">
        <v>100</v>
      </c>
      <c r="CU395" s="117">
        <v>45043</v>
      </c>
      <c r="CV395" s="117"/>
      <c r="CW395" s="147"/>
      <c r="CX395" s="149"/>
      <c r="CY395" s="117">
        <v>45004</v>
      </c>
      <c r="CZ395" s="117">
        <v>45004</v>
      </c>
      <c r="DA395" s="117"/>
      <c r="DB395" s="117">
        <v>45005</v>
      </c>
      <c r="DC395" s="133">
        <v>100</v>
      </c>
      <c r="DD395" s="117">
        <v>45012</v>
      </c>
      <c r="DE395" s="138" t="s">
        <v>4256</v>
      </c>
      <c r="DF395" s="138">
        <v>45007</v>
      </c>
      <c r="DG395" s="139" t="s">
        <v>4446</v>
      </c>
      <c r="DH395" s="117">
        <v>45036</v>
      </c>
      <c r="DI395" s="117">
        <v>45036</v>
      </c>
      <c r="DJ395" s="117">
        <v>45036</v>
      </c>
      <c r="DK395" s="117">
        <v>45036</v>
      </c>
      <c r="DL395" s="117"/>
      <c r="DM395" s="117"/>
      <c r="DN395" s="117"/>
      <c r="DO395" s="117"/>
      <c r="DP395" s="140"/>
      <c r="DQ395" s="117"/>
      <c r="DR395" s="117"/>
      <c r="DS395" s="117" t="s">
        <v>4922</v>
      </c>
      <c r="DT395" s="117" t="s">
        <v>4922</v>
      </c>
      <c r="DU395" s="117"/>
      <c r="DV395" s="117" t="s">
        <v>4922</v>
      </c>
      <c r="DW395" s="133">
        <v>100</v>
      </c>
      <c r="DX395" s="117" t="s">
        <v>4922</v>
      </c>
      <c r="DY395" s="117"/>
      <c r="DZ395" s="117">
        <v>45045</v>
      </c>
      <c r="EA395" s="117">
        <v>45045</v>
      </c>
      <c r="EB395" s="117"/>
      <c r="EC395" s="117">
        <v>45045</v>
      </c>
      <c r="ED395" s="116">
        <v>100</v>
      </c>
      <c r="EE395" s="117">
        <v>45045</v>
      </c>
      <c r="EF395" s="117" t="s">
        <v>4552</v>
      </c>
      <c r="EG395" s="117">
        <v>45049</v>
      </c>
      <c r="EH395" s="117">
        <v>45049</v>
      </c>
      <c r="EI395" s="117"/>
      <c r="EJ395" s="117">
        <v>45050</v>
      </c>
      <c r="EK395" s="116">
        <v>100</v>
      </c>
      <c r="EL395" s="117">
        <v>45063</v>
      </c>
      <c r="EM395" s="122" t="s">
        <v>4803</v>
      </c>
      <c r="EN395" s="117"/>
      <c r="EO395" s="117"/>
      <c r="EP395" s="117"/>
      <c r="EQ395" s="117"/>
      <c r="ER395" s="117"/>
      <c r="ES395" s="117"/>
      <c r="ET395" s="117"/>
      <c r="EU395" s="117"/>
      <c r="EV395" s="117"/>
      <c r="EW395" s="117"/>
      <c r="EX395" s="117"/>
      <c r="EY395" s="117"/>
      <c r="EZ395" s="117"/>
      <c r="FA395" s="117"/>
      <c r="FB395" s="117">
        <v>45061</v>
      </c>
      <c r="FC395" s="117">
        <v>45061</v>
      </c>
      <c r="FD395" s="117"/>
      <c r="FE395" s="117">
        <v>45062</v>
      </c>
      <c r="FF395" s="133">
        <v>100</v>
      </c>
      <c r="FG395" s="117">
        <v>45067</v>
      </c>
      <c r="FH395" s="138" t="s">
        <v>4802</v>
      </c>
      <c r="FI395" s="142"/>
      <c r="FJ395" s="142"/>
      <c r="FK395" s="143"/>
      <c r="FL395" s="143"/>
      <c r="FM395" s="139"/>
      <c r="FN395" s="142"/>
      <c r="FO395" s="142"/>
      <c r="FP395" s="143"/>
      <c r="FQ395" s="143"/>
      <c r="FR395" s="139"/>
      <c r="FS395" s="450" t="s">
        <v>4723</v>
      </c>
      <c r="FT395" s="477">
        <v>45141</v>
      </c>
      <c r="FU395" s="478" t="s">
        <v>4813</v>
      </c>
      <c r="FW395" s="443" t="s">
        <v>4723</v>
      </c>
      <c r="FX395" s="459">
        <v>45131</v>
      </c>
      <c r="FY395" s="443" t="s">
        <v>4779</v>
      </c>
    </row>
    <row r="396" spans="1:181" ht="20.100000000000001" customHeight="1" x14ac:dyDescent="0.5">
      <c r="A396" s="109">
        <v>395</v>
      </c>
      <c r="B396" s="109" t="s">
        <v>4191</v>
      </c>
      <c r="C396" s="109">
        <v>9</v>
      </c>
      <c r="D396" s="367" t="s">
        <v>4192</v>
      </c>
      <c r="E396" s="110" t="s">
        <v>4193</v>
      </c>
      <c r="F396" s="110" t="s">
        <v>1302</v>
      </c>
      <c r="G396" s="111" t="s">
        <v>304</v>
      </c>
      <c r="H396" s="110" t="s">
        <v>2896</v>
      </c>
      <c r="I396" s="110" t="s">
        <v>3403</v>
      </c>
      <c r="J396" s="110"/>
      <c r="K396" s="111" t="s">
        <v>4257</v>
      </c>
      <c r="L396" s="111" t="s">
        <v>4248</v>
      </c>
      <c r="M396" s="111" t="s">
        <v>4193</v>
      </c>
      <c r="N396" s="111" t="s">
        <v>1306</v>
      </c>
      <c r="O396" s="111" t="s">
        <v>4259</v>
      </c>
      <c r="P396" s="113">
        <v>13.426463</v>
      </c>
      <c r="Q396" s="113">
        <v>102.087773</v>
      </c>
      <c r="R396" s="114" t="s">
        <v>4260</v>
      </c>
      <c r="S396" s="114" t="s">
        <v>4261</v>
      </c>
      <c r="T396" s="115" t="s">
        <v>4262</v>
      </c>
      <c r="U396" s="115" t="s">
        <v>4263</v>
      </c>
      <c r="V396" s="115"/>
      <c r="W396" s="115" t="s">
        <v>4264</v>
      </c>
      <c r="X396" s="115"/>
      <c r="Y396" s="115"/>
      <c r="Z396" s="115"/>
      <c r="AA396" s="115"/>
      <c r="AB396" s="115"/>
      <c r="AC396" s="115"/>
      <c r="AD396" s="312" t="s">
        <v>1775</v>
      </c>
      <c r="AE396" s="166" t="s">
        <v>1776</v>
      </c>
      <c r="AF396" s="117" t="s">
        <v>690</v>
      </c>
      <c r="AG396" s="132">
        <v>44979</v>
      </c>
      <c r="AH396" s="118" t="s">
        <v>691</v>
      </c>
      <c r="AI396" s="118" t="s">
        <v>692</v>
      </c>
      <c r="AJ396" s="145">
        <v>6</v>
      </c>
      <c r="AK396" s="146">
        <v>6.7</v>
      </c>
      <c r="AL396" s="146">
        <v>4.0999999999999996</v>
      </c>
      <c r="AM396" s="146">
        <v>40.200000000000003</v>
      </c>
      <c r="AN396" s="147">
        <v>1</v>
      </c>
      <c r="AO396" s="147">
        <v>2</v>
      </c>
      <c r="AP396" s="116" t="s">
        <v>4265</v>
      </c>
      <c r="AQ396" s="147" t="s">
        <v>752</v>
      </c>
      <c r="AR396" s="147">
        <v>1</v>
      </c>
      <c r="AS396" s="149"/>
      <c r="AT396" s="122">
        <v>44980</v>
      </c>
      <c r="AU396" s="142"/>
      <c r="AV396" s="149" t="s">
        <v>696</v>
      </c>
      <c r="AW396" s="150"/>
      <c r="AX396" s="149"/>
      <c r="AY396" s="149"/>
      <c r="AZ396" s="149"/>
      <c r="BA396" s="147" t="s">
        <v>697</v>
      </c>
      <c r="BB396" s="147" t="s">
        <v>697</v>
      </c>
      <c r="BC396" s="149"/>
      <c r="BD396" s="150" t="s">
        <v>698</v>
      </c>
      <c r="BE396" s="150"/>
      <c r="BF396" s="150"/>
      <c r="BG396" s="151" t="s">
        <v>699</v>
      </c>
      <c r="BH396" s="163" t="s">
        <v>1964</v>
      </c>
      <c r="BI396" s="151" t="s">
        <v>701</v>
      </c>
      <c r="BJ396" s="152"/>
      <c r="BK396" s="152"/>
      <c r="BL396" s="153"/>
      <c r="BM396" s="154"/>
      <c r="BN396" s="155" t="s">
        <v>4259</v>
      </c>
      <c r="BO396" s="131" t="s">
        <v>4258</v>
      </c>
      <c r="BP396" s="131" t="s">
        <v>703</v>
      </c>
      <c r="BQ396" s="116" t="s">
        <v>704</v>
      </c>
      <c r="BR396" s="116"/>
      <c r="BS396" s="132">
        <v>44979</v>
      </c>
      <c r="BT396" s="133">
        <v>100</v>
      </c>
      <c r="BU396" s="132">
        <v>44979</v>
      </c>
      <c r="BV396" s="132"/>
      <c r="BW396" s="132"/>
      <c r="BX396" s="134"/>
      <c r="BY396" s="134"/>
      <c r="BZ396" s="134"/>
      <c r="CA396" s="132"/>
      <c r="CB396" s="135"/>
      <c r="CC396" s="132"/>
      <c r="CD396" s="136"/>
      <c r="CE396" s="136"/>
      <c r="CF396" s="136"/>
      <c r="CG396" s="135"/>
      <c r="CH396" s="129" t="s">
        <v>701</v>
      </c>
      <c r="CI396" s="117">
        <v>45006</v>
      </c>
      <c r="CJ396" s="117">
        <v>45006</v>
      </c>
      <c r="CK396" s="117"/>
      <c r="CL396" s="117">
        <v>45006</v>
      </c>
      <c r="CM396" s="133">
        <v>100</v>
      </c>
      <c r="CN396" s="117">
        <v>45006</v>
      </c>
      <c r="CO396" s="117"/>
      <c r="CP396" s="117">
        <v>45044</v>
      </c>
      <c r="CQ396" s="117">
        <v>45044</v>
      </c>
      <c r="CR396" s="117"/>
      <c r="CS396" s="117">
        <v>45044</v>
      </c>
      <c r="CT396" s="133">
        <v>100</v>
      </c>
      <c r="CU396" s="117">
        <v>45044</v>
      </c>
      <c r="CV396" s="117"/>
      <c r="CW396" s="147"/>
      <c r="CX396" s="149"/>
      <c r="CY396" s="117">
        <v>45006</v>
      </c>
      <c r="CZ396" s="117">
        <v>45006</v>
      </c>
      <c r="DA396" s="117"/>
      <c r="DB396" s="117">
        <v>45006</v>
      </c>
      <c r="DC396" s="133">
        <v>100</v>
      </c>
      <c r="DD396" s="117">
        <v>45006</v>
      </c>
      <c r="DE396" s="138"/>
      <c r="DF396" s="138">
        <v>45012</v>
      </c>
      <c r="DG396" s="139" t="s">
        <v>4383</v>
      </c>
      <c r="DH396" s="117">
        <v>45037</v>
      </c>
      <c r="DI396" s="117">
        <v>45037</v>
      </c>
      <c r="DJ396" s="117">
        <v>45037</v>
      </c>
      <c r="DK396" s="117">
        <v>45037</v>
      </c>
      <c r="DL396" s="117"/>
      <c r="DM396" s="117"/>
      <c r="DN396" s="117"/>
      <c r="DO396" s="117"/>
      <c r="DP396" s="140"/>
      <c r="DQ396" s="117"/>
      <c r="DR396" s="117"/>
      <c r="DS396" s="117" t="s">
        <v>4922</v>
      </c>
      <c r="DT396" s="117" t="s">
        <v>4922</v>
      </c>
      <c r="DU396" s="117"/>
      <c r="DV396" s="117" t="s">
        <v>4922</v>
      </c>
      <c r="DW396" s="133">
        <v>100</v>
      </c>
      <c r="DX396" s="117" t="s">
        <v>4922</v>
      </c>
      <c r="DY396" s="117"/>
      <c r="DZ396" s="117">
        <v>45045</v>
      </c>
      <c r="EA396" s="117">
        <v>45045</v>
      </c>
      <c r="EB396" s="117"/>
      <c r="EC396" s="117">
        <v>45045</v>
      </c>
      <c r="ED396" s="116">
        <v>100</v>
      </c>
      <c r="EE396" s="117">
        <v>45045</v>
      </c>
      <c r="EF396" s="117" t="s">
        <v>4552</v>
      </c>
      <c r="EG396" s="117">
        <v>45049</v>
      </c>
      <c r="EH396" s="117">
        <v>45049</v>
      </c>
      <c r="EI396" s="117"/>
      <c r="EJ396" s="117">
        <v>45050</v>
      </c>
      <c r="EK396" s="133">
        <v>100</v>
      </c>
      <c r="EL396" s="117">
        <v>45065</v>
      </c>
      <c r="EM396" s="122" t="s">
        <v>4735</v>
      </c>
      <c r="EN396" s="117"/>
      <c r="EO396" s="117"/>
      <c r="EP396" s="117"/>
      <c r="EQ396" s="117"/>
      <c r="ER396" s="117"/>
      <c r="ES396" s="117"/>
      <c r="ET396" s="117"/>
      <c r="EU396" s="117"/>
      <c r="EV396" s="117"/>
      <c r="EW396" s="117"/>
      <c r="EX396" s="117"/>
      <c r="EY396" s="117"/>
      <c r="EZ396" s="117"/>
      <c r="FA396" s="117"/>
      <c r="FB396" s="117">
        <v>45061</v>
      </c>
      <c r="FC396" s="117">
        <v>45061</v>
      </c>
      <c r="FD396" s="117"/>
      <c r="FE396" s="117">
        <v>45062</v>
      </c>
      <c r="FF396" s="133">
        <v>100</v>
      </c>
      <c r="FG396" s="117">
        <v>45067</v>
      </c>
      <c r="FH396" s="138"/>
      <c r="FI396" s="142"/>
      <c r="FJ396" s="142"/>
      <c r="FK396" s="143"/>
      <c r="FL396" s="143"/>
      <c r="FM396" s="139"/>
      <c r="FN396" s="142"/>
      <c r="FO396" s="142"/>
      <c r="FP396" s="143"/>
      <c r="FQ396" s="143"/>
      <c r="FR396" s="139"/>
      <c r="FS396" s="450" t="s">
        <v>4723</v>
      </c>
      <c r="FT396" s="477">
        <v>45141</v>
      </c>
      <c r="FU396" s="478" t="s">
        <v>4813</v>
      </c>
      <c r="FW396" s="443" t="s">
        <v>4723</v>
      </c>
      <c r="FX396" s="459">
        <v>45131</v>
      </c>
      <c r="FY396" s="443" t="s">
        <v>4779</v>
      </c>
    </row>
    <row r="397" spans="1:181" ht="20.100000000000001" customHeight="1" x14ac:dyDescent="0.5">
      <c r="A397" s="109">
        <v>396</v>
      </c>
      <c r="B397" s="109" t="s">
        <v>4191</v>
      </c>
      <c r="C397" s="109">
        <v>10</v>
      </c>
      <c r="D397" s="367" t="s">
        <v>4192</v>
      </c>
      <c r="E397" s="110" t="s">
        <v>4193</v>
      </c>
      <c r="F397" s="110" t="s">
        <v>1302</v>
      </c>
      <c r="G397" s="111" t="s">
        <v>304</v>
      </c>
      <c r="H397" s="110" t="s">
        <v>2896</v>
      </c>
      <c r="I397" s="110" t="s">
        <v>2896</v>
      </c>
      <c r="J397" s="110"/>
      <c r="K397" s="111" t="s">
        <v>4266</v>
      </c>
      <c r="L397" s="111" t="s">
        <v>4248</v>
      </c>
      <c r="M397" s="111" t="s">
        <v>4193</v>
      </c>
      <c r="N397" s="111" t="s">
        <v>1306</v>
      </c>
      <c r="O397" s="111" t="s">
        <v>4268</v>
      </c>
      <c r="P397" s="113">
        <v>13.368114</v>
      </c>
      <c r="Q397" s="113">
        <v>102.2308464</v>
      </c>
      <c r="R397" s="114" t="s">
        <v>4269</v>
      </c>
      <c r="S397" s="114" t="s">
        <v>4270</v>
      </c>
      <c r="T397" s="115" t="s">
        <v>4271</v>
      </c>
      <c r="U397" s="115" t="s">
        <v>4272</v>
      </c>
      <c r="V397" s="115"/>
      <c r="W397" s="115" t="s">
        <v>4272</v>
      </c>
      <c r="X397" s="115"/>
      <c r="Y397" s="115"/>
      <c r="Z397" s="115"/>
      <c r="AA397" s="115"/>
      <c r="AB397" s="115"/>
      <c r="AC397" s="115"/>
      <c r="AD397" s="312" t="s">
        <v>1775</v>
      </c>
      <c r="AE397" s="166" t="s">
        <v>1776</v>
      </c>
      <c r="AF397" s="117" t="s">
        <v>690</v>
      </c>
      <c r="AG397" s="132">
        <v>44979</v>
      </c>
      <c r="AH397" s="118" t="s">
        <v>691</v>
      </c>
      <c r="AI397" s="118" t="s">
        <v>692</v>
      </c>
      <c r="AJ397" s="145">
        <v>6</v>
      </c>
      <c r="AK397" s="146">
        <v>7</v>
      </c>
      <c r="AL397" s="146">
        <v>2.85</v>
      </c>
      <c r="AM397" s="146">
        <v>42</v>
      </c>
      <c r="AN397" s="147">
        <v>1</v>
      </c>
      <c r="AO397" s="147">
        <v>1</v>
      </c>
      <c r="AP397" s="116" t="s">
        <v>4273</v>
      </c>
      <c r="AQ397" s="147" t="s">
        <v>752</v>
      </c>
      <c r="AR397" s="147">
        <v>1</v>
      </c>
      <c r="AS397" s="149"/>
      <c r="AT397" s="122">
        <v>44980</v>
      </c>
      <c r="AU397" s="142"/>
      <c r="AV397" s="149" t="s">
        <v>696</v>
      </c>
      <c r="AW397" s="150"/>
      <c r="AX397" s="149"/>
      <c r="AY397" s="149"/>
      <c r="AZ397" s="149"/>
      <c r="BA397" s="149"/>
      <c r="BB397" s="147" t="s">
        <v>697</v>
      </c>
      <c r="BC397" s="149"/>
      <c r="BD397" s="150" t="s">
        <v>698</v>
      </c>
      <c r="BE397" s="150"/>
      <c r="BF397" s="150"/>
      <c r="BG397" s="151" t="s">
        <v>699</v>
      </c>
      <c r="BH397" s="163" t="s">
        <v>1964</v>
      </c>
      <c r="BI397" s="151" t="s">
        <v>701</v>
      </c>
      <c r="BJ397" s="152"/>
      <c r="BK397" s="152"/>
      <c r="BL397" s="153"/>
      <c r="BM397" s="154"/>
      <c r="BN397" s="155" t="s">
        <v>4268</v>
      </c>
      <c r="BO397" s="383" t="s">
        <v>4267</v>
      </c>
      <c r="BP397" s="131" t="s">
        <v>703</v>
      </c>
      <c r="BQ397" s="116" t="s">
        <v>704</v>
      </c>
      <c r="BR397" s="116"/>
      <c r="BS397" s="132">
        <v>44979</v>
      </c>
      <c r="BT397" s="133">
        <v>100</v>
      </c>
      <c r="BU397" s="132">
        <v>44979</v>
      </c>
      <c r="BV397" s="132"/>
      <c r="BW397" s="132"/>
      <c r="BX397" s="134"/>
      <c r="BY397" s="134"/>
      <c r="BZ397" s="134"/>
      <c r="CA397" s="132"/>
      <c r="CB397" s="135"/>
      <c r="CC397" s="132"/>
      <c r="CD397" s="136"/>
      <c r="CE397" s="136"/>
      <c r="CF397" s="136"/>
      <c r="CG397" s="135"/>
      <c r="CH397" s="129" t="s">
        <v>701</v>
      </c>
      <c r="CI397" s="117">
        <v>45006</v>
      </c>
      <c r="CJ397" s="117">
        <v>45006</v>
      </c>
      <c r="CK397" s="117"/>
      <c r="CL397" s="117">
        <v>45006</v>
      </c>
      <c r="CM397" s="133">
        <v>100</v>
      </c>
      <c r="CN397" s="117">
        <v>45006</v>
      </c>
      <c r="CO397" s="117"/>
      <c r="CP397" s="137" t="s">
        <v>706</v>
      </c>
      <c r="CQ397" s="117"/>
      <c r="CR397" s="117"/>
      <c r="CS397" s="117"/>
      <c r="CT397" s="133"/>
      <c r="CU397" s="137" t="s">
        <v>4382</v>
      </c>
      <c r="CV397" s="117"/>
      <c r="CW397" s="147"/>
      <c r="CX397" s="149"/>
      <c r="CY397" s="117">
        <v>45006</v>
      </c>
      <c r="CZ397" s="117">
        <v>45006</v>
      </c>
      <c r="DA397" s="117"/>
      <c r="DB397" s="117">
        <v>45006</v>
      </c>
      <c r="DC397" s="133">
        <v>100</v>
      </c>
      <c r="DD397" s="117">
        <v>45006</v>
      </c>
      <c r="DE397" s="138"/>
      <c r="DF397" s="138">
        <v>45012</v>
      </c>
      <c r="DG397" s="139" t="s">
        <v>4383</v>
      </c>
      <c r="DH397" s="117">
        <v>45040</v>
      </c>
      <c r="DI397" s="117">
        <v>45040</v>
      </c>
      <c r="DJ397" s="117">
        <v>45040</v>
      </c>
      <c r="DK397" s="117">
        <v>45040</v>
      </c>
      <c r="DL397" s="117"/>
      <c r="DM397" s="117"/>
      <c r="DN397" s="117"/>
      <c r="DO397" s="117"/>
      <c r="DP397" s="140"/>
      <c r="DQ397" s="117"/>
      <c r="DR397" s="117"/>
      <c r="DS397" s="117" t="s">
        <v>4922</v>
      </c>
      <c r="DT397" s="117" t="s">
        <v>4922</v>
      </c>
      <c r="DU397" s="117"/>
      <c r="DV397" s="117" t="s">
        <v>4922</v>
      </c>
      <c r="DW397" s="133">
        <v>100</v>
      </c>
      <c r="DX397" s="117" t="s">
        <v>4922</v>
      </c>
      <c r="DY397" s="117"/>
      <c r="DZ397" s="117">
        <v>45045</v>
      </c>
      <c r="EA397" s="117">
        <v>45045</v>
      </c>
      <c r="EB397" s="117"/>
      <c r="EC397" s="117">
        <v>45045</v>
      </c>
      <c r="ED397" s="116">
        <v>100</v>
      </c>
      <c r="EE397" s="117">
        <v>45045</v>
      </c>
      <c r="EF397" s="117" t="s">
        <v>4552</v>
      </c>
      <c r="EG397" s="117">
        <v>45050</v>
      </c>
      <c r="EH397" s="117">
        <v>45050</v>
      </c>
      <c r="EI397" s="117"/>
      <c r="EJ397" s="117">
        <v>45051</v>
      </c>
      <c r="EK397" s="116">
        <v>100</v>
      </c>
      <c r="EL397" s="117">
        <v>45062</v>
      </c>
      <c r="EM397" s="122" t="s">
        <v>4777</v>
      </c>
      <c r="EN397" s="117"/>
      <c r="EO397" s="117"/>
      <c r="EP397" s="117"/>
      <c r="EQ397" s="117"/>
      <c r="ER397" s="117"/>
      <c r="ES397" s="117"/>
      <c r="ET397" s="117"/>
      <c r="EU397" s="117"/>
      <c r="EV397" s="117"/>
      <c r="EW397" s="117"/>
      <c r="EX397" s="117"/>
      <c r="EY397" s="117"/>
      <c r="EZ397" s="117"/>
      <c r="FA397" s="117"/>
      <c r="FB397" s="117">
        <v>45061</v>
      </c>
      <c r="FC397" s="117">
        <v>45061</v>
      </c>
      <c r="FD397" s="117"/>
      <c r="FE397" s="117">
        <v>45062</v>
      </c>
      <c r="FF397" s="133">
        <v>100</v>
      </c>
      <c r="FG397" s="117">
        <v>45067</v>
      </c>
      <c r="FH397" s="138"/>
      <c r="FI397" s="142"/>
      <c r="FJ397" s="142"/>
      <c r="FK397" s="143"/>
      <c r="FL397" s="143"/>
      <c r="FM397" s="139"/>
      <c r="FN397" s="142"/>
      <c r="FO397" s="142"/>
      <c r="FP397" s="143"/>
      <c r="FQ397" s="143"/>
      <c r="FR397" s="139"/>
      <c r="FS397" s="450" t="s">
        <v>4723</v>
      </c>
      <c r="FT397" s="477">
        <v>45142</v>
      </c>
      <c r="FU397" s="478" t="s">
        <v>4813</v>
      </c>
      <c r="FW397" s="443" t="s">
        <v>4723</v>
      </c>
      <c r="FX397" s="459">
        <v>45131</v>
      </c>
      <c r="FY397" s="443" t="s">
        <v>4779</v>
      </c>
    </row>
    <row r="398" spans="1:181" ht="20.100000000000001" customHeight="1" x14ac:dyDescent="0.5">
      <c r="A398" s="109">
        <v>397</v>
      </c>
      <c r="B398" s="109" t="s">
        <v>4191</v>
      </c>
      <c r="C398" s="109">
        <v>11</v>
      </c>
      <c r="D398" s="367" t="s">
        <v>4192</v>
      </c>
      <c r="E398" s="110" t="s">
        <v>4193</v>
      </c>
      <c r="F398" s="110" t="s">
        <v>1302</v>
      </c>
      <c r="G398" s="111" t="s">
        <v>304</v>
      </c>
      <c r="H398" s="110" t="s">
        <v>2846</v>
      </c>
      <c r="I398" s="110" t="s">
        <v>4274</v>
      </c>
      <c r="J398" s="110" t="s">
        <v>4275</v>
      </c>
      <c r="K398" s="111" t="s">
        <v>4276</v>
      </c>
      <c r="L398" s="111" t="s">
        <v>4248</v>
      </c>
      <c r="M398" s="111" t="s">
        <v>4193</v>
      </c>
      <c r="N398" s="111" t="s">
        <v>1306</v>
      </c>
      <c r="O398" s="111" t="s">
        <v>4278</v>
      </c>
      <c r="P398" s="113">
        <v>13.577429</v>
      </c>
      <c r="Q398" s="113">
        <v>102.18674799999999</v>
      </c>
      <c r="R398" s="114" t="s">
        <v>4279</v>
      </c>
      <c r="S398" s="114" t="s">
        <v>4280</v>
      </c>
      <c r="T398" s="115" t="s">
        <v>4281</v>
      </c>
      <c r="U398" s="115" t="s">
        <v>4282</v>
      </c>
      <c r="V398" s="115"/>
      <c r="W398" s="115" t="s">
        <v>4282</v>
      </c>
      <c r="X398" s="115"/>
      <c r="Y398" s="115"/>
      <c r="Z398" s="115"/>
      <c r="AA398" s="115"/>
      <c r="AB398" s="115"/>
      <c r="AC398" s="115"/>
      <c r="AD398" s="312" t="s">
        <v>1775</v>
      </c>
      <c r="AE398" s="166" t="s">
        <v>1776</v>
      </c>
      <c r="AF398" s="117" t="s">
        <v>690</v>
      </c>
      <c r="AG398" s="132">
        <v>44979</v>
      </c>
      <c r="AH398" s="118" t="s">
        <v>691</v>
      </c>
      <c r="AI398" s="118" t="s">
        <v>692</v>
      </c>
      <c r="AJ398" s="145">
        <v>6</v>
      </c>
      <c r="AK398" s="146">
        <v>9</v>
      </c>
      <c r="AL398" s="146">
        <v>3.4</v>
      </c>
      <c r="AM398" s="146">
        <v>54</v>
      </c>
      <c r="AN398" s="147">
        <v>1</v>
      </c>
      <c r="AO398" s="147">
        <v>1</v>
      </c>
      <c r="AP398" s="116" t="s">
        <v>777</v>
      </c>
      <c r="AQ398" s="147" t="s">
        <v>1226</v>
      </c>
      <c r="AR398" s="147">
        <v>3</v>
      </c>
      <c r="AS398" s="149"/>
      <c r="AT398" s="122">
        <v>44980</v>
      </c>
      <c r="AU398" s="148" t="s">
        <v>4283</v>
      </c>
      <c r="AV398" s="149" t="s">
        <v>696</v>
      </c>
      <c r="AW398" s="150"/>
      <c r="AX398" s="149"/>
      <c r="AY398" s="149"/>
      <c r="AZ398" s="149"/>
      <c r="BA398" s="149"/>
      <c r="BB398" s="147" t="s">
        <v>697</v>
      </c>
      <c r="BC398" s="149"/>
      <c r="BD398" s="150"/>
      <c r="BE398" s="150"/>
      <c r="BF398" s="150"/>
      <c r="BG398" s="151" t="s">
        <v>699</v>
      </c>
      <c r="BH398" s="151" t="s">
        <v>1964</v>
      </c>
      <c r="BI398" s="151" t="s">
        <v>701</v>
      </c>
      <c r="BJ398" s="279" t="s">
        <v>1377</v>
      </c>
      <c r="BK398" s="152"/>
      <c r="BL398" s="153"/>
      <c r="BM398" s="154"/>
      <c r="BN398" s="155" t="s">
        <v>4278</v>
      </c>
      <c r="BO398" s="131" t="s">
        <v>4277</v>
      </c>
      <c r="BP398" s="131" t="s">
        <v>703</v>
      </c>
      <c r="BQ398" s="116" t="s">
        <v>704</v>
      </c>
      <c r="BR398" s="116"/>
      <c r="BS398" s="132">
        <v>44979</v>
      </c>
      <c r="BT398" s="133">
        <v>100</v>
      </c>
      <c r="BU398" s="132">
        <v>44979</v>
      </c>
      <c r="BV398" s="132"/>
      <c r="BW398" s="132"/>
      <c r="BX398" s="134"/>
      <c r="BY398" s="134"/>
      <c r="BZ398" s="134"/>
      <c r="CA398" s="132"/>
      <c r="CB398" s="171"/>
      <c r="CC398" s="172"/>
      <c r="CD398" s="173"/>
      <c r="CE398" s="173"/>
      <c r="CF398" s="173"/>
      <c r="CG398" s="171"/>
      <c r="CH398" s="129" t="s">
        <v>701</v>
      </c>
      <c r="CI398" s="117">
        <v>45005</v>
      </c>
      <c r="CJ398" s="117">
        <v>45005</v>
      </c>
      <c r="CK398" s="117"/>
      <c r="CL398" s="117">
        <v>45005</v>
      </c>
      <c r="CM398" s="133">
        <v>100</v>
      </c>
      <c r="CN398" s="117">
        <v>45005</v>
      </c>
      <c r="CO398" s="117"/>
      <c r="CP398" s="137" t="s">
        <v>706</v>
      </c>
      <c r="CQ398" s="117"/>
      <c r="CR398" s="117"/>
      <c r="CS398" s="117"/>
      <c r="CT398" s="133"/>
      <c r="CU398" s="137" t="s">
        <v>4382</v>
      </c>
      <c r="CV398" s="117"/>
      <c r="CW398" s="147"/>
      <c r="CX398" s="149"/>
      <c r="CY398" s="117">
        <v>45005</v>
      </c>
      <c r="CZ398" s="117">
        <v>45005</v>
      </c>
      <c r="DA398" s="117"/>
      <c r="DB398" s="117">
        <v>45005</v>
      </c>
      <c r="DC398" s="133">
        <v>100</v>
      </c>
      <c r="DD398" s="117">
        <v>45005</v>
      </c>
      <c r="DE398" s="138"/>
      <c r="DF398" s="138">
        <v>45007</v>
      </c>
      <c r="DG398" s="139" t="s">
        <v>4446</v>
      </c>
      <c r="DH398" s="117">
        <v>45019</v>
      </c>
      <c r="DI398" s="117">
        <v>45019</v>
      </c>
      <c r="DJ398" s="117">
        <v>45019</v>
      </c>
      <c r="DK398" s="117">
        <v>45019</v>
      </c>
      <c r="DL398" s="117"/>
      <c r="DM398" s="117"/>
      <c r="DN398" s="117"/>
      <c r="DO398" s="117"/>
      <c r="DP398" s="140"/>
      <c r="DQ398" s="117"/>
      <c r="DR398" s="117"/>
      <c r="DS398" s="117" t="s">
        <v>4922</v>
      </c>
      <c r="DT398" s="117" t="s">
        <v>4922</v>
      </c>
      <c r="DU398" s="117"/>
      <c r="DV398" s="117" t="s">
        <v>4922</v>
      </c>
      <c r="DW398" s="133">
        <v>100</v>
      </c>
      <c r="DX398" s="117" t="s">
        <v>4922</v>
      </c>
      <c r="DY398" s="117"/>
      <c r="DZ398" s="117">
        <v>45045</v>
      </c>
      <c r="EA398" s="117">
        <v>45045</v>
      </c>
      <c r="EB398" s="117"/>
      <c r="EC398" s="117">
        <v>45045</v>
      </c>
      <c r="ED398" s="116">
        <v>100</v>
      </c>
      <c r="EE398" s="117">
        <v>45045</v>
      </c>
      <c r="EF398" s="117" t="s">
        <v>4548</v>
      </c>
      <c r="EG398" s="117">
        <v>45052</v>
      </c>
      <c r="EH398" s="117">
        <v>45052</v>
      </c>
      <c r="EI398" s="117"/>
      <c r="EJ398" s="117">
        <v>45053</v>
      </c>
      <c r="EK398" s="133">
        <v>100</v>
      </c>
      <c r="EL398" s="117">
        <v>45065</v>
      </c>
      <c r="EM398" s="122" t="s">
        <v>4735</v>
      </c>
      <c r="EN398" s="117"/>
      <c r="EO398" s="117"/>
      <c r="EP398" s="117"/>
      <c r="EQ398" s="117"/>
      <c r="ER398" s="117"/>
      <c r="ES398" s="117"/>
      <c r="ET398" s="117"/>
      <c r="EU398" s="117"/>
      <c r="EV398" s="117"/>
      <c r="EW398" s="117"/>
      <c r="EX398" s="117"/>
      <c r="EY398" s="117"/>
      <c r="EZ398" s="117"/>
      <c r="FA398" s="117"/>
      <c r="FB398" s="117">
        <v>45060</v>
      </c>
      <c r="FC398" s="117">
        <v>45060</v>
      </c>
      <c r="FD398" s="117"/>
      <c r="FE398" s="117">
        <v>45061</v>
      </c>
      <c r="FF398" s="133">
        <v>100</v>
      </c>
      <c r="FG398" s="117">
        <v>45067</v>
      </c>
      <c r="FH398" s="138"/>
      <c r="FI398" s="142"/>
      <c r="FJ398" s="142"/>
      <c r="FK398" s="143"/>
      <c r="FL398" s="143"/>
      <c r="FM398" s="139"/>
      <c r="FN398" s="142"/>
      <c r="FO398" s="142"/>
      <c r="FP398" s="143"/>
      <c r="FQ398" s="143"/>
      <c r="FR398" s="139"/>
      <c r="FS398" s="450" t="s">
        <v>4723</v>
      </c>
      <c r="FT398" s="477">
        <v>45142</v>
      </c>
      <c r="FU398" s="478" t="s">
        <v>4813</v>
      </c>
      <c r="FW398" s="443" t="s">
        <v>4724</v>
      </c>
      <c r="FX398" s="459">
        <v>45131</v>
      </c>
      <c r="FY398" s="443" t="s">
        <v>4779</v>
      </c>
    </row>
    <row r="399" spans="1:181" ht="20.100000000000001" customHeight="1" x14ac:dyDescent="0.5">
      <c r="A399" s="109">
        <v>398</v>
      </c>
      <c r="B399" s="109" t="s">
        <v>4191</v>
      </c>
      <c r="C399" s="109">
        <v>12</v>
      </c>
      <c r="D399" s="367" t="s">
        <v>4192</v>
      </c>
      <c r="E399" s="110" t="s">
        <v>4193</v>
      </c>
      <c r="F399" s="110" t="s">
        <v>1302</v>
      </c>
      <c r="G399" s="111" t="s">
        <v>304</v>
      </c>
      <c r="H399" s="110" t="s">
        <v>2876</v>
      </c>
      <c r="I399" s="110" t="s">
        <v>4284</v>
      </c>
      <c r="J399" s="110" t="s">
        <v>4285</v>
      </c>
      <c r="K399" s="111" t="s">
        <v>4286</v>
      </c>
      <c r="L399" s="111" t="s">
        <v>4248</v>
      </c>
      <c r="M399" s="111" t="s">
        <v>4193</v>
      </c>
      <c r="N399" s="111" t="s">
        <v>1306</v>
      </c>
      <c r="O399" s="111" t="s">
        <v>4288</v>
      </c>
      <c r="P399" s="113">
        <v>13.749510000000001</v>
      </c>
      <c r="Q399" s="113">
        <v>102.595775</v>
      </c>
      <c r="R399" s="114" t="s">
        <v>4289</v>
      </c>
      <c r="S399" s="114" t="s">
        <v>4290</v>
      </c>
      <c r="T399" s="115" t="s">
        <v>4291</v>
      </c>
      <c r="U399" s="115" t="s">
        <v>4292</v>
      </c>
      <c r="V399" s="115"/>
      <c r="W399" s="115" t="s">
        <v>4293</v>
      </c>
      <c r="X399" s="115"/>
      <c r="Y399" s="115"/>
      <c r="Z399" s="115"/>
      <c r="AA399" s="115"/>
      <c r="AB399" s="115"/>
      <c r="AC399" s="115"/>
      <c r="AD399" s="312" t="s">
        <v>1775</v>
      </c>
      <c r="AE399" s="166" t="s">
        <v>1776</v>
      </c>
      <c r="AF399" s="117" t="s">
        <v>690</v>
      </c>
      <c r="AG399" s="132">
        <v>44979</v>
      </c>
      <c r="AH399" s="118" t="s">
        <v>691</v>
      </c>
      <c r="AI399" s="118" t="s">
        <v>692</v>
      </c>
      <c r="AJ399" s="145">
        <v>3</v>
      </c>
      <c r="AK399" s="146">
        <v>6</v>
      </c>
      <c r="AL399" s="146">
        <v>3</v>
      </c>
      <c r="AM399" s="146">
        <v>18</v>
      </c>
      <c r="AN399" s="147">
        <v>1</v>
      </c>
      <c r="AO399" s="147">
        <v>1</v>
      </c>
      <c r="AP399" s="116" t="s">
        <v>1142</v>
      </c>
      <c r="AQ399" s="147" t="s">
        <v>2886</v>
      </c>
      <c r="AR399" s="147">
        <v>1</v>
      </c>
      <c r="AS399" s="149"/>
      <c r="AT399" s="122">
        <v>44979</v>
      </c>
      <c r="AU399" s="142"/>
      <c r="AV399" s="149" t="s">
        <v>696</v>
      </c>
      <c r="AW399" s="150"/>
      <c r="AX399" s="149"/>
      <c r="AY399" s="149"/>
      <c r="AZ399" s="149"/>
      <c r="BA399" s="147" t="s">
        <v>697</v>
      </c>
      <c r="BB399" s="147" t="s">
        <v>697</v>
      </c>
      <c r="BC399" s="149"/>
      <c r="BD399" s="150"/>
      <c r="BE399" s="150"/>
      <c r="BF399" s="150"/>
      <c r="BG399" s="151" t="s">
        <v>699</v>
      </c>
      <c r="BH399" s="163" t="s">
        <v>1964</v>
      </c>
      <c r="BI399" s="151" t="s">
        <v>701</v>
      </c>
      <c r="BJ399" s="152"/>
      <c r="BK399" s="152"/>
      <c r="BL399" s="153"/>
      <c r="BM399" s="154"/>
      <c r="BN399" s="155" t="s">
        <v>4288</v>
      </c>
      <c r="BO399" s="131" t="s">
        <v>4287</v>
      </c>
      <c r="BP399" s="131" t="s">
        <v>703</v>
      </c>
      <c r="BQ399" s="116" t="s">
        <v>704</v>
      </c>
      <c r="BR399" s="116"/>
      <c r="BS399" s="132">
        <v>44979</v>
      </c>
      <c r="BT399" s="133">
        <v>100</v>
      </c>
      <c r="BU399" s="132">
        <v>44979</v>
      </c>
      <c r="BV399" s="132"/>
      <c r="BW399" s="132"/>
      <c r="BX399" s="134"/>
      <c r="BY399" s="134"/>
      <c r="BZ399" s="134"/>
      <c r="CA399" s="132"/>
      <c r="CB399" s="135"/>
      <c r="CC399" s="132"/>
      <c r="CD399" s="136"/>
      <c r="CE399" s="136"/>
      <c r="CF399" s="136"/>
      <c r="CG399" s="135"/>
      <c r="CH399" s="129" t="s">
        <v>701</v>
      </c>
      <c r="CI399" s="117">
        <v>45009</v>
      </c>
      <c r="CJ399" s="117">
        <v>45009</v>
      </c>
      <c r="CK399" s="117"/>
      <c r="CL399" s="117">
        <v>45009</v>
      </c>
      <c r="CM399" s="133">
        <v>100</v>
      </c>
      <c r="CN399" s="117">
        <v>45009</v>
      </c>
      <c r="CO399" s="117"/>
      <c r="CP399" s="117">
        <v>45037</v>
      </c>
      <c r="CQ399" s="117">
        <v>45037</v>
      </c>
      <c r="CR399" s="117"/>
      <c r="CS399" s="117">
        <v>45037</v>
      </c>
      <c r="CT399" s="133">
        <v>100</v>
      </c>
      <c r="CU399" s="117">
        <v>45037</v>
      </c>
      <c r="CV399" s="117"/>
      <c r="CW399" s="147"/>
      <c r="CX399" s="149"/>
      <c r="CY399" s="117">
        <v>45009</v>
      </c>
      <c r="CZ399" s="117">
        <v>45009</v>
      </c>
      <c r="DA399" s="117"/>
      <c r="DB399" s="117">
        <v>45009</v>
      </c>
      <c r="DC399" s="133">
        <v>100</v>
      </c>
      <c r="DD399" s="117">
        <v>45009</v>
      </c>
      <c r="DE399" s="138"/>
      <c r="DF399" s="138">
        <v>45019</v>
      </c>
      <c r="DG399" s="139" t="s">
        <v>4413</v>
      </c>
      <c r="DH399" s="117">
        <v>45035</v>
      </c>
      <c r="DI399" s="117">
        <v>45035</v>
      </c>
      <c r="DJ399" s="117">
        <v>45035</v>
      </c>
      <c r="DK399" s="117">
        <v>45035</v>
      </c>
      <c r="DL399" s="117"/>
      <c r="DM399" s="117"/>
      <c r="DN399" s="117"/>
      <c r="DO399" s="117"/>
      <c r="DP399" s="140"/>
      <c r="DQ399" s="117"/>
      <c r="DR399" s="117"/>
      <c r="DS399" s="117" t="s">
        <v>4922</v>
      </c>
      <c r="DT399" s="117" t="s">
        <v>4922</v>
      </c>
      <c r="DU399" s="117"/>
      <c r="DV399" s="117" t="s">
        <v>4922</v>
      </c>
      <c r="DW399" s="133">
        <v>100</v>
      </c>
      <c r="DX399" s="117" t="s">
        <v>4922</v>
      </c>
      <c r="DY399" s="117"/>
      <c r="DZ399" s="117">
        <v>45045</v>
      </c>
      <c r="EA399" s="117">
        <v>45045</v>
      </c>
      <c r="EB399" s="117"/>
      <c r="EC399" s="117">
        <v>45045</v>
      </c>
      <c r="ED399" s="116">
        <v>100</v>
      </c>
      <c r="EE399" s="117">
        <v>45045</v>
      </c>
      <c r="EF399" s="117" t="s">
        <v>4548</v>
      </c>
      <c r="EG399" s="117">
        <v>45053</v>
      </c>
      <c r="EH399" s="117">
        <v>45053</v>
      </c>
      <c r="EI399" s="117"/>
      <c r="EJ399" s="117">
        <v>45054</v>
      </c>
      <c r="EK399" s="116">
        <v>100</v>
      </c>
      <c r="EL399" s="117">
        <v>45063</v>
      </c>
      <c r="EM399" s="122" t="s">
        <v>4803</v>
      </c>
      <c r="EN399" s="117"/>
      <c r="EO399" s="117"/>
      <c r="EP399" s="117"/>
      <c r="EQ399" s="117"/>
      <c r="ER399" s="117"/>
      <c r="ES399" s="117"/>
      <c r="ET399" s="117"/>
      <c r="EU399" s="117"/>
      <c r="EV399" s="117"/>
      <c r="EW399" s="117"/>
      <c r="EX399" s="117"/>
      <c r="EY399" s="117"/>
      <c r="EZ399" s="117"/>
      <c r="FA399" s="117"/>
      <c r="FB399" s="117">
        <v>45064</v>
      </c>
      <c r="FC399" s="117">
        <v>45064</v>
      </c>
      <c r="FD399" s="117"/>
      <c r="FE399" s="117">
        <v>45064</v>
      </c>
      <c r="FF399" s="116">
        <v>100</v>
      </c>
      <c r="FG399" s="117">
        <v>45064</v>
      </c>
      <c r="FH399" s="138"/>
      <c r="FI399" s="142"/>
      <c r="FJ399" s="142"/>
      <c r="FK399" s="143"/>
      <c r="FL399" s="143"/>
      <c r="FM399" s="139"/>
      <c r="FN399" s="142"/>
      <c r="FO399" s="142"/>
      <c r="FP399" s="143"/>
      <c r="FQ399" s="143"/>
      <c r="FR399" s="139"/>
      <c r="FS399" s="450" t="s">
        <v>4723</v>
      </c>
      <c r="FT399" s="477">
        <v>45142</v>
      </c>
      <c r="FU399" s="478" t="s">
        <v>4813</v>
      </c>
      <c r="FW399" s="443" t="s">
        <v>4724</v>
      </c>
      <c r="FX399" s="459">
        <v>45131</v>
      </c>
      <c r="FY399" s="443" t="s">
        <v>4779</v>
      </c>
    </row>
    <row r="400" spans="1:181" ht="20.100000000000001" customHeight="1" x14ac:dyDescent="0.5">
      <c r="A400" s="109">
        <v>399</v>
      </c>
      <c r="B400" s="109" t="s">
        <v>4191</v>
      </c>
      <c r="C400" s="109">
        <v>13</v>
      </c>
      <c r="D400" s="367" t="s">
        <v>4192</v>
      </c>
      <c r="E400" s="110" t="s">
        <v>4193</v>
      </c>
      <c r="F400" s="110" t="s">
        <v>1302</v>
      </c>
      <c r="G400" s="111" t="s">
        <v>304</v>
      </c>
      <c r="H400" s="110" t="s">
        <v>2896</v>
      </c>
      <c r="I400" s="110" t="s">
        <v>4294</v>
      </c>
      <c r="J400" s="110" t="s">
        <v>4648</v>
      </c>
      <c r="K400" s="111" t="s">
        <v>4295</v>
      </c>
      <c r="L400" s="111" t="s">
        <v>4248</v>
      </c>
      <c r="M400" s="111" t="s">
        <v>4193</v>
      </c>
      <c r="N400" s="111" t="s">
        <v>1306</v>
      </c>
      <c r="O400" s="111" t="s">
        <v>4297</v>
      </c>
      <c r="P400" s="113">
        <v>13.324049</v>
      </c>
      <c r="Q400" s="113">
        <v>102.05265199999999</v>
      </c>
      <c r="R400" s="114" t="s">
        <v>4298</v>
      </c>
      <c r="S400" s="114" t="s">
        <v>4299</v>
      </c>
      <c r="T400" s="115" t="s">
        <v>4300</v>
      </c>
      <c r="U400" s="115" t="s">
        <v>4301</v>
      </c>
      <c r="V400" s="115"/>
      <c r="W400" s="115" t="s">
        <v>4301</v>
      </c>
      <c r="X400" s="115"/>
      <c r="Y400" s="115"/>
      <c r="Z400" s="115"/>
      <c r="AA400" s="115"/>
      <c r="AB400" s="115"/>
      <c r="AC400" s="115"/>
      <c r="AD400" s="312" t="s">
        <v>1775</v>
      </c>
      <c r="AE400" s="166" t="s">
        <v>1776</v>
      </c>
      <c r="AF400" s="117" t="s">
        <v>690</v>
      </c>
      <c r="AG400" s="132">
        <v>44979</v>
      </c>
      <c r="AH400" s="118" t="s">
        <v>691</v>
      </c>
      <c r="AI400" s="118" t="s">
        <v>692</v>
      </c>
      <c r="AJ400" s="145">
        <v>6</v>
      </c>
      <c r="AK400" s="146">
        <v>7</v>
      </c>
      <c r="AL400" s="146">
        <v>3.55</v>
      </c>
      <c r="AM400" s="146">
        <v>42</v>
      </c>
      <c r="AN400" s="147">
        <v>1</v>
      </c>
      <c r="AO400" s="147">
        <v>1</v>
      </c>
      <c r="AP400" s="116" t="s">
        <v>777</v>
      </c>
      <c r="AQ400" s="147" t="s">
        <v>752</v>
      </c>
      <c r="AR400" s="147">
        <v>1</v>
      </c>
      <c r="AS400" s="149"/>
      <c r="AT400" s="122">
        <v>44980</v>
      </c>
      <c r="AU400" s="142"/>
      <c r="AV400" s="149" t="s">
        <v>725</v>
      </c>
      <c r="AW400" s="150"/>
      <c r="AX400" s="149"/>
      <c r="AY400" s="149"/>
      <c r="AZ400" s="149"/>
      <c r="BA400" s="149"/>
      <c r="BB400" s="147" t="s">
        <v>697</v>
      </c>
      <c r="BC400" s="149"/>
      <c r="BD400" s="150" t="s">
        <v>698</v>
      </c>
      <c r="BE400" s="150"/>
      <c r="BF400" s="150"/>
      <c r="BG400" s="151" t="s">
        <v>699</v>
      </c>
      <c r="BH400" s="163" t="s">
        <v>754</v>
      </c>
      <c r="BI400" s="151" t="s">
        <v>701</v>
      </c>
      <c r="BJ400" s="152"/>
      <c r="BK400" s="152"/>
      <c r="BL400" s="153"/>
      <c r="BM400" s="129"/>
      <c r="BN400" s="130" t="s">
        <v>4297</v>
      </c>
      <c r="BO400" s="131" t="s">
        <v>4296</v>
      </c>
      <c r="BP400" s="131" t="s">
        <v>703</v>
      </c>
      <c r="BQ400" s="116" t="s">
        <v>704</v>
      </c>
      <c r="BR400" s="116"/>
      <c r="BS400" s="132">
        <v>44979</v>
      </c>
      <c r="BT400" s="133">
        <v>100</v>
      </c>
      <c r="BU400" s="132">
        <v>44979</v>
      </c>
      <c r="BV400" s="132"/>
      <c r="BW400" s="132"/>
      <c r="BX400" s="134"/>
      <c r="BY400" s="134"/>
      <c r="BZ400" s="134"/>
      <c r="CA400" s="132"/>
      <c r="CB400" s="135"/>
      <c r="CC400" s="132"/>
      <c r="CD400" s="136"/>
      <c r="CE400" s="136"/>
      <c r="CF400" s="136"/>
      <c r="CG400" s="135"/>
      <c r="CH400" s="129" t="s">
        <v>701</v>
      </c>
      <c r="CI400" s="132">
        <v>44986</v>
      </c>
      <c r="CJ400" s="132">
        <v>44986</v>
      </c>
      <c r="CK400" s="117"/>
      <c r="CL400" s="132">
        <v>44986</v>
      </c>
      <c r="CM400" s="133">
        <v>100</v>
      </c>
      <c r="CN400" s="132">
        <v>44986</v>
      </c>
      <c r="CO400" s="132"/>
      <c r="CP400" s="117">
        <v>45046</v>
      </c>
      <c r="CQ400" s="117">
        <v>45046</v>
      </c>
      <c r="CR400" s="117"/>
      <c r="CS400" s="117">
        <v>45046</v>
      </c>
      <c r="CT400" s="133">
        <v>100</v>
      </c>
      <c r="CU400" s="117">
        <v>45046</v>
      </c>
      <c r="CV400" s="117"/>
      <c r="CW400" s="147"/>
      <c r="CX400" s="149"/>
      <c r="CY400" s="117">
        <v>45006</v>
      </c>
      <c r="CZ400" s="117">
        <v>45006</v>
      </c>
      <c r="DA400" s="117"/>
      <c r="DB400" s="117">
        <v>45006</v>
      </c>
      <c r="DC400" s="133">
        <v>100</v>
      </c>
      <c r="DD400" s="117">
        <v>45006</v>
      </c>
      <c r="DE400" s="138"/>
      <c r="DF400" s="138">
        <v>45012</v>
      </c>
      <c r="DG400" s="139" t="s">
        <v>4383</v>
      </c>
      <c r="DH400" s="117">
        <v>45040</v>
      </c>
      <c r="DI400" s="117">
        <v>45040</v>
      </c>
      <c r="DJ400" s="117">
        <v>45040</v>
      </c>
      <c r="DK400" s="117">
        <v>45040</v>
      </c>
      <c r="DL400" s="117"/>
      <c r="DM400" s="117"/>
      <c r="DN400" s="117"/>
      <c r="DO400" s="117"/>
      <c r="DP400" s="140"/>
      <c r="DQ400" s="117"/>
      <c r="DR400" s="117"/>
      <c r="DS400" s="117" t="s">
        <v>4922</v>
      </c>
      <c r="DT400" s="117" t="s">
        <v>4922</v>
      </c>
      <c r="DU400" s="117"/>
      <c r="DV400" s="117" t="s">
        <v>4922</v>
      </c>
      <c r="DW400" s="133">
        <v>100</v>
      </c>
      <c r="DX400" s="117" t="s">
        <v>4922</v>
      </c>
      <c r="DY400" s="117"/>
      <c r="DZ400" s="117">
        <v>45045</v>
      </c>
      <c r="EA400" s="117">
        <v>45045</v>
      </c>
      <c r="EB400" s="117"/>
      <c r="EC400" s="117">
        <v>45045</v>
      </c>
      <c r="ED400" s="116">
        <v>100</v>
      </c>
      <c r="EE400" s="117">
        <v>45045</v>
      </c>
      <c r="EF400" s="117" t="s">
        <v>4552</v>
      </c>
      <c r="EG400" s="117">
        <v>45050</v>
      </c>
      <c r="EH400" s="117">
        <v>45050</v>
      </c>
      <c r="EI400" s="117"/>
      <c r="EJ400" s="117">
        <v>45051</v>
      </c>
      <c r="EK400" s="116">
        <v>100</v>
      </c>
      <c r="EL400" s="117">
        <v>45062</v>
      </c>
      <c r="EM400" s="122" t="s">
        <v>4881</v>
      </c>
      <c r="EN400" s="117"/>
      <c r="EO400" s="117"/>
      <c r="EP400" s="117"/>
      <c r="EQ400" s="117"/>
      <c r="ER400" s="117"/>
      <c r="ES400" s="117"/>
      <c r="ET400" s="117"/>
      <c r="EU400" s="117"/>
      <c r="EV400" s="117"/>
      <c r="EW400" s="117"/>
      <c r="EX400" s="117"/>
      <c r="EY400" s="117"/>
      <c r="EZ400" s="117"/>
      <c r="FA400" s="117"/>
      <c r="FB400" s="117">
        <v>45061</v>
      </c>
      <c r="FC400" s="117">
        <v>45061</v>
      </c>
      <c r="FD400" s="117"/>
      <c r="FE400" s="117">
        <v>45062</v>
      </c>
      <c r="FF400" s="133">
        <v>100</v>
      </c>
      <c r="FG400" s="117">
        <v>45067</v>
      </c>
      <c r="FH400" s="138"/>
      <c r="FI400" s="142"/>
      <c r="FJ400" s="142"/>
      <c r="FK400" s="143"/>
      <c r="FL400" s="143"/>
      <c r="FM400" s="139"/>
      <c r="FN400" s="142"/>
      <c r="FO400" s="142"/>
      <c r="FP400" s="143"/>
      <c r="FQ400" s="143"/>
      <c r="FR400" s="139"/>
      <c r="FS400" s="450" t="s">
        <v>4723</v>
      </c>
      <c r="FT400" s="477">
        <v>45142</v>
      </c>
      <c r="FU400" s="478" t="s">
        <v>4813</v>
      </c>
      <c r="FW400" s="443" t="s">
        <v>4724</v>
      </c>
      <c r="FX400" s="459">
        <v>45131</v>
      </c>
      <c r="FY400" s="443" t="s">
        <v>4779</v>
      </c>
    </row>
    <row r="404" spans="1:63" ht="20.100000000000001" customHeight="1" x14ac:dyDescent="0.5">
      <c r="AV404" s="48"/>
      <c r="AW404" s="49"/>
      <c r="AX404" s="50"/>
      <c r="AY404" s="50"/>
      <c r="AZ404" s="50"/>
      <c r="BA404" s="50"/>
      <c r="BB404" s="50"/>
      <c r="BC404" s="50"/>
      <c r="BD404" s="49"/>
      <c r="BE404" s="49"/>
      <c r="BF404" s="49"/>
      <c r="BG404" s="384"/>
      <c r="BH404" s="384"/>
      <c r="BI404" s="384"/>
      <c r="BJ404" s="49"/>
      <c r="BK404" s="49"/>
    </row>
    <row r="405" spans="1:63" ht="20.100000000000001" customHeight="1" x14ac:dyDescent="0.5">
      <c r="A405" s="493"/>
      <c r="AV405" s="48"/>
      <c r="AW405" s="49"/>
      <c r="AX405" s="50"/>
      <c r="AY405" s="50"/>
      <c r="AZ405" s="50"/>
      <c r="BA405" s="50"/>
      <c r="BB405" s="50"/>
      <c r="BC405" s="50"/>
      <c r="BD405" s="49"/>
      <c r="BE405" s="49"/>
      <c r="BF405" s="49"/>
      <c r="BG405" s="384"/>
      <c r="BH405" s="384"/>
      <c r="BI405" s="384"/>
      <c r="BJ405" s="49"/>
      <c r="BK405" s="49"/>
    </row>
    <row r="406" spans="1:63" ht="20.100000000000001" customHeight="1" x14ac:dyDescent="0.5">
      <c r="A406" s="493"/>
      <c r="AV406" s="48"/>
      <c r="AW406" s="49"/>
      <c r="AX406" s="50"/>
      <c r="AY406" s="50"/>
      <c r="AZ406" s="50"/>
      <c r="BA406" s="50"/>
      <c r="BB406" s="50"/>
      <c r="BC406" s="50"/>
      <c r="BD406" s="49"/>
      <c r="BE406" s="49"/>
      <c r="BF406" s="49"/>
      <c r="BG406" s="384"/>
      <c r="BH406" s="384"/>
      <c r="BI406" s="384"/>
      <c r="BJ406" s="49"/>
      <c r="BK406" s="49"/>
    </row>
    <row r="407" spans="1:63" ht="20.100000000000001" customHeight="1" x14ac:dyDescent="0.5">
      <c r="A407" s="493"/>
      <c r="K407" s="385"/>
      <c r="AA407" s="181"/>
    </row>
    <row r="408" spans="1:63" ht="20.100000000000001" customHeight="1" x14ac:dyDescent="0.5">
      <c r="A408" s="493"/>
      <c r="K408" s="385"/>
    </row>
    <row r="409" spans="1:63" ht="20.100000000000001" customHeight="1" x14ac:dyDescent="0.5">
      <c r="A409" s="493"/>
    </row>
    <row r="410" spans="1:63" ht="20.100000000000001" customHeight="1" x14ac:dyDescent="0.5">
      <c r="A410" s="493"/>
    </row>
    <row r="411" spans="1:63" ht="20.100000000000001" customHeight="1" x14ac:dyDescent="0.5">
      <c r="A411" s="493"/>
    </row>
    <row r="412" spans="1:63" ht="20.100000000000001" customHeight="1" x14ac:dyDescent="0.5">
      <c r="A412" s="493"/>
    </row>
    <row r="413" spans="1:63" ht="20.100000000000001" customHeight="1" x14ac:dyDescent="0.5">
      <c r="A413" s="493"/>
    </row>
    <row r="414" spans="1:63" ht="20.100000000000001" customHeight="1" x14ac:dyDescent="0.5">
      <c r="A414" s="493"/>
    </row>
    <row r="415" spans="1:63" ht="20.100000000000001" customHeight="1" x14ac:dyDescent="0.5">
      <c r="A415" s="493"/>
    </row>
  </sheetData>
  <hyperlinks>
    <hyperlink ref="Y11" r:id="rId1" display="https://www.google.com/search?sxsrf=APwXEdeYedU6_QivuTUMs7W_0TNcgz6Mtw:1682865132232&amp;q=%E0%B8%96%E0%B8%99%E0%B8%99%E0%B8%AA%E0%B8%A3%E0%B8%A3%E0%B8%9E%E0%B8%B2%E0%B8%A7%E0%B8%B8%E0%B8%98+%E0%B9%81%E0%B8%82%E0%B8%A7%E0%B8%87%E0%B8%9A%E0%B8%B2%E0%B8%87%E0%B8%99%E0%B8%B2%E0%B9%83%E0%B8%95%E0%B9%89+%E0%B9%80%E0%B8%82%E0%B8%95%E0%B8%9A%E0%B8%B2%E0%B8%87%E0%B8%99%E0%B8%B2+%E0%B8%81%E0%B8%A3%E0%B8%B8%E0%B8%87%E0%B9%80%E0%B8%97%E0%B8%9E%E0%B8%A1%E0%B8%AB%E0%B8%B2%E0%B8%99%E0%B8%84%E0%B8%A3+10260&amp;stick=H4sIAAAAAAAAAONgVuLWT9c3NDI0NjPKKF_E2sv4YMe0BztmgtGqBzsWg9G8Bzs2Pdix_MGOHQ92zFB4sLPxwY4mML_9wY5ZYLl2sIZND3Y2P9gx9cHOTqCiBrCiqWgqFB7saASbuQMkBFI0HWz-wgc7VoPVARW1ABUoGBoYmRkAAJ1XSyCgAAAA&amp;sa=X&amp;ved=2ahUKEwjciKWT6dH-AhVOSmwGHX1LCNQQmxMoAXoECHUQAw" xr:uid="{E40BDB53-3CC8-46C8-972C-9F584E054A08}"/>
  </hyperlinks>
  <pageMargins left="0.7" right="0.7" top="0.75" bottom="0.75" header="0.3" footer="0.3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441A-3EB1-49FA-B96C-AD9CCF45F566}">
  <sheetPr codeName="Sheet10"/>
  <dimension ref="A1:FS415"/>
  <sheetViews>
    <sheetView topLeftCell="M25" workbookViewId="0">
      <selection activeCell="X40" sqref="X40"/>
    </sheetView>
  </sheetViews>
  <sheetFormatPr defaultColWidth="61.42578125" defaultRowHeight="20.100000000000001" customHeight="1" outlineLevelCol="1" x14ac:dyDescent="0.5"/>
  <cols>
    <col min="1" max="1" width="5.42578125" style="48" bestFit="1" customWidth="1"/>
    <col min="2" max="2" width="6.140625" style="48" bestFit="1" customWidth="1"/>
    <col min="3" max="3" width="9.42578125" style="48" bestFit="1" customWidth="1"/>
    <col min="4" max="4" width="5.42578125" style="48" bestFit="1" customWidth="1"/>
    <col min="5" max="5" width="17.85546875" style="48" bestFit="1" customWidth="1"/>
    <col min="6" max="6" width="6.140625" style="48" bestFit="1" customWidth="1"/>
    <col min="7" max="7" width="14.7109375" style="48" bestFit="1" customWidth="1"/>
    <col min="8" max="8" width="15.140625" style="48" bestFit="1" customWidth="1"/>
    <col min="9" max="10" width="17.28515625" style="48" bestFit="1" customWidth="1"/>
    <col min="11" max="11" width="96.28515625" style="48" bestFit="1" customWidth="1"/>
    <col min="12" max="12" width="33.5703125" style="48" bestFit="1" customWidth="1"/>
    <col min="13" max="13" width="51" style="49" bestFit="1" customWidth="1"/>
    <col min="14" max="14" width="19.140625" style="49" bestFit="1" customWidth="1"/>
    <col min="15" max="15" width="69.85546875" style="48" bestFit="1" customWidth="1"/>
    <col min="16" max="17" width="12" style="48" hidden="1" customWidth="1"/>
    <col min="18" max="18" width="0" style="48" hidden="1" customWidth="1"/>
    <col min="19" max="19" width="28.28515625" style="48" hidden="1" customWidth="1"/>
    <col min="20" max="20" width="34.5703125" style="48" hidden="1" customWidth="1"/>
    <col min="21" max="21" width="24.5703125" style="50" hidden="1" customWidth="1"/>
    <col min="22" max="22" width="30.140625" style="50" hidden="1" customWidth="1"/>
    <col min="23" max="23" width="24" style="49" hidden="1" customWidth="1"/>
    <col min="24" max="24" width="33" style="49" bestFit="1" customWidth="1"/>
    <col min="25" max="25" width="87.42578125" style="49" bestFit="1" customWidth="1"/>
    <col min="26" max="26" width="8.42578125" style="49" bestFit="1" customWidth="1"/>
    <col min="27" max="27" width="9.42578125" style="49" bestFit="1" customWidth="1"/>
    <col min="28" max="28" width="28.140625" style="49" bestFit="1" customWidth="1"/>
    <col min="29" max="29" width="12.140625" style="49" bestFit="1" customWidth="1"/>
    <col min="30" max="30" width="20.5703125" style="50" bestFit="1" customWidth="1"/>
    <col min="31" max="31" width="12.140625" style="50" bestFit="1" customWidth="1"/>
    <col min="32" max="32" width="40.28515625" style="51" bestFit="1" customWidth="1"/>
    <col min="33" max="33" width="18.5703125" style="52" bestFit="1" customWidth="1"/>
    <col min="34" max="34" width="23" style="50" bestFit="1" customWidth="1"/>
    <col min="35" max="35" width="30.28515625" style="50" bestFit="1" customWidth="1"/>
    <col min="36" max="36" width="18.28515625" style="50" bestFit="1" customWidth="1" outlineLevel="1"/>
    <col min="37" max="37" width="17.42578125" style="50" bestFit="1" customWidth="1" outlineLevel="1"/>
    <col min="38" max="38" width="16.140625" style="50" bestFit="1" customWidth="1" outlineLevel="1"/>
    <col min="39" max="39" width="13.5703125" style="50" bestFit="1" customWidth="1" outlineLevel="1"/>
    <col min="40" max="40" width="7.42578125" style="50" bestFit="1" customWidth="1" outlineLevel="1"/>
    <col min="41" max="41" width="10.42578125" style="50" bestFit="1" customWidth="1" outlineLevel="1"/>
    <col min="42" max="42" width="34.140625" style="50" bestFit="1" customWidth="1" outlineLevel="1"/>
    <col min="43" max="43" width="21.140625" style="50" bestFit="1" customWidth="1" outlineLevel="1"/>
    <col min="44" max="44" width="9.28515625" style="50" bestFit="1" customWidth="1" outlineLevel="1"/>
    <col min="45" max="45" width="11.140625" style="50" bestFit="1" customWidth="1" outlineLevel="1"/>
    <col min="46" max="46" width="18.85546875" style="51" bestFit="1" customWidth="1" outlineLevel="1"/>
    <col min="47" max="47" width="104.42578125" style="53" bestFit="1" customWidth="1" outlineLevel="1"/>
    <col min="48" max="48" width="36.7109375" style="54" bestFit="1" customWidth="1" outlineLevel="1"/>
    <col min="49" max="49" width="47.85546875" style="55" bestFit="1" customWidth="1" outlineLevel="1"/>
    <col min="50" max="50" width="23" style="51" bestFit="1" customWidth="1" outlineLevel="1"/>
    <col min="51" max="51" width="24.140625" style="51" bestFit="1" customWidth="1" outlineLevel="1"/>
    <col min="52" max="52" width="11.28515625" style="51" bestFit="1" customWidth="1" outlineLevel="1"/>
    <col min="53" max="53" width="19.5703125" style="51" bestFit="1" customWidth="1" outlineLevel="1"/>
    <col min="54" max="54" width="22.140625" style="51" bestFit="1" customWidth="1" outlineLevel="1"/>
    <col min="55" max="55" width="20.85546875" style="51" bestFit="1" customWidth="1" outlineLevel="1"/>
    <col min="56" max="56" width="32.42578125" style="55" bestFit="1" customWidth="1" outlineLevel="1"/>
    <col min="57" max="57" width="39.28515625" style="55" bestFit="1" customWidth="1" outlineLevel="1"/>
    <col min="58" max="58" width="7.28515625" style="55" bestFit="1" customWidth="1" outlineLevel="1"/>
    <col min="59" max="59" width="20.140625" style="56" bestFit="1" customWidth="1" outlineLevel="1"/>
    <col min="60" max="60" width="43.42578125" style="56" bestFit="1" customWidth="1" outlineLevel="1"/>
    <col min="61" max="61" width="37.140625" style="56" bestFit="1" customWidth="1" outlineLevel="1"/>
    <col min="62" max="62" width="17" style="55" bestFit="1" customWidth="1" outlineLevel="1"/>
    <col min="63" max="63" width="54.28515625" style="55" bestFit="1" customWidth="1" outlineLevel="1"/>
    <col min="64" max="64" width="60.85546875" style="49" bestFit="1" customWidth="1" outlineLevel="1"/>
    <col min="65" max="65" width="56.85546875" style="49" bestFit="1" customWidth="1" outlineLevel="1"/>
    <col min="66" max="66" width="61.42578125" style="49"/>
    <col min="67" max="67" width="74.140625" style="49" bestFit="1" customWidth="1"/>
    <col min="68" max="68" width="34.140625" style="49" bestFit="1" customWidth="1"/>
    <col min="69" max="69" width="10.7109375" style="50" bestFit="1" customWidth="1"/>
    <col min="70" max="70" width="10.5703125" style="50" bestFit="1" customWidth="1"/>
    <col min="71" max="71" width="58.7109375" style="50" bestFit="1" customWidth="1"/>
    <col min="72" max="72" width="10" style="50" bestFit="1" customWidth="1"/>
    <col min="73" max="73" width="16.42578125" style="50" bestFit="1" customWidth="1"/>
    <col min="74" max="74" width="19.28515625" style="50" bestFit="1" customWidth="1"/>
    <col min="75" max="75" width="38.5703125" style="50" bestFit="1" customWidth="1"/>
    <col min="76" max="76" width="16.42578125" style="50" bestFit="1" customWidth="1"/>
    <col min="77" max="77" width="15.140625" style="50" bestFit="1" customWidth="1"/>
    <col min="78" max="78" width="25.28515625" style="50" bestFit="1" customWidth="1"/>
    <col min="79" max="79" width="29.140625" style="50" bestFit="1" customWidth="1"/>
    <col min="80" max="80" width="33" style="49" bestFit="1" customWidth="1"/>
    <col min="81" max="81" width="18.85546875" style="50" bestFit="1" customWidth="1"/>
    <col min="82" max="82" width="16.85546875" style="50" bestFit="1" customWidth="1"/>
    <col min="83" max="83" width="36.28515625" style="49" bestFit="1" customWidth="1"/>
    <col min="84" max="84" width="78.7109375" style="49" bestFit="1" customWidth="1"/>
    <col min="85" max="85" width="19.7109375" style="49" bestFit="1" customWidth="1"/>
    <col min="86" max="86" width="101.140625" style="49" bestFit="1" customWidth="1"/>
    <col min="87" max="87" width="85.7109375" style="49" bestFit="1" customWidth="1"/>
    <col min="88" max="89" width="38.7109375" style="50" bestFit="1" customWidth="1"/>
    <col min="90" max="90" width="10.28515625" style="50" bestFit="1" customWidth="1"/>
    <col min="91" max="91" width="15.85546875" style="50" bestFit="1" customWidth="1"/>
    <col min="92" max="92" width="10" style="57" bestFit="1" customWidth="1"/>
    <col min="93" max="93" width="15.85546875" style="50" bestFit="1" customWidth="1"/>
    <col min="94" max="94" width="41.42578125" style="50" bestFit="1" customWidth="1"/>
    <col min="95" max="96" width="20.7109375" style="50" bestFit="1" customWidth="1"/>
    <col min="97" max="97" width="15.140625" style="50" bestFit="1" customWidth="1"/>
    <col min="98" max="98" width="15.85546875" style="50" bestFit="1" customWidth="1"/>
    <col min="99" max="99" width="10" style="57" bestFit="1" customWidth="1"/>
    <col min="100" max="100" width="15.85546875" style="50" bestFit="1" customWidth="1"/>
    <col min="101" max="101" width="37.7109375" style="50" bestFit="1" customWidth="1"/>
    <col min="102" max="102" width="23" style="50" bestFit="1" customWidth="1"/>
    <col min="103" max="103" width="24.140625" style="50" bestFit="1" customWidth="1"/>
    <col min="104" max="105" width="26.85546875" style="50" bestFit="1" customWidth="1"/>
    <col min="106" max="106" width="15.140625" style="50" bestFit="1" customWidth="1"/>
    <col min="107" max="107" width="16.140625" style="50" bestFit="1" customWidth="1"/>
    <col min="108" max="108" width="10" style="57" bestFit="1" customWidth="1"/>
    <col min="109" max="109" width="15.85546875" style="50" bestFit="1" customWidth="1"/>
    <col min="110" max="110" width="81" style="49" bestFit="1" customWidth="1"/>
    <col min="111" max="111" width="15.5703125" style="49" bestFit="1" customWidth="1"/>
    <col min="112" max="112" width="6.85546875" style="49" bestFit="1" customWidth="1"/>
    <col min="113" max="114" width="15.140625" style="50" bestFit="1" customWidth="1"/>
    <col min="115" max="116" width="15.140625" style="49" bestFit="1" customWidth="1"/>
    <col min="117" max="117" width="36.28515625" style="50" bestFit="1" customWidth="1"/>
    <col min="118" max="118" width="14.28515625" style="50" bestFit="1" customWidth="1"/>
    <col min="119" max="119" width="10.28515625" style="50" bestFit="1" customWidth="1"/>
    <col min="120" max="120" width="14.28515625" style="50" bestFit="1" customWidth="1"/>
    <col min="121" max="121" width="10" style="50" bestFit="1" customWidth="1"/>
    <col min="122" max="122" width="14.28515625" style="50" bestFit="1" customWidth="1"/>
    <col min="123" max="123" width="7.140625" style="50" bestFit="1" customWidth="1"/>
    <col min="124" max="125" width="19.5703125" style="50" bestFit="1" customWidth="1"/>
    <col min="126" max="126" width="14.28515625" style="50" bestFit="1" customWidth="1"/>
    <col min="127" max="127" width="15.140625" style="50" bestFit="1" customWidth="1"/>
    <col min="128" max="128" width="10" style="57" bestFit="1" customWidth="1"/>
    <col min="129" max="129" width="15.140625" style="50" bestFit="1" customWidth="1"/>
    <col min="130" max="130" width="7.140625" style="50" bestFit="1" customWidth="1"/>
    <col min="131" max="131" width="34.85546875" style="50" bestFit="1" customWidth="1"/>
    <col min="132" max="132" width="36" style="50" bestFit="1" customWidth="1"/>
    <col min="133" max="133" width="10.28515625" style="50" bestFit="1" customWidth="1"/>
    <col min="134" max="134" width="36.140625" style="50" bestFit="1" customWidth="1"/>
    <col min="135" max="135" width="10" style="50" bestFit="1" customWidth="1"/>
    <col min="136" max="136" width="37.28515625" style="50" bestFit="1" customWidth="1"/>
    <col min="137" max="137" width="61" style="50" bestFit="1" customWidth="1"/>
    <col min="138" max="139" width="19.5703125" style="50" bestFit="1" customWidth="1"/>
    <col min="140" max="140" width="15.140625" style="50" bestFit="1" customWidth="1"/>
    <col min="141" max="141" width="19.5703125" style="50" bestFit="1" customWidth="1"/>
    <col min="142" max="142" width="10" style="57" bestFit="1" customWidth="1"/>
    <col min="143" max="143" width="19.5703125" style="50" bestFit="1" customWidth="1"/>
    <col min="144" max="144" width="84.28515625" style="49" bestFit="1" customWidth="1"/>
    <col min="145" max="145" width="31.7109375" style="50" bestFit="1" customWidth="1"/>
    <col min="146" max="146" width="32.85546875" style="50" bestFit="1" customWidth="1"/>
    <col min="147" max="147" width="10.28515625" style="50" bestFit="1" customWidth="1"/>
    <col min="148" max="148" width="32" style="50" bestFit="1" customWidth="1"/>
    <col min="149" max="149" width="10" style="50" bestFit="1" customWidth="1"/>
    <col min="150" max="150" width="11.140625" style="50" bestFit="1" customWidth="1"/>
    <col min="151" max="151" width="7.140625" style="50" bestFit="1" customWidth="1"/>
    <col min="152" max="152" width="34.28515625" style="50" bestFit="1" customWidth="1"/>
    <col min="153" max="153" width="35.42578125" style="50" bestFit="1" customWidth="1"/>
    <col min="154" max="154" width="10.28515625" style="50" bestFit="1" customWidth="1"/>
    <col min="155" max="155" width="34.5703125" style="50" bestFit="1" customWidth="1"/>
    <col min="156" max="156" width="10" style="50" bestFit="1" customWidth="1"/>
    <col min="157" max="157" width="14.28515625" style="50" bestFit="1" customWidth="1"/>
    <col min="158" max="158" width="7.140625" style="50" bestFit="1" customWidth="1"/>
    <col min="159" max="160" width="46.7109375" style="50" bestFit="1" customWidth="1"/>
    <col min="161" max="162" width="16.140625" style="50" bestFit="1" customWidth="1"/>
    <col min="163" max="163" width="10" style="57" bestFit="1" customWidth="1"/>
    <col min="164" max="164" width="14.28515625" style="50" bestFit="1" customWidth="1"/>
    <col min="165" max="165" width="25.28515625" style="50" bestFit="1" customWidth="1"/>
    <col min="166" max="166" width="43.5703125" style="53" bestFit="1" customWidth="1"/>
    <col min="167" max="167" width="44.7109375" style="53" bestFit="1" customWidth="1"/>
    <col min="168" max="168" width="24.42578125" style="53" bestFit="1" customWidth="1"/>
    <col min="169" max="169" width="25.7109375" style="53" bestFit="1" customWidth="1"/>
    <col min="170" max="170" width="9.5703125" style="53" bestFit="1" customWidth="1"/>
    <col min="171" max="171" width="17.7109375" style="53" bestFit="1" customWidth="1"/>
    <col min="172" max="172" width="18.85546875" style="53" bestFit="1" customWidth="1"/>
    <col min="173" max="173" width="24.42578125" style="53" bestFit="1" customWidth="1"/>
    <col min="174" max="174" width="25.7109375" style="53" bestFit="1" customWidth="1"/>
    <col min="175" max="175" width="10" style="53" bestFit="1" customWidth="1"/>
    <col min="176" max="16384" width="61.42578125" style="48"/>
  </cols>
  <sheetData>
    <row r="1" spans="1:175" s="108" customFormat="1" ht="20.100000000000001" customHeight="1" x14ac:dyDescent="0.25">
      <c r="A1" s="58" t="s">
        <v>444</v>
      </c>
      <c r="B1" s="58" t="s">
        <v>553</v>
      </c>
      <c r="C1" s="59" t="s">
        <v>554</v>
      </c>
      <c r="D1" s="58" t="s">
        <v>555</v>
      </c>
      <c r="E1" s="58" t="s">
        <v>15</v>
      </c>
      <c r="F1" s="58" t="s">
        <v>556</v>
      </c>
      <c r="G1" s="60" t="s">
        <v>539</v>
      </c>
      <c r="H1" s="58" t="s">
        <v>557</v>
      </c>
      <c r="I1" s="58" t="s">
        <v>558</v>
      </c>
      <c r="J1" s="58" t="s">
        <v>559</v>
      </c>
      <c r="K1" s="58" t="s">
        <v>560</v>
      </c>
      <c r="L1" s="58" t="s">
        <v>561</v>
      </c>
      <c r="M1" s="58" t="s">
        <v>541</v>
      </c>
      <c r="N1" s="58" t="s">
        <v>562</v>
      </c>
      <c r="O1" s="60" t="s">
        <v>540</v>
      </c>
      <c r="P1" s="60" t="s">
        <v>563</v>
      </c>
      <c r="Q1" s="60" t="s">
        <v>564</v>
      </c>
      <c r="R1" s="60" t="s">
        <v>565</v>
      </c>
      <c r="S1" s="60" t="s">
        <v>566</v>
      </c>
      <c r="T1" s="60" t="s">
        <v>567</v>
      </c>
      <c r="U1" s="60" t="s">
        <v>568</v>
      </c>
      <c r="V1" s="61" t="s">
        <v>569</v>
      </c>
      <c r="W1" s="61" t="s">
        <v>570</v>
      </c>
      <c r="X1" s="62" t="s">
        <v>571</v>
      </c>
      <c r="Y1" s="63" t="s">
        <v>560</v>
      </c>
      <c r="Z1" s="63" t="s">
        <v>563</v>
      </c>
      <c r="AA1" s="63" t="s">
        <v>564</v>
      </c>
      <c r="AB1" s="62" t="s">
        <v>565</v>
      </c>
      <c r="AC1" s="62" t="s">
        <v>566</v>
      </c>
      <c r="AD1" s="61" t="s">
        <v>572</v>
      </c>
      <c r="AE1" s="61" t="s">
        <v>573</v>
      </c>
      <c r="AF1" s="64" t="s">
        <v>574</v>
      </c>
      <c r="AG1" s="65" t="s">
        <v>575</v>
      </c>
      <c r="AH1" s="60" t="s">
        <v>576</v>
      </c>
      <c r="AI1" s="60" t="s">
        <v>577</v>
      </c>
      <c r="AJ1" s="66" t="s">
        <v>578</v>
      </c>
      <c r="AK1" s="66" t="s">
        <v>579</v>
      </c>
      <c r="AL1" s="66" t="s">
        <v>580</v>
      </c>
      <c r="AM1" s="66" t="s">
        <v>581</v>
      </c>
      <c r="AN1" s="67" t="s">
        <v>582</v>
      </c>
      <c r="AO1" s="67" t="s">
        <v>583</v>
      </c>
      <c r="AP1" s="67" t="s">
        <v>584</v>
      </c>
      <c r="AQ1" s="66" t="s">
        <v>585</v>
      </c>
      <c r="AR1" s="67" t="s">
        <v>586</v>
      </c>
      <c r="AS1" s="60" t="s">
        <v>587</v>
      </c>
      <c r="AT1" s="68" t="s">
        <v>588</v>
      </c>
      <c r="AU1" s="69" t="s">
        <v>569</v>
      </c>
      <c r="AV1" s="70" t="s">
        <v>589</v>
      </c>
      <c r="AW1" s="70" t="s">
        <v>590</v>
      </c>
      <c r="AX1" s="70" t="s">
        <v>591</v>
      </c>
      <c r="AY1" s="70" t="s">
        <v>592</v>
      </c>
      <c r="AZ1" s="70" t="s">
        <v>593</v>
      </c>
      <c r="BA1" s="70" t="s">
        <v>594</v>
      </c>
      <c r="BB1" s="71" t="s">
        <v>595</v>
      </c>
      <c r="BC1" s="70" t="s">
        <v>596</v>
      </c>
      <c r="BD1" s="72" t="s">
        <v>597</v>
      </c>
      <c r="BE1" s="72" t="s">
        <v>598</v>
      </c>
      <c r="BF1" s="72" t="s">
        <v>599</v>
      </c>
      <c r="BG1" s="72" t="s">
        <v>600</v>
      </c>
      <c r="BH1" s="72" t="s">
        <v>601</v>
      </c>
      <c r="BI1" s="72" t="s">
        <v>602</v>
      </c>
      <c r="BJ1" s="72" t="s">
        <v>603</v>
      </c>
      <c r="BK1" s="72" t="s">
        <v>604</v>
      </c>
      <c r="BL1" s="72" t="s">
        <v>605</v>
      </c>
      <c r="BM1" s="72" t="s">
        <v>606</v>
      </c>
      <c r="BN1" s="73" t="s">
        <v>607</v>
      </c>
      <c r="BO1" s="73" t="s">
        <v>609</v>
      </c>
      <c r="BP1" s="73" t="s">
        <v>608</v>
      </c>
      <c r="BQ1" s="74" t="s">
        <v>4366</v>
      </c>
      <c r="BR1" s="74" t="s">
        <v>610</v>
      </c>
      <c r="BS1" s="75" t="s">
        <v>611</v>
      </c>
      <c r="BT1" s="76" t="s">
        <v>612</v>
      </c>
      <c r="BU1" s="76" t="s">
        <v>613</v>
      </c>
      <c r="BV1" s="77" t="s">
        <v>614</v>
      </c>
      <c r="BW1" s="78" t="s">
        <v>615</v>
      </c>
      <c r="BX1" s="77" t="s">
        <v>616</v>
      </c>
      <c r="BY1" s="78" t="s">
        <v>615</v>
      </c>
      <c r="BZ1" s="77" t="s">
        <v>617</v>
      </c>
      <c r="CA1" s="77" t="s">
        <v>603</v>
      </c>
      <c r="CB1" s="77" t="s">
        <v>571</v>
      </c>
      <c r="CC1" s="78" t="s">
        <v>615</v>
      </c>
      <c r="CD1" s="77" t="s">
        <v>618</v>
      </c>
      <c r="CE1" s="78" t="s">
        <v>619</v>
      </c>
      <c r="CF1" s="77" t="s">
        <v>620</v>
      </c>
      <c r="CG1" s="77" t="s">
        <v>621</v>
      </c>
      <c r="CH1" s="77" t="s">
        <v>622</v>
      </c>
      <c r="CI1" s="79" t="s">
        <v>623</v>
      </c>
      <c r="CJ1" s="80" t="s">
        <v>624</v>
      </c>
      <c r="CK1" s="80" t="s">
        <v>625</v>
      </c>
      <c r="CL1" s="81" t="s">
        <v>626</v>
      </c>
      <c r="CM1" s="82" t="s">
        <v>627</v>
      </c>
      <c r="CN1" s="83" t="s">
        <v>612</v>
      </c>
      <c r="CO1" s="82" t="s">
        <v>628</v>
      </c>
      <c r="CP1" s="82" t="s">
        <v>569</v>
      </c>
      <c r="CQ1" s="84" t="s">
        <v>629</v>
      </c>
      <c r="CR1" s="84" t="s">
        <v>630</v>
      </c>
      <c r="CS1" s="85" t="s">
        <v>626</v>
      </c>
      <c r="CT1" s="86" t="s">
        <v>631</v>
      </c>
      <c r="CU1" s="87" t="s">
        <v>612</v>
      </c>
      <c r="CV1" s="86" t="s">
        <v>632</v>
      </c>
      <c r="CW1" s="88" t="s">
        <v>569</v>
      </c>
      <c r="CX1" s="89" t="s">
        <v>591</v>
      </c>
      <c r="CY1" s="89" t="s">
        <v>592</v>
      </c>
      <c r="CZ1" s="90" t="s">
        <v>633</v>
      </c>
      <c r="DA1" s="90" t="s">
        <v>634</v>
      </c>
      <c r="DB1" s="91" t="s">
        <v>626</v>
      </c>
      <c r="DC1" s="92" t="s">
        <v>635</v>
      </c>
      <c r="DD1" s="93" t="s">
        <v>612</v>
      </c>
      <c r="DE1" s="92" t="s">
        <v>636</v>
      </c>
      <c r="DF1" s="92" t="s">
        <v>569</v>
      </c>
      <c r="DG1" s="94" t="s">
        <v>4373</v>
      </c>
      <c r="DH1" s="94" t="s">
        <v>4374</v>
      </c>
      <c r="DI1" s="95" t="s">
        <v>637</v>
      </c>
      <c r="DJ1" s="95" t="s">
        <v>638</v>
      </c>
      <c r="DK1" s="95" t="s">
        <v>639</v>
      </c>
      <c r="DL1" s="95" t="s">
        <v>640</v>
      </c>
      <c r="DM1" s="78" t="s">
        <v>641</v>
      </c>
      <c r="DN1" s="78" t="s">
        <v>642</v>
      </c>
      <c r="DO1" s="78" t="s">
        <v>626</v>
      </c>
      <c r="DP1" s="78" t="s">
        <v>643</v>
      </c>
      <c r="DQ1" s="96" t="s">
        <v>612</v>
      </c>
      <c r="DR1" s="96" t="s">
        <v>644</v>
      </c>
      <c r="DS1" s="96" t="s">
        <v>569</v>
      </c>
      <c r="DT1" s="97" t="s">
        <v>645</v>
      </c>
      <c r="DU1" s="97" t="s">
        <v>646</v>
      </c>
      <c r="DV1" s="98" t="s">
        <v>626</v>
      </c>
      <c r="DW1" s="99" t="s">
        <v>647</v>
      </c>
      <c r="DX1" s="100" t="s">
        <v>612</v>
      </c>
      <c r="DY1" s="100" t="s">
        <v>648</v>
      </c>
      <c r="DZ1" s="100" t="s">
        <v>569</v>
      </c>
      <c r="EA1" s="78" t="s">
        <v>649</v>
      </c>
      <c r="EB1" s="78" t="s">
        <v>650</v>
      </c>
      <c r="EC1" s="78" t="s">
        <v>626</v>
      </c>
      <c r="ED1" s="78" t="s">
        <v>651</v>
      </c>
      <c r="EE1" s="96" t="s">
        <v>612</v>
      </c>
      <c r="EF1" s="78" t="s">
        <v>652</v>
      </c>
      <c r="EG1" s="78" t="s">
        <v>569</v>
      </c>
      <c r="EH1" s="101" t="s">
        <v>653</v>
      </c>
      <c r="EI1" s="101" t="s">
        <v>654</v>
      </c>
      <c r="EJ1" s="101" t="s">
        <v>626</v>
      </c>
      <c r="EK1" s="101" t="s">
        <v>655</v>
      </c>
      <c r="EL1" s="102" t="s">
        <v>612</v>
      </c>
      <c r="EM1" s="103" t="s">
        <v>656</v>
      </c>
      <c r="EN1" s="103" t="s">
        <v>569</v>
      </c>
      <c r="EO1" s="78" t="s">
        <v>657</v>
      </c>
      <c r="EP1" s="78" t="s">
        <v>658</v>
      </c>
      <c r="EQ1" s="78" t="s">
        <v>626</v>
      </c>
      <c r="ER1" s="78" t="s">
        <v>659</v>
      </c>
      <c r="ES1" s="96" t="s">
        <v>612</v>
      </c>
      <c r="ET1" s="96" t="s">
        <v>660</v>
      </c>
      <c r="EU1" s="96" t="s">
        <v>569</v>
      </c>
      <c r="EV1" s="104" t="s">
        <v>661</v>
      </c>
      <c r="EW1" s="104" t="s">
        <v>662</v>
      </c>
      <c r="EX1" s="104" t="s">
        <v>626</v>
      </c>
      <c r="EY1" s="104" t="s">
        <v>663</v>
      </c>
      <c r="EZ1" s="104" t="s">
        <v>612</v>
      </c>
      <c r="FA1" s="104" t="s">
        <v>660</v>
      </c>
      <c r="FB1" s="104" t="s">
        <v>569</v>
      </c>
      <c r="FC1" s="80" t="s">
        <v>664</v>
      </c>
      <c r="FD1" s="80" t="s">
        <v>665</v>
      </c>
      <c r="FE1" s="81" t="s">
        <v>626</v>
      </c>
      <c r="FF1" s="82" t="s">
        <v>666</v>
      </c>
      <c r="FG1" s="105" t="s">
        <v>612</v>
      </c>
      <c r="FH1" s="82" t="s">
        <v>667</v>
      </c>
      <c r="FI1" s="82" t="s">
        <v>569</v>
      </c>
      <c r="FJ1" s="106" t="s">
        <v>668</v>
      </c>
      <c r="FK1" s="106" t="s">
        <v>669</v>
      </c>
      <c r="FL1" s="106" t="s">
        <v>670</v>
      </c>
      <c r="FM1" s="106" t="s">
        <v>671</v>
      </c>
      <c r="FN1" s="106" t="s">
        <v>569</v>
      </c>
      <c r="FO1" s="107" t="s">
        <v>672</v>
      </c>
      <c r="FP1" s="107" t="s">
        <v>673</v>
      </c>
      <c r="FQ1" s="107" t="s">
        <v>670</v>
      </c>
      <c r="FR1" s="107" t="s">
        <v>671</v>
      </c>
      <c r="FS1" s="107" t="s">
        <v>569</v>
      </c>
    </row>
    <row r="2" spans="1:175" ht="20.100000000000001" customHeight="1" x14ac:dyDescent="0.5">
      <c r="A2" s="109">
        <v>1</v>
      </c>
      <c r="B2" s="109" t="s">
        <v>674</v>
      </c>
      <c r="C2" s="109">
        <v>1</v>
      </c>
      <c r="D2" s="110" t="s">
        <v>675</v>
      </c>
      <c r="E2" s="110" t="s">
        <v>676</v>
      </c>
      <c r="F2" s="110" t="s">
        <v>677</v>
      </c>
      <c r="G2" s="111" t="s">
        <v>21</v>
      </c>
      <c r="H2" s="110" t="s">
        <v>678</v>
      </c>
      <c r="I2" s="110" t="s">
        <v>679</v>
      </c>
      <c r="J2" s="110"/>
      <c r="K2" s="111" t="s">
        <v>4711</v>
      </c>
      <c r="L2" s="111" t="s">
        <v>680</v>
      </c>
      <c r="M2" s="111" t="s">
        <v>681</v>
      </c>
      <c r="N2" s="111" t="s">
        <v>682</v>
      </c>
      <c r="O2" s="112" t="s">
        <v>4655</v>
      </c>
      <c r="P2" s="113">
        <v>13.8193658747465</v>
      </c>
      <c r="Q2" s="113">
        <v>100.85067035491601</v>
      </c>
      <c r="R2" s="114" t="s">
        <v>684</v>
      </c>
      <c r="S2" s="114"/>
      <c r="T2" s="115" t="s">
        <v>685</v>
      </c>
      <c r="U2" s="115" t="s">
        <v>686</v>
      </c>
      <c r="V2" s="115"/>
      <c r="W2" s="115" t="s">
        <v>687</v>
      </c>
      <c r="X2" s="115"/>
      <c r="Y2" s="115"/>
      <c r="Z2" s="115"/>
      <c r="AA2" s="115"/>
      <c r="AB2" s="115"/>
      <c r="AC2" s="115"/>
      <c r="AD2" s="116" t="s">
        <v>688</v>
      </c>
      <c r="AE2" s="116" t="s">
        <v>689</v>
      </c>
      <c r="AF2" s="117" t="s">
        <v>690</v>
      </c>
      <c r="AG2" s="117">
        <v>44967</v>
      </c>
      <c r="AH2" s="118" t="s">
        <v>691</v>
      </c>
      <c r="AI2" s="118" t="s">
        <v>692</v>
      </c>
      <c r="AJ2" s="119">
        <v>9</v>
      </c>
      <c r="AK2" s="120">
        <v>20</v>
      </c>
      <c r="AL2" s="120">
        <v>3.4</v>
      </c>
      <c r="AM2" s="120">
        <v>180</v>
      </c>
      <c r="AN2" s="121">
        <v>1</v>
      </c>
      <c r="AO2" s="121">
        <v>5</v>
      </c>
      <c r="AP2" s="116" t="s">
        <v>693</v>
      </c>
      <c r="AQ2" s="121" t="s">
        <v>694</v>
      </c>
      <c r="AR2" s="121">
        <v>3</v>
      </c>
      <c r="AS2" s="121"/>
      <c r="AT2" s="122">
        <v>44977</v>
      </c>
      <c r="AU2" s="123" t="s">
        <v>695</v>
      </c>
      <c r="AV2" s="124" t="s">
        <v>696</v>
      </c>
      <c r="AW2" s="125"/>
      <c r="AX2" s="124"/>
      <c r="AY2" s="124"/>
      <c r="AZ2" s="124"/>
      <c r="BA2" s="121" t="s">
        <v>697</v>
      </c>
      <c r="BB2" s="124"/>
      <c r="BC2" s="121" t="s">
        <v>697</v>
      </c>
      <c r="BD2" s="125" t="s">
        <v>698</v>
      </c>
      <c r="BE2" s="125"/>
      <c r="BF2" s="125"/>
      <c r="BG2" s="126" t="s">
        <v>699</v>
      </c>
      <c r="BH2" s="126" t="s">
        <v>700</v>
      </c>
      <c r="BI2" s="126" t="s">
        <v>701</v>
      </c>
      <c r="BJ2" s="127"/>
      <c r="BK2" s="127"/>
      <c r="BL2" s="128"/>
      <c r="BM2" s="129"/>
      <c r="BN2" s="130" t="s">
        <v>702</v>
      </c>
      <c r="BO2" s="131" t="s">
        <v>683</v>
      </c>
      <c r="BP2" s="131" t="s">
        <v>703</v>
      </c>
      <c r="BQ2" s="116" t="s">
        <v>704</v>
      </c>
      <c r="BR2" s="116" t="s">
        <v>705</v>
      </c>
      <c r="BS2" s="132">
        <v>44967</v>
      </c>
      <c r="BT2" s="133">
        <v>100</v>
      </c>
      <c r="BU2" s="132">
        <v>44967</v>
      </c>
      <c r="BV2" s="132"/>
      <c r="BW2" s="132"/>
      <c r="BX2" s="134"/>
      <c r="BY2" s="134"/>
      <c r="BZ2" s="134"/>
      <c r="CA2" s="132"/>
      <c r="CB2" s="135"/>
      <c r="CC2" s="132"/>
      <c r="CD2" s="132"/>
      <c r="CE2" s="136"/>
      <c r="CF2" s="136"/>
      <c r="CG2" s="136"/>
      <c r="CH2" s="135"/>
      <c r="CI2" s="129" t="s">
        <v>701</v>
      </c>
      <c r="CJ2" s="117">
        <v>45012</v>
      </c>
      <c r="CK2" s="117">
        <v>45012</v>
      </c>
      <c r="CL2" s="117"/>
      <c r="CM2" s="117">
        <v>45012</v>
      </c>
      <c r="CN2" s="133">
        <v>100</v>
      </c>
      <c r="CO2" s="117">
        <v>45012</v>
      </c>
      <c r="CP2" s="117"/>
      <c r="CQ2" s="137" t="s">
        <v>706</v>
      </c>
      <c r="CR2" s="117"/>
      <c r="CS2" s="117"/>
      <c r="CT2" s="117"/>
      <c r="CU2" s="133"/>
      <c r="CV2" s="137" t="s">
        <v>4382</v>
      </c>
      <c r="CW2" s="117"/>
      <c r="CX2" s="121"/>
      <c r="CY2" s="121"/>
      <c r="CZ2" s="117">
        <v>45012</v>
      </c>
      <c r="DA2" s="117">
        <v>45012</v>
      </c>
      <c r="DB2" s="117"/>
      <c r="DC2" s="117">
        <v>45012</v>
      </c>
      <c r="DD2" s="133">
        <v>100</v>
      </c>
      <c r="DE2" s="117">
        <v>45012</v>
      </c>
      <c r="DF2" s="138"/>
      <c r="DG2" s="138">
        <v>45012</v>
      </c>
      <c r="DH2" s="139" t="s">
        <v>4383</v>
      </c>
      <c r="DI2" s="117">
        <v>45040</v>
      </c>
      <c r="DJ2" s="117">
        <v>45040</v>
      </c>
      <c r="DK2" s="117">
        <v>45040</v>
      </c>
      <c r="DL2" s="117">
        <v>45040</v>
      </c>
      <c r="DM2" s="117"/>
      <c r="DN2" s="117"/>
      <c r="DO2" s="117"/>
      <c r="DP2" s="117"/>
      <c r="DQ2" s="140"/>
      <c r="DR2" s="117"/>
      <c r="DS2" s="117"/>
      <c r="DT2" s="117">
        <v>45045</v>
      </c>
      <c r="DU2" s="117">
        <v>45045</v>
      </c>
      <c r="DV2" s="117"/>
      <c r="DW2" s="117">
        <v>45045</v>
      </c>
      <c r="DX2" s="133">
        <v>100</v>
      </c>
      <c r="DY2" s="117">
        <v>45045</v>
      </c>
      <c r="DZ2" s="117"/>
      <c r="EA2" s="117">
        <v>45026</v>
      </c>
      <c r="EB2" s="117">
        <v>45026</v>
      </c>
      <c r="EC2" s="117"/>
      <c r="ED2" s="117">
        <v>45026</v>
      </c>
      <c r="EE2" s="116">
        <v>100</v>
      </c>
      <c r="EF2" s="117">
        <v>45026</v>
      </c>
      <c r="EG2" s="117" t="s">
        <v>707</v>
      </c>
      <c r="EH2" s="117">
        <v>45026</v>
      </c>
      <c r="EI2" s="117">
        <v>45026</v>
      </c>
      <c r="EJ2" s="117">
        <v>45026</v>
      </c>
      <c r="EK2" s="117">
        <v>45027</v>
      </c>
      <c r="EL2" s="116">
        <v>60</v>
      </c>
      <c r="EM2" s="117"/>
      <c r="EN2" s="122" t="s">
        <v>707</v>
      </c>
      <c r="EO2" s="141"/>
      <c r="EP2" s="141"/>
      <c r="EQ2" s="141"/>
      <c r="ER2" s="141"/>
      <c r="ES2" s="141"/>
      <c r="ET2" s="141"/>
      <c r="EU2" s="141"/>
      <c r="EV2" s="117"/>
      <c r="EW2" s="117"/>
      <c r="EX2" s="117"/>
      <c r="EY2" s="117"/>
      <c r="EZ2" s="117"/>
      <c r="FA2" s="117"/>
      <c r="FB2" s="117"/>
      <c r="FC2" s="117">
        <v>45044</v>
      </c>
      <c r="FD2" s="117">
        <v>45044</v>
      </c>
      <c r="FE2" s="117">
        <v>45044</v>
      </c>
      <c r="FF2" s="117">
        <v>45045</v>
      </c>
      <c r="FG2" s="133">
        <v>70</v>
      </c>
      <c r="FH2" s="133"/>
      <c r="FI2" s="117"/>
      <c r="FJ2" s="142"/>
      <c r="FK2" s="142"/>
      <c r="FL2" s="143">
        <v>243354</v>
      </c>
      <c r="FM2" s="143">
        <v>243354</v>
      </c>
      <c r="FN2" s="139" t="s">
        <v>708</v>
      </c>
      <c r="FO2" s="142"/>
      <c r="FP2" s="142"/>
      <c r="FQ2" s="143">
        <v>243354</v>
      </c>
      <c r="FR2" s="143">
        <v>243354</v>
      </c>
      <c r="FS2" s="139" t="s">
        <v>708</v>
      </c>
    </row>
    <row r="3" spans="1:175" ht="20.100000000000001" customHeight="1" x14ac:dyDescent="0.5">
      <c r="A3" s="109">
        <v>2</v>
      </c>
      <c r="B3" s="109" t="s">
        <v>674</v>
      </c>
      <c r="C3" s="109">
        <v>2</v>
      </c>
      <c r="D3" s="110" t="s">
        <v>675</v>
      </c>
      <c r="E3" s="110" t="s">
        <v>676</v>
      </c>
      <c r="F3" s="110" t="s">
        <v>677</v>
      </c>
      <c r="G3" s="111" t="s">
        <v>21</v>
      </c>
      <c r="H3" s="110" t="s">
        <v>678</v>
      </c>
      <c r="I3" s="110" t="s">
        <v>679</v>
      </c>
      <c r="J3" s="110"/>
      <c r="K3" s="144" t="s">
        <v>709</v>
      </c>
      <c r="L3" s="111" t="s">
        <v>680</v>
      </c>
      <c r="M3" s="111" t="s">
        <v>681</v>
      </c>
      <c r="N3" s="111" t="s">
        <v>682</v>
      </c>
      <c r="O3" s="112" t="s">
        <v>710</v>
      </c>
      <c r="P3" s="113">
        <v>13.8264645441807</v>
      </c>
      <c r="Q3" s="113">
        <v>100.816333069479</v>
      </c>
      <c r="R3" s="114" t="s">
        <v>711</v>
      </c>
      <c r="S3" s="114" t="s">
        <v>712</v>
      </c>
      <c r="T3" s="115" t="s">
        <v>713</v>
      </c>
      <c r="U3" s="115" t="s">
        <v>714</v>
      </c>
      <c r="V3" s="115"/>
      <c r="W3" s="115" t="s">
        <v>715</v>
      </c>
      <c r="X3" s="115"/>
      <c r="Y3" s="115"/>
      <c r="Z3" s="115"/>
      <c r="AA3" s="115"/>
      <c r="AB3" s="115"/>
      <c r="AC3" s="115"/>
      <c r="AD3" s="116" t="s">
        <v>688</v>
      </c>
      <c r="AE3" s="116" t="s">
        <v>689</v>
      </c>
      <c r="AF3" s="117" t="s">
        <v>690</v>
      </c>
      <c r="AG3" s="117">
        <v>44967</v>
      </c>
      <c r="AH3" s="118" t="s">
        <v>691</v>
      </c>
      <c r="AI3" s="118" t="s">
        <v>692</v>
      </c>
      <c r="AJ3" s="145">
        <v>9.1999999999999993</v>
      </c>
      <c r="AK3" s="146">
        <v>16</v>
      </c>
      <c r="AL3" s="146">
        <v>3.4</v>
      </c>
      <c r="AM3" s="146">
        <v>147.19999999999999</v>
      </c>
      <c r="AN3" s="147">
        <v>1</v>
      </c>
      <c r="AO3" s="147">
        <v>4</v>
      </c>
      <c r="AP3" s="116" t="s">
        <v>716</v>
      </c>
      <c r="AQ3" s="147" t="s">
        <v>717</v>
      </c>
      <c r="AR3" s="147">
        <v>3</v>
      </c>
      <c r="AS3" s="147"/>
      <c r="AT3" s="122">
        <v>44981</v>
      </c>
      <c r="AU3" s="148" t="s">
        <v>695</v>
      </c>
      <c r="AV3" s="149" t="s">
        <v>696</v>
      </c>
      <c r="AW3" s="150"/>
      <c r="AX3" s="149"/>
      <c r="AY3" s="149"/>
      <c r="AZ3" s="149"/>
      <c r="BA3" s="147" t="s">
        <v>697</v>
      </c>
      <c r="BB3" s="149"/>
      <c r="BC3" s="147" t="s">
        <v>697</v>
      </c>
      <c r="BD3" s="150" t="s">
        <v>698</v>
      </c>
      <c r="BE3" s="150"/>
      <c r="BF3" s="150"/>
      <c r="BG3" s="151" t="s">
        <v>699</v>
      </c>
      <c r="BH3" s="151" t="s">
        <v>700</v>
      </c>
      <c r="BI3" s="151" t="s">
        <v>701</v>
      </c>
      <c r="BJ3" s="152"/>
      <c r="BK3" s="152"/>
      <c r="BL3" s="153"/>
      <c r="BM3" s="154"/>
      <c r="BN3" s="155" t="s">
        <v>710</v>
      </c>
      <c r="BO3" s="130" t="s">
        <v>710</v>
      </c>
      <c r="BP3" s="130"/>
      <c r="BQ3" s="116" t="s">
        <v>704</v>
      </c>
      <c r="BR3" s="116" t="s">
        <v>705</v>
      </c>
      <c r="BS3" s="132">
        <v>44967</v>
      </c>
      <c r="BT3" s="133">
        <v>100</v>
      </c>
      <c r="BU3" s="132">
        <v>44967</v>
      </c>
      <c r="BV3" s="132"/>
      <c r="BW3" s="132"/>
      <c r="BX3" s="134"/>
      <c r="BY3" s="134"/>
      <c r="BZ3" s="134"/>
      <c r="CA3" s="132"/>
      <c r="CB3" s="135"/>
      <c r="CC3" s="132"/>
      <c r="CD3" s="132"/>
      <c r="CE3" s="136"/>
      <c r="CF3" s="136"/>
      <c r="CG3" s="136"/>
      <c r="CH3" s="135"/>
      <c r="CI3" s="129" t="s">
        <v>701</v>
      </c>
      <c r="CJ3" s="117">
        <v>45007</v>
      </c>
      <c r="CK3" s="117">
        <v>45007</v>
      </c>
      <c r="CL3" s="117"/>
      <c r="CM3" s="117">
        <v>45007</v>
      </c>
      <c r="CN3" s="133">
        <v>100</v>
      </c>
      <c r="CO3" s="117">
        <v>45007</v>
      </c>
      <c r="CP3" s="117"/>
      <c r="CQ3" s="137" t="s">
        <v>706</v>
      </c>
      <c r="CR3" s="117"/>
      <c r="CS3" s="117"/>
      <c r="CT3" s="117"/>
      <c r="CU3" s="133"/>
      <c r="CV3" s="137" t="s">
        <v>4382</v>
      </c>
      <c r="CW3" s="117"/>
      <c r="CX3" s="147"/>
      <c r="CY3" s="147"/>
      <c r="CZ3" s="117">
        <v>45007</v>
      </c>
      <c r="DA3" s="117">
        <v>45007</v>
      </c>
      <c r="DB3" s="117"/>
      <c r="DC3" s="117">
        <v>45008</v>
      </c>
      <c r="DD3" s="133">
        <v>100</v>
      </c>
      <c r="DE3" s="117">
        <v>45017</v>
      </c>
      <c r="DF3" s="138"/>
      <c r="DG3" s="138">
        <v>45012</v>
      </c>
      <c r="DH3" s="139" t="s">
        <v>4383</v>
      </c>
      <c r="DI3" s="117">
        <v>45043</v>
      </c>
      <c r="DJ3" s="117">
        <v>45043</v>
      </c>
      <c r="DK3" s="117">
        <v>45043</v>
      </c>
      <c r="DL3" s="117">
        <v>45043</v>
      </c>
      <c r="DM3" s="117"/>
      <c r="DN3" s="117"/>
      <c r="DO3" s="117"/>
      <c r="DP3" s="117"/>
      <c r="DQ3" s="140"/>
      <c r="DR3" s="117"/>
      <c r="DS3" s="117"/>
      <c r="DT3" s="117">
        <v>45041</v>
      </c>
      <c r="DU3" s="117">
        <v>45041</v>
      </c>
      <c r="DV3" s="117"/>
      <c r="DW3" s="117">
        <v>45041</v>
      </c>
      <c r="DX3" s="133">
        <v>100</v>
      </c>
      <c r="DY3" s="117">
        <v>45041</v>
      </c>
      <c r="DZ3" s="117"/>
      <c r="EA3" s="117">
        <v>45027</v>
      </c>
      <c r="EB3" s="117">
        <v>45027</v>
      </c>
      <c r="EC3" s="117"/>
      <c r="ED3" s="117">
        <v>45027</v>
      </c>
      <c r="EE3" s="116">
        <v>100</v>
      </c>
      <c r="EF3" s="117">
        <v>45027</v>
      </c>
      <c r="EG3" s="117" t="s">
        <v>718</v>
      </c>
      <c r="EH3" s="117">
        <v>45027</v>
      </c>
      <c r="EI3" s="117">
        <v>45027</v>
      </c>
      <c r="EJ3" s="117">
        <v>45027</v>
      </c>
      <c r="EK3" s="117">
        <v>45028</v>
      </c>
      <c r="EL3" s="116">
        <v>60</v>
      </c>
      <c r="EM3" s="117"/>
      <c r="EN3" s="122" t="s">
        <v>718</v>
      </c>
      <c r="EO3" s="141"/>
      <c r="EP3" s="141"/>
      <c r="EQ3" s="141"/>
      <c r="ER3" s="141"/>
      <c r="ES3" s="141"/>
      <c r="ET3" s="141"/>
      <c r="EU3" s="141"/>
      <c r="EV3" s="117"/>
      <c r="EW3" s="117"/>
      <c r="EX3" s="117"/>
      <c r="EY3" s="117"/>
      <c r="EZ3" s="117"/>
      <c r="FA3" s="117"/>
      <c r="FB3" s="117"/>
      <c r="FC3" s="117">
        <v>45044</v>
      </c>
      <c r="FD3" s="117">
        <v>45044</v>
      </c>
      <c r="FE3" s="117">
        <v>45044</v>
      </c>
      <c r="FF3" s="117">
        <v>45045</v>
      </c>
      <c r="FG3" s="133">
        <v>70</v>
      </c>
      <c r="FH3" s="133"/>
      <c r="FI3" s="117"/>
      <c r="FJ3" s="142"/>
      <c r="FK3" s="142"/>
      <c r="FL3" s="143"/>
      <c r="FM3" s="143"/>
      <c r="FN3" s="139"/>
      <c r="FO3" s="142"/>
      <c r="FP3" s="142"/>
      <c r="FQ3" s="143"/>
      <c r="FR3" s="143"/>
      <c r="FS3" s="139"/>
    </row>
    <row r="4" spans="1:175" ht="20.100000000000001" customHeight="1" x14ac:dyDescent="0.5">
      <c r="A4" s="109">
        <v>3</v>
      </c>
      <c r="B4" s="109" t="s">
        <v>674</v>
      </c>
      <c r="C4" s="109">
        <v>3</v>
      </c>
      <c r="D4" s="110" t="s">
        <v>675</v>
      </c>
      <c r="E4" s="110" t="s">
        <v>676</v>
      </c>
      <c r="F4" s="110" t="s">
        <v>677</v>
      </c>
      <c r="G4" s="111" t="s">
        <v>21</v>
      </c>
      <c r="H4" s="110" t="s">
        <v>678</v>
      </c>
      <c r="I4" s="110" t="s">
        <v>679</v>
      </c>
      <c r="J4" s="110"/>
      <c r="K4" s="144" t="s">
        <v>4384</v>
      </c>
      <c r="L4" s="111" t="s">
        <v>680</v>
      </c>
      <c r="M4" s="111" t="s">
        <v>681</v>
      </c>
      <c r="N4" s="111" t="s">
        <v>682</v>
      </c>
      <c r="O4" s="112" t="s">
        <v>719</v>
      </c>
      <c r="P4" s="113">
        <v>13.8296406385682</v>
      </c>
      <c r="Q4" s="113">
        <v>100.848670357137</v>
      </c>
      <c r="R4" s="114" t="s">
        <v>720</v>
      </c>
      <c r="S4" s="114"/>
      <c r="T4" s="115" t="s">
        <v>721</v>
      </c>
      <c r="U4" s="115" t="s">
        <v>722</v>
      </c>
      <c r="V4" s="115"/>
      <c r="W4" s="115" t="s">
        <v>723</v>
      </c>
      <c r="X4" s="115"/>
      <c r="Y4" s="115"/>
      <c r="Z4" s="115"/>
      <c r="AA4" s="115"/>
      <c r="AB4" s="115"/>
      <c r="AC4" s="115"/>
      <c r="AD4" s="116" t="s">
        <v>688</v>
      </c>
      <c r="AE4" s="116" t="s">
        <v>689</v>
      </c>
      <c r="AF4" s="117" t="s">
        <v>690</v>
      </c>
      <c r="AG4" s="117">
        <v>44967</v>
      </c>
      <c r="AH4" s="118" t="s">
        <v>691</v>
      </c>
      <c r="AI4" s="118" t="s">
        <v>692</v>
      </c>
      <c r="AJ4" s="145">
        <v>8</v>
      </c>
      <c r="AK4" s="146">
        <v>8.5</v>
      </c>
      <c r="AL4" s="146">
        <v>3.4</v>
      </c>
      <c r="AM4" s="146">
        <v>68</v>
      </c>
      <c r="AN4" s="147">
        <v>1</v>
      </c>
      <c r="AO4" s="147">
        <v>4</v>
      </c>
      <c r="AP4" s="116" t="s">
        <v>724</v>
      </c>
      <c r="AQ4" s="147" t="s">
        <v>694</v>
      </c>
      <c r="AR4" s="147">
        <v>3</v>
      </c>
      <c r="AS4" s="147"/>
      <c r="AT4" s="122">
        <v>44977</v>
      </c>
      <c r="AU4" s="142"/>
      <c r="AV4" s="149" t="s">
        <v>725</v>
      </c>
      <c r="AW4" s="150"/>
      <c r="AX4" s="147" t="s">
        <v>726</v>
      </c>
      <c r="AY4" s="149"/>
      <c r="AZ4" s="149"/>
      <c r="BA4" s="149"/>
      <c r="BB4" s="147" t="s">
        <v>697</v>
      </c>
      <c r="BC4" s="147" t="s">
        <v>697</v>
      </c>
      <c r="BD4" s="150" t="s">
        <v>698</v>
      </c>
      <c r="BE4" s="150"/>
      <c r="BF4" s="150"/>
      <c r="BG4" s="151" t="s">
        <v>699</v>
      </c>
      <c r="BH4" s="151" t="s">
        <v>700</v>
      </c>
      <c r="BI4" s="151" t="s">
        <v>701</v>
      </c>
      <c r="BJ4" s="152"/>
      <c r="BK4" s="152"/>
      <c r="BL4" s="153"/>
      <c r="BM4" s="154"/>
      <c r="BN4" s="155" t="s">
        <v>719</v>
      </c>
      <c r="BO4" s="130" t="s">
        <v>719</v>
      </c>
      <c r="BP4" s="130"/>
      <c r="BQ4" s="116" t="s">
        <v>704</v>
      </c>
      <c r="BR4" s="116" t="s">
        <v>705</v>
      </c>
      <c r="BS4" s="132">
        <v>44967</v>
      </c>
      <c r="BT4" s="133">
        <v>100</v>
      </c>
      <c r="BU4" s="132">
        <v>44967</v>
      </c>
      <c r="BV4" s="132"/>
      <c r="BW4" s="132"/>
      <c r="BX4" s="134"/>
      <c r="BY4" s="134"/>
      <c r="BZ4" s="134"/>
      <c r="CA4" s="132"/>
      <c r="CB4" s="135"/>
      <c r="CC4" s="132"/>
      <c r="CD4" s="132"/>
      <c r="CE4" s="136"/>
      <c r="CF4" s="136"/>
      <c r="CG4" s="136"/>
      <c r="CH4" s="135"/>
      <c r="CI4" s="129" t="s">
        <v>701</v>
      </c>
      <c r="CJ4" s="117">
        <v>44984</v>
      </c>
      <c r="CK4" s="117">
        <v>44984</v>
      </c>
      <c r="CL4" s="117"/>
      <c r="CM4" s="117">
        <v>44984</v>
      </c>
      <c r="CN4" s="133">
        <v>100</v>
      </c>
      <c r="CO4" s="117">
        <v>44984</v>
      </c>
      <c r="CP4" s="117"/>
      <c r="CQ4" s="156">
        <v>44991</v>
      </c>
      <c r="CR4" s="156">
        <v>44991</v>
      </c>
      <c r="CS4" s="156"/>
      <c r="CT4" s="156">
        <v>44991</v>
      </c>
      <c r="CU4" s="133">
        <v>100</v>
      </c>
      <c r="CV4" s="156">
        <v>44991</v>
      </c>
      <c r="CW4" s="117" t="s">
        <v>727</v>
      </c>
      <c r="CX4" s="147" t="s">
        <v>726</v>
      </c>
      <c r="CY4" s="147"/>
      <c r="CZ4" s="117">
        <v>44984</v>
      </c>
      <c r="DA4" s="117">
        <v>44984</v>
      </c>
      <c r="DB4" s="117"/>
      <c r="DC4" s="117">
        <v>44984</v>
      </c>
      <c r="DD4" s="133">
        <v>100</v>
      </c>
      <c r="DE4" s="117">
        <v>44984</v>
      </c>
      <c r="DF4" s="138"/>
      <c r="DG4" s="138">
        <v>45012</v>
      </c>
      <c r="DH4" s="139" t="s">
        <v>4383</v>
      </c>
      <c r="DI4" s="117">
        <v>45036</v>
      </c>
      <c r="DJ4" s="117">
        <v>45036</v>
      </c>
      <c r="DK4" s="117">
        <v>45036</v>
      </c>
      <c r="DL4" s="117">
        <v>45036</v>
      </c>
      <c r="DM4" s="117">
        <v>45038</v>
      </c>
      <c r="DN4" s="117">
        <v>45038</v>
      </c>
      <c r="DO4" s="117"/>
      <c r="DP4" s="117">
        <v>45038</v>
      </c>
      <c r="DQ4" s="133">
        <v>100</v>
      </c>
      <c r="DR4" s="117">
        <v>45038</v>
      </c>
      <c r="DS4" s="117"/>
      <c r="DT4" s="117">
        <v>45038</v>
      </c>
      <c r="DU4" s="117">
        <v>45038</v>
      </c>
      <c r="DV4" s="117"/>
      <c r="DW4" s="117">
        <v>45038</v>
      </c>
      <c r="DX4" s="133">
        <v>100</v>
      </c>
      <c r="DY4" s="117">
        <v>45038</v>
      </c>
      <c r="DZ4" s="117"/>
      <c r="EA4" s="117">
        <v>45026</v>
      </c>
      <c r="EB4" s="117">
        <v>45026</v>
      </c>
      <c r="EC4" s="117"/>
      <c r="ED4" s="117">
        <v>45026</v>
      </c>
      <c r="EE4" s="116">
        <v>100</v>
      </c>
      <c r="EF4" s="117">
        <v>45026</v>
      </c>
      <c r="EG4" s="117" t="s">
        <v>728</v>
      </c>
      <c r="EH4" s="117">
        <v>45026</v>
      </c>
      <c r="EI4" s="117">
        <v>45026</v>
      </c>
      <c r="EJ4" s="117">
        <v>45026</v>
      </c>
      <c r="EK4" s="117">
        <v>45027</v>
      </c>
      <c r="EL4" s="116">
        <v>60</v>
      </c>
      <c r="EM4" s="117"/>
      <c r="EN4" s="122" t="s">
        <v>728</v>
      </c>
      <c r="EO4" s="141"/>
      <c r="EP4" s="141"/>
      <c r="EQ4" s="141"/>
      <c r="ER4" s="141"/>
      <c r="ES4" s="141"/>
      <c r="ET4" s="141"/>
      <c r="EU4" s="141"/>
      <c r="EV4" s="117">
        <v>45041</v>
      </c>
      <c r="EW4" s="117">
        <v>45041</v>
      </c>
      <c r="EX4" s="117"/>
      <c r="EY4" s="117">
        <v>45041</v>
      </c>
      <c r="EZ4" s="133">
        <v>100</v>
      </c>
      <c r="FA4" s="117">
        <v>45041</v>
      </c>
      <c r="FB4" s="117"/>
      <c r="FC4" s="117">
        <v>45041</v>
      </c>
      <c r="FD4" s="117">
        <v>45041</v>
      </c>
      <c r="FE4" s="117">
        <v>45041</v>
      </c>
      <c r="FF4" s="117">
        <v>45042</v>
      </c>
      <c r="FG4" s="116">
        <v>70</v>
      </c>
      <c r="FH4" s="116"/>
      <c r="FI4" s="117"/>
      <c r="FJ4" s="142"/>
      <c r="FK4" s="142"/>
      <c r="FL4" s="143">
        <v>243346</v>
      </c>
      <c r="FM4" s="143">
        <v>243346</v>
      </c>
      <c r="FN4" s="139" t="s">
        <v>708</v>
      </c>
      <c r="FO4" s="142"/>
      <c r="FP4" s="142"/>
      <c r="FQ4" s="143">
        <v>243346</v>
      </c>
      <c r="FR4" s="143">
        <v>243346</v>
      </c>
      <c r="FS4" s="157" t="s">
        <v>729</v>
      </c>
    </row>
    <row r="5" spans="1:175" ht="20.100000000000001" customHeight="1" x14ac:dyDescent="0.5">
      <c r="A5" s="109">
        <v>4</v>
      </c>
      <c r="B5" s="109" t="s">
        <v>674</v>
      </c>
      <c r="C5" s="109">
        <v>4</v>
      </c>
      <c r="D5" s="110" t="s">
        <v>675</v>
      </c>
      <c r="E5" s="110" t="s">
        <v>676</v>
      </c>
      <c r="F5" s="110" t="s">
        <v>677</v>
      </c>
      <c r="G5" s="111" t="s">
        <v>21</v>
      </c>
      <c r="H5" s="110" t="s">
        <v>678</v>
      </c>
      <c r="I5" s="110" t="s">
        <v>730</v>
      </c>
      <c r="J5" s="110"/>
      <c r="K5" s="111" t="s">
        <v>731</v>
      </c>
      <c r="L5" s="111" t="s">
        <v>680</v>
      </c>
      <c r="M5" s="111" t="s">
        <v>681</v>
      </c>
      <c r="N5" s="111" t="s">
        <v>682</v>
      </c>
      <c r="O5" s="112" t="s">
        <v>733</v>
      </c>
      <c r="P5" s="113">
        <v>13.9134936762007</v>
      </c>
      <c r="Q5" s="113">
        <v>100.86346919646699</v>
      </c>
      <c r="R5" s="114" t="s">
        <v>734</v>
      </c>
      <c r="S5" s="114"/>
      <c r="T5" s="115" t="s">
        <v>735</v>
      </c>
      <c r="U5" s="115" t="s">
        <v>736</v>
      </c>
      <c r="V5" s="115"/>
      <c r="W5" s="115" t="s">
        <v>737</v>
      </c>
      <c r="X5" s="115"/>
      <c r="Y5" s="115"/>
      <c r="Z5" s="115"/>
      <c r="AA5" s="115"/>
      <c r="AB5" s="115"/>
      <c r="AC5" s="115"/>
      <c r="AD5" s="116" t="s">
        <v>688</v>
      </c>
      <c r="AE5" s="116" t="s">
        <v>689</v>
      </c>
      <c r="AF5" s="117" t="s">
        <v>690</v>
      </c>
      <c r="AG5" s="117">
        <v>44967</v>
      </c>
      <c r="AH5" s="118" t="s">
        <v>691</v>
      </c>
      <c r="AI5" s="118" t="s">
        <v>692</v>
      </c>
      <c r="AJ5" s="145">
        <v>8</v>
      </c>
      <c r="AK5" s="146">
        <v>8</v>
      </c>
      <c r="AL5" s="146">
        <v>3.4</v>
      </c>
      <c r="AM5" s="146">
        <v>64</v>
      </c>
      <c r="AN5" s="147">
        <v>1</v>
      </c>
      <c r="AO5" s="147">
        <v>5</v>
      </c>
      <c r="AP5" s="116" t="s">
        <v>738</v>
      </c>
      <c r="AQ5" s="147" t="s">
        <v>717</v>
      </c>
      <c r="AR5" s="147">
        <v>3</v>
      </c>
      <c r="AS5" s="147"/>
      <c r="AT5" s="122">
        <v>44977</v>
      </c>
      <c r="AU5" s="142"/>
      <c r="AV5" s="149" t="s">
        <v>696</v>
      </c>
      <c r="AW5" s="150"/>
      <c r="AX5" s="147"/>
      <c r="AY5" s="147"/>
      <c r="AZ5" s="147"/>
      <c r="BA5" s="147" t="s">
        <v>697</v>
      </c>
      <c r="BB5" s="147"/>
      <c r="BC5" s="147"/>
      <c r="BD5" s="150"/>
      <c r="BE5" s="150" t="s">
        <v>739</v>
      </c>
      <c r="BF5" s="158">
        <v>2</v>
      </c>
      <c r="BG5" s="151" t="s">
        <v>699</v>
      </c>
      <c r="BH5" s="151" t="s">
        <v>700</v>
      </c>
      <c r="BI5" s="151" t="s">
        <v>701</v>
      </c>
      <c r="BJ5" s="152"/>
      <c r="BK5" s="152"/>
      <c r="BL5" s="153"/>
      <c r="BM5" s="154"/>
      <c r="BN5" s="155" t="s">
        <v>733</v>
      </c>
      <c r="BO5" s="131" t="s">
        <v>732</v>
      </c>
      <c r="BP5" s="131" t="s">
        <v>703</v>
      </c>
      <c r="BQ5" s="116" t="s">
        <v>704</v>
      </c>
      <c r="BR5" s="116" t="s">
        <v>705</v>
      </c>
      <c r="BS5" s="132">
        <v>44967</v>
      </c>
      <c r="BT5" s="133">
        <v>100</v>
      </c>
      <c r="BU5" s="132">
        <v>44967</v>
      </c>
      <c r="BV5" s="132"/>
      <c r="BW5" s="132"/>
      <c r="BX5" s="134"/>
      <c r="BY5" s="134"/>
      <c r="BZ5" s="134"/>
      <c r="CA5" s="132"/>
      <c r="CB5" s="135"/>
      <c r="CC5" s="132"/>
      <c r="CD5" s="159"/>
      <c r="CE5" s="160"/>
      <c r="CF5" s="160"/>
      <c r="CG5" s="160"/>
      <c r="CH5" s="161"/>
      <c r="CI5" s="129" t="s">
        <v>701</v>
      </c>
      <c r="CJ5" s="132">
        <v>45003</v>
      </c>
      <c r="CK5" s="132">
        <v>45003</v>
      </c>
      <c r="CL5" s="117"/>
      <c r="CM5" s="132">
        <v>45003</v>
      </c>
      <c r="CN5" s="133">
        <v>100</v>
      </c>
      <c r="CO5" s="132">
        <v>45003</v>
      </c>
      <c r="CP5" s="117"/>
      <c r="CQ5" s="132">
        <v>45003</v>
      </c>
      <c r="CR5" s="132">
        <v>45003</v>
      </c>
      <c r="CS5" s="117"/>
      <c r="CT5" s="132">
        <v>45003</v>
      </c>
      <c r="CU5" s="133">
        <v>100</v>
      </c>
      <c r="CV5" s="132">
        <v>45003</v>
      </c>
      <c r="CW5" s="117"/>
      <c r="CX5" s="147"/>
      <c r="CY5" s="147"/>
      <c r="CZ5" s="117">
        <v>45003</v>
      </c>
      <c r="DA5" s="117">
        <v>45003</v>
      </c>
      <c r="DB5" s="117"/>
      <c r="DC5" s="117">
        <v>45004</v>
      </c>
      <c r="DD5" s="133">
        <v>100</v>
      </c>
      <c r="DE5" s="117">
        <v>45010</v>
      </c>
      <c r="DF5" s="162"/>
      <c r="DG5" s="138">
        <v>45012</v>
      </c>
      <c r="DH5" s="139" t="s">
        <v>4383</v>
      </c>
      <c r="DI5" s="117">
        <v>45042</v>
      </c>
      <c r="DJ5" s="117">
        <v>45042</v>
      </c>
      <c r="DK5" s="117">
        <v>45042</v>
      </c>
      <c r="DL5" s="117">
        <v>45042</v>
      </c>
      <c r="DM5" s="117">
        <v>45039</v>
      </c>
      <c r="DN5" s="117">
        <v>45039</v>
      </c>
      <c r="DO5" s="117"/>
      <c r="DP5" s="117">
        <v>45039</v>
      </c>
      <c r="DQ5" s="133">
        <v>100</v>
      </c>
      <c r="DR5" s="117">
        <v>45039</v>
      </c>
      <c r="DS5" s="117"/>
      <c r="DT5" s="117">
        <v>45039</v>
      </c>
      <c r="DU5" s="117">
        <v>45039</v>
      </c>
      <c r="DV5" s="117"/>
      <c r="DW5" s="117">
        <v>45039</v>
      </c>
      <c r="DX5" s="133">
        <v>100</v>
      </c>
      <c r="DY5" s="117">
        <v>45039</v>
      </c>
      <c r="DZ5" s="117"/>
      <c r="EA5" s="117">
        <v>45027</v>
      </c>
      <c r="EB5" s="117">
        <v>45027</v>
      </c>
      <c r="EC5" s="117"/>
      <c r="ED5" s="117">
        <v>45027</v>
      </c>
      <c r="EE5" s="116">
        <v>100</v>
      </c>
      <c r="EF5" s="117">
        <v>45027</v>
      </c>
      <c r="EG5" s="117" t="s">
        <v>740</v>
      </c>
      <c r="EH5" s="117">
        <v>45027</v>
      </c>
      <c r="EI5" s="117">
        <v>45027</v>
      </c>
      <c r="EJ5" s="117"/>
      <c r="EK5" s="117">
        <v>45027</v>
      </c>
      <c r="EL5" s="116">
        <v>100</v>
      </c>
      <c r="EM5" s="117">
        <v>45027</v>
      </c>
      <c r="EN5" s="122" t="s">
        <v>740</v>
      </c>
      <c r="EO5" s="141"/>
      <c r="EP5" s="141"/>
      <c r="EQ5" s="141"/>
      <c r="ER5" s="141"/>
      <c r="ES5" s="141"/>
      <c r="ET5" s="141"/>
      <c r="EU5" s="141"/>
      <c r="EV5" s="117">
        <v>45042</v>
      </c>
      <c r="EW5" s="117">
        <v>45042</v>
      </c>
      <c r="EX5" s="117"/>
      <c r="EY5" s="117">
        <v>45042</v>
      </c>
      <c r="EZ5" s="133">
        <v>100</v>
      </c>
      <c r="FA5" s="117">
        <v>45042</v>
      </c>
      <c r="FB5" s="117"/>
      <c r="FC5" s="117">
        <v>45042</v>
      </c>
      <c r="FD5" s="117">
        <v>45042</v>
      </c>
      <c r="FE5" s="117">
        <v>45042</v>
      </c>
      <c r="FF5" s="117">
        <v>45043</v>
      </c>
      <c r="FG5" s="116">
        <v>70</v>
      </c>
      <c r="FH5" s="116"/>
      <c r="FI5" s="117"/>
      <c r="FJ5" s="142"/>
      <c r="FK5" s="142"/>
      <c r="FL5" s="143"/>
      <c r="FM5" s="143"/>
      <c r="FN5" s="139"/>
      <c r="FO5" s="142"/>
      <c r="FP5" s="142"/>
      <c r="FQ5" s="143"/>
      <c r="FR5" s="143"/>
      <c r="FS5" s="139"/>
    </row>
    <row r="6" spans="1:175" ht="20.100000000000001" customHeight="1" x14ac:dyDescent="0.5">
      <c r="A6" s="109">
        <v>5</v>
      </c>
      <c r="B6" s="109" t="s">
        <v>674</v>
      </c>
      <c r="C6" s="109">
        <v>5</v>
      </c>
      <c r="D6" s="110" t="s">
        <v>675</v>
      </c>
      <c r="E6" s="110" t="s">
        <v>676</v>
      </c>
      <c r="F6" s="110" t="s">
        <v>677</v>
      </c>
      <c r="G6" s="111" t="s">
        <v>21</v>
      </c>
      <c r="H6" s="110" t="s">
        <v>678</v>
      </c>
      <c r="I6" s="110" t="s">
        <v>730</v>
      </c>
      <c r="J6" s="110"/>
      <c r="K6" s="111" t="s">
        <v>4385</v>
      </c>
      <c r="L6" s="111" t="s">
        <v>680</v>
      </c>
      <c r="M6" s="111" t="s">
        <v>681</v>
      </c>
      <c r="N6" s="111" t="s">
        <v>682</v>
      </c>
      <c r="O6" s="112" t="s">
        <v>741</v>
      </c>
      <c r="P6" s="113">
        <v>13.887880262495299</v>
      </c>
      <c r="Q6" s="113">
        <v>100.90661572411901</v>
      </c>
      <c r="R6" s="114" t="s">
        <v>742</v>
      </c>
      <c r="S6" s="114" t="s">
        <v>743</v>
      </c>
      <c r="T6" s="115" t="s">
        <v>744</v>
      </c>
      <c r="U6" s="115" t="s">
        <v>745</v>
      </c>
      <c r="V6" s="115"/>
      <c r="W6" s="115" t="s">
        <v>746</v>
      </c>
      <c r="X6" s="115"/>
      <c r="Y6" s="115"/>
      <c r="Z6" s="115"/>
      <c r="AA6" s="115"/>
      <c r="AB6" s="115"/>
      <c r="AC6" s="115"/>
      <c r="AD6" s="116" t="s">
        <v>688</v>
      </c>
      <c r="AE6" s="116" t="s">
        <v>689</v>
      </c>
      <c r="AF6" s="117" t="s">
        <v>690</v>
      </c>
      <c r="AG6" s="117">
        <v>44967</v>
      </c>
      <c r="AH6" s="118" t="s">
        <v>691</v>
      </c>
      <c r="AI6" s="118" t="s">
        <v>692</v>
      </c>
      <c r="AJ6" s="145">
        <v>8</v>
      </c>
      <c r="AK6" s="146">
        <v>8.5</v>
      </c>
      <c r="AL6" s="146">
        <v>3.5</v>
      </c>
      <c r="AM6" s="146">
        <v>68</v>
      </c>
      <c r="AN6" s="147">
        <v>1</v>
      </c>
      <c r="AO6" s="147">
        <v>4</v>
      </c>
      <c r="AP6" s="116" t="s">
        <v>747</v>
      </c>
      <c r="AQ6" s="147">
        <v>30</v>
      </c>
      <c r="AR6" s="147">
        <v>3</v>
      </c>
      <c r="AS6" s="147"/>
      <c r="AT6" s="122">
        <v>44977</v>
      </c>
      <c r="AU6" s="148" t="s">
        <v>695</v>
      </c>
      <c r="AV6" s="149" t="s">
        <v>696</v>
      </c>
      <c r="AW6" s="150"/>
      <c r="AX6" s="149"/>
      <c r="AY6" s="149"/>
      <c r="AZ6" s="149"/>
      <c r="BA6" s="149"/>
      <c r="BB6" s="149"/>
      <c r="BC6" s="147" t="s">
        <v>697</v>
      </c>
      <c r="BD6" s="150" t="s">
        <v>698</v>
      </c>
      <c r="BE6" s="150"/>
      <c r="BF6" s="150"/>
      <c r="BG6" s="151" t="s">
        <v>699</v>
      </c>
      <c r="BH6" s="151" t="s">
        <v>700</v>
      </c>
      <c r="BI6" s="151" t="s">
        <v>701</v>
      </c>
      <c r="BJ6" s="152"/>
      <c r="BK6" s="152"/>
      <c r="BL6" s="153"/>
      <c r="BM6" s="154"/>
      <c r="BN6" s="155" t="s">
        <v>741</v>
      </c>
      <c r="BO6" s="130" t="s">
        <v>741</v>
      </c>
      <c r="BP6" s="130"/>
      <c r="BQ6" s="116" t="s">
        <v>704</v>
      </c>
      <c r="BR6" s="116" t="s">
        <v>705</v>
      </c>
      <c r="BS6" s="132">
        <v>44967</v>
      </c>
      <c r="BT6" s="133">
        <v>100</v>
      </c>
      <c r="BU6" s="132">
        <v>44967</v>
      </c>
      <c r="BV6" s="132"/>
      <c r="BW6" s="132"/>
      <c r="BX6" s="134"/>
      <c r="BY6" s="134"/>
      <c r="BZ6" s="134"/>
      <c r="CA6" s="132"/>
      <c r="CB6" s="135"/>
      <c r="CC6" s="132"/>
      <c r="CD6" s="132"/>
      <c r="CE6" s="136"/>
      <c r="CF6" s="136"/>
      <c r="CG6" s="136"/>
      <c r="CH6" s="135"/>
      <c r="CI6" s="129" t="s">
        <v>701</v>
      </c>
      <c r="CJ6" s="132">
        <v>45001</v>
      </c>
      <c r="CK6" s="132">
        <v>45001</v>
      </c>
      <c r="CL6" s="117"/>
      <c r="CM6" s="132">
        <v>45001</v>
      </c>
      <c r="CN6" s="133">
        <v>100</v>
      </c>
      <c r="CO6" s="132">
        <v>45001</v>
      </c>
      <c r="CP6" s="117"/>
      <c r="CQ6" s="137" t="s">
        <v>706</v>
      </c>
      <c r="CR6" s="132"/>
      <c r="CS6" s="117"/>
      <c r="CT6" s="132"/>
      <c r="CU6" s="133"/>
      <c r="CV6" s="137" t="s">
        <v>4382</v>
      </c>
      <c r="CW6" s="117"/>
      <c r="CX6" s="147"/>
      <c r="CY6" s="147"/>
      <c r="CZ6" s="117">
        <v>45001</v>
      </c>
      <c r="DA6" s="117">
        <v>45001</v>
      </c>
      <c r="DB6" s="117"/>
      <c r="DC6" s="117">
        <v>45002</v>
      </c>
      <c r="DD6" s="133">
        <v>100</v>
      </c>
      <c r="DE6" s="117">
        <v>45019</v>
      </c>
      <c r="DF6" s="162"/>
      <c r="DG6" s="138">
        <v>45012</v>
      </c>
      <c r="DH6" s="139" t="s">
        <v>4383</v>
      </c>
      <c r="DI6" s="117">
        <v>45040</v>
      </c>
      <c r="DJ6" s="117">
        <v>45040</v>
      </c>
      <c r="DK6" s="117">
        <v>45040</v>
      </c>
      <c r="DL6" s="117">
        <v>45040</v>
      </c>
      <c r="DM6" s="117">
        <v>45039</v>
      </c>
      <c r="DN6" s="117">
        <v>45039</v>
      </c>
      <c r="DO6" s="117"/>
      <c r="DP6" s="117">
        <v>45039</v>
      </c>
      <c r="DQ6" s="133">
        <v>100</v>
      </c>
      <c r="DR6" s="117">
        <v>45039</v>
      </c>
      <c r="DS6" s="117"/>
      <c r="DT6" s="117">
        <v>45039</v>
      </c>
      <c r="DU6" s="117">
        <v>45039</v>
      </c>
      <c r="DV6" s="117"/>
      <c r="DW6" s="117">
        <v>45039</v>
      </c>
      <c r="DX6" s="133">
        <v>100</v>
      </c>
      <c r="DY6" s="117">
        <v>45039</v>
      </c>
      <c r="DZ6" s="117"/>
      <c r="EA6" s="117">
        <v>45026</v>
      </c>
      <c r="EB6" s="117">
        <v>45026</v>
      </c>
      <c r="EC6" s="117"/>
      <c r="ED6" s="117">
        <v>45026</v>
      </c>
      <c r="EE6" s="116">
        <v>100</v>
      </c>
      <c r="EF6" s="117">
        <v>45026</v>
      </c>
      <c r="EG6" s="117" t="s">
        <v>740</v>
      </c>
      <c r="EH6" s="117">
        <v>45026</v>
      </c>
      <c r="EI6" s="117">
        <v>45026</v>
      </c>
      <c r="EJ6" s="117"/>
      <c r="EK6" s="117">
        <v>45026</v>
      </c>
      <c r="EL6" s="116">
        <v>100</v>
      </c>
      <c r="EM6" s="117">
        <v>45026</v>
      </c>
      <c r="EN6" s="122" t="s">
        <v>740</v>
      </c>
      <c r="EO6" s="141"/>
      <c r="EP6" s="141"/>
      <c r="EQ6" s="141"/>
      <c r="ER6" s="141"/>
      <c r="ES6" s="141"/>
      <c r="ET6" s="141"/>
      <c r="EU6" s="141"/>
      <c r="EV6" s="117"/>
      <c r="EW6" s="117"/>
      <c r="EX6" s="117"/>
      <c r="EY6" s="117"/>
      <c r="EZ6" s="117"/>
      <c r="FA6" s="117"/>
      <c r="FB6" s="117"/>
      <c r="FC6" s="117">
        <v>45045</v>
      </c>
      <c r="FD6" s="117">
        <v>45045</v>
      </c>
      <c r="FE6" s="117">
        <v>45045</v>
      </c>
      <c r="FF6" s="117">
        <v>45046</v>
      </c>
      <c r="FG6" s="133">
        <v>70</v>
      </c>
      <c r="FH6" s="133"/>
      <c r="FI6" s="117"/>
      <c r="FJ6" s="142"/>
      <c r="FK6" s="142"/>
      <c r="FL6" s="143"/>
      <c r="FM6" s="143"/>
      <c r="FN6" s="139"/>
      <c r="FO6" s="142"/>
      <c r="FP6" s="142"/>
      <c r="FQ6" s="143"/>
      <c r="FR6" s="143"/>
      <c r="FS6" s="139"/>
    </row>
    <row r="7" spans="1:175" ht="20.100000000000001" customHeight="1" x14ac:dyDescent="0.5">
      <c r="A7" s="109">
        <v>6</v>
      </c>
      <c r="B7" s="109" t="s">
        <v>674</v>
      </c>
      <c r="C7" s="109">
        <v>6</v>
      </c>
      <c r="D7" s="110" t="s">
        <v>675</v>
      </c>
      <c r="E7" s="110" t="s">
        <v>676</v>
      </c>
      <c r="F7" s="110" t="s">
        <v>677</v>
      </c>
      <c r="G7" s="111" t="s">
        <v>21</v>
      </c>
      <c r="H7" s="110" t="s">
        <v>748</v>
      </c>
      <c r="I7" s="110" t="s">
        <v>749</v>
      </c>
      <c r="J7" s="110"/>
      <c r="K7" s="111" t="s">
        <v>750</v>
      </c>
      <c r="L7" s="111"/>
      <c r="M7" s="111"/>
      <c r="N7" s="111" t="s">
        <v>682</v>
      </c>
      <c r="O7" s="111" t="s">
        <v>751</v>
      </c>
      <c r="P7" s="113">
        <v>13.7527661362</v>
      </c>
      <c r="Q7" s="113">
        <v>100.51662072000001</v>
      </c>
      <c r="R7" s="114"/>
      <c r="S7" s="114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6" t="s">
        <v>688</v>
      </c>
      <c r="AE7" s="116" t="s">
        <v>689</v>
      </c>
      <c r="AF7" s="117">
        <v>44984</v>
      </c>
      <c r="AG7" s="132">
        <v>44982</v>
      </c>
      <c r="AH7" s="118" t="s">
        <v>691</v>
      </c>
      <c r="AI7" s="118" t="s">
        <v>692</v>
      </c>
      <c r="AJ7" s="145">
        <v>6</v>
      </c>
      <c r="AK7" s="146">
        <v>10</v>
      </c>
      <c r="AL7" s="146">
        <v>3.2</v>
      </c>
      <c r="AM7" s="146">
        <v>60</v>
      </c>
      <c r="AN7" s="147">
        <v>1</v>
      </c>
      <c r="AO7" s="147">
        <v>2</v>
      </c>
      <c r="AP7" s="116"/>
      <c r="AQ7" s="147" t="s">
        <v>752</v>
      </c>
      <c r="AR7" s="147">
        <v>1</v>
      </c>
      <c r="AS7" s="147"/>
      <c r="AT7" s="122"/>
      <c r="AU7" s="142"/>
      <c r="AV7" s="149" t="s">
        <v>696</v>
      </c>
      <c r="AW7" s="150" t="s">
        <v>753</v>
      </c>
      <c r="AX7" s="149"/>
      <c r="AY7" s="149"/>
      <c r="AZ7" s="149"/>
      <c r="BA7" s="149"/>
      <c r="BB7" s="149"/>
      <c r="BC7" s="147" t="s">
        <v>697</v>
      </c>
      <c r="BD7" s="150" t="s">
        <v>698</v>
      </c>
      <c r="BE7" s="150"/>
      <c r="BF7" s="150"/>
      <c r="BG7" s="151" t="s">
        <v>699</v>
      </c>
      <c r="BH7" s="163" t="s">
        <v>754</v>
      </c>
      <c r="BI7" s="151" t="s">
        <v>701</v>
      </c>
      <c r="BJ7" s="152"/>
      <c r="BK7" s="152"/>
      <c r="BL7" s="153"/>
      <c r="BM7" s="154"/>
      <c r="BN7" s="155" t="s">
        <v>751</v>
      </c>
      <c r="BO7" s="130" t="s">
        <v>751</v>
      </c>
      <c r="BP7" s="130"/>
      <c r="BQ7" s="116" t="s">
        <v>704</v>
      </c>
      <c r="BR7" s="116" t="s">
        <v>705</v>
      </c>
      <c r="BS7" s="132">
        <v>44982</v>
      </c>
      <c r="BT7" s="133">
        <v>100</v>
      </c>
      <c r="BU7" s="132">
        <v>44982</v>
      </c>
      <c r="BV7" s="132"/>
      <c r="BW7" s="132"/>
      <c r="BX7" s="134"/>
      <c r="BY7" s="134"/>
      <c r="BZ7" s="134"/>
      <c r="CA7" s="132"/>
      <c r="CB7" s="135"/>
      <c r="CC7" s="132"/>
      <c r="CD7" s="132"/>
      <c r="CE7" s="136"/>
      <c r="CF7" s="136"/>
      <c r="CG7" s="136"/>
      <c r="CH7" s="135"/>
      <c r="CI7" s="129" t="s">
        <v>701</v>
      </c>
      <c r="CJ7" s="117">
        <v>44995</v>
      </c>
      <c r="CK7" s="117">
        <v>44995</v>
      </c>
      <c r="CL7" s="117"/>
      <c r="CM7" s="117">
        <v>44995</v>
      </c>
      <c r="CN7" s="133">
        <v>100</v>
      </c>
      <c r="CO7" s="132">
        <v>44995</v>
      </c>
      <c r="CP7" s="117"/>
      <c r="CQ7" s="164">
        <v>45048</v>
      </c>
      <c r="CR7" s="164">
        <v>45048</v>
      </c>
      <c r="CS7" s="164"/>
      <c r="CT7" s="164">
        <v>45048</v>
      </c>
      <c r="CU7" s="165">
        <v>100</v>
      </c>
      <c r="CV7" s="164">
        <v>45048</v>
      </c>
      <c r="CW7" s="117"/>
      <c r="CX7" s="147"/>
      <c r="CY7" s="147"/>
      <c r="CZ7" s="117">
        <v>44995</v>
      </c>
      <c r="DA7" s="117">
        <v>44995</v>
      </c>
      <c r="DB7" s="117"/>
      <c r="DC7" s="117">
        <v>44997</v>
      </c>
      <c r="DD7" s="133">
        <v>100</v>
      </c>
      <c r="DE7" s="117">
        <v>45050</v>
      </c>
      <c r="DF7" s="162"/>
      <c r="DG7" s="138">
        <v>45012</v>
      </c>
      <c r="DH7" s="139" t="s">
        <v>4383</v>
      </c>
      <c r="DI7" s="117">
        <v>45036</v>
      </c>
      <c r="DJ7" s="117">
        <v>45036</v>
      </c>
      <c r="DK7" s="117">
        <v>45036</v>
      </c>
      <c r="DL7" s="117">
        <v>45036</v>
      </c>
      <c r="DM7" s="117"/>
      <c r="DN7" s="117"/>
      <c r="DO7" s="117"/>
      <c r="DP7" s="117"/>
      <c r="DQ7" s="140"/>
      <c r="DR7" s="117"/>
      <c r="DS7" s="117"/>
      <c r="DT7" s="117">
        <v>45048</v>
      </c>
      <c r="DU7" s="117">
        <v>45048</v>
      </c>
      <c r="DV7" s="117"/>
      <c r="DW7" s="117">
        <v>45048</v>
      </c>
      <c r="DX7" s="133">
        <v>100</v>
      </c>
      <c r="DY7" s="117">
        <v>45048</v>
      </c>
      <c r="DZ7" s="117"/>
      <c r="EA7" s="117">
        <v>45027</v>
      </c>
      <c r="EB7" s="117">
        <v>45027</v>
      </c>
      <c r="EC7" s="117"/>
      <c r="ED7" s="117">
        <v>45027</v>
      </c>
      <c r="EE7" s="116">
        <v>100</v>
      </c>
      <c r="EF7" s="117">
        <v>45027</v>
      </c>
      <c r="EG7" s="117" t="s">
        <v>740</v>
      </c>
      <c r="EH7" s="117">
        <v>45027</v>
      </c>
      <c r="EI7" s="117">
        <v>45027</v>
      </c>
      <c r="EJ7" s="117"/>
      <c r="EK7" s="117">
        <v>45027</v>
      </c>
      <c r="EL7" s="116">
        <v>100</v>
      </c>
      <c r="EM7" s="117">
        <v>45027</v>
      </c>
      <c r="EN7" s="122" t="s">
        <v>740</v>
      </c>
      <c r="EO7" s="141"/>
      <c r="EP7" s="141"/>
      <c r="EQ7" s="141"/>
      <c r="ER7" s="141"/>
      <c r="ES7" s="141"/>
      <c r="ET7" s="141"/>
      <c r="EU7" s="141"/>
      <c r="EV7" s="117"/>
      <c r="EW7" s="117"/>
      <c r="EX7" s="117"/>
      <c r="EY7" s="117"/>
      <c r="EZ7" s="117"/>
      <c r="FA7" s="117"/>
      <c r="FB7" s="117"/>
      <c r="FC7" s="117">
        <v>45046</v>
      </c>
      <c r="FD7" s="117">
        <v>45046</v>
      </c>
      <c r="FE7" s="117">
        <v>45046</v>
      </c>
      <c r="FF7" s="117">
        <v>45047</v>
      </c>
      <c r="FG7" s="133">
        <v>70</v>
      </c>
      <c r="FH7" s="133"/>
      <c r="FI7" s="138" t="s">
        <v>4386</v>
      </c>
      <c r="FJ7" s="142"/>
      <c r="FK7" s="142"/>
      <c r="FL7" s="143">
        <v>243347</v>
      </c>
      <c r="FM7" s="143">
        <v>243347</v>
      </c>
      <c r="FN7" s="139" t="s">
        <v>708</v>
      </c>
      <c r="FO7" s="142"/>
      <c r="FP7" s="142"/>
      <c r="FQ7" s="143">
        <v>243347</v>
      </c>
      <c r="FR7" s="143">
        <v>243347</v>
      </c>
      <c r="FS7" s="139" t="s">
        <v>708</v>
      </c>
    </row>
    <row r="8" spans="1:175" ht="20.100000000000001" customHeight="1" x14ac:dyDescent="0.5">
      <c r="A8" s="109">
        <v>7</v>
      </c>
      <c r="B8" s="109" t="s">
        <v>674</v>
      </c>
      <c r="C8" s="109">
        <v>7</v>
      </c>
      <c r="D8" s="110" t="s">
        <v>675</v>
      </c>
      <c r="E8" s="110" t="s">
        <v>676</v>
      </c>
      <c r="F8" s="110" t="s">
        <v>677</v>
      </c>
      <c r="G8" s="111" t="s">
        <v>21</v>
      </c>
      <c r="H8" s="110" t="s">
        <v>755</v>
      </c>
      <c r="I8" s="110" t="s">
        <v>756</v>
      </c>
      <c r="J8" s="110"/>
      <c r="K8" s="111" t="s">
        <v>757</v>
      </c>
      <c r="L8" s="111" t="s">
        <v>758</v>
      </c>
      <c r="M8" s="111"/>
      <c r="N8" s="111" t="s">
        <v>682</v>
      </c>
      <c r="O8" s="112" t="s">
        <v>759</v>
      </c>
      <c r="P8" s="113">
        <v>13.771558251573</v>
      </c>
      <c r="Q8" s="113">
        <v>100.65081626763001</v>
      </c>
      <c r="R8" s="114" t="s">
        <v>760</v>
      </c>
      <c r="S8" s="114"/>
      <c r="T8" s="115"/>
      <c r="U8" s="115"/>
      <c r="V8" s="115"/>
      <c r="W8" s="115" t="s">
        <v>761</v>
      </c>
      <c r="X8" s="115"/>
      <c r="Y8" s="115"/>
      <c r="Z8" s="115"/>
      <c r="AA8" s="115"/>
      <c r="AB8" s="115"/>
      <c r="AC8" s="115"/>
      <c r="AD8" s="166" t="s">
        <v>762</v>
      </c>
      <c r="AE8" s="167" t="s">
        <v>763</v>
      </c>
      <c r="AF8" s="117">
        <v>44986</v>
      </c>
      <c r="AG8" s="117">
        <v>44986</v>
      </c>
      <c r="AH8" s="168" t="s">
        <v>764</v>
      </c>
      <c r="AI8" s="168" t="s">
        <v>764</v>
      </c>
      <c r="AJ8" s="146">
        <v>8.9</v>
      </c>
      <c r="AK8" s="146">
        <v>13.1</v>
      </c>
      <c r="AL8" s="146">
        <v>3.3</v>
      </c>
      <c r="AM8" s="146">
        <v>116.59</v>
      </c>
      <c r="AN8" s="147">
        <v>1</v>
      </c>
      <c r="AO8" s="147">
        <v>3</v>
      </c>
      <c r="AP8" s="116"/>
      <c r="AQ8" s="147" t="s">
        <v>694</v>
      </c>
      <c r="AR8" s="147">
        <v>3</v>
      </c>
      <c r="AS8" s="147"/>
      <c r="AT8" s="122"/>
      <c r="AU8" s="142"/>
      <c r="AV8" s="149" t="s">
        <v>725</v>
      </c>
      <c r="AW8" s="150"/>
      <c r="AX8" s="149"/>
      <c r="AY8" s="149"/>
      <c r="AZ8" s="149"/>
      <c r="BA8" s="149"/>
      <c r="BB8" s="149"/>
      <c r="BC8" s="149"/>
      <c r="BD8" s="150" t="s">
        <v>698</v>
      </c>
      <c r="BE8" s="150"/>
      <c r="BF8" s="150"/>
      <c r="BG8" s="151" t="s">
        <v>699</v>
      </c>
      <c r="BH8" s="151" t="s">
        <v>700</v>
      </c>
      <c r="BI8" s="151" t="s">
        <v>701</v>
      </c>
      <c r="BJ8" s="152"/>
      <c r="BK8" s="152"/>
      <c r="BL8" s="153"/>
      <c r="BM8" s="154"/>
      <c r="BN8" s="155" t="s">
        <v>759</v>
      </c>
      <c r="BO8" s="130" t="s">
        <v>759</v>
      </c>
      <c r="BP8" s="130"/>
      <c r="BQ8" s="116" t="s">
        <v>704</v>
      </c>
      <c r="BR8" s="116" t="s">
        <v>705</v>
      </c>
      <c r="BS8" s="132">
        <v>44986</v>
      </c>
      <c r="BT8" s="133">
        <v>100</v>
      </c>
      <c r="BU8" s="132">
        <v>44986</v>
      </c>
      <c r="BV8" s="132"/>
      <c r="BW8" s="132"/>
      <c r="BX8" s="134"/>
      <c r="BY8" s="134"/>
      <c r="BZ8" s="134"/>
      <c r="CA8" s="132"/>
      <c r="CB8" s="135"/>
      <c r="CC8" s="132"/>
      <c r="CD8" s="132"/>
      <c r="CE8" s="136"/>
      <c r="CF8" s="136"/>
      <c r="CG8" s="136"/>
      <c r="CH8" s="135"/>
      <c r="CI8" s="129" t="s">
        <v>765</v>
      </c>
      <c r="CJ8" s="132">
        <v>45014</v>
      </c>
      <c r="CK8" s="132">
        <v>45014</v>
      </c>
      <c r="CL8" s="117"/>
      <c r="CM8" s="132">
        <v>45014</v>
      </c>
      <c r="CN8" s="133">
        <v>100</v>
      </c>
      <c r="CO8" s="132">
        <v>45014</v>
      </c>
      <c r="CP8" s="117"/>
      <c r="CQ8" s="132">
        <v>45014</v>
      </c>
      <c r="CR8" s="132">
        <v>45014</v>
      </c>
      <c r="CS8" s="117"/>
      <c r="CT8" s="132">
        <v>45014</v>
      </c>
      <c r="CU8" s="133">
        <v>100</v>
      </c>
      <c r="CV8" s="132">
        <v>45014</v>
      </c>
      <c r="CW8" s="117"/>
      <c r="CX8" s="147"/>
      <c r="CY8" s="147"/>
      <c r="CZ8" s="117">
        <v>45015</v>
      </c>
      <c r="DA8" s="117">
        <v>45015</v>
      </c>
      <c r="DB8" s="117"/>
      <c r="DC8" s="117">
        <v>45017</v>
      </c>
      <c r="DD8" s="133">
        <v>100</v>
      </c>
      <c r="DE8" s="117">
        <v>45025</v>
      </c>
      <c r="DF8" s="162"/>
      <c r="DG8" s="138">
        <v>45023</v>
      </c>
      <c r="DH8" s="139" t="s">
        <v>4387</v>
      </c>
      <c r="DI8" s="117">
        <v>45040</v>
      </c>
      <c r="DJ8" s="117">
        <v>45040</v>
      </c>
      <c r="DK8" s="117">
        <v>45040</v>
      </c>
      <c r="DL8" s="117">
        <v>45040</v>
      </c>
      <c r="DM8" s="117"/>
      <c r="DN8" s="117"/>
      <c r="DO8" s="117"/>
      <c r="DP8" s="117"/>
      <c r="DQ8" s="140"/>
      <c r="DR8" s="117"/>
      <c r="DS8" s="117"/>
      <c r="DT8" s="117">
        <v>45044</v>
      </c>
      <c r="DU8" s="117">
        <v>45044</v>
      </c>
      <c r="DV8" s="117"/>
      <c r="DW8" s="117">
        <v>45044</v>
      </c>
      <c r="DX8" s="133">
        <v>100</v>
      </c>
      <c r="DY8" s="117">
        <v>45044</v>
      </c>
      <c r="DZ8" s="117"/>
      <c r="EA8" s="117"/>
      <c r="EB8" s="117"/>
      <c r="EC8" s="117"/>
      <c r="ED8" s="117"/>
      <c r="EE8" s="116"/>
      <c r="EF8" s="117"/>
      <c r="EG8" s="117"/>
      <c r="EH8" s="117">
        <v>45051</v>
      </c>
      <c r="EI8" s="117">
        <v>45051</v>
      </c>
      <c r="EJ8" s="117"/>
      <c r="EK8" s="117">
        <v>45051</v>
      </c>
      <c r="EL8" s="133">
        <v>100</v>
      </c>
      <c r="EM8" s="117">
        <v>45051</v>
      </c>
      <c r="EN8" s="122" t="s">
        <v>4388</v>
      </c>
      <c r="EO8" s="141"/>
      <c r="EP8" s="141"/>
      <c r="EQ8" s="141"/>
      <c r="ER8" s="141"/>
      <c r="ES8" s="141"/>
      <c r="ET8" s="141"/>
      <c r="EU8" s="141"/>
      <c r="EV8" s="117"/>
      <c r="EW8" s="117"/>
      <c r="EX8" s="117"/>
      <c r="EY8" s="117"/>
      <c r="EZ8" s="117"/>
      <c r="FA8" s="117"/>
      <c r="FB8" s="117"/>
      <c r="FC8" s="117"/>
      <c r="FD8" s="117"/>
      <c r="FE8" s="117"/>
      <c r="FF8" s="117"/>
      <c r="FG8" s="133"/>
      <c r="FH8" s="133"/>
      <c r="FI8" s="117"/>
      <c r="FJ8" s="142"/>
      <c r="FK8" s="142"/>
      <c r="FL8" s="143">
        <v>243346</v>
      </c>
      <c r="FM8" s="143">
        <v>243346</v>
      </c>
      <c r="FN8" s="139" t="s">
        <v>708</v>
      </c>
      <c r="FO8" s="142"/>
      <c r="FP8" s="142"/>
      <c r="FQ8" s="143">
        <v>243346</v>
      </c>
      <c r="FR8" s="143">
        <v>243346</v>
      </c>
      <c r="FS8" s="157" t="s">
        <v>729</v>
      </c>
    </row>
    <row r="9" spans="1:175" ht="20.100000000000001" customHeight="1" x14ac:dyDescent="0.5">
      <c r="A9" s="109">
        <v>8</v>
      </c>
      <c r="B9" s="109" t="s">
        <v>674</v>
      </c>
      <c r="C9" s="109">
        <v>8</v>
      </c>
      <c r="D9" s="110" t="s">
        <v>675</v>
      </c>
      <c r="E9" s="110" t="s">
        <v>676</v>
      </c>
      <c r="F9" s="110" t="s">
        <v>677</v>
      </c>
      <c r="G9" s="111" t="s">
        <v>21</v>
      </c>
      <c r="H9" s="110" t="s">
        <v>766</v>
      </c>
      <c r="I9" s="110" t="s">
        <v>767</v>
      </c>
      <c r="J9" s="110"/>
      <c r="K9" s="111" t="s">
        <v>768</v>
      </c>
      <c r="L9" s="111" t="s">
        <v>769</v>
      </c>
      <c r="M9" s="111"/>
      <c r="N9" s="111" t="s">
        <v>682</v>
      </c>
      <c r="O9" s="112" t="s">
        <v>771</v>
      </c>
      <c r="P9" s="113">
        <v>13.7605127530566</v>
      </c>
      <c r="Q9" s="113">
        <v>100.45450306763</v>
      </c>
      <c r="R9" s="114" t="s">
        <v>772</v>
      </c>
      <c r="S9" s="114" t="s">
        <v>773</v>
      </c>
      <c r="T9" s="115" t="s">
        <v>774</v>
      </c>
      <c r="U9" s="115" t="s">
        <v>775</v>
      </c>
      <c r="V9" s="115"/>
      <c r="W9" s="115" t="s">
        <v>776</v>
      </c>
      <c r="X9" s="115"/>
      <c r="Y9" s="115"/>
      <c r="Z9" s="115"/>
      <c r="AA9" s="115"/>
      <c r="AB9" s="115"/>
      <c r="AC9" s="115"/>
      <c r="AD9" s="116" t="s">
        <v>688</v>
      </c>
      <c r="AE9" s="116" t="s">
        <v>689</v>
      </c>
      <c r="AF9" s="117">
        <v>44985</v>
      </c>
      <c r="AG9" s="132">
        <v>44980</v>
      </c>
      <c r="AH9" s="118" t="s">
        <v>691</v>
      </c>
      <c r="AI9" s="118" t="s">
        <v>692</v>
      </c>
      <c r="AJ9" s="145">
        <v>3.9</v>
      </c>
      <c r="AK9" s="146">
        <v>8.4</v>
      </c>
      <c r="AL9" s="146">
        <v>2.85</v>
      </c>
      <c r="AM9" s="146">
        <v>32.76</v>
      </c>
      <c r="AN9" s="147">
        <v>1</v>
      </c>
      <c r="AO9" s="147">
        <v>5</v>
      </c>
      <c r="AP9" s="116" t="s">
        <v>777</v>
      </c>
      <c r="AQ9" s="147" t="s">
        <v>694</v>
      </c>
      <c r="AR9" s="147">
        <v>3</v>
      </c>
      <c r="AS9" s="147"/>
      <c r="AT9" s="122">
        <v>44980</v>
      </c>
      <c r="AU9" s="142"/>
      <c r="AV9" s="149" t="s">
        <v>725</v>
      </c>
      <c r="AW9" s="150"/>
      <c r="AX9" s="149"/>
      <c r="AY9" s="149"/>
      <c r="AZ9" s="149"/>
      <c r="BA9" s="147" t="s">
        <v>697</v>
      </c>
      <c r="BB9" s="149"/>
      <c r="BC9" s="149"/>
      <c r="BD9" s="150"/>
      <c r="BE9" s="150"/>
      <c r="BF9" s="150"/>
      <c r="BG9" s="163" t="s">
        <v>614</v>
      </c>
      <c r="BH9" s="151" t="s">
        <v>700</v>
      </c>
      <c r="BI9" s="151" t="s">
        <v>701</v>
      </c>
      <c r="BJ9" s="152"/>
      <c r="BK9" s="152"/>
      <c r="BL9" s="170" t="s">
        <v>778</v>
      </c>
      <c r="BM9" s="154"/>
      <c r="BN9" s="155" t="s">
        <v>771</v>
      </c>
      <c r="BO9" s="130" t="s">
        <v>770</v>
      </c>
      <c r="BP9" s="130"/>
      <c r="BQ9" s="116" t="s">
        <v>704</v>
      </c>
      <c r="BR9" s="116" t="s">
        <v>705</v>
      </c>
      <c r="BS9" s="132">
        <v>44980</v>
      </c>
      <c r="BT9" s="133">
        <v>100</v>
      </c>
      <c r="BU9" s="132">
        <v>44980</v>
      </c>
      <c r="BV9" s="132"/>
      <c r="BW9" s="132"/>
      <c r="BX9" s="134"/>
      <c r="BY9" s="134"/>
      <c r="BZ9" s="134"/>
      <c r="CA9" s="132"/>
      <c r="CB9" s="171"/>
      <c r="CC9" s="172"/>
      <c r="CD9" s="172"/>
      <c r="CE9" s="173"/>
      <c r="CF9" s="173"/>
      <c r="CG9" s="173"/>
      <c r="CH9" s="171" t="s">
        <v>779</v>
      </c>
      <c r="CI9" s="129" t="s">
        <v>701</v>
      </c>
      <c r="CJ9" s="132">
        <v>44986</v>
      </c>
      <c r="CK9" s="132">
        <v>44986</v>
      </c>
      <c r="CL9" s="117"/>
      <c r="CM9" s="132">
        <v>44986</v>
      </c>
      <c r="CN9" s="133">
        <v>100</v>
      </c>
      <c r="CO9" s="132">
        <v>44986</v>
      </c>
      <c r="CP9" s="132"/>
      <c r="CQ9" s="132">
        <v>45014</v>
      </c>
      <c r="CR9" s="132">
        <v>45014</v>
      </c>
      <c r="CS9" s="117"/>
      <c r="CT9" s="132">
        <v>45014</v>
      </c>
      <c r="CU9" s="133">
        <v>100</v>
      </c>
      <c r="CV9" s="132">
        <v>45014</v>
      </c>
      <c r="CW9" s="117"/>
      <c r="CX9" s="147"/>
      <c r="CY9" s="147"/>
      <c r="CZ9" s="117">
        <v>45002</v>
      </c>
      <c r="DA9" s="117">
        <v>45002</v>
      </c>
      <c r="DB9" s="117"/>
      <c r="DC9" s="117">
        <v>45005</v>
      </c>
      <c r="DD9" s="133">
        <v>100</v>
      </c>
      <c r="DE9" s="117">
        <v>45006</v>
      </c>
      <c r="DF9" s="174"/>
      <c r="DG9" s="138">
        <v>45012</v>
      </c>
      <c r="DH9" s="139" t="s">
        <v>4383</v>
      </c>
      <c r="DI9" s="117">
        <v>45043</v>
      </c>
      <c r="DJ9" s="117">
        <v>45043</v>
      </c>
      <c r="DK9" s="117">
        <v>45043</v>
      </c>
      <c r="DL9" s="117">
        <v>45043</v>
      </c>
      <c r="DM9" s="117"/>
      <c r="DN9" s="117"/>
      <c r="DO9" s="117"/>
      <c r="DP9" s="117"/>
      <c r="DQ9" s="140"/>
      <c r="DR9" s="117"/>
      <c r="DS9" s="117"/>
      <c r="DT9" s="117">
        <v>45053</v>
      </c>
      <c r="DU9" s="117">
        <v>45053</v>
      </c>
      <c r="DV9" s="117"/>
      <c r="DW9" s="117">
        <v>45053</v>
      </c>
      <c r="DX9" s="133">
        <v>100</v>
      </c>
      <c r="DY9" s="117">
        <v>45053</v>
      </c>
      <c r="DZ9" s="117"/>
      <c r="EA9" s="117">
        <v>45034</v>
      </c>
      <c r="EB9" s="117">
        <v>45034</v>
      </c>
      <c r="EC9" s="117"/>
      <c r="ED9" s="117">
        <v>45034</v>
      </c>
      <c r="EE9" s="116">
        <v>100</v>
      </c>
      <c r="EF9" s="117">
        <v>45034</v>
      </c>
      <c r="EG9" s="117" t="s">
        <v>780</v>
      </c>
      <c r="EH9" s="117">
        <v>45034</v>
      </c>
      <c r="EI9" s="117">
        <v>45034</v>
      </c>
      <c r="EJ9" s="117">
        <v>45034</v>
      </c>
      <c r="EK9" s="117">
        <v>45035</v>
      </c>
      <c r="EL9" s="116">
        <v>60</v>
      </c>
      <c r="EM9" s="117"/>
      <c r="EN9" s="122" t="s">
        <v>780</v>
      </c>
      <c r="EO9" s="141"/>
      <c r="EP9" s="141"/>
      <c r="EQ9" s="141"/>
      <c r="ER9" s="141"/>
      <c r="ES9" s="141"/>
      <c r="ET9" s="141"/>
      <c r="EU9" s="141"/>
      <c r="EV9" s="117"/>
      <c r="EW9" s="117"/>
      <c r="EX9" s="117"/>
      <c r="EY9" s="117"/>
      <c r="EZ9" s="117"/>
      <c r="FA9" s="117"/>
      <c r="FB9" s="117"/>
      <c r="FC9" s="117">
        <v>45054</v>
      </c>
      <c r="FD9" s="117">
        <v>45054</v>
      </c>
      <c r="FE9" s="117">
        <v>45054</v>
      </c>
      <c r="FF9" s="117">
        <v>45055</v>
      </c>
      <c r="FG9" s="133">
        <v>70</v>
      </c>
      <c r="FH9" s="133"/>
      <c r="FI9" s="117"/>
      <c r="FJ9" s="142"/>
      <c r="FK9" s="142"/>
      <c r="FL9" s="143">
        <v>243350</v>
      </c>
      <c r="FM9" s="143">
        <v>243350</v>
      </c>
      <c r="FN9" s="139" t="s">
        <v>708</v>
      </c>
      <c r="FO9" s="142"/>
      <c r="FP9" s="142"/>
      <c r="FQ9" s="143">
        <v>243350</v>
      </c>
      <c r="FR9" s="143">
        <v>243350</v>
      </c>
      <c r="FS9" s="139" t="s">
        <v>708</v>
      </c>
    </row>
    <row r="10" spans="1:175" s="208" customFormat="1" ht="20.100000000000001" customHeight="1" x14ac:dyDescent="0.5">
      <c r="A10" s="110">
        <v>9</v>
      </c>
      <c r="B10" s="110" t="s">
        <v>674</v>
      </c>
      <c r="C10" s="110">
        <v>9</v>
      </c>
      <c r="D10" s="110" t="s">
        <v>675</v>
      </c>
      <c r="E10" s="110" t="s">
        <v>676</v>
      </c>
      <c r="F10" s="110" t="s">
        <v>677</v>
      </c>
      <c r="G10" s="111" t="s">
        <v>21</v>
      </c>
      <c r="H10" s="110" t="s">
        <v>781</v>
      </c>
      <c r="I10" s="110" t="s">
        <v>782</v>
      </c>
      <c r="J10" s="110"/>
      <c r="K10" s="111" t="s">
        <v>783</v>
      </c>
      <c r="L10" s="111" t="s">
        <v>784</v>
      </c>
      <c r="M10" s="111" t="s">
        <v>681</v>
      </c>
      <c r="N10" s="111" t="s">
        <v>682</v>
      </c>
      <c r="O10" s="175" t="s">
        <v>786</v>
      </c>
      <c r="P10" s="176">
        <v>13.7142274556436</v>
      </c>
      <c r="Q10" s="176">
        <v>100.63145500044099</v>
      </c>
      <c r="R10" s="114" t="s">
        <v>787</v>
      </c>
      <c r="S10" s="114"/>
      <c r="T10" s="177" t="s">
        <v>788</v>
      </c>
      <c r="U10" s="178" t="s">
        <v>789</v>
      </c>
      <c r="V10" s="179" t="s">
        <v>790</v>
      </c>
      <c r="W10" s="180" t="s">
        <v>791</v>
      </c>
      <c r="X10" s="180" t="s">
        <v>785</v>
      </c>
      <c r="Y10" s="180" t="s">
        <v>4389</v>
      </c>
      <c r="Z10" s="181">
        <v>13.7139555781359</v>
      </c>
      <c r="AA10" s="181">
        <v>100.631466012155</v>
      </c>
      <c r="AB10" s="180" t="s">
        <v>4390</v>
      </c>
      <c r="AC10" s="180" t="s">
        <v>4391</v>
      </c>
      <c r="AD10" s="167" t="s">
        <v>762</v>
      </c>
      <c r="AE10" s="167" t="s">
        <v>763</v>
      </c>
      <c r="AF10" s="182">
        <v>44987</v>
      </c>
      <c r="AG10" s="183"/>
      <c r="AH10" s="139"/>
      <c r="AI10" s="139"/>
      <c r="AJ10" s="184"/>
      <c r="AK10" s="185"/>
      <c r="AL10" s="186"/>
      <c r="AM10" s="185"/>
      <c r="AN10" s="187"/>
      <c r="AO10" s="187"/>
      <c r="AP10" s="139"/>
      <c r="AQ10" s="187"/>
      <c r="AR10" s="187"/>
      <c r="AS10" s="187"/>
      <c r="AT10" s="188">
        <v>44977</v>
      </c>
      <c r="AU10" s="189" t="s">
        <v>792</v>
      </c>
      <c r="AV10" s="190"/>
      <c r="AW10" s="191"/>
      <c r="AX10" s="190"/>
      <c r="AY10" s="190"/>
      <c r="AZ10" s="190"/>
      <c r="BA10" s="190"/>
      <c r="BB10" s="190"/>
      <c r="BC10" s="190"/>
      <c r="BD10" s="191"/>
      <c r="BE10" s="191"/>
      <c r="BF10" s="191"/>
      <c r="BG10" s="192"/>
      <c r="BH10" s="192"/>
      <c r="BI10" s="192"/>
      <c r="BJ10" s="193"/>
      <c r="BK10" s="194" t="s">
        <v>793</v>
      </c>
      <c r="BL10" s="155"/>
      <c r="BM10" s="195"/>
      <c r="BN10" s="155" t="s">
        <v>794</v>
      </c>
      <c r="BO10" s="130" t="s">
        <v>4392</v>
      </c>
      <c r="BP10" s="196" t="s">
        <v>795</v>
      </c>
      <c r="BQ10" s="139" t="s">
        <v>704</v>
      </c>
      <c r="BR10" s="116" t="s">
        <v>705</v>
      </c>
      <c r="BS10" s="197"/>
      <c r="BT10" s="133">
        <v>100</v>
      </c>
      <c r="BU10" s="202" t="s">
        <v>796</v>
      </c>
      <c r="BV10" s="200"/>
      <c r="BW10" s="200"/>
      <c r="BX10" s="134" t="s">
        <v>616</v>
      </c>
      <c r="BY10" s="134" t="s">
        <v>616</v>
      </c>
      <c r="BZ10" s="134"/>
      <c r="CA10" s="200"/>
      <c r="CB10" s="201" t="s">
        <v>785</v>
      </c>
      <c r="CC10" s="202" t="s">
        <v>796</v>
      </c>
      <c r="CD10" s="200"/>
      <c r="CE10" s="203"/>
      <c r="CF10" s="203"/>
      <c r="CG10" s="203"/>
      <c r="CH10" s="161"/>
      <c r="CI10" s="129"/>
      <c r="CJ10" s="183">
        <v>45044</v>
      </c>
      <c r="CK10" s="183">
        <v>45044</v>
      </c>
      <c r="CL10" s="183"/>
      <c r="CM10" s="183">
        <v>45044</v>
      </c>
      <c r="CN10" s="204">
        <v>100</v>
      </c>
      <c r="CO10" s="183">
        <v>45044</v>
      </c>
      <c r="CP10" s="183"/>
      <c r="CQ10" s="137" t="s">
        <v>4382</v>
      </c>
      <c r="CR10" s="200"/>
      <c r="CS10" s="183"/>
      <c r="CT10" s="200"/>
      <c r="CU10" s="204"/>
      <c r="CV10" s="137" t="s">
        <v>4382</v>
      </c>
      <c r="CW10" s="183"/>
      <c r="CX10" s="147"/>
      <c r="CY10" s="147"/>
      <c r="CZ10" s="183">
        <v>45044</v>
      </c>
      <c r="DA10" s="183">
        <v>45044</v>
      </c>
      <c r="DB10" s="183"/>
      <c r="DC10" s="183">
        <v>45049</v>
      </c>
      <c r="DD10" s="204">
        <v>100</v>
      </c>
      <c r="DE10" s="183">
        <v>45053</v>
      </c>
      <c r="DF10" s="205"/>
      <c r="DG10" s="138">
        <v>45044</v>
      </c>
      <c r="DH10" s="139" t="s">
        <v>4393</v>
      </c>
      <c r="DI10" s="117"/>
      <c r="DJ10" s="117"/>
      <c r="DK10" s="117"/>
      <c r="DL10" s="117"/>
      <c r="DM10" s="183"/>
      <c r="DN10" s="183"/>
      <c r="DO10" s="183"/>
      <c r="DP10" s="183"/>
      <c r="DQ10" s="206"/>
      <c r="DR10" s="183"/>
      <c r="DS10" s="183"/>
      <c r="DT10" s="117"/>
      <c r="DU10" s="117"/>
      <c r="DV10" s="117"/>
      <c r="DW10" s="117"/>
      <c r="DX10" s="204"/>
      <c r="DY10" s="117"/>
      <c r="DZ10" s="183"/>
      <c r="EA10" s="183"/>
      <c r="EB10" s="183"/>
      <c r="EC10" s="183"/>
      <c r="ED10" s="183"/>
      <c r="EE10" s="139"/>
      <c r="EF10" s="183"/>
      <c r="EG10" s="183"/>
      <c r="EH10" s="117">
        <v>45050</v>
      </c>
      <c r="EI10" s="117">
        <v>45050</v>
      </c>
      <c r="EJ10" s="117">
        <v>45050</v>
      </c>
      <c r="EK10" s="117">
        <v>45051</v>
      </c>
      <c r="EL10" s="116">
        <v>60</v>
      </c>
      <c r="EM10" s="117"/>
      <c r="EN10" s="122" t="s">
        <v>4394</v>
      </c>
      <c r="EO10" s="207"/>
      <c r="EP10" s="207"/>
      <c r="EQ10" s="207"/>
      <c r="ER10" s="207"/>
      <c r="ES10" s="207"/>
      <c r="ET10" s="207"/>
      <c r="EU10" s="207"/>
      <c r="EV10" s="183"/>
      <c r="EW10" s="183"/>
      <c r="EX10" s="183"/>
      <c r="EY10" s="183"/>
      <c r="EZ10" s="183"/>
      <c r="FA10" s="183"/>
      <c r="FB10" s="183"/>
      <c r="FC10" s="117"/>
      <c r="FD10" s="117"/>
      <c r="FE10" s="117"/>
      <c r="FF10" s="117"/>
      <c r="FG10" s="204"/>
      <c r="FH10" s="204"/>
      <c r="FI10" s="183"/>
      <c r="FJ10" s="189"/>
      <c r="FK10" s="189"/>
      <c r="FL10" s="143"/>
      <c r="FM10" s="143"/>
      <c r="FN10" s="139"/>
      <c r="FO10" s="189"/>
      <c r="FP10" s="189"/>
      <c r="FQ10" s="143"/>
      <c r="FR10" s="143"/>
      <c r="FS10" s="139"/>
    </row>
    <row r="11" spans="1:175" ht="20.100000000000001" customHeight="1" x14ac:dyDescent="0.5">
      <c r="A11" s="109">
        <v>10</v>
      </c>
      <c r="B11" s="109" t="s">
        <v>674</v>
      </c>
      <c r="C11" s="109">
        <v>10</v>
      </c>
      <c r="D11" s="110" t="s">
        <v>675</v>
      </c>
      <c r="E11" s="110" t="s">
        <v>676</v>
      </c>
      <c r="F11" s="110" t="s">
        <v>677</v>
      </c>
      <c r="G11" s="111" t="s">
        <v>21</v>
      </c>
      <c r="H11" s="110" t="s">
        <v>797</v>
      </c>
      <c r="I11" s="110" t="s">
        <v>798</v>
      </c>
      <c r="J11" s="110"/>
      <c r="K11" s="111" t="s">
        <v>799</v>
      </c>
      <c r="L11" s="111" t="s">
        <v>800</v>
      </c>
      <c r="M11" s="111" t="s">
        <v>681</v>
      </c>
      <c r="N11" s="111" t="s">
        <v>682</v>
      </c>
      <c r="O11" s="209" t="s">
        <v>4395</v>
      </c>
      <c r="P11" s="113">
        <v>13.755155103510999</v>
      </c>
      <c r="Q11" s="113">
        <v>100.510005773448</v>
      </c>
      <c r="R11" s="114" t="s">
        <v>802</v>
      </c>
      <c r="S11" s="114"/>
      <c r="T11" s="115"/>
      <c r="U11" s="115"/>
      <c r="V11" s="115"/>
      <c r="W11" s="210" t="s">
        <v>803</v>
      </c>
      <c r="X11" s="210" t="s">
        <v>4396</v>
      </c>
      <c r="Y11" s="180" t="s">
        <v>4397</v>
      </c>
      <c r="Z11" s="181">
        <v>13.6753476378814</v>
      </c>
      <c r="AA11" s="181">
        <v>100.58755714757601</v>
      </c>
      <c r="AB11" s="210" t="s">
        <v>4398</v>
      </c>
      <c r="AC11" s="211" t="s">
        <v>4399</v>
      </c>
      <c r="AD11" s="116" t="s">
        <v>688</v>
      </c>
      <c r="AE11" s="116" t="s">
        <v>689</v>
      </c>
      <c r="AF11" s="117" t="s">
        <v>690</v>
      </c>
      <c r="AG11" s="132">
        <v>44978</v>
      </c>
      <c r="AH11" s="199" t="s">
        <v>616</v>
      </c>
      <c r="AI11" s="199" t="s">
        <v>616</v>
      </c>
      <c r="AJ11" s="145"/>
      <c r="AK11" s="146"/>
      <c r="AL11" s="212"/>
      <c r="AM11" s="146"/>
      <c r="AN11" s="147"/>
      <c r="AO11" s="147"/>
      <c r="AP11" s="116"/>
      <c r="AQ11" s="147"/>
      <c r="AR11" s="147"/>
      <c r="AS11" s="147"/>
      <c r="AT11" s="122">
        <v>44978</v>
      </c>
      <c r="AU11" s="142" t="s">
        <v>804</v>
      </c>
      <c r="AV11" s="149"/>
      <c r="AW11" s="150"/>
      <c r="AX11" s="149"/>
      <c r="AY11" s="149"/>
      <c r="AZ11" s="149"/>
      <c r="BA11" s="149"/>
      <c r="BB11" s="149"/>
      <c r="BC11" s="149"/>
      <c r="BD11" s="150"/>
      <c r="BE11" s="150"/>
      <c r="BF11" s="150"/>
      <c r="BG11" s="151"/>
      <c r="BH11" s="151"/>
      <c r="BI11" s="163" t="s">
        <v>805</v>
      </c>
      <c r="BJ11" s="152"/>
      <c r="BK11" s="152"/>
      <c r="BL11" s="153"/>
      <c r="BM11" s="154"/>
      <c r="BN11" s="155" t="s">
        <v>801</v>
      </c>
      <c r="BO11" s="213" t="s">
        <v>4396</v>
      </c>
      <c r="BP11" s="196" t="s">
        <v>795</v>
      </c>
      <c r="BQ11" s="116" t="s">
        <v>704</v>
      </c>
      <c r="BR11" s="116" t="s">
        <v>705</v>
      </c>
      <c r="BS11" s="132">
        <v>44978</v>
      </c>
      <c r="BT11" s="133">
        <v>100</v>
      </c>
      <c r="BU11" s="202" t="s">
        <v>796</v>
      </c>
      <c r="BV11" s="132"/>
      <c r="BW11" s="132"/>
      <c r="BX11" s="134" t="s">
        <v>616</v>
      </c>
      <c r="BY11" s="134" t="s">
        <v>616</v>
      </c>
      <c r="BZ11" s="134"/>
      <c r="CA11" s="132"/>
      <c r="CB11" s="201" t="s">
        <v>4400</v>
      </c>
      <c r="CC11" s="202" t="s">
        <v>796</v>
      </c>
      <c r="CD11" s="172"/>
      <c r="CE11" s="173"/>
      <c r="CF11" s="173"/>
      <c r="CG11" s="173"/>
      <c r="CH11" s="171"/>
      <c r="CI11" s="214" t="s">
        <v>805</v>
      </c>
      <c r="CJ11" s="432">
        <v>45055</v>
      </c>
      <c r="CK11" s="432">
        <v>45055</v>
      </c>
      <c r="CL11" s="117"/>
      <c r="CM11" s="432">
        <v>45055</v>
      </c>
      <c r="CN11" s="133">
        <v>100</v>
      </c>
      <c r="CO11" s="432">
        <v>45055</v>
      </c>
      <c r="CP11" s="117"/>
      <c r="CQ11" s="137" t="s">
        <v>4382</v>
      </c>
      <c r="CR11" s="132"/>
      <c r="CS11" s="117"/>
      <c r="CT11" s="132"/>
      <c r="CU11" s="133"/>
      <c r="CV11" s="137" t="s">
        <v>4382</v>
      </c>
      <c r="CW11" s="117"/>
      <c r="CX11" s="147"/>
      <c r="CY11" s="147"/>
      <c r="CZ11" s="117">
        <v>45056</v>
      </c>
      <c r="DA11" s="117">
        <v>45055</v>
      </c>
      <c r="DB11" s="117">
        <v>45055</v>
      </c>
      <c r="DC11" s="117">
        <v>45056</v>
      </c>
      <c r="DD11" s="133">
        <v>95</v>
      </c>
      <c r="DE11" s="117"/>
      <c r="DF11" s="162"/>
      <c r="DG11" s="138">
        <v>45051</v>
      </c>
      <c r="DH11" s="139" t="s">
        <v>4401</v>
      </c>
      <c r="DI11" s="117"/>
      <c r="DJ11" s="117"/>
      <c r="DK11" s="117"/>
      <c r="DL11" s="117"/>
      <c r="DM11" s="117"/>
      <c r="DN11" s="117"/>
      <c r="DO11" s="117"/>
      <c r="DP11" s="117"/>
      <c r="DQ11" s="140"/>
      <c r="DR11" s="117"/>
      <c r="DS11" s="117"/>
      <c r="DT11" s="117"/>
      <c r="DU11" s="117"/>
      <c r="DV11" s="117"/>
      <c r="DW11" s="117"/>
      <c r="DX11" s="133"/>
      <c r="DY11" s="117"/>
      <c r="DZ11" s="117"/>
      <c r="EA11" s="117"/>
      <c r="EB11" s="117"/>
      <c r="EC11" s="117"/>
      <c r="ED11" s="117"/>
      <c r="EE11" s="116"/>
      <c r="EF11" s="117"/>
      <c r="EG11" s="117"/>
      <c r="EH11" s="117"/>
      <c r="EI11" s="117"/>
      <c r="EJ11" s="117"/>
      <c r="EK11" s="117"/>
      <c r="EL11" s="133"/>
      <c r="EM11" s="117"/>
      <c r="EN11" s="122"/>
      <c r="EO11" s="141"/>
      <c r="EP11" s="141"/>
      <c r="EQ11" s="141"/>
      <c r="ER11" s="141"/>
      <c r="ES11" s="141"/>
      <c r="ET11" s="141"/>
      <c r="EU11" s="141"/>
      <c r="EV11" s="117"/>
      <c r="EW11" s="117"/>
      <c r="EX11" s="117"/>
      <c r="EY11" s="117"/>
      <c r="EZ11" s="117"/>
      <c r="FA11" s="117"/>
      <c r="FB11" s="117"/>
      <c r="FC11" s="117"/>
      <c r="FD11" s="117"/>
      <c r="FE11" s="117"/>
      <c r="FF11" s="117"/>
      <c r="FG11" s="133"/>
      <c r="FH11" s="133"/>
      <c r="FI11" s="117"/>
      <c r="FJ11" s="142"/>
      <c r="FK11" s="142"/>
      <c r="FL11" s="143"/>
      <c r="FM11" s="143"/>
      <c r="FN11" s="139"/>
      <c r="FO11" s="142"/>
      <c r="FP11" s="142"/>
      <c r="FQ11" s="143"/>
      <c r="FR11" s="143"/>
      <c r="FS11" s="139"/>
    </row>
    <row r="12" spans="1:175" ht="20.100000000000001" customHeight="1" x14ac:dyDescent="0.5">
      <c r="A12" s="109">
        <v>11</v>
      </c>
      <c r="B12" s="109" t="s">
        <v>674</v>
      </c>
      <c r="C12" s="109">
        <v>11</v>
      </c>
      <c r="D12" s="110" t="s">
        <v>675</v>
      </c>
      <c r="E12" s="110" t="s">
        <v>676</v>
      </c>
      <c r="F12" s="110" t="s">
        <v>677</v>
      </c>
      <c r="G12" s="111" t="s">
        <v>21</v>
      </c>
      <c r="H12" s="110" t="s">
        <v>806</v>
      </c>
      <c r="I12" s="110" t="s">
        <v>806</v>
      </c>
      <c r="J12" s="110"/>
      <c r="K12" s="111" t="s">
        <v>807</v>
      </c>
      <c r="L12" s="111"/>
      <c r="M12" s="111" t="s">
        <v>808</v>
      </c>
      <c r="N12" s="111" t="s">
        <v>682</v>
      </c>
      <c r="O12" s="209" t="s">
        <v>4402</v>
      </c>
      <c r="P12" s="113">
        <v>13.733962678702801</v>
      </c>
      <c r="Q12" s="113">
        <v>100.506892996465</v>
      </c>
      <c r="R12" s="114" t="s">
        <v>811</v>
      </c>
      <c r="S12" s="114" t="s">
        <v>812</v>
      </c>
      <c r="T12" s="115" t="s">
        <v>813</v>
      </c>
      <c r="U12" s="115" t="s">
        <v>814</v>
      </c>
      <c r="V12" s="115"/>
      <c r="W12" s="115" t="s">
        <v>815</v>
      </c>
      <c r="X12" s="115" t="s">
        <v>4403</v>
      </c>
      <c r="Y12" s="115" t="s">
        <v>4404</v>
      </c>
      <c r="Z12" s="181">
        <v>13.864613541665699</v>
      </c>
      <c r="AA12" s="181">
        <v>100.640955019353</v>
      </c>
      <c r="AB12" s="115" t="s">
        <v>4405</v>
      </c>
      <c r="AC12" s="211" t="s">
        <v>4406</v>
      </c>
      <c r="AD12" s="116" t="s">
        <v>688</v>
      </c>
      <c r="AE12" s="116" t="s">
        <v>689</v>
      </c>
      <c r="AF12" s="117">
        <v>44981</v>
      </c>
      <c r="AG12" s="132">
        <v>44980</v>
      </c>
      <c r="AH12" s="168" t="s">
        <v>764</v>
      </c>
      <c r="AI12" s="168" t="s">
        <v>764</v>
      </c>
      <c r="AJ12" s="145">
        <v>8.1</v>
      </c>
      <c r="AK12" s="146">
        <v>10.8</v>
      </c>
      <c r="AL12" s="146">
        <v>2.6</v>
      </c>
      <c r="AM12" s="146">
        <v>87.48</v>
      </c>
      <c r="AN12" s="147">
        <v>2</v>
      </c>
      <c r="AO12" s="147">
        <v>4</v>
      </c>
      <c r="AP12" s="116" t="s">
        <v>816</v>
      </c>
      <c r="AQ12" s="147" t="s">
        <v>694</v>
      </c>
      <c r="AR12" s="147">
        <v>3</v>
      </c>
      <c r="AS12" s="147"/>
      <c r="AT12" s="122">
        <v>44981</v>
      </c>
      <c r="AU12" s="148" t="s">
        <v>817</v>
      </c>
      <c r="AV12" s="149" t="s">
        <v>696</v>
      </c>
      <c r="AW12" s="150"/>
      <c r="AX12" s="149"/>
      <c r="AY12" s="149"/>
      <c r="AZ12" s="149"/>
      <c r="BA12" s="147" t="s">
        <v>697</v>
      </c>
      <c r="BB12" s="147" t="s">
        <v>697</v>
      </c>
      <c r="BC12" s="149"/>
      <c r="BD12" s="150" t="s">
        <v>698</v>
      </c>
      <c r="BE12" s="150"/>
      <c r="BF12" s="150"/>
      <c r="BG12" s="151" t="s">
        <v>699</v>
      </c>
      <c r="BH12" s="151" t="s">
        <v>700</v>
      </c>
      <c r="BI12" s="215" t="s">
        <v>701</v>
      </c>
      <c r="BJ12" s="152"/>
      <c r="BK12" s="152"/>
      <c r="BL12" s="153"/>
      <c r="BM12" s="154"/>
      <c r="BN12" s="155" t="s">
        <v>810</v>
      </c>
      <c r="BO12" s="130" t="s">
        <v>4407</v>
      </c>
      <c r="BP12" s="196" t="s">
        <v>795</v>
      </c>
      <c r="BQ12" s="116" t="s">
        <v>704</v>
      </c>
      <c r="BR12" s="116" t="s">
        <v>705</v>
      </c>
      <c r="BS12" s="132">
        <v>44980</v>
      </c>
      <c r="BT12" s="133">
        <v>100</v>
      </c>
      <c r="BU12" s="202" t="s">
        <v>796</v>
      </c>
      <c r="BV12" s="132"/>
      <c r="BW12" s="132"/>
      <c r="BX12" s="134" t="s">
        <v>616</v>
      </c>
      <c r="BY12" s="134" t="s">
        <v>616</v>
      </c>
      <c r="BZ12" s="134"/>
      <c r="CA12" s="132"/>
      <c r="CB12" s="216" t="s">
        <v>4403</v>
      </c>
      <c r="CC12" s="202" t="s">
        <v>796</v>
      </c>
      <c r="CD12" s="132"/>
      <c r="CE12" s="136"/>
      <c r="CF12" s="136"/>
      <c r="CG12" s="136"/>
      <c r="CH12" s="135"/>
      <c r="CI12" s="214" t="s">
        <v>818</v>
      </c>
      <c r="CJ12" s="116"/>
      <c r="CK12" s="117"/>
      <c r="CL12" s="117"/>
      <c r="CM12" s="117"/>
      <c r="CN12" s="133"/>
      <c r="CO12" s="117"/>
      <c r="CP12" s="117"/>
      <c r="CQ12" s="137" t="s">
        <v>4382</v>
      </c>
      <c r="CR12" s="132"/>
      <c r="CS12" s="117"/>
      <c r="CT12" s="132"/>
      <c r="CU12" s="133"/>
      <c r="CV12" s="137" t="s">
        <v>4382</v>
      </c>
      <c r="CW12" s="117"/>
      <c r="CX12" s="147"/>
      <c r="CY12" s="147"/>
      <c r="CZ12" s="117">
        <v>45057</v>
      </c>
      <c r="DA12" s="117"/>
      <c r="DB12" s="117"/>
      <c r="DC12" s="117"/>
      <c r="DD12" s="133"/>
      <c r="DE12" s="117"/>
      <c r="DF12" s="138"/>
      <c r="DG12" s="138">
        <v>45051</v>
      </c>
      <c r="DH12" s="139" t="s">
        <v>4401</v>
      </c>
      <c r="DI12" s="117"/>
      <c r="DJ12" s="117"/>
      <c r="DK12" s="117"/>
      <c r="DL12" s="117"/>
      <c r="DM12" s="117"/>
      <c r="DN12" s="117"/>
      <c r="DO12" s="117"/>
      <c r="DP12" s="117"/>
      <c r="DQ12" s="140"/>
      <c r="DR12" s="117"/>
      <c r="DS12" s="117"/>
      <c r="DT12" s="117"/>
      <c r="DU12" s="117"/>
      <c r="DV12" s="117"/>
      <c r="DW12" s="117"/>
      <c r="DX12" s="133"/>
      <c r="DY12" s="117"/>
      <c r="DZ12" s="117"/>
      <c r="EA12" s="117"/>
      <c r="EB12" s="117"/>
      <c r="EC12" s="117"/>
      <c r="ED12" s="117"/>
      <c r="EE12" s="116"/>
      <c r="EF12" s="117"/>
      <c r="EG12" s="117"/>
      <c r="EH12" s="117"/>
      <c r="EI12" s="117"/>
      <c r="EJ12" s="117"/>
      <c r="EK12" s="117"/>
      <c r="EL12" s="133"/>
      <c r="EM12" s="117"/>
      <c r="EN12" s="122"/>
      <c r="EO12" s="141"/>
      <c r="EP12" s="141"/>
      <c r="EQ12" s="141"/>
      <c r="ER12" s="141"/>
      <c r="ES12" s="141"/>
      <c r="ET12" s="141"/>
      <c r="EU12" s="141"/>
      <c r="EV12" s="117"/>
      <c r="EW12" s="117"/>
      <c r="EX12" s="117"/>
      <c r="EY12" s="117"/>
      <c r="EZ12" s="117"/>
      <c r="FA12" s="117"/>
      <c r="FB12" s="117"/>
      <c r="FC12" s="117"/>
      <c r="FD12" s="117"/>
      <c r="FE12" s="117"/>
      <c r="FF12" s="117"/>
      <c r="FG12" s="133"/>
      <c r="FH12" s="133"/>
      <c r="FI12" s="117"/>
      <c r="FJ12" s="142"/>
      <c r="FK12" s="142"/>
      <c r="FL12" s="217"/>
      <c r="FM12" s="217"/>
      <c r="FN12" s="139"/>
      <c r="FO12" s="142"/>
      <c r="FP12" s="142"/>
      <c r="FQ12" s="217"/>
      <c r="FR12" s="217"/>
      <c r="FS12" s="139"/>
    </row>
    <row r="13" spans="1:175" ht="20.100000000000001" customHeight="1" x14ac:dyDescent="0.5">
      <c r="A13" s="109">
        <v>12</v>
      </c>
      <c r="B13" s="109" t="s">
        <v>674</v>
      </c>
      <c r="C13" s="109">
        <v>12</v>
      </c>
      <c r="D13" s="110" t="s">
        <v>675</v>
      </c>
      <c r="E13" s="110" t="s">
        <v>676</v>
      </c>
      <c r="F13" s="110" t="s">
        <v>677</v>
      </c>
      <c r="G13" s="111" t="s">
        <v>21</v>
      </c>
      <c r="H13" s="110" t="s">
        <v>819</v>
      </c>
      <c r="I13" s="110" t="s">
        <v>820</v>
      </c>
      <c r="J13" s="110"/>
      <c r="K13" s="111" t="s">
        <v>821</v>
      </c>
      <c r="L13" s="111"/>
      <c r="M13" s="111" t="s">
        <v>822</v>
      </c>
      <c r="N13" s="111" t="s">
        <v>682</v>
      </c>
      <c r="O13" s="111" t="s">
        <v>824</v>
      </c>
      <c r="P13" s="113">
        <v>13.822185362908</v>
      </c>
      <c r="Q13" s="113">
        <v>100.565562154137</v>
      </c>
      <c r="R13" s="114" t="s">
        <v>825</v>
      </c>
      <c r="S13" s="114" t="s">
        <v>826</v>
      </c>
      <c r="T13" s="115" t="s">
        <v>827</v>
      </c>
      <c r="U13" s="115" t="s">
        <v>828</v>
      </c>
      <c r="V13" s="115"/>
      <c r="W13" s="115" t="s">
        <v>829</v>
      </c>
      <c r="X13" s="115"/>
      <c r="Y13" s="115"/>
      <c r="Z13" s="181"/>
      <c r="AA13" s="181"/>
      <c r="AB13" s="115"/>
      <c r="AC13" s="211"/>
      <c r="AD13" s="116" t="s">
        <v>688</v>
      </c>
      <c r="AE13" s="116" t="s">
        <v>689</v>
      </c>
      <c r="AF13" s="117" t="s">
        <v>690</v>
      </c>
      <c r="AG13" s="132">
        <v>44979</v>
      </c>
      <c r="AH13" s="118" t="s">
        <v>691</v>
      </c>
      <c r="AI13" s="118" t="s">
        <v>692</v>
      </c>
      <c r="AJ13" s="145">
        <v>6.8</v>
      </c>
      <c r="AK13" s="146">
        <v>12</v>
      </c>
      <c r="AL13" s="146">
        <v>3.2</v>
      </c>
      <c r="AM13" s="146">
        <v>81.599999999999994</v>
      </c>
      <c r="AN13" s="147">
        <v>1</v>
      </c>
      <c r="AO13" s="147">
        <v>3</v>
      </c>
      <c r="AP13" s="116" t="s">
        <v>830</v>
      </c>
      <c r="AQ13" s="147" t="s">
        <v>694</v>
      </c>
      <c r="AR13" s="147">
        <v>3</v>
      </c>
      <c r="AS13" s="147"/>
      <c r="AT13" s="122">
        <v>44979</v>
      </c>
      <c r="AU13" s="142"/>
      <c r="AV13" s="149" t="s">
        <v>831</v>
      </c>
      <c r="AW13" s="150"/>
      <c r="AX13" s="149"/>
      <c r="AY13" s="149"/>
      <c r="AZ13" s="149"/>
      <c r="BA13" s="147" t="s">
        <v>697</v>
      </c>
      <c r="BB13" s="147" t="s">
        <v>697</v>
      </c>
      <c r="BC13" s="149"/>
      <c r="BD13" s="150" t="s">
        <v>698</v>
      </c>
      <c r="BE13" s="150"/>
      <c r="BF13" s="150"/>
      <c r="BG13" s="151" t="s">
        <v>699</v>
      </c>
      <c r="BH13" s="151" t="s">
        <v>700</v>
      </c>
      <c r="BI13" s="151" t="s">
        <v>701</v>
      </c>
      <c r="BJ13" s="152"/>
      <c r="BK13" s="152"/>
      <c r="BL13" s="170" t="s">
        <v>832</v>
      </c>
      <c r="BM13" s="154"/>
      <c r="BN13" s="155" t="s">
        <v>824</v>
      </c>
      <c r="BO13" s="131" t="s">
        <v>823</v>
      </c>
      <c r="BP13" s="131" t="s">
        <v>703</v>
      </c>
      <c r="BQ13" s="116" t="s">
        <v>704</v>
      </c>
      <c r="BR13" s="116" t="s">
        <v>705</v>
      </c>
      <c r="BS13" s="132">
        <v>44979</v>
      </c>
      <c r="BT13" s="133">
        <v>100</v>
      </c>
      <c r="BU13" s="132">
        <v>44979</v>
      </c>
      <c r="BV13" s="132"/>
      <c r="BW13" s="132"/>
      <c r="BX13" s="134"/>
      <c r="BY13" s="134"/>
      <c r="BZ13" s="134"/>
      <c r="CA13" s="132"/>
      <c r="CB13" s="135"/>
      <c r="CC13" s="132"/>
      <c r="CD13" s="132"/>
      <c r="CE13" s="136"/>
      <c r="CF13" s="136"/>
      <c r="CG13" s="136"/>
      <c r="CH13" s="135"/>
      <c r="CI13" s="129" t="s">
        <v>701</v>
      </c>
      <c r="CJ13" s="117">
        <v>44998</v>
      </c>
      <c r="CK13" s="117">
        <v>44998</v>
      </c>
      <c r="CL13" s="117"/>
      <c r="CM13" s="117">
        <v>44998</v>
      </c>
      <c r="CN13" s="133">
        <v>100</v>
      </c>
      <c r="CO13" s="117">
        <v>44998</v>
      </c>
      <c r="CP13" s="117"/>
      <c r="CQ13" s="137" t="s">
        <v>706</v>
      </c>
      <c r="CR13" s="132"/>
      <c r="CS13" s="117"/>
      <c r="CT13" s="132"/>
      <c r="CU13" s="133"/>
      <c r="CV13" s="137" t="s">
        <v>4382</v>
      </c>
      <c r="CW13" s="117"/>
      <c r="CX13" s="147"/>
      <c r="CY13" s="147"/>
      <c r="CZ13" s="117">
        <v>44998</v>
      </c>
      <c r="DA13" s="117">
        <v>44998</v>
      </c>
      <c r="DB13" s="117"/>
      <c r="DC13" s="117">
        <v>45002</v>
      </c>
      <c r="DD13" s="133">
        <v>100</v>
      </c>
      <c r="DE13" s="117">
        <v>45018</v>
      </c>
      <c r="DF13" s="138"/>
      <c r="DG13" s="138">
        <v>45012</v>
      </c>
      <c r="DH13" s="139" t="s">
        <v>4383</v>
      </c>
      <c r="DI13" s="117">
        <v>45042</v>
      </c>
      <c r="DJ13" s="117">
        <v>45042</v>
      </c>
      <c r="DK13" s="117">
        <v>45042</v>
      </c>
      <c r="DL13" s="117">
        <v>45042</v>
      </c>
      <c r="DM13" s="117"/>
      <c r="DN13" s="117"/>
      <c r="DO13" s="117"/>
      <c r="DP13" s="117"/>
      <c r="DQ13" s="140"/>
      <c r="DR13" s="117"/>
      <c r="DS13" s="117"/>
      <c r="DT13" s="117">
        <v>45048</v>
      </c>
      <c r="DU13" s="117">
        <v>45048</v>
      </c>
      <c r="DV13" s="117"/>
      <c r="DW13" s="117">
        <v>45048</v>
      </c>
      <c r="DX13" s="133">
        <v>100</v>
      </c>
      <c r="DY13" s="117">
        <v>45048</v>
      </c>
      <c r="DZ13" s="117"/>
      <c r="EA13" s="117">
        <v>45033</v>
      </c>
      <c r="EB13" s="117">
        <v>45033</v>
      </c>
      <c r="EC13" s="117"/>
      <c r="ED13" s="117">
        <v>45033</v>
      </c>
      <c r="EE13" s="116">
        <v>100</v>
      </c>
      <c r="EF13" s="117">
        <v>45033</v>
      </c>
      <c r="EG13" s="117" t="s">
        <v>833</v>
      </c>
      <c r="EH13" s="117">
        <v>45033</v>
      </c>
      <c r="EI13" s="117">
        <v>45033</v>
      </c>
      <c r="EJ13" s="117">
        <v>45033</v>
      </c>
      <c r="EK13" s="117">
        <v>45034</v>
      </c>
      <c r="EL13" s="116">
        <v>60</v>
      </c>
      <c r="EM13" s="117"/>
      <c r="EN13" s="122" t="s">
        <v>833</v>
      </c>
      <c r="EO13" s="141"/>
      <c r="EP13" s="141"/>
      <c r="EQ13" s="141"/>
      <c r="ER13" s="141"/>
      <c r="ES13" s="141"/>
      <c r="ET13" s="141"/>
      <c r="EU13" s="141"/>
      <c r="EV13" s="117"/>
      <c r="EW13" s="117"/>
      <c r="EX13" s="117"/>
      <c r="EY13" s="117"/>
      <c r="EZ13" s="117"/>
      <c r="FA13" s="117"/>
      <c r="FB13" s="117"/>
      <c r="FC13" s="117">
        <v>45046</v>
      </c>
      <c r="FD13" s="117">
        <v>45046</v>
      </c>
      <c r="FE13" s="117">
        <v>45046</v>
      </c>
      <c r="FF13" s="117">
        <v>45047</v>
      </c>
      <c r="FG13" s="133">
        <v>50</v>
      </c>
      <c r="FH13" s="133"/>
      <c r="FI13" s="138" t="s">
        <v>4386</v>
      </c>
      <c r="FJ13" s="142"/>
      <c r="FK13" s="142"/>
      <c r="FL13" s="143">
        <v>243354</v>
      </c>
      <c r="FM13" s="143">
        <v>243354</v>
      </c>
      <c r="FN13" s="139" t="s">
        <v>708</v>
      </c>
      <c r="FO13" s="142"/>
      <c r="FP13" s="142"/>
      <c r="FQ13" s="143">
        <v>243354</v>
      </c>
      <c r="FR13" s="143">
        <v>243354</v>
      </c>
      <c r="FS13" s="139" t="s">
        <v>834</v>
      </c>
    </row>
    <row r="14" spans="1:175" ht="20.100000000000001" customHeight="1" x14ac:dyDescent="0.5">
      <c r="A14" s="109">
        <v>13</v>
      </c>
      <c r="B14" s="109" t="s">
        <v>674</v>
      </c>
      <c r="C14" s="109">
        <v>13</v>
      </c>
      <c r="D14" s="110" t="s">
        <v>675</v>
      </c>
      <c r="E14" s="110" t="s">
        <v>676</v>
      </c>
      <c r="F14" s="110" t="s">
        <v>677</v>
      </c>
      <c r="G14" s="111" t="s">
        <v>21</v>
      </c>
      <c r="H14" s="110" t="s">
        <v>835</v>
      </c>
      <c r="I14" s="110" t="s">
        <v>835</v>
      </c>
      <c r="J14" s="110"/>
      <c r="K14" s="111" t="s">
        <v>836</v>
      </c>
      <c r="L14" s="111"/>
      <c r="M14" s="111"/>
      <c r="N14" s="111" t="s">
        <v>682</v>
      </c>
      <c r="O14" s="209" t="s">
        <v>4692</v>
      </c>
      <c r="P14" s="113">
        <v>13.7721731126425</v>
      </c>
      <c r="Q14" s="113">
        <v>100.565251238795</v>
      </c>
      <c r="R14" s="114" t="s">
        <v>838</v>
      </c>
      <c r="S14" s="114"/>
      <c r="T14" s="115"/>
      <c r="U14" s="115"/>
      <c r="V14" s="115"/>
      <c r="W14" s="115" t="s">
        <v>839</v>
      </c>
      <c r="X14" s="115" t="s">
        <v>4693</v>
      </c>
      <c r="Y14" s="115" t="s">
        <v>4694</v>
      </c>
      <c r="Z14" s="181">
        <v>13.8454274319975</v>
      </c>
      <c r="AA14" s="181">
        <v>100.795323897155</v>
      </c>
      <c r="AB14" s="115" t="s">
        <v>4695</v>
      </c>
      <c r="AC14" s="211" t="s">
        <v>4696</v>
      </c>
      <c r="AD14" s="116" t="s">
        <v>688</v>
      </c>
      <c r="AE14" s="116" t="s">
        <v>689</v>
      </c>
      <c r="AF14" s="117" t="s">
        <v>690</v>
      </c>
      <c r="AG14" s="132">
        <v>44979</v>
      </c>
      <c r="AH14" s="199" t="s">
        <v>616</v>
      </c>
      <c r="AI14" s="199" t="s">
        <v>616</v>
      </c>
      <c r="AJ14" s="145"/>
      <c r="AK14" s="146"/>
      <c r="AL14" s="212"/>
      <c r="AM14" s="146"/>
      <c r="AN14" s="147"/>
      <c r="AO14" s="147"/>
      <c r="AP14" s="116"/>
      <c r="AQ14" s="147"/>
      <c r="AR14" s="147"/>
      <c r="AS14" s="147"/>
      <c r="AT14" s="122">
        <v>44979</v>
      </c>
      <c r="AU14" s="142" t="s">
        <v>804</v>
      </c>
      <c r="AV14" s="149"/>
      <c r="AW14" s="150"/>
      <c r="AX14" s="149"/>
      <c r="AY14" s="149"/>
      <c r="AZ14" s="149"/>
      <c r="BA14" s="149"/>
      <c r="BB14" s="149"/>
      <c r="BC14" s="149"/>
      <c r="BD14" s="150"/>
      <c r="BE14" s="150"/>
      <c r="BF14" s="150"/>
      <c r="BG14" s="151"/>
      <c r="BH14" s="151"/>
      <c r="BI14" s="163" t="s">
        <v>805</v>
      </c>
      <c r="BJ14" s="152"/>
      <c r="BK14" s="152"/>
      <c r="BL14" s="153"/>
      <c r="BM14" s="154"/>
      <c r="BN14" s="155" t="s">
        <v>837</v>
      </c>
      <c r="BO14" s="130"/>
      <c r="BP14" s="196" t="s">
        <v>795</v>
      </c>
      <c r="BQ14" s="116" t="s">
        <v>704</v>
      </c>
      <c r="BR14" s="116" t="s">
        <v>705</v>
      </c>
      <c r="BS14" s="132">
        <v>44979</v>
      </c>
      <c r="BT14" s="133">
        <v>100</v>
      </c>
      <c r="BU14" s="202" t="s">
        <v>796</v>
      </c>
      <c r="BV14" s="132"/>
      <c r="BW14" s="132"/>
      <c r="BX14" s="134" t="s">
        <v>616</v>
      </c>
      <c r="BY14" s="134" t="s">
        <v>616</v>
      </c>
      <c r="BZ14" s="134"/>
      <c r="CA14" s="132"/>
      <c r="CB14" s="433" t="s">
        <v>4408</v>
      </c>
      <c r="CC14" s="202" t="s">
        <v>796</v>
      </c>
      <c r="CD14" s="172"/>
      <c r="CE14" s="173"/>
      <c r="CF14" s="173"/>
      <c r="CG14" s="173"/>
      <c r="CH14" s="171"/>
      <c r="CI14" s="214" t="s">
        <v>805</v>
      </c>
      <c r="CJ14" s="116"/>
      <c r="CK14" s="117"/>
      <c r="CL14" s="117"/>
      <c r="CM14" s="117"/>
      <c r="CN14" s="133"/>
      <c r="CO14" s="117"/>
      <c r="CP14" s="117"/>
      <c r="CQ14" s="434"/>
      <c r="CR14" s="435"/>
      <c r="CS14" s="436"/>
      <c r="CT14" s="435"/>
      <c r="CU14" s="437"/>
      <c r="CV14" s="434"/>
      <c r="CW14" s="117"/>
      <c r="CX14" s="147"/>
      <c r="CY14" s="147"/>
      <c r="CZ14" s="117">
        <v>45056</v>
      </c>
      <c r="DA14" s="117"/>
      <c r="DB14" s="117"/>
      <c r="DC14" s="117"/>
      <c r="DD14" s="133"/>
      <c r="DE14" s="117"/>
      <c r="DF14" s="138"/>
      <c r="DG14" s="138"/>
      <c r="DH14" s="139" t="s">
        <v>4697</v>
      </c>
      <c r="DI14" s="117"/>
      <c r="DJ14" s="117"/>
      <c r="DK14" s="117"/>
      <c r="DL14" s="117"/>
      <c r="DM14" s="117"/>
      <c r="DN14" s="117"/>
      <c r="DO14" s="117"/>
      <c r="DP14" s="117"/>
      <c r="DQ14" s="140"/>
      <c r="DR14" s="117"/>
      <c r="DS14" s="117"/>
      <c r="DT14" s="117"/>
      <c r="DU14" s="117"/>
      <c r="DV14" s="117"/>
      <c r="DW14" s="117"/>
      <c r="DX14" s="133"/>
      <c r="DY14" s="117"/>
      <c r="DZ14" s="117"/>
      <c r="EA14" s="117"/>
      <c r="EB14" s="117"/>
      <c r="EC14" s="117"/>
      <c r="ED14" s="117"/>
      <c r="EE14" s="116"/>
      <c r="EF14" s="117"/>
      <c r="EG14" s="117"/>
      <c r="EH14" s="117"/>
      <c r="EI14" s="117"/>
      <c r="EJ14" s="117"/>
      <c r="EK14" s="117"/>
      <c r="EL14" s="133"/>
      <c r="EM14" s="117"/>
      <c r="EN14" s="122"/>
      <c r="EO14" s="141"/>
      <c r="EP14" s="141"/>
      <c r="EQ14" s="141"/>
      <c r="ER14" s="141"/>
      <c r="ES14" s="141"/>
      <c r="ET14" s="141"/>
      <c r="EU14" s="141"/>
      <c r="EV14" s="117"/>
      <c r="EW14" s="117"/>
      <c r="EX14" s="117"/>
      <c r="EY14" s="117"/>
      <c r="EZ14" s="117"/>
      <c r="FA14" s="117"/>
      <c r="FB14" s="117"/>
      <c r="FC14" s="117"/>
      <c r="FD14" s="117"/>
      <c r="FE14" s="117"/>
      <c r="FF14" s="117"/>
      <c r="FG14" s="133"/>
      <c r="FH14" s="133"/>
      <c r="FI14" s="117"/>
      <c r="FJ14" s="142"/>
      <c r="FK14" s="142"/>
      <c r="FL14" s="143"/>
      <c r="FM14" s="143"/>
      <c r="FN14" s="139"/>
      <c r="FO14" s="142"/>
      <c r="FP14" s="142"/>
      <c r="FQ14" s="143"/>
      <c r="FR14" s="143"/>
      <c r="FS14" s="139"/>
    </row>
    <row r="15" spans="1:175" ht="20.100000000000001" customHeight="1" x14ac:dyDescent="0.5">
      <c r="A15" s="109">
        <v>14</v>
      </c>
      <c r="B15" s="109" t="s">
        <v>674</v>
      </c>
      <c r="C15" s="109">
        <v>14</v>
      </c>
      <c r="D15" s="110" t="s">
        <v>675</v>
      </c>
      <c r="E15" s="110" t="s">
        <v>676</v>
      </c>
      <c r="F15" s="110" t="s">
        <v>677</v>
      </c>
      <c r="G15" s="111" t="s">
        <v>21</v>
      </c>
      <c r="H15" s="110" t="s">
        <v>835</v>
      </c>
      <c r="I15" s="110" t="s">
        <v>835</v>
      </c>
      <c r="J15" s="110"/>
      <c r="K15" s="111" t="s">
        <v>840</v>
      </c>
      <c r="L15" s="111"/>
      <c r="M15" s="111" t="s">
        <v>822</v>
      </c>
      <c r="N15" s="111" t="s">
        <v>682</v>
      </c>
      <c r="O15" s="112" t="s">
        <v>842</v>
      </c>
      <c r="P15" s="113">
        <v>13.7670568727894</v>
      </c>
      <c r="Q15" s="113">
        <v>100.556854581124</v>
      </c>
      <c r="R15" s="114" t="s">
        <v>843</v>
      </c>
      <c r="S15" s="114" t="s">
        <v>844</v>
      </c>
      <c r="T15" s="115" t="s">
        <v>845</v>
      </c>
      <c r="U15" s="115" t="s">
        <v>846</v>
      </c>
      <c r="V15" s="115"/>
      <c r="W15" s="115" t="s">
        <v>847</v>
      </c>
      <c r="X15" s="115"/>
      <c r="Y15" s="115"/>
      <c r="Z15" s="181"/>
      <c r="AA15" s="181"/>
      <c r="AB15" s="115"/>
      <c r="AC15" s="211"/>
      <c r="AD15" s="116" t="s">
        <v>688</v>
      </c>
      <c r="AE15" s="116" t="s">
        <v>689</v>
      </c>
      <c r="AF15" s="117" t="s">
        <v>690</v>
      </c>
      <c r="AG15" s="132">
        <v>44979</v>
      </c>
      <c r="AH15" s="118" t="s">
        <v>691</v>
      </c>
      <c r="AI15" s="118" t="s">
        <v>692</v>
      </c>
      <c r="AJ15" s="145">
        <v>6.7</v>
      </c>
      <c r="AK15" s="146">
        <v>7.8</v>
      </c>
      <c r="AL15" s="146">
        <v>2.2999999999999998</v>
      </c>
      <c r="AM15" s="146">
        <v>52.26</v>
      </c>
      <c r="AN15" s="147">
        <v>1</v>
      </c>
      <c r="AO15" s="147"/>
      <c r="AP15" s="116" t="s">
        <v>816</v>
      </c>
      <c r="AQ15" s="147" t="s">
        <v>848</v>
      </c>
      <c r="AR15" s="147">
        <v>1</v>
      </c>
      <c r="AS15" s="147"/>
      <c r="AT15" s="122">
        <v>44979</v>
      </c>
      <c r="AU15" s="142"/>
      <c r="AV15" s="149" t="s">
        <v>696</v>
      </c>
      <c r="AW15" s="150" t="s">
        <v>849</v>
      </c>
      <c r="AX15" s="149"/>
      <c r="AY15" s="147" t="s">
        <v>850</v>
      </c>
      <c r="AZ15" s="149"/>
      <c r="BA15" s="149"/>
      <c r="BB15" s="147" t="s">
        <v>697</v>
      </c>
      <c r="BC15" s="147" t="s">
        <v>697</v>
      </c>
      <c r="BD15" s="150" t="s">
        <v>698</v>
      </c>
      <c r="BE15" s="150"/>
      <c r="BF15" s="150"/>
      <c r="BG15" s="151" t="s">
        <v>699</v>
      </c>
      <c r="BH15" s="151" t="s">
        <v>700</v>
      </c>
      <c r="BI15" s="151" t="s">
        <v>701</v>
      </c>
      <c r="BJ15" s="152"/>
      <c r="BK15" s="152"/>
      <c r="BL15" s="170" t="s">
        <v>832</v>
      </c>
      <c r="BM15" s="154"/>
      <c r="BN15" s="155" t="s">
        <v>842</v>
      </c>
      <c r="BO15" s="131" t="s">
        <v>841</v>
      </c>
      <c r="BP15" s="131" t="s">
        <v>703</v>
      </c>
      <c r="BQ15" s="116" t="s">
        <v>704</v>
      </c>
      <c r="BR15" s="116" t="s">
        <v>705</v>
      </c>
      <c r="BS15" s="132">
        <v>44979</v>
      </c>
      <c r="BT15" s="133">
        <v>100</v>
      </c>
      <c r="BU15" s="132">
        <v>44979</v>
      </c>
      <c r="BV15" s="132"/>
      <c r="BW15" s="132"/>
      <c r="BX15" s="134"/>
      <c r="BY15" s="134"/>
      <c r="BZ15" s="134"/>
      <c r="CA15" s="132"/>
      <c r="CB15" s="135"/>
      <c r="CC15" s="132"/>
      <c r="CD15" s="132"/>
      <c r="CE15" s="136"/>
      <c r="CF15" s="136"/>
      <c r="CG15" s="136"/>
      <c r="CH15" s="135"/>
      <c r="CI15" s="129" t="s">
        <v>701</v>
      </c>
      <c r="CJ15" s="117">
        <v>45008</v>
      </c>
      <c r="CK15" s="117">
        <v>45008</v>
      </c>
      <c r="CL15" s="117"/>
      <c r="CM15" s="117">
        <v>45008</v>
      </c>
      <c r="CN15" s="133">
        <v>100</v>
      </c>
      <c r="CO15" s="117">
        <v>45008</v>
      </c>
      <c r="CP15" s="117"/>
      <c r="CQ15" s="132">
        <v>45017</v>
      </c>
      <c r="CR15" s="132">
        <v>45017</v>
      </c>
      <c r="CS15" s="220"/>
      <c r="CT15" s="132">
        <v>45017</v>
      </c>
      <c r="CU15" s="221">
        <v>100</v>
      </c>
      <c r="CV15" s="132">
        <v>45017</v>
      </c>
      <c r="CW15" s="117"/>
      <c r="CX15" s="147"/>
      <c r="CY15" s="147" t="s">
        <v>850</v>
      </c>
      <c r="CZ15" s="117">
        <v>45008</v>
      </c>
      <c r="DA15" s="117">
        <v>45008</v>
      </c>
      <c r="DB15" s="117"/>
      <c r="DC15" s="117">
        <v>45008</v>
      </c>
      <c r="DD15" s="133">
        <v>100</v>
      </c>
      <c r="DE15" s="117">
        <v>45008</v>
      </c>
      <c r="DF15" s="138"/>
      <c r="DG15" s="138">
        <v>45012</v>
      </c>
      <c r="DH15" s="139" t="s">
        <v>4383</v>
      </c>
      <c r="DI15" s="117">
        <v>45045</v>
      </c>
      <c r="DJ15" s="117">
        <v>45045</v>
      </c>
      <c r="DK15" s="117">
        <v>45045</v>
      </c>
      <c r="DL15" s="117">
        <v>45045</v>
      </c>
      <c r="DM15" s="117">
        <v>45037</v>
      </c>
      <c r="DN15" s="117">
        <v>45037</v>
      </c>
      <c r="DO15" s="117"/>
      <c r="DP15" s="117">
        <v>45037</v>
      </c>
      <c r="DQ15" s="133">
        <v>100</v>
      </c>
      <c r="DR15" s="117">
        <v>45037</v>
      </c>
      <c r="DS15" s="117"/>
      <c r="DT15" s="117">
        <v>45037</v>
      </c>
      <c r="DU15" s="117">
        <v>45037</v>
      </c>
      <c r="DV15" s="117"/>
      <c r="DW15" s="117">
        <v>45037</v>
      </c>
      <c r="DX15" s="133">
        <v>100</v>
      </c>
      <c r="DY15" s="117">
        <v>45037</v>
      </c>
      <c r="DZ15" s="117"/>
      <c r="EA15" s="117">
        <v>45033</v>
      </c>
      <c r="EB15" s="117">
        <v>45033</v>
      </c>
      <c r="EC15" s="117"/>
      <c r="ED15" s="117">
        <v>45033</v>
      </c>
      <c r="EE15" s="116">
        <v>100</v>
      </c>
      <c r="EF15" s="117">
        <v>45033</v>
      </c>
      <c r="EG15" s="117" t="s">
        <v>740</v>
      </c>
      <c r="EH15" s="117">
        <v>45033</v>
      </c>
      <c r="EI15" s="117">
        <v>45033</v>
      </c>
      <c r="EJ15" s="117"/>
      <c r="EK15" s="117">
        <v>45033</v>
      </c>
      <c r="EL15" s="116">
        <v>100</v>
      </c>
      <c r="EM15" s="117">
        <v>45033</v>
      </c>
      <c r="EN15" s="122" t="s">
        <v>740</v>
      </c>
      <c r="EO15" s="141"/>
      <c r="EP15" s="141"/>
      <c r="EQ15" s="141"/>
      <c r="ER15" s="141"/>
      <c r="ES15" s="141"/>
      <c r="ET15" s="141"/>
      <c r="EU15" s="141"/>
      <c r="EV15" s="117">
        <v>45042</v>
      </c>
      <c r="EW15" s="117">
        <v>45042</v>
      </c>
      <c r="EX15" s="117"/>
      <c r="EY15" s="117">
        <v>45042</v>
      </c>
      <c r="EZ15" s="133">
        <v>100</v>
      </c>
      <c r="FA15" s="117">
        <v>45042</v>
      </c>
      <c r="FB15" s="117"/>
      <c r="FC15" s="117">
        <v>45042</v>
      </c>
      <c r="FD15" s="117">
        <v>45042</v>
      </c>
      <c r="FE15" s="117">
        <v>45042</v>
      </c>
      <c r="FF15" s="117">
        <v>45043</v>
      </c>
      <c r="FG15" s="116">
        <v>70</v>
      </c>
      <c r="FH15" s="116"/>
      <c r="FI15" s="117"/>
      <c r="FJ15" s="142"/>
      <c r="FK15" s="142"/>
      <c r="FL15" s="143"/>
      <c r="FM15" s="143"/>
      <c r="FN15" s="139"/>
      <c r="FO15" s="142"/>
      <c r="FP15" s="142"/>
      <c r="FQ15" s="143"/>
      <c r="FR15" s="143"/>
      <c r="FS15" s="139"/>
    </row>
    <row r="16" spans="1:175" ht="20.100000000000001" customHeight="1" x14ac:dyDescent="0.5">
      <c r="A16" s="109">
        <v>15</v>
      </c>
      <c r="B16" s="109" t="s">
        <v>674</v>
      </c>
      <c r="C16" s="109">
        <v>15</v>
      </c>
      <c r="D16" s="110" t="s">
        <v>675</v>
      </c>
      <c r="E16" s="110" t="s">
        <v>676</v>
      </c>
      <c r="F16" s="110" t="s">
        <v>677</v>
      </c>
      <c r="G16" s="111" t="s">
        <v>21</v>
      </c>
      <c r="H16" s="110" t="s">
        <v>851</v>
      </c>
      <c r="I16" s="110" t="s">
        <v>852</v>
      </c>
      <c r="J16" s="110"/>
      <c r="K16" s="111" t="s">
        <v>853</v>
      </c>
      <c r="L16" s="111"/>
      <c r="M16" s="111"/>
      <c r="N16" s="111" t="s">
        <v>682</v>
      </c>
      <c r="O16" s="112" t="s">
        <v>854</v>
      </c>
      <c r="P16" s="113">
        <v>13.650365686665801</v>
      </c>
      <c r="Q16" s="113">
        <v>100.491964808509</v>
      </c>
      <c r="R16" s="114" t="s">
        <v>855</v>
      </c>
      <c r="S16" s="114"/>
      <c r="T16" s="115"/>
      <c r="U16" s="115"/>
      <c r="V16" s="115"/>
      <c r="W16" s="115" t="s">
        <v>856</v>
      </c>
      <c r="X16" s="115"/>
      <c r="Y16" s="115"/>
      <c r="Z16" s="181"/>
      <c r="AA16" s="181"/>
      <c r="AB16" s="115"/>
      <c r="AC16" s="211"/>
      <c r="AD16" s="166" t="s">
        <v>688</v>
      </c>
      <c r="AE16" s="166" t="s">
        <v>689</v>
      </c>
      <c r="AF16" s="117">
        <v>44985</v>
      </c>
      <c r="AG16" s="117">
        <v>44985</v>
      </c>
      <c r="AH16" s="168" t="s">
        <v>764</v>
      </c>
      <c r="AI16" s="168" t="s">
        <v>764</v>
      </c>
      <c r="AJ16" s="146">
        <v>6</v>
      </c>
      <c r="AK16" s="146">
        <v>8</v>
      </c>
      <c r="AL16" s="146">
        <v>2.7</v>
      </c>
      <c r="AM16" s="146">
        <v>48</v>
      </c>
      <c r="AN16" s="147">
        <v>1</v>
      </c>
      <c r="AO16" s="147">
        <v>1</v>
      </c>
      <c r="AP16" s="116"/>
      <c r="AQ16" s="147" t="s">
        <v>694</v>
      </c>
      <c r="AR16" s="147">
        <v>3</v>
      </c>
      <c r="AS16" s="147"/>
      <c r="AT16" s="122"/>
      <c r="AU16" s="142"/>
      <c r="AV16" s="149" t="s">
        <v>696</v>
      </c>
      <c r="AW16" s="150"/>
      <c r="AX16" s="149"/>
      <c r="AY16" s="149"/>
      <c r="AZ16" s="149"/>
      <c r="BA16" s="147" t="s">
        <v>697</v>
      </c>
      <c r="BB16" s="149" t="s">
        <v>697</v>
      </c>
      <c r="BC16" s="149"/>
      <c r="BD16" s="150" t="s">
        <v>698</v>
      </c>
      <c r="BE16" s="150"/>
      <c r="BF16" s="150"/>
      <c r="BG16" s="151" t="s">
        <v>699</v>
      </c>
      <c r="BH16" s="151" t="s">
        <v>700</v>
      </c>
      <c r="BI16" s="151" t="s">
        <v>701</v>
      </c>
      <c r="BJ16" s="152"/>
      <c r="BK16" s="152"/>
      <c r="BL16" s="153"/>
      <c r="BM16" s="154"/>
      <c r="BN16" s="155" t="s">
        <v>854</v>
      </c>
      <c r="BO16" s="130" t="s">
        <v>854</v>
      </c>
      <c r="BP16" s="130"/>
      <c r="BQ16" s="116" t="s">
        <v>704</v>
      </c>
      <c r="BR16" s="116" t="s">
        <v>705</v>
      </c>
      <c r="BS16" s="132">
        <v>44983</v>
      </c>
      <c r="BT16" s="133">
        <v>100</v>
      </c>
      <c r="BU16" s="117">
        <v>44985</v>
      </c>
      <c r="BV16" s="132"/>
      <c r="BW16" s="132"/>
      <c r="BX16" s="134"/>
      <c r="BY16" s="134"/>
      <c r="BZ16" s="134"/>
      <c r="CA16" s="132"/>
      <c r="CB16" s="138"/>
      <c r="CC16" s="117"/>
      <c r="CD16" s="117"/>
      <c r="CE16" s="223"/>
      <c r="CF16" s="223"/>
      <c r="CG16" s="223"/>
      <c r="CH16" s="138"/>
      <c r="CI16" s="129" t="s">
        <v>701</v>
      </c>
      <c r="CJ16" s="117">
        <v>45006</v>
      </c>
      <c r="CK16" s="117">
        <v>45006</v>
      </c>
      <c r="CL16" s="117"/>
      <c r="CM16" s="117">
        <v>45006</v>
      </c>
      <c r="CN16" s="133">
        <v>100</v>
      </c>
      <c r="CO16" s="117">
        <v>45006</v>
      </c>
      <c r="CP16" s="117"/>
      <c r="CQ16" s="137" t="s">
        <v>706</v>
      </c>
      <c r="CR16" s="132"/>
      <c r="CS16" s="117"/>
      <c r="CT16" s="132"/>
      <c r="CU16" s="133"/>
      <c r="CV16" s="137" t="s">
        <v>4382</v>
      </c>
      <c r="CW16" s="117"/>
      <c r="CX16" s="147"/>
      <c r="CY16" s="147"/>
      <c r="CZ16" s="117">
        <v>45006</v>
      </c>
      <c r="DA16" s="117">
        <v>45006</v>
      </c>
      <c r="DB16" s="117"/>
      <c r="DC16" s="117">
        <v>45006</v>
      </c>
      <c r="DD16" s="133">
        <v>100</v>
      </c>
      <c r="DE16" s="117">
        <v>45006</v>
      </c>
      <c r="DF16" s="138"/>
      <c r="DG16" s="138">
        <v>45012</v>
      </c>
      <c r="DH16" s="139" t="s">
        <v>4383</v>
      </c>
      <c r="DI16" s="117">
        <v>45043</v>
      </c>
      <c r="DJ16" s="117">
        <v>45043</v>
      </c>
      <c r="DK16" s="117">
        <v>45043</v>
      </c>
      <c r="DL16" s="117">
        <v>45043</v>
      </c>
      <c r="DM16" s="117"/>
      <c r="DN16" s="117"/>
      <c r="DO16" s="117"/>
      <c r="DP16" s="117"/>
      <c r="DQ16" s="140"/>
      <c r="DR16" s="117"/>
      <c r="DS16" s="117"/>
      <c r="DT16" s="117"/>
      <c r="DU16" s="117"/>
      <c r="DV16" s="117"/>
      <c r="DW16" s="117"/>
      <c r="DX16" s="133"/>
      <c r="DY16" s="117"/>
      <c r="DZ16" s="117"/>
      <c r="EA16" s="117">
        <v>45034</v>
      </c>
      <c r="EB16" s="117">
        <v>45034</v>
      </c>
      <c r="EC16" s="117"/>
      <c r="ED16" s="117">
        <v>45034</v>
      </c>
      <c r="EE16" s="116">
        <v>100</v>
      </c>
      <c r="EF16" s="117">
        <v>45034</v>
      </c>
      <c r="EG16" s="117" t="s">
        <v>857</v>
      </c>
      <c r="EH16" s="117">
        <v>45034</v>
      </c>
      <c r="EI16" s="117">
        <v>45034</v>
      </c>
      <c r="EJ16" s="117">
        <v>45034</v>
      </c>
      <c r="EK16" s="117">
        <v>45035</v>
      </c>
      <c r="EL16" s="116">
        <v>60</v>
      </c>
      <c r="EM16" s="117"/>
      <c r="EN16" s="122" t="s">
        <v>857</v>
      </c>
      <c r="EO16" s="141"/>
      <c r="EP16" s="141"/>
      <c r="EQ16" s="141"/>
      <c r="ER16" s="141"/>
      <c r="ES16" s="141"/>
      <c r="ET16" s="141"/>
      <c r="EU16" s="141"/>
      <c r="EV16" s="117"/>
      <c r="EW16" s="117"/>
      <c r="EX16" s="117"/>
      <c r="EY16" s="117"/>
      <c r="EZ16" s="117"/>
      <c r="FA16" s="117"/>
      <c r="FB16" s="117"/>
      <c r="FC16" s="117">
        <v>45052</v>
      </c>
      <c r="FD16" s="117">
        <v>45052</v>
      </c>
      <c r="FE16" s="117">
        <v>45052</v>
      </c>
      <c r="FF16" s="117">
        <v>45053</v>
      </c>
      <c r="FG16" s="133">
        <v>70</v>
      </c>
      <c r="FH16" s="133"/>
      <c r="FI16" s="117"/>
      <c r="FJ16" s="142"/>
      <c r="FK16" s="142"/>
      <c r="FL16" s="143">
        <v>243347</v>
      </c>
      <c r="FM16" s="143">
        <v>243347</v>
      </c>
      <c r="FN16" s="139" t="s">
        <v>708</v>
      </c>
      <c r="FO16" s="142"/>
      <c r="FP16" s="142"/>
      <c r="FQ16" s="143">
        <v>243347</v>
      </c>
      <c r="FR16" s="143">
        <v>243347</v>
      </c>
      <c r="FS16" s="139" t="s">
        <v>708</v>
      </c>
    </row>
    <row r="17" spans="1:175" ht="20.100000000000001" customHeight="1" x14ac:dyDescent="0.5">
      <c r="A17" s="109">
        <v>16</v>
      </c>
      <c r="B17" s="109" t="s">
        <v>674</v>
      </c>
      <c r="C17" s="109">
        <v>16</v>
      </c>
      <c r="D17" s="110" t="s">
        <v>675</v>
      </c>
      <c r="E17" s="110" t="s">
        <v>676</v>
      </c>
      <c r="F17" s="110" t="s">
        <v>677</v>
      </c>
      <c r="G17" s="111" t="s">
        <v>21</v>
      </c>
      <c r="H17" s="110" t="s">
        <v>858</v>
      </c>
      <c r="I17" s="110" t="s">
        <v>859</v>
      </c>
      <c r="J17" s="110"/>
      <c r="K17" s="111" t="s">
        <v>860</v>
      </c>
      <c r="L17" s="111"/>
      <c r="M17" s="111"/>
      <c r="N17" s="111" t="s">
        <v>682</v>
      </c>
      <c r="O17" s="111" t="s">
        <v>861</v>
      </c>
      <c r="P17" s="113">
        <v>13.836148920966201</v>
      </c>
      <c r="Q17" s="113">
        <v>100.59839860605599</v>
      </c>
      <c r="R17" s="114"/>
      <c r="S17" s="114"/>
      <c r="T17" s="115"/>
      <c r="U17" s="115"/>
      <c r="V17" s="115"/>
      <c r="W17" s="115" t="s">
        <v>862</v>
      </c>
      <c r="X17" s="115"/>
      <c r="Y17" s="115"/>
      <c r="Z17" s="181"/>
      <c r="AA17" s="181"/>
      <c r="AB17" s="115"/>
      <c r="AC17" s="211"/>
      <c r="AD17" s="116" t="s">
        <v>688</v>
      </c>
      <c r="AE17" s="116" t="s">
        <v>689</v>
      </c>
      <c r="AF17" s="117">
        <v>44984</v>
      </c>
      <c r="AG17" s="132">
        <v>44984</v>
      </c>
      <c r="AH17" s="168" t="s">
        <v>764</v>
      </c>
      <c r="AI17" s="168" t="s">
        <v>764</v>
      </c>
      <c r="AJ17" s="146">
        <v>7</v>
      </c>
      <c r="AK17" s="146">
        <v>8</v>
      </c>
      <c r="AL17" s="146">
        <v>3.8</v>
      </c>
      <c r="AM17" s="146">
        <v>56</v>
      </c>
      <c r="AN17" s="147">
        <v>1</v>
      </c>
      <c r="AO17" s="147">
        <v>1</v>
      </c>
      <c r="AP17" s="116"/>
      <c r="AQ17" s="147" t="s">
        <v>863</v>
      </c>
      <c r="AR17" s="147">
        <v>3</v>
      </c>
      <c r="AS17" s="147"/>
      <c r="AT17" s="122"/>
      <c r="AU17" s="148" t="s">
        <v>864</v>
      </c>
      <c r="AV17" s="149" t="s">
        <v>696</v>
      </c>
      <c r="AW17" s="150"/>
      <c r="AX17" s="149"/>
      <c r="AY17" s="149"/>
      <c r="AZ17" s="149"/>
      <c r="BA17" s="147" t="s">
        <v>697</v>
      </c>
      <c r="BB17" s="149"/>
      <c r="BC17" s="149"/>
      <c r="BD17" s="150"/>
      <c r="BE17" s="150"/>
      <c r="BF17" s="150"/>
      <c r="BG17" s="151"/>
      <c r="BH17" s="151"/>
      <c r="BI17" s="151"/>
      <c r="BJ17" s="152"/>
      <c r="BK17" s="152"/>
      <c r="BL17" s="153"/>
      <c r="BM17" s="154" t="s">
        <v>865</v>
      </c>
      <c r="BN17" s="155" t="s">
        <v>861</v>
      </c>
      <c r="BO17" s="155" t="s">
        <v>861</v>
      </c>
      <c r="BP17" s="130" t="s">
        <v>866</v>
      </c>
      <c r="BQ17" s="116" t="s">
        <v>704</v>
      </c>
      <c r="BR17" s="116" t="s">
        <v>705</v>
      </c>
      <c r="BS17" s="132">
        <v>44984</v>
      </c>
      <c r="BT17" s="133">
        <v>100</v>
      </c>
      <c r="BU17" s="132">
        <v>44984</v>
      </c>
      <c r="BV17" s="132"/>
      <c r="BW17" s="132"/>
      <c r="BX17" s="134"/>
      <c r="BY17" s="134"/>
      <c r="BZ17" s="135" t="s">
        <v>867</v>
      </c>
      <c r="CA17" s="132"/>
      <c r="CB17" s="171"/>
      <c r="CC17" s="172"/>
      <c r="CD17" s="172"/>
      <c r="CE17" s="173"/>
      <c r="CF17" s="173"/>
      <c r="CG17" s="173"/>
      <c r="CH17" s="171"/>
      <c r="CI17" s="129" t="s">
        <v>701</v>
      </c>
      <c r="CJ17" s="117">
        <v>44999</v>
      </c>
      <c r="CK17" s="117">
        <v>44999</v>
      </c>
      <c r="CL17" s="117"/>
      <c r="CM17" s="117">
        <v>44999</v>
      </c>
      <c r="CN17" s="133">
        <v>100</v>
      </c>
      <c r="CO17" s="117">
        <v>44999</v>
      </c>
      <c r="CP17" s="117"/>
      <c r="CQ17" s="164">
        <v>45041</v>
      </c>
      <c r="CR17" s="164">
        <v>45041</v>
      </c>
      <c r="CS17" s="164"/>
      <c r="CT17" s="164">
        <v>45041</v>
      </c>
      <c r="CU17" s="165">
        <v>100</v>
      </c>
      <c r="CV17" s="164">
        <v>45041</v>
      </c>
      <c r="CW17" s="117" t="s">
        <v>868</v>
      </c>
      <c r="CX17" s="147"/>
      <c r="CY17" s="147"/>
      <c r="CZ17" s="117">
        <v>44998</v>
      </c>
      <c r="DA17" s="117">
        <v>44999</v>
      </c>
      <c r="DB17" s="117"/>
      <c r="DC17" s="117">
        <v>45000</v>
      </c>
      <c r="DD17" s="133">
        <v>100</v>
      </c>
      <c r="DE17" s="117">
        <v>45012</v>
      </c>
      <c r="DF17" s="138"/>
      <c r="DG17" s="138">
        <v>45012</v>
      </c>
      <c r="DH17" s="139" t="s">
        <v>4383</v>
      </c>
      <c r="DI17" s="117">
        <v>45042</v>
      </c>
      <c r="DJ17" s="117">
        <v>45042</v>
      </c>
      <c r="DK17" s="117">
        <v>45042</v>
      </c>
      <c r="DL17" s="117">
        <v>45042</v>
      </c>
      <c r="DM17" s="117"/>
      <c r="DN17" s="117"/>
      <c r="DO17" s="117"/>
      <c r="DP17" s="117"/>
      <c r="DQ17" s="140"/>
      <c r="DR17" s="117"/>
      <c r="DS17" s="117"/>
      <c r="DT17" s="117">
        <v>45045</v>
      </c>
      <c r="DU17" s="117">
        <v>45045</v>
      </c>
      <c r="DV17" s="117"/>
      <c r="DW17" s="117">
        <v>45045</v>
      </c>
      <c r="DX17" s="133">
        <v>100</v>
      </c>
      <c r="DY17" s="117">
        <v>45045</v>
      </c>
      <c r="DZ17" s="117"/>
      <c r="EA17" s="117">
        <v>45026</v>
      </c>
      <c r="EB17" s="117">
        <v>45026</v>
      </c>
      <c r="EC17" s="117"/>
      <c r="ED17" s="117">
        <v>45026</v>
      </c>
      <c r="EE17" s="116">
        <v>100</v>
      </c>
      <c r="EF17" s="117">
        <v>45026</v>
      </c>
      <c r="EG17" s="117" t="s">
        <v>869</v>
      </c>
      <c r="EH17" s="117">
        <v>45026</v>
      </c>
      <c r="EI17" s="117">
        <v>45026</v>
      </c>
      <c r="EJ17" s="117">
        <v>45026</v>
      </c>
      <c r="EK17" s="117">
        <v>45027</v>
      </c>
      <c r="EL17" s="116">
        <v>60</v>
      </c>
      <c r="EM17" s="117"/>
      <c r="EN17" s="122" t="s">
        <v>869</v>
      </c>
      <c r="EO17" s="141"/>
      <c r="EP17" s="141"/>
      <c r="EQ17" s="141"/>
      <c r="ER17" s="141"/>
      <c r="ES17" s="141"/>
      <c r="ET17" s="141"/>
      <c r="EU17" s="141"/>
      <c r="EV17" s="117"/>
      <c r="EW17" s="117"/>
      <c r="EX17" s="117"/>
      <c r="EY17" s="117"/>
      <c r="EZ17" s="117"/>
      <c r="FA17" s="117"/>
      <c r="FB17" s="117"/>
      <c r="FC17" s="117">
        <v>45046</v>
      </c>
      <c r="FD17" s="117">
        <v>45046</v>
      </c>
      <c r="FE17" s="117">
        <v>45046</v>
      </c>
      <c r="FF17" s="117">
        <v>45047</v>
      </c>
      <c r="FG17" s="133">
        <v>50</v>
      </c>
      <c r="FH17" s="133"/>
      <c r="FI17" s="138"/>
      <c r="FJ17" s="142"/>
      <c r="FK17" s="142"/>
      <c r="FL17" s="143"/>
      <c r="FM17" s="143"/>
      <c r="FN17" s="139"/>
      <c r="FO17" s="142"/>
      <c r="FP17" s="142"/>
      <c r="FQ17" s="143"/>
      <c r="FR17" s="143"/>
      <c r="FS17" s="139"/>
    </row>
    <row r="18" spans="1:175" ht="20.100000000000001" customHeight="1" x14ac:dyDescent="0.5">
      <c r="A18" s="109">
        <v>17</v>
      </c>
      <c r="B18" s="109" t="s">
        <v>674</v>
      </c>
      <c r="C18" s="109">
        <v>17</v>
      </c>
      <c r="D18" s="110" t="s">
        <v>675</v>
      </c>
      <c r="E18" s="110" t="s">
        <v>676</v>
      </c>
      <c r="F18" s="110" t="s">
        <v>677</v>
      </c>
      <c r="G18" s="111" t="s">
        <v>21</v>
      </c>
      <c r="H18" s="110" t="s">
        <v>870</v>
      </c>
      <c r="I18" s="110" t="s">
        <v>871</v>
      </c>
      <c r="J18" s="110"/>
      <c r="K18" s="111" t="s">
        <v>872</v>
      </c>
      <c r="L18" s="111" t="s">
        <v>873</v>
      </c>
      <c r="M18" s="111"/>
      <c r="N18" s="111" t="s">
        <v>682</v>
      </c>
      <c r="O18" s="112" t="s">
        <v>875</v>
      </c>
      <c r="P18" s="113">
        <v>13.735536178422</v>
      </c>
      <c r="Q18" s="113">
        <v>100.51394629646499</v>
      </c>
      <c r="R18" s="114" t="s">
        <v>876</v>
      </c>
      <c r="S18" s="114" t="s">
        <v>877</v>
      </c>
      <c r="T18" s="115" t="s">
        <v>878</v>
      </c>
      <c r="U18" s="115" t="s">
        <v>879</v>
      </c>
      <c r="V18" s="115"/>
      <c r="W18" s="115" t="s">
        <v>880</v>
      </c>
      <c r="X18" s="115"/>
      <c r="Y18" s="115"/>
      <c r="Z18" s="181"/>
      <c r="AA18" s="181"/>
      <c r="AB18" s="115"/>
      <c r="AC18" s="211"/>
      <c r="AD18" s="116" t="s">
        <v>688</v>
      </c>
      <c r="AE18" s="116" t="s">
        <v>689</v>
      </c>
      <c r="AF18" s="117" t="s">
        <v>690</v>
      </c>
      <c r="AG18" s="132">
        <v>44978</v>
      </c>
      <c r="AH18" s="168" t="s">
        <v>764</v>
      </c>
      <c r="AI18" s="168" t="s">
        <v>764</v>
      </c>
      <c r="AJ18" s="145">
        <v>3.7</v>
      </c>
      <c r="AK18" s="146">
        <v>13.7</v>
      </c>
      <c r="AL18" s="146">
        <v>2.67</v>
      </c>
      <c r="AM18" s="146">
        <v>50.69</v>
      </c>
      <c r="AN18" s="224">
        <v>4</v>
      </c>
      <c r="AO18" s="147">
        <v>6</v>
      </c>
      <c r="AP18" s="116" t="s">
        <v>881</v>
      </c>
      <c r="AQ18" s="147" t="s">
        <v>882</v>
      </c>
      <c r="AR18" s="147">
        <v>3</v>
      </c>
      <c r="AS18" s="147"/>
      <c r="AT18" s="122">
        <v>44978</v>
      </c>
      <c r="AU18" s="142" t="s">
        <v>817</v>
      </c>
      <c r="AV18" s="149" t="s">
        <v>696</v>
      </c>
      <c r="AW18" s="150"/>
      <c r="AX18" s="149"/>
      <c r="AY18" s="149"/>
      <c r="AZ18" s="149"/>
      <c r="BA18" s="147" t="s">
        <v>697</v>
      </c>
      <c r="BB18" s="147" t="s">
        <v>697</v>
      </c>
      <c r="BC18" s="149"/>
      <c r="BD18" s="150" t="s">
        <v>698</v>
      </c>
      <c r="BE18" s="150"/>
      <c r="BF18" s="150"/>
      <c r="BG18" s="151" t="s">
        <v>699</v>
      </c>
      <c r="BH18" s="151" t="s">
        <v>700</v>
      </c>
      <c r="BI18" s="215" t="s">
        <v>701</v>
      </c>
      <c r="BJ18" s="152"/>
      <c r="BK18" s="152"/>
      <c r="BL18" s="153"/>
      <c r="BM18" s="154"/>
      <c r="BN18" s="155" t="s">
        <v>875</v>
      </c>
      <c r="BO18" s="131" t="s">
        <v>874</v>
      </c>
      <c r="BP18" s="131" t="s">
        <v>703</v>
      </c>
      <c r="BQ18" s="116" t="s">
        <v>704</v>
      </c>
      <c r="BR18" s="116" t="s">
        <v>705</v>
      </c>
      <c r="BS18" s="132">
        <v>44978</v>
      </c>
      <c r="BT18" s="133">
        <v>100</v>
      </c>
      <c r="BU18" s="132">
        <v>44978</v>
      </c>
      <c r="BV18" s="132"/>
      <c r="BW18" s="132"/>
      <c r="BX18" s="134"/>
      <c r="BY18" s="134"/>
      <c r="BZ18" s="134"/>
      <c r="CA18" s="132"/>
      <c r="CB18" s="135"/>
      <c r="CC18" s="132"/>
      <c r="CD18" s="132"/>
      <c r="CE18" s="136"/>
      <c r="CF18" s="136"/>
      <c r="CG18" s="136"/>
      <c r="CH18" s="135"/>
      <c r="CI18" s="129" t="s">
        <v>701</v>
      </c>
      <c r="CJ18" s="117">
        <v>45009</v>
      </c>
      <c r="CK18" s="117">
        <v>45009</v>
      </c>
      <c r="CL18" s="117"/>
      <c r="CM18" s="117">
        <v>45009</v>
      </c>
      <c r="CN18" s="133">
        <v>100</v>
      </c>
      <c r="CO18" s="117">
        <v>45009</v>
      </c>
      <c r="CP18" s="117"/>
      <c r="CQ18" s="137" t="s">
        <v>706</v>
      </c>
      <c r="CR18" s="132"/>
      <c r="CS18" s="117"/>
      <c r="CT18" s="132"/>
      <c r="CU18" s="133"/>
      <c r="CV18" s="137" t="s">
        <v>4382</v>
      </c>
      <c r="CW18" s="117"/>
      <c r="CX18" s="147"/>
      <c r="CY18" s="147"/>
      <c r="CZ18" s="117">
        <v>45009</v>
      </c>
      <c r="DA18" s="117">
        <v>45009</v>
      </c>
      <c r="DB18" s="117"/>
      <c r="DC18" s="117">
        <v>45012</v>
      </c>
      <c r="DD18" s="133">
        <v>100</v>
      </c>
      <c r="DE18" s="117">
        <v>45012</v>
      </c>
      <c r="DF18" s="174"/>
      <c r="DG18" s="138">
        <v>45012</v>
      </c>
      <c r="DH18" s="139" t="s">
        <v>4383</v>
      </c>
      <c r="DI18" s="117">
        <v>45040</v>
      </c>
      <c r="DJ18" s="117">
        <v>45040</v>
      </c>
      <c r="DK18" s="117">
        <v>45040</v>
      </c>
      <c r="DL18" s="117">
        <v>45040</v>
      </c>
      <c r="DM18" s="117"/>
      <c r="DN18" s="117"/>
      <c r="DO18" s="117"/>
      <c r="DP18" s="117"/>
      <c r="DQ18" s="140"/>
      <c r="DR18" s="117"/>
      <c r="DS18" s="117"/>
      <c r="DT18" s="117"/>
      <c r="DU18" s="117"/>
      <c r="DV18" s="117"/>
      <c r="DW18" s="117"/>
      <c r="DX18" s="133"/>
      <c r="DY18" s="117"/>
      <c r="DZ18" s="117"/>
      <c r="EA18" s="117">
        <v>45033</v>
      </c>
      <c r="EB18" s="117">
        <v>45033</v>
      </c>
      <c r="EC18" s="117"/>
      <c r="ED18" s="117">
        <v>45033</v>
      </c>
      <c r="EE18" s="116">
        <v>100</v>
      </c>
      <c r="EF18" s="117">
        <v>45033</v>
      </c>
      <c r="EG18" s="117" t="s">
        <v>740</v>
      </c>
      <c r="EH18" s="117">
        <v>45033</v>
      </c>
      <c r="EI18" s="117">
        <v>45033</v>
      </c>
      <c r="EJ18" s="117"/>
      <c r="EK18" s="117">
        <v>45033</v>
      </c>
      <c r="EL18" s="116">
        <v>100</v>
      </c>
      <c r="EM18" s="117">
        <v>45033</v>
      </c>
      <c r="EN18" s="122" t="s">
        <v>740</v>
      </c>
      <c r="EO18" s="141"/>
      <c r="EP18" s="141"/>
      <c r="EQ18" s="141"/>
      <c r="ER18" s="141"/>
      <c r="ES18" s="141"/>
      <c r="ET18" s="141"/>
      <c r="EU18" s="141"/>
      <c r="EV18" s="117"/>
      <c r="EW18" s="117"/>
      <c r="EX18" s="117"/>
      <c r="EY18" s="117"/>
      <c r="EZ18" s="117"/>
      <c r="FA18" s="117"/>
      <c r="FB18" s="117"/>
      <c r="FC18" s="117">
        <v>45049</v>
      </c>
      <c r="FD18" s="117">
        <v>45049</v>
      </c>
      <c r="FE18" s="117">
        <v>45049</v>
      </c>
      <c r="FF18" s="117">
        <v>45050</v>
      </c>
      <c r="FG18" s="133">
        <v>70</v>
      </c>
      <c r="FH18" s="133"/>
      <c r="FI18" s="117"/>
      <c r="FJ18" s="142"/>
      <c r="FK18" s="142"/>
      <c r="FL18" s="143"/>
      <c r="FM18" s="143"/>
      <c r="FN18" s="139"/>
      <c r="FO18" s="142"/>
      <c r="FP18" s="142"/>
      <c r="FQ18" s="143"/>
      <c r="FR18" s="143"/>
      <c r="FS18" s="139"/>
    </row>
    <row r="19" spans="1:175" ht="20.100000000000001" customHeight="1" x14ac:dyDescent="0.5">
      <c r="A19" s="109">
        <v>18</v>
      </c>
      <c r="B19" s="109" t="s">
        <v>674</v>
      </c>
      <c r="C19" s="109">
        <v>18</v>
      </c>
      <c r="D19" s="110" t="s">
        <v>675</v>
      </c>
      <c r="E19" s="110" t="s">
        <v>676</v>
      </c>
      <c r="F19" s="110" t="s">
        <v>677</v>
      </c>
      <c r="G19" s="111" t="s">
        <v>21</v>
      </c>
      <c r="H19" s="110" t="s">
        <v>883</v>
      </c>
      <c r="I19" s="110" t="s">
        <v>884</v>
      </c>
      <c r="J19" s="110"/>
      <c r="K19" s="111" t="s">
        <v>885</v>
      </c>
      <c r="L19" s="111"/>
      <c r="M19" s="111"/>
      <c r="N19" s="111" t="s">
        <v>682</v>
      </c>
      <c r="O19" s="112" t="s">
        <v>886</v>
      </c>
      <c r="P19" s="113">
        <v>13.6940455051071</v>
      </c>
      <c r="Q19" s="113">
        <v>100.52883531180601</v>
      </c>
      <c r="R19" s="114"/>
      <c r="S19" s="114"/>
      <c r="T19" s="115"/>
      <c r="U19" s="115"/>
      <c r="V19" s="115"/>
      <c r="W19" s="115" t="s">
        <v>887</v>
      </c>
      <c r="X19" s="115"/>
      <c r="Y19" s="115"/>
      <c r="Z19" s="181"/>
      <c r="AA19" s="181"/>
      <c r="AB19" s="115"/>
      <c r="AC19" s="211"/>
      <c r="AD19" s="116" t="s">
        <v>688</v>
      </c>
      <c r="AE19" s="116" t="s">
        <v>689</v>
      </c>
      <c r="AF19" s="117">
        <v>44980</v>
      </c>
      <c r="AG19" s="132">
        <v>44981</v>
      </c>
      <c r="AH19" s="118" t="s">
        <v>691</v>
      </c>
      <c r="AI19" s="118" t="s">
        <v>692</v>
      </c>
      <c r="AJ19" s="145">
        <v>4.9000000000000004</v>
      </c>
      <c r="AK19" s="146">
        <v>13.4</v>
      </c>
      <c r="AL19" s="146">
        <v>2.8</v>
      </c>
      <c r="AM19" s="146">
        <v>65.660000000000011</v>
      </c>
      <c r="AN19" s="147">
        <v>1</v>
      </c>
      <c r="AO19" s="147">
        <v>4</v>
      </c>
      <c r="AP19" s="116" t="s">
        <v>888</v>
      </c>
      <c r="AQ19" s="147" t="s">
        <v>752</v>
      </c>
      <c r="AR19" s="147">
        <v>1</v>
      </c>
      <c r="AS19" s="147"/>
      <c r="AT19" s="122"/>
      <c r="AU19" s="142"/>
      <c r="AV19" s="149" t="s">
        <v>725</v>
      </c>
      <c r="AW19" s="150"/>
      <c r="AX19" s="147" t="s">
        <v>889</v>
      </c>
      <c r="AY19" s="149"/>
      <c r="AZ19" s="149"/>
      <c r="BA19" s="149"/>
      <c r="BB19" s="149"/>
      <c r="BC19" s="149"/>
      <c r="BD19" s="150" t="s">
        <v>698</v>
      </c>
      <c r="BE19" s="150"/>
      <c r="BF19" s="150"/>
      <c r="BG19" s="151" t="s">
        <v>699</v>
      </c>
      <c r="BH19" s="163" t="s">
        <v>754</v>
      </c>
      <c r="BI19" s="151" t="s">
        <v>701</v>
      </c>
      <c r="BJ19" s="152"/>
      <c r="BK19" s="152"/>
      <c r="BL19" s="153"/>
      <c r="BM19" s="154"/>
      <c r="BN19" s="155" t="s">
        <v>886</v>
      </c>
      <c r="BO19" s="155" t="s">
        <v>886</v>
      </c>
      <c r="BP19" s="130" t="s">
        <v>866</v>
      </c>
      <c r="BQ19" s="116" t="s">
        <v>704</v>
      </c>
      <c r="BR19" s="116" t="s">
        <v>705</v>
      </c>
      <c r="BS19" s="132">
        <v>44984</v>
      </c>
      <c r="BT19" s="133">
        <v>100</v>
      </c>
      <c r="BU19" s="132">
        <v>44981</v>
      </c>
      <c r="BV19" s="132"/>
      <c r="BW19" s="132"/>
      <c r="BX19" s="134"/>
      <c r="BY19" s="134"/>
      <c r="BZ19" s="134"/>
      <c r="CA19" s="132"/>
      <c r="CB19" s="135"/>
      <c r="CC19" s="132"/>
      <c r="CD19" s="132"/>
      <c r="CE19" s="136"/>
      <c r="CF19" s="136"/>
      <c r="CG19" s="136"/>
      <c r="CH19" s="135"/>
      <c r="CI19" s="129" t="s">
        <v>701</v>
      </c>
      <c r="CJ19" s="117">
        <v>44993</v>
      </c>
      <c r="CK19" s="117">
        <v>44993</v>
      </c>
      <c r="CL19" s="117"/>
      <c r="CM19" s="117">
        <v>44993</v>
      </c>
      <c r="CN19" s="133">
        <v>100</v>
      </c>
      <c r="CO19" s="117">
        <v>44993</v>
      </c>
      <c r="CP19" s="117"/>
      <c r="CQ19" s="132">
        <v>45013</v>
      </c>
      <c r="CR19" s="132">
        <v>45013</v>
      </c>
      <c r="CS19" s="117"/>
      <c r="CT19" s="132">
        <v>45013</v>
      </c>
      <c r="CU19" s="133">
        <v>100</v>
      </c>
      <c r="CV19" s="132">
        <v>45013</v>
      </c>
      <c r="CW19" s="117" t="s">
        <v>727</v>
      </c>
      <c r="CX19" s="147" t="s">
        <v>889</v>
      </c>
      <c r="CY19" s="147"/>
      <c r="CZ19" s="117">
        <v>44992</v>
      </c>
      <c r="DA19" s="117">
        <v>44992</v>
      </c>
      <c r="DB19" s="117"/>
      <c r="DC19" s="117">
        <v>44992</v>
      </c>
      <c r="DD19" s="133">
        <v>100</v>
      </c>
      <c r="DE19" s="117">
        <v>44992</v>
      </c>
      <c r="DF19" s="138"/>
      <c r="DG19" s="138">
        <v>45012</v>
      </c>
      <c r="DH19" s="139" t="s">
        <v>4383</v>
      </c>
      <c r="DI19" s="117">
        <v>45041</v>
      </c>
      <c r="DJ19" s="117">
        <v>45041</v>
      </c>
      <c r="DK19" s="117">
        <v>45041</v>
      </c>
      <c r="DL19" s="117">
        <v>45041</v>
      </c>
      <c r="DM19" s="117"/>
      <c r="DN19" s="117"/>
      <c r="DO19" s="117"/>
      <c r="DP19" s="117"/>
      <c r="DQ19" s="140"/>
      <c r="DR19" s="117"/>
      <c r="DS19" s="117"/>
      <c r="DT19" s="117"/>
      <c r="DU19" s="117"/>
      <c r="DV19" s="117"/>
      <c r="DW19" s="117"/>
      <c r="DX19" s="133"/>
      <c r="DY19" s="117"/>
      <c r="DZ19" s="117"/>
      <c r="EA19" s="117">
        <v>45034</v>
      </c>
      <c r="EB19" s="117">
        <v>45034</v>
      </c>
      <c r="EC19" s="117"/>
      <c r="ED19" s="117">
        <v>45034</v>
      </c>
      <c r="EE19" s="116">
        <v>100</v>
      </c>
      <c r="EF19" s="117">
        <v>45034</v>
      </c>
      <c r="EG19" s="117" t="s">
        <v>890</v>
      </c>
      <c r="EH19" s="117">
        <v>45034</v>
      </c>
      <c r="EI19" s="117">
        <v>45034</v>
      </c>
      <c r="EJ19" s="117">
        <v>45034</v>
      </c>
      <c r="EK19" s="117">
        <v>45035</v>
      </c>
      <c r="EL19" s="116">
        <v>60</v>
      </c>
      <c r="EM19" s="117"/>
      <c r="EN19" s="122" t="s">
        <v>890</v>
      </c>
      <c r="EO19" s="141"/>
      <c r="EP19" s="141"/>
      <c r="EQ19" s="141"/>
      <c r="ER19" s="141"/>
      <c r="ES19" s="141"/>
      <c r="ET19" s="141"/>
      <c r="EU19" s="141"/>
      <c r="EV19" s="117"/>
      <c r="EW19" s="117"/>
      <c r="EX19" s="117"/>
      <c r="EY19" s="117"/>
      <c r="EZ19" s="117"/>
      <c r="FA19" s="117"/>
      <c r="FB19" s="117"/>
      <c r="FC19" s="117">
        <v>45055</v>
      </c>
      <c r="FD19" s="117">
        <v>45055</v>
      </c>
      <c r="FE19" s="117">
        <v>45055</v>
      </c>
      <c r="FF19" s="117">
        <v>45056</v>
      </c>
      <c r="FG19" s="133">
        <v>70</v>
      </c>
      <c r="FH19" s="133"/>
      <c r="FI19" s="117"/>
      <c r="FJ19" s="142"/>
      <c r="FK19" s="142"/>
      <c r="FL19" s="143">
        <v>243346</v>
      </c>
      <c r="FM19" s="143">
        <v>243346</v>
      </c>
      <c r="FN19" s="139" t="s">
        <v>708</v>
      </c>
      <c r="FO19" s="142"/>
      <c r="FP19" s="142"/>
      <c r="FQ19" s="143">
        <v>243346</v>
      </c>
      <c r="FR19" s="143">
        <v>243346</v>
      </c>
      <c r="FS19" s="157" t="s">
        <v>729</v>
      </c>
    </row>
    <row r="20" spans="1:175" ht="20.100000000000001" customHeight="1" x14ac:dyDescent="0.5">
      <c r="A20" s="109">
        <v>19</v>
      </c>
      <c r="B20" s="109" t="s">
        <v>674</v>
      </c>
      <c r="C20" s="109">
        <v>19</v>
      </c>
      <c r="D20" s="110" t="s">
        <v>675</v>
      </c>
      <c r="E20" s="110" t="s">
        <v>676</v>
      </c>
      <c r="F20" s="110" t="s">
        <v>677</v>
      </c>
      <c r="G20" s="111" t="s">
        <v>21</v>
      </c>
      <c r="H20" s="110" t="s">
        <v>891</v>
      </c>
      <c r="I20" s="110" t="s">
        <v>892</v>
      </c>
      <c r="J20" s="110"/>
      <c r="K20" s="111" t="s">
        <v>893</v>
      </c>
      <c r="L20" s="111" t="s">
        <v>894</v>
      </c>
      <c r="M20" s="111" t="s">
        <v>681</v>
      </c>
      <c r="N20" s="111" t="s">
        <v>682</v>
      </c>
      <c r="O20" s="225" t="s">
        <v>896</v>
      </c>
      <c r="P20" s="113">
        <v>13.781120410242901</v>
      </c>
      <c r="Q20" s="113">
        <v>100.48456466763</v>
      </c>
      <c r="R20" s="114" t="s">
        <v>897</v>
      </c>
      <c r="S20" s="114"/>
      <c r="T20" s="115" t="s">
        <v>898</v>
      </c>
      <c r="U20" s="115" t="s">
        <v>899</v>
      </c>
      <c r="V20" s="115"/>
      <c r="W20" s="115" t="s">
        <v>900</v>
      </c>
      <c r="X20" s="115" t="s">
        <v>895</v>
      </c>
      <c r="Y20" s="115" t="s">
        <v>4409</v>
      </c>
      <c r="Z20" s="181">
        <v>13.906597945081399</v>
      </c>
      <c r="AA20" s="181">
        <v>100.727812809653</v>
      </c>
      <c r="AB20" s="115" t="s">
        <v>4410</v>
      </c>
      <c r="AC20" s="211" t="s">
        <v>4411</v>
      </c>
      <c r="AD20" s="116" t="s">
        <v>688</v>
      </c>
      <c r="AE20" s="116" t="s">
        <v>689</v>
      </c>
      <c r="AF20" s="117">
        <v>44981</v>
      </c>
      <c r="AG20" s="132">
        <v>44980</v>
      </c>
      <c r="AH20" s="168" t="s">
        <v>764</v>
      </c>
      <c r="AI20" s="168" t="s">
        <v>764</v>
      </c>
      <c r="AJ20" s="145">
        <v>6</v>
      </c>
      <c r="AK20" s="146">
        <v>8</v>
      </c>
      <c r="AL20" s="146">
        <v>3.35</v>
      </c>
      <c r="AM20" s="146">
        <v>48</v>
      </c>
      <c r="AN20" s="147">
        <v>1</v>
      </c>
      <c r="AO20" s="147">
        <v>3</v>
      </c>
      <c r="AP20" s="116" t="s">
        <v>816</v>
      </c>
      <c r="AQ20" s="147" t="s">
        <v>882</v>
      </c>
      <c r="AR20" s="147">
        <v>3</v>
      </c>
      <c r="AS20" s="147"/>
      <c r="AT20" s="122">
        <v>44980</v>
      </c>
      <c r="AU20" s="148" t="s">
        <v>817</v>
      </c>
      <c r="AV20" s="149" t="s">
        <v>696</v>
      </c>
      <c r="AW20" s="150"/>
      <c r="AX20" s="149"/>
      <c r="AY20" s="149"/>
      <c r="AZ20" s="149"/>
      <c r="BA20" s="147" t="s">
        <v>901</v>
      </c>
      <c r="BB20" s="147" t="s">
        <v>902</v>
      </c>
      <c r="BC20" s="149"/>
      <c r="BD20" s="150" t="s">
        <v>698</v>
      </c>
      <c r="BE20" s="150"/>
      <c r="BF20" s="150"/>
      <c r="BG20" s="151" t="s">
        <v>699</v>
      </c>
      <c r="BH20" s="151" t="s">
        <v>700</v>
      </c>
      <c r="BI20" s="215" t="s">
        <v>701</v>
      </c>
      <c r="BJ20" s="152"/>
      <c r="BK20" s="152"/>
      <c r="BL20" s="170" t="s">
        <v>903</v>
      </c>
      <c r="BM20" s="154"/>
      <c r="BN20" s="155" t="s">
        <v>904</v>
      </c>
      <c r="BO20" s="226" t="s">
        <v>4412</v>
      </c>
      <c r="BP20" s="196" t="s">
        <v>795</v>
      </c>
      <c r="BQ20" s="116" t="s">
        <v>704</v>
      </c>
      <c r="BR20" s="116" t="s">
        <v>705</v>
      </c>
      <c r="BS20" s="132">
        <v>44980</v>
      </c>
      <c r="BT20" s="133">
        <v>100</v>
      </c>
      <c r="BU20" s="202" t="s">
        <v>796</v>
      </c>
      <c r="BV20" s="132"/>
      <c r="BW20" s="132"/>
      <c r="BX20" s="134" t="s">
        <v>616</v>
      </c>
      <c r="BY20" s="134" t="s">
        <v>616</v>
      </c>
      <c r="BZ20" s="134"/>
      <c r="CA20" s="132"/>
      <c r="CB20" s="216" t="s">
        <v>895</v>
      </c>
      <c r="CC20" s="202" t="s">
        <v>796</v>
      </c>
      <c r="CD20" s="132"/>
      <c r="CE20" s="136"/>
      <c r="CF20" s="136"/>
      <c r="CG20" s="136"/>
      <c r="CH20" s="135"/>
      <c r="CI20" s="214" t="s">
        <v>805</v>
      </c>
      <c r="CJ20" s="116"/>
      <c r="CK20" s="117"/>
      <c r="CL20" s="117"/>
      <c r="CM20" s="117"/>
      <c r="CN20" s="133"/>
      <c r="CO20" s="117"/>
      <c r="CP20" s="117"/>
      <c r="CQ20" s="137" t="s">
        <v>4382</v>
      </c>
      <c r="CR20" s="132"/>
      <c r="CS20" s="117"/>
      <c r="CT20" s="132"/>
      <c r="CU20" s="133"/>
      <c r="CV20" s="137" t="s">
        <v>4382</v>
      </c>
      <c r="CW20" s="117"/>
      <c r="CX20" s="147"/>
      <c r="CY20" s="147"/>
      <c r="CZ20" s="117">
        <v>45058</v>
      </c>
      <c r="DA20" s="117"/>
      <c r="DB20" s="117"/>
      <c r="DC20" s="117"/>
      <c r="DD20" s="133"/>
      <c r="DE20" s="117"/>
      <c r="DF20" s="138"/>
      <c r="DG20" s="138">
        <v>45051</v>
      </c>
      <c r="DH20" s="139" t="s">
        <v>4401</v>
      </c>
      <c r="DI20" s="117"/>
      <c r="DJ20" s="117"/>
      <c r="DK20" s="117"/>
      <c r="DL20" s="117"/>
      <c r="DM20" s="117"/>
      <c r="DN20" s="117"/>
      <c r="DO20" s="117"/>
      <c r="DP20" s="117"/>
      <c r="DQ20" s="140"/>
      <c r="DR20" s="117"/>
      <c r="DS20" s="117"/>
      <c r="DT20" s="117"/>
      <c r="DU20" s="117"/>
      <c r="DV20" s="117"/>
      <c r="DW20" s="117"/>
      <c r="DX20" s="133"/>
      <c r="DY20" s="117"/>
      <c r="DZ20" s="117"/>
      <c r="EA20" s="117"/>
      <c r="EB20" s="117"/>
      <c r="EC20" s="117"/>
      <c r="ED20" s="117"/>
      <c r="EE20" s="116"/>
      <c r="EF20" s="117"/>
      <c r="EG20" s="117"/>
      <c r="EH20" s="117"/>
      <c r="EI20" s="117"/>
      <c r="EJ20" s="117"/>
      <c r="EK20" s="117"/>
      <c r="EL20" s="133"/>
      <c r="EM20" s="117"/>
      <c r="EN20" s="122"/>
      <c r="EO20" s="141"/>
      <c r="EP20" s="141"/>
      <c r="EQ20" s="141"/>
      <c r="ER20" s="141"/>
      <c r="ES20" s="141"/>
      <c r="ET20" s="141"/>
      <c r="EU20" s="141"/>
      <c r="EV20" s="117"/>
      <c r="EW20" s="117"/>
      <c r="EX20" s="117"/>
      <c r="EY20" s="117"/>
      <c r="EZ20" s="117"/>
      <c r="FA20" s="117"/>
      <c r="FB20" s="117"/>
      <c r="FC20" s="117"/>
      <c r="FD20" s="117"/>
      <c r="FE20" s="117"/>
      <c r="FF20" s="117"/>
      <c r="FG20" s="133"/>
      <c r="FH20" s="133"/>
      <c r="FI20" s="117"/>
      <c r="FJ20" s="142"/>
      <c r="FK20" s="142"/>
      <c r="FL20" s="217"/>
      <c r="FM20" s="217"/>
      <c r="FN20" s="139"/>
      <c r="FO20" s="142"/>
      <c r="FP20" s="142"/>
      <c r="FQ20" s="217"/>
      <c r="FR20" s="217"/>
      <c r="FS20" s="139"/>
    </row>
    <row r="21" spans="1:175" s="208" customFormat="1" ht="20.100000000000001" customHeight="1" x14ac:dyDescent="0.5">
      <c r="A21" s="110">
        <v>20</v>
      </c>
      <c r="B21" s="110" t="s">
        <v>674</v>
      </c>
      <c r="C21" s="110">
        <v>20</v>
      </c>
      <c r="D21" s="110" t="s">
        <v>675</v>
      </c>
      <c r="E21" s="110" t="s">
        <v>676</v>
      </c>
      <c r="F21" s="110" t="s">
        <v>677</v>
      </c>
      <c r="G21" s="111" t="s">
        <v>21</v>
      </c>
      <c r="H21" s="110" t="s">
        <v>781</v>
      </c>
      <c r="I21" s="110" t="s">
        <v>781</v>
      </c>
      <c r="J21" s="110"/>
      <c r="K21" s="111" t="s">
        <v>905</v>
      </c>
      <c r="L21" s="111" t="s">
        <v>784</v>
      </c>
      <c r="M21" s="111" t="s">
        <v>681</v>
      </c>
      <c r="N21" s="111" t="s">
        <v>682</v>
      </c>
      <c r="O21" s="218" t="s">
        <v>906</v>
      </c>
      <c r="P21" s="176">
        <v>13.715851427713</v>
      </c>
      <c r="Q21" s="176">
        <v>100.639378796465</v>
      </c>
      <c r="R21" s="114" t="s">
        <v>907</v>
      </c>
      <c r="S21" s="114"/>
      <c r="T21" s="177" t="s">
        <v>788</v>
      </c>
      <c r="U21" s="178" t="s">
        <v>789</v>
      </c>
      <c r="V21" s="179" t="s">
        <v>790</v>
      </c>
      <c r="W21" s="180" t="s">
        <v>908</v>
      </c>
      <c r="X21" s="180"/>
      <c r="Y21" s="180"/>
      <c r="Z21" s="181"/>
      <c r="AA21" s="181"/>
      <c r="AB21" s="180"/>
      <c r="AC21" s="211"/>
      <c r="AD21" s="167" t="s">
        <v>688</v>
      </c>
      <c r="AE21" s="167" t="s">
        <v>689</v>
      </c>
      <c r="AF21" s="182">
        <v>44987</v>
      </c>
      <c r="AG21" s="183"/>
      <c r="AH21" s="139"/>
      <c r="AI21" s="139"/>
      <c r="AJ21" s="184"/>
      <c r="AK21" s="185"/>
      <c r="AL21" s="186"/>
      <c r="AM21" s="185"/>
      <c r="AN21" s="187"/>
      <c r="AO21" s="187"/>
      <c r="AP21" s="139"/>
      <c r="AQ21" s="187"/>
      <c r="AR21" s="187"/>
      <c r="AS21" s="187"/>
      <c r="AT21" s="188"/>
      <c r="AU21" s="189" t="s">
        <v>792</v>
      </c>
      <c r="AV21" s="190"/>
      <c r="AW21" s="191"/>
      <c r="AX21" s="190"/>
      <c r="AY21" s="190"/>
      <c r="AZ21" s="190"/>
      <c r="BA21" s="190"/>
      <c r="BB21" s="190"/>
      <c r="BC21" s="190"/>
      <c r="BD21" s="191"/>
      <c r="BE21" s="191"/>
      <c r="BF21" s="191"/>
      <c r="BG21" s="192"/>
      <c r="BH21" s="192"/>
      <c r="BI21" s="192"/>
      <c r="BJ21" s="193"/>
      <c r="BK21" s="194" t="s">
        <v>793</v>
      </c>
      <c r="BL21" s="155"/>
      <c r="BM21" s="195"/>
      <c r="BN21" s="155" t="s">
        <v>906</v>
      </c>
      <c r="BO21" s="130"/>
      <c r="BP21" s="196" t="s">
        <v>795</v>
      </c>
      <c r="BQ21" s="139" t="s">
        <v>704</v>
      </c>
      <c r="BR21" s="116" t="s">
        <v>705</v>
      </c>
      <c r="BS21" s="79"/>
      <c r="BT21" s="198"/>
      <c r="BU21" s="199"/>
      <c r="BV21" s="132" t="s">
        <v>614</v>
      </c>
      <c r="BW21" s="172" t="s">
        <v>614</v>
      </c>
      <c r="BX21" s="134" t="s">
        <v>616</v>
      </c>
      <c r="BY21" s="134" t="s">
        <v>616</v>
      </c>
      <c r="BZ21" s="134"/>
      <c r="CA21" s="200"/>
      <c r="CB21" s="171" t="s">
        <v>809</v>
      </c>
      <c r="CC21" s="227"/>
      <c r="CD21" s="227"/>
      <c r="CE21" s="227"/>
      <c r="CF21" s="227"/>
      <c r="CG21" s="227"/>
      <c r="CH21" s="174"/>
      <c r="CI21" s="129"/>
      <c r="CJ21" s="183"/>
      <c r="CK21" s="183"/>
      <c r="CL21" s="183"/>
      <c r="CM21" s="183"/>
      <c r="CN21" s="204"/>
      <c r="CO21" s="183"/>
      <c r="CP21" s="183"/>
      <c r="CQ21" s="434"/>
      <c r="CR21" s="202"/>
      <c r="CS21" s="438"/>
      <c r="CT21" s="202"/>
      <c r="CU21" s="439"/>
      <c r="CV21" s="434"/>
      <c r="CW21" s="183"/>
      <c r="CX21" s="147"/>
      <c r="CY21" s="147"/>
      <c r="CZ21" s="183"/>
      <c r="DA21" s="183"/>
      <c r="DB21" s="183"/>
      <c r="DC21" s="183"/>
      <c r="DD21" s="204"/>
      <c r="DE21" s="183"/>
      <c r="DF21" s="228"/>
      <c r="DG21" s="138"/>
      <c r="DH21" s="139"/>
      <c r="DI21" s="117"/>
      <c r="DJ21" s="117"/>
      <c r="DK21" s="117"/>
      <c r="DL21" s="117"/>
      <c r="DM21" s="183"/>
      <c r="DN21" s="183"/>
      <c r="DO21" s="183"/>
      <c r="DP21" s="183"/>
      <c r="DQ21" s="206"/>
      <c r="DR21" s="183"/>
      <c r="DS21" s="183"/>
      <c r="DT21" s="117"/>
      <c r="DU21" s="117"/>
      <c r="DV21" s="117"/>
      <c r="DW21" s="117"/>
      <c r="DX21" s="204"/>
      <c r="DY21" s="117"/>
      <c r="DZ21" s="183"/>
      <c r="EA21" s="183"/>
      <c r="EB21" s="183"/>
      <c r="EC21" s="183"/>
      <c r="ED21" s="183"/>
      <c r="EE21" s="139"/>
      <c r="EF21" s="183"/>
      <c r="EG21" s="183"/>
      <c r="EH21" s="117"/>
      <c r="EI21" s="117"/>
      <c r="EJ21" s="117"/>
      <c r="EK21" s="117"/>
      <c r="EL21" s="204"/>
      <c r="EM21" s="117"/>
      <c r="EN21" s="122"/>
      <c r="EO21" s="207"/>
      <c r="EP21" s="207"/>
      <c r="EQ21" s="207"/>
      <c r="ER21" s="207"/>
      <c r="ES21" s="207"/>
      <c r="ET21" s="207"/>
      <c r="EU21" s="207"/>
      <c r="EV21" s="183"/>
      <c r="EW21" s="183"/>
      <c r="EX21" s="183"/>
      <c r="EY21" s="183"/>
      <c r="EZ21" s="183"/>
      <c r="FA21" s="183"/>
      <c r="FB21" s="183"/>
      <c r="FC21" s="117"/>
      <c r="FD21" s="117"/>
      <c r="FE21" s="117"/>
      <c r="FF21" s="117"/>
      <c r="FG21" s="204"/>
      <c r="FH21" s="204"/>
      <c r="FI21" s="183"/>
      <c r="FJ21" s="189"/>
      <c r="FK21" s="189"/>
      <c r="FL21" s="143"/>
      <c r="FM21" s="143"/>
      <c r="FN21" s="139"/>
      <c r="FO21" s="189"/>
      <c r="FP21" s="189"/>
      <c r="FQ21" s="143"/>
      <c r="FR21" s="143"/>
      <c r="FS21" s="139"/>
    </row>
    <row r="22" spans="1:175" ht="20.100000000000001" customHeight="1" x14ac:dyDescent="0.5">
      <c r="A22" s="109">
        <v>21</v>
      </c>
      <c r="B22" s="109" t="s">
        <v>674</v>
      </c>
      <c r="C22" s="109">
        <v>21</v>
      </c>
      <c r="D22" s="110" t="s">
        <v>675</v>
      </c>
      <c r="E22" s="110" t="s">
        <v>676</v>
      </c>
      <c r="F22" s="110" t="s">
        <v>677</v>
      </c>
      <c r="G22" s="111" t="s">
        <v>21</v>
      </c>
      <c r="H22" s="110" t="s">
        <v>909</v>
      </c>
      <c r="I22" s="110" t="s">
        <v>910</v>
      </c>
      <c r="J22" s="110"/>
      <c r="K22" s="144" t="s">
        <v>911</v>
      </c>
      <c r="L22" s="111"/>
      <c r="M22" s="111" t="s">
        <v>912</v>
      </c>
      <c r="N22" s="111" t="s">
        <v>682</v>
      </c>
      <c r="O22" s="112" t="s">
        <v>914</v>
      </c>
      <c r="P22" s="113">
        <v>13.7630417220601</v>
      </c>
      <c r="Q22" s="113">
        <v>100.489364950555</v>
      </c>
      <c r="R22" s="114" t="s">
        <v>915</v>
      </c>
      <c r="S22" s="114"/>
      <c r="T22" s="115" t="s">
        <v>916</v>
      </c>
      <c r="U22" s="115" t="s">
        <v>917</v>
      </c>
      <c r="V22" s="115"/>
      <c r="W22" s="115" t="s">
        <v>918</v>
      </c>
      <c r="X22" s="115"/>
      <c r="Y22" s="115"/>
      <c r="Z22" s="181"/>
      <c r="AA22" s="181"/>
      <c r="AB22" s="115"/>
      <c r="AC22" s="211"/>
      <c r="AD22" s="166" t="s">
        <v>688</v>
      </c>
      <c r="AE22" s="166" t="s">
        <v>689</v>
      </c>
      <c r="AF22" s="117">
        <v>44981</v>
      </c>
      <c r="AG22" s="132">
        <v>44980</v>
      </c>
      <c r="AH22" s="168" t="s">
        <v>764</v>
      </c>
      <c r="AI22" s="168" t="s">
        <v>764</v>
      </c>
      <c r="AJ22" s="145">
        <v>7.6</v>
      </c>
      <c r="AK22" s="146">
        <v>12</v>
      </c>
      <c r="AL22" s="146">
        <v>3.4</v>
      </c>
      <c r="AM22" s="146">
        <v>91.199999999999989</v>
      </c>
      <c r="AN22" s="147">
        <v>2</v>
      </c>
      <c r="AO22" s="147">
        <v>5</v>
      </c>
      <c r="AP22" s="116" t="s">
        <v>919</v>
      </c>
      <c r="AQ22" s="147" t="s">
        <v>694</v>
      </c>
      <c r="AR22" s="147">
        <v>3</v>
      </c>
      <c r="AS22" s="147"/>
      <c r="AT22" s="122">
        <v>44981</v>
      </c>
      <c r="AU22" s="148" t="s">
        <v>817</v>
      </c>
      <c r="AV22" s="149" t="s">
        <v>696</v>
      </c>
      <c r="AW22" s="150" t="s">
        <v>849</v>
      </c>
      <c r="AX22" s="149"/>
      <c r="AY22" s="149"/>
      <c r="AZ22" s="149"/>
      <c r="BA22" s="149"/>
      <c r="BB22" s="149"/>
      <c r="BC22" s="149"/>
      <c r="BD22" s="150" t="s">
        <v>698</v>
      </c>
      <c r="BE22" s="150"/>
      <c r="BF22" s="150"/>
      <c r="BG22" s="151" t="s">
        <v>699</v>
      </c>
      <c r="BH22" s="151" t="s">
        <v>700</v>
      </c>
      <c r="BI22" s="215" t="s">
        <v>701</v>
      </c>
      <c r="BJ22" s="152"/>
      <c r="BK22" s="152"/>
      <c r="BL22" s="170" t="s">
        <v>920</v>
      </c>
      <c r="BM22" s="154"/>
      <c r="BN22" s="155" t="s">
        <v>921</v>
      </c>
      <c r="BO22" s="131" t="s">
        <v>913</v>
      </c>
      <c r="BP22" s="131" t="s">
        <v>703</v>
      </c>
      <c r="BQ22" s="116" t="s">
        <v>704</v>
      </c>
      <c r="BR22" s="116" t="s">
        <v>705</v>
      </c>
      <c r="BS22" s="132">
        <v>44985</v>
      </c>
      <c r="BT22" s="133">
        <v>100</v>
      </c>
      <c r="BU22" s="132">
        <v>44980</v>
      </c>
      <c r="BV22" s="132"/>
      <c r="BW22" s="132"/>
      <c r="BX22" s="134"/>
      <c r="BY22" s="134"/>
      <c r="BZ22" s="134"/>
      <c r="CA22" s="132"/>
      <c r="CB22" s="135"/>
      <c r="CC22" s="132"/>
      <c r="CD22" s="132"/>
      <c r="CE22" s="136"/>
      <c r="CF22" s="136"/>
      <c r="CG22" s="136"/>
      <c r="CH22" s="135"/>
      <c r="CI22" s="129" t="s">
        <v>701</v>
      </c>
      <c r="CJ22" s="117">
        <v>45008</v>
      </c>
      <c r="CK22" s="117">
        <v>45008</v>
      </c>
      <c r="CL22" s="117"/>
      <c r="CM22" s="117">
        <v>45008</v>
      </c>
      <c r="CN22" s="133">
        <v>100</v>
      </c>
      <c r="CO22" s="117">
        <v>45008</v>
      </c>
      <c r="CP22" s="117"/>
      <c r="CQ22" s="132">
        <v>45011</v>
      </c>
      <c r="CR22" s="132">
        <v>45011</v>
      </c>
      <c r="CS22" s="117"/>
      <c r="CT22" s="132">
        <v>45011</v>
      </c>
      <c r="CU22" s="133">
        <v>100</v>
      </c>
      <c r="CV22" s="132">
        <v>45011</v>
      </c>
      <c r="CW22" s="117"/>
      <c r="CX22" s="147"/>
      <c r="CY22" s="147"/>
      <c r="CZ22" s="117">
        <v>45008</v>
      </c>
      <c r="DA22" s="117">
        <v>45008</v>
      </c>
      <c r="DB22" s="117"/>
      <c r="DC22" s="117">
        <v>45015</v>
      </c>
      <c r="DD22" s="133">
        <v>100</v>
      </c>
      <c r="DE22" s="117">
        <v>45015</v>
      </c>
      <c r="DF22" s="138"/>
      <c r="DG22" s="138">
        <v>45012</v>
      </c>
      <c r="DH22" s="139" t="s">
        <v>4383</v>
      </c>
      <c r="DI22" s="117">
        <v>45035</v>
      </c>
      <c r="DJ22" s="117">
        <v>45035</v>
      </c>
      <c r="DK22" s="117">
        <v>45035</v>
      </c>
      <c r="DL22" s="117">
        <v>45035</v>
      </c>
      <c r="DM22" s="117"/>
      <c r="DN22" s="117"/>
      <c r="DO22" s="117"/>
      <c r="DP22" s="117"/>
      <c r="DQ22" s="140"/>
      <c r="DR22" s="117"/>
      <c r="DS22" s="117"/>
      <c r="DT22" s="117">
        <v>45052</v>
      </c>
      <c r="DU22" s="117">
        <v>45052</v>
      </c>
      <c r="DV22" s="117"/>
      <c r="DW22" s="117">
        <v>45052</v>
      </c>
      <c r="DX22" s="133">
        <v>100</v>
      </c>
      <c r="DY22" s="117">
        <v>45052</v>
      </c>
      <c r="DZ22" s="117"/>
      <c r="EA22" s="117">
        <v>45034</v>
      </c>
      <c r="EB22" s="117">
        <v>45034</v>
      </c>
      <c r="EC22" s="117"/>
      <c r="ED22" s="117">
        <v>45034</v>
      </c>
      <c r="EE22" s="116">
        <v>100</v>
      </c>
      <c r="EF22" s="117">
        <v>45034</v>
      </c>
      <c r="EG22" s="117" t="s">
        <v>780</v>
      </c>
      <c r="EH22" s="117">
        <v>45034</v>
      </c>
      <c r="EI22" s="117">
        <v>45034</v>
      </c>
      <c r="EJ22" s="117">
        <v>45034</v>
      </c>
      <c r="EK22" s="117">
        <v>45035</v>
      </c>
      <c r="EL22" s="116">
        <v>60</v>
      </c>
      <c r="EM22" s="117"/>
      <c r="EN22" s="122" t="s">
        <v>780</v>
      </c>
      <c r="EO22" s="141"/>
      <c r="EP22" s="141"/>
      <c r="EQ22" s="141"/>
      <c r="ER22" s="141"/>
      <c r="ES22" s="141"/>
      <c r="ET22" s="141"/>
      <c r="EU22" s="141"/>
      <c r="EV22" s="117"/>
      <c r="EW22" s="117"/>
      <c r="EX22" s="117"/>
      <c r="EY22" s="117"/>
      <c r="EZ22" s="117"/>
      <c r="FA22" s="117"/>
      <c r="FB22" s="117"/>
      <c r="FC22" s="117">
        <v>45049</v>
      </c>
      <c r="FD22" s="117">
        <v>45049</v>
      </c>
      <c r="FE22" s="117">
        <v>45049</v>
      </c>
      <c r="FF22" s="117">
        <v>45050</v>
      </c>
      <c r="FG22" s="133">
        <v>70</v>
      </c>
      <c r="FH22" s="133"/>
      <c r="FI22" s="117"/>
      <c r="FJ22" s="142"/>
      <c r="FK22" s="142"/>
      <c r="FL22" s="143">
        <v>243346</v>
      </c>
      <c r="FM22" s="143">
        <v>243346</v>
      </c>
      <c r="FN22" s="139" t="s">
        <v>708</v>
      </c>
      <c r="FO22" s="142"/>
      <c r="FP22" s="142"/>
      <c r="FQ22" s="143">
        <v>243346</v>
      </c>
      <c r="FR22" s="143">
        <v>243346</v>
      </c>
      <c r="FS22" s="157" t="s">
        <v>729</v>
      </c>
    </row>
    <row r="23" spans="1:175" ht="20.100000000000001" customHeight="1" x14ac:dyDescent="0.5">
      <c r="A23" s="109">
        <v>22</v>
      </c>
      <c r="B23" s="109" t="s">
        <v>674</v>
      </c>
      <c r="C23" s="109">
        <v>22</v>
      </c>
      <c r="D23" s="110" t="s">
        <v>675</v>
      </c>
      <c r="E23" s="110" t="s">
        <v>676</v>
      </c>
      <c r="F23" s="110" t="s">
        <v>677</v>
      </c>
      <c r="G23" s="111" t="s">
        <v>21</v>
      </c>
      <c r="H23" s="110" t="s">
        <v>891</v>
      </c>
      <c r="I23" s="110" t="s">
        <v>922</v>
      </c>
      <c r="J23" s="110"/>
      <c r="K23" s="111" t="s">
        <v>923</v>
      </c>
      <c r="L23" s="111"/>
      <c r="M23" s="111" t="s">
        <v>924</v>
      </c>
      <c r="N23" s="111" t="s">
        <v>682</v>
      </c>
      <c r="O23" s="112" t="s">
        <v>925</v>
      </c>
      <c r="P23" s="113">
        <v>13.7954648607381</v>
      </c>
      <c r="Q23" s="113">
        <v>100.511267416398</v>
      </c>
      <c r="R23" s="114" t="s">
        <v>926</v>
      </c>
      <c r="S23" s="114" t="s">
        <v>927</v>
      </c>
      <c r="T23" s="115"/>
      <c r="U23" s="115"/>
      <c r="V23" s="115"/>
      <c r="W23" s="115"/>
      <c r="X23" s="115"/>
      <c r="Y23" s="115"/>
      <c r="Z23" s="181"/>
      <c r="AA23" s="181"/>
      <c r="AB23" s="115"/>
      <c r="AC23" s="211"/>
      <c r="AD23" s="116" t="s">
        <v>688</v>
      </c>
      <c r="AE23" s="116" t="s">
        <v>689</v>
      </c>
      <c r="AF23" s="117">
        <v>44981</v>
      </c>
      <c r="AG23" s="132">
        <v>44980</v>
      </c>
      <c r="AH23" s="168" t="s">
        <v>764</v>
      </c>
      <c r="AI23" s="168" t="s">
        <v>764</v>
      </c>
      <c r="AJ23" s="145">
        <v>4.8</v>
      </c>
      <c r="AK23" s="146">
        <v>9.5</v>
      </c>
      <c r="AL23" s="146">
        <v>3.6</v>
      </c>
      <c r="AM23" s="146">
        <v>45.6</v>
      </c>
      <c r="AN23" s="147">
        <v>1</v>
      </c>
      <c r="AO23" s="147">
        <v>3</v>
      </c>
      <c r="AP23" s="116" t="s">
        <v>928</v>
      </c>
      <c r="AQ23" s="147" t="s">
        <v>863</v>
      </c>
      <c r="AR23" s="147">
        <v>3</v>
      </c>
      <c r="AS23" s="147"/>
      <c r="AT23" s="122">
        <v>44980</v>
      </c>
      <c r="AU23" s="148" t="s">
        <v>929</v>
      </c>
      <c r="AV23" s="149" t="s">
        <v>930</v>
      </c>
      <c r="AW23" s="150"/>
      <c r="AX23" s="147"/>
      <c r="AY23" s="147"/>
      <c r="AZ23" s="147"/>
      <c r="BA23" s="147"/>
      <c r="BB23" s="147" t="s">
        <v>697</v>
      </c>
      <c r="BC23" s="147"/>
      <c r="BD23" s="150"/>
      <c r="BE23" s="150" t="s">
        <v>931</v>
      </c>
      <c r="BF23" s="158">
        <v>2</v>
      </c>
      <c r="BG23" s="151" t="s">
        <v>699</v>
      </c>
      <c r="BH23" s="151" t="s">
        <v>700</v>
      </c>
      <c r="BI23" s="163" t="s">
        <v>701</v>
      </c>
      <c r="BJ23" s="152"/>
      <c r="BK23" s="152"/>
      <c r="BL23" s="170" t="s">
        <v>932</v>
      </c>
      <c r="BM23" s="154"/>
      <c r="BN23" s="155" t="s">
        <v>925</v>
      </c>
      <c r="BO23" s="155" t="s">
        <v>925</v>
      </c>
      <c r="BP23" s="130" t="s">
        <v>866</v>
      </c>
      <c r="BQ23" s="116" t="s">
        <v>704</v>
      </c>
      <c r="BR23" s="116" t="s">
        <v>705</v>
      </c>
      <c r="BS23" s="132">
        <v>44980</v>
      </c>
      <c r="BT23" s="133">
        <v>100</v>
      </c>
      <c r="BU23" s="132">
        <v>44980</v>
      </c>
      <c r="BV23" s="132"/>
      <c r="BW23" s="132"/>
      <c r="BX23" s="134"/>
      <c r="BY23" s="134"/>
      <c r="BZ23" s="134"/>
      <c r="CA23" s="132"/>
      <c r="CB23" s="135"/>
      <c r="CC23" s="132"/>
      <c r="CD23" s="132"/>
      <c r="CE23" s="136"/>
      <c r="CF23" s="136"/>
      <c r="CG23" s="136"/>
      <c r="CH23" s="135"/>
      <c r="CI23" s="129" t="s">
        <v>701</v>
      </c>
      <c r="CJ23" s="117">
        <v>45012</v>
      </c>
      <c r="CK23" s="117">
        <v>45012</v>
      </c>
      <c r="CL23" s="117" t="s">
        <v>933</v>
      </c>
      <c r="CM23" s="117">
        <v>45012</v>
      </c>
      <c r="CN23" s="133">
        <v>100</v>
      </c>
      <c r="CO23" s="117">
        <v>45012</v>
      </c>
      <c r="CP23" s="117"/>
      <c r="CQ23" s="132">
        <v>45019</v>
      </c>
      <c r="CR23" s="132">
        <v>45019</v>
      </c>
      <c r="CS23" s="117"/>
      <c r="CT23" s="132">
        <v>45019</v>
      </c>
      <c r="CU23" s="133">
        <v>100</v>
      </c>
      <c r="CV23" s="132">
        <v>45019</v>
      </c>
      <c r="CW23" s="117"/>
      <c r="CX23" s="147"/>
      <c r="CY23" s="147"/>
      <c r="CZ23" s="117">
        <v>45012</v>
      </c>
      <c r="DA23" s="117">
        <v>45012</v>
      </c>
      <c r="DB23" s="117"/>
      <c r="DC23" s="117">
        <v>45013</v>
      </c>
      <c r="DD23" s="133">
        <v>100</v>
      </c>
      <c r="DE23" s="117">
        <v>45013</v>
      </c>
      <c r="DF23" s="138" t="s">
        <v>934</v>
      </c>
      <c r="DG23" s="138">
        <v>45019</v>
      </c>
      <c r="DH23" s="139" t="s">
        <v>4413</v>
      </c>
      <c r="DI23" s="117">
        <v>45035</v>
      </c>
      <c r="DJ23" s="117">
        <v>45035</v>
      </c>
      <c r="DK23" s="117">
        <v>45035</v>
      </c>
      <c r="DL23" s="117">
        <v>45035</v>
      </c>
      <c r="DM23" s="117"/>
      <c r="DN23" s="117"/>
      <c r="DO23" s="117"/>
      <c r="DP23" s="117"/>
      <c r="DQ23" s="140"/>
      <c r="DR23" s="117"/>
      <c r="DS23" s="117"/>
      <c r="DT23" s="117"/>
      <c r="DU23" s="117"/>
      <c r="DV23" s="117"/>
      <c r="DW23" s="117"/>
      <c r="DX23" s="133"/>
      <c r="DY23" s="117"/>
      <c r="DZ23" s="117"/>
      <c r="EA23" s="117">
        <v>45037</v>
      </c>
      <c r="EB23" s="117">
        <v>45037</v>
      </c>
      <c r="EC23" s="117"/>
      <c r="ED23" s="117">
        <v>45037</v>
      </c>
      <c r="EE23" s="116">
        <v>100</v>
      </c>
      <c r="EF23" s="117">
        <v>45037</v>
      </c>
      <c r="EG23" s="117" t="s">
        <v>935</v>
      </c>
      <c r="EH23" s="117">
        <v>45037</v>
      </c>
      <c r="EI23" s="117">
        <v>45037</v>
      </c>
      <c r="EJ23" s="117">
        <v>45037</v>
      </c>
      <c r="EK23" s="117">
        <v>45038</v>
      </c>
      <c r="EL23" s="116">
        <v>60</v>
      </c>
      <c r="EM23" s="117"/>
      <c r="EN23" s="122" t="s">
        <v>935</v>
      </c>
      <c r="EO23" s="141"/>
      <c r="EP23" s="141"/>
      <c r="EQ23" s="141"/>
      <c r="ER23" s="141"/>
      <c r="ES23" s="141"/>
      <c r="ET23" s="141"/>
      <c r="EU23" s="141"/>
      <c r="EV23" s="117"/>
      <c r="EW23" s="117"/>
      <c r="EX23" s="117"/>
      <c r="EY23" s="117"/>
      <c r="EZ23" s="117"/>
      <c r="FA23" s="117"/>
      <c r="FB23" s="117"/>
      <c r="FC23" s="117">
        <v>45051</v>
      </c>
      <c r="FD23" s="117">
        <v>45051</v>
      </c>
      <c r="FE23" s="117">
        <v>45051</v>
      </c>
      <c r="FF23" s="117">
        <v>45052</v>
      </c>
      <c r="FG23" s="133">
        <v>70</v>
      </c>
      <c r="FH23" s="133"/>
      <c r="FI23" s="117"/>
      <c r="FJ23" s="142"/>
      <c r="FK23" s="142"/>
      <c r="FL23" s="143"/>
      <c r="FM23" s="143"/>
      <c r="FN23" s="139"/>
      <c r="FO23" s="142"/>
      <c r="FP23" s="142"/>
      <c r="FQ23" s="143"/>
      <c r="FR23" s="143"/>
      <c r="FS23" s="139"/>
    </row>
    <row r="24" spans="1:175" ht="20.100000000000001" customHeight="1" x14ac:dyDescent="0.5">
      <c r="A24" s="109">
        <v>23</v>
      </c>
      <c r="B24" s="109" t="s">
        <v>674</v>
      </c>
      <c r="C24" s="109">
        <v>23</v>
      </c>
      <c r="D24" s="110" t="s">
        <v>675</v>
      </c>
      <c r="E24" s="110" t="s">
        <v>676</v>
      </c>
      <c r="F24" s="110" t="s">
        <v>677</v>
      </c>
      <c r="G24" s="111" t="s">
        <v>21</v>
      </c>
      <c r="H24" s="110" t="s">
        <v>755</v>
      </c>
      <c r="I24" s="110" t="s">
        <v>936</v>
      </c>
      <c r="J24" s="110"/>
      <c r="K24" s="111" t="s">
        <v>937</v>
      </c>
      <c r="L24" s="111"/>
      <c r="M24" s="111" t="s">
        <v>938</v>
      </c>
      <c r="N24" s="111" t="s">
        <v>682</v>
      </c>
      <c r="O24" s="209" t="s">
        <v>940</v>
      </c>
      <c r="P24" s="113">
        <v>13.7554046005069</v>
      </c>
      <c r="Q24" s="113">
        <v>100.614491208305</v>
      </c>
      <c r="R24" s="114" t="s">
        <v>941</v>
      </c>
      <c r="S24" s="113" t="s">
        <v>942</v>
      </c>
      <c r="T24" s="115"/>
      <c r="U24" s="115"/>
      <c r="V24" s="115"/>
      <c r="W24" s="115" t="s">
        <v>943</v>
      </c>
      <c r="X24" s="115" t="s">
        <v>939</v>
      </c>
      <c r="Y24" s="115" t="s">
        <v>4414</v>
      </c>
      <c r="Z24" s="181">
        <v>13.888831775703</v>
      </c>
      <c r="AA24" s="181">
        <v>100.807235501375</v>
      </c>
      <c r="AB24" s="115" t="s">
        <v>4415</v>
      </c>
      <c r="AC24" s="211" t="s">
        <v>4416</v>
      </c>
      <c r="AD24" s="116" t="s">
        <v>688</v>
      </c>
      <c r="AE24" s="116" t="s">
        <v>689</v>
      </c>
      <c r="AF24" s="117">
        <v>44986</v>
      </c>
      <c r="AG24" s="132">
        <v>44986</v>
      </c>
      <c r="AH24" s="199" t="s">
        <v>616</v>
      </c>
      <c r="AI24" s="199" t="s">
        <v>616</v>
      </c>
      <c r="AJ24" s="145"/>
      <c r="AK24" s="146"/>
      <c r="AL24" s="212"/>
      <c r="AM24" s="146"/>
      <c r="AN24" s="147"/>
      <c r="AO24" s="147"/>
      <c r="AP24" s="116"/>
      <c r="AQ24" s="147"/>
      <c r="AR24" s="147"/>
      <c r="AS24" s="147"/>
      <c r="AT24" s="122"/>
      <c r="AU24" s="148" t="s">
        <v>804</v>
      </c>
      <c r="AV24" s="149"/>
      <c r="AW24" s="150"/>
      <c r="AX24" s="149"/>
      <c r="AY24" s="149"/>
      <c r="AZ24" s="149"/>
      <c r="BA24" s="149"/>
      <c r="BB24" s="149"/>
      <c r="BC24" s="149"/>
      <c r="BD24" s="150"/>
      <c r="BE24" s="150"/>
      <c r="BF24" s="150"/>
      <c r="BG24" s="151"/>
      <c r="BH24" s="151"/>
      <c r="BI24" s="151" t="s">
        <v>805</v>
      </c>
      <c r="BJ24" s="152"/>
      <c r="BK24" s="152"/>
      <c r="BL24" s="153"/>
      <c r="BM24" s="154"/>
      <c r="BN24" s="155" t="s">
        <v>944</v>
      </c>
      <c r="BO24" s="130" t="s">
        <v>939</v>
      </c>
      <c r="BP24" s="196" t="s">
        <v>795</v>
      </c>
      <c r="BQ24" s="116" t="s">
        <v>704</v>
      </c>
      <c r="BR24" s="116" t="s">
        <v>705</v>
      </c>
      <c r="BS24" s="132">
        <v>44986</v>
      </c>
      <c r="BT24" s="133">
        <v>100</v>
      </c>
      <c r="BU24" s="202" t="s">
        <v>796</v>
      </c>
      <c r="BV24" s="132"/>
      <c r="BW24" s="132"/>
      <c r="BX24" s="134" t="s">
        <v>616</v>
      </c>
      <c r="BY24" s="134" t="s">
        <v>616</v>
      </c>
      <c r="BZ24" s="134"/>
      <c r="CA24" s="132"/>
      <c r="CB24" s="216" t="s">
        <v>939</v>
      </c>
      <c r="CC24" s="202" t="s">
        <v>796</v>
      </c>
      <c r="CD24" s="172"/>
      <c r="CE24" s="173"/>
      <c r="CF24" s="173"/>
      <c r="CG24" s="173"/>
      <c r="CH24" s="171"/>
      <c r="CI24" s="214" t="s">
        <v>805</v>
      </c>
      <c r="CJ24" s="117">
        <v>45050</v>
      </c>
      <c r="CK24" s="117">
        <v>45050</v>
      </c>
      <c r="CL24" s="117"/>
      <c r="CM24" s="117">
        <v>45050</v>
      </c>
      <c r="CN24" s="133">
        <v>100</v>
      </c>
      <c r="CO24" s="117">
        <v>45050</v>
      </c>
      <c r="CP24" s="117"/>
      <c r="CQ24" s="137" t="s">
        <v>706</v>
      </c>
      <c r="CR24" s="132"/>
      <c r="CS24" s="117"/>
      <c r="CT24" s="132"/>
      <c r="CU24" s="133"/>
      <c r="CV24" s="137" t="s">
        <v>4382</v>
      </c>
      <c r="CW24" s="117"/>
      <c r="CX24" s="147"/>
      <c r="CY24" s="147"/>
      <c r="CZ24" s="117">
        <v>45050</v>
      </c>
      <c r="DA24" s="117">
        <v>45050</v>
      </c>
      <c r="DB24" s="117"/>
      <c r="DC24" s="117">
        <v>45050</v>
      </c>
      <c r="DD24" s="133">
        <v>100</v>
      </c>
      <c r="DE24" s="117">
        <v>45050</v>
      </c>
      <c r="DF24" s="138"/>
      <c r="DG24" s="138">
        <v>45051</v>
      </c>
      <c r="DH24" s="139" t="s">
        <v>4401</v>
      </c>
      <c r="DI24" s="117"/>
      <c r="DJ24" s="117"/>
      <c r="DK24" s="117"/>
      <c r="DL24" s="117"/>
      <c r="DM24" s="117"/>
      <c r="DN24" s="117"/>
      <c r="DO24" s="117"/>
      <c r="DP24" s="117"/>
      <c r="DQ24" s="140"/>
      <c r="DR24" s="117"/>
      <c r="DS24" s="117"/>
      <c r="DT24" s="117"/>
      <c r="DU24" s="117"/>
      <c r="DV24" s="117"/>
      <c r="DW24" s="117"/>
      <c r="DX24" s="133"/>
      <c r="DY24" s="117"/>
      <c r="DZ24" s="117"/>
      <c r="EA24" s="117"/>
      <c r="EB24" s="117"/>
      <c r="EC24" s="117"/>
      <c r="ED24" s="117"/>
      <c r="EE24" s="116"/>
      <c r="EF24" s="117"/>
      <c r="EG24" s="117"/>
      <c r="EH24" s="117"/>
      <c r="EI24" s="117"/>
      <c r="EJ24" s="117"/>
      <c r="EK24" s="117"/>
      <c r="EL24" s="133"/>
      <c r="EM24" s="117"/>
      <c r="EN24" s="122"/>
      <c r="EO24" s="141"/>
      <c r="EP24" s="141"/>
      <c r="EQ24" s="141"/>
      <c r="ER24" s="141"/>
      <c r="ES24" s="141"/>
      <c r="ET24" s="141"/>
      <c r="EU24" s="141"/>
      <c r="EV24" s="117"/>
      <c r="EW24" s="117"/>
      <c r="EX24" s="117"/>
      <c r="EY24" s="117"/>
      <c r="EZ24" s="117"/>
      <c r="FA24" s="117"/>
      <c r="FB24" s="117"/>
      <c r="FC24" s="117"/>
      <c r="FD24" s="117"/>
      <c r="FE24" s="117"/>
      <c r="FF24" s="117"/>
      <c r="FG24" s="133"/>
      <c r="FH24" s="133"/>
      <c r="FI24" s="117"/>
      <c r="FJ24" s="142"/>
      <c r="FK24" s="142"/>
      <c r="FL24" s="217"/>
      <c r="FM24" s="217"/>
      <c r="FN24" s="139"/>
      <c r="FO24" s="142"/>
      <c r="FP24" s="142"/>
      <c r="FQ24" s="217"/>
      <c r="FR24" s="217"/>
      <c r="FS24" s="139"/>
    </row>
    <row r="25" spans="1:175" ht="20.100000000000001" customHeight="1" x14ac:dyDescent="0.5">
      <c r="A25" s="109">
        <v>24</v>
      </c>
      <c r="B25" s="109" t="s">
        <v>674</v>
      </c>
      <c r="C25" s="109">
        <v>24</v>
      </c>
      <c r="D25" s="110" t="s">
        <v>675</v>
      </c>
      <c r="E25" s="110" t="s">
        <v>676</v>
      </c>
      <c r="F25" s="110" t="s">
        <v>677</v>
      </c>
      <c r="G25" s="111" t="s">
        <v>21</v>
      </c>
      <c r="H25" s="110" t="s">
        <v>945</v>
      </c>
      <c r="I25" s="110" t="s">
        <v>946</v>
      </c>
      <c r="J25" s="110"/>
      <c r="K25" s="111" t="s">
        <v>947</v>
      </c>
      <c r="L25" s="111" t="s">
        <v>948</v>
      </c>
      <c r="M25" s="111" t="s">
        <v>681</v>
      </c>
      <c r="N25" s="111" t="s">
        <v>682</v>
      </c>
      <c r="O25" s="218" t="s">
        <v>949</v>
      </c>
      <c r="P25" s="113">
        <v>13.742008146912299</v>
      </c>
      <c r="Q25" s="113">
        <v>100.51955066947799</v>
      </c>
      <c r="R25" s="114" t="s">
        <v>950</v>
      </c>
      <c r="S25" s="114"/>
      <c r="T25" s="115"/>
      <c r="U25" s="115"/>
      <c r="V25" s="115"/>
      <c r="W25" s="115" t="s">
        <v>951</v>
      </c>
      <c r="X25" s="115"/>
      <c r="Y25" s="115"/>
      <c r="Z25" s="181"/>
      <c r="AA25" s="181"/>
      <c r="AB25" s="115"/>
      <c r="AC25" s="211"/>
      <c r="AD25" s="116" t="s">
        <v>688</v>
      </c>
      <c r="AE25" s="116" t="s">
        <v>689</v>
      </c>
      <c r="AF25" s="117" t="s">
        <v>690</v>
      </c>
      <c r="AG25" s="132">
        <v>44978</v>
      </c>
      <c r="AH25" s="168" t="s">
        <v>764</v>
      </c>
      <c r="AI25" s="168" t="s">
        <v>764</v>
      </c>
      <c r="AJ25" s="145">
        <v>8</v>
      </c>
      <c r="AK25" s="146">
        <v>8</v>
      </c>
      <c r="AL25" s="146">
        <v>3.45</v>
      </c>
      <c r="AM25" s="146">
        <v>64</v>
      </c>
      <c r="AN25" s="147">
        <v>2</v>
      </c>
      <c r="AO25" s="147">
        <v>6</v>
      </c>
      <c r="AP25" s="116" t="s">
        <v>716</v>
      </c>
      <c r="AQ25" s="147" t="s">
        <v>694</v>
      </c>
      <c r="AR25" s="147">
        <v>3</v>
      </c>
      <c r="AS25" s="147"/>
      <c r="AT25" s="122">
        <v>44978</v>
      </c>
      <c r="AU25" s="142" t="s">
        <v>817</v>
      </c>
      <c r="AV25" s="149" t="s">
        <v>725</v>
      </c>
      <c r="AW25" s="150" t="s">
        <v>753</v>
      </c>
      <c r="AX25" s="149"/>
      <c r="AY25" s="149"/>
      <c r="AZ25" s="149"/>
      <c r="BA25" s="149"/>
      <c r="BB25" s="149"/>
      <c r="BC25" s="149"/>
      <c r="BD25" s="150" t="s">
        <v>698</v>
      </c>
      <c r="BE25" s="150"/>
      <c r="BF25" s="150"/>
      <c r="BG25" s="151" t="s">
        <v>699</v>
      </c>
      <c r="BH25" s="151" t="s">
        <v>700</v>
      </c>
      <c r="BI25" s="215" t="s">
        <v>701</v>
      </c>
      <c r="BJ25" s="152"/>
      <c r="BK25" s="152"/>
      <c r="BL25" s="170" t="s">
        <v>952</v>
      </c>
      <c r="BM25" s="154"/>
      <c r="BN25" s="155" t="s">
        <v>949</v>
      </c>
      <c r="BO25" s="130" t="s">
        <v>949</v>
      </c>
      <c r="BP25" s="130"/>
      <c r="BQ25" s="116" t="s">
        <v>704</v>
      </c>
      <c r="BR25" s="116" t="s">
        <v>705</v>
      </c>
      <c r="BS25" s="132">
        <v>44978</v>
      </c>
      <c r="BT25" s="133">
        <v>100</v>
      </c>
      <c r="BU25" s="199"/>
      <c r="BV25" s="132"/>
      <c r="BW25" s="132"/>
      <c r="BX25" s="134" t="s">
        <v>616</v>
      </c>
      <c r="BY25" s="134" t="s">
        <v>616</v>
      </c>
      <c r="BZ25" s="134"/>
      <c r="CA25" s="132"/>
      <c r="CB25" s="171" t="s">
        <v>809</v>
      </c>
      <c r="CC25" s="132"/>
      <c r="CD25" s="132"/>
      <c r="CE25" s="136"/>
      <c r="CF25" s="136"/>
      <c r="CG25" s="136"/>
      <c r="CH25" s="135"/>
      <c r="CI25" s="129" t="s">
        <v>764</v>
      </c>
      <c r="CJ25" s="132">
        <v>44986</v>
      </c>
      <c r="CK25" s="132">
        <v>44986</v>
      </c>
      <c r="CL25" s="117"/>
      <c r="CM25" s="132">
        <v>44986</v>
      </c>
      <c r="CN25" s="133">
        <v>100</v>
      </c>
      <c r="CO25" s="132">
        <v>44986</v>
      </c>
      <c r="CP25" s="132"/>
      <c r="CQ25" s="434"/>
      <c r="CR25" s="435"/>
      <c r="CS25" s="436"/>
      <c r="CT25" s="435"/>
      <c r="CU25" s="437"/>
      <c r="CV25" s="434"/>
      <c r="CW25" s="117"/>
      <c r="CX25" s="147"/>
      <c r="CY25" s="147"/>
      <c r="CZ25" s="117"/>
      <c r="DA25" s="117"/>
      <c r="DB25" s="117"/>
      <c r="DC25" s="117"/>
      <c r="DD25" s="133"/>
      <c r="DE25" s="117"/>
      <c r="DF25" s="138"/>
      <c r="DG25" s="138"/>
      <c r="DH25" s="139"/>
      <c r="DI25" s="117"/>
      <c r="DJ25" s="117"/>
      <c r="DK25" s="117"/>
      <c r="DL25" s="117"/>
      <c r="DM25" s="117"/>
      <c r="DN25" s="117"/>
      <c r="DO25" s="117"/>
      <c r="DP25" s="117"/>
      <c r="DQ25" s="140"/>
      <c r="DR25" s="117"/>
      <c r="DS25" s="117"/>
      <c r="DT25" s="117"/>
      <c r="DU25" s="117"/>
      <c r="DV25" s="117"/>
      <c r="DW25" s="117"/>
      <c r="DX25" s="133"/>
      <c r="DY25" s="117"/>
      <c r="DZ25" s="117"/>
      <c r="EA25" s="117"/>
      <c r="EB25" s="117"/>
      <c r="EC25" s="117"/>
      <c r="ED25" s="117"/>
      <c r="EE25" s="116"/>
      <c r="EF25" s="117"/>
      <c r="EG25" s="117"/>
      <c r="EH25" s="117"/>
      <c r="EI25" s="117"/>
      <c r="EJ25" s="117"/>
      <c r="EK25" s="117"/>
      <c r="EL25" s="133"/>
      <c r="EM25" s="117"/>
      <c r="EN25" s="122"/>
      <c r="EO25" s="141"/>
      <c r="EP25" s="141"/>
      <c r="EQ25" s="141"/>
      <c r="ER25" s="141"/>
      <c r="ES25" s="141"/>
      <c r="ET25" s="141"/>
      <c r="EU25" s="141"/>
      <c r="EV25" s="117"/>
      <c r="EW25" s="117"/>
      <c r="EX25" s="117"/>
      <c r="EY25" s="117"/>
      <c r="EZ25" s="117"/>
      <c r="FA25" s="117"/>
      <c r="FB25" s="117"/>
      <c r="FC25" s="117"/>
      <c r="FD25" s="117"/>
      <c r="FE25" s="117"/>
      <c r="FF25" s="117"/>
      <c r="FG25" s="133"/>
      <c r="FH25" s="133"/>
      <c r="FI25" s="117"/>
      <c r="FJ25" s="142"/>
      <c r="FK25" s="142"/>
      <c r="FL25" s="143"/>
      <c r="FM25" s="143"/>
      <c r="FN25" s="139"/>
      <c r="FO25" s="142"/>
      <c r="FP25" s="142"/>
      <c r="FQ25" s="143"/>
      <c r="FR25" s="143"/>
      <c r="FS25" s="139"/>
    </row>
    <row r="26" spans="1:175" ht="20.100000000000001" customHeight="1" x14ac:dyDescent="0.5">
      <c r="A26" s="109">
        <v>25</v>
      </c>
      <c r="B26" s="109" t="s">
        <v>674</v>
      </c>
      <c r="C26" s="109">
        <v>25</v>
      </c>
      <c r="D26" s="110" t="s">
        <v>675</v>
      </c>
      <c r="E26" s="110" t="s">
        <v>676</v>
      </c>
      <c r="F26" s="110" t="s">
        <v>677</v>
      </c>
      <c r="G26" s="111" t="s">
        <v>21</v>
      </c>
      <c r="H26" s="110" t="s">
        <v>953</v>
      </c>
      <c r="I26" s="110" t="s">
        <v>954</v>
      </c>
      <c r="J26" s="110"/>
      <c r="K26" s="111" t="s">
        <v>955</v>
      </c>
      <c r="L26" s="111"/>
      <c r="M26" s="111"/>
      <c r="N26" s="111" t="s">
        <v>682</v>
      </c>
      <c r="O26" s="112" t="s">
        <v>957</v>
      </c>
      <c r="P26" s="113">
        <v>13.7078047324711</v>
      </c>
      <c r="Q26" s="113">
        <v>100.50828316824899</v>
      </c>
      <c r="R26" s="114"/>
      <c r="S26" s="114"/>
      <c r="T26" s="115"/>
      <c r="U26" s="115"/>
      <c r="V26" s="115"/>
      <c r="W26" s="115" t="s">
        <v>958</v>
      </c>
      <c r="X26" s="115"/>
      <c r="Y26" s="115"/>
      <c r="Z26" s="181"/>
      <c r="AA26" s="181"/>
      <c r="AB26" s="115"/>
      <c r="AC26" s="211"/>
      <c r="AD26" s="116" t="s">
        <v>688</v>
      </c>
      <c r="AE26" s="116" t="s">
        <v>689</v>
      </c>
      <c r="AF26" s="117">
        <v>44980</v>
      </c>
      <c r="AG26" s="132">
        <v>44981</v>
      </c>
      <c r="AH26" s="168" t="s">
        <v>764</v>
      </c>
      <c r="AI26" s="168" t="s">
        <v>764</v>
      </c>
      <c r="AJ26" s="116" t="s">
        <v>959</v>
      </c>
      <c r="AK26" s="146" t="s">
        <v>960</v>
      </c>
      <c r="AL26" s="146">
        <v>3</v>
      </c>
      <c r="AM26" s="146">
        <v>83.44</v>
      </c>
      <c r="AN26" s="224">
        <v>3</v>
      </c>
      <c r="AO26" s="147">
        <v>4</v>
      </c>
      <c r="AP26" s="116" t="s">
        <v>961</v>
      </c>
      <c r="AQ26" s="147" t="s">
        <v>848</v>
      </c>
      <c r="AR26" s="147">
        <v>1</v>
      </c>
      <c r="AS26" s="147"/>
      <c r="AT26" s="122"/>
      <c r="AU26" s="148" t="s">
        <v>962</v>
      </c>
      <c r="AV26" s="149" t="s">
        <v>696</v>
      </c>
      <c r="AW26" s="150"/>
      <c r="AX26" s="149"/>
      <c r="AY26" s="149"/>
      <c r="AZ26" s="149"/>
      <c r="BA26" s="147" t="s">
        <v>697</v>
      </c>
      <c r="BB26" s="149"/>
      <c r="BC26" s="149"/>
      <c r="BD26" s="150" t="s">
        <v>698</v>
      </c>
      <c r="BE26" s="150"/>
      <c r="BF26" s="150"/>
      <c r="BG26" s="151" t="s">
        <v>699</v>
      </c>
      <c r="BH26" s="151" t="s">
        <v>700</v>
      </c>
      <c r="BI26" s="215" t="s">
        <v>701</v>
      </c>
      <c r="BJ26" s="152"/>
      <c r="BK26" s="152"/>
      <c r="BL26" s="153"/>
      <c r="BM26" s="154"/>
      <c r="BN26" s="155" t="s">
        <v>957</v>
      </c>
      <c r="BO26" s="131" t="s">
        <v>956</v>
      </c>
      <c r="BP26" s="131" t="s">
        <v>703</v>
      </c>
      <c r="BQ26" s="116" t="s">
        <v>704</v>
      </c>
      <c r="BR26" s="116" t="s">
        <v>705</v>
      </c>
      <c r="BS26" s="132">
        <v>44985</v>
      </c>
      <c r="BT26" s="133">
        <v>100</v>
      </c>
      <c r="BU26" s="132">
        <v>44981</v>
      </c>
      <c r="BV26" s="132"/>
      <c r="BW26" s="132"/>
      <c r="BX26" s="134"/>
      <c r="BY26" s="134"/>
      <c r="BZ26" s="134"/>
      <c r="CA26" s="132"/>
      <c r="CB26" s="135"/>
      <c r="CC26" s="132"/>
      <c r="CD26" s="132"/>
      <c r="CE26" s="136"/>
      <c r="CF26" s="136"/>
      <c r="CG26" s="136"/>
      <c r="CH26" s="135"/>
      <c r="CI26" s="129" t="s">
        <v>701</v>
      </c>
      <c r="CJ26" s="117">
        <v>45013</v>
      </c>
      <c r="CK26" s="117">
        <v>45013</v>
      </c>
      <c r="CL26" s="117"/>
      <c r="CM26" s="117">
        <v>45013</v>
      </c>
      <c r="CN26" s="133">
        <v>100</v>
      </c>
      <c r="CO26" s="117">
        <v>45013</v>
      </c>
      <c r="CP26" s="117"/>
      <c r="CQ26" s="132">
        <v>45017</v>
      </c>
      <c r="CR26" s="132">
        <v>45017</v>
      </c>
      <c r="CS26" s="117"/>
      <c r="CT26" s="132">
        <v>45017</v>
      </c>
      <c r="CU26" s="133">
        <v>100</v>
      </c>
      <c r="CV26" s="132">
        <v>45017</v>
      </c>
      <c r="CW26" s="117"/>
      <c r="CX26" s="147"/>
      <c r="CY26" s="147"/>
      <c r="CZ26" s="117">
        <v>45013</v>
      </c>
      <c r="DA26" s="117">
        <v>45013</v>
      </c>
      <c r="DB26" s="117"/>
      <c r="DC26" s="117">
        <v>45014</v>
      </c>
      <c r="DD26" s="133">
        <v>100</v>
      </c>
      <c r="DE26" s="117">
        <v>45028</v>
      </c>
      <c r="DF26" s="138" t="s">
        <v>963</v>
      </c>
      <c r="DG26" s="138">
        <v>45019</v>
      </c>
      <c r="DH26" s="139" t="s">
        <v>4413</v>
      </c>
      <c r="DI26" s="222">
        <v>45054</v>
      </c>
      <c r="DJ26" s="222">
        <v>45054</v>
      </c>
      <c r="DK26" s="222">
        <v>45054</v>
      </c>
      <c r="DL26" s="222">
        <v>45054</v>
      </c>
      <c r="DM26" s="117"/>
      <c r="DN26" s="117"/>
      <c r="DO26" s="117"/>
      <c r="DP26" s="117"/>
      <c r="DQ26" s="140"/>
      <c r="DR26" s="117"/>
      <c r="DS26" s="117"/>
      <c r="DT26" s="117"/>
      <c r="DU26" s="117"/>
      <c r="DV26" s="117"/>
      <c r="DW26" s="117"/>
      <c r="DX26" s="133"/>
      <c r="DY26" s="117"/>
      <c r="DZ26" s="117"/>
      <c r="EA26" s="117">
        <v>45041</v>
      </c>
      <c r="EB26" s="117">
        <v>45041</v>
      </c>
      <c r="EC26" s="117"/>
      <c r="ED26" s="117">
        <v>45041</v>
      </c>
      <c r="EE26" s="116">
        <v>100</v>
      </c>
      <c r="EF26" s="117">
        <v>45041</v>
      </c>
      <c r="EG26" s="117" t="s">
        <v>1044</v>
      </c>
      <c r="EH26" s="117">
        <v>45041</v>
      </c>
      <c r="EI26" s="117">
        <v>45041</v>
      </c>
      <c r="EJ26" s="117"/>
      <c r="EK26" s="117">
        <v>45041</v>
      </c>
      <c r="EL26" s="116">
        <v>100</v>
      </c>
      <c r="EM26" s="117">
        <v>45041</v>
      </c>
      <c r="EN26" s="122" t="s">
        <v>1044</v>
      </c>
      <c r="EO26" s="141"/>
      <c r="EP26" s="141"/>
      <c r="EQ26" s="141"/>
      <c r="ER26" s="141"/>
      <c r="ES26" s="141"/>
      <c r="ET26" s="141"/>
      <c r="EU26" s="141"/>
      <c r="EV26" s="117"/>
      <c r="EW26" s="117"/>
      <c r="EX26" s="117"/>
      <c r="EY26" s="117"/>
      <c r="EZ26" s="117"/>
      <c r="FA26" s="117"/>
      <c r="FB26" s="117"/>
      <c r="FC26" s="117">
        <v>45055</v>
      </c>
      <c r="FD26" s="117">
        <v>45055</v>
      </c>
      <c r="FE26" s="117">
        <v>45055</v>
      </c>
      <c r="FF26" s="117">
        <v>45056</v>
      </c>
      <c r="FG26" s="133">
        <v>70</v>
      </c>
      <c r="FH26" s="133"/>
      <c r="FI26" s="117"/>
      <c r="FJ26" s="142"/>
      <c r="FK26" s="142"/>
      <c r="FL26" s="143"/>
      <c r="FM26" s="143"/>
      <c r="FN26" s="139"/>
      <c r="FO26" s="142"/>
      <c r="FP26" s="142"/>
      <c r="FQ26" s="143"/>
      <c r="FR26" s="143"/>
      <c r="FS26" s="139"/>
    </row>
    <row r="27" spans="1:175" ht="20.100000000000001" customHeight="1" x14ac:dyDescent="0.5">
      <c r="A27" s="109">
        <v>26</v>
      </c>
      <c r="B27" s="109" t="s">
        <v>674</v>
      </c>
      <c r="C27" s="109">
        <v>26</v>
      </c>
      <c r="D27" s="110" t="s">
        <v>675</v>
      </c>
      <c r="E27" s="110" t="s">
        <v>676</v>
      </c>
      <c r="F27" s="110" t="s">
        <v>677</v>
      </c>
      <c r="G27" s="111" t="s">
        <v>21</v>
      </c>
      <c r="H27" s="110" t="s">
        <v>964</v>
      </c>
      <c r="I27" s="110" t="s">
        <v>965</v>
      </c>
      <c r="J27" s="110"/>
      <c r="K27" s="111" t="s">
        <v>966</v>
      </c>
      <c r="L27" s="111" t="s">
        <v>967</v>
      </c>
      <c r="M27" s="111"/>
      <c r="N27" s="111" t="s">
        <v>682</v>
      </c>
      <c r="O27" s="112" t="s">
        <v>4654</v>
      </c>
      <c r="P27" s="113">
        <v>13.744723234744599</v>
      </c>
      <c r="Q27" s="113">
        <v>100.48307167698199</v>
      </c>
      <c r="R27" s="114" t="s">
        <v>969</v>
      </c>
      <c r="S27" s="114" t="s">
        <v>970</v>
      </c>
      <c r="T27" s="115" t="s">
        <v>971</v>
      </c>
      <c r="U27" s="115" t="s">
        <v>972</v>
      </c>
      <c r="V27" s="115"/>
      <c r="W27" s="115" t="s">
        <v>973</v>
      </c>
      <c r="X27" s="115"/>
      <c r="Y27" s="115"/>
      <c r="Z27" s="181"/>
      <c r="AA27" s="181"/>
      <c r="AB27" s="115"/>
      <c r="AC27" s="211"/>
      <c r="AD27" s="116" t="s">
        <v>688</v>
      </c>
      <c r="AE27" s="116" t="s">
        <v>689</v>
      </c>
      <c r="AF27" s="117">
        <v>44981</v>
      </c>
      <c r="AG27" s="132">
        <v>44980</v>
      </c>
      <c r="AH27" s="118" t="s">
        <v>691</v>
      </c>
      <c r="AI27" s="118" t="s">
        <v>692</v>
      </c>
      <c r="AJ27" s="145">
        <v>7</v>
      </c>
      <c r="AK27" s="146">
        <v>7.5</v>
      </c>
      <c r="AL27" s="146">
        <v>3.5</v>
      </c>
      <c r="AM27" s="146">
        <v>52.5</v>
      </c>
      <c r="AN27" s="147">
        <v>1</v>
      </c>
      <c r="AO27" s="147">
        <v>6</v>
      </c>
      <c r="AP27" s="116" t="s">
        <v>974</v>
      </c>
      <c r="AQ27" s="147">
        <v>15</v>
      </c>
      <c r="AR27" s="147">
        <v>3</v>
      </c>
      <c r="AS27" s="147"/>
      <c r="AT27" s="122">
        <v>44980</v>
      </c>
      <c r="AU27" s="142"/>
      <c r="AV27" s="149" t="s">
        <v>696</v>
      </c>
      <c r="AW27" s="150" t="s">
        <v>975</v>
      </c>
      <c r="AX27" s="149"/>
      <c r="AY27" s="149"/>
      <c r="AZ27" s="149"/>
      <c r="BA27" s="149"/>
      <c r="BB27" s="149"/>
      <c r="BC27" s="149"/>
      <c r="BD27" s="150" t="s">
        <v>698</v>
      </c>
      <c r="BE27" s="150"/>
      <c r="BF27" s="150"/>
      <c r="BG27" s="151" t="s">
        <v>699</v>
      </c>
      <c r="BH27" s="151" t="s">
        <v>700</v>
      </c>
      <c r="BI27" s="151" t="s">
        <v>701</v>
      </c>
      <c r="BJ27" s="152"/>
      <c r="BK27" s="152"/>
      <c r="BL27" s="153"/>
      <c r="BM27" s="154"/>
      <c r="BN27" s="155" t="s">
        <v>976</v>
      </c>
      <c r="BO27" s="131" t="s">
        <v>968</v>
      </c>
      <c r="BP27" s="131" t="s">
        <v>703</v>
      </c>
      <c r="BQ27" s="116" t="s">
        <v>704</v>
      </c>
      <c r="BR27" s="116" t="s">
        <v>705</v>
      </c>
      <c r="BS27" s="132">
        <v>44980</v>
      </c>
      <c r="BT27" s="133">
        <v>100</v>
      </c>
      <c r="BU27" s="132">
        <v>44980</v>
      </c>
      <c r="BV27" s="132"/>
      <c r="BW27" s="132"/>
      <c r="BX27" s="134"/>
      <c r="BY27" s="134"/>
      <c r="BZ27" s="134"/>
      <c r="CA27" s="132"/>
      <c r="CB27" s="135"/>
      <c r="CC27" s="132"/>
      <c r="CD27" s="132"/>
      <c r="CE27" s="136"/>
      <c r="CF27" s="136"/>
      <c r="CG27" s="136"/>
      <c r="CH27" s="135"/>
      <c r="CI27" s="129" t="s">
        <v>701</v>
      </c>
      <c r="CJ27" s="132">
        <v>45001</v>
      </c>
      <c r="CK27" s="132">
        <v>45001</v>
      </c>
      <c r="CL27" s="117"/>
      <c r="CM27" s="132">
        <v>45001</v>
      </c>
      <c r="CN27" s="133">
        <v>100</v>
      </c>
      <c r="CO27" s="132">
        <v>45001</v>
      </c>
      <c r="CP27" s="117"/>
      <c r="CQ27" s="164">
        <v>45048</v>
      </c>
      <c r="CR27" s="164">
        <v>45048</v>
      </c>
      <c r="CS27" s="164"/>
      <c r="CT27" s="164">
        <v>45048</v>
      </c>
      <c r="CU27" s="165">
        <v>100</v>
      </c>
      <c r="CV27" s="164">
        <v>45048</v>
      </c>
      <c r="CW27" s="117"/>
      <c r="CX27" s="147"/>
      <c r="CY27" s="147"/>
      <c r="CZ27" s="117">
        <v>45001</v>
      </c>
      <c r="DA27" s="117">
        <v>45001</v>
      </c>
      <c r="DB27" s="117"/>
      <c r="DC27" s="117">
        <v>45002</v>
      </c>
      <c r="DD27" s="133">
        <v>100</v>
      </c>
      <c r="DE27" s="117">
        <v>45006</v>
      </c>
      <c r="DF27" s="138"/>
      <c r="DG27" s="138">
        <v>45012</v>
      </c>
      <c r="DH27" s="139" t="s">
        <v>4383</v>
      </c>
      <c r="DI27" s="117">
        <v>45049</v>
      </c>
      <c r="DJ27" s="117">
        <v>45049</v>
      </c>
      <c r="DK27" s="117">
        <v>45049</v>
      </c>
      <c r="DL27" s="117">
        <v>45049</v>
      </c>
      <c r="DM27" s="117"/>
      <c r="DN27" s="117"/>
      <c r="DO27" s="117"/>
      <c r="DP27" s="117"/>
      <c r="DQ27" s="140"/>
      <c r="DR27" s="117"/>
      <c r="DS27" s="117"/>
      <c r="DT27" s="117">
        <v>45053</v>
      </c>
      <c r="DU27" s="117">
        <v>45053</v>
      </c>
      <c r="DV27" s="117"/>
      <c r="DW27" s="117">
        <v>45053</v>
      </c>
      <c r="DX27" s="133">
        <v>100</v>
      </c>
      <c r="DY27" s="117">
        <v>45053</v>
      </c>
      <c r="DZ27" s="117"/>
      <c r="EA27" s="117">
        <v>45036</v>
      </c>
      <c r="EB27" s="117">
        <v>45036</v>
      </c>
      <c r="EC27" s="117"/>
      <c r="ED27" s="117">
        <v>45036</v>
      </c>
      <c r="EE27" s="116">
        <v>100</v>
      </c>
      <c r="EF27" s="117">
        <v>45036</v>
      </c>
      <c r="EG27" s="117" t="s">
        <v>4417</v>
      </c>
      <c r="EH27" s="117">
        <v>45036</v>
      </c>
      <c r="EI27" s="117">
        <v>45036</v>
      </c>
      <c r="EJ27" s="117"/>
      <c r="EK27" s="117">
        <v>45036</v>
      </c>
      <c r="EL27" s="133">
        <v>100</v>
      </c>
      <c r="EM27" s="117">
        <v>45036</v>
      </c>
      <c r="EN27" s="122" t="s">
        <v>4418</v>
      </c>
      <c r="EO27" s="141"/>
      <c r="EP27" s="141"/>
      <c r="EQ27" s="141"/>
      <c r="ER27" s="141"/>
      <c r="ES27" s="141"/>
      <c r="ET27" s="141"/>
      <c r="EU27" s="141"/>
      <c r="EV27" s="117"/>
      <c r="EW27" s="117"/>
      <c r="EX27" s="117"/>
      <c r="EY27" s="117"/>
      <c r="EZ27" s="117"/>
      <c r="FA27" s="117"/>
      <c r="FB27" s="117"/>
      <c r="FC27" s="117">
        <v>45055</v>
      </c>
      <c r="FD27" s="117">
        <v>45055</v>
      </c>
      <c r="FE27" s="117">
        <v>45055</v>
      </c>
      <c r="FF27" s="117">
        <v>45056</v>
      </c>
      <c r="FG27" s="133">
        <v>70</v>
      </c>
      <c r="FH27" s="133"/>
      <c r="FI27" s="117"/>
      <c r="FJ27" s="142"/>
      <c r="FK27" s="142"/>
      <c r="FL27" s="143">
        <v>243350</v>
      </c>
      <c r="FM27" s="143">
        <v>243350</v>
      </c>
      <c r="FN27" s="139" t="s">
        <v>708</v>
      </c>
      <c r="FO27" s="142"/>
      <c r="FP27" s="142"/>
      <c r="FQ27" s="143">
        <v>243350</v>
      </c>
      <c r="FR27" s="143">
        <v>243350</v>
      </c>
      <c r="FS27" s="139" t="s">
        <v>708</v>
      </c>
    </row>
    <row r="28" spans="1:175" s="208" customFormat="1" ht="20.100000000000001" customHeight="1" x14ac:dyDescent="0.5">
      <c r="A28" s="110">
        <v>27</v>
      </c>
      <c r="B28" s="110" t="s">
        <v>674</v>
      </c>
      <c r="C28" s="110">
        <v>27</v>
      </c>
      <c r="D28" s="110" t="s">
        <v>675</v>
      </c>
      <c r="E28" s="110" t="s">
        <v>676</v>
      </c>
      <c r="F28" s="110" t="s">
        <v>677</v>
      </c>
      <c r="G28" s="111" t="s">
        <v>21</v>
      </c>
      <c r="H28" s="110" t="s">
        <v>781</v>
      </c>
      <c r="I28" s="110" t="s">
        <v>781</v>
      </c>
      <c r="J28" s="110"/>
      <c r="K28" s="111" t="s">
        <v>977</v>
      </c>
      <c r="L28" s="111" t="s">
        <v>758</v>
      </c>
      <c r="M28" s="111"/>
      <c r="N28" s="111" t="s">
        <v>682</v>
      </c>
      <c r="O28" s="175" t="s">
        <v>979</v>
      </c>
      <c r="P28" s="176">
        <v>13.731449064606</v>
      </c>
      <c r="Q28" s="176">
        <v>100.647904981889</v>
      </c>
      <c r="R28" s="114" t="s">
        <v>980</v>
      </c>
      <c r="S28" s="114"/>
      <c r="T28" s="177" t="s">
        <v>788</v>
      </c>
      <c r="U28" s="178" t="s">
        <v>789</v>
      </c>
      <c r="V28" s="179" t="s">
        <v>790</v>
      </c>
      <c r="W28" s="180" t="s">
        <v>981</v>
      </c>
      <c r="X28" s="180" t="s">
        <v>978</v>
      </c>
      <c r="Y28" s="180" t="s">
        <v>4419</v>
      </c>
      <c r="Z28" s="181">
        <v>13.7131576159708</v>
      </c>
      <c r="AA28" s="181">
        <v>100.603462667321</v>
      </c>
      <c r="AB28" s="181" t="s">
        <v>4420</v>
      </c>
      <c r="AC28" s="211" t="s">
        <v>4421</v>
      </c>
      <c r="AD28" s="167" t="s">
        <v>762</v>
      </c>
      <c r="AE28" s="167" t="s">
        <v>763</v>
      </c>
      <c r="AF28" s="229" t="s">
        <v>982</v>
      </c>
      <c r="AG28" s="200">
        <v>44988</v>
      </c>
      <c r="AH28" s="139"/>
      <c r="AI28" s="139"/>
      <c r="AJ28" s="184"/>
      <c r="AK28" s="185"/>
      <c r="AL28" s="186"/>
      <c r="AM28" s="185"/>
      <c r="AN28" s="187"/>
      <c r="AO28" s="187"/>
      <c r="AP28" s="139"/>
      <c r="AQ28" s="187"/>
      <c r="AR28" s="187"/>
      <c r="AS28" s="187"/>
      <c r="AT28" s="188"/>
      <c r="AU28" s="230" t="s">
        <v>983</v>
      </c>
      <c r="AV28" s="190"/>
      <c r="AW28" s="191"/>
      <c r="AX28" s="190"/>
      <c r="AY28" s="190"/>
      <c r="AZ28" s="190"/>
      <c r="BA28" s="190"/>
      <c r="BB28" s="190"/>
      <c r="BC28" s="190"/>
      <c r="BD28" s="191"/>
      <c r="BE28" s="191"/>
      <c r="BF28" s="191"/>
      <c r="BG28" s="192"/>
      <c r="BH28" s="192"/>
      <c r="BI28" s="192"/>
      <c r="BJ28" s="193"/>
      <c r="BK28" s="193" t="s">
        <v>793</v>
      </c>
      <c r="BL28" s="155"/>
      <c r="BM28" s="195"/>
      <c r="BN28" s="155" t="s">
        <v>984</v>
      </c>
      <c r="BO28" s="130" t="s">
        <v>978</v>
      </c>
      <c r="BP28" s="196" t="s">
        <v>795</v>
      </c>
      <c r="BQ28" s="139" t="s">
        <v>704</v>
      </c>
      <c r="BR28" s="116" t="s">
        <v>705</v>
      </c>
      <c r="BS28" s="79"/>
      <c r="BT28" s="231">
        <v>100</v>
      </c>
      <c r="BU28" s="202" t="s">
        <v>796</v>
      </c>
      <c r="BV28" s="200"/>
      <c r="BW28" s="200"/>
      <c r="BX28" s="134" t="s">
        <v>616</v>
      </c>
      <c r="BY28" s="134" t="s">
        <v>616</v>
      </c>
      <c r="BZ28" s="134"/>
      <c r="CA28" s="200"/>
      <c r="CB28" s="201" t="s">
        <v>978</v>
      </c>
      <c r="CC28" s="202" t="s">
        <v>796</v>
      </c>
      <c r="CD28" s="232"/>
      <c r="CE28" s="233"/>
      <c r="CF28" s="233"/>
      <c r="CG28" s="233"/>
      <c r="CH28" s="161"/>
      <c r="CI28" s="214" t="s">
        <v>805</v>
      </c>
      <c r="CJ28" s="183">
        <v>45049</v>
      </c>
      <c r="CK28" s="183">
        <v>45049</v>
      </c>
      <c r="CL28" s="183"/>
      <c r="CM28" s="183">
        <v>45049</v>
      </c>
      <c r="CN28" s="133">
        <v>100</v>
      </c>
      <c r="CO28" s="183">
        <v>45049</v>
      </c>
      <c r="CP28" s="183"/>
      <c r="CQ28" s="434"/>
      <c r="CR28" s="202"/>
      <c r="CS28" s="438"/>
      <c r="CT28" s="202"/>
      <c r="CU28" s="439"/>
      <c r="CV28" s="434"/>
      <c r="CW28" s="183"/>
      <c r="CX28" s="147"/>
      <c r="CY28" s="147"/>
      <c r="CZ28" s="183">
        <v>45049</v>
      </c>
      <c r="DA28" s="183">
        <v>45049</v>
      </c>
      <c r="DB28" s="183">
        <v>45049</v>
      </c>
      <c r="DC28" s="183">
        <v>45054</v>
      </c>
      <c r="DD28" s="204">
        <v>90</v>
      </c>
      <c r="DE28" s="183"/>
      <c r="DF28" s="228"/>
      <c r="DG28" s="138">
        <v>45044</v>
      </c>
      <c r="DH28" s="139" t="s">
        <v>4393</v>
      </c>
      <c r="DI28" s="117"/>
      <c r="DJ28" s="117"/>
      <c r="DK28" s="117"/>
      <c r="DL28" s="117"/>
      <c r="DM28" s="183"/>
      <c r="DN28" s="183"/>
      <c r="DO28" s="183"/>
      <c r="DP28" s="183"/>
      <c r="DQ28" s="206"/>
      <c r="DR28" s="183"/>
      <c r="DS28" s="183"/>
      <c r="DT28" s="117"/>
      <c r="DU28" s="117"/>
      <c r="DV28" s="117"/>
      <c r="DW28" s="117"/>
      <c r="DX28" s="204"/>
      <c r="DY28" s="117"/>
      <c r="DZ28" s="183"/>
      <c r="EA28" s="183"/>
      <c r="EB28" s="183"/>
      <c r="EC28" s="183"/>
      <c r="ED28" s="183"/>
      <c r="EE28" s="139"/>
      <c r="EF28" s="183"/>
      <c r="EG28" s="183"/>
      <c r="EH28" s="117">
        <v>45050</v>
      </c>
      <c r="EI28" s="117">
        <v>45050</v>
      </c>
      <c r="EJ28" s="117">
        <v>45050</v>
      </c>
      <c r="EK28" s="117">
        <v>45051</v>
      </c>
      <c r="EL28" s="116">
        <v>60</v>
      </c>
      <c r="EM28" s="117"/>
      <c r="EN28" s="122" t="s">
        <v>4394</v>
      </c>
      <c r="EO28" s="207"/>
      <c r="EP28" s="207"/>
      <c r="EQ28" s="207"/>
      <c r="ER28" s="207"/>
      <c r="ES28" s="207"/>
      <c r="ET28" s="207"/>
      <c r="EU28" s="207"/>
      <c r="EV28" s="183"/>
      <c r="EW28" s="183"/>
      <c r="EX28" s="183"/>
      <c r="EY28" s="183"/>
      <c r="EZ28" s="183"/>
      <c r="FA28" s="183"/>
      <c r="FB28" s="183"/>
      <c r="FC28" s="117"/>
      <c r="FD28" s="117"/>
      <c r="FE28" s="117"/>
      <c r="FF28" s="117"/>
      <c r="FG28" s="204"/>
      <c r="FH28" s="204"/>
      <c r="FI28" s="183"/>
      <c r="FJ28" s="189"/>
      <c r="FK28" s="189"/>
      <c r="FL28" s="143"/>
      <c r="FM28" s="143"/>
      <c r="FN28" s="139"/>
      <c r="FO28" s="189"/>
      <c r="FP28" s="189"/>
      <c r="FQ28" s="143"/>
      <c r="FR28" s="143"/>
      <c r="FS28" s="139"/>
    </row>
    <row r="29" spans="1:175" ht="20.100000000000001" customHeight="1" x14ac:dyDescent="0.5">
      <c r="A29" s="109">
        <v>28</v>
      </c>
      <c r="B29" s="109" t="s">
        <v>674</v>
      </c>
      <c r="C29" s="109">
        <v>28</v>
      </c>
      <c r="D29" s="110" t="s">
        <v>675</v>
      </c>
      <c r="E29" s="110" t="s">
        <v>676</v>
      </c>
      <c r="F29" s="110" t="s">
        <v>677</v>
      </c>
      <c r="G29" s="111" t="s">
        <v>21</v>
      </c>
      <c r="H29" s="110" t="s">
        <v>781</v>
      </c>
      <c r="I29" s="110" t="s">
        <v>985</v>
      </c>
      <c r="J29" s="110"/>
      <c r="K29" s="111" t="s">
        <v>4422</v>
      </c>
      <c r="L29" s="111"/>
      <c r="M29" s="111" t="s">
        <v>986</v>
      </c>
      <c r="N29" s="111" t="s">
        <v>682</v>
      </c>
      <c r="O29" s="112" t="s">
        <v>4656</v>
      </c>
      <c r="P29" s="113">
        <v>13.746046145962101</v>
      </c>
      <c r="Q29" s="113">
        <v>100.62570944182799</v>
      </c>
      <c r="R29" s="114" t="s">
        <v>988</v>
      </c>
      <c r="S29" s="114" t="s">
        <v>989</v>
      </c>
      <c r="T29" s="115"/>
      <c r="U29" s="115"/>
      <c r="V29" s="115"/>
      <c r="W29" s="115" t="s">
        <v>990</v>
      </c>
      <c r="X29" s="115"/>
      <c r="Y29" s="115"/>
      <c r="Z29" s="181"/>
      <c r="AA29" s="181"/>
      <c r="AB29" s="115"/>
      <c r="AC29" s="211"/>
      <c r="AD29" s="167" t="s">
        <v>762</v>
      </c>
      <c r="AE29" s="167" t="s">
        <v>763</v>
      </c>
      <c r="AF29" s="117" t="s">
        <v>982</v>
      </c>
      <c r="AG29" s="132">
        <v>44964</v>
      </c>
      <c r="AH29" s="118" t="s">
        <v>691</v>
      </c>
      <c r="AI29" s="118" t="s">
        <v>692</v>
      </c>
      <c r="AJ29" s="145">
        <v>4.9000000000000004</v>
      </c>
      <c r="AK29" s="146">
        <v>11.8</v>
      </c>
      <c r="AL29" s="146">
        <v>2.9</v>
      </c>
      <c r="AM29" s="146">
        <v>57.82</v>
      </c>
      <c r="AN29" s="147">
        <v>1</v>
      </c>
      <c r="AO29" s="147">
        <v>1</v>
      </c>
      <c r="AP29" s="116" t="s">
        <v>991</v>
      </c>
      <c r="AQ29" s="147" t="s">
        <v>848</v>
      </c>
      <c r="AR29" s="147">
        <v>1</v>
      </c>
      <c r="AS29" s="147"/>
      <c r="AT29" s="117">
        <v>44964</v>
      </c>
      <c r="AU29" s="142" t="s">
        <v>992</v>
      </c>
      <c r="AV29" s="234" t="s">
        <v>725</v>
      </c>
      <c r="AW29" s="235"/>
      <c r="AX29" s="236"/>
      <c r="AY29" s="236"/>
      <c r="AZ29" s="236"/>
      <c r="BA29" s="236"/>
      <c r="BB29" s="236" t="s">
        <v>902</v>
      </c>
      <c r="BC29" s="236" t="s">
        <v>697</v>
      </c>
      <c r="BD29" s="235" t="s">
        <v>698</v>
      </c>
      <c r="BE29" s="235"/>
      <c r="BF29" s="235"/>
      <c r="BG29" s="237" t="s">
        <v>699</v>
      </c>
      <c r="BH29" s="237" t="s">
        <v>700</v>
      </c>
      <c r="BI29" s="237" t="s">
        <v>701</v>
      </c>
      <c r="BJ29" s="238"/>
      <c r="BK29" s="238"/>
      <c r="BL29" s="153"/>
      <c r="BM29" s="154"/>
      <c r="BN29" s="155" t="s">
        <v>987</v>
      </c>
      <c r="BO29" s="155" t="s">
        <v>987</v>
      </c>
      <c r="BP29" s="130" t="s">
        <v>866</v>
      </c>
      <c r="BQ29" s="116" t="s">
        <v>704</v>
      </c>
      <c r="BR29" s="116" t="s">
        <v>705</v>
      </c>
      <c r="BS29" s="132">
        <v>44964</v>
      </c>
      <c r="BT29" s="133">
        <v>100</v>
      </c>
      <c r="BU29" s="132">
        <v>44964</v>
      </c>
      <c r="BV29" s="132"/>
      <c r="BW29" s="132"/>
      <c r="BX29" s="134"/>
      <c r="BY29" s="134"/>
      <c r="BZ29" s="134"/>
      <c r="CA29" s="132"/>
      <c r="CB29" s="135"/>
      <c r="CC29" s="132"/>
      <c r="CD29" s="132"/>
      <c r="CE29" s="136"/>
      <c r="CF29" s="136"/>
      <c r="CG29" s="136"/>
      <c r="CH29" s="135"/>
      <c r="CI29" s="129" t="s">
        <v>701</v>
      </c>
      <c r="CJ29" s="117">
        <v>44992</v>
      </c>
      <c r="CK29" s="117">
        <v>44992</v>
      </c>
      <c r="CL29" s="117"/>
      <c r="CM29" s="117">
        <v>44992</v>
      </c>
      <c r="CN29" s="133">
        <v>100</v>
      </c>
      <c r="CO29" s="117">
        <v>44992</v>
      </c>
      <c r="CP29" s="117"/>
      <c r="CQ29" s="132">
        <v>45003</v>
      </c>
      <c r="CR29" s="132">
        <v>45003</v>
      </c>
      <c r="CS29" s="117"/>
      <c r="CT29" s="132">
        <v>45003</v>
      </c>
      <c r="CU29" s="133">
        <v>100</v>
      </c>
      <c r="CV29" s="132">
        <v>45003</v>
      </c>
      <c r="CW29" s="117" t="s">
        <v>993</v>
      </c>
      <c r="CX29" s="236"/>
      <c r="CY29" s="236"/>
      <c r="CZ29" s="117">
        <v>44992</v>
      </c>
      <c r="DA29" s="117">
        <v>44992</v>
      </c>
      <c r="DB29" s="117"/>
      <c r="DC29" s="117">
        <v>44992</v>
      </c>
      <c r="DD29" s="133">
        <v>100</v>
      </c>
      <c r="DE29" s="117">
        <v>44992</v>
      </c>
      <c r="DF29" s="138"/>
      <c r="DG29" s="138">
        <v>45012</v>
      </c>
      <c r="DH29" s="139" t="s">
        <v>4383</v>
      </c>
      <c r="DI29" s="117">
        <v>45040</v>
      </c>
      <c r="DJ29" s="117">
        <v>45040</v>
      </c>
      <c r="DK29" s="117">
        <v>45040</v>
      </c>
      <c r="DL29" s="117">
        <v>45040</v>
      </c>
      <c r="DM29" s="117"/>
      <c r="DN29" s="117"/>
      <c r="DO29" s="117"/>
      <c r="DP29" s="117"/>
      <c r="DQ29" s="140"/>
      <c r="DR29" s="117"/>
      <c r="DS29" s="117"/>
      <c r="DT29" s="117">
        <v>45049</v>
      </c>
      <c r="DU29" s="117">
        <v>45049</v>
      </c>
      <c r="DV29" s="117"/>
      <c r="DW29" s="117">
        <v>45049</v>
      </c>
      <c r="DX29" s="133">
        <v>100</v>
      </c>
      <c r="DY29" s="117">
        <v>45049</v>
      </c>
      <c r="DZ29" s="117"/>
      <c r="EA29" s="117">
        <v>45026</v>
      </c>
      <c r="EB29" s="117">
        <v>45026</v>
      </c>
      <c r="EC29" s="117"/>
      <c r="ED29" s="117">
        <v>45026</v>
      </c>
      <c r="EE29" s="116">
        <v>100</v>
      </c>
      <c r="EF29" s="117">
        <v>45026</v>
      </c>
      <c r="EG29" s="117" t="s">
        <v>994</v>
      </c>
      <c r="EH29" s="117">
        <v>45026</v>
      </c>
      <c r="EI29" s="117">
        <v>45026</v>
      </c>
      <c r="EJ29" s="117">
        <v>45026</v>
      </c>
      <c r="EK29" s="117">
        <v>45027</v>
      </c>
      <c r="EL29" s="116">
        <v>60</v>
      </c>
      <c r="EM29" s="117"/>
      <c r="EN29" s="122" t="s">
        <v>994</v>
      </c>
      <c r="EO29" s="141"/>
      <c r="EP29" s="141"/>
      <c r="EQ29" s="141"/>
      <c r="ER29" s="141"/>
      <c r="ES29" s="141"/>
      <c r="ET29" s="141"/>
      <c r="EU29" s="141"/>
      <c r="EV29" s="117"/>
      <c r="EW29" s="117"/>
      <c r="EX29" s="117"/>
      <c r="EY29" s="117"/>
      <c r="EZ29" s="117"/>
      <c r="FA29" s="117"/>
      <c r="FB29" s="117"/>
      <c r="FC29" s="117">
        <v>45050</v>
      </c>
      <c r="FD29" s="117">
        <v>45050</v>
      </c>
      <c r="FE29" s="117">
        <v>45050</v>
      </c>
      <c r="FF29" s="117">
        <v>45051</v>
      </c>
      <c r="FG29" s="133">
        <v>70</v>
      </c>
      <c r="FH29" s="133"/>
      <c r="FI29" s="117"/>
      <c r="FJ29" s="142"/>
      <c r="FK29" s="142"/>
      <c r="FL29" s="143">
        <v>243346</v>
      </c>
      <c r="FM29" s="143">
        <v>243346</v>
      </c>
      <c r="FN29" s="139" t="s">
        <v>708</v>
      </c>
      <c r="FO29" s="142"/>
      <c r="FP29" s="142"/>
      <c r="FQ29" s="143">
        <v>243346</v>
      </c>
      <c r="FR29" s="143">
        <v>243346</v>
      </c>
      <c r="FS29" s="157" t="s">
        <v>729</v>
      </c>
    </row>
    <row r="30" spans="1:175" ht="20.100000000000001" customHeight="1" x14ac:dyDescent="0.5">
      <c r="A30" s="109">
        <v>29</v>
      </c>
      <c r="B30" s="109" t="s">
        <v>674</v>
      </c>
      <c r="C30" s="109">
        <v>29</v>
      </c>
      <c r="D30" s="110" t="s">
        <v>675</v>
      </c>
      <c r="E30" s="110" t="s">
        <v>676</v>
      </c>
      <c r="F30" s="110" t="s">
        <v>677</v>
      </c>
      <c r="G30" s="111" t="s">
        <v>21</v>
      </c>
      <c r="H30" s="110" t="s">
        <v>995</v>
      </c>
      <c r="I30" s="110" t="s">
        <v>995</v>
      </c>
      <c r="J30" s="110"/>
      <c r="K30" s="111" t="s">
        <v>996</v>
      </c>
      <c r="L30" s="111"/>
      <c r="M30" s="111"/>
      <c r="N30" s="111" t="s">
        <v>682</v>
      </c>
      <c r="O30" s="111" t="s">
        <v>998</v>
      </c>
      <c r="P30" s="113">
        <v>13.656396979723301</v>
      </c>
      <c r="Q30" s="113">
        <v>100.343900276654</v>
      </c>
      <c r="R30" s="114"/>
      <c r="S30" s="114"/>
      <c r="T30" s="115"/>
      <c r="U30" s="115"/>
      <c r="V30" s="115"/>
      <c r="W30" s="115" t="s">
        <v>999</v>
      </c>
      <c r="X30" s="115"/>
      <c r="Y30" s="115"/>
      <c r="Z30" s="181"/>
      <c r="AA30" s="181"/>
      <c r="AB30" s="115"/>
      <c r="AC30" s="211"/>
      <c r="AD30" s="166" t="s">
        <v>688</v>
      </c>
      <c r="AE30" s="166" t="s">
        <v>689</v>
      </c>
      <c r="AF30" s="117" t="s">
        <v>982</v>
      </c>
      <c r="AG30" s="117">
        <v>44985</v>
      </c>
      <c r="AH30" s="118" t="s">
        <v>691</v>
      </c>
      <c r="AI30" s="118" t="s">
        <v>692</v>
      </c>
      <c r="AJ30" s="146">
        <v>7</v>
      </c>
      <c r="AK30" s="146">
        <v>8.1</v>
      </c>
      <c r="AL30" s="146">
        <v>2.5</v>
      </c>
      <c r="AM30" s="146">
        <v>49.41</v>
      </c>
      <c r="AN30" s="147">
        <v>1</v>
      </c>
      <c r="AO30" s="147">
        <v>4</v>
      </c>
      <c r="AP30" s="116"/>
      <c r="AQ30" s="147" t="s">
        <v>694</v>
      </c>
      <c r="AR30" s="147">
        <v>3</v>
      </c>
      <c r="AS30" s="147"/>
      <c r="AT30" s="122"/>
      <c r="AU30" s="142"/>
      <c r="AV30" s="149" t="s">
        <v>696</v>
      </c>
      <c r="AW30" s="150"/>
      <c r="AX30" s="149"/>
      <c r="AY30" s="149"/>
      <c r="AZ30" s="149"/>
      <c r="BA30" s="147" t="s">
        <v>697</v>
      </c>
      <c r="BB30" s="149"/>
      <c r="BC30" s="149"/>
      <c r="BD30" s="150" t="s">
        <v>698</v>
      </c>
      <c r="BE30" s="150"/>
      <c r="BF30" s="150"/>
      <c r="BG30" s="151" t="s">
        <v>699</v>
      </c>
      <c r="BH30" s="151" t="s">
        <v>700</v>
      </c>
      <c r="BI30" s="151" t="s">
        <v>701</v>
      </c>
      <c r="BJ30" s="152"/>
      <c r="BK30" s="152"/>
      <c r="BL30" s="153"/>
      <c r="BM30" s="154"/>
      <c r="BN30" s="155" t="s">
        <v>998</v>
      </c>
      <c r="BO30" s="131" t="s">
        <v>997</v>
      </c>
      <c r="BP30" s="131" t="s">
        <v>703</v>
      </c>
      <c r="BQ30" s="116" t="s">
        <v>704</v>
      </c>
      <c r="BR30" s="116" t="s">
        <v>705</v>
      </c>
      <c r="BS30" s="132">
        <v>44983</v>
      </c>
      <c r="BT30" s="133">
        <v>100</v>
      </c>
      <c r="BU30" s="117">
        <v>44985</v>
      </c>
      <c r="BV30" s="132"/>
      <c r="BW30" s="132"/>
      <c r="BX30" s="134"/>
      <c r="BY30" s="134"/>
      <c r="BZ30" s="134"/>
      <c r="CA30" s="132"/>
      <c r="CB30" s="138"/>
      <c r="CC30" s="117"/>
      <c r="CD30" s="117"/>
      <c r="CE30" s="223"/>
      <c r="CF30" s="223"/>
      <c r="CG30" s="223"/>
      <c r="CH30" s="138"/>
      <c r="CI30" s="129" t="s">
        <v>701</v>
      </c>
      <c r="CJ30" s="117">
        <v>45000</v>
      </c>
      <c r="CK30" s="117">
        <v>45000</v>
      </c>
      <c r="CL30" s="117"/>
      <c r="CM30" s="117">
        <v>45000</v>
      </c>
      <c r="CN30" s="133">
        <v>100</v>
      </c>
      <c r="CO30" s="117">
        <v>45000</v>
      </c>
      <c r="CP30" s="117"/>
      <c r="CQ30" s="137" t="s">
        <v>706</v>
      </c>
      <c r="CR30" s="132"/>
      <c r="CS30" s="117"/>
      <c r="CT30" s="132"/>
      <c r="CU30" s="133"/>
      <c r="CV30" s="137" t="s">
        <v>4382</v>
      </c>
      <c r="CW30" s="117"/>
      <c r="CX30" s="147"/>
      <c r="CY30" s="147"/>
      <c r="CZ30" s="117">
        <v>45000</v>
      </c>
      <c r="DA30" s="117">
        <v>45000</v>
      </c>
      <c r="DB30" s="117"/>
      <c r="DC30" s="117">
        <v>45001</v>
      </c>
      <c r="DD30" s="133">
        <v>100</v>
      </c>
      <c r="DE30" s="117">
        <v>45010</v>
      </c>
      <c r="DF30" s="138"/>
      <c r="DG30" s="138">
        <v>45012</v>
      </c>
      <c r="DH30" s="139" t="s">
        <v>4383</v>
      </c>
      <c r="DI30" s="117">
        <v>45023</v>
      </c>
      <c r="DJ30" s="117">
        <v>45023</v>
      </c>
      <c r="DK30" s="117">
        <v>45023</v>
      </c>
      <c r="DL30" s="117">
        <v>45023</v>
      </c>
      <c r="DM30" s="117"/>
      <c r="DN30" s="117"/>
      <c r="DO30" s="117"/>
      <c r="DP30" s="117"/>
      <c r="DQ30" s="140"/>
      <c r="DR30" s="117"/>
      <c r="DS30" s="117"/>
      <c r="DT30" s="117"/>
      <c r="DU30" s="117"/>
      <c r="DV30" s="117"/>
      <c r="DW30" s="117"/>
      <c r="DX30" s="133"/>
      <c r="DY30" s="117"/>
      <c r="DZ30" s="117"/>
      <c r="EA30" s="117">
        <v>45028</v>
      </c>
      <c r="EB30" s="117">
        <v>45028</v>
      </c>
      <c r="EC30" s="117"/>
      <c r="ED30" s="117">
        <v>45028</v>
      </c>
      <c r="EE30" s="116">
        <v>100</v>
      </c>
      <c r="EF30" s="117">
        <v>45028</v>
      </c>
      <c r="EG30" s="117" t="s">
        <v>1000</v>
      </c>
      <c r="EH30" s="117">
        <v>45028</v>
      </c>
      <c r="EI30" s="117">
        <v>45028</v>
      </c>
      <c r="EJ30" s="117">
        <v>45028</v>
      </c>
      <c r="EK30" s="117">
        <v>45029</v>
      </c>
      <c r="EL30" s="116">
        <v>60</v>
      </c>
      <c r="EM30" s="117"/>
      <c r="EN30" s="122" t="s">
        <v>1000</v>
      </c>
      <c r="EO30" s="141"/>
      <c r="EP30" s="141"/>
      <c r="EQ30" s="141"/>
      <c r="ER30" s="141"/>
      <c r="ES30" s="141"/>
      <c r="ET30" s="141"/>
      <c r="EU30" s="141"/>
      <c r="EV30" s="117"/>
      <c r="EW30" s="117"/>
      <c r="EX30" s="117"/>
      <c r="EY30" s="117"/>
      <c r="EZ30" s="117"/>
      <c r="FA30" s="117"/>
      <c r="FB30" s="117"/>
      <c r="FC30" s="117"/>
      <c r="FD30" s="117"/>
      <c r="FE30" s="117"/>
      <c r="FF30" s="117"/>
      <c r="FG30" s="133"/>
      <c r="FH30" s="133"/>
      <c r="FI30" s="117"/>
      <c r="FJ30" s="142"/>
      <c r="FK30" s="142"/>
      <c r="FL30" s="143"/>
      <c r="FM30" s="143"/>
      <c r="FN30" s="139"/>
      <c r="FO30" s="142"/>
      <c r="FP30" s="142"/>
      <c r="FQ30" s="143"/>
      <c r="FR30" s="143"/>
      <c r="FS30" s="139"/>
    </row>
    <row r="31" spans="1:175" ht="20.100000000000001" customHeight="1" x14ac:dyDescent="0.5">
      <c r="A31" s="109">
        <v>30</v>
      </c>
      <c r="B31" s="109" t="s">
        <v>674</v>
      </c>
      <c r="C31" s="109">
        <v>30</v>
      </c>
      <c r="D31" s="110" t="s">
        <v>675</v>
      </c>
      <c r="E31" s="110" t="s">
        <v>676</v>
      </c>
      <c r="F31" s="110" t="s">
        <v>677</v>
      </c>
      <c r="G31" s="111" t="s">
        <v>21</v>
      </c>
      <c r="H31" s="110" t="s">
        <v>1001</v>
      </c>
      <c r="I31" s="110" t="s">
        <v>1002</v>
      </c>
      <c r="J31" s="110"/>
      <c r="K31" s="111" t="s">
        <v>4423</v>
      </c>
      <c r="L31" s="111"/>
      <c r="M31" s="111" t="s">
        <v>1003</v>
      </c>
      <c r="N31" s="111" t="s">
        <v>682</v>
      </c>
      <c r="O31" s="111" t="s">
        <v>1005</v>
      </c>
      <c r="P31" s="113">
        <v>13.6917897778882</v>
      </c>
      <c r="Q31" s="113">
        <v>100.63805136763</v>
      </c>
      <c r="R31" s="114" t="s">
        <v>1006</v>
      </c>
      <c r="S31" s="114" t="s">
        <v>1007</v>
      </c>
      <c r="T31" s="115" t="s">
        <v>1008</v>
      </c>
      <c r="U31" s="115" t="s">
        <v>1009</v>
      </c>
      <c r="V31" s="115"/>
      <c r="W31" s="115" t="s">
        <v>1010</v>
      </c>
      <c r="X31" s="115"/>
      <c r="Y31" s="115"/>
      <c r="Z31" s="181"/>
      <c r="AA31" s="181"/>
      <c r="AB31" s="115"/>
      <c r="AC31" s="211"/>
      <c r="AD31" s="167" t="s">
        <v>762</v>
      </c>
      <c r="AE31" s="167" t="s">
        <v>763</v>
      </c>
      <c r="AF31" s="117" t="s">
        <v>982</v>
      </c>
      <c r="AG31" s="132">
        <v>44964</v>
      </c>
      <c r="AH31" s="118" t="s">
        <v>691</v>
      </c>
      <c r="AI31" s="118" t="s">
        <v>692</v>
      </c>
      <c r="AJ31" s="145">
        <v>6</v>
      </c>
      <c r="AK31" s="146">
        <v>11.5</v>
      </c>
      <c r="AL31" s="146">
        <v>2.7</v>
      </c>
      <c r="AM31" s="146">
        <v>69</v>
      </c>
      <c r="AN31" s="147">
        <v>1</v>
      </c>
      <c r="AO31" s="147"/>
      <c r="AP31" s="116" t="s">
        <v>1011</v>
      </c>
      <c r="AQ31" s="147" t="s">
        <v>752</v>
      </c>
      <c r="AR31" s="147">
        <v>3</v>
      </c>
      <c r="AS31" s="147"/>
      <c r="AT31" s="117">
        <v>44964</v>
      </c>
      <c r="AU31" s="142"/>
      <c r="AV31" s="234" t="s">
        <v>696</v>
      </c>
      <c r="AW31" s="235"/>
      <c r="AX31" s="236"/>
      <c r="AY31" s="236"/>
      <c r="AZ31" s="236"/>
      <c r="BA31" s="236"/>
      <c r="BB31" s="236"/>
      <c r="BC31" s="236"/>
      <c r="BD31" s="235" t="s">
        <v>698</v>
      </c>
      <c r="BE31" s="235"/>
      <c r="BF31" s="235"/>
      <c r="BG31" s="237" t="s">
        <v>699</v>
      </c>
      <c r="BH31" s="237" t="s">
        <v>700</v>
      </c>
      <c r="BI31" s="237" t="s">
        <v>701</v>
      </c>
      <c r="BJ31" s="238"/>
      <c r="BK31" s="238"/>
      <c r="BL31" s="153"/>
      <c r="BM31" s="154"/>
      <c r="BN31" s="155" t="s">
        <v>1012</v>
      </c>
      <c r="BO31" s="131" t="s">
        <v>1004</v>
      </c>
      <c r="BP31" s="131" t="s">
        <v>703</v>
      </c>
      <c r="BQ31" s="116" t="s">
        <v>704</v>
      </c>
      <c r="BR31" s="116" t="s">
        <v>705</v>
      </c>
      <c r="BS31" s="132">
        <v>44964</v>
      </c>
      <c r="BT31" s="133">
        <v>100</v>
      </c>
      <c r="BU31" s="132">
        <v>44964</v>
      </c>
      <c r="BV31" s="132"/>
      <c r="BW31" s="132"/>
      <c r="BX31" s="134"/>
      <c r="BY31" s="134"/>
      <c r="BZ31" s="134"/>
      <c r="CA31" s="132"/>
      <c r="CB31" s="135"/>
      <c r="CC31" s="132"/>
      <c r="CD31" s="132"/>
      <c r="CE31" s="136"/>
      <c r="CF31" s="136"/>
      <c r="CG31" s="136"/>
      <c r="CH31" s="135"/>
      <c r="CI31" s="129" t="s">
        <v>701</v>
      </c>
      <c r="CJ31" s="117">
        <v>44998</v>
      </c>
      <c r="CK31" s="117">
        <v>44998</v>
      </c>
      <c r="CL31" s="117"/>
      <c r="CM31" s="117">
        <v>44998</v>
      </c>
      <c r="CN31" s="133">
        <v>100</v>
      </c>
      <c r="CO31" s="117">
        <v>44998</v>
      </c>
      <c r="CP31" s="117"/>
      <c r="CQ31" s="132">
        <v>45013</v>
      </c>
      <c r="CR31" s="132">
        <v>45013</v>
      </c>
      <c r="CS31" s="117"/>
      <c r="CT31" s="132">
        <v>45013</v>
      </c>
      <c r="CU31" s="133">
        <v>100</v>
      </c>
      <c r="CV31" s="132">
        <v>45013</v>
      </c>
      <c r="CW31" s="117" t="s">
        <v>727</v>
      </c>
      <c r="CX31" s="236"/>
      <c r="CY31" s="236"/>
      <c r="CZ31" s="117">
        <v>44998</v>
      </c>
      <c r="DA31" s="117">
        <v>44998</v>
      </c>
      <c r="DB31" s="117"/>
      <c r="DC31" s="117">
        <v>44998</v>
      </c>
      <c r="DD31" s="133">
        <v>100</v>
      </c>
      <c r="DE31" s="117">
        <v>45016</v>
      </c>
      <c r="DF31" s="138" t="s">
        <v>1013</v>
      </c>
      <c r="DG31" s="138">
        <v>45012</v>
      </c>
      <c r="DH31" s="139" t="s">
        <v>4383</v>
      </c>
      <c r="DI31" s="117">
        <v>45037</v>
      </c>
      <c r="DJ31" s="117">
        <v>45037</v>
      </c>
      <c r="DK31" s="117">
        <v>45037</v>
      </c>
      <c r="DL31" s="117">
        <v>45037</v>
      </c>
      <c r="DM31" s="117"/>
      <c r="DN31" s="117"/>
      <c r="DO31" s="117"/>
      <c r="DP31" s="117"/>
      <c r="DQ31" s="140"/>
      <c r="DR31" s="117"/>
      <c r="DS31" s="117"/>
      <c r="DT31" s="117"/>
      <c r="DU31" s="117"/>
      <c r="DV31" s="117"/>
      <c r="DW31" s="117"/>
      <c r="DX31" s="133"/>
      <c r="DY31" s="117"/>
      <c r="DZ31" s="117"/>
      <c r="EA31" s="117">
        <v>45024</v>
      </c>
      <c r="EB31" s="117">
        <v>45024</v>
      </c>
      <c r="EC31" s="117"/>
      <c r="ED31" s="117">
        <v>45024</v>
      </c>
      <c r="EE31" s="116">
        <v>100</v>
      </c>
      <c r="EF31" s="117">
        <v>45024</v>
      </c>
      <c r="EG31" s="117" t="s">
        <v>4424</v>
      </c>
      <c r="EH31" s="117">
        <v>45049</v>
      </c>
      <c r="EI31" s="117">
        <v>45049</v>
      </c>
      <c r="EJ31" s="117"/>
      <c r="EK31" s="117">
        <v>45049</v>
      </c>
      <c r="EL31" s="133">
        <v>100</v>
      </c>
      <c r="EM31" s="117">
        <v>45049</v>
      </c>
      <c r="EN31" s="122" t="s">
        <v>4425</v>
      </c>
      <c r="EO31" s="141"/>
      <c r="EP31" s="141"/>
      <c r="EQ31" s="141"/>
      <c r="ER31" s="141"/>
      <c r="ES31" s="141"/>
      <c r="ET31" s="141"/>
      <c r="EU31" s="141"/>
      <c r="EV31" s="117"/>
      <c r="EW31" s="117"/>
      <c r="EX31" s="117"/>
      <c r="EY31" s="117"/>
      <c r="EZ31" s="117"/>
      <c r="FA31" s="117"/>
      <c r="FB31" s="117"/>
      <c r="FC31" s="117"/>
      <c r="FD31" s="117"/>
      <c r="FE31" s="117"/>
      <c r="FF31" s="117"/>
      <c r="FG31" s="133"/>
      <c r="FH31" s="133"/>
      <c r="FI31" s="117"/>
      <c r="FJ31" s="142"/>
      <c r="FK31" s="142"/>
      <c r="FL31" s="143">
        <v>243350</v>
      </c>
      <c r="FM31" s="143">
        <v>243350</v>
      </c>
      <c r="FN31" s="139" t="s">
        <v>708</v>
      </c>
      <c r="FO31" s="142"/>
      <c r="FP31" s="142"/>
      <c r="FQ31" s="143">
        <v>243350</v>
      </c>
      <c r="FR31" s="143">
        <v>243350</v>
      </c>
      <c r="FS31" s="139" t="s">
        <v>708</v>
      </c>
    </row>
    <row r="32" spans="1:175" ht="20.100000000000001" customHeight="1" x14ac:dyDescent="0.5">
      <c r="A32" s="109">
        <v>31</v>
      </c>
      <c r="B32" s="109" t="s">
        <v>674</v>
      </c>
      <c r="C32" s="109">
        <v>31</v>
      </c>
      <c r="D32" s="110" t="s">
        <v>675</v>
      </c>
      <c r="E32" s="110" t="s">
        <v>676</v>
      </c>
      <c r="F32" s="110" t="s">
        <v>677</v>
      </c>
      <c r="G32" s="111" t="s">
        <v>21</v>
      </c>
      <c r="H32" s="110" t="s">
        <v>1001</v>
      </c>
      <c r="I32" s="110" t="s">
        <v>1014</v>
      </c>
      <c r="J32" s="110"/>
      <c r="K32" s="111" t="s">
        <v>1015</v>
      </c>
      <c r="L32" s="111" t="s">
        <v>1016</v>
      </c>
      <c r="M32" s="111" t="s">
        <v>681</v>
      </c>
      <c r="N32" s="111" t="s">
        <v>682</v>
      </c>
      <c r="O32" s="175" t="s">
        <v>1018</v>
      </c>
      <c r="P32" s="113">
        <v>13.6815162392224</v>
      </c>
      <c r="Q32" s="113">
        <v>100.69856022714799</v>
      </c>
      <c r="R32" s="114" t="s">
        <v>1019</v>
      </c>
      <c r="S32" s="114"/>
      <c r="T32" s="115"/>
      <c r="U32" s="115"/>
      <c r="V32" s="115"/>
      <c r="W32" s="239" t="s">
        <v>1020</v>
      </c>
      <c r="X32" s="113" t="s">
        <v>1017</v>
      </c>
      <c r="Y32" s="113" t="s">
        <v>1021</v>
      </c>
      <c r="Z32" s="181">
        <v>13.6822803499442</v>
      </c>
      <c r="AA32" s="181">
        <v>100.679608696155</v>
      </c>
      <c r="AB32" s="240" t="s">
        <v>1022</v>
      </c>
      <c r="AC32" s="211" t="s">
        <v>1023</v>
      </c>
      <c r="AD32" s="166" t="s">
        <v>762</v>
      </c>
      <c r="AE32" s="167" t="s">
        <v>763</v>
      </c>
      <c r="AF32" s="241" t="s">
        <v>982</v>
      </c>
      <c r="AG32" s="132"/>
      <c r="AH32" s="116"/>
      <c r="AI32" s="116"/>
      <c r="AJ32" s="145"/>
      <c r="AK32" s="146"/>
      <c r="AL32" s="212"/>
      <c r="AM32" s="146"/>
      <c r="AN32" s="147"/>
      <c r="AO32" s="147"/>
      <c r="AP32" s="116"/>
      <c r="AQ32" s="147"/>
      <c r="AR32" s="147"/>
      <c r="AS32" s="147"/>
      <c r="AT32" s="122"/>
      <c r="AU32" s="148" t="s">
        <v>983</v>
      </c>
      <c r="AV32" s="149"/>
      <c r="AW32" s="150"/>
      <c r="AX32" s="149"/>
      <c r="AY32" s="149"/>
      <c r="AZ32" s="149"/>
      <c r="BA32" s="149"/>
      <c r="BB32" s="149"/>
      <c r="BC32" s="149"/>
      <c r="BD32" s="150"/>
      <c r="BE32" s="150"/>
      <c r="BF32" s="150"/>
      <c r="BG32" s="151"/>
      <c r="BH32" s="151"/>
      <c r="BI32" s="151"/>
      <c r="BJ32" s="152"/>
      <c r="BK32" s="152" t="s">
        <v>793</v>
      </c>
      <c r="BL32" s="153"/>
      <c r="BM32" s="154"/>
      <c r="BN32" s="155" t="s">
        <v>1024</v>
      </c>
      <c r="BO32" s="130" t="s">
        <v>1017</v>
      </c>
      <c r="BP32" s="196" t="s">
        <v>795</v>
      </c>
      <c r="BQ32" s="116" t="s">
        <v>704</v>
      </c>
      <c r="BR32" s="116" t="s">
        <v>705</v>
      </c>
      <c r="BS32" s="241" t="s">
        <v>982</v>
      </c>
      <c r="BT32" s="242">
        <v>100</v>
      </c>
      <c r="BU32" s="202" t="s">
        <v>796</v>
      </c>
      <c r="BV32" s="132"/>
      <c r="BW32" s="132"/>
      <c r="BX32" s="134" t="s">
        <v>616</v>
      </c>
      <c r="BY32" s="134" t="s">
        <v>616</v>
      </c>
      <c r="BZ32" s="134"/>
      <c r="CA32" s="132"/>
      <c r="CB32" s="243" t="s">
        <v>1017</v>
      </c>
      <c r="CC32" s="171"/>
      <c r="CD32" s="244"/>
      <c r="CE32" s="245"/>
      <c r="CF32" s="245"/>
      <c r="CG32" s="245"/>
      <c r="CH32" s="243"/>
      <c r="CI32" s="214" t="s">
        <v>1025</v>
      </c>
      <c r="CJ32" s="244">
        <v>45041</v>
      </c>
      <c r="CK32" s="244">
        <v>45041</v>
      </c>
      <c r="CL32" s="117"/>
      <c r="CM32" s="244">
        <v>45041</v>
      </c>
      <c r="CN32" s="133">
        <v>100</v>
      </c>
      <c r="CO32" s="244">
        <v>45041</v>
      </c>
      <c r="CP32" s="117"/>
      <c r="CQ32" s="117">
        <v>45049</v>
      </c>
      <c r="CR32" s="117">
        <v>45049</v>
      </c>
      <c r="CS32" s="117">
        <v>45049</v>
      </c>
      <c r="CT32" s="117">
        <v>45050</v>
      </c>
      <c r="CU32" s="133">
        <v>80</v>
      </c>
      <c r="CV32" s="117">
        <v>45045</v>
      </c>
      <c r="CW32" s="117"/>
      <c r="CX32" s="147"/>
      <c r="CY32" s="147"/>
      <c r="CZ32" s="117">
        <v>45042</v>
      </c>
      <c r="DA32" s="117">
        <v>45042</v>
      </c>
      <c r="DB32" s="117"/>
      <c r="DC32" s="117">
        <v>45043</v>
      </c>
      <c r="DD32" s="133">
        <v>100</v>
      </c>
      <c r="DE32" s="117">
        <v>45048</v>
      </c>
      <c r="DF32" s="138"/>
      <c r="DG32" s="138">
        <v>45023</v>
      </c>
      <c r="DH32" s="139" t="s">
        <v>4387</v>
      </c>
      <c r="DI32" s="117">
        <v>45044</v>
      </c>
      <c r="DJ32" s="117">
        <v>45044</v>
      </c>
      <c r="DK32" s="117">
        <v>45044</v>
      </c>
      <c r="DL32" s="117">
        <v>45044</v>
      </c>
      <c r="DM32" s="117"/>
      <c r="DN32" s="117"/>
      <c r="DO32" s="117"/>
      <c r="DP32" s="117"/>
      <c r="DQ32" s="140"/>
      <c r="DR32" s="117"/>
      <c r="DS32" s="117"/>
      <c r="DT32" s="117"/>
      <c r="DU32" s="117"/>
      <c r="DV32" s="117"/>
      <c r="DW32" s="117"/>
      <c r="DX32" s="133"/>
      <c r="DY32" s="117"/>
      <c r="DZ32" s="117"/>
      <c r="EA32" s="117"/>
      <c r="EB32" s="117"/>
      <c r="EC32" s="117"/>
      <c r="ED32" s="117"/>
      <c r="EE32" s="116"/>
      <c r="EF32" s="117"/>
      <c r="EG32" s="117"/>
      <c r="EH32" s="117"/>
      <c r="EI32" s="117"/>
      <c r="EJ32" s="117"/>
      <c r="EK32" s="117"/>
      <c r="EL32" s="133"/>
      <c r="EM32" s="117"/>
      <c r="EN32" s="122"/>
      <c r="EO32" s="141"/>
      <c r="EP32" s="141"/>
      <c r="EQ32" s="141"/>
      <c r="ER32" s="141"/>
      <c r="ES32" s="141"/>
      <c r="ET32" s="141"/>
      <c r="EU32" s="141"/>
      <c r="EV32" s="117"/>
      <c r="EW32" s="117"/>
      <c r="EX32" s="117"/>
      <c r="EY32" s="117"/>
      <c r="EZ32" s="117"/>
      <c r="FA32" s="117"/>
      <c r="FB32" s="117"/>
      <c r="FC32" s="117"/>
      <c r="FD32" s="117"/>
      <c r="FE32" s="117"/>
      <c r="FF32" s="117"/>
      <c r="FG32" s="133"/>
      <c r="FH32" s="133"/>
      <c r="FI32" s="117"/>
      <c r="FJ32" s="142"/>
      <c r="FK32" s="142"/>
      <c r="FL32" s="143"/>
      <c r="FM32" s="143"/>
      <c r="FN32" s="139"/>
      <c r="FO32" s="142"/>
      <c r="FP32" s="142"/>
      <c r="FQ32" s="143"/>
      <c r="FR32" s="143"/>
      <c r="FS32" s="139"/>
    </row>
    <row r="33" spans="1:175" ht="20.100000000000001" customHeight="1" x14ac:dyDescent="0.5">
      <c r="A33" s="109">
        <v>32</v>
      </c>
      <c r="B33" s="109" t="s">
        <v>674</v>
      </c>
      <c r="C33" s="109">
        <v>32</v>
      </c>
      <c r="D33" s="110" t="s">
        <v>675</v>
      </c>
      <c r="E33" s="110" t="s">
        <v>676</v>
      </c>
      <c r="F33" s="110" t="s">
        <v>677</v>
      </c>
      <c r="G33" s="111" t="s">
        <v>21</v>
      </c>
      <c r="H33" s="110" t="s">
        <v>755</v>
      </c>
      <c r="I33" s="110" t="s">
        <v>936</v>
      </c>
      <c r="J33" s="110"/>
      <c r="K33" s="111" t="s">
        <v>1026</v>
      </c>
      <c r="L33" s="111" t="s">
        <v>758</v>
      </c>
      <c r="M33" s="111"/>
      <c r="N33" s="111" t="s">
        <v>682</v>
      </c>
      <c r="O33" s="111" t="s">
        <v>1027</v>
      </c>
      <c r="P33" s="113">
        <v>13.758022400499399</v>
      </c>
      <c r="Q33" s="113">
        <v>100.615770281124</v>
      </c>
      <c r="R33" s="114" t="s">
        <v>1028</v>
      </c>
      <c r="S33" s="114"/>
      <c r="T33" s="115"/>
      <c r="U33" s="115"/>
      <c r="V33" s="115"/>
      <c r="W33" s="115" t="s">
        <v>1029</v>
      </c>
      <c r="X33" s="115"/>
      <c r="Y33" s="115"/>
      <c r="Z33" s="181"/>
      <c r="AA33" s="181"/>
      <c r="AB33" s="115"/>
      <c r="AC33" s="211"/>
      <c r="AD33" s="116" t="s">
        <v>688</v>
      </c>
      <c r="AE33" s="116" t="s">
        <v>689</v>
      </c>
      <c r="AF33" s="117">
        <v>44986</v>
      </c>
      <c r="AG33" s="117">
        <v>44986</v>
      </c>
      <c r="AH33" s="118" t="s">
        <v>691</v>
      </c>
      <c r="AI33" s="118" t="s">
        <v>691</v>
      </c>
      <c r="AJ33" s="146">
        <v>7</v>
      </c>
      <c r="AK33" s="146">
        <v>15</v>
      </c>
      <c r="AL33" s="146">
        <v>2.4</v>
      </c>
      <c r="AM33" s="146">
        <v>28.5</v>
      </c>
      <c r="AN33" s="147">
        <v>1</v>
      </c>
      <c r="AO33" s="147">
        <v>3</v>
      </c>
      <c r="AP33" s="116"/>
      <c r="AQ33" s="147" t="s">
        <v>694</v>
      </c>
      <c r="AR33" s="147">
        <v>3</v>
      </c>
      <c r="AS33" s="147"/>
      <c r="AT33" s="122"/>
      <c r="AU33" s="148" t="s">
        <v>1030</v>
      </c>
      <c r="AV33" s="149" t="s">
        <v>696</v>
      </c>
      <c r="AW33" s="150"/>
      <c r="AX33" s="149"/>
      <c r="AY33" s="149" t="s">
        <v>1031</v>
      </c>
      <c r="AZ33" s="149"/>
      <c r="BA33" s="147" t="s">
        <v>697</v>
      </c>
      <c r="BB33" s="149"/>
      <c r="BC33" s="149"/>
      <c r="BD33" s="150"/>
      <c r="BE33" s="150"/>
      <c r="BF33" s="150"/>
      <c r="BG33" s="151" t="s">
        <v>614</v>
      </c>
      <c r="BH33" s="151"/>
      <c r="BI33" s="151"/>
      <c r="BJ33" s="152"/>
      <c r="BK33" s="152"/>
      <c r="BL33" s="153"/>
      <c r="BM33" s="154"/>
      <c r="BN33" s="155" t="s">
        <v>1027</v>
      </c>
      <c r="BO33" s="130" t="s">
        <v>1027</v>
      </c>
      <c r="BP33" s="130"/>
      <c r="BQ33" s="116" t="s">
        <v>704</v>
      </c>
      <c r="BR33" s="116" t="s">
        <v>705</v>
      </c>
      <c r="BS33" s="132">
        <v>44986</v>
      </c>
      <c r="BT33" s="133">
        <v>100</v>
      </c>
      <c r="BU33" s="132">
        <v>44986</v>
      </c>
      <c r="BV33" s="132" t="s">
        <v>614</v>
      </c>
      <c r="BW33" s="246" t="s">
        <v>1032</v>
      </c>
      <c r="BX33" s="134"/>
      <c r="BY33" s="134"/>
      <c r="BZ33" s="134"/>
      <c r="CA33" s="132"/>
      <c r="CB33" s="171"/>
      <c r="CC33" s="172"/>
      <c r="CD33" s="172"/>
      <c r="CE33" s="173"/>
      <c r="CF33" s="173"/>
      <c r="CG33" s="173"/>
      <c r="CH33" s="171" t="s">
        <v>1033</v>
      </c>
      <c r="CI33" s="129" t="s">
        <v>701</v>
      </c>
      <c r="CJ33" s="117">
        <v>45026</v>
      </c>
      <c r="CK33" s="117">
        <v>45026</v>
      </c>
      <c r="CL33" s="117"/>
      <c r="CM33" s="117">
        <v>45027</v>
      </c>
      <c r="CN33" s="133">
        <v>100</v>
      </c>
      <c r="CO33" s="117">
        <v>45027</v>
      </c>
      <c r="CP33" s="117"/>
      <c r="CQ33" s="117">
        <v>45027</v>
      </c>
      <c r="CR33" s="117">
        <v>45027</v>
      </c>
      <c r="CS33" s="117"/>
      <c r="CT33" s="117">
        <v>45037</v>
      </c>
      <c r="CU33" s="133">
        <v>100</v>
      </c>
      <c r="CV33" s="117">
        <v>45036</v>
      </c>
      <c r="CW33" s="117" t="s">
        <v>1034</v>
      </c>
      <c r="CX33" s="147"/>
      <c r="CY33" s="147" t="s">
        <v>1031</v>
      </c>
      <c r="CZ33" s="117">
        <v>45026</v>
      </c>
      <c r="DA33" s="117">
        <v>45026</v>
      </c>
      <c r="DB33" s="117"/>
      <c r="DC33" s="117">
        <v>45028</v>
      </c>
      <c r="DD33" s="133">
        <v>100</v>
      </c>
      <c r="DE33" s="117">
        <v>45036</v>
      </c>
      <c r="DF33" s="138"/>
      <c r="DG33" s="138">
        <v>45023</v>
      </c>
      <c r="DH33" s="139" t="s">
        <v>4387</v>
      </c>
      <c r="DI33" s="117">
        <v>45041</v>
      </c>
      <c r="DJ33" s="117">
        <v>45041</v>
      </c>
      <c r="DK33" s="117">
        <v>45041</v>
      </c>
      <c r="DL33" s="117">
        <v>45041</v>
      </c>
      <c r="DM33" s="117"/>
      <c r="DN33" s="117"/>
      <c r="DO33" s="117"/>
      <c r="DP33" s="117"/>
      <c r="DQ33" s="140"/>
      <c r="DR33" s="117"/>
      <c r="DS33" s="117"/>
      <c r="DT33" s="117">
        <v>45052</v>
      </c>
      <c r="DU33" s="117">
        <v>45052</v>
      </c>
      <c r="DV33" s="117"/>
      <c r="DW33" s="117">
        <v>45052</v>
      </c>
      <c r="DX33" s="133">
        <v>100</v>
      </c>
      <c r="DY33" s="117">
        <v>45052</v>
      </c>
      <c r="DZ33" s="117"/>
      <c r="EA33" s="117"/>
      <c r="EB33" s="117"/>
      <c r="EC33" s="117"/>
      <c r="ED33" s="117"/>
      <c r="EE33" s="116"/>
      <c r="EF33" s="117"/>
      <c r="EG33" s="117"/>
      <c r="EH33" s="117">
        <v>45051</v>
      </c>
      <c r="EI33" s="117">
        <v>45051</v>
      </c>
      <c r="EJ33" s="117"/>
      <c r="EK33" s="117">
        <v>45051</v>
      </c>
      <c r="EL33" s="133">
        <v>100</v>
      </c>
      <c r="EM33" s="117">
        <v>45051</v>
      </c>
      <c r="EN33" s="122" t="s">
        <v>4388</v>
      </c>
      <c r="EO33" s="141"/>
      <c r="EP33" s="141"/>
      <c r="EQ33" s="141"/>
      <c r="ER33" s="141"/>
      <c r="ES33" s="141"/>
      <c r="ET33" s="141"/>
      <c r="EU33" s="141"/>
      <c r="EV33" s="117"/>
      <c r="EW33" s="117"/>
      <c r="EX33" s="117"/>
      <c r="EY33" s="117"/>
      <c r="EZ33" s="117"/>
      <c r="FA33" s="117"/>
      <c r="FB33" s="117"/>
      <c r="FC33" s="117"/>
      <c r="FD33" s="117"/>
      <c r="FE33" s="117"/>
      <c r="FF33" s="117"/>
      <c r="FG33" s="133"/>
      <c r="FH33" s="133"/>
      <c r="FI33" s="117"/>
      <c r="FJ33" s="142"/>
      <c r="FK33" s="142"/>
      <c r="FL33" s="143">
        <v>243346</v>
      </c>
      <c r="FM33" s="143">
        <v>243346</v>
      </c>
      <c r="FN33" s="139" t="s">
        <v>708</v>
      </c>
      <c r="FO33" s="142"/>
      <c r="FP33" s="142"/>
      <c r="FQ33" s="143">
        <v>243346</v>
      </c>
      <c r="FR33" s="143">
        <v>243346</v>
      </c>
      <c r="FS33" s="157" t="s">
        <v>729</v>
      </c>
    </row>
    <row r="34" spans="1:175" ht="20.100000000000001" customHeight="1" x14ac:dyDescent="0.5">
      <c r="A34" s="109">
        <v>33</v>
      </c>
      <c r="B34" s="109" t="s">
        <v>674</v>
      </c>
      <c r="C34" s="109">
        <v>33</v>
      </c>
      <c r="D34" s="110" t="s">
        <v>675</v>
      </c>
      <c r="E34" s="110" t="s">
        <v>676</v>
      </c>
      <c r="F34" s="110" t="s">
        <v>677</v>
      </c>
      <c r="G34" s="111" t="s">
        <v>21</v>
      </c>
      <c r="H34" s="110" t="s">
        <v>1035</v>
      </c>
      <c r="I34" s="110" t="s">
        <v>1036</v>
      </c>
      <c r="J34" s="110"/>
      <c r="K34" s="111" t="s">
        <v>1037</v>
      </c>
      <c r="L34" s="111"/>
      <c r="M34" s="111" t="s">
        <v>1003</v>
      </c>
      <c r="N34" s="111" t="s">
        <v>682</v>
      </c>
      <c r="O34" s="111" t="s">
        <v>1038</v>
      </c>
      <c r="P34" s="113">
        <v>13.730383030025999</v>
      </c>
      <c r="Q34" s="113">
        <v>100.491363554339</v>
      </c>
      <c r="R34" s="114" t="s">
        <v>1039</v>
      </c>
      <c r="S34" s="114" t="s">
        <v>1040</v>
      </c>
      <c r="T34" s="115" t="s">
        <v>1041</v>
      </c>
      <c r="U34" s="115" t="s">
        <v>1042</v>
      </c>
      <c r="V34" s="115"/>
      <c r="W34" s="115" t="s">
        <v>1042</v>
      </c>
      <c r="X34" s="115"/>
      <c r="Y34" s="115"/>
      <c r="Z34" s="181"/>
      <c r="AA34" s="181"/>
      <c r="AB34" s="115"/>
      <c r="AC34" s="211"/>
      <c r="AD34" s="116" t="s">
        <v>688</v>
      </c>
      <c r="AE34" s="116" t="s">
        <v>689</v>
      </c>
      <c r="AF34" s="117">
        <v>44980</v>
      </c>
      <c r="AG34" s="132">
        <v>44980</v>
      </c>
      <c r="AH34" s="118" t="s">
        <v>691</v>
      </c>
      <c r="AI34" s="118" t="s">
        <v>692</v>
      </c>
      <c r="AJ34" s="145">
        <v>6</v>
      </c>
      <c r="AK34" s="146">
        <v>8.1999999999999993</v>
      </c>
      <c r="AL34" s="146">
        <v>3.4</v>
      </c>
      <c r="AM34" s="146">
        <v>49.199999999999996</v>
      </c>
      <c r="AN34" s="147">
        <v>2</v>
      </c>
      <c r="AO34" s="147">
        <v>4</v>
      </c>
      <c r="AP34" s="116" t="s">
        <v>816</v>
      </c>
      <c r="AQ34" s="147" t="s">
        <v>882</v>
      </c>
      <c r="AR34" s="147">
        <v>3</v>
      </c>
      <c r="AS34" s="147"/>
      <c r="AT34" s="122">
        <v>44981</v>
      </c>
      <c r="AU34" s="142"/>
      <c r="AV34" s="149" t="s">
        <v>696</v>
      </c>
      <c r="AW34" s="150"/>
      <c r="AX34" s="149"/>
      <c r="AY34" s="149"/>
      <c r="AZ34" s="149"/>
      <c r="BA34" s="147" t="s">
        <v>697</v>
      </c>
      <c r="BB34" s="149"/>
      <c r="BC34" s="149"/>
      <c r="BD34" s="150" t="s">
        <v>698</v>
      </c>
      <c r="BE34" s="150"/>
      <c r="BF34" s="150"/>
      <c r="BG34" s="151" t="s">
        <v>699</v>
      </c>
      <c r="BH34" s="151" t="s">
        <v>700</v>
      </c>
      <c r="BI34" s="151" t="s">
        <v>701</v>
      </c>
      <c r="BJ34" s="152"/>
      <c r="BK34" s="152"/>
      <c r="BL34" s="153"/>
      <c r="BM34" s="154"/>
      <c r="BN34" s="155" t="s">
        <v>1038</v>
      </c>
      <c r="BO34" s="130" t="s">
        <v>1038</v>
      </c>
      <c r="BP34" s="130"/>
      <c r="BQ34" s="116" t="s">
        <v>704</v>
      </c>
      <c r="BR34" s="116" t="s">
        <v>705</v>
      </c>
      <c r="BS34" s="132">
        <v>44980</v>
      </c>
      <c r="BT34" s="133">
        <v>100</v>
      </c>
      <c r="BU34" s="132">
        <v>44980</v>
      </c>
      <c r="BV34" s="132"/>
      <c r="BW34" s="132"/>
      <c r="BX34" s="134"/>
      <c r="BY34" s="134"/>
      <c r="BZ34" s="134"/>
      <c r="CA34" s="132"/>
      <c r="CB34" s="135"/>
      <c r="CC34" s="132"/>
      <c r="CD34" s="132"/>
      <c r="CE34" s="136"/>
      <c r="CF34" s="136"/>
      <c r="CG34" s="136"/>
      <c r="CH34" s="135"/>
      <c r="CI34" s="129" t="s">
        <v>701</v>
      </c>
      <c r="CJ34" s="117">
        <v>44999</v>
      </c>
      <c r="CK34" s="117">
        <v>44999</v>
      </c>
      <c r="CL34" s="117"/>
      <c r="CM34" s="117">
        <v>44999</v>
      </c>
      <c r="CN34" s="133">
        <v>100</v>
      </c>
      <c r="CO34" s="117">
        <v>44999</v>
      </c>
      <c r="CP34" s="117"/>
      <c r="CQ34" s="137" t="s">
        <v>706</v>
      </c>
      <c r="CR34" s="132"/>
      <c r="CS34" s="117"/>
      <c r="CT34" s="132"/>
      <c r="CU34" s="133"/>
      <c r="CV34" s="137" t="s">
        <v>4382</v>
      </c>
      <c r="CW34" s="117"/>
      <c r="CX34" s="147"/>
      <c r="CY34" s="147"/>
      <c r="CZ34" s="117">
        <v>44999</v>
      </c>
      <c r="DA34" s="117">
        <v>44999</v>
      </c>
      <c r="DB34" s="117"/>
      <c r="DC34" s="117">
        <v>44999</v>
      </c>
      <c r="DD34" s="133">
        <v>100</v>
      </c>
      <c r="DE34" s="117">
        <v>45043</v>
      </c>
      <c r="DF34" s="138" t="s">
        <v>1043</v>
      </c>
      <c r="DG34" s="138">
        <v>45012</v>
      </c>
      <c r="DH34" s="139" t="s">
        <v>4383</v>
      </c>
      <c r="DI34" s="117">
        <v>45049</v>
      </c>
      <c r="DJ34" s="117">
        <v>45049</v>
      </c>
      <c r="DK34" s="117">
        <v>45049</v>
      </c>
      <c r="DL34" s="117">
        <v>45049</v>
      </c>
      <c r="DM34" s="117"/>
      <c r="DN34" s="117"/>
      <c r="DO34" s="117"/>
      <c r="DP34" s="117"/>
      <c r="DQ34" s="140"/>
      <c r="DR34" s="117"/>
      <c r="DS34" s="117"/>
      <c r="DT34" s="117">
        <v>45054</v>
      </c>
      <c r="DU34" s="117">
        <v>45054</v>
      </c>
      <c r="DV34" s="117"/>
      <c r="DW34" s="117">
        <v>45054</v>
      </c>
      <c r="DX34" s="133">
        <v>100</v>
      </c>
      <c r="DY34" s="117">
        <v>45054</v>
      </c>
      <c r="DZ34" s="117"/>
      <c r="EA34" s="117">
        <v>45040</v>
      </c>
      <c r="EB34" s="117">
        <v>45040</v>
      </c>
      <c r="EC34" s="117"/>
      <c r="ED34" s="117">
        <v>45040</v>
      </c>
      <c r="EE34" s="116">
        <v>100</v>
      </c>
      <c r="EF34" s="117">
        <v>45040</v>
      </c>
      <c r="EG34" s="117" t="s">
        <v>1044</v>
      </c>
      <c r="EH34" s="117">
        <v>45040</v>
      </c>
      <c r="EI34" s="117">
        <v>45040</v>
      </c>
      <c r="EJ34" s="117"/>
      <c r="EK34" s="117">
        <v>45040</v>
      </c>
      <c r="EL34" s="116">
        <v>100</v>
      </c>
      <c r="EM34" s="117">
        <v>45040</v>
      </c>
      <c r="EN34" s="122" t="s">
        <v>1044</v>
      </c>
      <c r="EO34" s="141"/>
      <c r="EP34" s="141"/>
      <c r="EQ34" s="141"/>
      <c r="ER34" s="141"/>
      <c r="ES34" s="141"/>
      <c r="ET34" s="141"/>
      <c r="EU34" s="141"/>
      <c r="EV34" s="117"/>
      <c r="EW34" s="117"/>
      <c r="EX34" s="117"/>
      <c r="EY34" s="117"/>
      <c r="EZ34" s="117"/>
      <c r="FA34" s="117"/>
      <c r="FB34" s="117"/>
      <c r="FC34" s="117">
        <v>45054</v>
      </c>
      <c r="FD34" s="117">
        <v>45054</v>
      </c>
      <c r="FE34" s="117">
        <v>45054</v>
      </c>
      <c r="FF34" s="117">
        <v>45055</v>
      </c>
      <c r="FG34" s="133">
        <v>70</v>
      </c>
      <c r="FH34" s="133"/>
      <c r="FI34" s="117"/>
      <c r="FJ34" s="142"/>
      <c r="FK34" s="142"/>
      <c r="FL34" s="143">
        <v>243350</v>
      </c>
      <c r="FM34" s="143">
        <v>243350</v>
      </c>
      <c r="FN34" s="139" t="s">
        <v>708</v>
      </c>
      <c r="FO34" s="142"/>
      <c r="FP34" s="142"/>
      <c r="FQ34" s="143">
        <v>243350</v>
      </c>
      <c r="FR34" s="143">
        <v>243350</v>
      </c>
      <c r="FS34" s="157" t="s">
        <v>729</v>
      </c>
    </row>
    <row r="35" spans="1:175" ht="20.100000000000001" customHeight="1" x14ac:dyDescent="0.5">
      <c r="A35" s="109">
        <v>34</v>
      </c>
      <c r="B35" s="109" t="s">
        <v>674</v>
      </c>
      <c r="C35" s="109">
        <v>34</v>
      </c>
      <c r="D35" s="110" t="s">
        <v>675</v>
      </c>
      <c r="E35" s="110" t="s">
        <v>676</v>
      </c>
      <c r="F35" s="110" t="s">
        <v>677</v>
      </c>
      <c r="G35" s="111" t="s">
        <v>21</v>
      </c>
      <c r="H35" s="110" t="s">
        <v>1045</v>
      </c>
      <c r="I35" s="110" t="s">
        <v>1045</v>
      </c>
      <c r="J35" s="110"/>
      <c r="K35" s="111" t="s">
        <v>1046</v>
      </c>
      <c r="L35" s="111" t="s">
        <v>1047</v>
      </c>
      <c r="M35" s="111" t="s">
        <v>681</v>
      </c>
      <c r="N35" s="111" t="s">
        <v>682</v>
      </c>
      <c r="O35" s="111" t="s">
        <v>1049</v>
      </c>
      <c r="P35" s="113">
        <v>13.6416844595733</v>
      </c>
      <c r="Q35" s="113">
        <v>100.380136854135</v>
      </c>
      <c r="R35" s="114" t="s">
        <v>1050</v>
      </c>
      <c r="S35" s="114"/>
      <c r="T35" s="115"/>
      <c r="U35" s="115"/>
      <c r="V35" s="115"/>
      <c r="W35" s="115" t="s">
        <v>1051</v>
      </c>
      <c r="X35" s="115"/>
      <c r="Y35" s="115"/>
      <c r="Z35" s="181"/>
      <c r="AA35" s="181"/>
      <c r="AB35" s="115"/>
      <c r="AC35" s="211"/>
      <c r="AD35" s="166" t="s">
        <v>688</v>
      </c>
      <c r="AE35" s="166" t="s">
        <v>689</v>
      </c>
      <c r="AF35" s="117">
        <v>44985</v>
      </c>
      <c r="AG35" s="117">
        <v>44985</v>
      </c>
      <c r="AH35" s="168" t="s">
        <v>764</v>
      </c>
      <c r="AI35" s="168" t="s">
        <v>764</v>
      </c>
      <c r="AJ35" s="146">
        <v>6.9</v>
      </c>
      <c r="AK35" s="146">
        <v>8</v>
      </c>
      <c r="AL35" s="146">
        <v>3.5</v>
      </c>
      <c r="AM35" s="146">
        <v>55.2</v>
      </c>
      <c r="AN35" s="147">
        <v>2</v>
      </c>
      <c r="AO35" s="147">
        <v>5</v>
      </c>
      <c r="AP35" s="116"/>
      <c r="AQ35" s="147" t="s">
        <v>694</v>
      </c>
      <c r="AR35" s="147">
        <v>3</v>
      </c>
      <c r="AS35" s="147"/>
      <c r="AT35" s="122"/>
      <c r="AU35" s="142"/>
      <c r="AV35" s="149" t="s">
        <v>725</v>
      </c>
      <c r="AW35" s="150" t="s">
        <v>849</v>
      </c>
      <c r="AX35" s="149"/>
      <c r="AY35" s="149"/>
      <c r="AZ35" s="149"/>
      <c r="BA35" s="149"/>
      <c r="BB35" s="149"/>
      <c r="BC35" s="149"/>
      <c r="BD35" s="150" t="s">
        <v>698</v>
      </c>
      <c r="BE35" s="150"/>
      <c r="BF35" s="150"/>
      <c r="BG35" s="151" t="s">
        <v>699</v>
      </c>
      <c r="BH35" s="151" t="s">
        <v>700</v>
      </c>
      <c r="BI35" s="151" t="s">
        <v>701</v>
      </c>
      <c r="BJ35" s="152"/>
      <c r="BK35" s="152"/>
      <c r="BL35" s="153"/>
      <c r="BM35" s="154"/>
      <c r="BN35" s="155" t="s">
        <v>1049</v>
      </c>
      <c r="BO35" s="131" t="s">
        <v>1048</v>
      </c>
      <c r="BP35" s="131" t="s">
        <v>703</v>
      </c>
      <c r="BQ35" s="116" t="s">
        <v>704</v>
      </c>
      <c r="BR35" s="116" t="s">
        <v>705</v>
      </c>
      <c r="BS35" s="132">
        <v>44983</v>
      </c>
      <c r="BT35" s="133">
        <v>100</v>
      </c>
      <c r="BU35" s="117">
        <v>44985</v>
      </c>
      <c r="BV35" s="132"/>
      <c r="BW35" s="132"/>
      <c r="BX35" s="134"/>
      <c r="BY35" s="134"/>
      <c r="BZ35" s="134"/>
      <c r="CA35" s="132"/>
      <c r="CB35" s="138"/>
      <c r="CC35" s="117"/>
      <c r="CD35" s="117"/>
      <c r="CE35" s="223"/>
      <c r="CF35" s="223"/>
      <c r="CG35" s="223"/>
      <c r="CH35" s="138"/>
      <c r="CI35" s="129" t="s">
        <v>701</v>
      </c>
      <c r="CJ35" s="117">
        <v>44998</v>
      </c>
      <c r="CK35" s="117">
        <v>44998</v>
      </c>
      <c r="CL35" s="117"/>
      <c r="CM35" s="117">
        <v>44998</v>
      </c>
      <c r="CN35" s="133">
        <v>100</v>
      </c>
      <c r="CO35" s="117">
        <v>44998</v>
      </c>
      <c r="CP35" s="117"/>
      <c r="CQ35" s="164">
        <v>45048</v>
      </c>
      <c r="CR35" s="164">
        <v>45048</v>
      </c>
      <c r="CS35" s="164"/>
      <c r="CT35" s="164">
        <v>45048</v>
      </c>
      <c r="CU35" s="165">
        <v>100</v>
      </c>
      <c r="CV35" s="164">
        <v>45048</v>
      </c>
      <c r="CW35" s="164"/>
      <c r="CX35" s="147"/>
      <c r="CY35" s="147"/>
      <c r="CZ35" s="117">
        <v>44998</v>
      </c>
      <c r="DA35" s="117">
        <v>44998</v>
      </c>
      <c r="DB35" s="117"/>
      <c r="DC35" s="117">
        <v>44998</v>
      </c>
      <c r="DD35" s="133">
        <v>100</v>
      </c>
      <c r="DE35" s="117">
        <v>45037</v>
      </c>
      <c r="DF35" s="138"/>
      <c r="DG35" s="138">
        <v>45012</v>
      </c>
      <c r="DH35" s="139" t="s">
        <v>4383</v>
      </c>
      <c r="DI35" s="117">
        <v>45041</v>
      </c>
      <c r="DJ35" s="117">
        <v>45041</v>
      </c>
      <c r="DK35" s="117">
        <v>45041</v>
      </c>
      <c r="DL35" s="117">
        <v>45041</v>
      </c>
      <c r="DM35" s="117"/>
      <c r="DN35" s="117"/>
      <c r="DO35" s="117"/>
      <c r="DP35" s="117"/>
      <c r="DQ35" s="140"/>
      <c r="DR35" s="117"/>
      <c r="DS35" s="117"/>
      <c r="DT35" s="117"/>
      <c r="DU35" s="117"/>
      <c r="DV35" s="117"/>
      <c r="DW35" s="117"/>
      <c r="DX35" s="133"/>
      <c r="DY35" s="117"/>
      <c r="DZ35" s="117"/>
      <c r="EA35" s="117">
        <v>45028</v>
      </c>
      <c r="EB35" s="117">
        <v>45028</v>
      </c>
      <c r="EC35" s="117"/>
      <c r="ED35" s="117">
        <v>45028</v>
      </c>
      <c r="EE35" s="116">
        <v>100</v>
      </c>
      <c r="EF35" s="117">
        <v>45028</v>
      </c>
      <c r="EG35" s="117" t="s">
        <v>740</v>
      </c>
      <c r="EH35" s="117">
        <v>45028</v>
      </c>
      <c r="EI35" s="117">
        <v>45028</v>
      </c>
      <c r="EJ35" s="117"/>
      <c r="EK35" s="117">
        <v>45028</v>
      </c>
      <c r="EL35" s="116">
        <v>100</v>
      </c>
      <c r="EM35" s="117">
        <v>45028</v>
      </c>
      <c r="EN35" s="122" t="s">
        <v>740</v>
      </c>
      <c r="EO35" s="141"/>
      <c r="EP35" s="141"/>
      <c r="EQ35" s="141"/>
      <c r="ER35" s="141"/>
      <c r="ES35" s="141"/>
      <c r="ET35" s="141"/>
      <c r="EU35" s="141"/>
      <c r="EV35" s="117"/>
      <c r="EW35" s="117"/>
      <c r="EX35" s="117"/>
      <c r="EY35" s="117"/>
      <c r="EZ35" s="117"/>
      <c r="FA35" s="117"/>
      <c r="FB35" s="117"/>
      <c r="FC35" s="117"/>
      <c r="FD35" s="117"/>
      <c r="FE35" s="117"/>
      <c r="FF35" s="117"/>
      <c r="FG35" s="133"/>
      <c r="FH35" s="133"/>
      <c r="FI35" s="117"/>
      <c r="FJ35" s="142"/>
      <c r="FK35" s="142"/>
      <c r="FL35" s="143">
        <v>243350</v>
      </c>
      <c r="FM35" s="143">
        <v>243350</v>
      </c>
      <c r="FN35" s="139" t="s">
        <v>708</v>
      </c>
      <c r="FO35" s="142"/>
      <c r="FP35" s="142"/>
      <c r="FQ35" s="143">
        <v>243350</v>
      </c>
      <c r="FR35" s="143">
        <v>243350</v>
      </c>
      <c r="FS35" s="139" t="s">
        <v>708</v>
      </c>
    </row>
    <row r="36" spans="1:175" ht="20.100000000000001" customHeight="1" x14ac:dyDescent="0.5">
      <c r="A36" s="109">
        <v>35</v>
      </c>
      <c r="B36" s="109" t="s">
        <v>674</v>
      </c>
      <c r="C36" s="109">
        <v>35</v>
      </c>
      <c r="D36" s="110" t="s">
        <v>675</v>
      </c>
      <c r="E36" s="110" t="s">
        <v>676</v>
      </c>
      <c r="F36" s="110" t="s">
        <v>677</v>
      </c>
      <c r="G36" s="111" t="s">
        <v>21</v>
      </c>
      <c r="H36" s="110" t="s">
        <v>945</v>
      </c>
      <c r="I36" s="110" t="s">
        <v>1052</v>
      </c>
      <c r="J36" s="110"/>
      <c r="K36" s="111" t="s">
        <v>1053</v>
      </c>
      <c r="L36" s="111"/>
      <c r="M36" s="111"/>
      <c r="N36" s="111" t="s">
        <v>682</v>
      </c>
      <c r="O36" s="218" t="s">
        <v>1054</v>
      </c>
      <c r="P36" s="113">
        <v>13.7289590226867</v>
      </c>
      <c r="Q36" s="113">
        <v>100.549936713227</v>
      </c>
      <c r="R36" s="114" t="s">
        <v>1055</v>
      </c>
      <c r="S36" s="114" t="s">
        <v>1056</v>
      </c>
      <c r="T36" s="115"/>
      <c r="U36" s="115"/>
      <c r="V36" s="115"/>
      <c r="W36" s="115"/>
      <c r="X36" s="115"/>
      <c r="Y36" s="115"/>
      <c r="Z36" s="181"/>
      <c r="AA36" s="181"/>
      <c r="AB36" s="115"/>
      <c r="AC36" s="211"/>
      <c r="AD36" s="116" t="s">
        <v>688</v>
      </c>
      <c r="AE36" s="116" t="s">
        <v>689</v>
      </c>
      <c r="AF36" s="117">
        <v>44980</v>
      </c>
      <c r="AG36" s="132">
        <v>44981</v>
      </c>
      <c r="AH36" s="199" t="s">
        <v>616</v>
      </c>
      <c r="AI36" s="199" t="s">
        <v>616</v>
      </c>
      <c r="AJ36" s="145">
        <v>6</v>
      </c>
      <c r="AK36" s="146">
        <v>7</v>
      </c>
      <c r="AL36" s="146">
        <v>2.8</v>
      </c>
      <c r="AM36" s="146">
        <v>42</v>
      </c>
      <c r="AN36" s="147">
        <v>1</v>
      </c>
      <c r="AO36" s="147">
        <v>5</v>
      </c>
      <c r="AP36" s="116"/>
      <c r="AQ36" s="147">
        <v>15</v>
      </c>
      <c r="AR36" s="147">
        <v>3</v>
      </c>
      <c r="AS36" s="147"/>
      <c r="AT36" s="122"/>
      <c r="AU36" s="148" t="s">
        <v>962</v>
      </c>
      <c r="AV36" s="149" t="s">
        <v>725</v>
      </c>
      <c r="AW36" s="150"/>
      <c r="AX36" s="147" t="s">
        <v>1057</v>
      </c>
      <c r="AY36" s="149"/>
      <c r="AZ36" s="149"/>
      <c r="BA36" s="147" t="s">
        <v>697</v>
      </c>
      <c r="BB36" s="147" t="s">
        <v>697</v>
      </c>
      <c r="BC36" s="149"/>
      <c r="BD36" s="150"/>
      <c r="BE36" s="150"/>
      <c r="BF36" s="150"/>
      <c r="BG36" s="151"/>
      <c r="BH36" s="151"/>
      <c r="BI36" s="215" t="s">
        <v>805</v>
      </c>
      <c r="BJ36" s="152"/>
      <c r="BK36" s="152"/>
      <c r="BL36" s="153"/>
      <c r="BM36" s="154" t="s">
        <v>1058</v>
      </c>
      <c r="BN36" s="155" t="s">
        <v>1054</v>
      </c>
      <c r="BO36" s="130"/>
      <c r="BP36" s="196" t="s">
        <v>795</v>
      </c>
      <c r="BQ36" s="116" t="s">
        <v>704</v>
      </c>
      <c r="BR36" s="116" t="s">
        <v>705</v>
      </c>
      <c r="BS36" s="132">
        <v>44981</v>
      </c>
      <c r="BT36" s="133">
        <v>100</v>
      </c>
      <c r="BU36" s="199"/>
      <c r="BV36" s="132"/>
      <c r="BW36" s="132"/>
      <c r="BX36" s="134" t="s">
        <v>616</v>
      </c>
      <c r="BY36" s="134" t="s">
        <v>616</v>
      </c>
      <c r="BZ36" s="134"/>
      <c r="CA36" s="132"/>
      <c r="CB36" s="171" t="s">
        <v>809</v>
      </c>
      <c r="CC36" s="172"/>
      <c r="CD36" s="172"/>
      <c r="CE36" s="173"/>
      <c r="CF36" s="173"/>
      <c r="CG36" s="173"/>
      <c r="CH36" s="171"/>
      <c r="CI36" s="214" t="s">
        <v>805</v>
      </c>
      <c r="CJ36" s="117"/>
      <c r="CK36" s="117"/>
      <c r="CL36" s="117"/>
      <c r="CM36" s="117"/>
      <c r="CN36" s="133"/>
      <c r="CO36" s="132"/>
      <c r="CP36" s="132"/>
      <c r="CQ36" s="434"/>
      <c r="CR36" s="435"/>
      <c r="CS36" s="436"/>
      <c r="CT36" s="435"/>
      <c r="CU36" s="437"/>
      <c r="CV36" s="434"/>
      <c r="CW36" s="117"/>
      <c r="CX36" s="147" t="s">
        <v>1057</v>
      </c>
      <c r="CY36" s="147"/>
      <c r="CZ36" s="117"/>
      <c r="DA36" s="117"/>
      <c r="DB36" s="117"/>
      <c r="DC36" s="117"/>
      <c r="DD36" s="133"/>
      <c r="DE36" s="117"/>
      <c r="DF36" s="138"/>
      <c r="DG36" s="138"/>
      <c r="DH36" s="139"/>
      <c r="DI36" s="117"/>
      <c r="DJ36" s="117"/>
      <c r="DK36" s="117"/>
      <c r="DL36" s="117"/>
      <c r="DM36" s="117"/>
      <c r="DN36" s="117"/>
      <c r="DO36" s="117"/>
      <c r="DP36" s="117"/>
      <c r="DQ36" s="140"/>
      <c r="DR36" s="117"/>
      <c r="DS36" s="117"/>
      <c r="DT36" s="117"/>
      <c r="DU36" s="117"/>
      <c r="DV36" s="117"/>
      <c r="DW36" s="117"/>
      <c r="DX36" s="133"/>
      <c r="DY36" s="117"/>
      <c r="DZ36" s="117"/>
      <c r="EA36" s="117"/>
      <c r="EB36" s="117"/>
      <c r="EC36" s="117"/>
      <c r="ED36" s="117"/>
      <c r="EE36" s="116"/>
      <c r="EF36" s="117"/>
      <c r="EG36" s="117"/>
      <c r="EH36" s="117"/>
      <c r="EI36" s="117"/>
      <c r="EJ36" s="117"/>
      <c r="EK36" s="117"/>
      <c r="EL36" s="133"/>
      <c r="EM36" s="117"/>
      <c r="EN36" s="122"/>
      <c r="EO36" s="141"/>
      <c r="EP36" s="141"/>
      <c r="EQ36" s="141"/>
      <c r="ER36" s="141"/>
      <c r="ES36" s="141"/>
      <c r="ET36" s="141"/>
      <c r="EU36" s="141"/>
      <c r="EV36" s="117"/>
      <c r="EW36" s="117"/>
      <c r="EX36" s="117"/>
      <c r="EY36" s="117"/>
      <c r="EZ36" s="117"/>
      <c r="FA36" s="117"/>
      <c r="FB36" s="117"/>
      <c r="FC36" s="117"/>
      <c r="FD36" s="117"/>
      <c r="FE36" s="117"/>
      <c r="FF36" s="117"/>
      <c r="FG36" s="133"/>
      <c r="FH36" s="133"/>
      <c r="FI36" s="117"/>
      <c r="FJ36" s="142"/>
      <c r="FK36" s="142"/>
      <c r="FL36" s="217"/>
      <c r="FM36" s="217"/>
      <c r="FN36" s="139"/>
      <c r="FO36" s="142"/>
      <c r="FP36" s="142"/>
      <c r="FQ36" s="217"/>
      <c r="FR36" s="217"/>
      <c r="FS36" s="139"/>
    </row>
    <row r="37" spans="1:175" ht="20.100000000000001" customHeight="1" x14ac:dyDescent="0.5">
      <c r="A37" s="109">
        <v>36</v>
      </c>
      <c r="B37" s="109" t="s">
        <v>674</v>
      </c>
      <c r="C37" s="109">
        <v>36</v>
      </c>
      <c r="D37" s="110" t="s">
        <v>675</v>
      </c>
      <c r="E37" s="110" t="s">
        <v>676</v>
      </c>
      <c r="F37" s="110" t="s">
        <v>677</v>
      </c>
      <c r="G37" s="111" t="s">
        <v>21</v>
      </c>
      <c r="H37" s="110" t="s">
        <v>1059</v>
      </c>
      <c r="I37" s="110" t="s">
        <v>1060</v>
      </c>
      <c r="J37" s="110"/>
      <c r="K37" s="144" t="s">
        <v>1061</v>
      </c>
      <c r="L37" s="111"/>
      <c r="M37" s="111" t="s">
        <v>808</v>
      </c>
      <c r="N37" s="111" t="s">
        <v>682</v>
      </c>
      <c r="O37" s="112" t="s">
        <v>1062</v>
      </c>
      <c r="P37" s="113">
        <v>13.731271606640499</v>
      </c>
      <c r="Q37" s="113">
        <v>100.52008312316801</v>
      </c>
      <c r="R37" s="114" t="s">
        <v>1063</v>
      </c>
      <c r="S37" s="114"/>
      <c r="T37" s="115"/>
      <c r="U37" s="115"/>
      <c r="V37" s="115"/>
      <c r="W37" s="115" t="s">
        <v>1064</v>
      </c>
      <c r="X37" s="115"/>
      <c r="Y37" s="115"/>
      <c r="Z37" s="181"/>
      <c r="AA37" s="181"/>
      <c r="AB37" s="115"/>
      <c r="AC37" s="211"/>
      <c r="AD37" s="116" t="s">
        <v>688</v>
      </c>
      <c r="AE37" s="116" t="s">
        <v>689</v>
      </c>
      <c r="AF37" s="117" t="s">
        <v>690</v>
      </c>
      <c r="AG37" s="132">
        <v>44978</v>
      </c>
      <c r="AH37" s="168" t="s">
        <v>764</v>
      </c>
      <c r="AI37" s="168" t="s">
        <v>764</v>
      </c>
      <c r="AJ37" s="145">
        <v>8</v>
      </c>
      <c r="AK37" s="146">
        <v>9.6</v>
      </c>
      <c r="AL37" s="146">
        <v>2.7</v>
      </c>
      <c r="AM37" s="146">
        <v>76.8</v>
      </c>
      <c r="AN37" s="224">
        <v>4</v>
      </c>
      <c r="AO37" s="147">
        <v>6</v>
      </c>
      <c r="AP37" s="116"/>
      <c r="AQ37" s="147" t="s">
        <v>694</v>
      </c>
      <c r="AR37" s="147">
        <v>3</v>
      </c>
      <c r="AS37" s="147"/>
      <c r="AT37" s="122">
        <v>44979</v>
      </c>
      <c r="AU37" s="142" t="s">
        <v>817</v>
      </c>
      <c r="AV37" s="149" t="s">
        <v>696</v>
      </c>
      <c r="AW37" s="150"/>
      <c r="AX37" s="149"/>
      <c r="AY37" s="149"/>
      <c r="AZ37" s="149"/>
      <c r="BA37" s="147" t="s">
        <v>697</v>
      </c>
      <c r="BB37" s="147" t="s">
        <v>697</v>
      </c>
      <c r="BC37" s="147" t="s">
        <v>697</v>
      </c>
      <c r="BD37" s="150" t="s">
        <v>698</v>
      </c>
      <c r="BE37" s="150"/>
      <c r="BF37" s="150"/>
      <c r="BG37" s="151" t="s">
        <v>699</v>
      </c>
      <c r="BH37" s="151" t="s">
        <v>700</v>
      </c>
      <c r="BI37" s="215" t="s">
        <v>701</v>
      </c>
      <c r="BJ37" s="152"/>
      <c r="BK37" s="152"/>
      <c r="BL37" s="153"/>
      <c r="BM37" s="154"/>
      <c r="BN37" s="155" t="s">
        <v>1062</v>
      </c>
      <c r="BO37" s="130" t="s">
        <v>1062</v>
      </c>
      <c r="BP37" s="130"/>
      <c r="BQ37" s="116" t="s">
        <v>704</v>
      </c>
      <c r="BR37" s="116" t="s">
        <v>705</v>
      </c>
      <c r="BS37" s="132">
        <v>44978</v>
      </c>
      <c r="BT37" s="133">
        <v>100</v>
      </c>
      <c r="BU37" s="132">
        <v>44978</v>
      </c>
      <c r="BV37" s="132"/>
      <c r="BW37" s="132"/>
      <c r="BX37" s="134"/>
      <c r="BY37" s="134"/>
      <c r="BZ37" s="134"/>
      <c r="CA37" s="132"/>
      <c r="CB37" s="135"/>
      <c r="CC37" s="132"/>
      <c r="CD37" s="132"/>
      <c r="CE37" s="136"/>
      <c r="CF37" s="136"/>
      <c r="CG37" s="136"/>
      <c r="CH37" s="135"/>
      <c r="CI37" s="129" t="s">
        <v>701</v>
      </c>
      <c r="CJ37" s="117">
        <v>45005</v>
      </c>
      <c r="CK37" s="117">
        <v>45005</v>
      </c>
      <c r="CL37" s="117"/>
      <c r="CM37" s="117">
        <v>45005</v>
      </c>
      <c r="CN37" s="133">
        <v>100</v>
      </c>
      <c r="CO37" s="117">
        <v>45005</v>
      </c>
      <c r="CP37" s="117"/>
      <c r="CQ37" s="137" t="s">
        <v>706</v>
      </c>
      <c r="CR37" s="132"/>
      <c r="CS37" s="117"/>
      <c r="CT37" s="132"/>
      <c r="CU37" s="133"/>
      <c r="CV37" s="137" t="s">
        <v>4382</v>
      </c>
      <c r="CW37" s="117"/>
      <c r="CX37" s="147"/>
      <c r="CY37" s="147"/>
      <c r="CZ37" s="117">
        <v>45005</v>
      </c>
      <c r="DA37" s="117">
        <v>45005</v>
      </c>
      <c r="DB37" s="117"/>
      <c r="DC37" s="117">
        <v>45006</v>
      </c>
      <c r="DD37" s="133">
        <v>100</v>
      </c>
      <c r="DE37" s="117">
        <v>45054</v>
      </c>
      <c r="DF37" s="138"/>
      <c r="DG37" s="138">
        <v>45023</v>
      </c>
      <c r="DH37" s="139" t="s">
        <v>4387</v>
      </c>
      <c r="DI37" s="117">
        <v>45042</v>
      </c>
      <c r="DJ37" s="117">
        <v>45042</v>
      </c>
      <c r="DK37" s="117">
        <v>45042</v>
      </c>
      <c r="DL37" s="117">
        <v>45042</v>
      </c>
      <c r="DM37" s="117"/>
      <c r="DN37" s="117"/>
      <c r="DO37" s="117"/>
      <c r="DP37" s="117"/>
      <c r="DQ37" s="140"/>
      <c r="DR37" s="117"/>
      <c r="DS37" s="117"/>
      <c r="DT37" s="117"/>
      <c r="DU37" s="117"/>
      <c r="DV37" s="117"/>
      <c r="DW37" s="117"/>
      <c r="DX37" s="133"/>
      <c r="DY37" s="117"/>
      <c r="DZ37" s="117"/>
      <c r="EA37" s="117"/>
      <c r="EB37" s="117"/>
      <c r="EC37" s="117"/>
      <c r="ED37" s="117"/>
      <c r="EE37" s="116"/>
      <c r="EF37" s="117"/>
      <c r="EG37" s="117"/>
      <c r="EH37" s="117"/>
      <c r="EI37" s="117"/>
      <c r="EJ37" s="117"/>
      <c r="EK37" s="117"/>
      <c r="EL37" s="133"/>
      <c r="EM37" s="117"/>
      <c r="EN37" s="122"/>
      <c r="EO37" s="141"/>
      <c r="EP37" s="141"/>
      <c r="EQ37" s="141"/>
      <c r="ER37" s="141"/>
      <c r="ES37" s="141"/>
      <c r="ET37" s="141"/>
      <c r="EU37" s="141"/>
      <c r="EV37" s="117"/>
      <c r="EW37" s="117"/>
      <c r="EX37" s="117"/>
      <c r="EY37" s="117"/>
      <c r="EZ37" s="117"/>
      <c r="FA37" s="117"/>
      <c r="FB37" s="117"/>
      <c r="FC37" s="117">
        <v>45055</v>
      </c>
      <c r="FD37" s="117">
        <v>45055</v>
      </c>
      <c r="FE37" s="117">
        <v>45055</v>
      </c>
      <c r="FF37" s="117">
        <v>45056</v>
      </c>
      <c r="FG37" s="133">
        <v>70</v>
      </c>
      <c r="FH37" s="133"/>
      <c r="FI37" s="117"/>
      <c r="FJ37" s="142"/>
      <c r="FK37" s="142"/>
      <c r="FL37" s="143">
        <v>243346</v>
      </c>
      <c r="FM37" s="143">
        <v>243346</v>
      </c>
      <c r="FN37" s="139" t="s">
        <v>708</v>
      </c>
      <c r="FO37" s="142"/>
      <c r="FP37" s="142"/>
      <c r="FQ37" s="143">
        <v>243346</v>
      </c>
      <c r="FR37" s="143">
        <v>243346</v>
      </c>
      <c r="FS37" s="157" t="s">
        <v>729</v>
      </c>
    </row>
    <row r="38" spans="1:175" ht="20.100000000000001" customHeight="1" x14ac:dyDescent="0.5">
      <c r="A38" s="109">
        <v>37</v>
      </c>
      <c r="B38" s="109" t="s">
        <v>674</v>
      </c>
      <c r="C38" s="109">
        <v>37</v>
      </c>
      <c r="D38" s="109" t="s">
        <v>675</v>
      </c>
      <c r="E38" s="110" t="s">
        <v>676</v>
      </c>
      <c r="F38" s="109" t="s">
        <v>677</v>
      </c>
      <c r="G38" s="247" t="s">
        <v>21</v>
      </c>
      <c r="H38" s="109" t="s">
        <v>858</v>
      </c>
      <c r="I38" s="110" t="s">
        <v>859</v>
      </c>
      <c r="J38" s="110"/>
      <c r="K38" s="111" t="s">
        <v>1065</v>
      </c>
      <c r="L38" s="111" t="s">
        <v>1066</v>
      </c>
      <c r="M38" s="111" t="s">
        <v>681</v>
      </c>
      <c r="N38" s="111" t="s">
        <v>682</v>
      </c>
      <c r="O38" s="248" t="s">
        <v>1068</v>
      </c>
      <c r="P38" s="113">
        <v>13.8474663180883</v>
      </c>
      <c r="Q38" s="113">
        <v>100.60433682714999</v>
      </c>
      <c r="R38" s="249" t="s">
        <v>1069</v>
      </c>
      <c r="S38" s="249"/>
      <c r="T38" s="250" t="s">
        <v>1070</v>
      </c>
      <c r="U38" s="251" t="s">
        <v>1071</v>
      </c>
      <c r="V38" s="251" t="s">
        <v>1072</v>
      </c>
      <c r="W38" s="239" t="s">
        <v>1073</v>
      </c>
      <c r="X38" s="239" t="s">
        <v>1067</v>
      </c>
      <c r="Y38" s="239" t="s">
        <v>4426</v>
      </c>
      <c r="Z38" s="181">
        <v>13.8269129875752</v>
      </c>
      <c r="AA38" s="181">
        <v>100.617667210001</v>
      </c>
      <c r="AB38" s="239" t="s">
        <v>4427</v>
      </c>
      <c r="AC38" s="211" t="s">
        <v>4428</v>
      </c>
      <c r="AD38" s="166" t="s">
        <v>688</v>
      </c>
      <c r="AE38" s="166" t="s">
        <v>689</v>
      </c>
      <c r="AF38" s="252">
        <v>44987</v>
      </c>
      <c r="AG38" s="117"/>
      <c r="AH38" s="116"/>
      <c r="AI38" s="116"/>
      <c r="AJ38" s="145"/>
      <c r="AK38" s="146"/>
      <c r="AL38" s="212"/>
      <c r="AM38" s="146"/>
      <c r="AN38" s="147"/>
      <c r="AO38" s="147"/>
      <c r="AP38" s="116"/>
      <c r="AQ38" s="147"/>
      <c r="AR38" s="147"/>
      <c r="AS38" s="147"/>
      <c r="AT38" s="122"/>
      <c r="AU38" s="142" t="s">
        <v>792</v>
      </c>
      <c r="AV38" s="149"/>
      <c r="AW38" s="150"/>
      <c r="AX38" s="149"/>
      <c r="AY38" s="149"/>
      <c r="AZ38" s="149"/>
      <c r="BA38" s="149"/>
      <c r="BB38" s="149"/>
      <c r="BC38" s="149"/>
      <c r="BD38" s="150"/>
      <c r="BE38" s="150"/>
      <c r="BF38" s="150"/>
      <c r="BG38" s="151"/>
      <c r="BH38" s="151"/>
      <c r="BI38" s="151"/>
      <c r="BJ38" s="152"/>
      <c r="BK38" s="253" t="s">
        <v>793</v>
      </c>
      <c r="BL38" s="153"/>
      <c r="BM38" s="154"/>
      <c r="BN38" s="153" t="s">
        <v>1074</v>
      </c>
      <c r="BO38" s="128" t="s">
        <v>4429</v>
      </c>
      <c r="BP38" s="196" t="s">
        <v>795</v>
      </c>
      <c r="BQ38" s="116" t="s">
        <v>704</v>
      </c>
      <c r="BR38" s="116" t="s">
        <v>705</v>
      </c>
      <c r="BS38" s="254" t="s">
        <v>1075</v>
      </c>
      <c r="BT38" s="255"/>
      <c r="BU38" s="202" t="s">
        <v>796</v>
      </c>
      <c r="BV38" s="132"/>
      <c r="BW38" s="132"/>
      <c r="BX38" s="134" t="s">
        <v>616</v>
      </c>
      <c r="BY38" s="134" t="s">
        <v>616</v>
      </c>
      <c r="BZ38" s="134"/>
      <c r="CA38" s="132"/>
      <c r="CB38" s="216" t="s">
        <v>1067</v>
      </c>
      <c r="CC38" s="202" t="s">
        <v>796</v>
      </c>
      <c r="CD38" s="172"/>
      <c r="CE38" s="173"/>
      <c r="CF38" s="173"/>
      <c r="CG38" s="173"/>
      <c r="CH38" s="171"/>
      <c r="CI38" s="129" t="s">
        <v>701</v>
      </c>
      <c r="CJ38" s="117"/>
      <c r="CK38" s="117"/>
      <c r="CL38" s="117"/>
      <c r="CM38" s="117"/>
      <c r="CN38" s="133"/>
      <c r="CO38" s="117"/>
      <c r="CP38" s="117"/>
      <c r="CQ38" s="137" t="s">
        <v>4382</v>
      </c>
      <c r="CR38" s="132"/>
      <c r="CS38" s="117"/>
      <c r="CT38" s="132"/>
      <c r="CU38" s="133"/>
      <c r="CV38" s="137" t="s">
        <v>4382</v>
      </c>
      <c r="CW38" s="117"/>
      <c r="CX38" s="147"/>
      <c r="CY38" s="147"/>
      <c r="CZ38" s="117">
        <v>45053</v>
      </c>
      <c r="DA38" s="117">
        <v>45053</v>
      </c>
      <c r="DB38" s="117"/>
      <c r="DC38" s="117">
        <v>45053</v>
      </c>
      <c r="DD38" s="133">
        <v>100</v>
      </c>
      <c r="DE38" s="117">
        <v>45053</v>
      </c>
      <c r="DF38" s="138"/>
      <c r="DG38" s="138">
        <v>45051</v>
      </c>
      <c r="DH38" s="139" t="s">
        <v>4401</v>
      </c>
      <c r="DI38" s="117"/>
      <c r="DJ38" s="117"/>
      <c r="DK38" s="117"/>
      <c r="DL38" s="117"/>
      <c r="DM38" s="117"/>
      <c r="DN38" s="117"/>
      <c r="DO38" s="117"/>
      <c r="DP38" s="117"/>
      <c r="DQ38" s="140"/>
      <c r="DR38" s="117"/>
      <c r="DS38" s="117"/>
      <c r="DT38" s="117"/>
      <c r="DU38" s="117"/>
      <c r="DV38" s="117"/>
      <c r="DW38" s="117"/>
      <c r="DX38" s="133"/>
      <c r="DY38" s="117"/>
      <c r="DZ38" s="117"/>
      <c r="EA38" s="117"/>
      <c r="EB38" s="117"/>
      <c r="EC38" s="117"/>
      <c r="ED38" s="117"/>
      <c r="EE38" s="116"/>
      <c r="EF38" s="117"/>
      <c r="EG38" s="117"/>
      <c r="EH38" s="117"/>
      <c r="EI38" s="117"/>
      <c r="EJ38" s="117"/>
      <c r="EK38" s="117"/>
      <c r="EL38" s="133"/>
      <c r="EM38" s="117"/>
      <c r="EN38" s="122"/>
      <c r="EO38" s="141"/>
      <c r="EP38" s="141"/>
      <c r="EQ38" s="141"/>
      <c r="ER38" s="141"/>
      <c r="ES38" s="141"/>
      <c r="ET38" s="141"/>
      <c r="EU38" s="141"/>
      <c r="EV38" s="117"/>
      <c r="EW38" s="117"/>
      <c r="EX38" s="117"/>
      <c r="EY38" s="117"/>
      <c r="EZ38" s="117"/>
      <c r="FA38" s="117"/>
      <c r="FB38" s="117"/>
      <c r="FC38" s="117"/>
      <c r="FD38" s="117"/>
      <c r="FE38" s="117"/>
      <c r="FF38" s="117"/>
      <c r="FG38" s="133"/>
      <c r="FH38" s="133"/>
      <c r="FI38" s="117"/>
      <c r="FJ38" s="142"/>
      <c r="FK38" s="142"/>
      <c r="FL38" s="143"/>
      <c r="FM38" s="143"/>
      <c r="FN38" s="139"/>
      <c r="FO38" s="142"/>
      <c r="FP38" s="142"/>
      <c r="FQ38" s="143"/>
      <c r="FR38" s="143"/>
      <c r="FS38" s="139"/>
    </row>
    <row r="39" spans="1:175" ht="20.100000000000001" customHeight="1" x14ac:dyDescent="0.5">
      <c r="A39" s="109">
        <v>38</v>
      </c>
      <c r="B39" s="109" t="s">
        <v>674</v>
      </c>
      <c r="C39" s="109">
        <v>38</v>
      </c>
      <c r="D39" s="110" t="s">
        <v>675</v>
      </c>
      <c r="E39" s="110" t="s">
        <v>676</v>
      </c>
      <c r="F39" s="110" t="s">
        <v>677</v>
      </c>
      <c r="G39" s="111" t="s">
        <v>21</v>
      </c>
      <c r="H39" s="110" t="s">
        <v>1059</v>
      </c>
      <c r="I39" s="110" t="s">
        <v>1060</v>
      </c>
      <c r="J39" s="110"/>
      <c r="K39" s="111" t="s">
        <v>1076</v>
      </c>
      <c r="L39" s="111"/>
      <c r="M39" s="111" t="s">
        <v>1077</v>
      </c>
      <c r="N39" s="111" t="s">
        <v>682</v>
      </c>
      <c r="O39" s="111" t="s">
        <v>1078</v>
      </c>
      <c r="P39" s="113">
        <v>13.7357441563794</v>
      </c>
      <c r="Q39" s="113">
        <v>100.520400738795</v>
      </c>
      <c r="R39" s="114" t="s">
        <v>1079</v>
      </c>
      <c r="S39" s="114" t="s">
        <v>1080</v>
      </c>
      <c r="T39" s="115" t="s">
        <v>1081</v>
      </c>
      <c r="U39" s="115" t="s">
        <v>1082</v>
      </c>
      <c r="V39" s="115"/>
      <c r="W39" s="115" t="s">
        <v>1083</v>
      </c>
      <c r="X39" s="115"/>
      <c r="Y39" s="115"/>
      <c r="Z39" s="181"/>
      <c r="AA39" s="181"/>
      <c r="AB39" s="115"/>
      <c r="AC39" s="211"/>
      <c r="AD39" s="116" t="s">
        <v>688</v>
      </c>
      <c r="AE39" s="116" t="s">
        <v>689</v>
      </c>
      <c r="AF39" s="117" t="s">
        <v>690</v>
      </c>
      <c r="AG39" s="132">
        <v>44978</v>
      </c>
      <c r="AH39" s="118" t="s">
        <v>691</v>
      </c>
      <c r="AI39" s="118" t="s">
        <v>692</v>
      </c>
      <c r="AJ39" s="145" t="s">
        <v>1084</v>
      </c>
      <c r="AK39" s="146" t="s">
        <v>1085</v>
      </c>
      <c r="AL39" s="146">
        <v>2.6</v>
      </c>
      <c r="AM39" s="146">
        <v>25.22</v>
      </c>
      <c r="AN39" s="147">
        <v>1</v>
      </c>
      <c r="AO39" s="147">
        <v>1</v>
      </c>
      <c r="AP39" s="116" t="s">
        <v>1086</v>
      </c>
      <c r="AQ39" s="147" t="s">
        <v>752</v>
      </c>
      <c r="AR39" s="147">
        <v>1</v>
      </c>
      <c r="AS39" s="147"/>
      <c r="AT39" s="122">
        <v>44979</v>
      </c>
      <c r="AU39" s="148" t="s">
        <v>1087</v>
      </c>
      <c r="AV39" s="149" t="s">
        <v>696</v>
      </c>
      <c r="AW39" s="150"/>
      <c r="AX39" s="149"/>
      <c r="AY39" s="149"/>
      <c r="AZ39" s="149"/>
      <c r="BA39" s="147" t="s">
        <v>697</v>
      </c>
      <c r="BB39" s="147" t="s">
        <v>697</v>
      </c>
      <c r="BC39" s="149"/>
      <c r="BD39" s="150"/>
      <c r="BE39" s="150"/>
      <c r="BF39" s="150"/>
      <c r="BG39" s="163" t="s">
        <v>614</v>
      </c>
      <c r="BH39" s="163" t="s">
        <v>754</v>
      </c>
      <c r="BI39" s="151" t="s">
        <v>701</v>
      </c>
      <c r="BJ39" s="152"/>
      <c r="BK39" s="152"/>
      <c r="BL39" s="153"/>
      <c r="BM39" s="154"/>
      <c r="BN39" s="155" t="s">
        <v>1078</v>
      </c>
      <c r="BO39" s="256" t="s">
        <v>4430</v>
      </c>
      <c r="BP39" s="257" t="s">
        <v>703</v>
      </c>
      <c r="BQ39" s="116" t="s">
        <v>704</v>
      </c>
      <c r="BR39" s="116" t="s">
        <v>705</v>
      </c>
      <c r="BS39" s="132">
        <v>44978</v>
      </c>
      <c r="BT39" s="133">
        <v>100</v>
      </c>
      <c r="BU39" s="132">
        <v>44978</v>
      </c>
      <c r="BV39" s="132" t="s">
        <v>614</v>
      </c>
      <c r="BW39" s="246" t="s">
        <v>1088</v>
      </c>
      <c r="BX39" s="134"/>
      <c r="BY39" s="134"/>
      <c r="BZ39" s="134"/>
      <c r="CA39" s="132"/>
      <c r="CB39" s="171"/>
      <c r="CC39" s="172"/>
      <c r="CD39" s="172"/>
      <c r="CE39" s="173"/>
      <c r="CF39" s="173"/>
      <c r="CG39" s="173"/>
      <c r="CH39" s="258" t="s">
        <v>1089</v>
      </c>
      <c r="CI39" s="129" t="s">
        <v>701</v>
      </c>
      <c r="CJ39" s="117">
        <v>45036</v>
      </c>
      <c r="CK39" s="117">
        <v>45036</v>
      </c>
      <c r="CL39" s="117"/>
      <c r="CM39" s="117">
        <v>45036</v>
      </c>
      <c r="CN39" s="133">
        <v>100</v>
      </c>
      <c r="CO39" s="117">
        <v>45036</v>
      </c>
      <c r="CP39" s="117"/>
      <c r="CQ39" s="137" t="s">
        <v>706</v>
      </c>
      <c r="CR39" s="132"/>
      <c r="CS39" s="117"/>
      <c r="CT39" s="132"/>
      <c r="CU39" s="133"/>
      <c r="CV39" s="137" t="s">
        <v>4382</v>
      </c>
      <c r="CW39" s="117"/>
      <c r="CX39" s="147"/>
      <c r="CY39" s="147"/>
      <c r="CZ39" s="117">
        <v>45034</v>
      </c>
      <c r="DA39" s="117">
        <v>45034</v>
      </c>
      <c r="DB39" s="117"/>
      <c r="DC39" s="117">
        <v>45035</v>
      </c>
      <c r="DD39" s="133">
        <v>100</v>
      </c>
      <c r="DE39" s="117">
        <v>45035</v>
      </c>
      <c r="DF39" s="138"/>
      <c r="DG39" s="138">
        <v>45023</v>
      </c>
      <c r="DH39" s="139" t="s">
        <v>4387</v>
      </c>
      <c r="DI39" s="117">
        <v>45036</v>
      </c>
      <c r="DJ39" s="117">
        <v>45036</v>
      </c>
      <c r="DK39" s="117">
        <v>45036</v>
      </c>
      <c r="DL39" s="117">
        <v>45036</v>
      </c>
      <c r="DM39" s="117"/>
      <c r="DN39" s="117"/>
      <c r="DO39" s="117"/>
      <c r="DP39" s="117"/>
      <c r="DQ39" s="140"/>
      <c r="DR39" s="117"/>
      <c r="DS39" s="117"/>
      <c r="DT39" s="117"/>
      <c r="DU39" s="117"/>
      <c r="DV39" s="117"/>
      <c r="DW39" s="117"/>
      <c r="DX39" s="133"/>
      <c r="DY39" s="117"/>
      <c r="DZ39" s="117"/>
      <c r="EA39" s="117"/>
      <c r="EB39" s="117"/>
      <c r="EC39" s="117"/>
      <c r="ED39" s="117"/>
      <c r="EE39" s="116"/>
      <c r="EF39" s="117"/>
      <c r="EG39" s="117"/>
      <c r="EH39" s="117">
        <v>45049</v>
      </c>
      <c r="EI39" s="117">
        <v>45049</v>
      </c>
      <c r="EJ39" s="117">
        <v>45049</v>
      </c>
      <c r="EK39" s="117">
        <v>45050</v>
      </c>
      <c r="EL39" s="116">
        <v>60</v>
      </c>
      <c r="EM39" s="117"/>
      <c r="EN39" s="122" t="s">
        <v>4431</v>
      </c>
      <c r="EO39" s="141"/>
      <c r="EP39" s="141"/>
      <c r="EQ39" s="141"/>
      <c r="ER39" s="141"/>
      <c r="ES39" s="141"/>
      <c r="ET39" s="141"/>
      <c r="EU39" s="141"/>
      <c r="EV39" s="117"/>
      <c r="EW39" s="117"/>
      <c r="EX39" s="117"/>
      <c r="EY39" s="117"/>
      <c r="EZ39" s="117"/>
      <c r="FA39" s="117"/>
      <c r="FB39" s="117"/>
      <c r="FC39" s="117">
        <v>45054</v>
      </c>
      <c r="FD39" s="117">
        <v>45054</v>
      </c>
      <c r="FE39" s="117">
        <v>45054</v>
      </c>
      <c r="FF39" s="117">
        <v>45055</v>
      </c>
      <c r="FG39" s="133">
        <v>70</v>
      </c>
      <c r="FH39" s="133"/>
      <c r="FI39" s="117"/>
      <c r="FJ39" s="142"/>
      <c r="FK39" s="142"/>
      <c r="FL39" s="143"/>
      <c r="FM39" s="143"/>
      <c r="FN39" s="139"/>
      <c r="FO39" s="142"/>
      <c r="FP39" s="142"/>
      <c r="FQ39" s="143"/>
      <c r="FR39" s="143"/>
      <c r="FS39" s="139"/>
    </row>
    <row r="40" spans="1:175" ht="20.100000000000001" customHeight="1" x14ac:dyDescent="0.5">
      <c r="A40" s="109">
        <v>39</v>
      </c>
      <c r="B40" s="109" t="s">
        <v>674</v>
      </c>
      <c r="C40" s="109">
        <v>39</v>
      </c>
      <c r="D40" s="110" t="s">
        <v>675</v>
      </c>
      <c r="E40" s="110" t="s">
        <v>676</v>
      </c>
      <c r="F40" s="110" t="s">
        <v>677</v>
      </c>
      <c r="G40" s="111" t="s">
        <v>21</v>
      </c>
      <c r="H40" s="110" t="s">
        <v>1059</v>
      </c>
      <c r="I40" s="110" t="s">
        <v>1090</v>
      </c>
      <c r="J40" s="110"/>
      <c r="K40" s="111" t="s">
        <v>1091</v>
      </c>
      <c r="L40" s="111"/>
      <c r="M40" s="111" t="s">
        <v>1092</v>
      </c>
      <c r="N40" s="111" t="s">
        <v>682</v>
      </c>
      <c r="O40" s="259" t="s">
        <v>1093</v>
      </c>
      <c r="P40" s="113">
        <v>13.725932427734501</v>
      </c>
      <c r="Q40" s="113">
        <v>100.532476654286</v>
      </c>
      <c r="R40" s="114" t="s">
        <v>1094</v>
      </c>
      <c r="S40" s="114" t="s">
        <v>1095</v>
      </c>
      <c r="T40" s="115" t="s">
        <v>1096</v>
      </c>
      <c r="U40" s="115" t="s">
        <v>1097</v>
      </c>
      <c r="V40" s="115"/>
      <c r="W40" s="115" t="s">
        <v>1095</v>
      </c>
      <c r="X40" s="115"/>
      <c r="Y40" s="115"/>
      <c r="Z40" s="181"/>
      <c r="AA40" s="181"/>
      <c r="AB40" s="115"/>
      <c r="AC40" s="211"/>
      <c r="AD40" s="116" t="s">
        <v>688</v>
      </c>
      <c r="AE40" s="116" t="s">
        <v>689</v>
      </c>
      <c r="AF40" s="117" t="s">
        <v>690</v>
      </c>
      <c r="AG40" s="132">
        <v>44978</v>
      </c>
      <c r="AH40" s="118" t="s">
        <v>691</v>
      </c>
      <c r="AI40" s="118" t="s">
        <v>692</v>
      </c>
      <c r="AJ40" s="145">
        <v>5</v>
      </c>
      <c r="AK40" s="146">
        <v>8</v>
      </c>
      <c r="AL40" s="146">
        <v>2.6</v>
      </c>
      <c r="AM40" s="146">
        <v>40</v>
      </c>
      <c r="AN40" s="147">
        <v>1</v>
      </c>
      <c r="AO40" s="147">
        <v>1</v>
      </c>
      <c r="AP40" s="116" t="s">
        <v>1098</v>
      </c>
      <c r="AQ40" s="147" t="s">
        <v>752</v>
      </c>
      <c r="AR40" s="147">
        <v>1</v>
      </c>
      <c r="AS40" s="147"/>
      <c r="AT40" s="122">
        <v>44979</v>
      </c>
      <c r="AU40" s="142"/>
      <c r="AV40" s="149" t="s">
        <v>696</v>
      </c>
      <c r="AW40" s="150"/>
      <c r="AX40" s="149"/>
      <c r="AY40" s="149"/>
      <c r="AZ40" s="149"/>
      <c r="BA40" s="149"/>
      <c r="BB40" s="147" t="s">
        <v>697</v>
      </c>
      <c r="BC40" s="147" t="s">
        <v>697</v>
      </c>
      <c r="BD40" s="150"/>
      <c r="BE40" s="150"/>
      <c r="BF40" s="150"/>
      <c r="BG40" s="163" t="s">
        <v>614</v>
      </c>
      <c r="BH40" s="163" t="s">
        <v>754</v>
      </c>
      <c r="BI40" s="151" t="s">
        <v>701</v>
      </c>
      <c r="BJ40" s="152"/>
      <c r="BK40" s="152"/>
      <c r="BL40" s="153"/>
      <c r="BM40" s="154"/>
      <c r="BN40" s="155" t="s">
        <v>1093</v>
      </c>
      <c r="BO40" s="130" t="s">
        <v>1093</v>
      </c>
      <c r="BP40" s="130"/>
      <c r="BQ40" s="116" t="s">
        <v>704</v>
      </c>
      <c r="BR40" s="116" t="s">
        <v>705</v>
      </c>
      <c r="BS40" s="132">
        <v>44978</v>
      </c>
      <c r="BT40" s="133">
        <v>100</v>
      </c>
      <c r="BU40" s="132">
        <v>44978</v>
      </c>
      <c r="BV40" s="132" t="s">
        <v>614</v>
      </c>
      <c r="BW40" s="260" t="s">
        <v>1099</v>
      </c>
      <c r="BX40" s="134"/>
      <c r="BY40" s="134"/>
      <c r="BZ40" s="134"/>
      <c r="CA40" s="132"/>
      <c r="CB40" s="171"/>
      <c r="CC40" s="172"/>
      <c r="CD40" s="172"/>
      <c r="CE40" s="173"/>
      <c r="CF40" s="173"/>
      <c r="CG40" s="173"/>
      <c r="CH40" s="258" t="s">
        <v>1100</v>
      </c>
      <c r="CI40" s="129" t="s">
        <v>701</v>
      </c>
      <c r="CJ40" s="117">
        <v>45037</v>
      </c>
      <c r="CK40" s="117">
        <v>45037</v>
      </c>
      <c r="CL40" s="117"/>
      <c r="CM40" s="117">
        <v>45037</v>
      </c>
      <c r="CN40" s="133">
        <v>100</v>
      </c>
      <c r="CO40" s="117">
        <v>45037</v>
      </c>
      <c r="CP40" s="117"/>
      <c r="CQ40" s="137" t="s">
        <v>706</v>
      </c>
      <c r="CR40" s="132"/>
      <c r="CS40" s="117"/>
      <c r="CT40" s="132"/>
      <c r="CU40" s="133"/>
      <c r="CV40" s="137" t="s">
        <v>4382</v>
      </c>
      <c r="CW40" s="117"/>
      <c r="CX40" s="147"/>
      <c r="CY40" s="147"/>
      <c r="CZ40" s="117">
        <v>45037</v>
      </c>
      <c r="DA40" s="117">
        <v>45037</v>
      </c>
      <c r="DB40" s="117"/>
      <c r="DC40" s="117">
        <v>45038</v>
      </c>
      <c r="DD40" s="133">
        <v>100</v>
      </c>
      <c r="DE40" s="117">
        <v>45041</v>
      </c>
      <c r="DF40" s="261" t="s">
        <v>1101</v>
      </c>
      <c r="DG40" s="138">
        <v>45023</v>
      </c>
      <c r="DH40" s="139" t="s">
        <v>4387</v>
      </c>
      <c r="DI40" s="117">
        <v>45042</v>
      </c>
      <c r="DJ40" s="117">
        <v>45042</v>
      </c>
      <c r="DK40" s="117">
        <v>45042</v>
      </c>
      <c r="DL40" s="117">
        <v>45042</v>
      </c>
      <c r="DM40" s="117"/>
      <c r="DN40" s="117"/>
      <c r="DO40" s="117"/>
      <c r="DP40" s="117"/>
      <c r="DQ40" s="140"/>
      <c r="DR40" s="117"/>
      <c r="DS40" s="117"/>
      <c r="DT40" s="117"/>
      <c r="DU40" s="117"/>
      <c r="DV40" s="117"/>
      <c r="DW40" s="117"/>
      <c r="DX40" s="133"/>
      <c r="DY40" s="117"/>
      <c r="DZ40" s="117"/>
      <c r="EA40" s="117"/>
      <c r="EB40" s="117"/>
      <c r="EC40" s="117"/>
      <c r="ED40" s="117"/>
      <c r="EE40" s="116"/>
      <c r="EF40" s="117"/>
      <c r="EG40" s="117"/>
      <c r="EH40" s="117">
        <v>45049</v>
      </c>
      <c r="EI40" s="117">
        <v>45049</v>
      </c>
      <c r="EJ40" s="117">
        <v>45049</v>
      </c>
      <c r="EK40" s="117">
        <v>45050</v>
      </c>
      <c r="EL40" s="116">
        <v>60</v>
      </c>
      <c r="EM40" s="117"/>
      <c r="EN40" s="122" t="s">
        <v>4432</v>
      </c>
      <c r="EO40" s="141"/>
      <c r="EP40" s="141"/>
      <c r="EQ40" s="141"/>
      <c r="ER40" s="141"/>
      <c r="ES40" s="141"/>
      <c r="ET40" s="141"/>
      <c r="EU40" s="141"/>
      <c r="EV40" s="117"/>
      <c r="EW40" s="117"/>
      <c r="EX40" s="117"/>
      <c r="EY40" s="117"/>
      <c r="EZ40" s="117"/>
      <c r="FA40" s="117"/>
      <c r="FB40" s="117"/>
      <c r="FC40" s="117">
        <v>45055</v>
      </c>
      <c r="FD40" s="117">
        <v>45055</v>
      </c>
      <c r="FE40" s="117">
        <v>45055</v>
      </c>
      <c r="FF40" s="117">
        <v>45056</v>
      </c>
      <c r="FG40" s="133">
        <v>70</v>
      </c>
      <c r="FH40" s="133"/>
      <c r="FI40" s="117"/>
      <c r="FJ40" s="142"/>
      <c r="FK40" s="142"/>
      <c r="FL40" s="143">
        <v>243354</v>
      </c>
      <c r="FM40" s="143">
        <v>243354</v>
      </c>
      <c r="FN40" s="139" t="s">
        <v>708</v>
      </c>
      <c r="FO40" s="142"/>
      <c r="FP40" s="142"/>
      <c r="FQ40" s="143">
        <v>243354</v>
      </c>
      <c r="FR40" s="143">
        <v>243354</v>
      </c>
      <c r="FS40" s="139" t="s">
        <v>834</v>
      </c>
    </row>
    <row r="41" spans="1:175" ht="20.100000000000001" customHeight="1" x14ac:dyDescent="0.5">
      <c r="A41" s="109">
        <v>40</v>
      </c>
      <c r="B41" s="109" t="s">
        <v>674</v>
      </c>
      <c r="C41" s="109">
        <v>40</v>
      </c>
      <c r="D41" s="110" t="s">
        <v>675</v>
      </c>
      <c r="E41" s="110" t="s">
        <v>676</v>
      </c>
      <c r="F41" s="110" t="s">
        <v>677</v>
      </c>
      <c r="G41" s="111" t="s">
        <v>21</v>
      </c>
      <c r="H41" s="110" t="s">
        <v>945</v>
      </c>
      <c r="I41" s="110" t="s">
        <v>945</v>
      </c>
      <c r="J41" s="110"/>
      <c r="K41" s="111" t="s">
        <v>1102</v>
      </c>
      <c r="L41" s="111"/>
      <c r="M41" s="111"/>
      <c r="N41" s="111" t="s">
        <v>682</v>
      </c>
      <c r="O41" s="111" t="s">
        <v>1104</v>
      </c>
      <c r="P41" s="113">
        <v>13.7478869146598</v>
      </c>
      <c r="Q41" s="113">
        <v>100.518761198932</v>
      </c>
      <c r="R41" s="114"/>
      <c r="S41" s="114"/>
      <c r="T41" s="115"/>
      <c r="U41" s="115"/>
      <c r="V41" s="115"/>
      <c r="W41" s="115" t="s">
        <v>1105</v>
      </c>
      <c r="X41" s="115"/>
      <c r="Y41" s="115"/>
      <c r="Z41" s="181"/>
      <c r="AA41" s="181"/>
      <c r="AB41" s="115"/>
      <c r="AC41" s="211"/>
      <c r="AD41" s="116" t="s">
        <v>688</v>
      </c>
      <c r="AE41" s="116" t="s">
        <v>689</v>
      </c>
      <c r="AF41" s="117">
        <v>44980</v>
      </c>
      <c r="AG41" s="132">
        <v>44981</v>
      </c>
      <c r="AH41" s="118" t="s">
        <v>691</v>
      </c>
      <c r="AI41" s="118" t="s">
        <v>692</v>
      </c>
      <c r="AJ41" s="145">
        <v>5.8</v>
      </c>
      <c r="AK41" s="146">
        <v>10</v>
      </c>
      <c r="AL41" s="146">
        <v>2.65</v>
      </c>
      <c r="AM41" s="146">
        <v>58</v>
      </c>
      <c r="AN41" s="147">
        <v>1</v>
      </c>
      <c r="AO41" s="147">
        <v>1</v>
      </c>
      <c r="AP41" s="116"/>
      <c r="AQ41" s="147" t="s">
        <v>1106</v>
      </c>
      <c r="AR41" s="147">
        <v>3</v>
      </c>
      <c r="AS41" s="147"/>
      <c r="AT41" s="122"/>
      <c r="AU41" s="142"/>
      <c r="AV41" s="149" t="s">
        <v>696</v>
      </c>
      <c r="AW41" s="150" t="s">
        <v>849</v>
      </c>
      <c r="AX41" s="149"/>
      <c r="AY41" s="147" t="s">
        <v>1107</v>
      </c>
      <c r="AZ41" s="149"/>
      <c r="BA41" s="149"/>
      <c r="BB41" s="149"/>
      <c r="BC41" s="149"/>
      <c r="BD41" s="150" t="s">
        <v>698</v>
      </c>
      <c r="BE41" s="150"/>
      <c r="BF41" s="150"/>
      <c r="BG41" s="151" t="s">
        <v>699</v>
      </c>
      <c r="BH41" s="151" t="s">
        <v>700</v>
      </c>
      <c r="BI41" s="151" t="s">
        <v>701</v>
      </c>
      <c r="BJ41" s="152"/>
      <c r="BK41" s="152"/>
      <c r="BL41" s="153"/>
      <c r="BM41" s="154"/>
      <c r="BN41" s="155" t="s">
        <v>1104</v>
      </c>
      <c r="BO41" s="131" t="s">
        <v>1103</v>
      </c>
      <c r="BP41" s="131" t="s">
        <v>703</v>
      </c>
      <c r="BQ41" s="116" t="s">
        <v>704</v>
      </c>
      <c r="BR41" s="116" t="s">
        <v>705</v>
      </c>
      <c r="BS41" s="132">
        <v>44981</v>
      </c>
      <c r="BT41" s="133">
        <v>100</v>
      </c>
      <c r="BU41" s="132">
        <v>44981</v>
      </c>
      <c r="BV41" s="132"/>
      <c r="BW41" s="132"/>
      <c r="BX41" s="134"/>
      <c r="BY41" s="134"/>
      <c r="BZ41" s="134"/>
      <c r="CA41" s="132"/>
      <c r="CB41" s="135"/>
      <c r="CC41" s="132"/>
      <c r="CD41" s="132"/>
      <c r="CE41" s="136"/>
      <c r="CF41" s="136"/>
      <c r="CG41" s="136"/>
      <c r="CH41" s="135"/>
      <c r="CI41" s="129" t="s">
        <v>701</v>
      </c>
      <c r="CJ41" s="117">
        <v>45000</v>
      </c>
      <c r="CK41" s="117">
        <v>45000</v>
      </c>
      <c r="CL41" s="117"/>
      <c r="CM41" s="117">
        <v>45000</v>
      </c>
      <c r="CN41" s="133">
        <v>100</v>
      </c>
      <c r="CO41" s="117">
        <v>45000</v>
      </c>
      <c r="CP41" s="117"/>
      <c r="CQ41" s="132">
        <v>45015</v>
      </c>
      <c r="CR41" s="132">
        <v>45015</v>
      </c>
      <c r="CS41" s="117"/>
      <c r="CT41" s="132">
        <v>45015</v>
      </c>
      <c r="CU41" s="133">
        <v>100</v>
      </c>
      <c r="CV41" s="132">
        <v>45015</v>
      </c>
      <c r="CW41" s="117"/>
      <c r="CX41" s="147"/>
      <c r="CY41" s="147" t="s">
        <v>1107</v>
      </c>
      <c r="CZ41" s="117">
        <v>45000</v>
      </c>
      <c r="DA41" s="117">
        <v>45000</v>
      </c>
      <c r="DB41" s="117"/>
      <c r="DC41" s="117">
        <v>45001</v>
      </c>
      <c r="DD41" s="133">
        <v>100</v>
      </c>
      <c r="DE41" s="117">
        <v>45044</v>
      </c>
      <c r="DF41" s="138"/>
      <c r="DG41" s="138">
        <v>45012</v>
      </c>
      <c r="DH41" s="139" t="s">
        <v>4383</v>
      </c>
      <c r="DI41" s="117">
        <v>45040</v>
      </c>
      <c r="DJ41" s="117">
        <v>45040</v>
      </c>
      <c r="DK41" s="117">
        <v>45040</v>
      </c>
      <c r="DL41" s="117">
        <v>45040</v>
      </c>
      <c r="DM41" s="117"/>
      <c r="DN41" s="117"/>
      <c r="DO41" s="117"/>
      <c r="DP41" s="117"/>
      <c r="DQ41" s="140"/>
      <c r="DR41" s="117"/>
      <c r="DS41" s="117"/>
      <c r="DT41" s="117"/>
      <c r="DU41" s="117"/>
      <c r="DV41" s="117"/>
      <c r="DW41" s="117"/>
      <c r="DX41" s="133"/>
      <c r="DY41" s="117"/>
      <c r="DZ41" s="117"/>
      <c r="EA41" s="117">
        <v>45034</v>
      </c>
      <c r="EB41" s="117">
        <v>45034</v>
      </c>
      <c r="EC41" s="117"/>
      <c r="ED41" s="117">
        <v>45034</v>
      </c>
      <c r="EE41" s="116">
        <v>100</v>
      </c>
      <c r="EF41" s="117">
        <v>45034</v>
      </c>
      <c r="EG41" s="117" t="s">
        <v>1108</v>
      </c>
      <c r="EH41" s="117">
        <v>45034</v>
      </c>
      <c r="EI41" s="117">
        <v>45034</v>
      </c>
      <c r="EJ41" s="117">
        <v>45034</v>
      </c>
      <c r="EK41" s="117">
        <v>45035</v>
      </c>
      <c r="EL41" s="116">
        <v>60</v>
      </c>
      <c r="EM41" s="117"/>
      <c r="EN41" s="122" t="s">
        <v>1108</v>
      </c>
      <c r="EO41" s="141"/>
      <c r="EP41" s="141"/>
      <c r="EQ41" s="141"/>
      <c r="ER41" s="141"/>
      <c r="ES41" s="141"/>
      <c r="ET41" s="141"/>
      <c r="EU41" s="141"/>
      <c r="EV41" s="117"/>
      <c r="EW41" s="117"/>
      <c r="EX41" s="117"/>
      <c r="EY41" s="117"/>
      <c r="EZ41" s="117"/>
      <c r="FA41" s="117"/>
      <c r="FB41" s="117"/>
      <c r="FC41" s="117">
        <v>45049</v>
      </c>
      <c r="FD41" s="117">
        <v>45049</v>
      </c>
      <c r="FE41" s="117">
        <v>45049</v>
      </c>
      <c r="FF41" s="117">
        <v>45050</v>
      </c>
      <c r="FG41" s="133">
        <v>70</v>
      </c>
      <c r="FH41" s="133"/>
      <c r="FI41" s="117"/>
      <c r="FJ41" s="142"/>
      <c r="FK41" s="142"/>
      <c r="FL41" s="143"/>
      <c r="FM41" s="143"/>
      <c r="FN41" s="139"/>
      <c r="FO41" s="142"/>
      <c r="FP41" s="142"/>
      <c r="FQ41" s="143"/>
      <c r="FR41" s="143"/>
      <c r="FS41" s="139"/>
    </row>
    <row r="42" spans="1:175" ht="20.100000000000001" customHeight="1" x14ac:dyDescent="0.5">
      <c r="A42" s="109">
        <v>41</v>
      </c>
      <c r="B42" s="109" t="s">
        <v>674</v>
      </c>
      <c r="C42" s="109">
        <v>41</v>
      </c>
      <c r="D42" s="110" t="s">
        <v>675</v>
      </c>
      <c r="E42" s="110" t="s">
        <v>676</v>
      </c>
      <c r="F42" s="110" t="s">
        <v>677</v>
      </c>
      <c r="G42" s="111" t="s">
        <v>21</v>
      </c>
      <c r="H42" s="110" t="s">
        <v>1109</v>
      </c>
      <c r="I42" s="110" t="s">
        <v>1110</v>
      </c>
      <c r="J42" s="110"/>
      <c r="K42" s="111" t="s">
        <v>1111</v>
      </c>
      <c r="L42" s="111"/>
      <c r="M42" s="111"/>
      <c r="N42" s="111" t="s">
        <v>682</v>
      </c>
      <c r="O42" s="111" t="s">
        <v>1112</v>
      </c>
      <c r="P42" s="113">
        <v>13.751376094470499</v>
      </c>
      <c r="Q42" s="113">
        <v>100.523850469091</v>
      </c>
      <c r="R42" s="114" t="s">
        <v>1113</v>
      </c>
      <c r="S42" s="114" t="s">
        <v>1056</v>
      </c>
      <c r="T42" s="115" t="s">
        <v>1114</v>
      </c>
      <c r="U42" s="115" t="s">
        <v>1115</v>
      </c>
      <c r="V42" s="115"/>
      <c r="W42" s="115" t="s">
        <v>1115</v>
      </c>
      <c r="X42" s="115"/>
      <c r="Y42" s="115"/>
      <c r="Z42" s="181"/>
      <c r="AA42" s="181"/>
      <c r="AB42" s="115"/>
      <c r="AC42" s="211"/>
      <c r="AD42" s="116" t="s">
        <v>688</v>
      </c>
      <c r="AE42" s="116" t="s">
        <v>689</v>
      </c>
      <c r="AF42" s="117" t="s">
        <v>690</v>
      </c>
      <c r="AG42" s="132">
        <v>44978</v>
      </c>
      <c r="AH42" s="168" t="s">
        <v>764</v>
      </c>
      <c r="AI42" s="168" t="s">
        <v>764</v>
      </c>
      <c r="AJ42" s="145">
        <v>7.8</v>
      </c>
      <c r="AK42" s="146">
        <v>10.3</v>
      </c>
      <c r="AL42" s="146">
        <v>2.95</v>
      </c>
      <c r="AM42" s="146">
        <v>80.34</v>
      </c>
      <c r="AN42" s="147">
        <v>2</v>
      </c>
      <c r="AO42" s="147">
        <v>3</v>
      </c>
      <c r="AP42" s="116"/>
      <c r="AQ42" s="147" t="s">
        <v>752</v>
      </c>
      <c r="AR42" s="147">
        <v>1</v>
      </c>
      <c r="AS42" s="147"/>
      <c r="AT42" s="122">
        <v>44978</v>
      </c>
      <c r="AU42" s="142" t="s">
        <v>817</v>
      </c>
      <c r="AV42" s="149" t="s">
        <v>725</v>
      </c>
      <c r="AW42" s="150"/>
      <c r="AX42" s="149"/>
      <c r="AY42" s="149"/>
      <c r="AZ42" s="149"/>
      <c r="BA42" s="149"/>
      <c r="BB42" s="149"/>
      <c r="BC42" s="147" t="s">
        <v>697</v>
      </c>
      <c r="BD42" s="150" t="s">
        <v>698</v>
      </c>
      <c r="BE42" s="150"/>
      <c r="BF42" s="150"/>
      <c r="BG42" s="151" t="s">
        <v>699</v>
      </c>
      <c r="BH42" s="163" t="s">
        <v>754</v>
      </c>
      <c r="BI42" s="215" t="s">
        <v>701</v>
      </c>
      <c r="BJ42" s="152"/>
      <c r="BK42" s="152"/>
      <c r="BL42" s="153"/>
      <c r="BM42" s="154"/>
      <c r="BN42" s="155" t="s">
        <v>1112</v>
      </c>
      <c r="BO42" s="130" t="s">
        <v>1112</v>
      </c>
      <c r="BP42" s="130"/>
      <c r="BQ42" s="116" t="s">
        <v>704</v>
      </c>
      <c r="BR42" s="116" t="s">
        <v>705</v>
      </c>
      <c r="BS42" s="132">
        <v>44978</v>
      </c>
      <c r="BT42" s="133">
        <v>100</v>
      </c>
      <c r="BU42" s="132">
        <v>44978</v>
      </c>
      <c r="BV42" s="132"/>
      <c r="BW42" s="132"/>
      <c r="BX42" s="134"/>
      <c r="BY42" s="134"/>
      <c r="BZ42" s="134"/>
      <c r="CA42" s="132"/>
      <c r="CB42" s="135"/>
      <c r="CC42" s="132"/>
      <c r="CD42" s="132"/>
      <c r="CE42" s="136"/>
      <c r="CF42" s="136"/>
      <c r="CG42" s="136"/>
      <c r="CH42" s="135"/>
      <c r="CI42" s="129" t="s">
        <v>701</v>
      </c>
      <c r="CJ42" s="117">
        <v>44997</v>
      </c>
      <c r="CK42" s="117">
        <v>44997</v>
      </c>
      <c r="CL42" s="117"/>
      <c r="CM42" s="117">
        <v>44997</v>
      </c>
      <c r="CN42" s="133">
        <v>100</v>
      </c>
      <c r="CO42" s="117">
        <v>44997</v>
      </c>
      <c r="CP42" s="132"/>
      <c r="CQ42" s="137" t="s">
        <v>706</v>
      </c>
      <c r="CR42" s="132"/>
      <c r="CS42" s="117"/>
      <c r="CT42" s="132"/>
      <c r="CU42" s="133"/>
      <c r="CV42" s="137" t="s">
        <v>4382</v>
      </c>
      <c r="CW42" s="117" t="s">
        <v>868</v>
      </c>
      <c r="CX42" s="147"/>
      <c r="CY42" s="147"/>
      <c r="CZ42" s="117">
        <v>44997</v>
      </c>
      <c r="DA42" s="117">
        <v>44997</v>
      </c>
      <c r="DB42" s="117"/>
      <c r="DC42" s="117">
        <v>45008</v>
      </c>
      <c r="DD42" s="133">
        <v>100</v>
      </c>
      <c r="DE42" s="117">
        <v>45044</v>
      </c>
      <c r="DF42" s="138"/>
      <c r="DG42" s="138">
        <v>45012</v>
      </c>
      <c r="DH42" s="139" t="s">
        <v>4383</v>
      </c>
      <c r="DI42" s="117">
        <v>45049</v>
      </c>
      <c r="DJ42" s="117">
        <v>45049</v>
      </c>
      <c r="DK42" s="117">
        <v>45049</v>
      </c>
      <c r="DL42" s="117">
        <v>45049</v>
      </c>
      <c r="DM42" s="117"/>
      <c r="DN42" s="117"/>
      <c r="DO42" s="117"/>
      <c r="DP42" s="117"/>
      <c r="DQ42" s="140"/>
      <c r="DR42" s="117"/>
      <c r="DS42" s="117"/>
      <c r="DT42" s="117"/>
      <c r="DU42" s="117"/>
      <c r="DV42" s="117"/>
      <c r="DW42" s="117"/>
      <c r="DX42" s="133"/>
      <c r="DY42" s="117"/>
      <c r="DZ42" s="117"/>
      <c r="EA42" s="117">
        <v>45037</v>
      </c>
      <c r="EB42" s="117">
        <v>45037</v>
      </c>
      <c r="EC42" s="117"/>
      <c r="ED42" s="117">
        <v>45037</v>
      </c>
      <c r="EE42" s="116">
        <v>100</v>
      </c>
      <c r="EF42" s="117">
        <v>45037</v>
      </c>
      <c r="EG42" s="117" t="s">
        <v>4433</v>
      </c>
      <c r="EH42" s="117"/>
      <c r="EI42" s="117"/>
      <c r="EJ42" s="117"/>
      <c r="EK42" s="117"/>
      <c r="EL42" s="133"/>
      <c r="EM42" s="117"/>
      <c r="EN42" s="122"/>
      <c r="EO42" s="141"/>
      <c r="EP42" s="141"/>
      <c r="EQ42" s="141"/>
      <c r="ER42" s="141"/>
      <c r="ES42" s="141"/>
      <c r="ET42" s="141"/>
      <c r="EU42" s="141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33"/>
      <c r="FH42" s="133"/>
      <c r="FI42" s="117"/>
      <c r="FJ42" s="142"/>
      <c r="FK42" s="142"/>
      <c r="FL42" s="143">
        <v>243346</v>
      </c>
      <c r="FM42" s="143">
        <v>243346</v>
      </c>
      <c r="FN42" s="139" t="s">
        <v>708</v>
      </c>
      <c r="FO42" s="142"/>
      <c r="FP42" s="142"/>
      <c r="FQ42" s="143">
        <v>243346</v>
      </c>
      <c r="FR42" s="143">
        <v>243346</v>
      </c>
      <c r="FS42" s="157" t="s">
        <v>729</v>
      </c>
    </row>
    <row r="43" spans="1:175" ht="20.100000000000001" customHeight="1" x14ac:dyDescent="0.5">
      <c r="A43" s="109">
        <v>42</v>
      </c>
      <c r="B43" s="109" t="s">
        <v>674</v>
      </c>
      <c r="C43" s="109">
        <v>42</v>
      </c>
      <c r="D43" s="110" t="s">
        <v>675</v>
      </c>
      <c r="E43" s="110" t="s">
        <v>676</v>
      </c>
      <c r="F43" s="110" t="s">
        <v>677</v>
      </c>
      <c r="G43" s="111" t="s">
        <v>21</v>
      </c>
      <c r="H43" s="110" t="s">
        <v>1116</v>
      </c>
      <c r="I43" s="110" t="s">
        <v>1116</v>
      </c>
      <c r="J43" s="110"/>
      <c r="K43" s="111" t="s">
        <v>1117</v>
      </c>
      <c r="L43" s="111" t="s">
        <v>1118</v>
      </c>
      <c r="M43" s="111"/>
      <c r="N43" s="111" t="s">
        <v>682</v>
      </c>
      <c r="O43" s="175" t="s">
        <v>1120</v>
      </c>
      <c r="P43" s="113">
        <v>13.782478030181499</v>
      </c>
      <c r="Q43" s="113">
        <v>100.51072239646599</v>
      </c>
      <c r="R43" s="114" t="s">
        <v>1121</v>
      </c>
      <c r="S43" s="114" t="s">
        <v>1122</v>
      </c>
      <c r="T43" s="115" t="s">
        <v>1123</v>
      </c>
      <c r="U43" s="115" t="s">
        <v>1124</v>
      </c>
      <c r="V43" s="115"/>
      <c r="W43" s="115" t="s">
        <v>1125</v>
      </c>
      <c r="X43" s="115" t="s">
        <v>1119</v>
      </c>
      <c r="Y43" s="115" t="s">
        <v>4434</v>
      </c>
      <c r="Z43" s="181">
        <v>13.775698608429501</v>
      </c>
      <c r="AA43" s="181">
        <v>100.490305226781</v>
      </c>
      <c r="AB43" s="115" t="s">
        <v>4435</v>
      </c>
      <c r="AC43" s="211" t="s">
        <v>4436</v>
      </c>
      <c r="AD43" s="116" t="s">
        <v>688</v>
      </c>
      <c r="AE43" s="116" t="s">
        <v>689</v>
      </c>
      <c r="AF43" s="117" t="s">
        <v>690</v>
      </c>
      <c r="AG43" s="132">
        <v>44978</v>
      </c>
      <c r="AH43" s="199" t="s">
        <v>616</v>
      </c>
      <c r="AI43" s="199" t="s">
        <v>616</v>
      </c>
      <c r="AJ43" s="145"/>
      <c r="AK43" s="146"/>
      <c r="AL43" s="212"/>
      <c r="AM43" s="146"/>
      <c r="AN43" s="147"/>
      <c r="AO43" s="147"/>
      <c r="AP43" s="116"/>
      <c r="AQ43" s="147"/>
      <c r="AR43" s="147"/>
      <c r="AS43" s="147"/>
      <c r="AT43" s="122">
        <v>44978</v>
      </c>
      <c r="AU43" s="142" t="s">
        <v>817</v>
      </c>
      <c r="AV43" s="149"/>
      <c r="AW43" s="150"/>
      <c r="AX43" s="149"/>
      <c r="AY43" s="149"/>
      <c r="AZ43" s="149"/>
      <c r="BA43" s="149"/>
      <c r="BB43" s="149"/>
      <c r="BC43" s="149"/>
      <c r="BD43" s="150"/>
      <c r="BE43" s="150"/>
      <c r="BF43" s="150"/>
      <c r="BG43" s="151"/>
      <c r="BH43" s="151"/>
      <c r="BI43" s="163" t="s">
        <v>805</v>
      </c>
      <c r="BJ43" s="152"/>
      <c r="BK43" s="152"/>
      <c r="BL43" s="153"/>
      <c r="BM43" s="154"/>
      <c r="BN43" s="155" t="s">
        <v>1126</v>
      </c>
      <c r="BO43" s="130" t="s">
        <v>1119</v>
      </c>
      <c r="BP43" s="196" t="s">
        <v>795</v>
      </c>
      <c r="BQ43" s="116" t="s">
        <v>704</v>
      </c>
      <c r="BR43" s="116" t="s">
        <v>705</v>
      </c>
      <c r="BS43" s="132">
        <v>44978</v>
      </c>
      <c r="BT43" s="133">
        <v>100</v>
      </c>
      <c r="BU43" s="202" t="s">
        <v>796</v>
      </c>
      <c r="BV43" s="132"/>
      <c r="BW43" s="132"/>
      <c r="BX43" s="134" t="s">
        <v>616</v>
      </c>
      <c r="BY43" s="134" t="s">
        <v>616</v>
      </c>
      <c r="BZ43" s="134"/>
      <c r="CA43" s="132"/>
      <c r="CB43" s="201" t="s">
        <v>1119</v>
      </c>
      <c r="CC43" s="202" t="s">
        <v>796</v>
      </c>
      <c r="CD43" s="172"/>
      <c r="CE43" s="173"/>
      <c r="CF43" s="173"/>
      <c r="CG43" s="173"/>
      <c r="CH43" s="171"/>
      <c r="CI43" s="214" t="s">
        <v>805</v>
      </c>
      <c r="CJ43" s="117"/>
      <c r="CK43" s="117"/>
      <c r="CL43" s="117"/>
      <c r="CM43" s="117"/>
      <c r="CN43" s="133"/>
      <c r="CO43" s="117"/>
      <c r="CP43" s="117"/>
      <c r="CQ43" s="137" t="s">
        <v>4382</v>
      </c>
      <c r="CR43" s="132"/>
      <c r="CS43" s="117"/>
      <c r="CT43" s="132"/>
      <c r="CU43" s="133"/>
      <c r="CV43" s="137" t="s">
        <v>4382</v>
      </c>
      <c r="CW43" s="117"/>
      <c r="CX43" s="147"/>
      <c r="CY43" s="147"/>
      <c r="CZ43" s="117">
        <v>45038</v>
      </c>
      <c r="DA43" s="117">
        <v>45038</v>
      </c>
      <c r="DB43" s="117">
        <v>45038</v>
      </c>
      <c r="DC43" s="117">
        <v>45038</v>
      </c>
      <c r="DD43" s="133">
        <v>90</v>
      </c>
      <c r="DE43" s="117"/>
      <c r="DF43" s="138"/>
      <c r="DG43" s="138">
        <v>45044</v>
      </c>
      <c r="DH43" s="139" t="s">
        <v>4393</v>
      </c>
      <c r="DI43" s="117"/>
      <c r="DJ43" s="117"/>
      <c r="DK43" s="117"/>
      <c r="DL43" s="117"/>
      <c r="DM43" s="117"/>
      <c r="DN43" s="117"/>
      <c r="DO43" s="117"/>
      <c r="DP43" s="117"/>
      <c r="DQ43" s="140"/>
      <c r="DR43" s="117"/>
      <c r="DS43" s="117"/>
      <c r="DT43" s="117"/>
      <c r="DU43" s="117"/>
      <c r="DV43" s="117"/>
      <c r="DW43" s="117"/>
      <c r="DX43" s="133"/>
      <c r="DY43" s="117"/>
      <c r="DZ43" s="117"/>
      <c r="EA43" s="117"/>
      <c r="EB43" s="117"/>
      <c r="EC43" s="117"/>
      <c r="ED43" s="117"/>
      <c r="EE43" s="116"/>
      <c r="EF43" s="117"/>
      <c r="EG43" s="117"/>
      <c r="EH43" s="117">
        <v>45050</v>
      </c>
      <c r="EI43" s="117">
        <v>45050</v>
      </c>
      <c r="EJ43" s="117"/>
      <c r="EK43" s="117">
        <v>45050</v>
      </c>
      <c r="EL43" s="204">
        <v>100</v>
      </c>
      <c r="EM43" s="117">
        <v>45050</v>
      </c>
      <c r="EN43" s="122" t="s">
        <v>4437</v>
      </c>
      <c r="EO43" s="141"/>
      <c r="EP43" s="141"/>
      <c r="EQ43" s="141"/>
      <c r="ER43" s="141"/>
      <c r="ES43" s="141"/>
      <c r="ET43" s="141"/>
      <c r="EU43" s="141"/>
      <c r="EV43" s="117"/>
      <c r="EW43" s="117"/>
      <c r="EX43" s="117"/>
      <c r="EY43" s="117"/>
      <c r="EZ43" s="117"/>
      <c r="FA43" s="117"/>
      <c r="FB43" s="117"/>
      <c r="FC43" s="117">
        <v>45051</v>
      </c>
      <c r="FD43" s="117">
        <v>45051</v>
      </c>
      <c r="FE43" s="117">
        <v>45051</v>
      </c>
      <c r="FF43" s="117">
        <v>45054</v>
      </c>
      <c r="FG43" s="133">
        <v>70</v>
      </c>
      <c r="FH43" s="133"/>
      <c r="FI43" s="117"/>
      <c r="FJ43" s="142"/>
      <c r="FK43" s="142"/>
      <c r="FL43" s="143"/>
      <c r="FM43" s="143"/>
      <c r="FN43" s="139"/>
      <c r="FO43" s="142"/>
      <c r="FP43" s="142"/>
      <c r="FQ43" s="143"/>
      <c r="FR43" s="143"/>
      <c r="FS43" s="139"/>
    </row>
    <row r="44" spans="1:175" ht="20.100000000000001" customHeight="1" x14ac:dyDescent="0.5">
      <c r="A44" s="109">
        <v>43</v>
      </c>
      <c r="B44" s="109" t="s">
        <v>674</v>
      </c>
      <c r="C44" s="109">
        <v>43</v>
      </c>
      <c r="D44" s="110" t="s">
        <v>675</v>
      </c>
      <c r="E44" s="110" t="s">
        <v>676</v>
      </c>
      <c r="F44" s="110" t="s">
        <v>677</v>
      </c>
      <c r="G44" s="111" t="s">
        <v>21</v>
      </c>
      <c r="H44" s="110" t="s">
        <v>1116</v>
      </c>
      <c r="I44" s="110" t="s">
        <v>1127</v>
      </c>
      <c r="J44" s="110"/>
      <c r="K44" s="111" t="s">
        <v>1128</v>
      </c>
      <c r="L44" s="111"/>
      <c r="M44" s="111"/>
      <c r="N44" s="111" t="s">
        <v>682</v>
      </c>
      <c r="O44" s="175" t="s">
        <v>1130</v>
      </c>
      <c r="P44" s="113">
        <v>13.778031811071401</v>
      </c>
      <c r="Q44" s="113">
        <v>100.505684425301</v>
      </c>
      <c r="R44" s="114" t="s">
        <v>1131</v>
      </c>
      <c r="S44" s="114"/>
      <c r="T44" s="115"/>
      <c r="U44" s="115"/>
      <c r="V44" s="115"/>
      <c r="W44" s="115" t="s">
        <v>1132</v>
      </c>
      <c r="X44" s="115" t="s">
        <v>1129</v>
      </c>
      <c r="Y44" s="115" t="s">
        <v>4438</v>
      </c>
      <c r="Z44" s="181">
        <v>13.699952968157801</v>
      </c>
      <c r="AA44" s="181">
        <v>100.505943116249</v>
      </c>
      <c r="AB44" s="181" t="s">
        <v>4439</v>
      </c>
      <c r="AC44" s="211" t="s">
        <v>4440</v>
      </c>
      <c r="AD44" s="116" t="s">
        <v>688</v>
      </c>
      <c r="AE44" s="116" t="s">
        <v>689</v>
      </c>
      <c r="AF44" s="117" t="s">
        <v>690</v>
      </c>
      <c r="AG44" s="132">
        <v>44978</v>
      </c>
      <c r="AH44" s="199" t="s">
        <v>616</v>
      </c>
      <c r="AI44" s="199" t="s">
        <v>616</v>
      </c>
      <c r="AJ44" s="145"/>
      <c r="AK44" s="146"/>
      <c r="AL44" s="212"/>
      <c r="AM44" s="146"/>
      <c r="AN44" s="147"/>
      <c r="AO44" s="147"/>
      <c r="AP44" s="116"/>
      <c r="AQ44" s="147"/>
      <c r="AR44" s="147"/>
      <c r="AS44" s="147"/>
      <c r="AT44" s="122">
        <v>44978</v>
      </c>
      <c r="AU44" s="142" t="s">
        <v>804</v>
      </c>
      <c r="AV44" s="149"/>
      <c r="AW44" s="150"/>
      <c r="AX44" s="149"/>
      <c r="AY44" s="149"/>
      <c r="AZ44" s="149"/>
      <c r="BA44" s="149"/>
      <c r="BB44" s="149"/>
      <c r="BC44" s="149"/>
      <c r="BD44" s="150"/>
      <c r="BE44" s="150"/>
      <c r="BF44" s="150"/>
      <c r="BG44" s="151"/>
      <c r="BH44" s="151"/>
      <c r="BI44" s="163" t="s">
        <v>805</v>
      </c>
      <c r="BJ44" s="152"/>
      <c r="BK44" s="152"/>
      <c r="BL44" s="153"/>
      <c r="BM44" s="154"/>
      <c r="BN44" s="155" t="s">
        <v>1133</v>
      </c>
      <c r="BO44" s="213" t="s">
        <v>4441</v>
      </c>
      <c r="BP44" s="196" t="s">
        <v>795</v>
      </c>
      <c r="BQ44" s="116" t="s">
        <v>704</v>
      </c>
      <c r="BR44" s="116" t="s">
        <v>705</v>
      </c>
      <c r="BS44" s="132">
        <v>44978</v>
      </c>
      <c r="BT44" s="133">
        <v>100</v>
      </c>
      <c r="BU44" s="202" t="s">
        <v>796</v>
      </c>
      <c r="BV44" s="132"/>
      <c r="BW44" s="132"/>
      <c r="BX44" s="134" t="s">
        <v>616</v>
      </c>
      <c r="BY44" s="134" t="s">
        <v>616</v>
      </c>
      <c r="BZ44" s="134"/>
      <c r="CA44" s="132"/>
      <c r="CB44" s="201" t="s">
        <v>1129</v>
      </c>
      <c r="CC44" s="202" t="s">
        <v>796</v>
      </c>
      <c r="CD44" s="172"/>
      <c r="CE44" s="173"/>
      <c r="CF44" s="173"/>
      <c r="CG44" s="173"/>
      <c r="CH44" s="171"/>
      <c r="CI44" s="214" t="s">
        <v>805</v>
      </c>
      <c r="CJ44" s="117">
        <v>45040</v>
      </c>
      <c r="CK44" s="117">
        <v>45040</v>
      </c>
      <c r="CL44" s="117"/>
      <c r="CM44" s="117">
        <v>45040</v>
      </c>
      <c r="CN44" s="133">
        <v>100</v>
      </c>
      <c r="CO44" s="117">
        <v>45040</v>
      </c>
      <c r="CP44" s="117"/>
      <c r="CQ44" s="137" t="s">
        <v>706</v>
      </c>
      <c r="CR44" s="132"/>
      <c r="CS44" s="117"/>
      <c r="CT44" s="132"/>
      <c r="CU44" s="133"/>
      <c r="CV44" s="137" t="s">
        <v>4382</v>
      </c>
      <c r="CW44" s="117"/>
      <c r="CX44" s="147"/>
      <c r="CY44" s="147"/>
      <c r="CZ44" s="117">
        <v>45040</v>
      </c>
      <c r="DA44" s="117">
        <v>45040</v>
      </c>
      <c r="DB44" s="117"/>
      <c r="DC44" s="117">
        <v>45041</v>
      </c>
      <c r="DD44" s="133">
        <v>100</v>
      </c>
      <c r="DE44" s="117">
        <v>45054</v>
      </c>
      <c r="DF44" s="138"/>
      <c r="DG44" s="138">
        <v>45044</v>
      </c>
      <c r="DH44" s="139" t="s">
        <v>4393</v>
      </c>
      <c r="DI44" s="117"/>
      <c r="DJ44" s="117"/>
      <c r="DK44" s="117"/>
      <c r="DL44" s="117"/>
      <c r="DM44" s="117"/>
      <c r="DN44" s="117"/>
      <c r="DO44" s="117"/>
      <c r="DP44" s="117"/>
      <c r="DQ44" s="140"/>
      <c r="DR44" s="117"/>
      <c r="DS44" s="117"/>
      <c r="DT44" s="117"/>
      <c r="DU44" s="117"/>
      <c r="DV44" s="117"/>
      <c r="DW44" s="117"/>
      <c r="DX44" s="133"/>
      <c r="DY44" s="117"/>
      <c r="DZ44" s="117"/>
      <c r="EA44" s="117"/>
      <c r="EB44" s="117"/>
      <c r="EC44" s="117"/>
      <c r="ED44" s="117"/>
      <c r="EE44" s="116"/>
      <c r="EF44" s="117"/>
      <c r="EG44" s="117"/>
      <c r="EH44" s="117">
        <v>45050</v>
      </c>
      <c r="EI44" s="117">
        <v>45050</v>
      </c>
      <c r="EJ44" s="117">
        <v>45050</v>
      </c>
      <c r="EK44" s="117">
        <v>45051</v>
      </c>
      <c r="EL44" s="116">
        <v>60</v>
      </c>
      <c r="EM44" s="117"/>
      <c r="EN44" s="122" t="s">
        <v>4394</v>
      </c>
      <c r="EO44" s="141"/>
      <c r="EP44" s="141"/>
      <c r="EQ44" s="141"/>
      <c r="ER44" s="141"/>
      <c r="ES44" s="141"/>
      <c r="ET44" s="141"/>
      <c r="EU44" s="141"/>
      <c r="EV44" s="117"/>
      <c r="EW44" s="117"/>
      <c r="EX44" s="117"/>
      <c r="EY44" s="117"/>
      <c r="EZ44" s="117"/>
      <c r="FA44" s="117"/>
      <c r="FB44" s="117"/>
      <c r="FC44" s="117"/>
      <c r="FD44" s="117"/>
      <c r="FE44" s="117"/>
      <c r="FF44" s="117"/>
      <c r="FG44" s="133"/>
      <c r="FH44" s="133"/>
      <c r="FI44" s="117"/>
      <c r="FJ44" s="142"/>
      <c r="FK44" s="142"/>
      <c r="FL44" s="143"/>
      <c r="FM44" s="143"/>
      <c r="FN44" s="139"/>
      <c r="FO44" s="142"/>
      <c r="FP44" s="142"/>
      <c r="FQ44" s="143"/>
      <c r="FR44" s="143"/>
      <c r="FS44" s="139"/>
    </row>
    <row r="45" spans="1:175" ht="20.100000000000001" customHeight="1" x14ac:dyDescent="0.5">
      <c r="A45" s="109">
        <v>44</v>
      </c>
      <c r="B45" s="109" t="s">
        <v>674</v>
      </c>
      <c r="C45" s="109">
        <v>44</v>
      </c>
      <c r="D45" s="110" t="s">
        <v>675</v>
      </c>
      <c r="E45" s="110" t="s">
        <v>676</v>
      </c>
      <c r="F45" s="110" t="s">
        <v>677</v>
      </c>
      <c r="G45" s="111" t="s">
        <v>21</v>
      </c>
      <c r="H45" s="110" t="s">
        <v>835</v>
      </c>
      <c r="I45" s="110" t="s">
        <v>1134</v>
      </c>
      <c r="J45" s="110"/>
      <c r="K45" s="111" t="s">
        <v>1135</v>
      </c>
      <c r="L45" s="111"/>
      <c r="M45" s="111" t="s">
        <v>1136</v>
      </c>
      <c r="N45" s="111" t="s">
        <v>682</v>
      </c>
      <c r="O45" s="111" t="s">
        <v>1137</v>
      </c>
      <c r="P45" s="113">
        <v>13.7840723300382</v>
      </c>
      <c r="Q45" s="113">
        <v>100.562476796466</v>
      </c>
      <c r="R45" s="114" t="s">
        <v>1138</v>
      </c>
      <c r="S45" s="114" t="s">
        <v>1139</v>
      </c>
      <c r="T45" s="115" t="s">
        <v>1140</v>
      </c>
      <c r="U45" s="115" t="s">
        <v>1141</v>
      </c>
      <c r="V45" s="115"/>
      <c r="W45" s="115" t="s">
        <v>1141</v>
      </c>
      <c r="X45" s="115"/>
      <c r="Y45" s="115"/>
      <c r="Z45" s="181"/>
      <c r="AA45" s="181"/>
      <c r="AB45" s="115"/>
      <c r="AC45" s="211"/>
      <c r="AD45" s="116" t="s">
        <v>688</v>
      </c>
      <c r="AE45" s="116" t="s">
        <v>689</v>
      </c>
      <c r="AF45" s="117" t="s">
        <v>690</v>
      </c>
      <c r="AG45" s="132">
        <v>44979</v>
      </c>
      <c r="AH45" s="168" t="s">
        <v>764</v>
      </c>
      <c r="AI45" s="168" t="s">
        <v>764</v>
      </c>
      <c r="AJ45" s="145">
        <v>10</v>
      </c>
      <c r="AK45" s="146">
        <v>12</v>
      </c>
      <c r="AL45" s="146">
        <v>2.9</v>
      </c>
      <c r="AM45" s="146">
        <v>120</v>
      </c>
      <c r="AN45" s="147">
        <v>1</v>
      </c>
      <c r="AO45" s="147">
        <v>4</v>
      </c>
      <c r="AP45" s="116" t="s">
        <v>1142</v>
      </c>
      <c r="AQ45" s="147" t="s">
        <v>694</v>
      </c>
      <c r="AR45" s="147">
        <v>3</v>
      </c>
      <c r="AS45" s="147"/>
      <c r="AT45" s="122">
        <v>44979</v>
      </c>
      <c r="AU45" s="142" t="s">
        <v>817</v>
      </c>
      <c r="AV45" s="149" t="s">
        <v>696</v>
      </c>
      <c r="AW45" s="150"/>
      <c r="AX45" s="149"/>
      <c r="AY45" s="149"/>
      <c r="AZ45" s="149"/>
      <c r="BA45" s="147" t="s">
        <v>697</v>
      </c>
      <c r="BB45" s="147" t="s">
        <v>697</v>
      </c>
      <c r="BC45" s="149"/>
      <c r="BD45" s="150" t="s">
        <v>698</v>
      </c>
      <c r="BE45" s="150"/>
      <c r="BF45" s="150"/>
      <c r="BG45" s="151" t="s">
        <v>699</v>
      </c>
      <c r="BH45" s="151" t="s">
        <v>700</v>
      </c>
      <c r="BI45" s="215" t="s">
        <v>701</v>
      </c>
      <c r="BJ45" s="152"/>
      <c r="BK45" s="152"/>
      <c r="BL45" s="153"/>
      <c r="BM45" s="154"/>
      <c r="BN45" s="155" t="s">
        <v>1137</v>
      </c>
      <c r="BO45" s="130" t="s">
        <v>1137</v>
      </c>
      <c r="BP45" s="130"/>
      <c r="BQ45" s="116" t="s">
        <v>704</v>
      </c>
      <c r="BR45" s="116" t="s">
        <v>1143</v>
      </c>
      <c r="BS45" s="132">
        <v>44979</v>
      </c>
      <c r="BT45" s="133">
        <v>100</v>
      </c>
      <c r="BU45" s="132">
        <v>44979</v>
      </c>
      <c r="BV45" s="132"/>
      <c r="BW45" s="132"/>
      <c r="BX45" s="134"/>
      <c r="BY45" s="134"/>
      <c r="BZ45" s="134"/>
      <c r="CA45" s="132"/>
      <c r="CB45" s="135"/>
      <c r="CC45" s="132"/>
      <c r="CD45" s="132"/>
      <c r="CE45" s="136"/>
      <c r="CF45" s="136"/>
      <c r="CG45" s="136"/>
      <c r="CH45" s="135"/>
      <c r="CI45" s="129" t="s">
        <v>701</v>
      </c>
      <c r="CJ45" s="117">
        <v>45000</v>
      </c>
      <c r="CK45" s="117">
        <v>45000</v>
      </c>
      <c r="CL45" s="117"/>
      <c r="CM45" s="117">
        <v>45000</v>
      </c>
      <c r="CN45" s="133">
        <v>100</v>
      </c>
      <c r="CO45" s="117">
        <v>45000</v>
      </c>
      <c r="CP45" s="117"/>
      <c r="CQ45" s="132">
        <v>45012</v>
      </c>
      <c r="CR45" s="132">
        <v>45012</v>
      </c>
      <c r="CS45" s="117"/>
      <c r="CT45" s="132">
        <v>45012</v>
      </c>
      <c r="CU45" s="133">
        <v>100</v>
      </c>
      <c r="CV45" s="132">
        <v>45012</v>
      </c>
      <c r="CW45" s="117"/>
      <c r="CX45" s="147"/>
      <c r="CY45" s="147"/>
      <c r="CZ45" s="117">
        <v>45000</v>
      </c>
      <c r="DA45" s="117">
        <v>45000</v>
      </c>
      <c r="DB45" s="117"/>
      <c r="DC45" s="117">
        <v>45001</v>
      </c>
      <c r="DD45" s="133">
        <v>100</v>
      </c>
      <c r="DE45" s="117">
        <v>45015</v>
      </c>
      <c r="DF45" s="138"/>
      <c r="DG45" s="138">
        <v>45012</v>
      </c>
      <c r="DH45" s="139" t="s">
        <v>4383</v>
      </c>
      <c r="DI45" s="117">
        <v>45041</v>
      </c>
      <c r="DJ45" s="117">
        <v>45041</v>
      </c>
      <c r="DK45" s="117">
        <v>45041</v>
      </c>
      <c r="DL45" s="117">
        <v>45041</v>
      </c>
      <c r="DM45" s="117">
        <v>45035</v>
      </c>
      <c r="DN45" s="117">
        <v>45035</v>
      </c>
      <c r="DO45" s="117"/>
      <c r="DP45" s="117">
        <v>45035</v>
      </c>
      <c r="DQ45" s="133">
        <v>100</v>
      </c>
      <c r="DR45" s="117">
        <v>45035</v>
      </c>
      <c r="DS45" s="117"/>
      <c r="DT45" s="117">
        <v>45035</v>
      </c>
      <c r="DU45" s="117">
        <v>45035</v>
      </c>
      <c r="DV45" s="117"/>
      <c r="DW45" s="117">
        <v>45035</v>
      </c>
      <c r="DX45" s="133">
        <v>100</v>
      </c>
      <c r="DY45" s="117">
        <v>45035</v>
      </c>
      <c r="DZ45" s="117"/>
      <c r="EA45" s="117">
        <v>45023</v>
      </c>
      <c r="EB45" s="117">
        <v>45023</v>
      </c>
      <c r="EC45" s="117"/>
      <c r="ED45" s="117">
        <v>45023</v>
      </c>
      <c r="EE45" s="116">
        <v>100</v>
      </c>
      <c r="EF45" s="117">
        <v>45023</v>
      </c>
      <c r="EG45" s="117" t="s">
        <v>1144</v>
      </c>
      <c r="EH45" s="117">
        <v>45023</v>
      </c>
      <c r="EI45" s="117">
        <v>45023</v>
      </c>
      <c r="EJ45" s="117">
        <v>45023</v>
      </c>
      <c r="EK45" s="117">
        <v>45024</v>
      </c>
      <c r="EL45" s="116">
        <v>60</v>
      </c>
      <c r="EM45" s="117"/>
      <c r="EN45" s="122" t="s">
        <v>1144</v>
      </c>
      <c r="EO45" s="141"/>
      <c r="EP45" s="141"/>
      <c r="EQ45" s="141"/>
      <c r="ER45" s="141"/>
      <c r="ES45" s="141"/>
      <c r="ET45" s="141"/>
      <c r="EU45" s="141"/>
      <c r="EV45" s="117"/>
      <c r="EW45" s="117"/>
      <c r="EX45" s="117"/>
      <c r="EY45" s="117"/>
      <c r="EZ45" s="117"/>
      <c r="FA45" s="117"/>
      <c r="FB45" s="117"/>
      <c r="FC45" s="117">
        <v>45045</v>
      </c>
      <c r="FD45" s="117">
        <v>45045</v>
      </c>
      <c r="FE45" s="117">
        <v>45045</v>
      </c>
      <c r="FF45" s="117">
        <v>45046</v>
      </c>
      <c r="FG45" s="133">
        <v>70</v>
      </c>
      <c r="FH45" s="133"/>
      <c r="FI45" s="117"/>
      <c r="FJ45" s="142"/>
      <c r="FK45" s="142"/>
      <c r="FL45" s="143"/>
      <c r="FM45" s="143"/>
      <c r="FN45" s="139"/>
      <c r="FO45" s="142"/>
      <c r="FP45" s="142"/>
      <c r="FQ45" s="143"/>
      <c r="FR45" s="143"/>
      <c r="FS45" s="139"/>
    </row>
    <row r="46" spans="1:175" ht="20.100000000000001" customHeight="1" x14ac:dyDescent="0.5">
      <c r="A46" s="109">
        <v>45</v>
      </c>
      <c r="B46" s="109" t="s">
        <v>674</v>
      </c>
      <c r="C46" s="109">
        <v>45</v>
      </c>
      <c r="D46" s="110" t="s">
        <v>675</v>
      </c>
      <c r="E46" s="110" t="s">
        <v>676</v>
      </c>
      <c r="F46" s="110" t="s">
        <v>677</v>
      </c>
      <c r="G46" s="111" t="s">
        <v>21</v>
      </c>
      <c r="H46" s="110" t="s">
        <v>781</v>
      </c>
      <c r="I46" s="110" t="s">
        <v>781</v>
      </c>
      <c r="J46" s="110"/>
      <c r="K46" s="111" t="s">
        <v>1145</v>
      </c>
      <c r="L46" s="111"/>
      <c r="M46" s="111" t="s">
        <v>1146</v>
      </c>
      <c r="N46" s="111" t="s">
        <v>682</v>
      </c>
      <c r="O46" s="112" t="s">
        <v>1147</v>
      </c>
      <c r="P46" s="113">
        <v>13.7155781532923</v>
      </c>
      <c r="Q46" s="113">
        <v>100.633616171643</v>
      </c>
      <c r="R46" s="114" t="s">
        <v>1148</v>
      </c>
      <c r="S46" s="114" t="s">
        <v>1149</v>
      </c>
      <c r="T46" s="115" t="s">
        <v>1150</v>
      </c>
      <c r="U46" s="115" t="s">
        <v>1151</v>
      </c>
      <c r="V46" s="115"/>
      <c r="W46" s="115"/>
      <c r="X46" s="115"/>
      <c r="Y46" s="115"/>
      <c r="Z46" s="181"/>
      <c r="AA46" s="181"/>
      <c r="AB46" s="115"/>
      <c r="AC46" s="211"/>
      <c r="AD46" s="167" t="s">
        <v>762</v>
      </c>
      <c r="AE46" s="167" t="s">
        <v>763</v>
      </c>
      <c r="AF46" s="117" t="s">
        <v>690</v>
      </c>
      <c r="AG46" s="132">
        <v>44964</v>
      </c>
      <c r="AH46" s="118" t="s">
        <v>691</v>
      </c>
      <c r="AI46" s="118" t="s">
        <v>692</v>
      </c>
      <c r="AJ46" s="145">
        <v>5</v>
      </c>
      <c r="AK46" s="146">
        <v>8</v>
      </c>
      <c r="AL46" s="146">
        <v>3</v>
      </c>
      <c r="AM46" s="146">
        <v>40</v>
      </c>
      <c r="AN46" s="147">
        <v>1</v>
      </c>
      <c r="AO46" s="147">
        <v>1</v>
      </c>
      <c r="AP46" s="116" t="s">
        <v>1152</v>
      </c>
      <c r="AQ46" s="147" t="s">
        <v>752</v>
      </c>
      <c r="AR46" s="147">
        <v>1</v>
      </c>
      <c r="AS46" s="147"/>
      <c r="AT46" s="117">
        <v>44964</v>
      </c>
      <c r="AU46" s="142" t="s">
        <v>1153</v>
      </c>
      <c r="AV46" s="234" t="s">
        <v>696</v>
      </c>
      <c r="AW46" s="235" t="s">
        <v>1154</v>
      </c>
      <c r="AX46" s="236"/>
      <c r="AY46" s="236"/>
      <c r="AZ46" s="236"/>
      <c r="BA46" s="236"/>
      <c r="BB46" s="236" t="s">
        <v>902</v>
      </c>
      <c r="BC46" s="236"/>
      <c r="BD46" s="235"/>
      <c r="BE46" s="235"/>
      <c r="BF46" s="235"/>
      <c r="BG46" s="262" t="s">
        <v>614</v>
      </c>
      <c r="BH46" s="262" t="s">
        <v>754</v>
      </c>
      <c r="BI46" s="237" t="s">
        <v>701</v>
      </c>
      <c r="BJ46" s="238"/>
      <c r="BK46" s="238"/>
      <c r="BL46" s="153"/>
      <c r="BM46" s="154"/>
      <c r="BN46" s="155" t="s">
        <v>1147</v>
      </c>
      <c r="BO46" s="155" t="s">
        <v>1147</v>
      </c>
      <c r="BP46" s="130"/>
      <c r="BQ46" s="116" t="s">
        <v>704</v>
      </c>
      <c r="BR46" s="116" t="s">
        <v>1143</v>
      </c>
      <c r="BS46" s="132">
        <v>44964</v>
      </c>
      <c r="BT46" s="133">
        <v>100</v>
      </c>
      <c r="BU46" s="132">
        <v>44964</v>
      </c>
      <c r="BV46" s="132" t="s">
        <v>614</v>
      </c>
      <c r="BW46" s="132" t="s">
        <v>1155</v>
      </c>
      <c r="BX46" s="134"/>
      <c r="BY46" s="134"/>
      <c r="BZ46" s="134"/>
      <c r="CA46" s="132"/>
      <c r="CB46" s="171"/>
      <c r="CC46" s="172"/>
      <c r="CD46" s="172"/>
      <c r="CE46" s="173"/>
      <c r="CF46" s="173"/>
      <c r="CG46" s="173"/>
      <c r="CH46" s="171" t="s">
        <v>1156</v>
      </c>
      <c r="CI46" s="129" t="s">
        <v>701</v>
      </c>
      <c r="CJ46" s="117">
        <v>45006</v>
      </c>
      <c r="CK46" s="117">
        <v>45006</v>
      </c>
      <c r="CL46" s="117"/>
      <c r="CM46" s="117">
        <v>45006</v>
      </c>
      <c r="CN46" s="133">
        <v>100</v>
      </c>
      <c r="CO46" s="117">
        <v>45006</v>
      </c>
      <c r="CP46" s="117"/>
      <c r="CQ46" s="132">
        <v>45019</v>
      </c>
      <c r="CR46" s="132">
        <v>45019</v>
      </c>
      <c r="CS46" s="117"/>
      <c r="CT46" s="132">
        <v>45019</v>
      </c>
      <c r="CU46" s="133">
        <v>100</v>
      </c>
      <c r="CV46" s="132">
        <v>45019</v>
      </c>
      <c r="CW46" s="117"/>
      <c r="CX46" s="236"/>
      <c r="CY46" s="236"/>
      <c r="CZ46" s="117">
        <v>45006</v>
      </c>
      <c r="DA46" s="117">
        <v>45006</v>
      </c>
      <c r="DB46" s="117"/>
      <c r="DC46" s="117">
        <v>45006</v>
      </c>
      <c r="DD46" s="133">
        <v>100</v>
      </c>
      <c r="DE46" s="117">
        <v>45006</v>
      </c>
      <c r="DF46" s="138"/>
      <c r="DG46" s="138">
        <v>45012</v>
      </c>
      <c r="DH46" s="139" t="s">
        <v>4383</v>
      </c>
      <c r="DI46" s="117">
        <v>45042</v>
      </c>
      <c r="DJ46" s="117">
        <v>45042</v>
      </c>
      <c r="DK46" s="117">
        <v>45042</v>
      </c>
      <c r="DL46" s="117">
        <v>45042</v>
      </c>
      <c r="DM46" s="117"/>
      <c r="DN46" s="117"/>
      <c r="DO46" s="117"/>
      <c r="DP46" s="117"/>
      <c r="DQ46" s="140"/>
      <c r="DR46" s="117"/>
      <c r="DS46" s="117"/>
      <c r="DT46" s="117"/>
      <c r="DU46" s="117"/>
      <c r="DV46" s="117"/>
      <c r="DW46" s="117"/>
      <c r="DX46" s="133"/>
      <c r="DY46" s="117"/>
      <c r="DZ46" s="117"/>
      <c r="EA46" s="117">
        <v>45024</v>
      </c>
      <c r="EB46" s="117">
        <v>45024</v>
      </c>
      <c r="EC46" s="117"/>
      <c r="ED46" s="117">
        <v>45024</v>
      </c>
      <c r="EE46" s="116">
        <v>100</v>
      </c>
      <c r="EF46" s="117">
        <v>45024</v>
      </c>
      <c r="EG46" s="117" t="s">
        <v>740</v>
      </c>
      <c r="EH46" s="117">
        <v>45024</v>
      </c>
      <c r="EI46" s="117">
        <v>45024</v>
      </c>
      <c r="EJ46" s="117"/>
      <c r="EK46" s="117">
        <v>45024</v>
      </c>
      <c r="EL46" s="116">
        <v>100</v>
      </c>
      <c r="EM46" s="117">
        <v>45024</v>
      </c>
      <c r="EN46" s="122" t="s">
        <v>740</v>
      </c>
      <c r="EO46" s="141"/>
      <c r="EP46" s="141"/>
      <c r="EQ46" s="141"/>
      <c r="ER46" s="141"/>
      <c r="ES46" s="141"/>
      <c r="ET46" s="141"/>
      <c r="EU46" s="141"/>
      <c r="EV46" s="117"/>
      <c r="EW46" s="117"/>
      <c r="EX46" s="117"/>
      <c r="EY46" s="117"/>
      <c r="EZ46" s="117"/>
      <c r="FA46" s="117"/>
      <c r="FB46" s="117"/>
      <c r="FC46" s="117"/>
      <c r="FD46" s="117"/>
      <c r="FE46" s="117"/>
      <c r="FF46" s="117"/>
      <c r="FG46" s="133"/>
      <c r="FH46" s="133"/>
      <c r="FI46" s="117"/>
      <c r="FJ46" s="142"/>
      <c r="FK46" s="142"/>
      <c r="FL46" s="143"/>
      <c r="FM46" s="143"/>
      <c r="FN46" s="139"/>
      <c r="FO46" s="142"/>
      <c r="FP46" s="142"/>
      <c r="FQ46" s="143"/>
      <c r="FR46" s="143"/>
      <c r="FS46" s="139"/>
    </row>
    <row r="47" spans="1:175" ht="20.100000000000001" customHeight="1" x14ac:dyDescent="0.5">
      <c r="A47" s="109">
        <v>46</v>
      </c>
      <c r="B47" s="109" t="s">
        <v>674</v>
      </c>
      <c r="C47" s="109">
        <v>46</v>
      </c>
      <c r="D47" s="110" t="s">
        <v>675</v>
      </c>
      <c r="E47" s="110" t="s">
        <v>676</v>
      </c>
      <c r="F47" s="110" t="s">
        <v>677</v>
      </c>
      <c r="G47" s="111" t="s">
        <v>21</v>
      </c>
      <c r="H47" s="110" t="s">
        <v>835</v>
      </c>
      <c r="I47" s="110" t="s">
        <v>835</v>
      </c>
      <c r="J47" s="110"/>
      <c r="K47" s="111" t="s">
        <v>1157</v>
      </c>
      <c r="L47" s="111" t="s">
        <v>1158</v>
      </c>
      <c r="M47" s="111" t="s">
        <v>912</v>
      </c>
      <c r="N47" s="111" t="s">
        <v>682</v>
      </c>
      <c r="O47" s="112" t="s">
        <v>1160</v>
      </c>
      <c r="P47" s="113">
        <v>13.762276231995701</v>
      </c>
      <c r="Q47" s="113">
        <v>100.552705411807</v>
      </c>
      <c r="R47" s="114" t="s">
        <v>1161</v>
      </c>
      <c r="S47" s="114" t="s">
        <v>1162</v>
      </c>
      <c r="T47" s="115" t="s">
        <v>1163</v>
      </c>
      <c r="U47" s="239" t="s">
        <v>1164</v>
      </c>
      <c r="V47" s="115"/>
      <c r="W47" s="115" t="s">
        <v>1165</v>
      </c>
      <c r="X47" s="115"/>
      <c r="Y47" s="115"/>
      <c r="Z47" s="181"/>
      <c r="AA47" s="181"/>
      <c r="AB47" s="115"/>
      <c r="AC47" s="211"/>
      <c r="AD47" s="116" t="s">
        <v>688</v>
      </c>
      <c r="AE47" s="116" t="s">
        <v>689</v>
      </c>
      <c r="AF47" s="117" t="s">
        <v>690</v>
      </c>
      <c r="AG47" s="132">
        <v>44979</v>
      </c>
      <c r="AH47" s="118" t="s">
        <v>691</v>
      </c>
      <c r="AI47" s="118" t="s">
        <v>692</v>
      </c>
      <c r="AJ47" s="145">
        <v>8.6</v>
      </c>
      <c r="AK47" s="146">
        <v>9.1999999999999993</v>
      </c>
      <c r="AL47" s="146">
        <v>2.5</v>
      </c>
      <c r="AM47" s="146">
        <v>79.11999999999999</v>
      </c>
      <c r="AN47" s="147">
        <v>5</v>
      </c>
      <c r="AO47" s="147">
        <v>6</v>
      </c>
      <c r="AP47" s="116" t="s">
        <v>1166</v>
      </c>
      <c r="AQ47" s="147" t="s">
        <v>694</v>
      </c>
      <c r="AR47" s="147">
        <v>3</v>
      </c>
      <c r="AS47" s="147"/>
      <c r="AT47" s="122">
        <v>44979</v>
      </c>
      <c r="AU47" s="142"/>
      <c r="AV47" s="149" t="s">
        <v>696</v>
      </c>
      <c r="AW47" s="150"/>
      <c r="AX47" s="149"/>
      <c r="AY47" s="149"/>
      <c r="AZ47" s="149"/>
      <c r="BA47" s="147" t="s">
        <v>697</v>
      </c>
      <c r="BB47" s="149"/>
      <c r="BC47" s="149"/>
      <c r="BD47" s="150" t="s">
        <v>698</v>
      </c>
      <c r="BE47" s="150"/>
      <c r="BF47" s="150"/>
      <c r="BG47" s="151" t="s">
        <v>699</v>
      </c>
      <c r="BH47" s="151" t="s">
        <v>700</v>
      </c>
      <c r="BI47" s="151" t="s">
        <v>701</v>
      </c>
      <c r="BJ47" s="152"/>
      <c r="BK47" s="152"/>
      <c r="BL47" s="153"/>
      <c r="BM47" s="154"/>
      <c r="BN47" s="155" t="s">
        <v>1160</v>
      </c>
      <c r="BO47" s="131" t="s">
        <v>1159</v>
      </c>
      <c r="BP47" s="131" t="s">
        <v>703</v>
      </c>
      <c r="BQ47" s="116" t="s">
        <v>704</v>
      </c>
      <c r="BR47" s="116" t="s">
        <v>1143</v>
      </c>
      <c r="BS47" s="132">
        <v>44979</v>
      </c>
      <c r="BT47" s="133">
        <v>100</v>
      </c>
      <c r="BU47" s="132">
        <v>44979</v>
      </c>
      <c r="BV47" s="132"/>
      <c r="BW47" s="132"/>
      <c r="BX47" s="134"/>
      <c r="BY47" s="134"/>
      <c r="BZ47" s="134"/>
      <c r="CA47" s="132"/>
      <c r="CB47" s="135"/>
      <c r="CC47" s="132"/>
      <c r="CD47" s="132"/>
      <c r="CE47" s="136"/>
      <c r="CF47" s="136"/>
      <c r="CG47" s="136"/>
      <c r="CH47" s="135"/>
      <c r="CI47" s="129" t="s">
        <v>701</v>
      </c>
      <c r="CJ47" s="117">
        <v>45009</v>
      </c>
      <c r="CK47" s="117">
        <v>45009</v>
      </c>
      <c r="CL47" s="117"/>
      <c r="CM47" s="117">
        <v>45009</v>
      </c>
      <c r="CN47" s="133">
        <v>100</v>
      </c>
      <c r="CO47" s="117">
        <v>45009</v>
      </c>
      <c r="CP47" s="117"/>
      <c r="CQ47" s="137" t="s">
        <v>706</v>
      </c>
      <c r="CR47" s="132"/>
      <c r="CS47" s="117"/>
      <c r="CT47" s="132"/>
      <c r="CU47" s="133"/>
      <c r="CV47" s="137" t="s">
        <v>4382</v>
      </c>
      <c r="CW47" s="117"/>
      <c r="CX47" s="147"/>
      <c r="CY47" s="147"/>
      <c r="CZ47" s="117">
        <v>45009</v>
      </c>
      <c r="DA47" s="117">
        <v>45009</v>
      </c>
      <c r="DB47" s="117"/>
      <c r="DC47" s="117">
        <v>45010</v>
      </c>
      <c r="DD47" s="133">
        <v>100</v>
      </c>
      <c r="DE47" s="117">
        <v>45013</v>
      </c>
      <c r="DF47" s="138"/>
      <c r="DG47" s="138">
        <v>45019</v>
      </c>
      <c r="DH47" s="139" t="s">
        <v>4413</v>
      </c>
      <c r="DI47" s="117">
        <v>45048</v>
      </c>
      <c r="DJ47" s="117">
        <v>45048</v>
      </c>
      <c r="DK47" s="117">
        <v>45048</v>
      </c>
      <c r="DL47" s="117">
        <v>45048</v>
      </c>
      <c r="DM47" s="117">
        <v>45036</v>
      </c>
      <c r="DN47" s="117">
        <v>45036</v>
      </c>
      <c r="DO47" s="117"/>
      <c r="DP47" s="117">
        <v>45036</v>
      </c>
      <c r="DQ47" s="133">
        <v>100</v>
      </c>
      <c r="DR47" s="117">
        <v>45036</v>
      </c>
      <c r="DS47" s="117"/>
      <c r="DT47" s="117">
        <v>45036</v>
      </c>
      <c r="DU47" s="117">
        <v>45036</v>
      </c>
      <c r="DV47" s="117"/>
      <c r="DW47" s="117">
        <v>45036</v>
      </c>
      <c r="DX47" s="133">
        <v>100</v>
      </c>
      <c r="DY47" s="117">
        <v>45036</v>
      </c>
      <c r="DZ47" s="117"/>
      <c r="EA47" s="117">
        <v>45037</v>
      </c>
      <c r="EB47" s="117">
        <v>45037</v>
      </c>
      <c r="EC47" s="117"/>
      <c r="ED47" s="117">
        <v>45037</v>
      </c>
      <c r="EE47" s="116">
        <v>100</v>
      </c>
      <c r="EF47" s="117">
        <v>45037</v>
      </c>
      <c r="EG47" s="117" t="s">
        <v>1167</v>
      </c>
      <c r="EH47" s="117">
        <v>45037</v>
      </c>
      <c r="EI47" s="117">
        <v>45037</v>
      </c>
      <c r="EJ47" s="117">
        <v>45037</v>
      </c>
      <c r="EK47" s="117">
        <v>45038</v>
      </c>
      <c r="EL47" s="116">
        <v>60</v>
      </c>
      <c r="EM47" s="117"/>
      <c r="EN47" s="122" t="s">
        <v>1167</v>
      </c>
      <c r="EO47" s="141"/>
      <c r="EP47" s="141"/>
      <c r="EQ47" s="141"/>
      <c r="ER47" s="141"/>
      <c r="ES47" s="141"/>
      <c r="ET47" s="141"/>
      <c r="EU47" s="141"/>
      <c r="EV47" s="117"/>
      <c r="EW47" s="117"/>
      <c r="EX47" s="117"/>
      <c r="EY47" s="117"/>
      <c r="EZ47" s="117"/>
      <c r="FA47" s="117"/>
      <c r="FB47" s="117"/>
      <c r="FC47" s="117">
        <v>45046</v>
      </c>
      <c r="FD47" s="117">
        <v>45046</v>
      </c>
      <c r="FE47" s="117">
        <v>45046</v>
      </c>
      <c r="FF47" s="117">
        <v>45047</v>
      </c>
      <c r="FG47" s="133">
        <v>70</v>
      </c>
      <c r="FH47" s="133"/>
      <c r="FI47" s="138" t="s">
        <v>4386</v>
      </c>
      <c r="FJ47" s="142"/>
      <c r="FK47" s="142"/>
      <c r="FL47" s="143"/>
      <c r="FM47" s="143"/>
      <c r="FN47" s="139"/>
      <c r="FO47" s="142"/>
      <c r="FP47" s="142"/>
      <c r="FQ47" s="143"/>
      <c r="FR47" s="143"/>
      <c r="FS47" s="139"/>
    </row>
    <row r="48" spans="1:175" ht="20.100000000000001" customHeight="1" x14ac:dyDescent="0.5">
      <c r="A48" s="109">
        <v>47</v>
      </c>
      <c r="B48" s="109" t="s">
        <v>674</v>
      </c>
      <c r="C48" s="109">
        <v>47</v>
      </c>
      <c r="D48" s="110" t="s">
        <v>675</v>
      </c>
      <c r="E48" s="110" t="s">
        <v>676</v>
      </c>
      <c r="F48" s="110" t="s">
        <v>677</v>
      </c>
      <c r="G48" s="111" t="s">
        <v>21</v>
      </c>
      <c r="H48" s="110" t="s">
        <v>678</v>
      </c>
      <c r="I48" s="110" t="s">
        <v>1168</v>
      </c>
      <c r="J48" s="110"/>
      <c r="K48" s="111" t="s">
        <v>1169</v>
      </c>
      <c r="L48" s="111"/>
      <c r="M48" s="111" t="s">
        <v>1170</v>
      </c>
      <c r="N48" s="111" t="s">
        <v>682</v>
      </c>
      <c r="O48" s="259" t="s">
        <v>1172</v>
      </c>
      <c r="P48" s="113">
        <v>13.825674062281299</v>
      </c>
      <c r="Q48" s="113">
        <v>100.806469865783</v>
      </c>
      <c r="R48" s="114" t="s">
        <v>1173</v>
      </c>
      <c r="S48" s="114" t="s">
        <v>1174</v>
      </c>
      <c r="T48" s="115" t="s">
        <v>1175</v>
      </c>
      <c r="U48" s="115" t="s">
        <v>1176</v>
      </c>
      <c r="V48" s="115"/>
      <c r="W48" s="115" t="s">
        <v>1177</v>
      </c>
      <c r="X48" s="115"/>
      <c r="Y48" s="115"/>
      <c r="Z48" s="181"/>
      <c r="AA48" s="181"/>
      <c r="AB48" s="115"/>
      <c r="AC48" s="211"/>
      <c r="AD48" s="116" t="s">
        <v>688</v>
      </c>
      <c r="AE48" s="116" t="s">
        <v>689</v>
      </c>
      <c r="AF48" s="117" t="s">
        <v>690</v>
      </c>
      <c r="AG48" s="117">
        <v>44967</v>
      </c>
      <c r="AH48" s="118" t="s">
        <v>691</v>
      </c>
      <c r="AI48" s="118" t="s">
        <v>692</v>
      </c>
      <c r="AJ48" s="145">
        <v>6</v>
      </c>
      <c r="AK48" s="146">
        <v>12.6</v>
      </c>
      <c r="AL48" s="146">
        <v>3.4</v>
      </c>
      <c r="AM48" s="146">
        <v>75.599999999999994</v>
      </c>
      <c r="AN48" s="147">
        <v>1</v>
      </c>
      <c r="AO48" s="147">
        <v>3</v>
      </c>
      <c r="AP48" s="116" t="s">
        <v>1178</v>
      </c>
      <c r="AQ48" s="147" t="s">
        <v>863</v>
      </c>
      <c r="AR48" s="147">
        <v>3</v>
      </c>
      <c r="AS48" s="147"/>
      <c r="AT48" s="122">
        <v>44977</v>
      </c>
      <c r="AU48" s="148" t="s">
        <v>1179</v>
      </c>
      <c r="AV48" s="149" t="s">
        <v>696</v>
      </c>
      <c r="AW48" s="150"/>
      <c r="AX48" s="147"/>
      <c r="AY48" s="147"/>
      <c r="AZ48" s="147"/>
      <c r="BA48" s="147"/>
      <c r="BB48" s="147"/>
      <c r="BC48" s="147"/>
      <c r="BD48" s="150"/>
      <c r="BE48" s="150" t="s">
        <v>1180</v>
      </c>
      <c r="BF48" s="158">
        <v>2</v>
      </c>
      <c r="BG48" s="151" t="s">
        <v>699</v>
      </c>
      <c r="BH48" s="151" t="s">
        <v>700</v>
      </c>
      <c r="BI48" s="151" t="s">
        <v>701</v>
      </c>
      <c r="BJ48" s="152"/>
      <c r="BK48" s="152"/>
      <c r="BL48" s="153"/>
      <c r="BM48" s="154"/>
      <c r="BN48" s="155" t="s">
        <v>1172</v>
      </c>
      <c r="BO48" s="256" t="s">
        <v>1171</v>
      </c>
      <c r="BP48" s="131" t="s">
        <v>703</v>
      </c>
      <c r="BQ48" s="116" t="s">
        <v>704</v>
      </c>
      <c r="BR48" s="116" t="s">
        <v>1143</v>
      </c>
      <c r="BS48" s="132">
        <v>44967</v>
      </c>
      <c r="BT48" s="133">
        <v>100</v>
      </c>
      <c r="BU48" s="132">
        <v>44967</v>
      </c>
      <c r="BV48" s="132"/>
      <c r="BW48" s="132"/>
      <c r="BX48" s="134"/>
      <c r="BY48" s="134"/>
      <c r="BZ48" s="134"/>
      <c r="CA48" s="132"/>
      <c r="CB48" s="135"/>
      <c r="CC48" s="132"/>
      <c r="CD48" s="132"/>
      <c r="CE48" s="136"/>
      <c r="CF48" s="136"/>
      <c r="CG48" s="136"/>
      <c r="CH48" s="171" t="s">
        <v>1181</v>
      </c>
      <c r="CI48" s="129" t="s">
        <v>701</v>
      </c>
      <c r="CJ48" s="117">
        <v>45019</v>
      </c>
      <c r="CK48" s="117">
        <v>45019</v>
      </c>
      <c r="CL48" s="117"/>
      <c r="CM48" s="117">
        <v>45019</v>
      </c>
      <c r="CN48" s="133">
        <v>100</v>
      </c>
      <c r="CO48" s="117">
        <v>45019</v>
      </c>
      <c r="CP48" s="117"/>
      <c r="CQ48" s="117">
        <v>45016</v>
      </c>
      <c r="CR48" s="117">
        <v>45016</v>
      </c>
      <c r="CS48" s="117"/>
      <c r="CT48" s="117">
        <v>45016</v>
      </c>
      <c r="CU48" s="133">
        <v>100</v>
      </c>
      <c r="CV48" s="117">
        <v>45016</v>
      </c>
      <c r="CW48" s="117"/>
      <c r="CX48" s="147"/>
      <c r="CY48" s="147"/>
      <c r="CZ48" s="169">
        <v>45019</v>
      </c>
      <c r="DA48" s="117">
        <v>45019</v>
      </c>
      <c r="DB48" s="117"/>
      <c r="DC48" s="117">
        <v>45020</v>
      </c>
      <c r="DD48" s="133">
        <v>100</v>
      </c>
      <c r="DE48" s="117">
        <v>45050</v>
      </c>
      <c r="DF48" s="261" t="s">
        <v>1182</v>
      </c>
      <c r="DG48" s="138">
        <v>45023</v>
      </c>
      <c r="DH48" s="139" t="s">
        <v>4387</v>
      </c>
      <c r="DI48" s="117">
        <v>45043</v>
      </c>
      <c r="DJ48" s="117">
        <v>45043</v>
      </c>
      <c r="DK48" s="117">
        <v>45043</v>
      </c>
      <c r="DL48" s="117">
        <v>45043</v>
      </c>
      <c r="DM48" s="117"/>
      <c r="DN48" s="117"/>
      <c r="DO48" s="117"/>
      <c r="DP48" s="117"/>
      <c r="DQ48" s="140"/>
      <c r="DR48" s="117"/>
      <c r="DS48" s="117"/>
      <c r="DT48" s="117">
        <v>45045</v>
      </c>
      <c r="DU48" s="117">
        <v>45045</v>
      </c>
      <c r="DV48" s="117"/>
      <c r="DW48" s="117">
        <v>45045</v>
      </c>
      <c r="DX48" s="133">
        <v>100</v>
      </c>
      <c r="DY48" s="117">
        <v>45045</v>
      </c>
      <c r="DZ48" s="117"/>
      <c r="EA48" s="117"/>
      <c r="EB48" s="117"/>
      <c r="EC48" s="117"/>
      <c r="ED48" s="117"/>
      <c r="EE48" s="116"/>
      <c r="EF48" s="117"/>
      <c r="EG48" s="117"/>
      <c r="EH48" s="117">
        <v>45049</v>
      </c>
      <c r="EI48" s="117">
        <v>45049</v>
      </c>
      <c r="EJ48" s="117">
        <v>45049</v>
      </c>
      <c r="EK48" s="117">
        <v>45050</v>
      </c>
      <c r="EL48" s="116">
        <v>60</v>
      </c>
      <c r="EM48" s="117"/>
      <c r="EN48" s="122" t="s">
        <v>4442</v>
      </c>
      <c r="EO48" s="141"/>
      <c r="EP48" s="141"/>
      <c r="EQ48" s="141"/>
      <c r="ER48" s="141"/>
      <c r="ES48" s="141"/>
      <c r="ET48" s="141"/>
      <c r="EU48" s="141"/>
      <c r="EV48" s="117"/>
      <c r="EW48" s="117"/>
      <c r="EX48" s="117"/>
      <c r="EY48" s="117"/>
      <c r="EZ48" s="117"/>
      <c r="FA48" s="117"/>
      <c r="FB48" s="117"/>
      <c r="FC48" s="117">
        <v>45050</v>
      </c>
      <c r="FD48" s="117">
        <v>45050</v>
      </c>
      <c r="FE48" s="117">
        <v>45050</v>
      </c>
      <c r="FF48" s="117">
        <v>45051</v>
      </c>
      <c r="FG48" s="133">
        <v>70</v>
      </c>
      <c r="FH48" s="133"/>
      <c r="FI48" s="117"/>
      <c r="FJ48" s="142"/>
      <c r="FK48" s="142"/>
      <c r="FL48" s="143"/>
      <c r="FM48" s="143"/>
      <c r="FN48" s="139"/>
      <c r="FO48" s="142"/>
      <c r="FP48" s="142"/>
      <c r="FQ48" s="143"/>
      <c r="FR48" s="143"/>
      <c r="FS48" s="139"/>
    </row>
    <row r="49" spans="1:175" ht="20.100000000000001" customHeight="1" x14ac:dyDescent="0.5">
      <c r="A49" s="109">
        <v>48</v>
      </c>
      <c r="B49" s="109" t="s">
        <v>674</v>
      </c>
      <c r="C49" s="109">
        <v>48</v>
      </c>
      <c r="D49" s="110" t="s">
        <v>675</v>
      </c>
      <c r="E49" s="110" t="s">
        <v>676</v>
      </c>
      <c r="F49" s="110" t="s">
        <v>677</v>
      </c>
      <c r="G49" s="111" t="s">
        <v>21</v>
      </c>
      <c r="H49" s="110" t="s">
        <v>1183</v>
      </c>
      <c r="I49" s="110" t="s">
        <v>1184</v>
      </c>
      <c r="J49" s="110"/>
      <c r="K49" s="144" t="s">
        <v>1185</v>
      </c>
      <c r="L49" s="111" t="s">
        <v>1186</v>
      </c>
      <c r="M49" s="111" t="s">
        <v>681</v>
      </c>
      <c r="N49" s="111" t="s">
        <v>682</v>
      </c>
      <c r="O49" s="112" t="s">
        <v>20</v>
      </c>
      <c r="P49" s="113">
        <v>13.8779450433286</v>
      </c>
      <c r="Q49" s="113">
        <v>100.598478038796</v>
      </c>
      <c r="R49" s="114" t="s">
        <v>1187</v>
      </c>
      <c r="S49" s="114" t="s">
        <v>1188</v>
      </c>
      <c r="T49" s="115"/>
      <c r="U49" s="115"/>
      <c r="V49" s="115"/>
      <c r="W49" s="115" t="s">
        <v>1189</v>
      </c>
      <c r="X49" s="115"/>
      <c r="Y49" s="115"/>
      <c r="Z49" s="181"/>
      <c r="AA49" s="181"/>
      <c r="AB49" s="115"/>
      <c r="AC49" s="211"/>
      <c r="AD49" s="116" t="s">
        <v>688</v>
      </c>
      <c r="AE49" s="116" t="s">
        <v>689</v>
      </c>
      <c r="AF49" s="117">
        <v>44980</v>
      </c>
      <c r="AG49" s="132">
        <v>44982</v>
      </c>
      <c r="AH49" s="118" t="s">
        <v>691</v>
      </c>
      <c r="AI49" s="118" t="s">
        <v>692</v>
      </c>
      <c r="AJ49" s="145">
        <v>8.3000000000000007</v>
      </c>
      <c r="AK49" s="146">
        <v>16</v>
      </c>
      <c r="AL49" s="146">
        <v>3.4</v>
      </c>
      <c r="AM49" s="146">
        <v>132.80000000000001</v>
      </c>
      <c r="AN49" s="147">
        <v>1</v>
      </c>
      <c r="AO49" s="147">
        <v>4</v>
      </c>
      <c r="AP49" s="116" t="s">
        <v>974</v>
      </c>
      <c r="AQ49" s="147" t="s">
        <v>694</v>
      </c>
      <c r="AR49" s="147">
        <v>3</v>
      </c>
      <c r="AS49" s="147"/>
      <c r="AT49" s="122"/>
      <c r="AU49" s="142"/>
      <c r="AV49" s="149" t="s">
        <v>696</v>
      </c>
      <c r="AW49" s="150"/>
      <c r="AX49" s="149"/>
      <c r="AY49" s="149"/>
      <c r="AZ49" s="149"/>
      <c r="BA49" s="147" t="s">
        <v>697</v>
      </c>
      <c r="BB49" s="149"/>
      <c r="BC49" s="147" t="s">
        <v>697</v>
      </c>
      <c r="BD49" s="150" t="s">
        <v>698</v>
      </c>
      <c r="BE49" s="150"/>
      <c r="BF49" s="150"/>
      <c r="BG49" s="151" t="s">
        <v>699</v>
      </c>
      <c r="BH49" s="151" t="s">
        <v>700</v>
      </c>
      <c r="BI49" s="151" t="s">
        <v>701</v>
      </c>
      <c r="BJ49" s="152"/>
      <c r="BK49" s="152"/>
      <c r="BL49" s="153"/>
      <c r="BM49" s="154"/>
      <c r="BN49" s="155" t="s">
        <v>20</v>
      </c>
      <c r="BO49" s="130" t="s">
        <v>20</v>
      </c>
      <c r="BP49" s="130"/>
      <c r="BQ49" s="116" t="s">
        <v>704</v>
      </c>
      <c r="BR49" s="116" t="s">
        <v>1143</v>
      </c>
      <c r="BS49" s="132">
        <v>44982</v>
      </c>
      <c r="BT49" s="133">
        <v>100</v>
      </c>
      <c r="BU49" s="132">
        <v>44982</v>
      </c>
      <c r="BV49" s="132"/>
      <c r="BW49" s="132"/>
      <c r="BX49" s="134"/>
      <c r="BY49" s="134"/>
      <c r="BZ49" s="134"/>
      <c r="CA49" s="132"/>
      <c r="CB49" s="135"/>
      <c r="CC49" s="132"/>
      <c r="CD49" s="132"/>
      <c r="CE49" s="136"/>
      <c r="CF49" s="136"/>
      <c r="CG49" s="136"/>
      <c r="CH49" s="135"/>
      <c r="CI49" s="129" t="s">
        <v>701</v>
      </c>
      <c r="CJ49" s="117">
        <v>45005</v>
      </c>
      <c r="CK49" s="117">
        <v>45005</v>
      </c>
      <c r="CL49" s="117"/>
      <c r="CM49" s="117">
        <v>45005</v>
      </c>
      <c r="CN49" s="133">
        <v>100</v>
      </c>
      <c r="CO49" s="117">
        <v>45005</v>
      </c>
      <c r="CP49" s="117"/>
      <c r="CQ49" s="132">
        <v>45011</v>
      </c>
      <c r="CR49" s="132">
        <v>45011</v>
      </c>
      <c r="CS49" s="117"/>
      <c r="CT49" s="132">
        <v>45011</v>
      </c>
      <c r="CU49" s="133">
        <v>100</v>
      </c>
      <c r="CV49" s="132">
        <v>45011</v>
      </c>
      <c r="CW49" s="117"/>
      <c r="CX49" s="147"/>
      <c r="CY49" s="147"/>
      <c r="CZ49" s="117">
        <v>45005</v>
      </c>
      <c r="DA49" s="117">
        <v>45005</v>
      </c>
      <c r="DB49" s="117"/>
      <c r="DC49" s="117">
        <v>45006</v>
      </c>
      <c r="DD49" s="133">
        <v>100</v>
      </c>
      <c r="DE49" s="117">
        <v>45013</v>
      </c>
      <c r="DF49" s="138"/>
      <c r="DG49" s="138">
        <v>45012</v>
      </c>
      <c r="DH49" s="139" t="s">
        <v>4383</v>
      </c>
      <c r="DI49" s="117">
        <v>45019</v>
      </c>
      <c r="DJ49" s="117">
        <v>45019</v>
      </c>
      <c r="DK49" s="117">
        <v>45019</v>
      </c>
      <c r="DL49" s="117">
        <v>45019</v>
      </c>
      <c r="DM49" s="117">
        <v>45038</v>
      </c>
      <c r="DN49" s="117">
        <v>45038</v>
      </c>
      <c r="DO49" s="117"/>
      <c r="DP49" s="117">
        <v>45038</v>
      </c>
      <c r="DQ49" s="133">
        <v>100</v>
      </c>
      <c r="DR49" s="117">
        <v>45038</v>
      </c>
      <c r="DS49" s="117"/>
      <c r="DT49" s="117">
        <v>45038</v>
      </c>
      <c r="DU49" s="117">
        <v>45038</v>
      </c>
      <c r="DV49" s="117"/>
      <c r="DW49" s="117">
        <v>45038</v>
      </c>
      <c r="DX49" s="133">
        <v>100</v>
      </c>
      <c r="DY49" s="117">
        <v>45038</v>
      </c>
      <c r="DZ49" s="117"/>
      <c r="EA49" s="117">
        <v>45023</v>
      </c>
      <c r="EB49" s="117">
        <v>45023</v>
      </c>
      <c r="EC49" s="117"/>
      <c r="ED49" s="117">
        <v>45023</v>
      </c>
      <c r="EE49" s="116">
        <v>100</v>
      </c>
      <c r="EF49" s="117">
        <v>45023</v>
      </c>
      <c r="EG49" s="117" t="s">
        <v>740</v>
      </c>
      <c r="EH49" s="117">
        <v>45023</v>
      </c>
      <c r="EI49" s="117">
        <v>45023</v>
      </c>
      <c r="EJ49" s="117"/>
      <c r="EK49" s="117">
        <v>45023</v>
      </c>
      <c r="EL49" s="116">
        <v>100</v>
      </c>
      <c r="EM49" s="117">
        <v>45023</v>
      </c>
      <c r="EN49" s="122" t="s">
        <v>740</v>
      </c>
      <c r="EO49" s="141"/>
      <c r="EP49" s="141"/>
      <c r="EQ49" s="141"/>
      <c r="ER49" s="141"/>
      <c r="ES49" s="141"/>
      <c r="ET49" s="141"/>
      <c r="EU49" s="141"/>
      <c r="EV49" s="117">
        <v>45040</v>
      </c>
      <c r="EW49" s="117">
        <v>45040</v>
      </c>
      <c r="EX49" s="117"/>
      <c r="EY49" s="117">
        <v>45040</v>
      </c>
      <c r="EZ49" s="133">
        <v>100</v>
      </c>
      <c r="FA49" s="117">
        <v>45040</v>
      </c>
      <c r="FB49" s="117"/>
      <c r="FC49" s="117">
        <v>45040</v>
      </c>
      <c r="FD49" s="117">
        <v>45040</v>
      </c>
      <c r="FE49" s="117">
        <v>45040</v>
      </c>
      <c r="FF49" s="117">
        <v>45041</v>
      </c>
      <c r="FG49" s="116">
        <v>70</v>
      </c>
      <c r="FH49" s="116"/>
      <c r="FI49" s="117"/>
      <c r="FJ49" s="142"/>
      <c r="FK49" s="142"/>
      <c r="FL49" s="143">
        <v>243346</v>
      </c>
      <c r="FM49" s="143">
        <v>243346</v>
      </c>
      <c r="FN49" s="139" t="s">
        <v>708</v>
      </c>
      <c r="FO49" s="142"/>
      <c r="FP49" s="142"/>
      <c r="FQ49" s="143">
        <v>243346</v>
      </c>
      <c r="FR49" s="143">
        <v>243346</v>
      </c>
      <c r="FS49" s="157" t="s">
        <v>729</v>
      </c>
    </row>
    <row r="50" spans="1:175" ht="20.100000000000001" customHeight="1" x14ac:dyDescent="0.5">
      <c r="A50" s="109">
        <v>49</v>
      </c>
      <c r="B50" s="109" t="s">
        <v>674</v>
      </c>
      <c r="C50" s="109">
        <v>49</v>
      </c>
      <c r="D50" s="110" t="s">
        <v>675</v>
      </c>
      <c r="E50" s="110" t="s">
        <v>676</v>
      </c>
      <c r="F50" s="110" t="s">
        <v>677</v>
      </c>
      <c r="G50" s="111" t="s">
        <v>21</v>
      </c>
      <c r="H50" s="110" t="s">
        <v>1190</v>
      </c>
      <c r="I50" s="110" t="s">
        <v>1191</v>
      </c>
      <c r="J50" s="110"/>
      <c r="K50" s="111" t="s">
        <v>1192</v>
      </c>
      <c r="L50" s="111" t="s">
        <v>1158</v>
      </c>
      <c r="M50" s="111"/>
      <c r="N50" s="111" t="s">
        <v>682</v>
      </c>
      <c r="O50" s="112" t="s">
        <v>1193</v>
      </c>
      <c r="P50" s="113">
        <v>13.716103327645699</v>
      </c>
      <c r="Q50" s="113">
        <v>100.535631482971</v>
      </c>
      <c r="R50" s="114" t="s">
        <v>1194</v>
      </c>
      <c r="S50" s="114" t="s">
        <v>1195</v>
      </c>
      <c r="T50" s="115" t="s">
        <v>1196</v>
      </c>
      <c r="U50" s="115" t="s">
        <v>1197</v>
      </c>
      <c r="V50" s="115"/>
      <c r="W50" s="115" t="s">
        <v>1198</v>
      </c>
      <c r="X50" s="115"/>
      <c r="Y50" s="115"/>
      <c r="Z50" s="181"/>
      <c r="AA50" s="181"/>
      <c r="AB50" s="115"/>
      <c r="AC50" s="211"/>
      <c r="AD50" s="116" t="s">
        <v>688</v>
      </c>
      <c r="AE50" s="116" t="s">
        <v>689</v>
      </c>
      <c r="AF50" s="117" t="s">
        <v>690</v>
      </c>
      <c r="AG50" s="132">
        <v>44979</v>
      </c>
      <c r="AH50" s="168" t="s">
        <v>764</v>
      </c>
      <c r="AI50" s="168" t="s">
        <v>764</v>
      </c>
      <c r="AJ50" s="145">
        <v>6.2</v>
      </c>
      <c r="AK50" s="146">
        <v>6.8</v>
      </c>
      <c r="AL50" s="146">
        <v>3.3</v>
      </c>
      <c r="AM50" s="146">
        <v>42.16</v>
      </c>
      <c r="AN50" s="147">
        <v>1</v>
      </c>
      <c r="AO50" s="147">
        <v>3</v>
      </c>
      <c r="AP50" s="116" t="s">
        <v>1199</v>
      </c>
      <c r="AQ50" s="147" t="s">
        <v>694</v>
      </c>
      <c r="AR50" s="147">
        <v>3</v>
      </c>
      <c r="AS50" s="147"/>
      <c r="AT50" s="122">
        <v>44980</v>
      </c>
      <c r="AU50" s="142" t="s">
        <v>817</v>
      </c>
      <c r="AV50" s="149" t="s">
        <v>725</v>
      </c>
      <c r="AW50" s="150"/>
      <c r="AX50" s="149"/>
      <c r="AY50" s="149"/>
      <c r="AZ50" s="149"/>
      <c r="BA50" s="149"/>
      <c r="BB50" s="149"/>
      <c r="BC50" s="149"/>
      <c r="BD50" s="150" t="s">
        <v>698</v>
      </c>
      <c r="BE50" s="150"/>
      <c r="BF50" s="150"/>
      <c r="BG50" s="151" t="s">
        <v>699</v>
      </c>
      <c r="BH50" s="151" t="s">
        <v>700</v>
      </c>
      <c r="BI50" s="215" t="s">
        <v>701</v>
      </c>
      <c r="BJ50" s="152"/>
      <c r="BK50" s="152"/>
      <c r="BL50" s="153"/>
      <c r="BM50" s="154"/>
      <c r="BN50" s="155" t="s">
        <v>1193</v>
      </c>
      <c r="BO50" s="130" t="s">
        <v>1193</v>
      </c>
      <c r="BP50" s="130"/>
      <c r="BQ50" s="116" t="s">
        <v>704</v>
      </c>
      <c r="BR50" s="116" t="s">
        <v>1143</v>
      </c>
      <c r="BS50" s="132">
        <v>44979</v>
      </c>
      <c r="BT50" s="133">
        <v>100</v>
      </c>
      <c r="BU50" s="132">
        <v>44979</v>
      </c>
      <c r="BV50" s="132"/>
      <c r="BW50" s="132"/>
      <c r="BX50" s="134"/>
      <c r="BY50" s="134"/>
      <c r="BZ50" s="134"/>
      <c r="CA50" s="132"/>
      <c r="CB50" s="135"/>
      <c r="CC50" s="132"/>
      <c r="CD50" s="132"/>
      <c r="CE50" s="136"/>
      <c r="CF50" s="136"/>
      <c r="CG50" s="136"/>
      <c r="CH50" s="171" t="s">
        <v>1200</v>
      </c>
      <c r="CI50" s="129" t="s">
        <v>701</v>
      </c>
      <c r="CJ50" s="117">
        <v>44997</v>
      </c>
      <c r="CK50" s="117">
        <v>44997</v>
      </c>
      <c r="CL50" s="117"/>
      <c r="CM50" s="117">
        <v>44997</v>
      </c>
      <c r="CN50" s="133">
        <v>100</v>
      </c>
      <c r="CO50" s="117">
        <v>44997</v>
      </c>
      <c r="CP50" s="132"/>
      <c r="CQ50" s="137" t="s">
        <v>706</v>
      </c>
      <c r="CR50" s="132"/>
      <c r="CS50" s="117"/>
      <c r="CT50" s="132"/>
      <c r="CU50" s="133"/>
      <c r="CV50" s="137" t="s">
        <v>4382</v>
      </c>
      <c r="CW50" s="117"/>
      <c r="CX50" s="147"/>
      <c r="CY50" s="147"/>
      <c r="CZ50" s="117">
        <v>44997</v>
      </c>
      <c r="DA50" s="117">
        <v>44997</v>
      </c>
      <c r="DB50" s="117"/>
      <c r="DC50" s="117">
        <v>44997</v>
      </c>
      <c r="DD50" s="133">
        <v>100</v>
      </c>
      <c r="DE50" s="117">
        <v>44997</v>
      </c>
      <c r="DF50" s="263" t="s">
        <v>1201</v>
      </c>
      <c r="DG50" s="138">
        <v>45023</v>
      </c>
      <c r="DH50" s="139" t="s">
        <v>4387</v>
      </c>
      <c r="DI50" s="222">
        <v>45054</v>
      </c>
      <c r="DJ50" s="222">
        <v>45054</v>
      </c>
      <c r="DK50" s="222">
        <v>45054</v>
      </c>
      <c r="DL50" s="222">
        <v>45054</v>
      </c>
      <c r="DM50" s="117"/>
      <c r="DN50" s="117"/>
      <c r="DO50" s="117"/>
      <c r="DP50" s="117"/>
      <c r="DQ50" s="140"/>
      <c r="DR50" s="117"/>
      <c r="DS50" s="117"/>
      <c r="DT50" s="117"/>
      <c r="DU50" s="117"/>
      <c r="DV50" s="117"/>
      <c r="DW50" s="117"/>
      <c r="DX50" s="133"/>
      <c r="DY50" s="117"/>
      <c r="DZ50" s="117"/>
      <c r="EA50" s="117"/>
      <c r="EB50" s="117"/>
      <c r="EC50" s="117"/>
      <c r="ED50" s="117"/>
      <c r="EE50" s="116"/>
      <c r="EF50" s="117"/>
      <c r="EG50" s="117"/>
      <c r="EH50" s="117">
        <v>45049</v>
      </c>
      <c r="EI50" s="117">
        <v>45049</v>
      </c>
      <c r="EJ50" s="117">
        <v>45049</v>
      </c>
      <c r="EK50" s="117">
        <v>45050</v>
      </c>
      <c r="EL50" s="116">
        <v>60</v>
      </c>
      <c r="EM50" s="117"/>
      <c r="EN50" s="122" t="s">
        <v>4443</v>
      </c>
      <c r="EO50" s="141"/>
      <c r="EP50" s="141"/>
      <c r="EQ50" s="141"/>
      <c r="ER50" s="141"/>
      <c r="ES50" s="141"/>
      <c r="ET50" s="141"/>
      <c r="EU50" s="141"/>
      <c r="EV50" s="117"/>
      <c r="EW50" s="117"/>
      <c r="EX50" s="117"/>
      <c r="EY50" s="117"/>
      <c r="EZ50" s="117"/>
      <c r="FA50" s="117"/>
      <c r="FB50" s="117"/>
      <c r="FC50" s="117">
        <v>45055</v>
      </c>
      <c r="FD50" s="117">
        <v>45055</v>
      </c>
      <c r="FE50" s="117">
        <v>45055</v>
      </c>
      <c r="FF50" s="117">
        <v>45056</v>
      </c>
      <c r="FG50" s="133">
        <v>70</v>
      </c>
      <c r="FH50" s="117"/>
      <c r="FI50" s="117"/>
      <c r="FJ50" s="142"/>
      <c r="FK50" s="142"/>
      <c r="FL50" s="143">
        <v>243346</v>
      </c>
      <c r="FM50" s="143">
        <v>243346</v>
      </c>
      <c r="FN50" s="139" t="s">
        <v>708</v>
      </c>
      <c r="FO50" s="142"/>
      <c r="FP50" s="142"/>
      <c r="FQ50" s="143">
        <v>243346</v>
      </c>
      <c r="FR50" s="143">
        <v>243346</v>
      </c>
      <c r="FS50" s="157" t="s">
        <v>729</v>
      </c>
    </row>
    <row r="51" spans="1:175" ht="20.100000000000001" customHeight="1" x14ac:dyDescent="0.5">
      <c r="A51" s="109">
        <v>50</v>
      </c>
      <c r="B51" s="109" t="s">
        <v>674</v>
      </c>
      <c r="C51" s="109">
        <v>50</v>
      </c>
      <c r="D51" s="110" t="s">
        <v>675</v>
      </c>
      <c r="E51" s="110" t="s">
        <v>676</v>
      </c>
      <c r="F51" s="110" t="s">
        <v>1202</v>
      </c>
      <c r="G51" s="111" t="s">
        <v>74</v>
      </c>
      <c r="H51" s="110" t="s">
        <v>1203</v>
      </c>
      <c r="I51" s="110" t="s">
        <v>1204</v>
      </c>
      <c r="J51" s="110"/>
      <c r="K51" s="111" t="s">
        <v>1205</v>
      </c>
      <c r="L51" s="111" t="s">
        <v>1206</v>
      </c>
      <c r="M51" s="111"/>
      <c r="N51" s="111" t="s">
        <v>1207</v>
      </c>
      <c r="O51" s="264" t="s">
        <v>4657</v>
      </c>
      <c r="P51" s="113">
        <v>12.597710659084299</v>
      </c>
      <c r="Q51" s="113">
        <v>102.102190606763</v>
      </c>
      <c r="R51" s="114" t="s">
        <v>1209</v>
      </c>
      <c r="S51" s="114" t="s">
        <v>490</v>
      </c>
      <c r="T51" s="115"/>
      <c r="U51" s="115"/>
      <c r="V51" s="115"/>
      <c r="W51" s="265" t="s">
        <v>1210</v>
      </c>
      <c r="X51" s="265"/>
      <c r="Y51" s="115"/>
      <c r="Z51" s="181"/>
      <c r="AA51" s="181"/>
      <c r="AB51" s="265"/>
      <c r="AC51" s="211"/>
      <c r="AD51" s="166" t="s">
        <v>1211</v>
      </c>
      <c r="AE51" s="266" t="s">
        <v>1212</v>
      </c>
      <c r="AF51" s="267">
        <v>44981</v>
      </c>
      <c r="AG51" s="267">
        <v>44981</v>
      </c>
      <c r="AH51" s="118" t="s">
        <v>691</v>
      </c>
      <c r="AI51" s="118" t="s">
        <v>692</v>
      </c>
      <c r="AJ51" s="145">
        <v>6</v>
      </c>
      <c r="AK51" s="146">
        <v>9</v>
      </c>
      <c r="AL51" s="146">
        <v>3.6</v>
      </c>
      <c r="AM51" s="146">
        <v>54</v>
      </c>
      <c r="AN51" s="147">
        <v>1</v>
      </c>
      <c r="AO51" s="147">
        <v>1</v>
      </c>
      <c r="AP51" s="116" t="s">
        <v>716</v>
      </c>
      <c r="AQ51" s="147">
        <v>5</v>
      </c>
      <c r="AR51" s="147">
        <v>3</v>
      </c>
      <c r="AS51" s="149"/>
      <c r="AT51" s="122"/>
      <c r="AU51" s="142"/>
      <c r="AV51" s="149"/>
      <c r="AW51" s="150"/>
      <c r="AX51" s="149"/>
      <c r="AY51" s="149"/>
      <c r="AZ51" s="149"/>
      <c r="BA51" s="149"/>
      <c r="BB51" s="149"/>
      <c r="BC51" s="149"/>
      <c r="BD51" s="150"/>
      <c r="BE51" s="150" t="s">
        <v>1213</v>
      </c>
      <c r="BF51" s="150">
        <v>2</v>
      </c>
      <c r="BG51" s="151"/>
      <c r="BH51" s="151"/>
      <c r="BI51" s="151"/>
      <c r="BJ51" s="152"/>
      <c r="BK51" s="152"/>
      <c r="BL51" s="153"/>
      <c r="BM51" s="154"/>
      <c r="BN51" s="268" t="s">
        <v>1214</v>
      </c>
      <c r="BO51" s="257" t="s">
        <v>1208</v>
      </c>
      <c r="BP51" s="257" t="s">
        <v>703</v>
      </c>
      <c r="BQ51" s="269" t="s">
        <v>1215</v>
      </c>
      <c r="BR51" s="269" t="s">
        <v>705</v>
      </c>
      <c r="BS51" s="267">
        <v>44981</v>
      </c>
      <c r="BT51" s="133">
        <v>100</v>
      </c>
      <c r="BU51" s="132">
        <v>44981</v>
      </c>
      <c r="BV51" s="132"/>
      <c r="BW51" s="132"/>
      <c r="BX51" s="134"/>
      <c r="BY51" s="134"/>
      <c r="BZ51" s="134"/>
      <c r="CA51" s="132"/>
      <c r="CB51" s="135"/>
      <c r="CC51" s="132"/>
      <c r="CD51" s="132" t="s">
        <v>1216</v>
      </c>
      <c r="CE51" s="270" t="s">
        <v>1217</v>
      </c>
      <c r="CF51" s="270"/>
      <c r="CG51" s="270"/>
      <c r="CH51" s="135"/>
      <c r="CI51" s="129"/>
      <c r="CJ51" s="117">
        <v>45006</v>
      </c>
      <c r="CK51" s="117">
        <v>45006</v>
      </c>
      <c r="CL51" s="240"/>
      <c r="CM51" s="117">
        <v>45006</v>
      </c>
      <c r="CN51" s="133">
        <v>100</v>
      </c>
      <c r="CO51" s="117">
        <v>45006</v>
      </c>
      <c r="CP51" s="132"/>
      <c r="CQ51" s="117">
        <v>45006</v>
      </c>
      <c r="CR51" s="117">
        <v>45006</v>
      </c>
      <c r="CS51" s="240"/>
      <c r="CT51" s="117">
        <v>45006</v>
      </c>
      <c r="CU51" s="133">
        <v>100</v>
      </c>
      <c r="CV51" s="117">
        <v>45006</v>
      </c>
      <c r="CW51" s="116"/>
      <c r="CX51" s="149"/>
      <c r="CY51" s="149"/>
      <c r="CZ51" s="117">
        <v>45013</v>
      </c>
      <c r="DA51" s="117">
        <v>45013</v>
      </c>
      <c r="DB51" s="117"/>
      <c r="DC51" s="117">
        <v>45013</v>
      </c>
      <c r="DD51" s="133">
        <v>100</v>
      </c>
      <c r="DE51" s="117">
        <v>45013</v>
      </c>
      <c r="DF51" s="138"/>
      <c r="DG51" s="138">
        <v>45019</v>
      </c>
      <c r="DH51" s="139" t="s">
        <v>4413</v>
      </c>
      <c r="DI51" s="117">
        <v>45043</v>
      </c>
      <c r="DJ51" s="117">
        <v>45043</v>
      </c>
      <c r="DK51" s="117">
        <v>45043</v>
      </c>
      <c r="DL51" s="117">
        <v>45043</v>
      </c>
      <c r="DM51" s="240"/>
      <c r="DN51" s="240"/>
      <c r="DO51" s="240"/>
      <c r="DP51" s="240"/>
      <c r="DQ51" s="271"/>
      <c r="DR51" s="240"/>
      <c r="DS51" s="240"/>
      <c r="DT51" s="117">
        <v>45056</v>
      </c>
      <c r="DU51" s="117"/>
      <c r="DV51" s="117"/>
      <c r="DW51" s="117"/>
      <c r="DX51" s="133"/>
      <c r="DY51" s="117"/>
      <c r="DZ51" s="240"/>
      <c r="EA51" s="117">
        <v>45044</v>
      </c>
      <c r="EB51" s="117">
        <v>45044</v>
      </c>
      <c r="EC51" s="240"/>
      <c r="ED51" s="117">
        <v>45044</v>
      </c>
      <c r="EE51" s="116">
        <v>100</v>
      </c>
      <c r="EF51" s="117">
        <v>45044</v>
      </c>
      <c r="EG51" s="240" t="s">
        <v>4444</v>
      </c>
      <c r="EH51" s="117">
        <v>45051</v>
      </c>
      <c r="EI51" s="117">
        <v>45051</v>
      </c>
      <c r="EJ51" s="117">
        <v>45051</v>
      </c>
      <c r="EK51" s="117">
        <v>45052</v>
      </c>
      <c r="EL51" s="116">
        <v>60</v>
      </c>
      <c r="EM51" s="117"/>
      <c r="EN51" s="122" t="s">
        <v>4445</v>
      </c>
      <c r="EO51" s="141"/>
      <c r="EP51" s="141"/>
      <c r="EQ51" s="141"/>
      <c r="ER51" s="141"/>
      <c r="ES51" s="141"/>
      <c r="ET51" s="141"/>
      <c r="EU51" s="141"/>
      <c r="EV51" s="240"/>
      <c r="EW51" s="240"/>
      <c r="EX51" s="240"/>
      <c r="EY51" s="240"/>
      <c r="EZ51" s="240"/>
      <c r="FA51" s="240"/>
      <c r="FB51" s="240"/>
      <c r="FC51" s="117">
        <v>45059</v>
      </c>
      <c r="FD51" s="117"/>
      <c r="FE51" s="117"/>
      <c r="FF51" s="117"/>
      <c r="FG51" s="133"/>
      <c r="FH51" s="133"/>
      <c r="FI51" s="117"/>
      <c r="FJ51" s="142"/>
      <c r="FK51" s="142"/>
      <c r="FL51" s="143">
        <v>243341</v>
      </c>
      <c r="FM51" s="143">
        <v>243341</v>
      </c>
      <c r="FN51" s="272" t="s">
        <v>708</v>
      </c>
      <c r="FO51" s="142"/>
      <c r="FP51" s="142"/>
      <c r="FQ51" s="143">
        <v>243341</v>
      </c>
      <c r="FR51" s="143">
        <v>243341</v>
      </c>
      <c r="FS51" s="157" t="s">
        <v>729</v>
      </c>
    </row>
    <row r="52" spans="1:175" ht="20.100000000000001" customHeight="1" x14ac:dyDescent="0.5">
      <c r="A52" s="109">
        <v>51</v>
      </c>
      <c r="B52" s="109" t="s">
        <v>674</v>
      </c>
      <c r="C52" s="109">
        <v>51</v>
      </c>
      <c r="D52" s="110" t="s">
        <v>675</v>
      </c>
      <c r="E52" s="110" t="s">
        <v>676</v>
      </c>
      <c r="F52" s="110" t="s">
        <v>1202</v>
      </c>
      <c r="G52" s="111" t="s">
        <v>74</v>
      </c>
      <c r="H52" s="110" t="s">
        <v>1203</v>
      </c>
      <c r="I52" s="110" t="s">
        <v>1218</v>
      </c>
      <c r="J52" s="110"/>
      <c r="K52" s="144" t="s">
        <v>1219</v>
      </c>
      <c r="L52" s="111" t="s">
        <v>1206</v>
      </c>
      <c r="M52" s="111"/>
      <c r="N52" s="111" t="s">
        <v>1207</v>
      </c>
      <c r="O52" s="264" t="s">
        <v>4658</v>
      </c>
      <c r="P52" s="113">
        <v>12.5766921078112</v>
      </c>
      <c r="Q52" s="113">
        <v>102.119016998091</v>
      </c>
      <c r="R52" s="114" t="s">
        <v>1221</v>
      </c>
      <c r="S52" s="114" t="s">
        <v>1222</v>
      </c>
      <c r="T52" s="115"/>
      <c r="U52" s="115"/>
      <c r="V52" s="115"/>
      <c r="W52" s="115" t="s">
        <v>1223</v>
      </c>
      <c r="X52" s="115"/>
      <c r="Y52" s="115"/>
      <c r="Z52" s="181"/>
      <c r="AA52" s="181"/>
      <c r="AB52" s="115"/>
      <c r="AC52" s="211"/>
      <c r="AD52" s="166" t="s">
        <v>1224</v>
      </c>
      <c r="AE52" s="266" t="s">
        <v>1225</v>
      </c>
      <c r="AF52" s="273">
        <v>44981</v>
      </c>
      <c r="AG52" s="132">
        <v>44979</v>
      </c>
      <c r="AH52" s="118" t="s">
        <v>691</v>
      </c>
      <c r="AI52" s="118" t="s">
        <v>692</v>
      </c>
      <c r="AJ52" s="145">
        <v>6</v>
      </c>
      <c r="AK52" s="146">
        <v>9</v>
      </c>
      <c r="AL52" s="146">
        <v>3.1</v>
      </c>
      <c r="AM52" s="146">
        <v>54</v>
      </c>
      <c r="AN52" s="147">
        <v>2</v>
      </c>
      <c r="AO52" s="147">
        <v>2</v>
      </c>
      <c r="AP52" s="116" t="s">
        <v>716</v>
      </c>
      <c r="AQ52" s="147" t="s">
        <v>1226</v>
      </c>
      <c r="AR52" s="147">
        <v>3</v>
      </c>
      <c r="AS52" s="149"/>
      <c r="AT52" s="122"/>
      <c r="AU52" s="142"/>
      <c r="AV52" s="149"/>
      <c r="AW52" s="150"/>
      <c r="AX52" s="149"/>
      <c r="AY52" s="149"/>
      <c r="AZ52" s="149"/>
      <c r="BA52" s="149"/>
      <c r="BB52" s="149"/>
      <c r="BC52" s="149"/>
      <c r="BD52" s="150" t="s">
        <v>698</v>
      </c>
      <c r="BE52" s="150"/>
      <c r="BF52" s="150"/>
      <c r="BG52" s="151" t="s">
        <v>699</v>
      </c>
      <c r="BH52" s="151" t="s">
        <v>700</v>
      </c>
      <c r="BI52" s="151" t="s">
        <v>701</v>
      </c>
      <c r="BJ52" s="152"/>
      <c r="BK52" s="152"/>
      <c r="BL52" s="153"/>
      <c r="BM52" s="154"/>
      <c r="BN52" s="268" t="s">
        <v>1227</v>
      </c>
      <c r="BO52" s="257" t="s">
        <v>1220</v>
      </c>
      <c r="BP52" s="257" t="s">
        <v>703</v>
      </c>
      <c r="BQ52" s="269" t="s">
        <v>1215</v>
      </c>
      <c r="BR52" s="269" t="s">
        <v>705</v>
      </c>
      <c r="BS52" s="273">
        <v>44981</v>
      </c>
      <c r="BT52" s="133">
        <v>100</v>
      </c>
      <c r="BU52" s="132">
        <v>44979</v>
      </c>
      <c r="BV52" s="132"/>
      <c r="BW52" s="132"/>
      <c r="BX52" s="134"/>
      <c r="BY52" s="134"/>
      <c r="BZ52" s="134"/>
      <c r="CA52" s="132"/>
      <c r="CB52" s="135"/>
      <c r="CC52" s="132"/>
      <c r="CD52" s="132"/>
      <c r="CE52" s="136"/>
      <c r="CF52" s="136"/>
      <c r="CG52" s="136"/>
      <c r="CH52" s="135"/>
      <c r="CI52" s="129"/>
      <c r="CJ52" s="132">
        <v>44992</v>
      </c>
      <c r="CK52" s="132">
        <v>44992</v>
      </c>
      <c r="CL52" s="132"/>
      <c r="CM52" s="132">
        <v>44992</v>
      </c>
      <c r="CN52" s="133">
        <v>100</v>
      </c>
      <c r="CO52" s="132">
        <v>44992</v>
      </c>
      <c r="CP52" s="132"/>
      <c r="CQ52" s="132">
        <v>44992</v>
      </c>
      <c r="CR52" s="132">
        <v>44992</v>
      </c>
      <c r="CS52" s="132"/>
      <c r="CT52" s="132">
        <v>44992</v>
      </c>
      <c r="CU52" s="133">
        <v>100</v>
      </c>
      <c r="CV52" s="117">
        <v>44992</v>
      </c>
      <c r="CW52" s="132"/>
      <c r="CX52" s="149"/>
      <c r="CY52" s="149"/>
      <c r="CZ52" s="117">
        <v>45014</v>
      </c>
      <c r="DA52" s="117">
        <v>45014</v>
      </c>
      <c r="DB52" s="117"/>
      <c r="DC52" s="117">
        <v>45014</v>
      </c>
      <c r="DD52" s="133">
        <v>100</v>
      </c>
      <c r="DE52" s="117">
        <v>45014</v>
      </c>
      <c r="DF52" s="138"/>
      <c r="DG52" s="138">
        <v>45007</v>
      </c>
      <c r="DH52" s="139" t="s">
        <v>4446</v>
      </c>
      <c r="DI52" s="117">
        <v>45026</v>
      </c>
      <c r="DJ52" s="117">
        <v>45026</v>
      </c>
      <c r="DK52" s="117">
        <v>45026</v>
      </c>
      <c r="DL52" s="117">
        <v>45026</v>
      </c>
      <c r="DM52" s="240"/>
      <c r="DN52" s="240"/>
      <c r="DO52" s="240"/>
      <c r="DP52" s="240"/>
      <c r="DQ52" s="271"/>
      <c r="DR52" s="240"/>
      <c r="DS52" s="240"/>
      <c r="DT52" s="117">
        <v>45056</v>
      </c>
      <c r="DU52" s="117"/>
      <c r="DV52" s="117"/>
      <c r="DW52" s="117"/>
      <c r="DX52" s="133"/>
      <c r="DY52" s="117"/>
      <c r="DZ52" s="240"/>
      <c r="EA52" s="117">
        <v>45044</v>
      </c>
      <c r="EB52" s="117">
        <v>45044</v>
      </c>
      <c r="EC52" s="240"/>
      <c r="ED52" s="117">
        <v>45044</v>
      </c>
      <c r="EE52" s="116">
        <v>100</v>
      </c>
      <c r="EF52" s="117">
        <v>45044</v>
      </c>
      <c r="EG52" s="240" t="s">
        <v>4444</v>
      </c>
      <c r="EH52" s="117"/>
      <c r="EI52" s="117"/>
      <c r="EJ52" s="117"/>
      <c r="EK52" s="117"/>
      <c r="EL52" s="133"/>
      <c r="EM52" s="117"/>
      <c r="EN52" s="122"/>
      <c r="EO52" s="141"/>
      <c r="EP52" s="141"/>
      <c r="EQ52" s="141"/>
      <c r="ER52" s="141"/>
      <c r="ES52" s="141"/>
      <c r="ET52" s="141"/>
      <c r="EU52" s="141"/>
      <c r="EV52" s="240"/>
      <c r="EW52" s="240"/>
      <c r="EX52" s="240"/>
      <c r="EY52" s="240"/>
      <c r="EZ52" s="240"/>
      <c r="FA52" s="240"/>
      <c r="FB52" s="240"/>
      <c r="FC52" s="117">
        <v>45059</v>
      </c>
      <c r="FD52" s="117"/>
      <c r="FE52" s="117"/>
      <c r="FF52" s="117"/>
      <c r="FG52" s="133"/>
      <c r="FH52" s="133"/>
      <c r="FI52" s="117"/>
      <c r="FJ52" s="142"/>
      <c r="FK52" s="142"/>
      <c r="FL52" s="143">
        <v>243341</v>
      </c>
      <c r="FM52" s="143">
        <v>243341</v>
      </c>
      <c r="FN52" s="272" t="s">
        <v>708</v>
      </c>
      <c r="FO52" s="142"/>
      <c r="FP52" s="142"/>
      <c r="FQ52" s="143">
        <v>243341</v>
      </c>
      <c r="FR52" s="143">
        <v>243341</v>
      </c>
      <c r="FS52" s="157" t="s">
        <v>729</v>
      </c>
    </row>
    <row r="53" spans="1:175" ht="20.100000000000001" customHeight="1" x14ac:dyDescent="0.5">
      <c r="A53" s="109">
        <v>52</v>
      </c>
      <c r="B53" s="109" t="s">
        <v>674</v>
      </c>
      <c r="C53" s="109">
        <v>52</v>
      </c>
      <c r="D53" s="110" t="s">
        <v>675</v>
      </c>
      <c r="E53" s="110" t="s">
        <v>676</v>
      </c>
      <c r="F53" s="110" t="s">
        <v>1202</v>
      </c>
      <c r="G53" s="111" t="s">
        <v>74</v>
      </c>
      <c r="H53" s="110" t="s">
        <v>1203</v>
      </c>
      <c r="I53" s="110" t="s">
        <v>1228</v>
      </c>
      <c r="J53" s="110"/>
      <c r="K53" s="144" t="s">
        <v>1229</v>
      </c>
      <c r="L53" s="111" t="s">
        <v>1230</v>
      </c>
      <c r="M53" s="111"/>
      <c r="N53" s="111" t="s">
        <v>1207</v>
      </c>
      <c r="O53" s="112" t="s">
        <v>1231</v>
      </c>
      <c r="P53" s="176">
        <v>12.6038524019881</v>
      </c>
      <c r="Q53" s="176">
        <v>102.11912616577099</v>
      </c>
      <c r="R53" s="114" t="s">
        <v>1232</v>
      </c>
      <c r="S53" s="114" t="s">
        <v>1233</v>
      </c>
      <c r="T53" s="115"/>
      <c r="U53" s="115"/>
      <c r="V53" s="115"/>
      <c r="W53" s="115" t="s">
        <v>1234</v>
      </c>
      <c r="X53" s="115"/>
      <c r="Y53" s="115"/>
      <c r="Z53" s="181"/>
      <c r="AA53" s="181"/>
      <c r="AB53" s="115"/>
      <c r="AC53" s="211"/>
      <c r="AD53" s="166" t="s">
        <v>1224</v>
      </c>
      <c r="AE53" s="266" t="s">
        <v>1225</v>
      </c>
      <c r="AF53" s="273">
        <v>44981</v>
      </c>
      <c r="AG53" s="132">
        <v>44979</v>
      </c>
      <c r="AH53" s="118" t="s">
        <v>691</v>
      </c>
      <c r="AI53" s="118" t="s">
        <v>692</v>
      </c>
      <c r="AJ53" s="145">
        <v>6</v>
      </c>
      <c r="AK53" s="146">
        <v>9</v>
      </c>
      <c r="AL53" s="146">
        <v>3.25</v>
      </c>
      <c r="AM53" s="146">
        <v>54</v>
      </c>
      <c r="AN53" s="147">
        <v>2</v>
      </c>
      <c r="AO53" s="147">
        <v>2</v>
      </c>
      <c r="AP53" s="116" t="s">
        <v>1235</v>
      </c>
      <c r="AQ53" s="147" t="s">
        <v>1236</v>
      </c>
      <c r="AR53" s="147">
        <v>3</v>
      </c>
      <c r="AS53" s="149"/>
      <c r="AT53" s="122"/>
      <c r="AU53" s="142"/>
      <c r="AV53" s="149"/>
      <c r="AW53" s="150"/>
      <c r="AX53" s="149"/>
      <c r="AY53" s="149"/>
      <c r="AZ53" s="149"/>
      <c r="BA53" s="149"/>
      <c r="BB53" s="149"/>
      <c r="BC53" s="149"/>
      <c r="BD53" s="150" t="s">
        <v>698</v>
      </c>
      <c r="BE53" s="150"/>
      <c r="BF53" s="150"/>
      <c r="BG53" s="151" t="s">
        <v>699</v>
      </c>
      <c r="BH53" s="151" t="s">
        <v>700</v>
      </c>
      <c r="BI53" s="151" t="s">
        <v>701</v>
      </c>
      <c r="BJ53" s="152"/>
      <c r="BK53" s="152"/>
      <c r="BL53" s="153"/>
      <c r="BM53" s="154"/>
      <c r="BN53" s="155" t="s">
        <v>1231</v>
      </c>
      <c r="BO53" s="196" t="s">
        <v>1231</v>
      </c>
      <c r="BP53" s="196"/>
      <c r="BQ53" s="269" t="s">
        <v>1215</v>
      </c>
      <c r="BR53" s="269" t="s">
        <v>705</v>
      </c>
      <c r="BS53" s="273">
        <v>44981</v>
      </c>
      <c r="BT53" s="133">
        <v>100</v>
      </c>
      <c r="BU53" s="132">
        <v>44979</v>
      </c>
      <c r="BV53" s="132"/>
      <c r="BW53" s="132"/>
      <c r="BX53" s="134"/>
      <c r="BY53" s="134"/>
      <c r="BZ53" s="134"/>
      <c r="CA53" s="132"/>
      <c r="CB53" s="135"/>
      <c r="CC53" s="132"/>
      <c r="CD53" s="132"/>
      <c r="CE53" s="136"/>
      <c r="CF53" s="136"/>
      <c r="CG53" s="136"/>
      <c r="CH53" s="135"/>
      <c r="CI53" s="129"/>
      <c r="CJ53" s="132">
        <v>44992</v>
      </c>
      <c r="CK53" s="132">
        <v>44992</v>
      </c>
      <c r="CL53" s="132"/>
      <c r="CM53" s="132">
        <v>44992</v>
      </c>
      <c r="CN53" s="133">
        <v>100</v>
      </c>
      <c r="CO53" s="132">
        <v>44992</v>
      </c>
      <c r="CP53" s="132"/>
      <c r="CQ53" s="132">
        <v>44992</v>
      </c>
      <c r="CR53" s="132">
        <v>44992</v>
      </c>
      <c r="CS53" s="132"/>
      <c r="CT53" s="132">
        <v>44992</v>
      </c>
      <c r="CU53" s="133">
        <v>100</v>
      </c>
      <c r="CV53" s="117">
        <v>44992</v>
      </c>
      <c r="CW53" s="132"/>
      <c r="CX53" s="149"/>
      <c r="CY53" s="149"/>
      <c r="CZ53" s="117">
        <v>45014</v>
      </c>
      <c r="DA53" s="117">
        <v>45014</v>
      </c>
      <c r="DB53" s="117"/>
      <c r="DC53" s="117">
        <v>45014</v>
      </c>
      <c r="DD53" s="133">
        <v>100</v>
      </c>
      <c r="DE53" s="117">
        <v>45014</v>
      </c>
      <c r="DF53" s="138"/>
      <c r="DG53" s="138">
        <v>45007</v>
      </c>
      <c r="DH53" s="139" t="s">
        <v>4446</v>
      </c>
      <c r="DI53" s="117">
        <v>45026</v>
      </c>
      <c r="DJ53" s="117">
        <v>45026</v>
      </c>
      <c r="DK53" s="117">
        <v>45026</v>
      </c>
      <c r="DL53" s="117">
        <v>45026</v>
      </c>
      <c r="DM53" s="240"/>
      <c r="DN53" s="240"/>
      <c r="DO53" s="240"/>
      <c r="DP53" s="240"/>
      <c r="DQ53" s="271"/>
      <c r="DR53" s="240"/>
      <c r="DS53" s="240"/>
      <c r="DT53" s="117">
        <v>45056</v>
      </c>
      <c r="DU53" s="117"/>
      <c r="DV53" s="117"/>
      <c r="DW53" s="117"/>
      <c r="DX53" s="133"/>
      <c r="DY53" s="117"/>
      <c r="DZ53" s="240"/>
      <c r="EA53" s="117">
        <v>45044</v>
      </c>
      <c r="EB53" s="117">
        <v>45044</v>
      </c>
      <c r="EC53" s="240"/>
      <c r="ED53" s="117">
        <v>45044</v>
      </c>
      <c r="EE53" s="116">
        <v>100</v>
      </c>
      <c r="EF53" s="117">
        <v>45044</v>
      </c>
      <c r="EG53" s="240" t="s">
        <v>4447</v>
      </c>
      <c r="EH53" s="117">
        <v>45052</v>
      </c>
      <c r="EI53" s="117">
        <v>45052</v>
      </c>
      <c r="EJ53" s="117">
        <v>45052</v>
      </c>
      <c r="EK53" s="117">
        <v>45053</v>
      </c>
      <c r="EL53" s="116">
        <v>60</v>
      </c>
      <c r="EM53" s="117"/>
      <c r="EN53" s="122" t="s">
        <v>4448</v>
      </c>
      <c r="EO53" s="141"/>
      <c r="EP53" s="141"/>
      <c r="EQ53" s="141"/>
      <c r="ER53" s="141"/>
      <c r="ES53" s="141"/>
      <c r="ET53" s="141"/>
      <c r="EU53" s="141"/>
      <c r="EV53" s="240"/>
      <c r="EW53" s="240"/>
      <c r="EX53" s="240"/>
      <c r="EY53" s="240"/>
      <c r="EZ53" s="240"/>
      <c r="FA53" s="240"/>
      <c r="FB53" s="240"/>
      <c r="FC53" s="117">
        <v>45059</v>
      </c>
      <c r="FD53" s="117"/>
      <c r="FE53" s="117"/>
      <c r="FF53" s="117"/>
      <c r="FG53" s="133"/>
      <c r="FH53" s="133"/>
      <c r="FI53" s="117"/>
      <c r="FJ53" s="142"/>
      <c r="FK53" s="142"/>
      <c r="FL53" s="143">
        <v>243347</v>
      </c>
      <c r="FM53" s="143">
        <v>243347</v>
      </c>
      <c r="FN53" s="139" t="s">
        <v>708</v>
      </c>
      <c r="FO53" s="142"/>
      <c r="FP53" s="142"/>
      <c r="FQ53" s="143">
        <v>243347</v>
      </c>
      <c r="FR53" s="143">
        <v>243347</v>
      </c>
      <c r="FS53" s="157" t="s">
        <v>729</v>
      </c>
    </row>
    <row r="54" spans="1:175" ht="20.100000000000001" customHeight="1" x14ac:dyDescent="0.5">
      <c r="A54" s="109">
        <v>53</v>
      </c>
      <c r="B54" s="109" t="s">
        <v>674</v>
      </c>
      <c r="C54" s="109">
        <v>53</v>
      </c>
      <c r="D54" s="110" t="s">
        <v>675</v>
      </c>
      <c r="E54" s="110" t="s">
        <v>676</v>
      </c>
      <c r="F54" s="110" t="s">
        <v>1202</v>
      </c>
      <c r="G54" s="111" t="s">
        <v>74</v>
      </c>
      <c r="H54" s="110" t="s">
        <v>1237</v>
      </c>
      <c r="I54" s="110" t="s">
        <v>1238</v>
      </c>
      <c r="J54" s="110"/>
      <c r="K54" s="111" t="s">
        <v>1239</v>
      </c>
      <c r="L54" s="111" t="s">
        <v>1240</v>
      </c>
      <c r="M54" s="111"/>
      <c r="N54" s="111" t="s">
        <v>1207</v>
      </c>
      <c r="O54" s="112" t="s">
        <v>1242</v>
      </c>
      <c r="P54" s="113">
        <v>12.534427483644899</v>
      </c>
      <c r="Q54" s="113">
        <v>102.011376196453</v>
      </c>
      <c r="R54" s="114" t="s">
        <v>1243</v>
      </c>
      <c r="S54" s="114" t="s">
        <v>1244</v>
      </c>
      <c r="T54" s="115"/>
      <c r="U54" s="115"/>
      <c r="V54" s="115"/>
      <c r="W54" s="115" t="s">
        <v>1245</v>
      </c>
      <c r="X54" s="115"/>
      <c r="Y54" s="115"/>
      <c r="Z54" s="181"/>
      <c r="AA54" s="181"/>
      <c r="AB54" s="115"/>
      <c r="AC54" s="211"/>
      <c r="AD54" s="166" t="s">
        <v>1211</v>
      </c>
      <c r="AE54" s="266" t="s">
        <v>1212</v>
      </c>
      <c r="AF54" s="273">
        <v>44979</v>
      </c>
      <c r="AG54" s="132">
        <v>44979</v>
      </c>
      <c r="AH54" s="118" t="s">
        <v>691</v>
      </c>
      <c r="AI54" s="118" t="s">
        <v>692</v>
      </c>
      <c r="AJ54" s="145">
        <v>4</v>
      </c>
      <c r="AK54" s="146">
        <v>5.9</v>
      </c>
      <c r="AL54" s="146">
        <v>2.8</v>
      </c>
      <c r="AM54" s="146">
        <v>23.6</v>
      </c>
      <c r="AN54" s="147">
        <v>1</v>
      </c>
      <c r="AO54" s="147">
        <v>1</v>
      </c>
      <c r="AP54" s="116" t="s">
        <v>1142</v>
      </c>
      <c r="AQ54" s="147" t="s">
        <v>1246</v>
      </c>
      <c r="AR54" s="147">
        <v>3</v>
      </c>
      <c r="AS54" s="149"/>
      <c r="AT54" s="122"/>
      <c r="AU54" s="142"/>
      <c r="AV54" s="149"/>
      <c r="AW54" s="150"/>
      <c r="AX54" s="149"/>
      <c r="AY54" s="149"/>
      <c r="AZ54" s="149"/>
      <c r="BA54" s="149"/>
      <c r="BB54" s="149"/>
      <c r="BC54" s="149"/>
      <c r="BD54" s="150"/>
      <c r="BE54" s="150" t="s">
        <v>1247</v>
      </c>
      <c r="BF54" s="150">
        <v>1</v>
      </c>
      <c r="BG54" s="151"/>
      <c r="BH54" s="151"/>
      <c r="BI54" s="151"/>
      <c r="BJ54" s="152"/>
      <c r="BK54" s="152"/>
      <c r="BL54" s="153"/>
      <c r="BM54" s="154"/>
      <c r="BN54" s="155" t="s">
        <v>1242</v>
      </c>
      <c r="BO54" s="257" t="s">
        <v>1241</v>
      </c>
      <c r="BP54" s="257" t="s">
        <v>703</v>
      </c>
      <c r="BQ54" s="269" t="s">
        <v>1215</v>
      </c>
      <c r="BR54" s="269" t="s">
        <v>705</v>
      </c>
      <c r="BS54" s="273">
        <v>44979</v>
      </c>
      <c r="BT54" s="133">
        <v>100</v>
      </c>
      <c r="BU54" s="132">
        <v>44979</v>
      </c>
      <c r="BV54" s="132"/>
      <c r="BW54" s="132"/>
      <c r="BX54" s="134"/>
      <c r="BY54" s="134"/>
      <c r="BZ54" s="134"/>
      <c r="CA54" s="132"/>
      <c r="CB54" s="135"/>
      <c r="CC54" s="132"/>
      <c r="CD54" s="132" t="s">
        <v>1248</v>
      </c>
      <c r="CE54" s="270" t="s">
        <v>1217</v>
      </c>
      <c r="CF54" s="270"/>
      <c r="CG54" s="270"/>
      <c r="CH54" s="135"/>
      <c r="CI54" s="129"/>
      <c r="CJ54" s="132">
        <v>45006</v>
      </c>
      <c r="CK54" s="132">
        <v>45006</v>
      </c>
      <c r="CL54" s="132"/>
      <c r="CM54" s="132">
        <v>45006</v>
      </c>
      <c r="CN54" s="133">
        <v>100</v>
      </c>
      <c r="CO54" s="132">
        <v>45006</v>
      </c>
      <c r="CP54" s="132"/>
      <c r="CQ54" s="132">
        <v>45006</v>
      </c>
      <c r="CR54" s="132">
        <v>45007</v>
      </c>
      <c r="CS54" s="240"/>
      <c r="CT54" s="132">
        <v>45007</v>
      </c>
      <c r="CU54" s="133">
        <v>100</v>
      </c>
      <c r="CV54" s="132">
        <v>45007</v>
      </c>
      <c r="CW54" s="116"/>
      <c r="CX54" s="149"/>
      <c r="CY54" s="149"/>
      <c r="CZ54" s="117">
        <v>45015</v>
      </c>
      <c r="DA54" s="117">
        <v>45015</v>
      </c>
      <c r="DB54" s="117"/>
      <c r="DC54" s="117">
        <v>45015</v>
      </c>
      <c r="DD54" s="133">
        <v>100</v>
      </c>
      <c r="DE54" s="117">
        <v>45015</v>
      </c>
      <c r="DF54" s="138"/>
      <c r="DG54" s="138">
        <v>45012</v>
      </c>
      <c r="DH54" s="139" t="s">
        <v>4383</v>
      </c>
      <c r="DI54" s="117">
        <v>45040</v>
      </c>
      <c r="DJ54" s="117">
        <v>45040</v>
      </c>
      <c r="DK54" s="117">
        <v>45040</v>
      </c>
      <c r="DL54" s="117">
        <v>45040</v>
      </c>
      <c r="DM54" s="240"/>
      <c r="DN54" s="240"/>
      <c r="DO54" s="240"/>
      <c r="DP54" s="240"/>
      <c r="DQ54" s="271"/>
      <c r="DR54" s="240"/>
      <c r="DS54" s="240"/>
      <c r="DT54" s="117">
        <v>45057</v>
      </c>
      <c r="DU54" s="117"/>
      <c r="DV54" s="117"/>
      <c r="DW54" s="117"/>
      <c r="DX54" s="133"/>
      <c r="DY54" s="117"/>
      <c r="DZ54" s="240"/>
      <c r="EA54" s="117">
        <v>45044</v>
      </c>
      <c r="EB54" s="117">
        <v>45044</v>
      </c>
      <c r="EC54" s="240"/>
      <c r="ED54" s="117">
        <v>45044</v>
      </c>
      <c r="EE54" s="116">
        <v>100</v>
      </c>
      <c r="EF54" s="117">
        <v>45044</v>
      </c>
      <c r="EG54" s="240" t="s">
        <v>4447</v>
      </c>
      <c r="EH54" s="117"/>
      <c r="EI54" s="117"/>
      <c r="EJ54" s="117"/>
      <c r="EK54" s="117"/>
      <c r="EL54" s="133"/>
      <c r="EM54" s="117"/>
      <c r="EN54" s="122"/>
      <c r="EO54" s="141"/>
      <c r="EP54" s="141"/>
      <c r="EQ54" s="141"/>
      <c r="ER54" s="141"/>
      <c r="ES54" s="141"/>
      <c r="ET54" s="141"/>
      <c r="EU54" s="141"/>
      <c r="EV54" s="240"/>
      <c r="EW54" s="240"/>
      <c r="EX54" s="240"/>
      <c r="EY54" s="240"/>
      <c r="EZ54" s="240"/>
      <c r="FA54" s="240"/>
      <c r="FB54" s="240"/>
      <c r="FC54" s="117">
        <v>45060</v>
      </c>
      <c r="FD54" s="117"/>
      <c r="FE54" s="117"/>
      <c r="FF54" s="117"/>
      <c r="FG54" s="133"/>
      <c r="FH54" s="133"/>
      <c r="FI54" s="117"/>
      <c r="FJ54" s="142"/>
      <c r="FK54" s="142"/>
      <c r="FL54" s="143">
        <v>243341</v>
      </c>
      <c r="FM54" s="143">
        <v>243341</v>
      </c>
      <c r="FN54" s="272" t="s">
        <v>708</v>
      </c>
      <c r="FO54" s="142"/>
      <c r="FP54" s="142"/>
      <c r="FQ54" s="143">
        <v>243341</v>
      </c>
      <c r="FR54" s="143">
        <v>243341</v>
      </c>
      <c r="FS54" s="139" t="s">
        <v>708</v>
      </c>
    </row>
    <row r="55" spans="1:175" ht="20.100000000000001" customHeight="1" x14ac:dyDescent="0.5">
      <c r="A55" s="109">
        <v>54</v>
      </c>
      <c r="B55" s="109" t="s">
        <v>674</v>
      </c>
      <c r="C55" s="109">
        <v>54</v>
      </c>
      <c r="D55" s="110" t="s">
        <v>675</v>
      </c>
      <c r="E55" s="110" t="s">
        <v>676</v>
      </c>
      <c r="F55" s="110" t="s">
        <v>1202</v>
      </c>
      <c r="G55" s="111" t="s">
        <v>74</v>
      </c>
      <c r="H55" s="110" t="s">
        <v>1249</v>
      </c>
      <c r="I55" s="110" t="s">
        <v>1250</v>
      </c>
      <c r="J55" s="110"/>
      <c r="K55" s="111" t="s">
        <v>1251</v>
      </c>
      <c r="L55" s="111" t="s">
        <v>1240</v>
      </c>
      <c r="M55" s="111"/>
      <c r="N55" s="111" t="s">
        <v>1207</v>
      </c>
      <c r="O55" s="112" t="s">
        <v>1252</v>
      </c>
      <c r="P55" s="113">
        <v>13.004001244530899</v>
      </c>
      <c r="Q55" s="113">
        <v>102.05348498481101</v>
      </c>
      <c r="R55" s="114" t="s">
        <v>1253</v>
      </c>
      <c r="S55" s="114" t="s">
        <v>1254</v>
      </c>
      <c r="T55" s="115"/>
      <c r="U55" s="115"/>
      <c r="V55" s="115"/>
      <c r="W55" s="115" t="s">
        <v>1255</v>
      </c>
      <c r="X55" s="115"/>
      <c r="Y55" s="115"/>
      <c r="Z55" s="181"/>
      <c r="AA55" s="181"/>
      <c r="AB55" s="115"/>
      <c r="AC55" s="211"/>
      <c r="AD55" s="166" t="s">
        <v>1256</v>
      </c>
      <c r="AE55" s="166" t="s">
        <v>1257</v>
      </c>
      <c r="AF55" s="273">
        <v>44980</v>
      </c>
      <c r="AG55" s="132">
        <v>44980</v>
      </c>
      <c r="AH55" s="118" t="s">
        <v>691</v>
      </c>
      <c r="AI55" s="118" t="s">
        <v>692</v>
      </c>
      <c r="AJ55" s="145">
        <v>6.1</v>
      </c>
      <c r="AK55" s="146">
        <v>8.9</v>
      </c>
      <c r="AL55" s="146">
        <v>3.4</v>
      </c>
      <c r="AM55" s="146">
        <v>54.29</v>
      </c>
      <c r="AN55" s="147">
        <v>2</v>
      </c>
      <c r="AO55" s="147">
        <v>2</v>
      </c>
      <c r="AP55" s="116" t="s">
        <v>1258</v>
      </c>
      <c r="AQ55" s="147" t="s">
        <v>1236</v>
      </c>
      <c r="AR55" s="147">
        <v>3</v>
      </c>
      <c r="AS55" s="149"/>
      <c r="AT55" s="122"/>
      <c r="AU55" s="142"/>
      <c r="AV55" s="149"/>
      <c r="AW55" s="150"/>
      <c r="AX55" s="149"/>
      <c r="AY55" s="149"/>
      <c r="AZ55" s="149"/>
      <c r="BA55" s="149"/>
      <c r="BB55" s="149"/>
      <c r="BC55" s="149"/>
      <c r="BD55" s="150" t="s">
        <v>698</v>
      </c>
      <c r="BE55" s="150"/>
      <c r="BF55" s="150"/>
      <c r="BG55" s="151" t="s">
        <v>699</v>
      </c>
      <c r="BH55" s="151" t="s">
        <v>700</v>
      </c>
      <c r="BI55" s="151" t="s">
        <v>701</v>
      </c>
      <c r="BJ55" s="152"/>
      <c r="BK55" s="152"/>
      <c r="BL55" s="153"/>
      <c r="BM55" s="154"/>
      <c r="BN55" s="111" t="s">
        <v>1252</v>
      </c>
      <c r="BO55" s="196" t="s">
        <v>1252</v>
      </c>
      <c r="BP55" s="196"/>
      <c r="BQ55" s="269" t="s">
        <v>1215</v>
      </c>
      <c r="BR55" s="269" t="s">
        <v>705</v>
      </c>
      <c r="BS55" s="273">
        <v>44980</v>
      </c>
      <c r="BT55" s="133">
        <v>100</v>
      </c>
      <c r="BU55" s="132">
        <v>44980</v>
      </c>
      <c r="BV55" s="132"/>
      <c r="BW55" s="132"/>
      <c r="BX55" s="134"/>
      <c r="BY55" s="134"/>
      <c r="BZ55" s="134"/>
      <c r="CA55" s="132"/>
      <c r="CB55" s="135"/>
      <c r="CC55" s="132"/>
      <c r="CD55" s="132"/>
      <c r="CE55" s="136"/>
      <c r="CF55" s="136"/>
      <c r="CG55" s="136"/>
      <c r="CH55" s="135"/>
      <c r="CI55" s="129"/>
      <c r="CJ55" s="132">
        <v>44995</v>
      </c>
      <c r="CK55" s="132">
        <v>44995</v>
      </c>
      <c r="CL55" s="132"/>
      <c r="CM55" s="132">
        <v>44996</v>
      </c>
      <c r="CN55" s="133">
        <v>100</v>
      </c>
      <c r="CO55" s="132">
        <v>44996</v>
      </c>
      <c r="CP55" s="132"/>
      <c r="CQ55" s="132">
        <v>44995</v>
      </c>
      <c r="CR55" s="132">
        <v>44995</v>
      </c>
      <c r="CS55" s="240"/>
      <c r="CT55" s="132">
        <v>44995</v>
      </c>
      <c r="CU55" s="133">
        <v>100</v>
      </c>
      <c r="CV55" s="117">
        <v>44995</v>
      </c>
      <c r="CW55" s="116" t="s">
        <v>1259</v>
      </c>
      <c r="CX55" s="149"/>
      <c r="CY55" s="149"/>
      <c r="CZ55" s="117">
        <v>45011</v>
      </c>
      <c r="DA55" s="117">
        <v>45011</v>
      </c>
      <c r="DB55" s="117"/>
      <c r="DC55" s="117">
        <v>45011</v>
      </c>
      <c r="DD55" s="133">
        <v>100</v>
      </c>
      <c r="DE55" s="117">
        <v>45011</v>
      </c>
      <c r="DF55" s="138"/>
      <c r="DG55" s="138">
        <v>45007</v>
      </c>
      <c r="DH55" s="139" t="s">
        <v>4446</v>
      </c>
      <c r="DI55" s="117">
        <v>45021</v>
      </c>
      <c r="DJ55" s="117">
        <v>45021</v>
      </c>
      <c r="DK55" s="117">
        <v>45021</v>
      </c>
      <c r="DL55" s="117">
        <v>45021</v>
      </c>
      <c r="DM55" s="240"/>
      <c r="DN55" s="240"/>
      <c r="DO55" s="240"/>
      <c r="DP55" s="240"/>
      <c r="DQ55" s="271"/>
      <c r="DR55" s="240"/>
      <c r="DS55" s="240"/>
      <c r="DT55" s="117">
        <v>45058</v>
      </c>
      <c r="DU55" s="117"/>
      <c r="DV55" s="117"/>
      <c r="DW55" s="117"/>
      <c r="DX55" s="133"/>
      <c r="DY55" s="117"/>
      <c r="DZ55" s="240"/>
      <c r="EA55" s="117">
        <v>45044</v>
      </c>
      <c r="EB55" s="117">
        <v>45044</v>
      </c>
      <c r="EC55" s="240"/>
      <c r="ED55" s="117">
        <v>45044</v>
      </c>
      <c r="EE55" s="116">
        <v>100</v>
      </c>
      <c r="EF55" s="117">
        <v>45044</v>
      </c>
      <c r="EG55" s="240" t="s">
        <v>4444</v>
      </c>
      <c r="EH55" s="117">
        <v>45051</v>
      </c>
      <c r="EI55" s="117">
        <v>45051</v>
      </c>
      <c r="EJ55" s="117">
        <v>45051</v>
      </c>
      <c r="EK55" s="117">
        <v>45052</v>
      </c>
      <c r="EL55" s="116">
        <v>60</v>
      </c>
      <c r="EM55" s="117"/>
      <c r="EN55" s="122" t="s">
        <v>4449</v>
      </c>
      <c r="EO55" s="141"/>
      <c r="EP55" s="141"/>
      <c r="EQ55" s="141"/>
      <c r="ER55" s="141"/>
      <c r="ES55" s="141"/>
      <c r="ET55" s="141"/>
      <c r="EU55" s="141"/>
      <c r="EV55" s="240"/>
      <c r="EW55" s="240"/>
      <c r="EX55" s="240"/>
      <c r="EY55" s="240"/>
      <c r="EZ55" s="240"/>
      <c r="FA55" s="240"/>
      <c r="FB55" s="240"/>
      <c r="FC55" s="117">
        <v>45059</v>
      </c>
      <c r="FD55" s="117"/>
      <c r="FE55" s="117"/>
      <c r="FF55" s="117"/>
      <c r="FG55" s="133"/>
      <c r="FH55" s="133"/>
      <c r="FI55" s="117"/>
      <c r="FJ55" s="142"/>
      <c r="FK55" s="142"/>
      <c r="FL55" s="143">
        <v>243341</v>
      </c>
      <c r="FM55" s="143">
        <v>243341</v>
      </c>
      <c r="FN55" s="272" t="s">
        <v>708</v>
      </c>
      <c r="FO55" s="142"/>
      <c r="FP55" s="142"/>
      <c r="FQ55" s="143">
        <v>243341</v>
      </c>
      <c r="FR55" s="143">
        <v>243341</v>
      </c>
      <c r="FS55" s="139" t="s">
        <v>708</v>
      </c>
    </row>
    <row r="56" spans="1:175" ht="20.100000000000001" customHeight="1" x14ac:dyDescent="0.5">
      <c r="A56" s="109">
        <v>55</v>
      </c>
      <c r="B56" s="109" t="s">
        <v>674</v>
      </c>
      <c r="C56" s="109">
        <v>55</v>
      </c>
      <c r="D56" s="110" t="s">
        <v>675</v>
      </c>
      <c r="E56" s="110" t="s">
        <v>676</v>
      </c>
      <c r="F56" s="110" t="s">
        <v>1202</v>
      </c>
      <c r="G56" s="111" t="s">
        <v>74</v>
      </c>
      <c r="H56" s="110" t="s">
        <v>1260</v>
      </c>
      <c r="I56" s="110" t="s">
        <v>1261</v>
      </c>
      <c r="J56" s="110"/>
      <c r="K56" s="111" t="s">
        <v>1262</v>
      </c>
      <c r="L56" s="111" t="s">
        <v>1263</v>
      </c>
      <c r="M56" s="111"/>
      <c r="N56" s="111" t="s">
        <v>1207</v>
      </c>
      <c r="O56" s="112" t="s">
        <v>1264</v>
      </c>
      <c r="P56" s="113">
        <v>12.9063625375742</v>
      </c>
      <c r="Q56" s="113">
        <v>102.262629553002</v>
      </c>
      <c r="R56" s="114" t="s">
        <v>1265</v>
      </c>
      <c r="S56" s="114" t="s">
        <v>490</v>
      </c>
      <c r="T56" s="115"/>
      <c r="U56" s="115"/>
      <c r="V56" s="115"/>
      <c r="W56" s="115" t="s">
        <v>1266</v>
      </c>
      <c r="X56" s="115"/>
      <c r="Y56" s="115"/>
      <c r="Z56" s="181"/>
      <c r="AA56" s="181"/>
      <c r="AB56" s="115"/>
      <c r="AC56" s="211"/>
      <c r="AD56" s="166" t="s">
        <v>1224</v>
      </c>
      <c r="AE56" s="266" t="s">
        <v>1225</v>
      </c>
      <c r="AF56" s="273">
        <v>44981</v>
      </c>
      <c r="AG56" s="132">
        <v>44979</v>
      </c>
      <c r="AH56" s="118" t="s">
        <v>691</v>
      </c>
      <c r="AI56" s="118" t="s">
        <v>692</v>
      </c>
      <c r="AJ56" s="145">
        <v>6</v>
      </c>
      <c r="AK56" s="146">
        <v>18</v>
      </c>
      <c r="AL56" s="146">
        <v>2.7</v>
      </c>
      <c r="AM56" s="146">
        <v>108</v>
      </c>
      <c r="AN56" s="147">
        <v>1</v>
      </c>
      <c r="AO56" s="147">
        <v>1</v>
      </c>
      <c r="AP56" s="116" t="s">
        <v>1267</v>
      </c>
      <c r="AQ56" s="147" t="s">
        <v>1226</v>
      </c>
      <c r="AR56" s="147">
        <v>1</v>
      </c>
      <c r="AS56" s="149"/>
      <c r="AT56" s="122"/>
      <c r="AU56" s="142"/>
      <c r="AV56" s="149"/>
      <c r="AW56" s="150"/>
      <c r="AX56" s="149"/>
      <c r="AY56" s="149"/>
      <c r="AZ56" s="149"/>
      <c r="BA56" s="149"/>
      <c r="BB56" s="149"/>
      <c r="BC56" s="149"/>
      <c r="BD56" s="150"/>
      <c r="BE56" s="150" t="s">
        <v>1247</v>
      </c>
      <c r="BF56" s="150">
        <v>1</v>
      </c>
      <c r="BG56" s="151"/>
      <c r="BH56" s="151"/>
      <c r="BI56" s="151"/>
      <c r="BJ56" s="152"/>
      <c r="BK56" s="152"/>
      <c r="BL56" s="153"/>
      <c r="BM56" s="154"/>
      <c r="BN56" s="155" t="s">
        <v>1264</v>
      </c>
      <c r="BO56" s="196" t="s">
        <v>1264</v>
      </c>
      <c r="BP56" s="196"/>
      <c r="BQ56" s="269" t="s">
        <v>1215</v>
      </c>
      <c r="BR56" s="269" t="s">
        <v>1143</v>
      </c>
      <c r="BS56" s="273">
        <v>44981</v>
      </c>
      <c r="BT56" s="133">
        <v>100</v>
      </c>
      <c r="BU56" s="132">
        <v>44979</v>
      </c>
      <c r="BV56" s="132"/>
      <c r="BW56" s="132"/>
      <c r="BX56" s="134"/>
      <c r="BY56" s="134"/>
      <c r="BZ56" s="134"/>
      <c r="CA56" s="132"/>
      <c r="CB56" s="135"/>
      <c r="CC56" s="132"/>
      <c r="CD56" s="132" t="s">
        <v>1248</v>
      </c>
      <c r="CE56" s="270" t="s">
        <v>1217</v>
      </c>
      <c r="CF56" s="270"/>
      <c r="CG56" s="270"/>
      <c r="CH56" s="135"/>
      <c r="CI56" s="129"/>
      <c r="CJ56" s="132">
        <v>45008</v>
      </c>
      <c r="CK56" s="132">
        <v>45008</v>
      </c>
      <c r="CL56" s="132"/>
      <c r="CM56" s="132">
        <v>45008</v>
      </c>
      <c r="CN56" s="133">
        <v>100</v>
      </c>
      <c r="CO56" s="132">
        <v>45008</v>
      </c>
      <c r="CP56" s="132"/>
      <c r="CQ56" s="132">
        <v>45008</v>
      </c>
      <c r="CR56" s="132">
        <v>45008</v>
      </c>
      <c r="CS56" s="240"/>
      <c r="CT56" s="132">
        <v>45008</v>
      </c>
      <c r="CU56" s="133">
        <v>100</v>
      </c>
      <c r="CV56" s="132">
        <v>45008</v>
      </c>
      <c r="CW56" s="116"/>
      <c r="CX56" s="149"/>
      <c r="CY56" s="149"/>
      <c r="CZ56" s="117">
        <v>45013</v>
      </c>
      <c r="DA56" s="117">
        <v>45013</v>
      </c>
      <c r="DB56" s="117"/>
      <c r="DC56" s="117">
        <v>45013</v>
      </c>
      <c r="DD56" s="133">
        <v>100</v>
      </c>
      <c r="DE56" s="117">
        <v>45013</v>
      </c>
      <c r="DF56" s="138"/>
      <c r="DG56" s="138">
        <v>45007</v>
      </c>
      <c r="DH56" s="139" t="s">
        <v>4446</v>
      </c>
      <c r="DI56" s="117">
        <v>45037</v>
      </c>
      <c r="DJ56" s="117">
        <v>45037</v>
      </c>
      <c r="DK56" s="117">
        <v>45037</v>
      </c>
      <c r="DL56" s="117">
        <v>45037</v>
      </c>
      <c r="DM56" s="240"/>
      <c r="DN56" s="240"/>
      <c r="DO56" s="240"/>
      <c r="DP56" s="240"/>
      <c r="DQ56" s="271"/>
      <c r="DR56" s="240"/>
      <c r="DS56" s="240"/>
      <c r="DT56" s="117">
        <v>45060</v>
      </c>
      <c r="DU56" s="117"/>
      <c r="DV56" s="117"/>
      <c r="DW56" s="117"/>
      <c r="DX56" s="133"/>
      <c r="DY56" s="117"/>
      <c r="DZ56" s="240"/>
      <c r="EA56" s="117">
        <v>45044</v>
      </c>
      <c r="EB56" s="117">
        <v>45044</v>
      </c>
      <c r="EC56" s="240"/>
      <c r="ED56" s="117">
        <v>45044</v>
      </c>
      <c r="EE56" s="116">
        <v>100</v>
      </c>
      <c r="EF56" s="117">
        <v>45044</v>
      </c>
      <c r="EG56" s="240" t="s">
        <v>4447</v>
      </c>
      <c r="EH56" s="117"/>
      <c r="EI56" s="117"/>
      <c r="EJ56" s="117"/>
      <c r="EK56" s="117"/>
      <c r="EL56" s="133"/>
      <c r="EM56" s="117"/>
      <c r="EN56" s="122"/>
      <c r="EO56" s="141"/>
      <c r="EP56" s="141"/>
      <c r="EQ56" s="141"/>
      <c r="ER56" s="141"/>
      <c r="ES56" s="141"/>
      <c r="ET56" s="141"/>
      <c r="EU56" s="141"/>
      <c r="EV56" s="240"/>
      <c r="EW56" s="240"/>
      <c r="EX56" s="240"/>
      <c r="EY56" s="240"/>
      <c r="EZ56" s="240"/>
      <c r="FA56" s="240"/>
      <c r="FB56" s="240"/>
      <c r="FC56" s="117">
        <v>45058</v>
      </c>
      <c r="FD56" s="117"/>
      <c r="FE56" s="117"/>
      <c r="FF56" s="117"/>
      <c r="FG56" s="133"/>
      <c r="FH56" s="133"/>
      <c r="FI56" s="117"/>
      <c r="FJ56" s="142"/>
      <c r="FK56" s="142"/>
      <c r="FL56" s="143">
        <v>243349</v>
      </c>
      <c r="FM56" s="143">
        <v>243349</v>
      </c>
      <c r="FN56" s="139" t="s">
        <v>708</v>
      </c>
      <c r="FO56" s="142"/>
      <c r="FP56" s="142"/>
      <c r="FQ56" s="143">
        <v>243349</v>
      </c>
      <c r="FR56" s="143">
        <v>243349</v>
      </c>
      <c r="FS56" s="157" t="s">
        <v>729</v>
      </c>
    </row>
    <row r="57" spans="1:175" ht="20.100000000000001" customHeight="1" x14ac:dyDescent="0.5">
      <c r="A57" s="109">
        <v>56</v>
      </c>
      <c r="B57" s="109" t="s">
        <v>674</v>
      </c>
      <c r="C57" s="109">
        <v>56</v>
      </c>
      <c r="D57" s="110" t="s">
        <v>675</v>
      </c>
      <c r="E57" s="110" t="s">
        <v>676</v>
      </c>
      <c r="F57" s="110" t="s">
        <v>1202</v>
      </c>
      <c r="G57" s="111" t="s">
        <v>74</v>
      </c>
      <c r="H57" s="110" t="s">
        <v>1249</v>
      </c>
      <c r="I57" s="110" t="s">
        <v>1268</v>
      </c>
      <c r="J57" s="110"/>
      <c r="K57" s="111" t="s">
        <v>1269</v>
      </c>
      <c r="L57" s="111" t="s">
        <v>1270</v>
      </c>
      <c r="M57" s="111"/>
      <c r="N57" s="111" t="s">
        <v>1207</v>
      </c>
      <c r="O57" s="175" t="s">
        <v>1272</v>
      </c>
      <c r="P57" s="113">
        <v>12.805455876948001</v>
      </c>
      <c r="Q57" s="113">
        <v>102.11793096762</v>
      </c>
      <c r="R57" s="114" t="s">
        <v>1273</v>
      </c>
      <c r="S57" s="114" t="s">
        <v>490</v>
      </c>
      <c r="T57" s="115"/>
      <c r="U57" s="115"/>
      <c r="V57" s="115"/>
      <c r="W57" s="115" t="s">
        <v>1274</v>
      </c>
      <c r="X57" s="115" t="s">
        <v>1271</v>
      </c>
      <c r="Y57" s="115" t="s">
        <v>4698</v>
      </c>
      <c r="Z57" s="181">
        <v>12.563608150975501</v>
      </c>
      <c r="AA57" s="181">
        <v>102.11707062497899</v>
      </c>
      <c r="AB57" s="115" t="s">
        <v>4451</v>
      </c>
      <c r="AC57" s="211" t="s">
        <v>4452</v>
      </c>
      <c r="AD57" s="166" t="s">
        <v>1256</v>
      </c>
      <c r="AE57" s="166" t="s">
        <v>1257</v>
      </c>
      <c r="AF57" s="273">
        <v>44980</v>
      </c>
      <c r="AG57" s="132">
        <v>44980</v>
      </c>
      <c r="AH57" s="199" t="s">
        <v>616</v>
      </c>
      <c r="AI57" s="199" t="s">
        <v>616</v>
      </c>
      <c r="AJ57" s="145"/>
      <c r="AK57" s="146"/>
      <c r="AL57" s="146"/>
      <c r="AM57" s="146"/>
      <c r="AN57" s="147"/>
      <c r="AO57" s="147"/>
      <c r="AP57" s="116"/>
      <c r="AQ57" s="147"/>
      <c r="AR57" s="147"/>
      <c r="AS57" s="147" t="s">
        <v>697</v>
      </c>
      <c r="AT57" s="122"/>
      <c r="AU57" s="142"/>
      <c r="AV57" s="149"/>
      <c r="AW57" s="150"/>
      <c r="AX57" s="149"/>
      <c r="AY57" s="149"/>
      <c r="AZ57" s="149"/>
      <c r="BA57" s="149"/>
      <c r="BB57" s="149"/>
      <c r="BC57" s="149"/>
      <c r="BD57" s="150"/>
      <c r="BE57" s="150"/>
      <c r="BF57" s="150"/>
      <c r="BG57" s="151"/>
      <c r="BH57" s="151"/>
      <c r="BI57" s="151" t="s">
        <v>805</v>
      </c>
      <c r="BJ57" s="152"/>
      <c r="BK57" s="152"/>
      <c r="BL57" s="153"/>
      <c r="BM57" s="154"/>
      <c r="BN57" s="155" t="s">
        <v>1275</v>
      </c>
      <c r="BO57" s="196" t="s">
        <v>1271</v>
      </c>
      <c r="BP57" s="196" t="s">
        <v>795</v>
      </c>
      <c r="BQ57" s="269" t="s">
        <v>1215</v>
      </c>
      <c r="BR57" s="269" t="s">
        <v>1143</v>
      </c>
      <c r="BS57" s="273">
        <v>44980</v>
      </c>
      <c r="BT57" s="133">
        <v>100</v>
      </c>
      <c r="BU57" s="202" t="s">
        <v>796</v>
      </c>
      <c r="BV57" s="132"/>
      <c r="BW57" s="132"/>
      <c r="BX57" s="134" t="s">
        <v>616</v>
      </c>
      <c r="BY57" s="134" t="s">
        <v>616</v>
      </c>
      <c r="BZ57" s="274"/>
      <c r="CA57" s="132"/>
      <c r="CB57" s="243" t="s">
        <v>1271</v>
      </c>
      <c r="CC57" s="244"/>
      <c r="CD57" s="172"/>
      <c r="CE57" s="173"/>
      <c r="CF57" s="173"/>
      <c r="CG57" s="173"/>
      <c r="CH57" s="171"/>
      <c r="CI57" s="129"/>
      <c r="CJ57" s="132">
        <v>45013</v>
      </c>
      <c r="CK57" s="132">
        <v>45013</v>
      </c>
      <c r="CL57" s="132"/>
      <c r="CM57" s="132">
        <v>45013</v>
      </c>
      <c r="CN57" s="133">
        <v>100</v>
      </c>
      <c r="CO57" s="132">
        <v>45013</v>
      </c>
      <c r="CP57" s="132"/>
      <c r="CQ57" s="117">
        <v>45021</v>
      </c>
      <c r="CR57" s="117">
        <v>45021</v>
      </c>
      <c r="CS57" s="240"/>
      <c r="CT57" s="117">
        <v>45021</v>
      </c>
      <c r="CU57" s="133">
        <v>100</v>
      </c>
      <c r="CV57" s="117">
        <v>45021</v>
      </c>
      <c r="CW57" s="129"/>
      <c r="CX57" s="149"/>
      <c r="CY57" s="149"/>
      <c r="CZ57" s="222">
        <v>45016</v>
      </c>
      <c r="DA57" s="117">
        <v>45020</v>
      </c>
      <c r="DB57" s="117"/>
      <c r="DC57" s="117">
        <v>45020</v>
      </c>
      <c r="DD57" s="133">
        <v>100</v>
      </c>
      <c r="DE57" s="117">
        <v>45021</v>
      </c>
      <c r="DF57" s="138"/>
      <c r="DG57" s="138">
        <v>45023</v>
      </c>
      <c r="DH57" s="139" t="s">
        <v>4387</v>
      </c>
      <c r="DI57" s="117">
        <v>45044</v>
      </c>
      <c r="DJ57" s="117">
        <v>45044</v>
      </c>
      <c r="DK57" s="117">
        <v>45044</v>
      </c>
      <c r="DL57" s="117">
        <v>45044</v>
      </c>
      <c r="DM57" s="240"/>
      <c r="DN57" s="240"/>
      <c r="DO57" s="240"/>
      <c r="DP57" s="240"/>
      <c r="DQ57" s="271"/>
      <c r="DR57" s="240"/>
      <c r="DS57" s="240"/>
      <c r="DT57" s="117">
        <v>45056</v>
      </c>
      <c r="DU57" s="117"/>
      <c r="DV57" s="117"/>
      <c r="DW57" s="117"/>
      <c r="DX57" s="133"/>
      <c r="DY57" s="117"/>
      <c r="DZ57" s="240"/>
      <c r="EA57" s="117"/>
      <c r="EB57" s="117"/>
      <c r="EC57" s="240"/>
      <c r="ED57" s="117"/>
      <c r="EE57" s="240"/>
      <c r="EF57" s="117"/>
      <c r="EG57" s="240"/>
      <c r="EH57" s="117">
        <v>45052</v>
      </c>
      <c r="EI57" s="117">
        <v>45052</v>
      </c>
      <c r="EJ57" s="117">
        <v>45052</v>
      </c>
      <c r="EK57" s="117">
        <v>45053</v>
      </c>
      <c r="EL57" s="116">
        <v>60</v>
      </c>
      <c r="EM57" s="117"/>
      <c r="EN57" s="122" t="s">
        <v>4453</v>
      </c>
      <c r="EO57" s="141"/>
      <c r="EP57" s="141"/>
      <c r="EQ57" s="141"/>
      <c r="ER57" s="141"/>
      <c r="ES57" s="141"/>
      <c r="ET57" s="141"/>
      <c r="EU57" s="141"/>
      <c r="EV57" s="240"/>
      <c r="EW57" s="240"/>
      <c r="EX57" s="240"/>
      <c r="EY57" s="240"/>
      <c r="EZ57" s="240"/>
      <c r="FA57" s="240"/>
      <c r="FB57" s="240"/>
      <c r="FC57" s="117">
        <v>45059</v>
      </c>
      <c r="FD57" s="117"/>
      <c r="FE57" s="117"/>
      <c r="FF57" s="117"/>
      <c r="FG57" s="133"/>
      <c r="FH57" s="133"/>
      <c r="FI57" s="117"/>
      <c r="FJ57" s="142"/>
      <c r="FK57" s="142"/>
      <c r="FL57" s="143"/>
      <c r="FM57" s="143"/>
      <c r="FN57" s="272"/>
      <c r="FO57" s="142"/>
      <c r="FP57" s="142"/>
      <c r="FQ57" s="143"/>
      <c r="FR57" s="143"/>
      <c r="FS57" s="157"/>
    </row>
    <row r="58" spans="1:175" ht="20.100000000000001" customHeight="1" x14ac:dyDescent="0.5">
      <c r="A58" s="109">
        <v>57</v>
      </c>
      <c r="B58" s="109" t="s">
        <v>674</v>
      </c>
      <c r="C58" s="109">
        <v>57</v>
      </c>
      <c r="D58" s="110" t="s">
        <v>675</v>
      </c>
      <c r="E58" s="110" t="s">
        <v>676</v>
      </c>
      <c r="F58" s="110" t="s">
        <v>1202</v>
      </c>
      <c r="G58" s="111" t="s">
        <v>74</v>
      </c>
      <c r="H58" s="110" t="s">
        <v>1276</v>
      </c>
      <c r="I58" s="110" t="s">
        <v>1277</v>
      </c>
      <c r="J58" s="110"/>
      <c r="K58" s="111" t="s">
        <v>1278</v>
      </c>
      <c r="L58" s="111"/>
      <c r="M58" s="111"/>
      <c r="N58" s="111" t="s">
        <v>1207</v>
      </c>
      <c r="O58" s="112" t="s">
        <v>4659</v>
      </c>
      <c r="P58" s="110">
        <v>12.6461415314376</v>
      </c>
      <c r="Q58" s="110">
        <v>102.000175</v>
      </c>
      <c r="R58" s="114" t="s">
        <v>490</v>
      </c>
      <c r="S58" s="114" t="s">
        <v>490</v>
      </c>
      <c r="T58" s="115"/>
      <c r="U58" s="115"/>
      <c r="V58" s="115"/>
      <c r="W58" s="275" t="s">
        <v>1280</v>
      </c>
      <c r="X58" s="275"/>
      <c r="Y58" s="115"/>
      <c r="Z58" s="181"/>
      <c r="AA58" s="181"/>
      <c r="AB58" s="275"/>
      <c r="AC58" s="211"/>
      <c r="AD58" s="166" t="s">
        <v>1211</v>
      </c>
      <c r="AE58" s="266" t="s">
        <v>1212</v>
      </c>
      <c r="AF58" s="203">
        <v>44979</v>
      </c>
      <c r="AG58" s="267">
        <v>44981</v>
      </c>
      <c r="AH58" s="118" t="s">
        <v>691</v>
      </c>
      <c r="AI58" s="118" t="s">
        <v>692</v>
      </c>
      <c r="AJ58" s="145">
        <v>6</v>
      </c>
      <c r="AK58" s="146">
        <v>9</v>
      </c>
      <c r="AL58" s="146">
        <v>2.6</v>
      </c>
      <c r="AM58" s="146">
        <v>54</v>
      </c>
      <c r="AN58" s="147">
        <v>1</v>
      </c>
      <c r="AO58" s="147">
        <v>1</v>
      </c>
      <c r="AP58" s="116" t="s">
        <v>490</v>
      </c>
      <c r="AQ58" s="147" t="s">
        <v>1226</v>
      </c>
      <c r="AR58" s="147">
        <v>1</v>
      </c>
      <c r="AS58" s="149"/>
      <c r="AT58" s="122"/>
      <c r="AU58" s="142"/>
      <c r="AV58" s="149"/>
      <c r="AW58" s="150"/>
      <c r="AX58" s="149"/>
      <c r="AY58" s="149"/>
      <c r="AZ58" s="149"/>
      <c r="BA58" s="149"/>
      <c r="BB58" s="149"/>
      <c r="BC58" s="149"/>
      <c r="BD58" s="150" t="s">
        <v>698</v>
      </c>
      <c r="BE58" s="150"/>
      <c r="BF58" s="150"/>
      <c r="BG58" s="151" t="s">
        <v>699</v>
      </c>
      <c r="BH58" s="151" t="s">
        <v>700</v>
      </c>
      <c r="BI58" s="151" t="s">
        <v>701</v>
      </c>
      <c r="BJ58" s="152"/>
      <c r="BK58" s="152"/>
      <c r="BL58" s="153"/>
      <c r="BM58" s="154"/>
      <c r="BN58" s="268" t="s">
        <v>1281</v>
      </c>
      <c r="BO58" s="257" t="s">
        <v>1279</v>
      </c>
      <c r="BP58" s="257" t="s">
        <v>703</v>
      </c>
      <c r="BQ58" s="269" t="s">
        <v>1215</v>
      </c>
      <c r="BR58" s="269" t="s">
        <v>1143</v>
      </c>
      <c r="BS58" s="203">
        <v>44979</v>
      </c>
      <c r="BT58" s="133">
        <v>100</v>
      </c>
      <c r="BU58" s="132">
        <v>44981</v>
      </c>
      <c r="BV58" s="132"/>
      <c r="BW58" s="132"/>
      <c r="BX58" s="134"/>
      <c r="BY58" s="134"/>
      <c r="BZ58" s="134"/>
      <c r="CA58" s="132"/>
      <c r="CB58" s="135"/>
      <c r="CC58" s="132"/>
      <c r="CD58" s="132"/>
      <c r="CE58" s="136"/>
      <c r="CF58" s="136"/>
      <c r="CG58" s="136"/>
      <c r="CH58" s="135"/>
      <c r="CI58" s="129"/>
      <c r="CJ58" s="132">
        <v>45021</v>
      </c>
      <c r="CK58" s="132">
        <v>45021</v>
      </c>
      <c r="CL58" s="132"/>
      <c r="CM58" s="132">
        <v>45021</v>
      </c>
      <c r="CN58" s="133">
        <v>100</v>
      </c>
      <c r="CO58" s="132">
        <v>45021</v>
      </c>
      <c r="CP58" s="132"/>
      <c r="CQ58" s="132">
        <v>45023</v>
      </c>
      <c r="CR58" s="132">
        <v>45021</v>
      </c>
      <c r="CS58" s="240"/>
      <c r="CT58" s="132">
        <v>45021</v>
      </c>
      <c r="CU58" s="133">
        <v>100</v>
      </c>
      <c r="CV58" s="132">
        <v>45021</v>
      </c>
      <c r="CW58" s="129"/>
      <c r="CX58" s="149"/>
      <c r="CY58" s="149"/>
      <c r="CZ58" s="222">
        <v>45015</v>
      </c>
      <c r="DA58" s="117">
        <v>45021</v>
      </c>
      <c r="DB58" s="117"/>
      <c r="DC58" s="117">
        <v>45021</v>
      </c>
      <c r="DD58" s="133">
        <v>100</v>
      </c>
      <c r="DE58" s="117">
        <v>45021</v>
      </c>
      <c r="DF58" s="138"/>
      <c r="DG58" s="138">
        <v>45007</v>
      </c>
      <c r="DH58" s="139" t="s">
        <v>4446</v>
      </c>
      <c r="DI58" s="117">
        <v>45027</v>
      </c>
      <c r="DJ58" s="117">
        <v>45027</v>
      </c>
      <c r="DK58" s="117">
        <v>45027</v>
      </c>
      <c r="DL58" s="117">
        <v>45027</v>
      </c>
      <c r="DM58" s="240"/>
      <c r="DN58" s="240"/>
      <c r="DO58" s="240"/>
      <c r="DP58" s="240"/>
      <c r="DQ58" s="271"/>
      <c r="DR58" s="240"/>
      <c r="DS58" s="240"/>
      <c r="DT58" s="117">
        <v>45057</v>
      </c>
      <c r="DU58" s="117"/>
      <c r="DV58" s="117"/>
      <c r="DW58" s="117"/>
      <c r="DX58" s="133"/>
      <c r="DY58" s="117"/>
      <c r="DZ58" s="240"/>
      <c r="EA58" s="117">
        <v>45044</v>
      </c>
      <c r="EB58" s="117">
        <v>45044</v>
      </c>
      <c r="EC58" s="240"/>
      <c r="ED58" s="117">
        <v>45044</v>
      </c>
      <c r="EE58" s="116">
        <v>100</v>
      </c>
      <c r="EF58" s="117">
        <v>45044</v>
      </c>
      <c r="EG58" s="240" t="s">
        <v>4454</v>
      </c>
      <c r="EH58" s="117"/>
      <c r="EI58" s="117"/>
      <c r="EJ58" s="117"/>
      <c r="EK58" s="117"/>
      <c r="EL58" s="133"/>
      <c r="EM58" s="117"/>
      <c r="EN58" s="122"/>
      <c r="EO58" s="141"/>
      <c r="EP58" s="141"/>
      <c r="EQ58" s="141"/>
      <c r="ER58" s="141"/>
      <c r="ES58" s="141"/>
      <c r="ET58" s="141"/>
      <c r="EU58" s="141"/>
      <c r="EV58" s="240"/>
      <c r="EW58" s="240"/>
      <c r="EX58" s="240"/>
      <c r="EY58" s="240"/>
      <c r="EZ58" s="240"/>
      <c r="FA58" s="240"/>
      <c r="FB58" s="240"/>
      <c r="FC58" s="117">
        <v>45060</v>
      </c>
      <c r="FD58" s="117"/>
      <c r="FE58" s="117"/>
      <c r="FF58" s="117"/>
      <c r="FG58" s="133"/>
      <c r="FH58" s="133"/>
      <c r="FI58" s="117"/>
      <c r="FJ58" s="142"/>
      <c r="FK58" s="142"/>
      <c r="FL58" s="143"/>
      <c r="FM58" s="143"/>
      <c r="FN58" s="272"/>
      <c r="FO58" s="142"/>
      <c r="FP58" s="142"/>
      <c r="FQ58" s="143"/>
      <c r="FR58" s="143"/>
      <c r="FS58" s="157"/>
    </row>
    <row r="59" spans="1:175" ht="20.100000000000001" customHeight="1" x14ac:dyDescent="0.5">
      <c r="A59" s="109">
        <v>58</v>
      </c>
      <c r="B59" s="109" t="s">
        <v>674</v>
      </c>
      <c r="C59" s="109">
        <v>58</v>
      </c>
      <c r="D59" s="110" t="s">
        <v>675</v>
      </c>
      <c r="E59" s="110" t="s">
        <v>676</v>
      </c>
      <c r="F59" s="110" t="s">
        <v>1202</v>
      </c>
      <c r="G59" s="111" t="s">
        <v>74</v>
      </c>
      <c r="H59" s="110" t="s">
        <v>1282</v>
      </c>
      <c r="I59" s="110" t="s">
        <v>1283</v>
      </c>
      <c r="J59" s="110"/>
      <c r="K59" s="111" t="s">
        <v>4455</v>
      </c>
      <c r="L59" s="111" t="s">
        <v>1240</v>
      </c>
      <c r="M59" s="111"/>
      <c r="N59" s="111" t="s">
        <v>1207</v>
      </c>
      <c r="O59" s="112" t="s">
        <v>1284</v>
      </c>
      <c r="P59" s="113">
        <v>13.037360186260599</v>
      </c>
      <c r="Q59" s="113">
        <v>102.457294638787</v>
      </c>
      <c r="R59" s="114" t="s">
        <v>1285</v>
      </c>
      <c r="S59" s="114" t="s">
        <v>490</v>
      </c>
      <c r="T59" s="115"/>
      <c r="U59" s="115"/>
      <c r="V59" s="115"/>
      <c r="W59" s="115" t="s">
        <v>1286</v>
      </c>
      <c r="X59" s="115"/>
      <c r="Y59" s="115"/>
      <c r="Z59" s="181"/>
      <c r="AA59" s="181"/>
      <c r="AB59" s="115"/>
      <c r="AC59" s="211"/>
      <c r="AD59" s="166" t="s">
        <v>1224</v>
      </c>
      <c r="AE59" s="266" t="s">
        <v>1225</v>
      </c>
      <c r="AF59" s="273">
        <v>44980</v>
      </c>
      <c r="AG59" s="132">
        <v>44980</v>
      </c>
      <c r="AH59" s="118" t="s">
        <v>691</v>
      </c>
      <c r="AI59" s="118" t="s">
        <v>692</v>
      </c>
      <c r="AJ59" s="145">
        <v>10</v>
      </c>
      <c r="AK59" s="146">
        <v>16</v>
      </c>
      <c r="AL59" s="146">
        <v>3.6</v>
      </c>
      <c r="AM59" s="146">
        <v>160</v>
      </c>
      <c r="AN59" s="147">
        <v>1</v>
      </c>
      <c r="AO59" s="147">
        <v>1</v>
      </c>
      <c r="AP59" s="116" t="s">
        <v>1142</v>
      </c>
      <c r="AQ59" s="147" t="s">
        <v>1226</v>
      </c>
      <c r="AR59" s="147">
        <v>3</v>
      </c>
      <c r="AS59" s="149"/>
      <c r="AT59" s="122"/>
      <c r="AU59" s="142"/>
      <c r="AV59" s="149"/>
      <c r="AW59" s="150"/>
      <c r="AX59" s="149"/>
      <c r="AY59" s="149"/>
      <c r="AZ59" s="149"/>
      <c r="BA59" s="149"/>
      <c r="BB59" s="149"/>
      <c r="BC59" s="149"/>
      <c r="BD59" s="150"/>
      <c r="BE59" s="150" t="s">
        <v>1247</v>
      </c>
      <c r="BF59" s="150">
        <v>1</v>
      </c>
      <c r="BG59" s="151"/>
      <c r="BH59" s="151"/>
      <c r="BI59" s="151"/>
      <c r="BJ59" s="152"/>
      <c r="BK59" s="152"/>
      <c r="BL59" s="153"/>
      <c r="BM59" s="154"/>
      <c r="BN59" s="155" t="s">
        <v>1284</v>
      </c>
      <c r="BO59" s="196" t="s">
        <v>1284</v>
      </c>
      <c r="BP59" s="196"/>
      <c r="BQ59" s="269" t="s">
        <v>1215</v>
      </c>
      <c r="BR59" s="269" t="s">
        <v>1143</v>
      </c>
      <c r="BS59" s="273">
        <v>44980</v>
      </c>
      <c r="BT59" s="133">
        <v>100</v>
      </c>
      <c r="BU59" s="132">
        <v>44980</v>
      </c>
      <c r="BV59" s="132"/>
      <c r="BW59" s="132"/>
      <c r="BX59" s="134"/>
      <c r="BY59" s="134"/>
      <c r="BZ59" s="134"/>
      <c r="CA59" s="132"/>
      <c r="CB59" s="135"/>
      <c r="CC59" s="132"/>
      <c r="CD59" s="132" t="s">
        <v>1248</v>
      </c>
      <c r="CE59" s="270" t="s">
        <v>1287</v>
      </c>
      <c r="CF59" s="270"/>
      <c r="CG59" s="270"/>
      <c r="CH59" s="258"/>
      <c r="CI59" s="129"/>
      <c r="CJ59" s="132">
        <v>45005</v>
      </c>
      <c r="CK59" s="132">
        <v>45005</v>
      </c>
      <c r="CL59" s="132"/>
      <c r="CM59" s="132">
        <v>45005</v>
      </c>
      <c r="CN59" s="133">
        <v>100</v>
      </c>
      <c r="CO59" s="132">
        <v>45005</v>
      </c>
      <c r="CP59" s="132"/>
      <c r="CQ59" s="132">
        <v>45005</v>
      </c>
      <c r="CR59" s="132">
        <v>45005</v>
      </c>
      <c r="CS59" s="240"/>
      <c r="CT59" s="132">
        <v>45005</v>
      </c>
      <c r="CU59" s="133">
        <v>100</v>
      </c>
      <c r="CV59" s="132">
        <v>45005</v>
      </c>
      <c r="CW59" s="116"/>
      <c r="CX59" s="149"/>
      <c r="CY59" s="149"/>
      <c r="CZ59" s="117">
        <v>45012</v>
      </c>
      <c r="DA59" s="117">
        <v>45012</v>
      </c>
      <c r="DB59" s="117"/>
      <c r="DC59" s="117">
        <v>45012</v>
      </c>
      <c r="DD59" s="133">
        <v>100</v>
      </c>
      <c r="DE59" s="117">
        <v>45012</v>
      </c>
      <c r="DF59" s="138"/>
      <c r="DG59" s="138">
        <v>45007</v>
      </c>
      <c r="DH59" s="139" t="s">
        <v>4446</v>
      </c>
      <c r="DI59" s="117">
        <v>45037</v>
      </c>
      <c r="DJ59" s="117">
        <v>45037</v>
      </c>
      <c r="DK59" s="117">
        <v>45037</v>
      </c>
      <c r="DL59" s="117">
        <v>45037</v>
      </c>
      <c r="DM59" s="240"/>
      <c r="DN59" s="240"/>
      <c r="DO59" s="240"/>
      <c r="DP59" s="240"/>
      <c r="DQ59" s="271"/>
      <c r="DR59" s="240"/>
      <c r="DS59" s="240"/>
      <c r="DT59" s="117">
        <v>45059</v>
      </c>
      <c r="DU59" s="117"/>
      <c r="DV59" s="117"/>
      <c r="DW59" s="117"/>
      <c r="DX59" s="133"/>
      <c r="DY59" s="117"/>
      <c r="DZ59" s="240"/>
      <c r="EA59" s="117"/>
      <c r="EB59" s="117"/>
      <c r="EC59" s="240"/>
      <c r="ED59" s="117"/>
      <c r="EE59" s="240"/>
      <c r="EF59" s="117"/>
      <c r="EG59" s="240"/>
      <c r="EH59" s="117">
        <v>45052</v>
      </c>
      <c r="EI59" s="117">
        <v>45052</v>
      </c>
      <c r="EJ59" s="117">
        <v>45052</v>
      </c>
      <c r="EK59" s="117">
        <v>45053</v>
      </c>
      <c r="EL59" s="116">
        <v>60</v>
      </c>
      <c r="EM59" s="117"/>
      <c r="EN59" s="122" t="s">
        <v>4456</v>
      </c>
      <c r="EO59" s="141"/>
      <c r="EP59" s="141"/>
      <c r="EQ59" s="141"/>
      <c r="ER59" s="141"/>
      <c r="ES59" s="141"/>
      <c r="ET59" s="141"/>
      <c r="EU59" s="141"/>
      <c r="EV59" s="240"/>
      <c r="EW59" s="240"/>
      <c r="EX59" s="240"/>
      <c r="EY59" s="240"/>
      <c r="EZ59" s="240"/>
      <c r="FA59" s="240"/>
      <c r="FB59" s="240"/>
      <c r="FC59" s="117">
        <v>45058</v>
      </c>
      <c r="FD59" s="117"/>
      <c r="FE59" s="117"/>
      <c r="FF59" s="117"/>
      <c r="FG59" s="133"/>
      <c r="FH59" s="133"/>
      <c r="FI59" s="117"/>
      <c r="FJ59" s="142"/>
      <c r="FK59" s="142"/>
      <c r="FL59" s="143">
        <v>243349</v>
      </c>
      <c r="FM59" s="143">
        <v>243349</v>
      </c>
      <c r="FN59" s="139" t="s">
        <v>708</v>
      </c>
      <c r="FO59" s="142"/>
      <c r="FP59" s="142"/>
      <c r="FQ59" s="143">
        <v>243349</v>
      </c>
      <c r="FR59" s="143">
        <v>243349</v>
      </c>
      <c r="FS59" s="157" t="s">
        <v>729</v>
      </c>
    </row>
    <row r="60" spans="1:175" ht="20.100000000000001" customHeight="1" x14ac:dyDescent="0.5">
      <c r="A60" s="109">
        <v>59</v>
      </c>
      <c r="B60" s="109" t="s">
        <v>674</v>
      </c>
      <c r="C60" s="109">
        <v>59</v>
      </c>
      <c r="D60" s="110" t="s">
        <v>675</v>
      </c>
      <c r="E60" s="110" t="s">
        <v>676</v>
      </c>
      <c r="F60" s="110" t="s">
        <v>1202</v>
      </c>
      <c r="G60" s="111" t="s">
        <v>74</v>
      </c>
      <c r="H60" s="110" t="s">
        <v>1276</v>
      </c>
      <c r="I60" s="110" t="s">
        <v>1288</v>
      </c>
      <c r="J60" s="110"/>
      <c r="K60" s="111" t="s">
        <v>1289</v>
      </c>
      <c r="L60" s="111" t="s">
        <v>1270</v>
      </c>
      <c r="M60" s="111"/>
      <c r="N60" s="111" t="s">
        <v>1207</v>
      </c>
      <c r="O60" s="112" t="s">
        <v>1290</v>
      </c>
      <c r="P60" s="113">
        <v>12.7255832216182</v>
      </c>
      <c r="Q60" s="113">
        <v>101.96166129645501</v>
      </c>
      <c r="R60" s="114" t="s">
        <v>1291</v>
      </c>
      <c r="S60" s="114" t="s">
        <v>1292</v>
      </c>
      <c r="T60" s="115"/>
      <c r="U60" s="115"/>
      <c r="V60" s="115"/>
      <c r="W60" s="115" t="s">
        <v>1293</v>
      </c>
      <c r="X60" s="115"/>
      <c r="Y60" s="115"/>
      <c r="Z60" s="181"/>
      <c r="AA60" s="181"/>
      <c r="AB60" s="115"/>
      <c r="AC60" s="211"/>
      <c r="AD60" s="166" t="s">
        <v>1211</v>
      </c>
      <c r="AE60" s="266" t="s">
        <v>1212</v>
      </c>
      <c r="AF60" s="267">
        <v>44981</v>
      </c>
      <c r="AG60" s="267">
        <v>44981</v>
      </c>
      <c r="AH60" s="118" t="s">
        <v>691</v>
      </c>
      <c r="AI60" s="118" t="s">
        <v>692</v>
      </c>
      <c r="AJ60" s="145">
        <v>7.6</v>
      </c>
      <c r="AK60" s="146">
        <v>10</v>
      </c>
      <c r="AL60" s="146">
        <v>2.5</v>
      </c>
      <c r="AM60" s="146">
        <v>76</v>
      </c>
      <c r="AN60" s="147">
        <v>1</v>
      </c>
      <c r="AO60" s="147">
        <v>1</v>
      </c>
      <c r="AP60" s="116" t="s">
        <v>1294</v>
      </c>
      <c r="AQ60" s="147">
        <v>5</v>
      </c>
      <c r="AR60" s="147">
        <v>3</v>
      </c>
      <c r="AS60" s="149"/>
      <c r="AT60" s="122"/>
      <c r="AU60" s="142"/>
      <c r="AV60" s="149"/>
      <c r="AW60" s="150"/>
      <c r="AX60" s="149"/>
      <c r="AY60" s="149"/>
      <c r="AZ60" s="149"/>
      <c r="BA60" s="149"/>
      <c r="BB60" s="149"/>
      <c r="BC60" s="149"/>
      <c r="BD60" s="150" t="s">
        <v>698</v>
      </c>
      <c r="BE60" s="150"/>
      <c r="BF60" s="150"/>
      <c r="BG60" s="151" t="s">
        <v>699</v>
      </c>
      <c r="BH60" s="151" t="s">
        <v>700</v>
      </c>
      <c r="BI60" s="151" t="s">
        <v>701</v>
      </c>
      <c r="BJ60" s="152"/>
      <c r="BK60" s="152"/>
      <c r="BL60" s="153"/>
      <c r="BM60" s="154"/>
      <c r="BN60" s="155" t="s">
        <v>1290</v>
      </c>
      <c r="BO60" s="155" t="s">
        <v>1290</v>
      </c>
      <c r="BP60" s="257"/>
      <c r="BQ60" s="269" t="s">
        <v>1215</v>
      </c>
      <c r="BR60" s="269" t="s">
        <v>1143</v>
      </c>
      <c r="BS60" s="267">
        <v>44981</v>
      </c>
      <c r="BT60" s="133">
        <v>100</v>
      </c>
      <c r="BU60" s="132">
        <v>44981</v>
      </c>
      <c r="BV60" s="132"/>
      <c r="BW60" s="132"/>
      <c r="BX60" s="134"/>
      <c r="BY60" s="134"/>
      <c r="BZ60" s="134"/>
      <c r="CA60" s="132"/>
      <c r="CB60" s="135"/>
      <c r="CC60" s="132"/>
      <c r="CD60" s="132"/>
      <c r="CE60" s="136"/>
      <c r="CF60" s="136"/>
      <c r="CG60" s="136"/>
      <c r="CH60" s="135"/>
      <c r="CI60" s="129"/>
      <c r="CJ60" s="132">
        <v>45007</v>
      </c>
      <c r="CK60" s="132">
        <v>45007</v>
      </c>
      <c r="CL60" s="132"/>
      <c r="CM60" s="132">
        <v>45007</v>
      </c>
      <c r="CN60" s="133">
        <v>100</v>
      </c>
      <c r="CO60" s="132">
        <v>45007</v>
      </c>
      <c r="CP60" s="132"/>
      <c r="CQ60" s="132">
        <v>45007</v>
      </c>
      <c r="CR60" s="132">
        <v>45007</v>
      </c>
      <c r="CS60" s="240"/>
      <c r="CT60" s="132">
        <v>45007</v>
      </c>
      <c r="CU60" s="133">
        <v>100</v>
      </c>
      <c r="CV60" s="132">
        <v>45007</v>
      </c>
      <c r="CW60" s="116"/>
      <c r="CX60" s="149"/>
      <c r="CY60" s="149"/>
      <c r="CZ60" s="117">
        <v>45015</v>
      </c>
      <c r="DA60" s="117">
        <v>45016</v>
      </c>
      <c r="DB60" s="117"/>
      <c r="DC60" s="117">
        <v>45016</v>
      </c>
      <c r="DD60" s="133">
        <v>100</v>
      </c>
      <c r="DE60" s="117">
        <v>45016</v>
      </c>
      <c r="DF60" s="138"/>
      <c r="DG60" s="138">
        <v>45007</v>
      </c>
      <c r="DH60" s="139" t="s">
        <v>4446</v>
      </c>
      <c r="DI60" s="117">
        <v>45034</v>
      </c>
      <c r="DJ60" s="117">
        <v>45034</v>
      </c>
      <c r="DK60" s="117">
        <v>45034</v>
      </c>
      <c r="DL60" s="117">
        <v>45034</v>
      </c>
      <c r="DM60" s="240"/>
      <c r="DN60" s="240"/>
      <c r="DO60" s="240"/>
      <c r="DP60" s="240"/>
      <c r="DQ60" s="271"/>
      <c r="DR60" s="240"/>
      <c r="DS60" s="240"/>
      <c r="DT60" s="117">
        <v>45057</v>
      </c>
      <c r="DU60" s="117"/>
      <c r="DV60" s="117"/>
      <c r="DW60" s="117"/>
      <c r="DX60" s="133"/>
      <c r="DY60" s="117"/>
      <c r="DZ60" s="240"/>
      <c r="EA60" s="117"/>
      <c r="EB60" s="117"/>
      <c r="EC60" s="240"/>
      <c r="ED60" s="117"/>
      <c r="EE60" s="240"/>
      <c r="EF60" s="117"/>
      <c r="EG60" s="240"/>
      <c r="EH60" s="117"/>
      <c r="EI60" s="117"/>
      <c r="EJ60" s="117"/>
      <c r="EK60" s="117"/>
      <c r="EL60" s="133"/>
      <c r="EM60" s="117"/>
      <c r="EN60" s="122"/>
      <c r="EO60" s="141"/>
      <c r="EP60" s="141"/>
      <c r="EQ60" s="141"/>
      <c r="ER60" s="141"/>
      <c r="ES60" s="141"/>
      <c r="ET60" s="141"/>
      <c r="EU60" s="141"/>
      <c r="EV60" s="240"/>
      <c r="EW60" s="240"/>
      <c r="EX60" s="240"/>
      <c r="EY60" s="240"/>
      <c r="EZ60" s="240"/>
      <c r="FA60" s="240"/>
      <c r="FB60" s="240"/>
      <c r="FC60" s="117">
        <v>45060</v>
      </c>
      <c r="FD60" s="117"/>
      <c r="FE60" s="117"/>
      <c r="FF60" s="117"/>
      <c r="FG60" s="133"/>
      <c r="FH60" s="133"/>
      <c r="FI60" s="117"/>
      <c r="FJ60" s="142"/>
      <c r="FK60" s="142"/>
      <c r="FL60" s="143">
        <v>243341</v>
      </c>
      <c r="FM60" s="143">
        <v>243341</v>
      </c>
      <c r="FN60" s="272" t="s">
        <v>708</v>
      </c>
      <c r="FO60" s="142"/>
      <c r="FP60" s="142"/>
      <c r="FQ60" s="143">
        <v>243341</v>
      </c>
      <c r="FR60" s="143">
        <v>243341</v>
      </c>
      <c r="FS60" s="139" t="s">
        <v>708</v>
      </c>
    </row>
    <row r="61" spans="1:175" ht="20.100000000000001" customHeight="1" x14ac:dyDescent="0.5">
      <c r="A61" s="109">
        <v>60</v>
      </c>
      <c r="B61" s="109" t="s">
        <v>674</v>
      </c>
      <c r="C61" s="109">
        <v>60</v>
      </c>
      <c r="D61" s="110" t="s">
        <v>675</v>
      </c>
      <c r="E61" s="110" t="s">
        <v>676</v>
      </c>
      <c r="F61" s="110" t="s">
        <v>1202</v>
      </c>
      <c r="G61" s="111" t="s">
        <v>74</v>
      </c>
      <c r="H61" s="110" t="s">
        <v>1295</v>
      </c>
      <c r="I61" s="110" t="s">
        <v>1296</v>
      </c>
      <c r="J61" s="110"/>
      <c r="K61" s="111" t="s">
        <v>1297</v>
      </c>
      <c r="L61" s="111" t="s">
        <v>1240</v>
      </c>
      <c r="M61" s="111"/>
      <c r="N61" s="111" t="s">
        <v>1207</v>
      </c>
      <c r="O61" s="112" t="s">
        <v>1298</v>
      </c>
      <c r="P61" s="113">
        <v>12.498946062161201</v>
      </c>
      <c r="Q61" s="113">
        <v>102.266612735967</v>
      </c>
      <c r="R61" s="114" t="s">
        <v>1299</v>
      </c>
      <c r="S61" s="114" t="s">
        <v>490</v>
      </c>
      <c r="T61" s="115"/>
      <c r="U61" s="115"/>
      <c r="V61" s="115"/>
      <c r="W61" s="115" t="s">
        <v>1300</v>
      </c>
      <c r="X61" s="115"/>
      <c r="Y61" s="115"/>
      <c r="Z61" s="181"/>
      <c r="AA61" s="181"/>
      <c r="AB61" s="115"/>
      <c r="AC61" s="211"/>
      <c r="AD61" s="166" t="s">
        <v>1211</v>
      </c>
      <c r="AE61" s="266" t="s">
        <v>1212</v>
      </c>
      <c r="AF61" s="267">
        <v>44981</v>
      </c>
      <c r="AG61" s="132">
        <v>44980</v>
      </c>
      <c r="AH61" s="118" t="s">
        <v>691</v>
      </c>
      <c r="AI61" s="118" t="s">
        <v>692</v>
      </c>
      <c r="AJ61" s="145">
        <v>7.2</v>
      </c>
      <c r="AK61" s="146">
        <v>9</v>
      </c>
      <c r="AL61" s="146">
        <v>4.2</v>
      </c>
      <c r="AM61" s="146">
        <v>64.8</v>
      </c>
      <c r="AN61" s="147">
        <v>1</v>
      </c>
      <c r="AO61" s="147">
        <v>2</v>
      </c>
      <c r="AP61" s="116" t="s">
        <v>1301</v>
      </c>
      <c r="AQ61" s="147" t="s">
        <v>1226</v>
      </c>
      <c r="AR61" s="147">
        <v>1</v>
      </c>
      <c r="AS61" s="149"/>
      <c r="AT61" s="122"/>
      <c r="AU61" s="142"/>
      <c r="AV61" s="149"/>
      <c r="AW61" s="150"/>
      <c r="AX61" s="149"/>
      <c r="AY61" s="149"/>
      <c r="AZ61" s="149"/>
      <c r="BA61" s="149"/>
      <c r="BB61" s="149"/>
      <c r="BC61" s="149"/>
      <c r="BD61" s="150" t="s">
        <v>698</v>
      </c>
      <c r="BE61" s="150"/>
      <c r="BF61" s="150"/>
      <c r="BG61" s="151" t="s">
        <v>699</v>
      </c>
      <c r="BH61" s="151" t="s">
        <v>700</v>
      </c>
      <c r="BI61" s="151" t="s">
        <v>701</v>
      </c>
      <c r="BJ61" s="152"/>
      <c r="BK61" s="152"/>
      <c r="BL61" s="153"/>
      <c r="BM61" s="154"/>
      <c r="BN61" s="155" t="s">
        <v>1298</v>
      </c>
      <c r="BO61" s="196" t="s">
        <v>1298</v>
      </c>
      <c r="BP61" s="196"/>
      <c r="BQ61" s="269" t="s">
        <v>1215</v>
      </c>
      <c r="BR61" s="269" t="s">
        <v>1143</v>
      </c>
      <c r="BS61" s="267">
        <v>44981</v>
      </c>
      <c r="BT61" s="133">
        <v>100</v>
      </c>
      <c r="BU61" s="132">
        <v>44980</v>
      </c>
      <c r="BV61" s="132"/>
      <c r="BW61" s="132"/>
      <c r="BX61" s="134"/>
      <c r="BY61" s="134"/>
      <c r="BZ61" s="134"/>
      <c r="CA61" s="132"/>
      <c r="CB61" s="135"/>
      <c r="CC61" s="132"/>
      <c r="CD61" s="132"/>
      <c r="CE61" s="136"/>
      <c r="CF61" s="136"/>
      <c r="CG61" s="136"/>
      <c r="CH61" s="135"/>
      <c r="CI61" s="129"/>
      <c r="CJ61" s="132">
        <v>45014</v>
      </c>
      <c r="CK61" s="132">
        <v>45014</v>
      </c>
      <c r="CL61" s="132"/>
      <c r="CM61" s="132">
        <v>45014</v>
      </c>
      <c r="CN61" s="133">
        <v>100</v>
      </c>
      <c r="CO61" s="132">
        <v>45014</v>
      </c>
      <c r="CP61" s="132"/>
      <c r="CQ61" s="132">
        <v>45014</v>
      </c>
      <c r="CR61" s="132">
        <v>45014</v>
      </c>
      <c r="CS61" s="132"/>
      <c r="CT61" s="132">
        <v>45015</v>
      </c>
      <c r="CU61" s="133">
        <v>100</v>
      </c>
      <c r="CV61" s="117">
        <v>45016</v>
      </c>
      <c r="CW61" s="129"/>
      <c r="CX61" s="149"/>
      <c r="CY61" s="149"/>
      <c r="CZ61" s="222">
        <v>45016</v>
      </c>
      <c r="DA61" s="117">
        <v>45020</v>
      </c>
      <c r="DB61" s="117"/>
      <c r="DC61" s="117">
        <v>45020</v>
      </c>
      <c r="DD61" s="133">
        <v>100</v>
      </c>
      <c r="DE61" s="117">
        <v>45022</v>
      </c>
      <c r="DF61" s="138"/>
      <c r="DG61" s="138">
        <v>45007</v>
      </c>
      <c r="DH61" s="139" t="s">
        <v>4446</v>
      </c>
      <c r="DI61" s="117">
        <v>45020</v>
      </c>
      <c r="DJ61" s="117">
        <v>45020</v>
      </c>
      <c r="DK61" s="117">
        <v>45020</v>
      </c>
      <c r="DL61" s="117">
        <v>45020</v>
      </c>
      <c r="DM61" s="240"/>
      <c r="DN61" s="240"/>
      <c r="DO61" s="240"/>
      <c r="DP61" s="240"/>
      <c r="DQ61" s="271"/>
      <c r="DR61" s="240"/>
      <c r="DS61" s="240"/>
      <c r="DT61" s="117">
        <v>45059</v>
      </c>
      <c r="DU61" s="117">
        <v>45054</v>
      </c>
      <c r="DV61" s="117"/>
      <c r="DW61" s="117">
        <v>45054</v>
      </c>
      <c r="DX61" s="133">
        <v>100</v>
      </c>
      <c r="DY61" s="117">
        <v>45054</v>
      </c>
      <c r="DZ61" s="240"/>
      <c r="EA61" s="117">
        <v>45044</v>
      </c>
      <c r="EB61" s="117">
        <v>45044</v>
      </c>
      <c r="EC61" s="240"/>
      <c r="ED61" s="117">
        <v>45044</v>
      </c>
      <c r="EE61" s="116">
        <v>100</v>
      </c>
      <c r="EF61" s="117">
        <v>45044</v>
      </c>
      <c r="EG61" s="240" t="s">
        <v>4457</v>
      </c>
      <c r="EH61" s="222">
        <v>45053</v>
      </c>
      <c r="EI61" s="222">
        <v>45053</v>
      </c>
      <c r="EJ61" s="222">
        <v>45053</v>
      </c>
      <c r="EK61" s="222">
        <v>45054</v>
      </c>
      <c r="EL61" s="440">
        <v>60</v>
      </c>
      <c r="EM61" s="117"/>
      <c r="EN61" s="122" t="s">
        <v>4699</v>
      </c>
      <c r="EO61" s="141"/>
      <c r="EP61" s="141"/>
      <c r="EQ61" s="141"/>
      <c r="ER61" s="141"/>
      <c r="ES61" s="141"/>
      <c r="ET61" s="141"/>
      <c r="EU61" s="141"/>
      <c r="EV61" s="240"/>
      <c r="EW61" s="240"/>
      <c r="EX61" s="240"/>
      <c r="EY61" s="240"/>
      <c r="EZ61" s="240"/>
      <c r="FA61" s="240"/>
      <c r="FB61" s="240"/>
      <c r="FC61" s="117">
        <v>45057</v>
      </c>
      <c r="FD61" s="117"/>
      <c r="FE61" s="117"/>
      <c r="FF61" s="117"/>
      <c r="FG61" s="133"/>
      <c r="FH61" s="133"/>
      <c r="FI61" s="117"/>
      <c r="FJ61" s="142"/>
      <c r="FK61" s="142"/>
      <c r="FL61" s="143">
        <v>243347</v>
      </c>
      <c r="FM61" s="143">
        <v>243347</v>
      </c>
      <c r="FN61" s="139" t="s">
        <v>708</v>
      </c>
      <c r="FO61" s="142"/>
      <c r="FP61" s="142"/>
      <c r="FQ61" s="143">
        <v>243347</v>
      </c>
      <c r="FR61" s="143">
        <v>243347</v>
      </c>
      <c r="FS61" s="139" t="s">
        <v>708</v>
      </c>
    </row>
    <row r="62" spans="1:175" ht="20.100000000000001" customHeight="1" x14ac:dyDescent="0.5">
      <c r="A62" s="109">
        <v>61</v>
      </c>
      <c r="B62" s="109" t="s">
        <v>674</v>
      </c>
      <c r="C62" s="109">
        <v>61</v>
      </c>
      <c r="D62" s="110" t="s">
        <v>675</v>
      </c>
      <c r="E62" s="110" t="s">
        <v>676</v>
      </c>
      <c r="F62" s="110" t="s">
        <v>1302</v>
      </c>
      <c r="G62" s="111" t="s">
        <v>59</v>
      </c>
      <c r="H62" s="110" t="s">
        <v>1303</v>
      </c>
      <c r="I62" s="110" t="s">
        <v>1303</v>
      </c>
      <c r="J62" s="110"/>
      <c r="K62" s="111" t="s">
        <v>1304</v>
      </c>
      <c r="L62" s="111" t="s">
        <v>1305</v>
      </c>
      <c r="M62" s="111"/>
      <c r="N62" s="111" t="s">
        <v>1306</v>
      </c>
      <c r="O62" s="111" t="s">
        <v>1307</v>
      </c>
      <c r="P62" s="113">
        <v>13.79129969033</v>
      </c>
      <c r="Q62" s="113">
        <v>101.157563025301</v>
      </c>
      <c r="R62" s="114" t="s">
        <v>1308</v>
      </c>
      <c r="S62" s="114" t="s">
        <v>1309</v>
      </c>
      <c r="T62" s="115" t="s">
        <v>1310</v>
      </c>
      <c r="U62" s="115" t="s">
        <v>1311</v>
      </c>
      <c r="V62" s="115"/>
      <c r="W62" s="115" t="s">
        <v>1312</v>
      </c>
      <c r="X62" s="115"/>
      <c r="Y62" s="115"/>
      <c r="Z62" s="181"/>
      <c r="AA62" s="181"/>
      <c r="AB62" s="115"/>
      <c r="AC62" s="211"/>
      <c r="AD62" s="166" t="s">
        <v>1313</v>
      </c>
      <c r="AE62" s="166" t="s">
        <v>1314</v>
      </c>
      <c r="AF62" s="117">
        <v>44984</v>
      </c>
      <c r="AG62" s="132">
        <v>44980</v>
      </c>
      <c r="AH62" s="118" t="s">
        <v>691</v>
      </c>
      <c r="AI62" s="118" t="s">
        <v>692</v>
      </c>
      <c r="AJ62" s="145">
        <v>6</v>
      </c>
      <c r="AK62" s="146">
        <v>9</v>
      </c>
      <c r="AL62" s="146">
        <v>3</v>
      </c>
      <c r="AM62" s="146">
        <v>54</v>
      </c>
      <c r="AN62" s="147">
        <v>2</v>
      </c>
      <c r="AO62" s="147">
        <v>2</v>
      </c>
      <c r="AP62" s="116" t="s">
        <v>1315</v>
      </c>
      <c r="AQ62" s="147"/>
      <c r="AR62" s="149"/>
      <c r="AS62" s="149"/>
      <c r="AT62" s="122">
        <v>44981</v>
      </c>
      <c r="AU62" s="148" t="s">
        <v>1316</v>
      </c>
      <c r="AV62" s="149" t="s">
        <v>696</v>
      </c>
      <c r="AW62" s="150"/>
      <c r="AX62" s="149"/>
      <c r="AY62" s="149"/>
      <c r="AZ62" s="149"/>
      <c r="BA62" s="147" t="s">
        <v>697</v>
      </c>
      <c r="BB62" s="147" t="s">
        <v>697</v>
      </c>
      <c r="BC62" s="149"/>
      <c r="BD62" s="150" t="s">
        <v>698</v>
      </c>
      <c r="BE62" s="150"/>
      <c r="BF62" s="150"/>
      <c r="BG62" s="151" t="s">
        <v>699</v>
      </c>
      <c r="BH62" s="151" t="s">
        <v>700</v>
      </c>
      <c r="BI62" s="151" t="s">
        <v>701</v>
      </c>
      <c r="BJ62" s="152"/>
      <c r="BK62" s="152"/>
      <c r="BL62" s="153"/>
      <c r="BM62" s="154"/>
      <c r="BN62" s="155" t="s">
        <v>1307</v>
      </c>
      <c r="BO62" s="130" t="s">
        <v>1307</v>
      </c>
      <c r="BP62" s="130"/>
      <c r="BQ62" s="116" t="s">
        <v>704</v>
      </c>
      <c r="BR62" s="116" t="s">
        <v>705</v>
      </c>
      <c r="BS62" s="132">
        <v>44980</v>
      </c>
      <c r="BT62" s="133">
        <v>100</v>
      </c>
      <c r="BU62" s="132">
        <v>44980</v>
      </c>
      <c r="BV62" s="132"/>
      <c r="BW62" s="132"/>
      <c r="BX62" s="134"/>
      <c r="BY62" s="134"/>
      <c r="BZ62" s="134"/>
      <c r="CA62" s="132"/>
      <c r="CB62" s="135"/>
      <c r="CC62" s="132"/>
      <c r="CD62" s="132"/>
      <c r="CE62" s="136"/>
      <c r="CF62" s="136"/>
      <c r="CG62" s="136"/>
      <c r="CH62" s="135"/>
      <c r="CI62" s="129" t="s">
        <v>701</v>
      </c>
      <c r="CJ62" s="117">
        <v>44992</v>
      </c>
      <c r="CK62" s="117">
        <v>44992</v>
      </c>
      <c r="CL62" s="117"/>
      <c r="CM62" s="117">
        <v>44992</v>
      </c>
      <c r="CN62" s="133">
        <v>100</v>
      </c>
      <c r="CO62" s="117">
        <v>44992</v>
      </c>
      <c r="CP62" s="117"/>
      <c r="CQ62" s="137" t="s">
        <v>706</v>
      </c>
      <c r="CR62" s="132"/>
      <c r="CS62" s="117"/>
      <c r="CT62" s="132"/>
      <c r="CU62" s="133"/>
      <c r="CV62" s="137" t="s">
        <v>4382</v>
      </c>
      <c r="CW62" s="117" t="s">
        <v>868</v>
      </c>
      <c r="CX62" s="147"/>
      <c r="CY62" s="149"/>
      <c r="CZ62" s="117">
        <v>44992</v>
      </c>
      <c r="DA62" s="117">
        <v>44992</v>
      </c>
      <c r="DB62" s="117"/>
      <c r="DC62" s="117">
        <v>44992</v>
      </c>
      <c r="DD62" s="133">
        <v>100</v>
      </c>
      <c r="DE62" s="117">
        <v>44992</v>
      </c>
      <c r="DF62" s="138"/>
      <c r="DG62" s="138">
        <v>45007</v>
      </c>
      <c r="DH62" s="139" t="s">
        <v>4446</v>
      </c>
      <c r="DI62" s="117">
        <v>45023</v>
      </c>
      <c r="DJ62" s="117">
        <v>45023</v>
      </c>
      <c r="DK62" s="117">
        <v>45023</v>
      </c>
      <c r="DL62" s="117">
        <v>45023</v>
      </c>
      <c r="DM62" s="117"/>
      <c r="DN62" s="117"/>
      <c r="DO62" s="117"/>
      <c r="DP62" s="117"/>
      <c r="DQ62" s="140"/>
      <c r="DR62" s="117"/>
      <c r="DS62" s="117"/>
      <c r="DT62" s="117">
        <v>45054</v>
      </c>
      <c r="DU62" s="117">
        <v>45054</v>
      </c>
      <c r="DV62" s="117"/>
      <c r="DW62" s="117">
        <v>45054</v>
      </c>
      <c r="DX62" s="133">
        <v>100</v>
      </c>
      <c r="DY62" s="117">
        <v>45054</v>
      </c>
      <c r="DZ62" s="117"/>
      <c r="EA62" s="117">
        <v>45038</v>
      </c>
      <c r="EB62" s="117">
        <v>45038</v>
      </c>
      <c r="EC62" s="117"/>
      <c r="ED62" s="117">
        <v>45038</v>
      </c>
      <c r="EE62" s="116">
        <v>100</v>
      </c>
      <c r="EF62" s="117">
        <v>45038</v>
      </c>
      <c r="EG62" s="117" t="s">
        <v>4458</v>
      </c>
      <c r="EH62" s="117">
        <v>45049</v>
      </c>
      <c r="EI62" s="117">
        <v>45049</v>
      </c>
      <c r="EJ62" s="117">
        <v>45049</v>
      </c>
      <c r="EK62" s="117">
        <v>45050</v>
      </c>
      <c r="EL62" s="116">
        <v>60</v>
      </c>
      <c r="EM62" s="117"/>
      <c r="EN62" s="122" t="s">
        <v>4458</v>
      </c>
      <c r="EO62" s="141"/>
      <c r="EP62" s="141"/>
      <c r="EQ62" s="141"/>
      <c r="ER62" s="141"/>
      <c r="ES62" s="141"/>
      <c r="ET62" s="141"/>
      <c r="EU62" s="141"/>
      <c r="EV62" s="117"/>
      <c r="EW62" s="117"/>
      <c r="EX62" s="117"/>
      <c r="EY62" s="117"/>
      <c r="EZ62" s="117"/>
      <c r="FA62" s="117"/>
      <c r="FB62" s="117"/>
      <c r="FC62" s="117">
        <v>45056</v>
      </c>
      <c r="FD62" s="117">
        <v>45056</v>
      </c>
      <c r="FE62" s="117">
        <v>45056</v>
      </c>
      <c r="FF62" s="117">
        <v>45057</v>
      </c>
      <c r="FG62" s="133">
        <v>70</v>
      </c>
      <c r="FH62" s="133"/>
      <c r="FI62" s="117"/>
      <c r="FJ62" s="142"/>
      <c r="FK62" s="142"/>
      <c r="FL62" s="143">
        <v>243350</v>
      </c>
      <c r="FM62" s="143">
        <v>243350</v>
      </c>
      <c r="FN62" s="139" t="s">
        <v>708</v>
      </c>
      <c r="FO62" s="142"/>
      <c r="FP62" s="142"/>
      <c r="FQ62" s="143">
        <v>243350</v>
      </c>
      <c r="FR62" s="143">
        <v>243350</v>
      </c>
      <c r="FS62" s="139" t="s">
        <v>708</v>
      </c>
    </row>
    <row r="63" spans="1:175" ht="20.100000000000001" customHeight="1" x14ac:dyDescent="0.5">
      <c r="A63" s="109">
        <v>62</v>
      </c>
      <c r="B63" s="109" t="s">
        <v>674</v>
      </c>
      <c r="C63" s="109">
        <v>62</v>
      </c>
      <c r="D63" s="110" t="s">
        <v>675</v>
      </c>
      <c r="E63" s="110" t="s">
        <v>676</v>
      </c>
      <c r="F63" s="110" t="s">
        <v>1302</v>
      </c>
      <c r="G63" s="111" t="s">
        <v>59</v>
      </c>
      <c r="H63" s="110" t="s">
        <v>1303</v>
      </c>
      <c r="I63" s="110" t="s">
        <v>1317</v>
      </c>
      <c r="J63" s="110"/>
      <c r="K63" s="111" t="s">
        <v>1318</v>
      </c>
      <c r="L63" s="111" t="s">
        <v>1305</v>
      </c>
      <c r="M63" s="111"/>
      <c r="N63" s="111" t="s">
        <v>1306</v>
      </c>
      <c r="O63" s="111" t="s">
        <v>1319</v>
      </c>
      <c r="P63" s="113">
        <v>13.770022613219099</v>
      </c>
      <c r="Q63" s="113">
        <v>101.13185901180699</v>
      </c>
      <c r="R63" s="114" t="s">
        <v>1320</v>
      </c>
      <c r="S63" s="114" t="s">
        <v>1321</v>
      </c>
      <c r="T63" s="115" t="s">
        <v>1322</v>
      </c>
      <c r="U63" s="115" t="s">
        <v>1323</v>
      </c>
      <c r="V63" s="115"/>
      <c r="W63" s="115" t="s">
        <v>1321</v>
      </c>
      <c r="X63" s="115"/>
      <c r="Y63" s="115"/>
      <c r="Z63" s="181"/>
      <c r="AA63" s="181"/>
      <c r="AB63" s="115"/>
      <c r="AC63" s="211"/>
      <c r="AD63" s="166" t="s">
        <v>1313</v>
      </c>
      <c r="AE63" s="166" t="s">
        <v>1314</v>
      </c>
      <c r="AF63" s="117">
        <v>44984</v>
      </c>
      <c r="AG63" s="132">
        <v>44980</v>
      </c>
      <c r="AH63" s="118" t="s">
        <v>691</v>
      </c>
      <c r="AI63" s="118" t="s">
        <v>692</v>
      </c>
      <c r="AJ63" s="145">
        <v>6</v>
      </c>
      <c r="AK63" s="146">
        <v>9</v>
      </c>
      <c r="AL63" s="146">
        <v>3.5</v>
      </c>
      <c r="AM63" s="146">
        <v>54</v>
      </c>
      <c r="AN63" s="147">
        <v>1</v>
      </c>
      <c r="AO63" s="147">
        <v>1</v>
      </c>
      <c r="AP63" s="116" t="s">
        <v>1324</v>
      </c>
      <c r="AQ63" s="147" t="s">
        <v>848</v>
      </c>
      <c r="AR63" s="147">
        <v>1</v>
      </c>
      <c r="AS63" s="149"/>
      <c r="AT63" s="122">
        <v>44981</v>
      </c>
      <c r="AU63" s="142"/>
      <c r="AV63" s="149" t="s">
        <v>696</v>
      </c>
      <c r="AW63" s="150" t="s">
        <v>1325</v>
      </c>
      <c r="AX63" s="149"/>
      <c r="AY63" s="147" t="s">
        <v>1326</v>
      </c>
      <c r="AZ63" s="149"/>
      <c r="BA63" s="149"/>
      <c r="BB63" s="149"/>
      <c r="BC63" s="149"/>
      <c r="BD63" s="150" t="s">
        <v>698</v>
      </c>
      <c r="BE63" s="150"/>
      <c r="BF63" s="150"/>
      <c r="BG63" s="151" t="s">
        <v>699</v>
      </c>
      <c r="BH63" s="151" t="s">
        <v>700</v>
      </c>
      <c r="BI63" s="151" t="s">
        <v>701</v>
      </c>
      <c r="BJ63" s="152"/>
      <c r="BK63" s="152"/>
      <c r="BL63" s="153"/>
      <c r="BM63" s="154"/>
      <c r="BN63" s="155" t="s">
        <v>1327</v>
      </c>
      <c r="BO63" s="130" t="s">
        <v>1319</v>
      </c>
      <c r="BP63" s="130"/>
      <c r="BQ63" s="116" t="s">
        <v>704</v>
      </c>
      <c r="BR63" s="116" t="s">
        <v>705</v>
      </c>
      <c r="BS63" s="132">
        <v>44980</v>
      </c>
      <c r="BT63" s="133">
        <v>100</v>
      </c>
      <c r="BU63" s="132">
        <v>44980</v>
      </c>
      <c r="BV63" s="132"/>
      <c r="BW63" s="132"/>
      <c r="BX63" s="134"/>
      <c r="BY63" s="134"/>
      <c r="BZ63" s="134"/>
      <c r="CA63" s="132"/>
      <c r="CB63" s="135"/>
      <c r="CC63" s="132"/>
      <c r="CD63" s="132"/>
      <c r="CE63" s="136"/>
      <c r="CF63" s="136"/>
      <c r="CG63" s="136"/>
      <c r="CH63" s="135"/>
      <c r="CI63" s="129" t="s">
        <v>701</v>
      </c>
      <c r="CJ63" s="117">
        <v>44992</v>
      </c>
      <c r="CK63" s="117">
        <v>44992</v>
      </c>
      <c r="CL63" s="117"/>
      <c r="CM63" s="117">
        <v>44992</v>
      </c>
      <c r="CN63" s="133">
        <v>100</v>
      </c>
      <c r="CO63" s="117">
        <v>44992</v>
      </c>
      <c r="CP63" s="117"/>
      <c r="CQ63" s="435">
        <v>45054</v>
      </c>
      <c r="CR63" s="435">
        <v>45054</v>
      </c>
      <c r="CS63" s="436"/>
      <c r="CT63" s="435">
        <v>45054</v>
      </c>
      <c r="CU63" s="437">
        <v>100</v>
      </c>
      <c r="CV63" s="435">
        <v>45054</v>
      </c>
      <c r="CW63" s="117"/>
      <c r="CX63" s="147"/>
      <c r="CY63" s="149" t="s">
        <v>1326</v>
      </c>
      <c r="CZ63" s="117">
        <v>44992</v>
      </c>
      <c r="DA63" s="117">
        <v>44993</v>
      </c>
      <c r="DB63" s="117"/>
      <c r="DC63" s="117">
        <v>44993</v>
      </c>
      <c r="DD63" s="133">
        <v>100</v>
      </c>
      <c r="DE63" s="117">
        <v>44993</v>
      </c>
      <c r="DF63" s="138"/>
      <c r="DG63" s="138">
        <v>45007</v>
      </c>
      <c r="DH63" s="139" t="s">
        <v>4446</v>
      </c>
      <c r="DI63" s="117">
        <v>45022</v>
      </c>
      <c r="DJ63" s="117">
        <v>45022</v>
      </c>
      <c r="DK63" s="117">
        <v>45022</v>
      </c>
      <c r="DL63" s="117">
        <v>45022</v>
      </c>
      <c r="DM63" s="117"/>
      <c r="DN63" s="117"/>
      <c r="DO63" s="117"/>
      <c r="DP63" s="117"/>
      <c r="DQ63" s="140"/>
      <c r="DR63" s="117"/>
      <c r="DS63" s="117"/>
      <c r="DT63" s="117"/>
      <c r="DU63" s="117"/>
      <c r="DV63" s="117"/>
      <c r="DW63" s="117"/>
      <c r="DX63" s="133"/>
      <c r="DY63" s="117"/>
      <c r="DZ63" s="117"/>
      <c r="EA63" s="117">
        <v>45035</v>
      </c>
      <c r="EB63" s="117">
        <v>45035</v>
      </c>
      <c r="EC63" s="117"/>
      <c r="ED63" s="117">
        <v>45035</v>
      </c>
      <c r="EE63" s="116">
        <v>100</v>
      </c>
      <c r="EF63" s="117">
        <v>45035</v>
      </c>
      <c r="EG63" s="117" t="s">
        <v>4459</v>
      </c>
      <c r="EH63" s="117"/>
      <c r="EI63" s="117"/>
      <c r="EJ63" s="117"/>
      <c r="EK63" s="117"/>
      <c r="EL63" s="133"/>
      <c r="EM63" s="117"/>
      <c r="EN63" s="122"/>
      <c r="EO63" s="141"/>
      <c r="EP63" s="141"/>
      <c r="EQ63" s="141"/>
      <c r="ER63" s="141"/>
      <c r="ES63" s="141"/>
      <c r="ET63" s="141"/>
      <c r="EU63" s="141"/>
      <c r="EV63" s="117"/>
      <c r="EW63" s="117"/>
      <c r="EX63" s="117"/>
      <c r="EY63" s="117"/>
      <c r="EZ63" s="117"/>
      <c r="FA63" s="117"/>
      <c r="FB63" s="117"/>
      <c r="FC63" s="117"/>
      <c r="FD63" s="117"/>
      <c r="FE63" s="117"/>
      <c r="FF63" s="117"/>
      <c r="FG63" s="133"/>
      <c r="FH63" s="133"/>
      <c r="FI63" s="117"/>
      <c r="FJ63" s="142"/>
      <c r="FK63" s="142"/>
      <c r="FL63" s="143">
        <v>243354</v>
      </c>
      <c r="FM63" s="143">
        <v>243354</v>
      </c>
      <c r="FN63" s="139" t="s">
        <v>708</v>
      </c>
      <c r="FO63" s="142"/>
      <c r="FP63" s="142"/>
      <c r="FQ63" s="143">
        <v>243354</v>
      </c>
      <c r="FR63" s="143">
        <v>243354</v>
      </c>
      <c r="FS63" s="139" t="s">
        <v>708</v>
      </c>
    </row>
    <row r="64" spans="1:175" ht="20.100000000000001" customHeight="1" x14ac:dyDescent="0.5">
      <c r="A64" s="109">
        <v>63</v>
      </c>
      <c r="B64" s="109" t="s">
        <v>674</v>
      </c>
      <c r="C64" s="109">
        <v>63</v>
      </c>
      <c r="D64" s="110" t="s">
        <v>675</v>
      </c>
      <c r="E64" s="110" t="s">
        <v>676</v>
      </c>
      <c r="F64" s="110" t="s">
        <v>1302</v>
      </c>
      <c r="G64" s="111" t="s">
        <v>59</v>
      </c>
      <c r="H64" s="110" t="s">
        <v>1328</v>
      </c>
      <c r="I64" s="110" t="s">
        <v>1329</v>
      </c>
      <c r="J64" s="110"/>
      <c r="K64" s="111" t="s">
        <v>1330</v>
      </c>
      <c r="L64" s="111" t="s">
        <v>1331</v>
      </c>
      <c r="M64" s="111" t="s">
        <v>912</v>
      </c>
      <c r="N64" s="111" t="s">
        <v>1306</v>
      </c>
      <c r="O64" s="111" t="s">
        <v>1332</v>
      </c>
      <c r="P64" s="113">
        <v>13.9190531168195</v>
      </c>
      <c r="Q64" s="113">
        <v>100.932397788147</v>
      </c>
      <c r="R64" s="114" t="s">
        <v>1333</v>
      </c>
      <c r="S64" s="114" t="s">
        <v>1334</v>
      </c>
      <c r="T64" s="115" t="s">
        <v>1335</v>
      </c>
      <c r="U64" s="115" t="s">
        <v>1336</v>
      </c>
      <c r="V64" s="115"/>
      <c r="W64" s="115" t="s">
        <v>1337</v>
      </c>
      <c r="X64" s="115"/>
      <c r="Y64" s="115"/>
      <c r="Z64" s="181"/>
      <c r="AA64" s="181"/>
      <c r="AB64" s="115"/>
      <c r="AC64" s="211"/>
      <c r="AD64" s="276" t="s">
        <v>1338</v>
      </c>
      <c r="AE64" s="121" t="s">
        <v>1339</v>
      </c>
      <c r="AF64" s="117" t="s">
        <v>690</v>
      </c>
      <c r="AG64" s="117">
        <v>44967</v>
      </c>
      <c r="AH64" s="277" t="s">
        <v>691</v>
      </c>
      <c r="AI64" s="277" t="s">
        <v>692</v>
      </c>
      <c r="AJ64" s="145">
        <v>6.1</v>
      </c>
      <c r="AK64" s="146">
        <v>8.5</v>
      </c>
      <c r="AL64" s="146">
        <v>3.2</v>
      </c>
      <c r="AM64" s="146">
        <v>51.849999999999994</v>
      </c>
      <c r="AN64" s="147">
        <v>1</v>
      </c>
      <c r="AO64" s="147">
        <v>2</v>
      </c>
      <c r="AP64" s="116" t="s">
        <v>777</v>
      </c>
      <c r="AQ64" s="147" t="s">
        <v>848</v>
      </c>
      <c r="AR64" s="147">
        <v>1</v>
      </c>
      <c r="AS64" s="149"/>
      <c r="AT64" s="122">
        <v>44981</v>
      </c>
      <c r="AU64" s="142"/>
      <c r="AV64" s="149" t="s">
        <v>725</v>
      </c>
      <c r="AW64" s="150" t="s">
        <v>753</v>
      </c>
      <c r="AX64" s="147"/>
      <c r="AY64" s="147"/>
      <c r="AZ64" s="147"/>
      <c r="BA64" s="147"/>
      <c r="BB64" s="147"/>
      <c r="BC64" s="147"/>
      <c r="BD64" s="150"/>
      <c r="BE64" s="150" t="s">
        <v>1340</v>
      </c>
      <c r="BF64" s="158">
        <v>1</v>
      </c>
      <c r="BG64" s="151" t="s">
        <v>699</v>
      </c>
      <c r="BH64" s="151" t="s">
        <v>700</v>
      </c>
      <c r="BI64" s="151" t="s">
        <v>701</v>
      </c>
      <c r="BJ64" s="152"/>
      <c r="BK64" s="152"/>
      <c r="BL64" s="153"/>
      <c r="BM64" s="154"/>
      <c r="BN64" s="155" t="s">
        <v>1332</v>
      </c>
      <c r="BO64" s="130" t="s">
        <v>1332</v>
      </c>
      <c r="BP64" s="130"/>
      <c r="BQ64" s="116" t="s">
        <v>704</v>
      </c>
      <c r="BR64" s="116" t="s">
        <v>705</v>
      </c>
      <c r="BS64" s="132">
        <v>44967</v>
      </c>
      <c r="BT64" s="133">
        <v>100</v>
      </c>
      <c r="BU64" s="132">
        <v>44967</v>
      </c>
      <c r="BV64" s="132"/>
      <c r="BW64" s="132"/>
      <c r="BX64" s="134"/>
      <c r="BY64" s="134"/>
      <c r="BZ64" s="134"/>
      <c r="CA64" s="132"/>
      <c r="CB64" s="135"/>
      <c r="CC64" s="132"/>
      <c r="CD64" s="132"/>
      <c r="CE64" s="136"/>
      <c r="CF64" s="136"/>
      <c r="CG64" s="136"/>
      <c r="CH64" s="135"/>
      <c r="CI64" s="129" t="s">
        <v>701</v>
      </c>
      <c r="CJ64" s="132">
        <v>45021</v>
      </c>
      <c r="CK64" s="132">
        <v>45021</v>
      </c>
      <c r="CL64" s="132"/>
      <c r="CM64" s="132">
        <v>45021</v>
      </c>
      <c r="CN64" s="133">
        <v>100</v>
      </c>
      <c r="CO64" s="132">
        <v>45021</v>
      </c>
      <c r="CP64" s="132"/>
      <c r="CQ64" s="132">
        <v>45027</v>
      </c>
      <c r="CR64" s="132">
        <v>45027</v>
      </c>
      <c r="CS64" s="117"/>
      <c r="CT64" s="132">
        <v>45027</v>
      </c>
      <c r="CU64" s="133">
        <v>100</v>
      </c>
      <c r="CV64" s="132">
        <v>45027</v>
      </c>
      <c r="CW64" s="117"/>
      <c r="CX64" s="147"/>
      <c r="CY64" s="149"/>
      <c r="CZ64" s="169">
        <v>45021</v>
      </c>
      <c r="DA64" s="117">
        <v>45021</v>
      </c>
      <c r="DB64" s="117"/>
      <c r="DC64" s="117">
        <v>45021</v>
      </c>
      <c r="DD64" s="133">
        <v>100</v>
      </c>
      <c r="DE64" s="117">
        <v>45021</v>
      </c>
      <c r="DF64" s="138"/>
      <c r="DG64" s="138">
        <v>45019</v>
      </c>
      <c r="DH64" s="139" t="s">
        <v>4413</v>
      </c>
      <c r="DI64" s="117">
        <v>45040</v>
      </c>
      <c r="DJ64" s="117">
        <v>45040</v>
      </c>
      <c r="DK64" s="117">
        <v>45040</v>
      </c>
      <c r="DL64" s="117">
        <v>45040</v>
      </c>
      <c r="DM64" s="117">
        <v>45034</v>
      </c>
      <c r="DN64" s="117">
        <v>45034</v>
      </c>
      <c r="DO64" s="117"/>
      <c r="DP64" s="117">
        <v>45034</v>
      </c>
      <c r="DQ64" s="133">
        <v>100</v>
      </c>
      <c r="DR64" s="117">
        <v>45034</v>
      </c>
      <c r="DS64" s="117"/>
      <c r="DT64" s="117">
        <v>45034</v>
      </c>
      <c r="DU64" s="117">
        <v>45034</v>
      </c>
      <c r="DV64" s="117"/>
      <c r="DW64" s="117">
        <v>45034</v>
      </c>
      <c r="DX64" s="133">
        <v>100</v>
      </c>
      <c r="DY64" s="117">
        <v>45034</v>
      </c>
      <c r="DZ64" s="117"/>
      <c r="EA64" s="117">
        <v>45034</v>
      </c>
      <c r="EB64" s="117">
        <v>45034</v>
      </c>
      <c r="EC64" s="117"/>
      <c r="ED64" s="117">
        <v>45034</v>
      </c>
      <c r="EE64" s="116">
        <v>100</v>
      </c>
      <c r="EF64" s="117">
        <v>45034</v>
      </c>
      <c r="EG64" s="117" t="s">
        <v>780</v>
      </c>
      <c r="EH64" s="117">
        <v>45034</v>
      </c>
      <c r="EI64" s="117">
        <v>45034</v>
      </c>
      <c r="EJ64" s="117">
        <v>45034</v>
      </c>
      <c r="EK64" s="117">
        <v>45035</v>
      </c>
      <c r="EL64" s="116">
        <v>60</v>
      </c>
      <c r="EM64" s="117"/>
      <c r="EN64" s="122" t="s">
        <v>780</v>
      </c>
      <c r="EO64" s="141"/>
      <c r="EP64" s="141"/>
      <c r="EQ64" s="141"/>
      <c r="ER64" s="141"/>
      <c r="ES64" s="141"/>
      <c r="ET64" s="141"/>
      <c r="EU64" s="141"/>
      <c r="EV64" s="117"/>
      <c r="EW64" s="117"/>
      <c r="EX64" s="117"/>
      <c r="EY64" s="117"/>
      <c r="EZ64" s="117"/>
      <c r="FA64" s="117"/>
      <c r="FB64" s="117"/>
      <c r="FC64" s="117">
        <v>45050</v>
      </c>
      <c r="FD64" s="117">
        <v>45050</v>
      </c>
      <c r="FE64" s="117">
        <v>45050</v>
      </c>
      <c r="FF64" s="117">
        <v>45021</v>
      </c>
      <c r="FG64" s="133">
        <v>70</v>
      </c>
      <c r="FH64" s="133"/>
      <c r="FI64" s="117"/>
      <c r="FJ64" s="142"/>
      <c r="FK64" s="142"/>
      <c r="FL64" s="143">
        <v>243347</v>
      </c>
      <c r="FM64" s="143">
        <v>243347</v>
      </c>
      <c r="FN64" s="139" t="s">
        <v>708</v>
      </c>
      <c r="FO64" s="142"/>
      <c r="FP64" s="142"/>
      <c r="FQ64" s="143">
        <v>243347</v>
      </c>
      <c r="FR64" s="143">
        <v>243347</v>
      </c>
      <c r="FS64" s="139" t="s">
        <v>708</v>
      </c>
    </row>
    <row r="65" spans="1:175" ht="20.100000000000001" customHeight="1" x14ac:dyDescent="0.5">
      <c r="A65" s="109">
        <v>64</v>
      </c>
      <c r="B65" s="109" t="s">
        <v>674</v>
      </c>
      <c r="C65" s="109">
        <v>64</v>
      </c>
      <c r="D65" s="110" t="s">
        <v>675</v>
      </c>
      <c r="E65" s="110" t="s">
        <v>676</v>
      </c>
      <c r="F65" s="110" t="s">
        <v>1302</v>
      </c>
      <c r="G65" s="111" t="s">
        <v>59</v>
      </c>
      <c r="H65" s="110" t="s">
        <v>1328</v>
      </c>
      <c r="I65" s="110" t="s">
        <v>1341</v>
      </c>
      <c r="J65" s="110"/>
      <c r="K65" s="111" t="s">
        <v>4460</v>
      </c>
      <c r="L65" s="111" t="s">
        <v>1331</v>
      </c>
      <c r="M65" s="111"/>
      <c r="N65" s="111" t="s">
        <v>1306</v>
      </c>
      <c r="O65" s="111" t="s">
        <v>1343</v>
      </c>
      <c r="P65" s="176">
        <v>13.917596037684399</v>
      </c>
      <c r="Q65" s="176">
        <v>101.02242921513</v>
      </c>
      <c r="R65" s="278" t="s">
        <v>1344</v>
      </c>
      <c r="S65" s="114" t="s">
        <v>1345</v>
      </c>
      <c r="T65" s="115" t="s">
        <v>1346</v>
      </c>
      <c r="U65" s="115" t="s">
        <v>1347</v>
      </c>
      <c r="V65" s="115"/>
      <c r="W65" s="265" t="s">
        <v>1345</v>
      </c>
      <c r="X65" s="265"/>
      <c r="Y65" s="115"/>
      <c r="Z65" s="181"/>
      <c r="AA65" s="181"/>
      <c r="AB65" s="265"/>
      <c r="AC65" s="211"/>
      <c r="AD65" s="166" t="s">
        <v>1313</v>
      </c>
      <c r="AE65" s="166" t="s">
        <v>1314</v>
      </c>
      <c r="AF65" s="117">
        <v>44985</v>
      </c>
      <c r="AG65" s="132">
        <v>44980</v>
      </c>
      <c r="AH65" s="118" t="s">
        <v>691</v>
      </c>
      <c r="AI65" s="118" t="s">
        <v>692</v>
      </c>
      <c r="AJ65" s="145">
        <v>4.8</v>
      </c>
      <c r="AK65" s="146">
        <v>10</v>
      </c>
      <c r="AL65" s="146">
        <v>2.5</v>
      </c>
      <c r="AM65" s="146">
        <v>48</v>
      </c>
      <c r="AN65" s="147">
        <v>1</v>
      </c>
      <c r="AO65" s="147">
        <v>1</v>
      </c>
      <c r="AP65" s="116"/>
      <c r="AQ65" s="147" t="s">
        <v>1226</v>
      </c>
      <c r="AR65" s="147">
        <v>3</v>
      </c>
      <c r="AS65" s="149"/>
      <c r="AT65" s="122">
        <v>44981</v>
      </c>
      <c r="AU65" s="142"/>
      <c r="AV65" s="149" t="s">
        <v>696</v>
      </c>
      <c r="AW65" s="150"/>
      <c r="AX65" s="149"/>
      <c r="AY65" s="149"/>
      <c r="AZ65" s="149"/>
      <c r="BA65" s="149"/>
      <c r="BB65" s="149"/>
      <c r="BC65" s="149"/>
      <c r="BD65" s="150" t="s">
        <v>698</v>
      </c>
      <c r="BE65" s="150"/>
      <c r="BF65" s="150"/>
      <c r="BG65" s="151" t="s">
        <v>699</v>
      </c>
      <c r="BH65" s="151" t="s">
        <v>700</v>
      </c>
      <c r="BI65" s="151" t="s">
        <v>701</v>
      </c>
      <c r="BJ65" s="152"/>
      <c r="BK65" s="152"/>
      <c r="BL65" s="153"/>
      <c r="BM65" s="154"/>
      <c r="BN65" s="155" t="s">
        <v>1343</v>
      </c>
      <c r="BO65" s="131" t="s">
        <v>1342</v>
      </c>
      <c r="BP65" s="131" t="s">
        <v>703</v>
      </c>
      <c r="BQ65" s="116" t="s">
        <v>704</v>
      </c>
      <c r="BR65" s="116" t="s">
        <v>705</v>
      </c>
      <c r="BS65" s="132">
        <v>44980</v>
      </c>
      <c r="BT65" s="133">
        <v>100</v>
      </c>
      <c r="BU65" s="132">
        <v>44980</v>
      </c>
      <c r="BV65" s="132"/>
      <c r="BW65" s="132"/>
      <c r="BX65" s="134"/>
      <c r="BY65" s="134"/>
      <c r="BZ65" s="134"/>
      <c r="CA65" s="132"/>
      <c r="CB65" s="135"/>
      <c r="CC65" s="132"/>
      <c r="CD65" s="132"/>
      <c r="CE65" s="136"/>
      <c r="CF65" s="136"/>
      <c r="CG65" s="136"/>
      <c r="CH65" s="135"/>
      <c r="CI65" s="129" t="s">
        <v>701</v>
      </c>
      <c r="CJ65" s="132">
        <v>44990</v>
      </c>
      <c r="CK65" s="132">
        <v>44990</v>
      </c>
      <c r="CL65" s="132"/>
      <c r="CM65" s="132">
        <v>44990</v>
      </c>
      <c r="CN65" s="133">
        <v>100</v>
      </c>
      <c r="CO65" s="132">
        <v>44990</v>
      </c>
      <c r="CP65" s="117"/>
      <c r="CQ65" s="137" t="s">
        <v>706</v>
      </c>
      <c r="CR65" s="132"/>
      <c r="CS65" s="117"/>
      <c r="CT65" s="132"/>
      <c r="CU65" s="133"/>
      <c r="CV65" s="137" t="s">
        <v>4382</v>
      </c>
      <c r="CW65" s="117"/>
      <c r="CX65" s="147"/>
      <c r="CY65" s="149"/>
      <c r="CZ65" s="117">
        <v>44990</v>
      </c>
      <c r="DA65" s="117">
        <v>44990</v>
      </c>
      <c r="DB65" s="117"/>
      <c r="DC65" s="117">
        <v>44990</v>
      </c>
      <c r="DD65" s="133">
        <v>100</v>
      </c>
      <c r="DE65" s="117">
        <v>44990</v>
      </c>
      <c r="DF65" s="138"/>
      <c r="DG65" s="138">
        <v>45019</v>
      </c>
      <c r="DH65" s="139" t="s">
        <v>4413</v>
      </c>
      <c r="DI65" s="117">
        <v>45040</v>
      </c>
      <c r="DJ65" s="117">
        <v>45040</v>
      </c>
      <c r="DK65" s="117">
        <v>45040</v>
      </c>
      <c r="DL65" s="117">
        <v>45040</v>
      </c>
      <c r="DM65" s="117">
        <v>45036</v>
      </c>
      <c r="DN65" s="117">
        <v>45036</v>
      </c>
      <c r="DO65" s="117"/>
      <c r="DP65" s="117">
        <v>45036</v>
      </c>
      <c r="DQ65" s="133">
        <v>100</v>
      </c>
      <c r="DR65" s="117">
        <v>45036</v>
      </c>
      <c r="DS65" s="117"/>
      <c r="DT65" s="117">
        <v>45036</v>
      </c>
      <c r="DU65" s="117">
        <v>45036</v>
      </c>
      <c r="DV65" s="117"/>
      <c r="DW65" s="117">
        <v>45036</v>
      </c>
      <c r="DX65" s="133">
        <v>100</v>
      </c>
      <c r="DY65" s="117">
        <v>45036</v>
      </c>
      <c r="DZ65" s="117"/>
      <c r="EA65" s="117">
        <v>45034</v>
      </c>
      <c r="EB65" s="117">
        <v>45034</v>
      </c>
      <c r="EC65" s="117"/>
      <c r="ED65" s="117">
        <v>45034</v>
      </c>
      <c r="EE65" s="116">
        <v>100</v>
      </c>
      <c r="EF65" s="117">
        <v>45034</v>
      </c>
      <c r="EG65" s="117" t="s">
        <v>780</v>
      </c>
      <c r="EH65" s="117">
        <v>45034</v>
      </c>
      <c r="EI65" s="117">
        <v>45034</v>
      </c>
      <c r="EJ65" s="117">
        <v>45034</v>
      </c>
      <c r="EK65" s="117">
        <v>45035</v>
      </c>
      <c r="EL65" s="116">
        <v>60</v>
      </c>
      <c r="EM65" s="117"/>
      <c r="EN65" s="122" t="s">
        <v>780</v>
      </c>
      <c r="EO65" s="141"/>
      <c r="EP65" s="141"/>
      <c r="EQ65" s="141"/>
      <c r="ER65" s="141"/>
      <c r="ES65" s="141"/>
      <c r="ET65" s="141"/>
      <c r="EU65" s="141"/>
      <c r="EV65" s="117"/>
      <c r="EW65" s="117"/>
      <c r="EX65" s="117"/>
      <c r="EY65" s="117"/>
      <c r="EZ65" s="117"/>
      <c r="FA65" s="117"/>
      <c r="FB65" s="117"/>
      <c r="FC65" s="117">
        <v>45049</v>
      </c>
      <c r="FD65" s="117">
        <v>45049</v>
      </c>
      <c r="FE65" s="117">
        <v>45049</v>
      </c>
      <c r="FF65" s="117">
        <v>45050</v>
      </c>
      <c r="FG65" s="133">
        <v>70</v>
      </c>
      <c r="FH65" s="133"/>
      <c r="FI65" s="117"/>
      <c r="FJ65" s="142"/>
      <c r="FK65" s="142"/>
      <c r="FL65" s="143"/>
      <c r="FM65" s="143"/>
      <c r="FN65" s="139"/>
      <c r="FO65" s="142"/>
      <c r="FP65" s="142"/>
      <c r="FQ65" s="143"/>
      <c r="FR65" s="143"/>
      <c r="FS65" s="139"/>
    </row>
    <row r="66" spans="1:175" ht="20.100000000000001" customHeight="1" x14ac:dyDescent="0.5">
      <c r="A66" s="109">
        <v>65</v>
      </c>
      <c r="B66" s="109" t="s">
        <v>674</v>
      </c>
      <c r="C66" s="109">
        <v>65</v>
      </c>
      <c r="D66" s="110" t="s">
        <v>675</v>
      </c>
      <c r="E66" s="110" t="s">
        <v>676</v>
      </c>
      <c r="F66" s="110" t="s">
        <v>1302</v>
      </c>
      <c r="G66" s="111" t="s">
        <v>59</v>
      </c>
      <c r="H66" s="110" t="s">
        <v>1348</v>
      </c>
      <c r="I66" s="110" t="s">
        <v>1349</v>
      </c>
      <c r="J66" s="110"/>
      <c r="K66" s="111" t="s">
        <v>4461</v>
      </c>
      <c r="L66" s="111" t="s">
        <v>1305</v>
      </c>
      <c r="M66" s="111"/>
      <c r="N66" s="111" t="s">
        <v>1306</v>
      </c>
      <c r="O66" s="111" t="s">
        <v>1351</v>
      </c>
      <c r="P66" s="113">
        <v>13.723236680616401</v>
      </c>
      <c r="Q66" s="113">
        <v>101.380237996465</v>
      </c>
      <c r="R66" s="114" t="s">
        <v>1352</v>
      </c>
      <c r="S66" s="114" t="s">
        <v>1353</v>
      </c>
      <c r="T66" s="115" t="s">
        <v>1354</v>
      </c>
      <c r="U66" s="115" t="s">
        <v>1355</v>
      </c>
      <c r="V66" s="115"/>
      <c r="W66" s="115" t="s">
        <v>1356</v>
      </c>
      <c r="X66" s="115"/>
      <c r="Y66" s="115"/>
      <c r="Z66" s="181"/>
      <c r="AA66" s="181"/>
      <c r="AB66" s="115"/>
      <c r="AC66" s="211"/>
      <c r="AD66" s="166" t="s">
        <v>1313</v>
      </c>
      <c r="AE66" s="166" t="s">
        <v>1314</v>
      </c>
      <c r="AF66" s="117">
        <v>44984</v>
      </c>
      <c r="AG66" s="132">
        <v>44980</v>
      </c>
      <c r="AH66" s="118" t="s">
        <v>691</v>
      </c>
      <c r="AI66" s="118" t="s">
        <v>692</v>
      </c>
      <c r="AJ66" s="145">
        <v>6</v>
      </c>
      <c r="AK66" s="146">
        <v>8.5</v>
      </c>
      <c r="AL66" s="146">
        <v>2</v>
      </c>
      <c r="AM66" s="146">
        <v>51</v>
      </c>
      <c r="AN66" s="147">
        <v>1</v>
      </c>
      <c r="AO66" s="147">
        <v>2</v>
      </c>
      <c r="AP66" s="116" t="s">
        <v>1357</v>
      </c>
      <c r="AQ66" s="147"/>
      <c r="AR66" s="149"/>
      <c r="AS66" s="149"/>
      <c r="AT66" s="122">
        <v>44981</v>
      </c>
      <c r="AU66" s="148" t="s">
        <v>1358</v>
      </c>
      <c r="AV66" s="149" t="s">
        <v>696</v>
      </c>
      <c r="AW66" s="150"/>
      <c r="AX66" s="147"/>
      <c r="AY66" s="147"/>
      <c r="AZ66" s="147"/>
      <c r="BA66" s="147"/>
      <c r="BB66" s="147"/>
      <c r="BC66" s="147"/>
      <c r="BD66" s="150"/>
      <c r="BE66" s="150" t="s">
        <v>1359</v>
      </c>
      <c r="BF66" s="158">
        <v>2</v>
      </c>
      <c r="BG66" s="151" t="s">
        <v>699</v>
      </c>
      <c r="BH66" s="151"/>
      <c r="BI66" s="151" t="s">
        <v>701</v>
      </c>
      <c r="BJ66" s="152"/>
      <c r="BK66" s="152"/>
      <c r="BL66" s="153"/>
      <c r="BM66" s="154"/>
      <c r="BN66" s="155" t="s">
        <v>1351</v>
      </c>
      <c r="BO66" s="131" t="s">
        <v>1350</v>
      </c>
      <c r="BP66" s="131" t="s">
        <v>703</v>
      </c>
      <c r="BQ66" s="116" t="s">
        <v>704</v>
      </c>
      <c r="BR66" s="116" t="s">
        <v>705</v>
      </c>
      <c r="BS66" s="132">
        <v>44980</v>
      </c>
      <c r="BT66" s="133">
        <v>100</v>
      </c>
      <c r="BU66" s="132">
        <v>44980</v>
      </c>
      <c r="BV66" s="132"/>
      <c r="BW66" s="132"/>
      <c r="BX66" s="134"/>
      <c r="BY66" s="134"/>
      <c r="BZ66" s="134"/>
      <c r="CA66" s="132"/>
      <c r="CB66" s="135"/>
      <c r="CC66" s="132"/>
      <c r="CD66" s="132"/>
      <c r="CE66" s="136"/>
      <c r="CF66" s="136"/>
      <c r="CG66" s="136"/>
      <c r="CH66" s="135"/>
      <c r="CI66" s="129" t="s">
        <v>701</v>
      </c>
      <c r="CJ66" s="117">
        <v>45006</v>
      </c>
      <c r="CK66" s="117">
        <v>45006</v>
      </c>
      <c r="CL66" s="117"/>
      <c r="CM66" s="117">
        <v>45006</v>
      </c>
      <c r="CN66" s="133">
        <v>100</v>
      </c>
      <c r="CO66" s="117">
        <v>45006</v>
      </c>
      <c r="CP66" s="117"/>
      <c r="CQ66" s="132">
        <v>45017</v>
      </c>
      <c r="CR66" s="132">
        <v>45017</v>
      </c>
      <c r="CS66" s="132"/>
      <c r="CT66" s="132">
        <v>45019</v>
      </c>
      <c r="CU66" s="133">
        <v>100</v>
      </c>
      <c r="CV66" s="117">
        <v>45020</v>
      </c>
      <c r="CW66" s="117"/>
      <c r="CX66" s="147"/>
      <c r="CY66" s="149"/>
      <c r="CZ66" s="117">
        <v>45006</v>
      </c>
      <c r="DA66" s="117">
        <v>45006</v>
      </c>
      <c r="DB66" s="117"/>
      <c r="DC66" s="117">
        <v>45006</v>
      </c>
      <c r="DD66" s="133">
        <v>100</v>
      </c>
      <c r="DE66" s="117">
        <v>45006</v>
      </c>
      <c r="DF66" s="138"/>
      <c r="DG66" s="138">
        <v>45012</v>
      </c>
      <c r="DH66" s="139" t="s">
        <v>4383</v>
      </c>
      <c r="DI66" s="117">
        <v>45034</v>
      </c>
      <c r="DJ66" s="117">
        <v>45034</v>
      </c>
      <c r="DK66" s="117">
        <v>45034</v>
      </c>
      <c r="DL66" s="117">
        <v>45034</v>
      </c>
      <c r="DM66" s="117"/>
      <c r="DN66" s="117"/>
      <c r="DO66" s="117"/>
      <c r="DP66" s="117"/>
      <c r="DQ66" s="140"/>
      <c r="DR66" s="117"/>
      <c r="DS66" s="117"/>
      <c r="DT66" s="117">
        <v>45054</v>
      </c>
      <c r="DU66" s="117">
        <v>45054</v>
      </c>
      <c r="DV66" s="117"/>
      <c r="DW66" s="117">
        <v>45054</v>
      </c>
      <c r="DX66" s="133">
        <v>100</v>
      </c>
      <c r="DY66" s="117">
        <v>45054</v>
      </c>
      <c r="DZ66" s="117"/>
      <c r="EA66" s="117">
        <v>45034</v>
      </c>
      <c r="EB66" s="117">
        <v>45034</v>
      </c>
      <c r="EC66" s="117"/>
      <c r="ED66" s="117">
        <v>45034</v>
      </c>
      <c r="EE66" s="116">
        <v>100</v>
      </c>
      <c r="EF66" s="117">
        <v>45034</v>
      </c>
      <c r="EG66" s="117" t="s">
        <v>780</v>
      </c>
      <c r="EH66" s="117">
        <v>45034</v>
      </c>
      <c r="EI66" s="117">
        <v>45034</v>
      </c>
      <c r="EJ66" s="117">
        <v>45034</v>
      </c>
      <c r="EK66" s="117">
        <v>45035</v>
      </c>
      <c r="EL66" s="116">
        <v>60</v>
      </c>
      <c r="EM66" s="117"/>
      <c r="EN66" s="122" t="s">
        <v>780</v>
      </c>
      <c r="EO66" s="141"/>
      <c r="EP66" s="141"/>
      <c r="EQ66" s="141"/>
      <c r="ER66" s="141"/>
      <c r="ES66" s="141"/>
      <c r="ET66" s="141"/>
      <c r="EU66" s="141"/>
      <c r="EV66" s="117"/>
      <c r="EW66" s="117"/>
      <c r="EX66" s="117"/>
      <c r="EY66" s="117"/>
      <c r="EZ66" s="117"/>
      <c r="FA66" s="117"/>
      <c r="FB66" s="117"/>
      <c r="FC66" s="117"/>
      <c r="FD66" s="117"/>
      <c r="FE66" s="117"/>
      <c r="FF66" s="117"/>
      <c r="FG66" s="133"/>
      <c r="FH66" s="133"/>
      <c r="FI66" s="117"/>
      <c r="FJ66" s="142"/>
      <c r="FK66" s="142"/>
      <c r="FL66" s="143">
        <v>243350</v>
      </c>
      <c r="FM66" s="143">
        <v>243350</v>
      </c>
      <c r="FN66" s="139" t="s">
        <v>708</v>
      </c>
      <c r="FO66" s="142"/>
      <c r="FP66" s="142"/>
      <c r="FQ66" s="143">
        <v>243350</v>
      </c>
      <c r="FR66" s="143">
        <v>243350</v>
      </c>
      <c r="FS66" s="157" t="s">
        <v>729</v>
      </c>
    </row>
    <row r="67" spans="1:175" ht="20.100000000000001" customHeight="1" x14ac:dyDescent="0.5">
      <c r="A67" s="109">
        <v>66</v>
      </c>
      <c r="B67" s="109" t="s">
        <v>674</v>
      </c>
      <c r="C67" s="109">
        <v>66</v>
      </c>
      <c r="D67" s="110" t="s">
        <v>675</v>
      </c>
      <c r="E67" s="110" t="s">
        <v>676</v>
      </c>
      <c r="F67" s="110" t="s">
        <v>1302</v>
      </c>
      <c r="G67" s="111" t="s">
        <v>59</v>
      </c>
      <c r="H67" s="110" t="s">
        <v>1348</v>
      </c>
      <c r="I67" s="110" t="s">
        <v>1360</v>
      </c>
      <c r="J67" s="110"/>
      <c r="K67" s="111" t="s">
        <v>1361</v>
      </c>
      <c r="L67" s="111" t="s">
        <v>1305</v>
      </c>
      <c r="M67" s="111"/>
      <c r="N67" s="111" t="s">
        <v>1306</v>
      </c>
      <c r="O67" s="111" t="s">
        <v>1362</v>
      </c>
      <c r="P67" s="113">
        <v>13.7564814903524</v>
      </c>
      <c r="Q67" s="113">
        <v>101.50617776763001</v>
      </c>
      <c r="R67" s="114" t="s">
        <v>1363</v>
      </c>
      <c r="S67" s="114" t="s">
        <v>1364</v>
      </c>
      <c r="T67" s="115" t="s">
        <v>1365</v>
      </c>
      <c r="U67" s="115" t="s">
        <v>1366</v>
      </c>
      <c r="V67" s="115"/>
      <c r="W67" s="115" t="s">
        <v>1367</v>
      </c>
      <c r="X67" s="115"/>
      <c r="Y67" s="115"/>
      <c r="Z67" s="181"/>
      <c r="AA67" s="181"/>
      <c r="AB67" s="115"/>
      <c r="AC67" s="211"/>
      <c r="AD67" s="166" t="s">
        <v>1313</v>
      </c>
      <c r="AE67" s="166" t="s">
        <v>1314</v>
      </c>
      <c r="AF67" s="117">
        <v>44984</v>
      </c>
      <c r="AG67" s="132">
        <v>44980</v>
      </c>
      <c r="AH67" s="118" t="s">
        <v>691</v>
      </c>
      <c r="AI67" s="118" t="s">
        <v>692</v>
      </c>
      <c r="AJ67" s="145">
        <v>8</v>
      </c>
      <c r="AK67" s="146">
        <v>8</v>
      </c>
      <c r="AL67" s="146">
        <v>4.5</v>
      </c>
      <c r="AM67" s="146">
        <v>64</v>
      </c>
      <c r="AN67" s="147">
        <v>1</v>
      </c>
      <c r="AO67" s="147">
        <v>1</v>
      </c>
      <c r="AP67" s="116" t="s">
        <v>1142</v>
      </c>
      <c r="AQ67" s="147" t="s">
        <v>1368</v>
      </c>
      <c r="AR67" s="147">
        <v>3</v>
      </c>
      <c r="AS67" s="149"/>
      <c r="AT67" s="122">
        <v>44981</v>
      </c>
      <c r="AU67" s="142"/>
      <c r="AV67" s="149" t="s">
        <v>696</v>
      </c>
      <c r="AW67" s="150" t="s">
        <v>975</v>
      </c>
      <c r="AX67" s="147"/>
      <c r="AY67" s="147"/>
      <c r="AZ67" s="147"/>
      <c r="BA67" s="147"/>
      <c r="BB67" s="147"/>
      <c r="BC67" s="147"/>
      <c r="BD67" s="150"/>
      <c r="BE67" s="150" t="s">
        <v>1369</v>
      </c>
      <c r="BF67" s="158">
        <v>2</v>
      </c>
      <c r="BG67" s="151" t="s">
        <v>699</v>
      </c>
      <c r="BH67" s="151" t="s">
        <v>700</v>
      </c>
      <c r="BI67" s="151" t="s">
        <v>701</v>
      </c>
      <c r="BJ67" s="152"/>
      <c r="BK67" s="152"/>
      <c r="BL67" s="153"/>
      <c r="BM67" s="154"/>
      <c r="BN67" s="155" t="s">
        <v>1362</v>
      </c>
      <c r="BO67" s="130" t="s">
        <v>1362</v>
      </c>
      <c r="BP67" s="130"/>
      <c r="BQ67" s="116" t="s">
        <v>704</v>
      </c>
      <c r="BR67" s="116" t="s">
        <v>705</v>
      </c>
      <c r="BS67" s="132">
        <v>44980</v>
      </c>
      <c r="BT67" s="133">
        <v>100</v>
      </c>
      <c r="BU67" s="132">
        <v>44980</v>
      </c>
      <c r="BV67" s="132"/>
      <c r="BW67" s="132"/>
      <c r="BX67" s="134"/>
      <c r="BY67" s="134"/>
      <c r="BZ67" s="134"/>
      <c r="CA67" s="132"/>
      <c r="CB67" s="135"/>
      <c r="CC67" s="132"/>
      <c r="CD67" s="132"/>
      <c r="CE67" s="136"/>
      <c r="CF67" s="136"/>
      <c r="CG67" s="136"/>
      <c r="CH67" s="135"/>
      <c r="CI67" s="129" t="s">
        <v>701</v>
      </c>
      <c r="CJ67" s="132">
        <v>45023</v>
      </c>
      <c r="CK67" s="132">
        <v>45023</v>
      </c>
      <c r="CL67" s="132"/>
      <c r="CM67" s="132">
        <v>45023</v>
      </c>
      <c r="CN67" s="133">
        <v>100</v>
      </c>
      <c r="CO67" s="132">
        <v>45023</v>
      </c>
      <c r="CP67" s="117"/>
      <c r="CQ67" s="132">
        <v>45021</v>
      </c>
      <c r="CR67" s="132">
        <v>45021</v>
      </c>
      <c r="CS67" s="132"/>
      <c r="CT67" s="132">
        <v>45022</v>
      </c>
      <c r="CU67" s="133">
        <v>100</v>
      </c>
      <c r="CV67" s="117">
        <v>45023</v>
      </c>
      <c r="CW67" s="117"/>
      <c r="CX67" s="147"/>
      <c r="CY67" s="149"/>
      <c r="CZ67" s="169">
        <v>44989</v>
      </c>
      <c r="DA67" s="117">
        <v>45023</v>
      </c>
      <c r="DB67" s="117"/>
      <c r="DC67" s="117">
        <v>45023</v>
      </c>
      <c r="DD67" s="133">
        <v>100</v>
      </c>
      <c r="DE67" s="117">
        <v>45023</v>
      </c>
      <c r="DF67" s="138"/>
      <c r="DG67" s="138">
        <v>45019</v>
      </c>
      <c r="DH67" s="139" t="s">
        <v>4413</v>
      </c>
      <c r="DI67" s="117">
        <v>45037</v>
      </c>
      <c r="DJ67" s="117">
        <v>45037</v>
      </c>
      <c r="DK67" s="117">
        <v>45037</v>
      </c>
      <c r="DL67" s="117">
        <v>45037</v>
      </c>
      <c r="DM67" s="117"/>
      <c r="DN67" s="117"/>
      <c r="DO67" s="117"/>
      <c r="DP67" s="117"/>
      <c r="DQ67" s="140"/>
      <c r="DR67" s="117"/>
      <c r="DS67" s="117"/>
      <c r="DT67" s="117">
        <v>45043</v>
      </c>
      <c r="DU67" s="117">
        <v>45043</v>
      </c>
      <c r="DV67" s="117"/>
      <c r="DW67" s="117">
        <v>45043</v>
      </c>
      <c r="DX67" s="133">
        <v>100</v>
      </c>
      <c r="DY67" s="117">
        <v>45043</v>
      </c>
      <c r="DZ67" s="117"/>
      <c r="EA67" s="117">
        <v>45038</v>
      </c>
      <c r="EB67" s="117">
        <v>45038</v>
      </c>
      <c r="EC67" s="117"/>
      <c r="ED67" s="117">
        <v>45038</v>
      </c>
      <c r="EE67" s="116">
        <v>100</v>
      </c>
      <c r="EF67" s="117">
        <v>45038</v>
      </c>
      <c r="EG67" s="117" t="s">
        <v>1044</v>
      </c>
      <c r="EH67" s="117">
        <v>45038</v>
      </c>
      <c r="EI67" s="117">
        <v>45038</v>
      </c>
      <c r="EJ67" s="117"/>
      <c r="EK67" s="117">
        <v>45038</v>
      </c>
      <c r="EL67" s="116">
        <v>100</v>
      </c>
      <c r="EM67" s="117">
        <v>45038</v>
      </c>
      <c r="EN67" s="122" t="s">
        <v>1044</v>
      </c>
      <c r="EO67" s="141"/>
      <c r="EP67" s="141"/>
      <c r="EQ67" s="141"/>
      <c r="ER67" s="141"/>
      <c r="ES67" s="141"/>
      <c r="ET67" s="141"/>
      <c r="EU67" s="141"/>
      <c r="EV67" s="117"/>
      <c r="EW67" s="117"/>
      <c r="EX67" s="117"/>
      <c r="EY67" s="117"/>
      <c r="EZ67" s="117"/>
      <c r="FA67" s="117"/>
      <c r="FB67" s="117"/>
      <c r="FC67" s="117">
        <v>45054</v>
      </c>
      <c r="FD67" s="117">
        <v>45054</v>
      </c>
      <c r="FE67" s="117">
        <v>45054</v>
      </c>
      <c r="FF67" s="117">
        <v>45055</v>
      </c>
      <c r="FG67" s="133">
        <v>70</v>
      </c>
      <c r="FH67" s="133"/>
      <c r="FI67" s="117"/>
      <c r="FJ67" s="142"/>
      <c r="FK67" s="142"/>
      <c r="FL67" s="143">
        <v>243354</v>
      </c>
      <c r="FM67" s="143">
        <v>243354</v>
      </c>
      <c r="FN67" s="139" t="s">
        <v>834</v>
      </c>
      <c r="FO67" s="142"/>
      <c r="FP67" s="142"/>
      <c r="FQ67" s="143">
        <v>243354</v>
      </c>
      <c r="FR67" s="143">
        <v>243354</v>
      </c>
      <c r="FS67" s="139" t="s">
        <v>708</v>
      </c>
    </row>
    <row r="68" spans="1:175" ht="20.100000000000001" customHeight="1" x14ac:dyDescent="0.5">
      <c r="A68" s="109">
        <v>67</v>
      </c>
      <c r="B68" s="109" t="s">
        <v>674</v>
      </c>
      <c r="C68" s="109">
        <v>67</v>
      </c>
      <c r="D68" s="110" t="s">
        <v>675</v>
      </c>
      <c r="E68" s="110" t="s">
        <v>676</v>
      </c>
      <c r="F68" s="110" t="s">
        <v>1302</v>
      </c>
      <c r="G68" s="111" t="s">
        <v>59</v>
      </c>
      <c r="H68" s="110" t="s">
        <v>1370</v>
      </c>
      <c r="I68" s="110" t="s">
        <v>1371</v>
      </c>
      <c r="J68" s="110"/>
      <c r="K68" s="111" t="s">
        <v>1372</v>
      </c>
      <c r="L68" s="111" t="s">
        <v>1305</v>
      </c>
      <c r="M68" s="111"/>
      <c r="N68" s="111" t="s">
        <v>1306</v>
      </c>
      <c r="O68" s="111" t="s">
        <v>1373</v>
      </c>
      <c r="P68" s="113">
        <v>13.6952882855957</v>
      </c>
      <c r="Q68" s="113">
        <v>101.16552416763</v>
      </c>
      <c r="R68" s="114" t="s">
        <v>1374</v>
      </c>
      <c r="S68" s="114" t="s">
        <v>1375</v>
      </c>
      <c r="T68" s="115"/>
      <c r="U68" s="115"/>
      <c r="V68" s="115"/>
      <c r="W68" s="115" t="s">
        <v>1376</v>
      </c>
      <c r="X68" s="115"/>
      <c r="Y68" s="115"/>
      <c r="Z68" s="181"/>
      <c r="AA68" s="181"/>
      <c r="AB68" s="115"/>
      <c r="AC68" s="211"/>
      <c r="AD68" s="166" t="s">
        <v>1313</v>
      </c>
      <c r="AE68" s="166" t="s">
        <v>1314</v>
      </c>
      <c r="AF68" s="117">
        <v>44985</v>
      </c>
      <c r="AG68" s="132">
        <v>44981</v>
      </c>
      <c r="AH68" s="118" t="s">
        <v>691</v>
      </c>
      <c r="AI68" s="118" t="s">
        <v>692</v>
      </c>
      <c r="AJ68" s="145">
        <v>6</v>
      </c>
      <c r="AK68" s="146">
        <v>18</v>
      </c>
      <c r="AL68" s="146">
        <v>3</v>
      </c>
      <c r="AM68" s="146">
        <v>108</v>
      </c>
      <c r="AN68" s="147">
        <v>1</v>
      </c>
      <c r="AO68" s="147">
        <v>2</v>
      </c>
      <c r="AP68" s="116"/>
      <c r="AQ68" s="147" t="s">
        <v>1226</v>
      </c>
      <c r="AR68" s="147">
        <v>3</v>
      </c>
      <c r="AS68" s="149"/>
      <c r="AT68" s="122"/>
      <c r="AU68" s="148" t="s">
        <v>1377</v>
      </c>
      <c r="AV68" s="149" t="s">
        <v>696</v>
      </c>
      <c r="AW68" s="150"/>
      <c r="AX68" s="149"/>
      <c r="AY68" s="149"/>
      <c r="AZ68" s="149"/>
      <c r="BA68" s="149"/>
      <c r="BB68" s="149"/>
      <c r="BC68" s="149"/>
      <c r="BD68" s="150"/>
      <c r="BE68" s="150"/>
      <c r="BF68" s="150"/>
      <c r="BG68" s="151" t="s">
        <v>699</v>
      </c>
      <c r="BH68" s="151" t="s">
        <v>700</v>
      </c>
      <c r="BI68" s="151" t="s">
        <v>701</v>
      </c>
      <c r="BJ68" s="279" t="s">
        <v>1377</v>
      </c>
      <c r="BK68" s="152"/>
      <c r="BL68" s="153"/>
      <c r="BM68" s="154"/>
      <c r="BN68" s="155" t="s">
        <v>1373</v>
      </c>
      <c r="BO68" s="130" t="s">
        <v>1373</v>
      </c>
      <c r="BP68" s="130"/>
      <c r="BQ68" s="116" t="s">
        <v>704</v>
      </c>
      <c r="BR68" s="116" t="s">
        <v>705</v>
      </c>
      <c r="BS68" s="132">
        <v>44981</v>
      </c>
      <c r="BT68" s="133">
        <v>100</v>
      </c>
      <c r="BU68" s="132">
        <v>44981</v>
      </c>
      <c r="BV68" s="132"/>
      <c r="BW68" s="132"/>
      <c r="BX68" s="134"/>
      <c r="BY68" s="134"/>
      <c r="BZ68" s="134"/>
      <c r="CA68" s="280"/>
      <c r="CB68" s="171"/>
      <c r="CC68" s="172"/>
      <c r="CD68" s="172"/>
      <c r="CE68" s="173"/>
      <c r="CF68" s="173"/>
      <c r="CG68" s="173"/>
      <c r="CH68" s="171"/>
      <c r="CI68" s="129" t="s">
        <v>701</v>
      </c>
      <c r="CJ68" s="117">
        <v>45006</v>
      </c>
      <c r="CK68" s="117">
        <v>45006</v>
      </c>
      <c r="CL68" s="117"/>
      <c r="CM68" s="117">
        <v>45006</v>
      </c>
      <c r="CN68" s="133">
        <v>100</v>
      </c>
      <c r="CO68" s="117">
        <v>45006</v>
      </c>
      <c r="CP68" s="117"/>
      <c r="CQ68" s="137" t="s">
        <v>706</v>
      </c>
      <c r="CR68" s="132"/>
      <c r="CS68" s="117"/>
      <c r="CT68" s="132"/>
      <c r="CU68" s="133"/>
      <c r="CV68" s="137" t="s">
        <v>4382</v>
      </c>
      <c r="CW68" s="117"/>
      <c r="CX68" s="147"/>
      <c r="CY68" s="149"/>
      <c r="CZ68" s="117">
        <v>45006</v>
      </c>
      <c r="DA68" s="117">
        <v>45006</v>
      </c>
      <c r="DB68" s="117"/>
      <c r="DC68" s="117">
        <v>45006</v>
      </c>
      <c r="DD68" s="133">
        <v>100</v>
      </c>
      <c r="DE68" s="117">
        <v>45006</v>
      </c>
      <c r="DF68" s="138"/>
      <c r="DG68" s="138">
        <v>45012</v>
      </c>
      <c r="DH68" s="139" t="s">
        <v>4383</v>
      </c>
      <c r="DI68" s="117">
        <v>45042</v>
      </c>
      <c r="DJ68" s="117">
        <v>45042</v>
      </c>
      <c r="DK68" s="117">
        <v>45042</v>
      </c>
      <c r="DL68" s="117">
        <v>45042</v>
      </c>
      <c r="DM68" s="117">
        <v>45040</v>
      </c>
      <c r="DN68" s="117">
        <v>45040</v>
      </c>
      <c r="DO68" s="117"/>
      <c r="DP68" s="117">
        <v>45040</v>
      </c>
      <c r="DQ68" s="133">
        <v>100</v>
      </c>
      <c r="DR68" s="117">
        <v>45040</v>
      </c>
      <c r="DS68" s="117"/>
      <c r="DT68" s="117">
        <v>45040</v>
      </c>
      <c r="DU68" s="117">
        <v>45040</v>
      </c>
      <c r="DV68" s="117"/>
      <c r="DW68" s="117">
        <v>45040</v>
      </c>
      <c r="DX68" s="133">
        <v>100</v>
      </c>
      <c r="DY68" s="117">
        <v>45040</v>
      </c>
      <c r="DZ68" s="117"/>
      <c r="EA68" s="117">
        <v>45038</v>
      </c>
      <c r="EB68" s="117">
        <v>45038</v>
      </c>
      <c r="EC68" s="117"/>
      <c r="ED68" s="117">
        <v>45038</v>
      </c>
      <c r="EE68" s="116">
        <v>100</v>
      </c>
      <c r="EF68" s="117">
        <v>45038</v>
      </c>
      <c r="EG68" s="117" t="s">
        <v>4462</v>
      </c>
      <c r="EH68" s="117">
        <v>45049</v>
      </c>
      <c r="EI68" s="117">
        <v>45049</v>
      </c>
      <c r="EJ68" s="117"/>
      <c r="EK68" s="117">
        <v>45049</v>
      </c>
      <c r="EL68" s="133">
        <v>100</v>
      </c>
      <c r="EM68" s="117">
        <v>45049</v>
      </c>
      <c r="EN68" s="122" t="s">
        <v>1044</v>
      </c>
      <c r="EO68" s="141"/>
      <c r="EP68" s="141"/>
      <c r="EQ68" s="141"/>
      <c r="ER68" s="141"/>
      <c r="ES68" s="141"/>
      <c r="ET68" s="141"/>
      <c r="EU68" s="141"/>
      <c r="EV68" s="117"/>
      <c r="EW68" s="117"/>
      <c r="EX68" s="117"/>
      <c r="EY68" s="117"/>
      <c r="EZ68" s="117"/>
      <c r="FA68" s="117"/>
      <c r="FB68" s="117"/>
      <c r="FC68" s="117"/>
      <c r="FD68" s="117"/>
      <c r="FE68" s="117"/>
      <c r="FF68" s="117"/>
      <c r="FG68" s="133"/>
      <c r="FH68" s="133"/>
      <c r="FI68" s="117"/>
      <c r="FJ68" s="142"/>
      <c r="FK68" s="142"/>
      <c r="FL68" s="143">
        <v>243347</v>
      </c>
      <c r="FM68" s="143">
        <v>243347</v>
      </c>
      <c r="FN68" s="139" t="s">
        <v>708</v>
      </c>
      <c r="FO68" s="142"/>
      <c r="FP68" s="142"/>
      <c r="FQ68" s="143">
        <v>243347</v>
      </c>
      <c r="FR68" s="143">
        <v>243347</v>
      </c>
      <c r="FS68" s="139" t="s">
        <v>708</v>
      </c>
    </row>
    <row r="69" spans="1:175" ht="20.100000000000001" customHeight="1" x14ac:dyDescent="0.5">
      <c r="A69" s="109">
        <v>68</v>
      </c>
      <c r="B69" s="109" t="s">
        <v>674</v>
      </c>
      <c r="C69" s="109">
        <v>68</v>
      </c>
      <c r="D69" s="110" t="s">
        <v>675</v>
      </c>
      <c r="E69" s="110" t="s">
        <v>676</v>
      </c>
      <c r="F69" s="110" t="s">
        <v>1302</v>
      </c>
      <c r="G69" s="111" t="s">
        <v>59</v>
      </c>
      <c r="H69" s="110" t="s">
        <v>1203</v>
      </c>
      <c r="I69" s="110" t="s">
        <v>1378</v>
      </c>
      <c r="J69" s="110"/>
      <c r="K69" s="111" t="s">
        <v>1379</v>
      </c>
      <c r="L69" s="111" t="s">
        <v>1331</v>
      </c>
      <c r="M69" s="111"/>
      <c r="N69" s="111" t="s">
        <v>1306</v>
      </c>
      <c r="O69" s="111" t="s">
        <v>1380</v>
      </c>
      <c r="P69" s="113">
        <v>13.6836212335926</v>
      </c>
      <c r="Q69" s="113">
        <v>100.8997709253</v>
      </c>
      <c r="R69" s="114" t="s">
        <v>1381</v>
      </c>
      <c r="S69" s="114" t="s">
        <v>1382</v>
      </c>
      <c r="T69" s="115"/>
      <c r="U69" s="115"/>
      <c r="V69" s="115"/>
      <c r="W69" s="115" t="s">
        <v>1383</v>
      </c>
      <c r="X69" s="115"/>
      <c r="Y69" s="115"/>
      <c r="Z69" s="181"/>
      <c r="AA69" s="181"/>
      <c r="AB69" s="115"/>
      <c r="AC69" s="211"/>
      <c r="AD69" s="166" t="s">
        <v>1384</v>
      </c>
      <c r="AE69" s="166" t="s">
        <v>1385</v>
      </c>
      <c r="AF69" s="117">
        <v>44985</v>
      </c>
      <c r="AG69" s="117">
        <v>44985</v>
      </c>
      <c r="AH69" s="118" t="s">
        <v>691</v>
      </c>
      <c r="AI69" s="118" t="s">
        <v>692</v>
      </c>
      <c r="AJ69" s="146">
        <v>6</v>
      </c>
      <c r="AK69" s="146">
        <v>9</v>
      </c>
      <c r="AL69" s="146">
        <v>3.4</v>
      </c>
      <c r="AM69" s="146">
        <v>54</v>
      </c>
      <c r="AN69" s="147">
        <v>2</v>
      </c>
      <c r="AO69" s="147">
        <v>2</v>
      </c>
      <c r="AP69" s="116"/>
      <c r="AQ69" s="147" t="s">
        <v>752</v>
      </c>
      <c r="AR69" s="149">
        <v>1</v>
      </c>
      <c r="AS69" s="149"/>
      <c r="AT69" s="122"/>
      <c r="AU69" s="142"/>
      <c r="AV69" s="149" t="s">
        <v>725</v>
      </c>
      <c r="AW69" s="150" t="s">
        <v>1386</v>
      </c>
      <c r="AX69" s="149"/>
      <c r="AY69" s="149"/>
      <c r="AZ69" s="149"/>
      <c r="BA69" s="149"/>
      <c r="BB69" s="149"/>
      <c r="BC69" s="149"/>
      <c r="BD69" s="150" t="s">
        <v>698</v>
      </c>
      <c r="BE69" s="150"/>
      <c r="BF69" s="150"/>
      <c r="BG69" s="151" t="s">
        <v>699</v>
      </c>
      <c r="BH69" s="151" t="s">
        <v>754</v>
      </c>
      <c r="BI69" s="151" t="s">
        <v>701</v>
      </c>
      <c r="BJ69" s="152"/>
      <c r="BK69" s="152"/>
      <c r="BL69" s="153"/>
      <c r="BM69" s="154"/>
      <c r="BN69" s="155" t="s">
        <v>1380</v>
      </c>
      <c r="BO69" s="130" t="s">
        <v>1380</v>
      </c>
      <c r="BP69" s="130"/>
      <c r="BQ69" s="116" t="s">
        <v>704</v>
      </c>
      <c r="BR69" s="116" t="s">
        <v>1143</v>
      </c>
      <c r="BS69" s="132">
        <v>44985</v>
      </c>
      <c r="BT69" s="133">
        <v>100</v>
      </c>
      <c r="BU69" s="117">
        <v>44985</v>
      </c>
      <c r="BV69" s="132"/>
      <c r="BW69" s="132"/>
      <c r="BX69" s="134"/>
      <c r="BY69" s="134"/>
      <c r="BZ69" s="134"/>
      <c r="CA69" s="132"/>
      <c r="CB69" s="138"/>
      <c r="CC69" s="117"/>
      <c r="CD69" s="117"/>
      <c r="CE69" s="223"/>
      <c r="CF69" s="223"/>
      <c r="CG69" s="223"/>
      <c r="CH69" s="138"/>
      <c r="CI69" s="129" t="s">
        <v>701</v>
      </c>
      <c r="CJ69" s="117">
        <v>44994</v>
      </c>
      <c r="CK69" s="117">
        <v>44994</v>
      </c>
      <c r="CL69" s="132"/>
      <c r="CM69" s="117">
        <v>44994</v>
      </c>
      <c r="CN69" s="133">
        <v>100</v>
      </c>
      <c r="CO69" s="117">
        <v>44994</v>
      </c>
      <c r="CP69" s="117"/>
      <c r="CQ69" s="117">
        <v>45037</v>
      </c>
      <c r="CR69" s="117">
        <v>45037</v>
      </c>
      <c r="CS69" s="117"/>
      <c r="CT69" s="117">
        <v>45037</v>
      </c>
      <c r="CU69" s="133">
        <v>100</v>
      </c>
      <c r="CV69" s="117">
        <v>45037</v>
      </c>
      <c r="CW69" s="117" t="s">
        <v>727</v>
      </c>
      <c r="CX69" s="147"/>
      <c r="CY69" s="149"/>
      <c r="CZ69" s="117">
        <v>44994</v>
      </c>
      <c r="DA69" s="117">
        <v>44994</v>
      </c>
      <c r="DB69" s="117"/>
      <c r="DC69" s="117">
        <v>44994</v>
      </c>
      <c r="DD69" s="133">
        <v>100</v>
      </c>
      <c r="DE69" s="117">
        <v>44994</v>
      </c>
      <c r="DF69" s="138"/>
      <c r="DG69" s="138">
        <v>45007</v>
      </c>
      <c r="DH69" s="139" t="s">
        <v>4446</v>
      </c>
      <c r="DI69" s="117">
        <v>45019</v>
      </c>
      <c r="DJ69" s="117">
        <v>45019</v>
      </c>
      <c r="DK69" s="117">
        <v>45019</v>
      </c>
      <c r="DL69" s="117">
        <v>45019</v>
      </c>
      <c r="DM69" s="117"/>
      <c r="DN69" s="117"/>
      <c r="DO69" s="117"/>
      <c r="DP69" s="117"/>
      <c r="DQ69" s="140"/>
      <c r="DR69" s="117"/>
      <c r="DS69" s="117"/>
      <c r="DT69" s="117">
        <v>45037</v>
      </c>
      <c r="DU69" s="117">
        <v>45037</v>
      </c>
      <c r="DV69" s="117"/>
      <c r="DW69" s="117">
        <v>45037</v>
      </c>
      <c r="DX69" s="133">
        <v>100</v>
      </c>
      <c r="DY69" s="117">
        <v>45037</v>
      </c>
      <c r="DZ69" s="117"/>
      <c r="EA69" s="117">
        <v>45035</v>
      </c>
      <c r="EB69" s="117">
        <v>45035</v>
      </c>
      <c r="EC69" s="117"/>
      <c r="ED69" s="117">
        <v>45035</v>
      </c>
      <c r="EE69" s="116">
        <v>100</v>
      </c>
      <c r="EF69" s="117">
        <v>45035</v>
      </c>
      <c r="EG69" s="117" t="s">
        <v>4463</v>
      </c>
      <c r="EH69" s="117">
        <v>45035</v>
      </c>
      <c r="EI69" s="117">
        <v>45035</v>
      </c>
      <c r="EJ69" s="117">
        <v>45035</v>
      </c>
      <c r="EK69" s="117">
        <v>45036</v>
      </c>
      <c r="EL69" s="116">
        <v>60</v>
      </c>
      <c r="EM69" s="117"/>
      <c r="EN69" s="122" t="s">
        <v>4463</v>
      </c>
      <c r="EO69" s="141"/>
      <c r="EP69" s="141"/>
      <c r="EQ69" s="141"/>
      <c r="ER69" s="141"/>
      <c r="ES69" s="141"/>
      <c r="ET69" s="141"/>
      <c r="EU69" s="141"/>
      <c r="EV69" s="117"/>
      <c r="EW69" s="117"/>
      <c r="EX69" s="117"/>
      <c r="EY69" s="117"/>
      <c r="EZ69" s="117"/>
      <c r="FA69" s="117"/>
      <c r="FB69" s="117"/>
      <c r="FC69" s="117">
        <v>45048</v>
      </c>
      <c r="FD69" s="117">
        <v>45048</v>
      </c>
      <c r="FE69" s="117">
        <v>45048</v>
      </c>
      <c r="FF69" s="117">
        <v>45049</v>
      </c>
      <c r="FG69" s="133">
        <v>70</v>
      </c>
      <c r="FH69" s="133"/>
      <c r="FI69" s="117"/>
      <c r="FJ69" s="142"/>
      <c r="FK69" s="142"/>
      <c r="FL69" s="143">
        <v>243347</v>
      </c>
      <c r="FM69" s="143">
        <v>243347</v>
      </c>
      <c r="FN69" s="139" t="s">
        <v>708</v>
      </c>
      <c r="FO69" s="142"/>
      <c r="FP69" s="142"/>
      <c r="FQ69" s="143">
        <v>243347</v>
      </c>
      <c r="FR69" s="143">
        <v>243347</v>
      </c>
      <c r="FS69" s="139" t="s">
        <v>708</v>
      </c>
    </row>
    <row r="70" spans="1:175" ht="20.100000000000001" customHeight="1" x14ac:dyDescent="0.5">
      <c r="A70" s="110">
        <v>69</v>
      </c>
      <c r="B70" s="109" t="s">
        <v>674</v>
      </c>
      <c r="C70" s="110">
        <v>69</v>
      </c>
      <c r="D70" s="110" t="s">
        <v>675</v>
      </c>
      <c r="E70" s="110" t="s">
        <v>676</v>
      </c>
      <c r="F70" s="110" t="s">
        <v>1302</v>
      </c>
      <c r="G70" s="111" t="s">
        <v>59</v>
      </c>
      <c r="H70" s="110" t="s">
        <v>1387</v>
      </c>
      <c r="I70" s="110" t="s">
        <v>1388</v>
      </c>
      <c r="J70" s="110"/>
      <c r="K70" s="111" t="s">
        <v>1389</v>
      </c>
      <c r="L70" s="111" t="s">
        <v>490</v>
      </c>
      <c r="M70" s="111"/>
      <c r="N70" s="111" t="s">
        <v>1306</v>
      </c>
      <c r="O70" s="111" t="s">
        <v>1391</v>
      </c>
      <c r="P70" s="176">
        <v>13.445172526278901</v>
      </c>
      <c r="Q70" s="176">
        <v>101.612205298932</v>
      </c>
      <c r="R70" s="278" t="s">
        <v>1392</v>
      </c>
      <c r="S70" s="114" t="s">
        <v>490</v>
      </c>
      <c r="T70" s="115"/>
      <c r="U70" s="115"/>
      <c r="V70" s="115"/>
      <c r="W70" s="265" t="s">
        <v>1393</v>
      </c>
      <c r="X70" s="265"/>
      <c r="Y70" s="115"/>
      <c r="Z70" s="181"/>
      <c r="AA70" s="181"/>
      <c r="AB70" s="265"/>
      <c r="AC70" s="211"/>
      <c r="AD70" s="166" t="s">
        <v>1313</v>
      </c>
      <c r="AE70" s="166" t="s">
        <v>1314</v>
      </c>
      <c r="AF70" s="117">
        <v>44985</v>
      </c>
      <c r="AG70" s="132">
        <v>44981</v>
      </c>
      <c r="AH70" s="118" t="s">
        <v>691</v>
      </c>
      <c r="AI70" s="118" t="s">
        <v>692</v>
      </c>
      <c r="AJ70" s="145">
        <v>10</v>
      </c>
      <c r="AK70" s="146">
        <v>16</v>
      </c>
      <c r="AL70" s="146">
        <v>3</v>
      </c>
      <c r="AM70" s="146">
        <v>160</v>
      </c>
      <c r="AN70" s="147">
        <v>1</v>
      </c>
      <c r="AO70" s="147">
        <v>1</v>
      </c>
      <c r="AP70" s="116"/>
      <c r="AQ70" s="147"/>
      <c r="AR70" s="149"/>
      <c r="AS70" s="149"/>
      <c r="AT70" s="122"/>
      <c r="AU70" s="148" t="s">
        <v>1394</v>
      </c>
      <c r="AV70" s="149" t="s">
        <v>696</v>
      </c>
      <c r="AW70" s="150"/>
      <c r="AX70" s="149"/>
      <c r="AY70" s="149"/>
      <c r="AZ70" s="149"/>
      <c r="BA70" s="149"/>
      <c r="BB70" s="149"/>
      <c r="BC70" s="149"/>
      <c r="BD70" s="150" t="s">
        <v>698</v>
      </c>
      <c r="BE70" s="150"/>
      <c r="BF70" s="150"/>
      <c r="BG70" s="151" t="s">
        <v>699</v>
      </c>
      <c r="BH70" s="151" t="s">
        <v>700</v>
      </c>
      <c r="BI70" s="151" t="s">
        <v>701</v>
      </c>
      <c r="BJ70" s="152"/>
      <c r="BK70" s="152"/>
      <c r="BL70" s="153"/>
      <c r="BM70" s="154"/>
      <c r="BN70" s="155" t="s">
        <v>1391</v>
      </c>
      <c r="BO70" s="131" t="s">
        <v>1390</v>
      </c>
      <c r="BP70" s="131" t="s">
        <v>703</v>
      </c>
      <c r="BQ70" s="116" t="s">
        <v>704</v>
      </c>
      <c r="BR70" s="116" t="s">
        <v>1143</v>
      </c>
      <c r="BS70" s="132">
        <v>44981</v>
      </c>
      <c r="BT70" s="133">
        <v>100</v>
      </c>
      <c r="BU70" s="132">
        <v>44981</v>
      </c>
      <c r="BV70" s="132"/>
      <c r="BW70" s="132"/>
      <c r="BX70" s="134"/>
      <c r="BY70" s="134"/>
      <c r="BZ70" s="134"/>
      <c r="CA70" s="132"/>
      <c r="CB70" s="135"/>
      <c r="CC70" s="132"/>
      <c r="CD70" s="132"/>
      <c r="CE70" s="136"/>
      <c r="CF70" s="136"/>
      <c r="CG70" s="136"/>
      <c r="CH70" s="135"/>
      <c r="CI70" s="129" t="s">
        <v>701</v>
      </c>
      <c r="CJ70" s="117">
        <v>45010</v>
      </c>
      <c r="CK70" s="117">
        <v>45010</v>
      </c>
      <c r="CL70" s="117"/>
      <c r="CM70" s="117">
        <v>45010</v>
      </c>
      <c r="CN70" s="133">
        <v>100</v>
      </c>
      <c r="CO70" s="117">
        <v>45010</v>
      </c>
      <c r="CP70" s="117"/>
      <c r="CQ70" s="137" t="s">
        <v>706</v>
      </c>
      <c r="CR70" s="132"/>
      <c r="CS70" s="117"/>
      <c r="CT70" s="132"/>
      <c r="CU70" s="133"/>
      <c r="CV70" s="137" t="s">
        <v>4382</v>
      </c>
      <c r="CW70" s="117"/>
      <c r="CX70" s="147"/>
      <c r="CY70" s="149"/>
      <c r="CZ70" s="117">
        <v>45010</v>
      </c>
      <c r="DA70" s="117">
        <v>45010</v>
      </c>
      <c r="DB70" s="117"/>
      <c r="DC70" s="117">
        <v>45010</v>
      </c>
      <c r="DD70" s="133">
        <v>100</v>
      </c>
      <c r="DE70" s="117">
        <v>45010</v>
      </c>
      <c r="DF70" s="138"/>
      <c r="DG70" s="138">
        <v>45019</v>
      </c>
      <c r="DH70" s="139" t="s">
        <v>4413</v>
      </c>
      <c r="DI70" s="117">
        <v>45035</v>
      </c>
      <c r="DJ70" s="117">
        <v>45035</v>
      </c>
      <c r="DK70" s="117">
        <v>45035</v>
      </c>
      <c r="DL70" s="117">
        <v>45035</v>
      </c>
      <c r="DM70" s="117"/>
      <c r="DN70" s="117"/>
      <c r="DO70" s="117"/>
      <c r="DP70" s="117"/>
      <c r="DQ70" s="140"/>
      <c r="DR70" s="117"/>
      <c r="DS70" s="117"/>
      <c r="DT70" s="117">
        <v>45043</v>
      </c>
      <c r="DU70" s="117">
        <v>45043</v>
      </c>
      <c r="DV70" s="117"/>
      <c r="DW70" s="117">
        <v>45043</v>
      </c>
      <c r="DX70" s="133">
        <v>100</v>
      </c>
      <c r="DY70" s="117">
        <v>45043</v>
      </c>
      <c r="DZ70" s="117"/>
      <c r="EA70" s="117">
        <v>45035</v>
      </c>
      <c r="EB70" s="117">
        <v>45035</v>
      </c>
      <c r="EC70" s="117"/>
      <c r="ED70" s="117">
        <v>45035</v>
      </c>
      <c r="EE70" s="116">
        <v>100</v>
      </c>
      <c r="EF70" s="117">
        <v>45035</v>
      </c>
      <c r="EG70" s="117" t="s">
        <v>1044</v>
      </c>
      <c r="EH70" s="117">
        <v>45035</v>
      </c>
      <c r="EI70" s="117">
        <v>45035</v>
      </c>
      <c r="EJ70" s="117"/>
      <c r="EK70" s="117">
        <v>45035</v>
      </c>
      <c r="EL70" s="116">
        <v>100</v>
      </c>
      <c r="EM70" s="117">
        <v>45035</v>
      </c>
      <c r="EN70" s="122" t="s">
        <v>1044</v>
      </c>
      <c r="EO70" s="141"/>
      <c r="EP70" s="141"/>
      <c r="EQ70" s="141"/>
      <c r="ER70" s="141"/>
      <c r="ES70" s="141"/>
      <c r="ET70" s="141"/>
      <c r="EU70" s="141"/>
      <c r="EV70" s="117"/>
      <c r="EW70" s="117"/>
      <c r="EX70" s="117"/>
      <c r="EY70" s="117"/>
      <c r="EZ70" s="117"/>
      <c r="FA70" s="117"/>
      <c r="FB70" s="117"/>
      <c r="FC70" s="117"/>
      <c r="FD70" s="117"/>
      <c r="FE70" s="117"/>
      <c r="FF70" s="117"/>
      <c r="FG70" s="133"/>
      <c r="FH70" s="133"/>
      <c r="FI70" s="117"/>
      <c r="FJ70" s="142"/>
      <c r="FK70" s="142"/>
      <c r="FL70" s="143">
        <v>243347</v>
      </c>
      <c r="FM70" s="143">
        <v>243347</v>
      </c>
      <c r="FN70" s="139" t="s">
        <v>708</v>
      </c>
      <c r="FO70" s="142"/>
      <c r="FP70" s="142"/>
      <c r="FQ70" s="143">
        <v>243347</v>
      </c>
      <c r="FR70" s="143">
        <v>243347</v>
      </c>
      <c r="FS70" s="139" t="s">
        <v>708</v>
      </c>
    </row>
    <row r="71" spans="1:175" ht="20.100000000000001" customHeight="1" x14ac:dyDescent="0.5">
      <c r="A71" s="109">
        <v>70</v>
      </c>
      <c r="B71" s="109" t="s">
        <v>674</v>
      </c>
      <c r="C71" s="109">
        <v>70</v>
      </c>
      <c r="D71" s="110" t="s">
        <v>675</v>
      </c>
      <c r="E71" s="110" t="s">
        <v>676</v>
      </c>
      <c r="F71" s="110" t="s">
        <v>1302</v>
      </c>
      <c r="G71" s="111" t="s">
        <v>59</v>
      </c>
      <c r="H71" s="110" t="s">
        <v>1395</v>
      </c>
      <c r="I71" s="110" t="s">
        <v>1396</v>
      </c>
      <c r="J71" s="110"/>
      <c r="K71" s="281" t="s">
        <v>1397</v>
      </c>
      <c r="L71" s="111" t="s">
        <v>1331</v>
      </c>
      <c r="M71" s="111"/>
      <c r="N71" s="111" t="s">
        <v>1306</v>
      </c>
      <c r="O71" s="111" t="s">
        <v>1399</v>
      </c>
      <c r="P71" s="113">
        <v>13.6226516984902</v>
      </c>
      <c r="Q71" s="113">
        <v>101.16131110995801</v>
      </c>
      <c r="R71" s="114" t="s">
        <v>1400</v>
      </c>
      <c r="S71" s="114" t="s">
        <v>490</v>
      </c>
      <c r="T71" s="115"/>
      <c r="U71" s="115"/>
      <c r="V71" s="115"/>
      <c r="W71" s="115" t="s">
        <v>1401</v>
      </c>
      <c r="X71" s="115"/>
      <c r="Y71" s="115"/>
      <c r="Z71" s="181"/>
      <c r="AA71" s="181"/>
      <c r="AB71" s="115"/>
      <c r="AC71" s="211"/>
      <c r="AD71" s="166" t="s">
        <v>1384</v>
      </c>
      <c r="AE71" s="166" t="s">
        <v>1385</v>
      </c>
      <c r="AF71" s="117">
        <v>44985</v>
      </c>
      <c r="AG71" s="132">
        <v>44985</v>
      </c>
      <c r="AH71" s="118" t="s">
        <v>691</v>
      </c>
      <c r="AI71" s="118" t="s">
        <v>692</v>
      </c>
      <c r="AJ71" s="146">
        <v>6</v>
      </c>
      <c r="AK71" s="146">
        <v>9</v>
      </c>
      <c r="AL71" s="146">
        <v>3.1</v>
      </c>
      <c r="AM71" s="146">
        <v>54</v>
      </c>
      <c r="AN71" s="147">
        <v>1</v>
      </c>
      <c r="AO71" s="147">
        <v>2</v>
      </c>
      <c r="AP71" s="116"/>
      <c r="AQ71" s="147" t="s">
        <v>752</v>
      </c>
      <c r="AR71" s="149">
        <v>1</v>
      </c>
      <c r="AS71" s="149"/>
      <c r="AT71" s="122"/>
      <c r="AU71" s="142"/>
      <c r="AV71" s="149" t="s">
        <v>696</v>
      </c>
      <c r="AW71" s="150"/>
      <c r="AX71" s="149"/>
      <c r="AY71" s="149" t="s">
        <v>1326</v>
      </c>
      <c r="AZ71" s="149"/>
      <c r="BA71" s="149"/>
      <c r="BB71" s="149"/>
      <c r="BC71" s="149"/>
      <c r="BD71" s="150" t="s">
        <v>698</v>
      </c>
      <c r="BE71" s="150"/>
      <c r="BF71" s="150"/>
      <c r="BG71" s="151" t="s">
        <v>699</v>
      </c>
      <c r="BH71" s="151" t="s">
        <v>754</v>
      </c>
      <c r="BI71" s="151" t="s">
        <v>701</v>
      </c>
      <c r="BJ71" s="152"/>
      <c r="BK71" s="152"/>
      <c r="BL71" s="153"/>
      <c r="BM71" s="154"/>
      <c r="BN71" s="155" t="s">
        <v>1399</v>
      </c>
      <c r="BO71" s="131" t="s">
        <v>1398</v>
      </c>
      <c r="BP71" s="131" t="s">
        <v>703</v>
      </c>
      <c r="BQ71" s="116" t="s">
        <v>704</v>
      </c>
      <c r="BR71" s="116" t="s">
        <v>1143</v>
      </c>
      <c r="BS71" s="132">
        <v>44985</v>
      </c>
      <c r="BT71" s="133">
        <v>100</v>
      </c>
      <c r="BU71" s="117">
        <v>44985</v>
      </c>
      <c r="BV71" s="132"/>
      <c r="BW71" s="132"/>
      <c r="BX71" s="134"/>
      <c r="BY71" s="134"/>
      <c r="BZ71" s="134"/>
      <c r="CA71" s="132"/>
      <c r="CB71" s="138"/>
      <c r="CC71" s="117"/>
      <c r="CD71" s="117"/>
      <c r="CE71" s="223"/>
      <c r="CF71" s="223"/>
      <c r="CG71" s="223"/>
      <c r="CH71" s="138"/>
      <c r="CI71" s="129" t="s">
        <v>701</v>
      </c>
      <c r="CJ71" s="117">
        <v>44997</v>
      </c>
      <c r="CK71" s="117">
        <v>44997</v>
      </c>
      <c r="CL71" s="132"/>
      <c r="CM71" s="117">
        <v>44997</v>
      </c>
      <c r="CN71" s="133">
        <v>100</v>
      </c>
      <c r="CO71" s="117">
        <v>44997</v>
      </c>
      <c r="CP71" s="117"/>
      <c r="CQ71" s="117">
        <v>45035</v>
      </c>
      <c r="CR71" s="117">
        <v>45035</v>
      </c>
      <c r="CS71" s="117"/>
      <c r="CT71" s="117">
        <v>45035</v>
      </c>
      <c r="CU71" s="133">
        <v>100</v>
      </c>
      <c r="CV71" s="117">
        <v>45035</v>
      </c>
      <c r="CW71" s="147" t="s">
        <v>1326</v>
      </c>
      <c r="CX71" s="147"/>
      <c r="CY71" s="149" t="s">
        <v>1326</v>
      </c>
      <c r="CZ71" s="117">
        <v>44997</v>
      </c>
      <c r="DA71" s="117">
        <v>44997</v>
      </c>
      <c r="DB71" s="117"/>
      <c r="DC71" s="117">
        <v>44997</v>
      </c>
      <c r="DD71" s="133">
        <v>100</v>
      </c>
      <c r="DE71" s="117">
        <v>44997</v>
      </c>
      <c r="DF71" s="138"/>
      <c r="DG71" s="138">
        <v>45007</v>
      </c>
      <c r="DH71" s="139" t="s">
        <v>4446</v>
      </c>
      <c r="DI71" s="117">
        <v>45023</v>
      </c>
      <c r="DJ71" s="117">
        <v>45023</v>
      </c>
      <c r="DK71" s="117">
        <v>45023</v>
      </c>
      <c r="DL71" s="117">
        <v>45023</v>
      </c>
      <c r="DM71" s="117">
        <v>45040</v>
      </c>
      <c r="DN71" s="117">
        <v>45040</v>
      </c>
      <c r="DO71" s="117"/>
      <c r="DP71" s="117">
        <v>45040</v>
      </c>
      <c r="DQ71" s="133">
        <v>100</v>
      </c>
      <c r="DR71" s="117">
        <v>45040</v>
      </c>
      <c r="DS71" s="117"/>
      <c r="DT71" s="117">
        <v>45040</v>
      </c>
      <c r="DU71" s="117">
        <v>45040</v>
      </c>
      <c r="DV71" s="117"/>
      <c r="DW71" s="117">
        <v>45040</v>
      </c>
      <c r="DX71" s="133">
        <v>100</v>
      </c>
      <c r="DY71" s="117">
        <v>45040</v>
      </c>
      <c r="DZ71" s="117"/>
      <c r="EA71" s="117">
        <v>45035</v>
      </c>
      <c r="EB71" s="117">
        <v>45035</v>
      </c>
      <c r="EC71" s="117"/>
      <c r="ED71" s="117">
        <v>45035</v>
      </c>
      <c r="EE71" s="116">
        <v>100</v>
      </c>
      <c r="EF71" s="117">
        <v>45035</v>
      </c>
      <c r="EG71" s="117" t="s">
        <v>1044</v>
      </c>
      <c r="EH71" s="117">
        <v>45035</v>
      </c>
      <c r="EI71" s="117">
        <v>45035</v>
      </c>
      <c r="EJ71" s="117"/>
      <c r="EK71" s="117">
        <v>45035</v>
      </c>
      <c r="EL71" s="116">
        <v>100</v>
      </c>
      <c r="EM71" s="117">
        <v>45035</v>
      </c>
      <c r="EN71" s="122" t="s">
        <v>1044</v>
      </c>
      <c r="EO71" s="141"/>
      <c r="EP71" s="141"/>
      <c r="EQ71" s="141"/>
      <c r="ER71" s="141"/>
      <c r="ES71" s="141"/>
      <c r="ET71" s="141"/>
      <c r="EU71" s="141"/>
      <c r="EV71" s="117"/>
      <c r="EW71" s="117"/>
      <c r="EX71" s="117"/>
      <c r="EY71" s="117"/>
      <c r="EZ71" s="117"/>
      <c r="FA71" s="117"/>
      <c r="FB71" s="117"/>
      <c r="FC71" s="117">
        <v>45050</v>
      </c>
      <c r="FD71" s="117">
        <v>45050</v>
      </c>
      <c r="FE71" s="117">
        <v>45050</v>
      </c>
      <c r="FF71" s="117">
        <v>45051</v>
      </c>
      <c r="FG71" s="133">
        <v>70</v>
      </c>
      <c r="FH71" s="133"/>
      <c r="FI71" s="117"/>
      <c r="FJ71" s="142"/>
      <c r="FK71" s="142"/>
      <c r="FL71" s="143">
        <v>243346</v>
      </c>
      <c r="FM71" s="143">
        <v>243346</v>
      </c>
      <c r="FN71" s="139" t="s">
        <v>834</v>
      </c>
      <c r="FO71" s="142"/>
      <c r="FP71" s="142"/>
      <c r="FQ71" s="143">
        <v>243346</v>
      </c>
      <c r="FR71" s="143">
        <v>243346</v>
      </c>
      <c r="FS71" s="157" t="s">
        <v>729</v>
      </c>
    </row>
    <row r="72" spans="1:175" ht="20.100000000000001" customHeight="1" x14ac:dyDescent="0.5">
      <c r="A72" s="109">
        <v>71</v>
      </c>
      <c r="B72" s="109" t="s">
        <v>674</v>
      </c>
      <c r="C72" s="109">
        <v>71</v>
      </c>
      <c r="D72" s="110" t="s">
        <v>675</v>
      </c>
      <c r="E72" s="110" t="s">
        <v>676</v>
      </c>
      <c r="F72" s="110" t="s">
        <v>1302</v>
      </c>
      <c r="G72" s="111" t="s">
        <v>59</v>
      </c>
      <c r="H72" s="110" t="s">
        <v>1402</v>
      </c>
      <c r="I72" s="110" t="s">
        <v>1403</v>
      </c>
      <c r="J72" s="110"/>
      <c r="K72" s="111" t="s">
        <v>4464</v>
      </c>
      <c r="L72" s="111" t="s">
        <v>1305</v>
      </c>
      <c r="M72" s="111"/>
      <c r="N72" s="111" t="s">
        <v>1306</v>
      </c>
      <c r="O72" s="111" t="s">
        <v>1404</v>
      </c>
      <c r="P72" s="113">
        <v>13.599489502588</v>
      </c>
      <c r="Q72" s="113">
        <v>101.38756139646399</v>
      </c>
      <c r="R72" s="278" t="s">
        <v>1405</v>
      </c>
      <c r="S72" s="114" t="s">
        <v>490</v>
      </c>
      <c r="T72" s="115"/>
      <c r="U72" s="115"/>
      <c r="V72" s="115"/>
      <c r="W72" s="115" t="s">
        <v>1406</v>
      </c>
      <c r="X72" s="115"/>
      <c r="Y72" s="115"/>
      <c r="Z72" s="181"/>
      <c r="AA72" s="181"/>
      <c r="AB72" s="115"/>
      <c r="AC72" s="211"/>
      <c r="AD72" s="166" t="s">
        <v>1313</v>
      </c>
      <c r="AE72" s="166" t="s">
        <v>1314</v>
      </c>
      <c r="AF72" s="117">
        <v>44984</v>
      </c>
      <c r="AG72" s="132">
        <v>44981</v>
      </c>
      <c r="AH72" s="118" t="s">
        <v>691</v>
      </c>
      <c r="AI72" s="118" t="s">
        <v>692</v>
      </c>
      <c r="AJ72" s="145">
        <v>6</v>
      </c>
      <c r="AK72" s="146">
        <v>9</v>
      </c>
      <c r="AL72" s="146">
        <v>3</v>
      </c>
      <c r="AM72" s="146">
        <v>54</v>
      </c>
      <c r="AN72" s="147">
        <v>1</v>
      </c>
      <c r="AO72" s="147">
        <v>2</v>
      </c>
      <c r="AP72" s="116"/>
      <c r="AQ72" s="147" t="s">
        <v>752</v>
      </c>
      <c r="AR72" s="147">
        <v>1</v>
      </c>
      <c r="AS72" s="149"/>
      <c r="AT72" s="122"/>
      <c r="AU72" s="148" t="s">
        <v>1377</v>
      </c>
      <c r="AV72" s="149" t="s">
        <v>696</v>
      </c>
      <c r="AW72" s="150"/>
      <c r="AX72" s="149"/>
      <c r="AY72" s="149"/>
      <c r="AZ72" s="149"/>
      <c r="BA72" s="149"/>
      <c r="BB72" s="147" t="s">
        <v>697</v>
      </c>
      <c r="BC72" s="149"/>
      <c r="BD72" s="150"/>
      <c r="BE72" s="150"/>
      <c r="BF72" s="150"/>
      <c r="BG72" s="151" t="s">
        <v>699</v>
      </c>
      <c r="BH72" s="163" t="s">
        <v>754</v>
      </c>
      <c r="BI72" s="151" t="s">
        <v>701</v>
      </c>
      <c r="BJ72" s="279" t="s">
        <v>1377</v>
      </c>
      <c r="BK72" s="152"/>
      <c r="BL72" s="153"/>
      <c r="BM72" s="154"/>
      <c r="BN72" s="155" t="s">
        <v>1404</v>
      </c>
      <c r="BO72" s="130" t="s">
        <v>1404</v>
      </c>
      <c r="BP72" s="130"/>
      <c r="BQ72" s="116" t="s">
        <v>704</v>
      </c>
      <c r="BR72" s="116" t="s">
        <v>1143</v>
      </c>
      <c r="BS72" s="132">
        <v>44981</v>
      </c>
      <c r="BT72" s="133">
        <v>100</v>
      </c>
      <c r="BU72" s="132">
        <v>44981</v>
      </c>
      <c r="BV72" s="132"/>
      <c r="BW72" s="132"/>
      <c r="BX72" s="134"/>
      <c r="BY72" s="134"/>
      <c r="BZ72" s="134"/>
      <c r="CA72" s="280"/>
      <c r="CB72" s="171"/>
      <c r="CC72" s="172"/>
      <c r="CD72" s="172"/>
      <c r="CE72" s="173"/>
      <c r="CF72" s="173"/>
      <c r="CG72" s="173"/>
      <c r="CH72" s="171"/>
      <c r="CI72" s="129" t="s">
        <v>701</v>
      </c>
      <c r="CJ72" s="117">
        <v>44996</v>
      </c>
      <c r="CK72" s="117">
        <v>44996</v>
      </c>
      <c r="CL72" s="132"/>
      <c r="CM72" s="117">
        <v>44996</v>
      </c>
      <c r="CN72" s="133">
        <v>100</v>
      </c>
      <c r="CO72" s="117">
        <v>44996</v>
      </c>
      <c r="CP72" s="117"/>
      <c r="CQ72" s="137" t="s">
        <v>706</v>
      </c>
      <c r="CR72" s="132"/>
      <c r="CS72" s="117"/>
      <c r="CT72" s="132"/>
      <c r="CU72" s="133"/>
      <c r="CV72" s="137" t="s">
        <v>4382</v>
      </c>
      <c r="CW72" s="117" t="s">
        <v>868</v>
      </c>
      <c r="CX72" s="147"/>
      <c r="CY72" s="149"/>
      <c r="CZ72" s="117">
        <v>44996</v>
      </c>
      <c r="DA72" s="117">
        <v>44996</v>
      </c>
      <c r="DB72" s="117"/>
      <c r="DC72" s="117">
        <v>44996</v>
      </c>
      <c r="DD72" s="133">
        <v>100</v>
      </c>
      <c r="DE72" s="117">
        <v>44996</v>
      </c>
      <c r="DF72" s="138"/>
      <c r="DG72" s="138">
        <v>45007</v>
      </c>
      <c r="DH72" s="139" t="s">
        <v>4446</v>
      </c>
      <c r="DI72" s="117">
        <v>45023</v>
      </c>
      <c r="DJ72" s="117">
        <v>45023</v>
      </c>
      <c r="DK72" s="117">
        <v>45023</v>
      </c>
      <c r="DL72" s="117">
        <v>45023</v>
      </c>
      <c r="DM72" s="117"/>
      <c r="DN72" s="117"/>
      <c r="DO72" s="117"/>
      <c r="DP72" s="117"/>
      <c r="DQ72" s="140"/>
      <c r="DR72" s="117"/>
      <c r="DS72" s="117"/>
      <c r="DT72" s="117">
        <v>45043</v>
      </c>
      <c r="DU72" s="117">
        <v>45043</v>
      </c>
      <c r="DV72" s="117"/>
      <c r="DW72" s="117">
        <v>45043</v>
      </c>
      <c r="DX72" s="133">
        <v>100</v>
      </c>
      <c r="DY72" s="117">
        <v>45043</v>
      </c>
      <c r="DZ72" s="117"/>
      <c r="EA72" s="117">
        <v>45034</v>
      </c>
      <c r="EB72" s="117">
        <v>45034</v>
      </c>
      <c r="EC72" s="117"/>
      <c r="ED72" s="117">
        <v>45034</v>
      </c>
      <c r="EE72" s="116">
        <v>100</v>
      </c>
      <c r="EF72" s="117">
        <v>45034</v>
      </c>
      <c r="EG72" s="117" t="s">
        <v>780</v>
      </c>
      <c r="EH72" s="117">
        <v>45034</v>
      </c>
      <c r="EI72" s="117">
        <v>45034</v>
      </c>
      <c r="EJ72" s="117">
        <v>45034</v>
      </c>
      <c r="EK72" s="117">
        <v>45035</v>
      </c>
      <c r="EL72" s="116">
        <v>60</v>
      </c>
      <c r="EM72" s="117"/>
      <c r="EN72" s="122" t="s">
        <v>780</v>
      </c>
      <c r="EO72" s="141"/>
      <c r="EP72" s="141"/>
      <c r="EQ72" s="141"/>
      <c r="ER72" s="141"/>
      <c r="ES72" s="141"/>
      <c r="ET72" s="141"/>
      <c r="EU72" s="141"/>
      <c r="EV72" s="117"/>
      <c r="EW72" s="117"/>
      <c r="EX72" s="117"/>
      <c r="EY72" s="117"/>
      <c r="EZ72" s="117"/>
      <c r="FA72" s="117"/>
      <c r="FB72" s="117"/>
      <c r="FC72" s="117">
        <v>45056</v>
      </c>
      <c r="FD72" s="117">
        <v>45056</v>
      </c>
      <c r="FE72" s="117">
        <v>45056</v>
      </c>
      <c r="FF72" s="117">
        <v>45057</v>
      </c>
      <c r="FG72" s="133">
        <v>70</v>
      </c>
      <c r="FH72" s="133"/>
      <c r="FI72" s="117"/>
      <c r="FJ72" s="142"/>
      <c r="FK72" s="142"/>
      <c r="FL72" s="143">
        <v>243347</v>
      </c>
      <c r="FM72" s="143">
        <v>243347</v>
      </c>
      <c r="FN72" s="139" t="s">
        <v>708</v>
      </c>
      <c r="FO72" s="142"/>
      <c r="FP72" s="142"/>
      <c r="FQ72" s="143">
        <v>243347</v>
      </c>
      <c r="FR72" s="143">
        <v>243347</v>
      </c>
      <c r="FS72" s="157" t="s">
        <v>729</v>
      </c>
    </row>
    <row r="73" spans="1:175" ht="20.100000000000001" customHeight="1" x14ac:dyDescent="0.5">
      <c r="A73" s="110">
        <v>72</v>
      </c>
      <c r="B73" s="109" t="s">
        <v>674</v>
      </c>
      <c r="C73" s="110">
        <v>72</v>
      </c>
      <c r="D73" s="110" t="s">
        <v>675</v>
      </c>
      <c r="E73" s="110" t="s">
        <v>676</v>
      </c>
      <c r="F73" s="110" t="s">
        <v>1302</v>
      </c>
      <c r="G73" s="111" t="s">
        <v>59</v>
      </c>
      <c r="H73" s="110" t="s">
        <v>1407</v>
      </c>
      <c r="I73" s="110" t="s">
        <v>1408</v>
      </c>
      <c r="J73" s="110"/>
      <c r="K73" s="111" t="s">
        <v>1409</v>
      </c>
      <c r="L73" s="111" t="s">
        <v>1410</v>
      </c>
      <c r="M73" s="111"/>
      <c r="N73" s="111" t="s">
        <v>1306</v>
      </c>
      <c r="O73" s="111" t="s">
        <v>1411</v>
      </c>
      <c r="P73" s="176">
        <v>13.781360734149199</v>
      </c>
      <c r="Q73" s="176">
        <v>101.288258934049</v>
      </c>
      <c r="R73" s="278" t="s">
        <v>1412</v>
      </c>
      <c r="S73" s="114" t="s">
        <v>1413</v>
      </c>
      <c r="T73" s="115" t="s">
        <v>1414</v>
      </c>
      <c r="U73" s="115" t="s">
        <v>1415</v>
      </c>
      <c r="V73" s="115"/>
      <c r="W73" s="265" t="s">
        <v>1416</v>
      </c>
      <c r="X73" s="265"/>
      <c r="Y73" s="115"/>
      <c r="Z73" s="181"/>
      <c r="AA73" s="181"/>
      <c r="AB73" s="265"/>
      <c r="AC73" s="211"/>
      <c r="AD73" s="166" t="s">
        <v>1313</v>
      </c>
      <c r="AE73" s="166" t="s">
        <v>1314</v>
      </c>
      <c r="AF73" s="117">
        <v>44985</v>
      </c>
      <c r="AG73" s="132">
        <v>44980</v>
      </c>
      <c r="AH73" s="118" t="s">
        <v>691</v>
      </c>
      <c r="AI73" s="118" t="s">
        <v>692</v>
      </c>
      <c r="AJ73" s="145">
        <v>8</v>
      </c>
      <c r="AK73" s="146">
        <v>8</v>
      </c>
      <c r="AL73" s="146">
        <v>3</v>
      </c>
      <c r="AM73" s="146">
        <v>64</v>
      </c>
      <c r="AN73" s="147">
        <v>2</v>
      </c>
      <c r="AO73" s="147">
        <v>2</v>
      </c>
      <c r="AP73" s="116" t="s">
        <v>816</v>
      </c>
      <c r="AQ73" s="147">
        <v>5</v>
      </c>
      <c r="AR73" s="147">
        <v>3</v>
      </c>
      <c r="AS73" s="149"/>
      <c r="AT73" s="122">
        <v>44981</v>
      </c>
      <c r="AU73" s="142"/>
      <c r="AV73" s="149" t="s">
        <v>696</v>
      </c>
      <c r="AW73" s="150"/>
      <c r="AX73" s="149"/>
      <c r="AY73" s="149"/>
      <c r="AZ73" s="149"/>
      <c r="BA73" s="149"/>
      <c r="BB73" s="149"/>
      <c r="BC73" s="149"/>
      <c r="BD73" s="150" t="s">
        <v>698</v>
      </c>
      <c r="BE73" s="150"/>
      <c r="BF73" s="150"/>
      <c r="BG73" s="151" t="s">
        <v>699</v>
      </c>
      <c r="BH73" s="151" t="s">
        <v>700</v>
      </c>
      <c r="BI73" s="151" t="s">
        <v>701</v>
      </c>
      <c r="BJ73" s="152"/>
      <c r="BK73" s="152"/>
      <c r="BL73" s="153"/>
      <c r="BM73" s="154"/>
      <c r="BN73" s="155" t="s">
        <v>1411</v>
      </c>
      <c r="BO73" s="130" t="s">
        <v>1411</v>
      </c>
      <c r="BP73" s="130"/>
      <c r="BQ73" s="116" t="s">
        <v>704</v>
      </c>
      <c r="BR73" s="116" t="s">
        <v>1143</v>
      </c>
      <c r="BS73" s="132">
        <v>44980</v>
      </c>
      <c r="BT73" s="133">
        <v>100</v>
      </c>
      <c r="BU73" s="132">
        <v>44980</v>
      </c>
      <c r="BV73" s="132"/>
      <c r="BW73" s="132"/>
      <c r="BX73" s="134"/>
      <c r="BY73" s="134"/>
      <c r="BZ73" s="134"/>
      <c r="CA73" s="132"/>
      <c r="CB73" s="135"/>
      <c r="CC73" s="132"/>
      <c r="CD73" s="132"/>
      <c r="CE73" s="136"/>
      <c r="CF73" s="136"/>
      <c r="CG73" s="136"/>
      <c r="CH73" s="135"/>
      <c r="CI73" s="129" t="s">
        <v>701</v>
      </c>
      <c r="CJ73" s="117">
        <v>44999</v>
      </c>
      <c r="CK73" s="117">
        <v>44999</v>
      </c>
      <c r="CL73" s="132"/>
      <c r="CM73" s="117">
        <v>44999</v>
      </c>
      <c r="CN73" s="133">
        <v>100</v>
      </c>
      <c r="CO73" s="117">
        <v>44999</v>
      </c>
      <c r="CP73" s="117"/>
      <c r="CQ73" s="137" t="s">
        <v>706</v>
      </c>
      <c r="CR73" s="132"/>
      <c r="CS73" s="117"/>
      <c r="CT73" s="132"/>
      <c r="CU73" s="133"/>
      <c r="CV73" s="137" t="s">
        <v>4382</v>
      </c>
      <c r="CW73" s="117" t="s">
        <v>868</v>
      </c>
      <c r="CX73" s="147"/>
      <c r="CY73" s="149"/>
      <c r="CZ73" s="117">
        <v>44999</v>
      </c>
      <c r="DA73" s="117">
        <v>44999</v>
      </c>
      <c r="DB73" s="117"/>
      <c r="DC73" s="117">
        <v>44999</v>
      </c>
      <c r="DD73" s="133">
        <v>100</v>
      </c>
      <c r="DE73" s="117">
        <v>44999</v>
      </c>
      <c r="DF73" s="138"/>
      <c r="DG73" s="138">
        <v>45019</v>
      </c>
      <c r="DH73" s="139" t="s">
        <v>4413</v>
      </c>
      <c r="DI73" s="117">
        <v>45037</v>
      </c>
      <c r="DJ73" s="117">
        <v>45037</v>
      </c>
      <c r="DK73" s="117">
        <v>45037</v>
      </c>
      <c r="DL73" s="117">
        <v>45037</v>
      </c>
      <c r="DM73" s="117">
        <v>45040</v>
      </c>
      <c r="DN73" s="117">
        <v>45040</v>
      </c>
      <c r="DO73" s="117"/>
      <c r="DP73" s="117">
        <v>45040</v>
      </c>
      <c r="DQ73" s="133">
        <v>100</v>
      </c>
      <c r="DR73" s="117">
        <v>45040</v>
      </c>
      <c r="DS73" s="117"/>
      <c r="DT73" s="117">
        <v>45040</v>
      </c>
      <c r="DU73" s="117">
        <v>45040</v>
      </c>
      <c r="DV73" s="117"/>
      <c r="DW73" s="117">
        <v>45040</v>
      </c>
      <c r="DX73" s="133">
        <v>100</v>
      </c>
      <c r="DY73" s="117">
        <v>45040</v>
      </c>
      <c r="DZ73" s="117"/>
      <c r="EA73" s="117">
        <v>45034</v>
      </c>
      <c r="EB73" s="117">
        <v>45034</v>
      </c>
      <c r="EC73" s="117"/>
      <c r="ED73" s="117">
        <v>45034</v>
      </c>
      <c r="EE73" s="116">
        <v>100</v>
      </c>
      <c r="EF73" s="117">
        <v>45034</v>
      </c>
      <c r="EG73" s="117" t="s">
        <v>780</v>
      </c>
      <c r="EH73" s="117">
        <v>45034</v>
      </c>
      <c r="EI73" s="117">
        <v>45034</v>
      </c>
      <c r="EJ73" s="117">
        <v>45034</v>
      </c>
      <c r="EK73" s="117">
        <v>45035</v>
      </c>
      <c r="EL73" s="116">
        <v>60</v>
      </c>
      <c r="EM73" s="117"/>
      <c r="EN73" s="122" t="s">
        <v>780</v>
      </c>
      <c r="EO73" s="141"/>
      <c r="EP73" s="141"/>
      <c r="EQ73" s="141"/>
      <c r="ER73" s="141"/>
      <c r="ES73" s="141"/>
      <c r="ET73" s="141"/>
      <c r="EU73" s="141"/>
      <c r="EV73" s="117"/>
      <c r="EW73" s="117"/>
      <c r="EX73" s="117"/>
      <c r="EY73" s="117"/>
      <c r="EZ73" s="117"/>
      <c r="FA73" s="117"/>
      <c r="FB73" s="117"/>
      <c r="FC73" s="117"/>
      <c r="FD73" s="117"/>
      <c r="FE73" s="117"/>
      <c r="FF73" s="117"/>
      <c r="FG73" s="133"/>
      <c r="FH73" s="133"/>
      <c r="FI73" s="117"/>
      <c r="FJ73" s="142"/>
      <c r="FK73" s="142"/>
      <c r="FL73" s="282">
        <v>243350</v>
      </c>
      <c r="FM73" s="282">
        <v>243350</v>
      </c>
      <c r="FN73" s="139" t="s">
        <v>708</v>
      </c>
      <c r="FO73" s="142"/>
      <c r="FP73" s="142"/>
      <c r="FQ73" s="282">
        <v>243350</v>
      </c>
      <c r="FR73" s="282">
        <v>243350</v>
      </c>
      <c r="FS73" s="157" t="s">
        <v>729</v>
      </c>
    </row>
    <row r="74" spans="1:175" ht="20.100000000000001" customHeight="1" x14ac:dyDescent="0.5">
      <c r="A74" s="109">
        <v>73</v>
      </c>
      <c r="B74" s="109" t="s">
        <v>674</v>
      </c>
      <c r="C74" s="109">
        <v>73</v>
      </c>
      <c r="D74" s="110" t="s">
        <v>675</v>
      </c>
      <c r="E74" s="110" t="s">
        <v>676</v>
      </c>
      <c r="F74" s="110" t="s">
        <v>1202</v>
      </c>
      <c r="G74" s="111" t="s">
        <v>89</v>
      </c>
      <c r="H74" s="110" t="s">
        <v>1203</v>
      </c>
      <c r="I74" s="110" t="s">
        <v>1417</v>
      </c>
      <c r="J74" s="110"/>
      <c r="K74" s="111" t="s">
        <v>1418</v>
      </c>
      <c r="L74" s="111"/>
      <c r="M74" s="111"/>
      <c r="N74" s="111" t="s">
        <v>1207</v>
      </c>
      <c r="O74" s="112" t="s">
        <v>1420</v>
      </c>
      <c r="P74" s="113">
        <v>13.437290544077999</v>
      </c>
      <c r="Q74" s="113">
        <v>100.991453485364</v>
      </c>
      <c r="R74" s="48" t="s">
        <v>1421</v>
      </c>
      <c r="S74" s="114" t="s">
        <v>1422</v>
      </c>
      <c r="T74" s="115"/>
      <c r="U74" s="115"/>
      <c r="V74" s="115"/>
      <c r="W74" s="115"/>
      <c r="X74" s="115"/>
      <c r="Y74" s="115"/>
      <c r="Z74" s="181"/>
      <c r="AA74" s="181"/>
      <c r="AB74" s="115"/>
      <c r="AC74" s="211"/>
      <c r="AD74" s="166" t="s">
        <v>1423</v>
      </c>
      <c r="AE74" s="166" t="s">
        <v>1424</v>
      </c>
      <c r="AF74" s="273">
        <v>44980</v>
      </c>
      <c r="AG74" s="273">
        <v>44985</v>
      </c>
      <c r="AH74" s="118" t="s">
        <v>691</v>
      </c>
      <c r="AI74" s="118" t="s">
        <v>692</v>
      </c>
      <c r="AJ74" s="145"/>
      <c r="AK74" s="146"/>
      <c r="AL74" s="146"/>
      <c r="AM74" s="146"/>
      <c r="AN74" s="147"/>
      <c r="AO74" s="147"/>
      <c r="AP74" s="116"/>
      <c r="AQ74" s="147"/>
      <c r="AR74" s="147"/>
      <c r="AS74" s="149"/>
      <c r="AT74" s="122"/>
      <c r="AU74" s="142"/>
      <c r="AV74" s="149"/>
      <c r="AW74" s="150"/>
      <c r="AX74" s="149"/>
      <c r="AY74" s="149"/>
      <c r="AZ74" s="149"/>
      <c r="BA74" s="149"/>
      <c r="BB74" s="149"/>
      <c r="BC74" s="149"/>
      <c r="BD74" s="150" t="s">
        <v>698</v>
      </c>
      <c r="BE74" s="150"/>
      <c r="BF74" s="150"/>
      <c r="BG74" s="151" t="s">
        <v>699</v>
      </c>
      <c r="BH74" s="151" t="s">
        <v>700</v>
      </c>
      <c r="BI74" s="151" t="s">
        <v>701</v>
      </c>
      <c r="BJ74" s="152"/>
      <c r="BK74" s="152"/>
      <c r="BL74" s="153"/>
      <c r="BM74" s="154"/>
      <c r="BN74" s="155" t="s">
        <v>1420</v>
      </c>
      <c r="BO74" s="257" t="s">
        <v>1419</v>
      </c>
      <c r="BP74" s="257" t="s">
        <v>703</v>
      </c>
      <c r="BQ74" s="269" t="s">
        <v>1215</v>
      </c>
      <c r="BR74" s="269" t="s">
        <v>705</v>
      </c>
      <c r="BS74" s="273">
        <v>44980</v>
      </c>
      <c r="BT74" s="133">
        <v>100</v>
      </c>
      <c r="BU74" s="132">
        <v>44985</v>
      </c>
      <c r="BV74" s="132"/>
      <c r="BW74" s="132"/>
      <c r="BX74" s="134"/>
      <c r="BY74" s="134"/>
      <c r="BZ74" s="134"/>
      <c r="CA74" s="132"/>
      <c r="CB74" s="135"/>
      <c r="CC74" s="132"/>
      <c r="CD74" s="132"/>
      <c r="CE74" s="136"/>
      <c r="CF74" s="136"/>
      <c r="CG74" s="136"/>
      <c r="CH74" s="135"/>
      <c r="CI74" s="129"/>
      <c r="CJ74" s="132">
        <v>44992</v>
      </c>
      <c r="CK74" s="132">
        <v>45000</v>
      </c>
      <c r="CL74" s="132"/>
      <c r="CM74" s="132">
        <v>45001</v>
      </c>
      <c r="CN74" s="133">
        <v>100</v>
      </c>
      <c r="CO74" s="132">
        <v>45007</v>
      </c>
      <c r="CP74" s="172"/>
      <c r="CQ74" s="132">
        <v>45007</v>
      </c>
      <c r="CR74" s="132">
        <v>45007</v>
      </c>
      <c r="CS74" s="240"/>
      <c r="CT74" s="132">
        <v>45007</v>
      </c>
      <c r="CU74" s="133">
        <v>100</v>
      </c>
      <c r="CV74" s="132">
        <v>45007</v>
      </c>
      <c r="CW74" s="116"/>
      <c r="CX74" s="149"/>
      <c r="CY74" s="149"/>
      <c r="CZ74" s="117">
        <v>45010</v>
      </c>
      <c r="DA74" s="117">
        <v>45010</v>
      </c>
      <c r="DB74" s="117"/>
      <c r="DC74" s="117">
        <v>45010</v>
      </c>
      <c r="DD74" s="133">
        <v>100</v>
      </c>
      <c r="DE74" s="117">
        <v>45010</v>
      </c>
      <c r="DF74" s="138"/>
      <c r="DG74" s="138">
        <v>45012</v>
      </c>
      <c r="DH74" s="139" t="s">
        <v>4383</v>
      </c>
      <c r="DI74" s="117">
        <v>45027</v>
      </c>
      <c r="DJ74" s="117">
        <v>45027</v>
      </c>
      <c r="DK74" s="117">
        <v>45027</v>
      </c>
      <c r="DL74" s="117">
        <v>45027</v>
      </c>
      <c r="DM74" s="240"/>
      <c r="DN74" s="240"/>
      <c r="DO74" s="240"/>
      <c r="DP74" s="240"/>
      <c r="DQ74" s="271"/>
      <c r="DR74" s="240"/>
      <c r="DS74" s="240"/>
      <c r="DT74" s="117">
        <v>45046</v>
      </c>
      <c r="DU74" s="117">
        <v>45046</v>
      </c>
      <c r="DV74" s="117"/>
      <c r="DW74" s="117">
        <v>45046</v>
      </c>
      <c r="DX74" s="133">
        <v>100</v>
      </c>
      <c r="DY74" s="117">
        <v>45046</v>
      </c>
      <c r="DZ74" s="240"/>
      <c r="EA74" s="117">
        <v>45042</v>
      </c>
      <c r="EB74" s="117">
        <v>45042</v>
      </c>
      <c r="EC74" s="240"/>
      <c r="ED74" s="117">
        <v>45042</v>
      </c>
      <c r="EE74" s="116">
        <v>100</v>
      </c>
      <c r="EF74" s="117">
        <v>45042</v>
      </c>
      <c r="EG74" s="240" t="s">
        <v>4465</v>
      </c>
      <c r="EH74" s="117">
        <v>45051</v>
      </c>
      <c r="EI74" s="117">
        <v>45051</v>
      </c>
      <c r="EJ74" s="117"/>
      <c r="EK74" s="117">
        <v>45051</v>
      </c>
      <c r="EL74" s="133">
        <v>100</v>
      </c>
      <c r="EM74" s="117">
        <v>45051</v>
      </c>
      <c r="EN74" s="122" t="s">
        <v>4466</v>
      </c>
      <c r="EO74" s="141"/>
      <c r="EP74" s="141"/>
      <c r="EQ74" s="141"/>
      <c r="ER74" s="141"/>
      <c r="ES74" s="141"/>
      <c r="ET74" s="141"/>
      <c r="EU74" s="141"/>
      <c r="EV74" s="240"/>
      <c r="EW74" s="240"/>
      <c r="EX74" s="240"/>
      <c r="EY74" s="240"/>
      <c r="EZ74" s="240"/>
      <c r="FA74" s="240"/>
      <c r="FB74" s="240"/>
      <c r="FC74" s="117">
        <v>45056</v>
      </c>
      <c r="FD74" s="117"/>
      <c r="FE74" s="117"/>
      <c r="FF74" s="117"/>
      <c r="FG74" s="133"/>
      <c r="FH74" s="133"/>
      <c r="FI74" s="117"/>
      <c r="FJ74" s="142"/>
      <c r="FK74" s="142"/>
      <c r="FL74" s="283">
        <v>243350</v>
      </c>
      <c r="FM74" s="283">
        <v>243350</v>
      </c>
      <c r="FN74" s="139" t="s">
        <v>708</v>
      </c>
      <c r="FO74" s="142"/>
      <c r="FP74" s="142"/>
      <c r="FQ74" s="283">
        <v>243350</v>
      </c>
      <c r="FR74" s="283">
        <v>243350</v>
      </c>
      <c r="FS74" s="157" t="s">
        <v>729</v>
      </c>
    </row>
    <row r="75" spans="1:175" ht="20.100000000000001" customHeight="1" x14ac:dyDescent="0.5">
      <c r="A75" s="109">
        <v>74</v>
      </c>
      <c r="B75" s="109" t="s">
        <v>674</v>
      </c>
      <c r="C75" s="109">
        <v>74</v>
      </c>
      <c r="D75" s="110" t="s">
        <v>675</v>
      </c>
      <c r="E75" s="110" t="s">
        <v>676</v>
      </c>
      <c r="F75" s="110" t="s">
        <v>1202</v>
      </c>
      <c r="G75" s="111" t="s">
        <v>89</v>
      </c>
      <c r="H75" s="110" t="s">
        <v>1203</v>
      </c>
      <c r="I75" s="110" t="s">
        <v>1425</v>
      </c>
      <c r="J75" s="110"/>
      <c r="K75" s="111" t="s">
        <v>1426</v>
      </c>
      <c r="L75" s="111"/>
      <c r="M75" s="111"/>
      <c r="N75" s="111" t="s">
        <v>1207</v>
      </c>
      <c r="O75" s="112" t="s">
        <v>1427</v>
      </c>
      <c r="P75" s="113">
        <v>13.417427121946</v>
      </c>
      <c r="Q75" s="113">
        <v>101.041344341883</v>
      </c>
      <c r="R75" s="114"/>
      <c r="S75" s="114"/>
      <c r="T75" s="115"/>
      <c r="U75" s="115"/>
      <c r="V75" s="115"/>
      <c r="W75" s="115"/>
      <c r="X75" s="115"/>
      <c r="Y75" s="115"/>
      <c r="Z75" s="181"/>
      <c r="AA75" s="181"/>
      <c r="AB75" s="115"/>
      <c r="AC75" s="211"/>
      <c r="AD75" s="166" t="s">
        <v>1423</v>
      </c>
      <c r="AE75" s="166" t="s">
        <v>1424</v>
      </c>
      <c r="AF75" s="273">
        <v>44980</v>
      </c>
      <c r="AG75" s="267">
        <v>44981</v>
      </c>
      <c r="AH75" s="118" t="s">
        <v>691</v>
      </c>
      <c r="AI75" s="118" t="s">
        <v>692</v>
      </c>
      <c r="AJ75" s="145"/>
      <c r="AK75" s="146"/>
      <c r="AL75" s="146"/>
      <c r="AM75" s="146"/>
      <c r="AN75" s="147"/>
      <c r="AO75" s="147"/>
      <c r="AP75" s="116"/>
      <c r="AQ75" s="147"/>
      <c r="AR75" s="147"/>
      <c r="AS75" s="149"/>
      <c r="AT75" s="122"/>
      <c r="AU75" s="142"/>
      <c r="AV75" s="149"/>
      <c r="AW75" s="150"/>
      <c r="AX75" s="149"/>
      <c r="AY75" s="149"/>
      <c r="AZ75" s="149"/>
      <c r="BA75" s="149"/>
      <c r="BB75" s="149"/>
      <c r="BC75" s="149"/>
      <c r="BD75" s="150" t="s">
        <v>698</v>
      </c>
      <c r="BE75" s="150"/>
      <c r="BF75" s="150"/>
      <c r="BG75" s="151" t="s">
        <v>699</v>
      </c>
      <c r="BH75" s="151" t="s">
        <v>700</v>
      </c>
      <c r="BI75" s="151" t="s">
        <v>701</v>
      </c>
      <c r="BJ75" s="152"/>
      <c r="BK75" s="152"/>
      <c r="BL75" s="153"/>
      <c r="BM75" s="154"/>
      <c r="BN75" s="155" t="s">
        <v>1427</v>
      </c>
      <c r="BO75" s="196" t="s">
        <v>1427</v>
      </c>
      <c r="BP75" s="196"/>
      <c r="BQ75" s="269" t="s">
        <v>1215</v>
      </c>
      <c r="BR75" s="269" t="s">
        <v>705</v>
      </c>
      <c r="BS75" s="273">
        <v>44980</v>
      </c>
      <c r="BT75" s="133">
        <v>100</v>
      </c>
      <c r="BU75" s="132">
        <v>44981</v>
      </c>
      <c r="BV75" s="132" t="s">
        <v>614</v>
      </c>
      <c r="BW75" s="132" t="s">
        <v>1155</v>
      </c>
      <c r="BX75" s="134"/>
      <c r="BY75" s="134"/>
      <c r="BZ75" s="134"/>
      <c r="CA75" s="132"/>
      <c r="CB75" s="171"/>
      <c r="CC75" s="172"/>
      <c r="CD75" s="172"/>
      <c r="CE75" s="173"/>
      <c r="CF75" s="173"/>
      <c r="CG75" s="173"/>
      <c r="CH75" s="171" t="s">
        <v>1428</v>
      </c>
      <c r="CI75" s="129"/>
      <c r="CJ75" s="117">
        <v>45014</v>
      </c>
      <c r="CK75" s="117">
        <v>45014</v>
      </c>
      <c r="CL75" s="132"/>
      <c r="CM75" s="117">
        <v>45014</v>
      </c>
      <c r="CN75" s="133">
        <v>100</v>
      </c>
      <c r="CO75" s="117">
        <v>45014</v>
      </c>
      <c r="CP75" s="132"/>
      <c r="CQ75" s="117">
        <v>45014</v>
      </c>
      <c r="CR75" s="117">
        <v>45014</v>
      </c>
      <c r="CS75" s="240"/>
      <c r="CT75" s="117">
        <v>45014</v>
      </c>
      <c r="CU75" s="133">
        <v>100</v>
      </c>
      <c r="CV75" s="117">
        <v>45014</v>
      </c>
      <c r="CW75" s="129"/>
      <c r="CX75" s="149"/>
      <c r="CY75" s="149"/>
      <c r="CZ75" s="117">
        <v>45014</v>
      </c>
      <c r="DA75" s="117">
        <v>45014</v>
      </c>
      <c r="DB75" s="117"/>
      <c r="DC75" s="117">
        <v>45014</v>
      </c>
      <c r="DD75" s="133">
        <v>100</v>
      </c>
      <c r="DE75" s="117">
        <v>45014</v>
      </c>
      <c r="DF75" s="138"/>
      <c r="DG75" s="138">
        <v>45012</v>
      </c>
      <c r="DH75" s="139" t="s">
        <v>4383</v>
      </c>
      <c r="DI75" s="117">
        <v>45037</v>
      </c>
      <c r="DJ75" s="117">
        <v>45037</v>
      </c>
      <c r="DK75" s="117">
        <v>45037</v>
      </c>
      <c r="DL75" s="117">
        <v>45037</v>
      </c>
      <c r="DM75" s="240"/>
      <c r="DN75" s="240"/>
      <c r="DO75" s="240"/>
      <c r="DP75" s="240"/>
      <c r="DQ75" s="271"/>
      <c r="DR75" s="240"/>
      <c r="DS75" s="240"/>
      <c r="DT75" s="117">
        <v>45045</v>
      </c>
      <c r="DU75" s="117">
        <v>45045</v>
      </c>
      <c r="DV75" s="117"/>
      <c r="DW75" s="117">
        <v>45045</v>
      </c>
      <c r="DX75" s="133">
        <v>100</v>
      </c>
      <c r="DY75" s="117">
        <v>45045</v>
      </c>
      <c r="DZ75" s="240"/>
      <c r="EA75" s="117">
        <v>45039</v>
      </c>
      <c r="EB75" s="117">
        <v>45039</v>
      </c>
      <c r="EC75" s="240"/>
      <c r="ED75" s="117">
        <v>45039</v>
      </c>
      <c r="EE75" s="116">
        <v>100</v>
      </c>
      <c r="EF75" s="117">
        <v>45039</v>
      </c>
      <c r="EG75" s="117" t="s">
        <v>1044</v>
      </c>
      <c r="EH75" s="117">
        <v>45039</v>
      </c>
      <c r="EI75" s="117">
        <v>45039</v>
      </c>
      <c r="EJ75" s="117"/>
      <c r="EK75" s="117">
        <v>45039</v>
      </c>
      <c r="EL75" s="116">
        <v>100</v>
      </c>
      <c r="EM75" s="117">
        <v>45039</v>
      </c>
      <c r="EN75" s="122" t="s">
        <v>1044</v>
      </c>
      <c r="EO75" s="141"/>
      <c r="EP75" s="141"/>
      <c r="EQ75" s="141"/>
      <c r="ER75" s="141"/>
      <c r="ES75" s="141"/>
      <c r="ET75" s="141"/>
      <c r="EU75" s="141"/>
      <c r="EV75" s="240"/>
      <c r="EW75" s="240"/>
      <c r="EX75" s="240"/>
      <c r="EY75" s="240"/>
      <c r="EZ75" s="240"/>
      <c r="FA75" s="240"/>
      <c r="FB75" s="240"/>
      <c r="FC75" s="117">
        <v>45045</v>
      </c>
      <c r="FD75" s="117">
        <v>45045</v>
      </c>
      <c r="FE75" s="117">
        <v>45045</v>
      </c>
      <c r="FF75" s="117">
        <v>45046</v>
      </c>
      <c r="FG75" s="133">
        <v>70</v>
      </c>
      <c r="FH75" s="133"/>
      <c r="FI75" s="117"/>
      <c r="FJ75" s="142"/>
      <c r="FK75" s="142"/>
      <c r="FL75" s="283">
        <v>243350</v>
      </c>
      <c r="FM75" s="283">
        <v>243350</v>
      </c>
      <c r="FN75" s="139" t="s">
        <v>708</v>
      </c>
      <c r="FO75" s="142"/>
      <c r="FP75" s="142"/>
      <c r="FQ75" s="283">
        <v>243350</v>
      </c>
      <c r="FR75" s="283">
        <v>243350</v>
      </c>
      <c r="FS75" s="157" t="s">
        <v>729</v>
      </c>
    </row>
    <row r="76" spans="1:175" ht="20.100000000000001" customHeight="1" x14ac:dyDescent="0.5">
      <c r="A76" s="109">
        <v>75</v>
      </c>
      <c r="B76" s="109" t="s">
        <v>674</v>
      </c>
      <c r="C76" s="109">
        <v>75</v>
      </c>
      <c r="D76" s="110" t="s">
        <v>675</v>
      </c>
      <c r="E76" s="110" t="s">
        <v>676</v>
      </c>
      <c r="F76" s="110" t="s">
        <v>1202</v>
      </c>
      <c r="G76" s="111" t="s">
        <v>89</v>
      </c>
      <c r="H76" s="110" t="s">
        <v>1203</v>
      </c>
      <c r="I76" s="110" t="s">
        <v>1429</v>
      </c>
      <c r="J76" s="110"/>
      <c r="K76" s="111" t="s">
        <v>1430</v>
      </c>
      <c r="L76" s="111"/>
      <c r="M76" s="111"/>
      <c r="N76" s="111" t="s">
        <v>1207</v>
      </c>
      <c r="O76" s="112" t="s">
        <v>1431</v>
      </c>
      <c r="P76" s="113">
        <v>13.360474085164601</v>
      </c>
      <c r="Q76" s="113">
        <v>101.005614038232</v>
      </c>
      <c r="R76" s="114"/>
      <c r="S76" s="114"/>
      <c r="T76" s="115"/>
      <c r="U76" s="115"/>
      <c r="V76" s="115"/>
      <c r="W76" s="115"/>
      <c r="X76" s="115"/>
      <c r="Y76" s="115"/>
      <c r="Z76" s="181"/>
      <c r="AA76" s="181"/>
      <c r="AB76" s="115"/>
      <c r="AC76" s="211"/>
      <c r="AD76" s="166" t="s">
        <v>1423</v>
      </c>
      <c r="AE76" s="166" t="s">
        <v>1424</v>
      </c>
      <c r="AF76" s="273">
        <v>44980</v>
      </c>
      <c r="AG76" s="273">
        <v>44985</v>
      </c>
      <c r="AH76" s="118" t="s">
        <v>691</v>
      </c>
      <c r="AI76" s="118" t="s">
        <v>692</v>
      </c>
      <c r="AJ76" s="145"/>
      <c r="AK76" s="146"/>
      <c r="AL76" s="146"/>
      <c r="AM76" s="146"/>
      <c r="AN76" s="147"/>
      <c r="AO76" s="147"/>
      <c r="AP76" s="116"/>
      <c r="AQ76" s="147"/>
      <c r="AR76" s="147"/>
      <c r="AS76" s="149"/>
      <c r="AT76" s="122"/>
      <c r="AU76" s="142"/>
      <c r="AV76" s="149"/>
      <c r="AW76" s="150"/>
      <c r="AX76" s="149"/>
      <c r="AY76" s="149"/>
      <c r="AZ76" s="149"/>
      <c r="BA76" s="149"/>
      <c r="BB76" s="149"/>
      <c r="BC76" s="149"/>
      <c r="BD76" s="150" t="s">
        <v>698</v>
      </c>
      <c r="BE76" s="150"/>
      <c r="BF76" s="150"/>
      <c r="BG76" s="151" t="s">
        <v>699</v>
      </c>
      <c r="BH76" s="151" t="s">
        <v>700</v>
      </c>
      <c r="BI76" s="151" t="s">
        <v>701</v>
      </c>
      <c r="BJ76" s="152"/>
      <c r="BK76" s="152"/>
      <c r="BL76" s="153"/>
      <c r="BM76" s="154"/>
      <c r="BN76" s="155" t="s">
        <v>1431</v>
      </c>
      <c r="BO76" s="196" t="s">
        <v>1431</v>
      </c>
      <c r="BP76" s="196"/>
      <c r="BQ76" s="269" t="s">
        <v>1215</v>
      </c>
      <c r="BR76" s="269" t="s">
        <v>705</v>
      </c>
      <c r="BS76" s="273">
        <v>44980</v>
      </c>
      <c r="BT76" s="133">
        <v>100</v>
      </c>
      <c r="BU76" s="132">
        <v>44985</v>
      </c>
      <c r="BV76" s="132"/>
      <c r="BW76" s="132"/>
      <c r="BX76" s="134"/>
      <c r="BY76" s="134"/>
      <c r="BZ76" s="134"/>
      <c r="CA76" s="132"/>
      <c r="CB76" s="135"/>
      <c r="CC76" s="132"/>
      <c r="CD76" s="132"/>
      <c r="CE76" s="136"/>
      <c r="CF76" s="136"/>
      <c r="CG76" s="136"/>
      <c r="CH76" s="135"/>
      <c r="CI76" s="129"/>
      <c r="CJ76" s="132">
        <v>45014</v>
      </c>
      <c r="CK76" s="132">
        <v>45014</v>
      </c>
      <c r="CL76" s="132"/>
      <c r="CM76" s="132">
        <v>45014</v>
      </c>
      <c r="CN76" s="133">
        <v>100</v>
      </c>
      <c r="CO76" s="132">
        <v>45014</v>
      </c>
      <c r="CP76" s="172"/>
      <c r="CQ76" s="132">
        <v>45014</v>
      </c>
      <c r="CR76" s="132">
        <v>45014</v>
      </c>
      <c r="CS76" s="240"/>
      <c r="CT76" s="132">
        <v>45014</v>
      </c>
      <c r="CU76" s="133">
        <v>100</v>
      </c>
      <c r="CV76" s="132">
        <v>45014</v>
      </c>
      <c r="CW76" s="129"/>
      <c r="CX76" s="149"/>
      <c r="CY76" s="149"/>
      <c r="CZ76" s="117">
        <v>45019</v>
      </c>
      <c r="DA76" s="117">
        <v>45016</v>
      </c>
      <c r="DB76" s="117"/>
      <c r="DC76" s="117">
        <v>45016</v>
      </c>
      <c r="DD76" s="133">
        <v>100</v>
      </c>
      <c r="DE76" s="117">
        <v>45016</v>
      </c>
      <c r="DF76" s="138"/>
      <c r="DG76" s="138">
        <v>45019</v>
      </c>
      <c r="DH76" s="139" t="s">
        <v>4413</v>
      </c>
      <c r="DI76" s="117">
        <v>45044</v>
      </c>
      <c r="DJ76" s="117">
        <v>45044</v>
      </c>
      <c r="DK76" s="117">
        <v>45044</v>
      </c>
      <c r="DL76" s="117">
        <v>45044</v>
      </c>
      <c r="DM76" s="240"/>
      <c r="DN76" s="240"/>
      <c r="DO76" s="240"/>
      <c r="DP76" s="240"/>
      <c r="DQ76" s="271"/>
      <c r="DR76" s="240"/>
      <c r="DS76" s="240"/>
      <c r="DT76" s="117">
        <v>45046</v>
      </c>
      <c r="DU76" s="117">
        <v>45046</v>
      </c>
      <c r="DV76" s="117"/>
      <c r="DW76" s="117">
        <v>45047</v>
      </c>
      <c r="DX76" s="133">
        <v>100</v>
      </c>
      <c r="DY76" s="117">
        <v>45047</v>
      </c>
      <c r="DZ76" s="240"/>
      <c r="EA76" s="117">
        <v>45040</v>
      </c>
      <c r="EB76" s="117">
        <v>45040</v>
      </c>
      <c r="EC76" s="240"/>
      <c r="ED76" s="117">
        <v>45040</v>
      </c>
      <c r="EE76" s="116">
        <v>100</v>
      </c>
      <c r="EF76" s="117">
        <v>45040</v>
      </c>
      <c r="EG76" s="117" t="s">
        <v>1044</v>
      </c>
      <c r="EH76" s="117">
        <v>45040</v>
      </c>
      <c r="EI76" s="117">
        <v>45040</v>
      </c>
      <c r="EJ76" s="117"/>
      <c r="EK76" s="117">
        <v>45040</v>
      </c>
      <c r="EL76" s="116">
        <v>100</v>
      </c>
      <c r="EM76" s="117">
        <v>45040</v>
      </c>
      <c r="EN76" s="122" t="s">
        <v>1044</v>
      </c>
      <c r="EO76" s="141"/>
      <c r="EP76" s="141"/>
      <c r="EQ76" s="141"/>
      <c r="ER76" s="141"/>
      <c r="ES76" s="141"/>
      <c r="ET76" s="141"/>
      <c r="EU76" s="141"/>
      <c r="EV76" s="240"/>
      <c r="EW76" s="240"/>
      <c r="EX76" s="240"/>
      <c r="EY76" s="240"/>
      <c r="EZ76" s="240"/>
      <c r="FA76" s="240"/>
      <c r="FB76" s="240"/>
      <c r="FC76" s="117">
        <v>45048</v>
      </c>
      <c r="FD76" s="117">
        <v>45048</v>
      </c>
      <c r="FE76" s="117">
        <v>45048</v>
      </c>
      <c r="FF76" s="117">
        <v>45049</v>
      </c>
      <c r="FG76" s="133">
        <v>70</v>
      </c>
      <c r="FH76" s="133"/>
      <c r="FI76" s="117"/>
      <c r="FJ76" s="142"/>
      <c r="FK76" s="142"/>
      <c r="FL76" s="283">
        <v>243350</v>
      </c>
      <c r="FM76" s="283">
        <v>243350</v>
      </c>
      <c r="FN76" s="139" t="s">
        <v>708</v>
      </c>
      <c r="FO76" s="142"/>
      <c r="FP76" s="142"/>
      <c r="FQ76" s="283">
        <v>243350</v>
      </c>
      <c r="FR76" s="283">
        <v>243350</v>
      </c>
      <c r="FS76" s="157" t="s">
        <v>729</v>
      </c>
    </row>
    <row r="77" spans="1:175" ht="20.100000000000001" customHeight="1" x14ac:dyDescent="0.5">
      <c r="A77" s="109">
        <v>76</v>
      </c>
      <c r="B77" s="109" t="s">
        <v>674</v>
      </c>
      <c r="C77" s="109">
        <v>76</v>
      </c>
      <c r="D77" s="110" t="s">
        <v>675</v>
      </c>
      <c r="E77" s="110" t="s">
        <v>676</v>
      </c>
      <c r="F77" s="110" t="s">
        <v>1202</v>
      </c>
      <c r="G77" s="111" t="s">
        <v>89</v>
      </c>
      <c r="H77" s="110" t="s">
        <v>1203</v>
      </c>
      <c r="I77" s="110" t="s">
        <v>1432</v>
      </c>
      <c r="J77" s="110"/>
      <c r="K77" s="111" t="s">
        <v>1433</v>
      </c>
      <c r="L77" s="111"/>
      <c r="M77" s="111"/>
      <c r="N77" s="111" t="s">
        <v>1207</v>
      </c>
      <c r="O77" s="112" t="s">
        <v>1434</v>
      </c>
      <c r="P77" s="113">
        <v>13.4095365269167</v>
      </c>
      <c r="Q77" s="113">
        <v>101.001289513651</v>
      </c>
      <c r="R77" s="114"/>
      <c r="S77" s="114"/>
      <c r="T77" s="115"/>
      <c r="U77" s="115"/>
      <c r="V77" s="115"/>
      <c r="W77" s="115"/>
      <c r="X77" s="115"/>
      <c r="Y77" s="115"/>
      <c r="Z77" s="181"/>
      <c r="AA77" s="181"/>
      <c r="AB77" s="115"/>
      <c r="AC77" s="211"/>
      <c r="AD77" s="166" t="s">
        <v>1423</v>
      </c>
      <c r="AE77" s="166" t="s">
        <v>1424</v>
      </c>
      <c r="AF77" s="267">
        <v>44981</v>
      </c>
      <c r="AG77" s="132">
        <v>44984</v>
      </c>
      <c r="AH77" s="118" t="s">
        <v>691</v>
      </c>
      <c r="AI77" s="118" t="s">
        <v>692</v>
      </c>
      <c r="AJ77" s="145"/>
      <c r="AK77" s="146"/>
      <c r="AL77" s="146"/>
      <c r="AM77" s="146"/>
      <c r="AN77" s="147"/>
      <c r="AO77" s="147"/>
      <c r="AP77" s="116"/>
      <c r="AQ77" s="147"/>
      <c r="AR77" s="147"/>
      <c r="AS77" s="149"/>
      <c r="AT77" s="122"/>
      <c r="AU77" s="142"/>
      <c r="AV77" s="149"/>
      <c r="AW77" s="150"/>
      <c r="AX77" s="149"/>
      <c r="AY77" s="149"/>
      <c r="AZ77" s="149"/>
      <c r="BA77" s="149"/>
      <c r="BB77" s="149"/>
      <c r="BC77" s="149"/>
      <c r="BD77" s="150" t="s">
        <v>698</v>
      </c>
      <c r="BE77" s="150"/>
      <c r="BF77" s="150"/>
      <c r="BG77" s="151" t="s">
        <v>699</v>
      </c>
      <c r="BH77" s="151" t="s">
        <v>700</v>
      </c>
      <c r="BI77" s="151" t="s">
        <v>701</v>
      </c>
      <c r="BJ77" s="152"/>
      <c r="BK77" s="152"/>
      <c r="BL77" s="153"/>
      <c r="BM77" s="154"/>
      <c r="BN77" s="155" t="s">
        <v>1434</v>
      </c>
      <c r="BO77" s="155" t="s">
        <v>1434</v>
      </c>
      <c r="BP77" s="130" t="s">
        <v>866</v>
      </c>
      <c r="BQ77" s="269" t="s">
        <v>1215</v>
      </c>
      <c r="BR77" s="269" t="s">
        <v>705</v>
      </c>
      <c r="BS77" s="267">
        <v>44981</v>
      </c>
      <c r="BT77" s="133">
        <v>100</v>
      </c>
      <c r="BU77" s="132">
        <v>44984</v>
      </c>
      <c r="BV77" s="132" t="s">
        <v>614</v>
      </c>
      <c r="BW77" s="132" t="s">
        <v>1155</v>
      </c>
      <c r="BX77" s="134"/>
      <c r="BY77" s="134"/>
      <c r="BZ77" s="134"/>
      <c r="CA77" s="132"/>
      <c r="CB77" s="171"/>
      <c r="CC77" s="172"/>
      <c r="CD77" s="172"/>
      <c r="CE77" s="173"/>
      <c r="CF77" s="173"/>
      <c r="CG77" s="173"/>
      <c r="CH77" s="171" t="s">
        <v>1428</v>
      </c>
      <c r="CI77" s="129"/>
      <c r="CJ77" s="132">
        <v>45008</v>
      </c>
      <c r="CK77" s="132">
        <v>45008</v>
      </c>
      <c r="CL77" s="132"/>
      <c r="CM77" s="132">
        <v>45008</v>
      </c>
      <c r="CN77" s="133">
        <v>100</v>
      </c>
      <c r="CO77" s="132">
        <v>45008</v>
      </c>
      <c r="CP77" s="132"/>
      <c r="CQ77" s="132">
        <v>45008</v>
      </c>
      <c r="CR77" s="132">
        <v>45008</v>
      </c>
      <c r="CS77" s="240"/>
      <c r="CT77" s="132">
        <v>45008</v>
      </c>
      <c r="CU77" s="133">
        <v>100</v>
      </c>
      <c r="CV77" s="132">
        <v>45008</v>
      </c>
      <c r="CW77" s="116"/>
      <c r="CX77" s="149"/>
      <c r="CY77" s="149"/>
      <c r="CZ77" s="117">
        <v>45011</v>
      </c>
      <c r="DA77" s="117">
        <v>45011</v>
      </c>
      <c r="DB77" s="117"/>
      <c r="DC77" s="117">
        <v>45011</v>
      </c>
      <c r="DD77" s="133">
        <v>100</v>
      </c>
      <c r="DE77" s="117">
        <v>45011</v>
      </c>
      <c r="DF77" s="138"/>
      <c r="DG77" s="138">
        <v>45012</v>
      </c>
      <c r="DH77" s="139" t="s">
        <v>4383</v>
      </c>
      <c r="DI77" s="117">
        <v>45028</v>
      </c>
      <c r="DJ77" s="117">
        <v>45028</v>
      </c>
      <c r="DK77" s="117">
        <v>45028</v>
      </c>
      <c r="DL77" s="117">
        <v>45028</v>
      </c>
      <c r="DM77" s="240"/>
      <c r="DN77" s="240"/>
      <c r="DO77" s="240"/>
      <c r="DP77" s="240"/>
      <c r="DQ77" s="271"/>
      <c r="DR77" s="240"/>
      <c r="DS77" s="240"/>
      <c r="DT77" s="117">
        <v>45045</v>
      </c>
      <c r="DU77" s="117">
        <v>45045</v>
      </c>
      <c r="DV77" s="117"/>
      <c r="DW77" s="117">
        <v>45046</v>
      </c>
      <c r="DX77" s="133">
        <v>100</v>
      </c>
      <c r="DY77" s="117">
        <v>45046</v>
      </c>
      <c r="DZ77" s="240"/>
      <c r="EA77" s="117">
        <v>45042</v>
      </c>
      <c r="EB77" s="117">
        <v>45042</v>
      </c>
      <c r="EC77" s="240"/>
      <c r="ED77" s="117">
        <v>45042</v>
      </c>
      <c r="EE77" s="116">
        <v>100</v>
      </c>
      <c r="EF77" s="117">
        <v>45042</v>
      </c>
      <c r="EG77" s="240" t="s">
        <v>4465</v>
      </c>
      <c r="EH77" s="117">
        <v>45050</v>
      </c>
      <c r="EI77" s="117">
        <v>45050</v>
      </c>
      <c r="EJ77" s="117"/>
      <c r="EK77" s="117">
        <v>45050</v>
      </c>
      <c r="EL77" s="204">
        <v>100</v>
      </c>
      <c r="EM77" s="117">
        <v>45050</v>
      </c>
      <c r="EN77" s="122" t="s">
        <v>1044</v>
      </c>
      <c r="EO77" s="141"/>
      <c r="EP77" s="141"/>
      <c r="EQ77" s="141"/>
      <c r="ER77" s="141"/>
      <c r="ES77" s="141"/>
      <c r="ET77" s="141"/>
      <c r="EU77" s="141"/>
      <c r="EV77" s="240"/>
      <c r="EW77" s="240"/>
      <c r="EX77" s="240"/>
      <c r="EY77" s="240"/>
      <c r="EZ77" s="240"/>
      <c r="FA77" s="240"/>
      <c r="FB77" s="240"/>
      <c r="FC77" s="117">
        <v>45056</v>
      </c>
      <c r="FD77" s="117"/>
      <c r="FE77" s="117"/>
      <c r="FF77" s="117"/>
      <c r="FG77" s="133"/>
      <c r="FH77" s="133"/>
      <c r="FI77" s="117"/>
      <c r="FJ77" s="142"/>
      <c r="FK77" s="142"/>
      <c r="FL77" s="283">
        <v>243350</v>
      </c>
      <c r="FM77" s="283">
        <v>243350</v>
      </c>
      <c r="FN77" s="139" t="s">
        <v>708</v>
      </c>
      <c r="FO77" s="142"/>
      <c r="FP77" s="142"/>
      <c r="FQ77" s="283">
        <v>243350</v>
      </c>
      <c r="FR77" s="283">
        <v>243350</v>
      </c>
      <c r="FS77" s="157" t="s">
        <v>729</v>
      </c>
    </row>
    <row r="78" spans="1:175" ht="20.100000000000001" customHeight="1" x14ac:dyDescent="0.5">
      <c r="A78" s="109">
        <v>77</v>
      </c>
      <c r="B78" s="109" t="s">
        <v>674</v>
      </c>
      <c r="C78" s="109">
        <v>77</v>
      </c>
      <c r="D78" s="110" t="s">
        <v>675</v>
      </c>
      <c r="E78" s="110" t="s">
        <v>676</v>
      </c>
      <c r="F78" s="110" t="s">
        <v>1202</v>
      </c>
      <c r="G78" s="111" t="s">
        <v>89</v>
      </c>
      <c r="H78" s="110" t="s">
        <v>1203</v>
      </c>
      <c r="I78" s="110" t="s">
        <v>1435</v>
      </c>
      <c r="J78" s="110"/>
      <c r="K78" s="281" t="s">
        <v>1436</v>
      </c>
      <c r="L78" s="284" t="s">
        <v>1437</v>
      </c>
      <c r="M78" s="111"/>
      <c r="N78" s="111" t="s">
        <v>1207</v>
      </c>
      <c r="O78" s="112" t="s">
        <v>4660</v>
      </c>
      <c r="P78" s="113">
        <v>13.2844452632838</v>
      </c>
      <c r="Q78" s="113">
        <v>100.936207519473</v>
      </c>
      <c r="R78" s="285" t="s">
        <v>1440</v>
      </c>
      <c r="S78" s="286" t="s">
        <v>1441</v>
      </c>
      <c r="T78" s="115"/>
      <c r="U78" s="115"/>
      <c r="V78" s="115"/>
      <c r="W78" s="115"/>
      <c r="X78" s="115"/>
      <c r="Y78" s="115"/>
      <c r="Z78" s="181"/>
      <c r="AA78" s="181"/>
      <c r="AB78" s="115"/>
      <c r="AC78" s="211"/>
      <c r="AD78" s="166" t="s">
        <v>1423</v>
      </c>
      <c r="AE78" s="166" t="s">
        <v>1424</v>
      </c>
      <c r="AF78" s="267">
        <v>44981</v>
      </c>
      <c r="AG78" s="132">
        <v>44984</v>
      </c>
      <c r="AH78" s="118" t="s">
        <v>691</v>
      </c>
      <c r="AI78" s="118" t="s">
        <v>692</v>
      </c>
      <c r="AJ78" s="145"/>
      <c r="AK78" s="146"/>
      <c r="AL78" s="146"/>
      <c r="AM78" s="146"/>
      <c r="AN78" s="147"/>
      <c r="AO78" s="147"/>
      <c r="AP78" s="116"/>
      <c r="AQ78" s="147"/>
      <c r="AR78" s="147"/>
      <c r="AS78" s="149"/>
      <c r="AT78" s="122"/>
      <c r="AU78" s="142"/>
      <c r="AV78" s="149"/>
      <c r="AW78" s="150"/>
      <c r="AX78" s="149"/>
      <c r="AY78" s="149"/>
      <c r="AZ78" s="149"/>
      <c r="BA78" s="149"/>
      <c r="BB78" s="149"/>
      <c r="BC78" s="149"/>
      <c r="BD78" s="150" t="s">
        <v>698</v>
      </c>
      <c r="BE78" s="150"/>
      <c r="BF78" s="150"/>
      <c r="BG78" s="151" t="s">
        <v>699</v>
      </c>
      <c r="BH78" s="151" t="s">
        <v>700</v>
      </c>
      <c r="BI78" s="151" t="s">
        <v>701</v>
      </c>
      <c r="BJ78" s="152"/>
      <c r="BK78" s="152"/>
      <c r="BL78" s="153"/>
      <c r="BM78" s="154"/>
      <c r="BN78" s="155" t="s">
        <v>1439</v>
      </c>
      <c r="BO78" s="257" t="s">
        <v>1438</v>
      </c>
      <c r="BP78" s="257" t="s">
        <v>703</v>
      </c>
      <c r="BQ78" s="269" t="s">
        <v>1215</v>
      </c>
      <c r="BR78" s="269" t="s">
        <v>705</v>
      </c>
      <c r="BS78" s="267">
        <v>44981</v>
      </c>
      <c r="BT78" s="133">
        <v>100</v>
      </c>
      <c r="BU78" s="132">
        <v>44984</v>
      </c>
      <c r="BV78" s="132"/>
      <c r="BW78" s="132"/>
      <c r="BX78" s="134"/>
      <c r="BY78" s="134"/>
      <c r="BZ78" s="134"/>
      <c r="CA78" s="132"/>
      <c r="CB78" s="135"/>
      <c r="CC78" s="132"/>
      <c r="CD78" s="132"/>
      <c r="CE78" s="136"/>
      <c r="CF78" s="136"/>
      <c r="CG78" s="136"/>
      <c r="CH78" s="135"/>
      <c r="CI78" s="129"/>
      <c r="CJ78" s="132">
        <v>44992</v>
      </c>
      <c r="CK78" s="132">
        <v>44992</v>
      </c>
      <c r="CL78" s="132"/>
      <c r="CM78" s="132">
        <v>44992</v>
      </c>
      <c r="CN78" s="133">
        <v>100</v>
      </c>
      <c r="CO78" s="132">
        <v>44992</v>
      </c>
      <c r="CP78" s="132"/>
      <c r="CQ78" s="132">
        <v>44992</v>
      </c>
      <c r="CR78" s="132">
        <v>44992</v>
      </c>
      <c r="CS78" s="132"/>
      <c r="CT78" s="132">
        <v>44992</v>
      </c>
      <c r="CU78" s="133">
        <v>100</v>
      </c>
      <c r="CV78" s="117">
        <v>44992</v>
      </c>
      <c r="CW78" s="132"/>
      <c r="CX78" s="149"/>
      <c r="CY78" s="149"/>
      <c r="CZ78" s="117">
        <v>45005</v>
      </c>
      <c r="DA78" s="117">
        <v>45005</v>
      </c>
      <c r="DB78" s="117"/>
      <c r="DC78" s="117">
        <v>45005</v>
      </c>
      <c r="DD78" s="133">
        <v>100</v>
      </c>
      <c r="DE78" s="117">
        <v>45005</v>
      </c>
      <c r="DF78" s="138"/>
      <c r="DG78" s="138">
        <v>45007</v>
      </c>
      <c r="DH78" s="139" t="s">
        <v>4446</v>
      </c>
      <c r="DI78" s="117">
        <v>45035</v>
      </c>
      <c r="DJ78" s="117">
        <v>45035</v>
      </c>
      <c r="DK78" s="117">
        <v>45035</v>
      </c>
      <c r="DL78" s="117">
        <v>45035</v>
      </c>
      <c r="DM78" s="240"/>
      <c r="DN78" s="240"/>
      <c r="DO78" s="240"/>
      <c r="DP78" s="240"/>
      <c r="DQ78" s="271"/>
      <c r="DR78" s="240"/>
      <c r="DS78" s="240"/>
      <c r="DT78" s="117">
        <v>45048</v>
      </c>
      <c r="DU78" s="117">
        <v>45048</v>
      </c>
      <c r="DV78" s="117"/>
      <c r="DW78" s="117">
        <v>45048</v>
      </c>
      <c r="DX78" s="133">
        <v>100</v>
      </c>
      <c r="DY78" s="117">
        <v>45048</v>
      </c>
      <c r="DZ78" s="240"/>
      <c r="EA78" s="117">
        <v>45038</v>
      </c>
      <c r="EB78" s="117">
        <v>45038</v>
      </c>
      <c r="EC78" s="240"/>
      <c r="ED78" s="117">
        <v>45038</v>
      </c>
      <c r="EE78" s="116">
        <v>100</v>
      </c>
      <c r="EF78" s="117">
        <v>45038</v>
      </c>
      <c r="EG78" s="117" t="s">
        <v>718</v>
      </c>
      <c r="EH78" s="117">
        <v>45038</v>
      </c>
      <c r="EI78" s="117">
        <v>45038</v>
      </c>
      <c r="EJ78" s="117">
        <v>45038</v>
      </c>
      <c r="EK78" s="117">
        <v>45039</v>
      </c>
      <c r="EL78" s="116">
        <v>60</v>
      </c>
      <c r="EM78" s="117"/>
      <c r="EN78" s="122" t="s">
        <v>718</v>
      </c>
      <c r="EO78" s="141"/>
      <c r="EP78" s="141"/>
      <c r="EQ78" s="141"/>
      <c r="ER78" s="141"/>
      <c r="ES78" s="141"/>
      <c r="ET78" s="141"/>
      <c r="EU78" s="141"/>
      <c r="EV78" s="240"/>
      <c r="EW78" s="240"/>
      <c r="EX78" s="240"/>
      <c r="EY78" s="240"/>
      <c r="EZ78" s="240"/>
      <c r="FA78" s="240"/>
      <c r="FB78" s="240"/>
      <c r="FC78" s="117">
        <v>45049</v>
      </c>
      <c r="FD78" s="117">
        <v>45049</v>
      </c>
      <c r="FE78" s="117">
        <v>45049</v>
      </c>
      <c r="FF78" s="117">
        <v>45050</v>
      </c>
      <c r="FG78" s="133">
        <v>70</v>
      </c>
      <c r="FH78" s="133"/>
      <c r="FI78" s="117"/>
      <c r="FJ78" s="142"/>
      <c r="FK78" s="142"/>
      <c r="FL78" s="143">
        <v>243341</v>
      </c>
      <c r="FM78" s="143">
        <v>243341</v>
      </c>
      <c r="FN78" s="139" t="s">
        <v>708</v>
      </c>
      <c r="FO78" s="142"/>
      <c r="FP78" s="142"/>
      <c r="FQ78" s="143">
        <v>243341</v>
      </c>
      <c r="FR78" s="143">
        <v>243341</v>
      </c>
      <c r="FS78" s="157" t="s">
        <v>729</v>
      </c>
    </row>
    <row r="79" spans="1:175" ht="20.100000000000001" customHeight="1" x14ac:dyDescent="0.5">
      <c r="A79" s="109">
        <v>78</v>
      </c>
      <c r="B79" s="109" t="s">
        <v>674</v>
      </c>
      <c r="C79" s="109">
        <v>78</v>
      </c>
      <c r="D79" s="110" t="s">
        <v>675</v>
      </c>
      <c r="E79" s="110" t="s">
        <v>676</v>
      </c>
      <c r="F79" s="110" t="s">
        <v>1202</v>
      </c>
      <c r="G79" s="111" t="s">
        <v>89</v>
      </c>
      <c r="H79" s="110" t="s">
        <v>1203</v>
      </c>
      <c r="I79" s="110" t="s">
        <v>1442</v>
      </c>
      <c r="J79" s="110"/>
      <c r="K79" s="111" t="s">
        <v>1443</v>
      </c>
      <c r="L79" s="111" t="s">
        <v>1437</v>
      </c>
      <c r="M79" s="111"/>
      <c r="N79" s="111" t="s">
        <v>1207</v>
      </c>
      <c r="O79" s="112" t="s">
        <v>1445</v>
      </c>
      <c r="P79" s="113">
        <v>13.292420490161801</v>
      </c>
      <c r="Q79" s="113">
        <v>100.93684778296701</v>
      </c>
      <c r="R79" s="114" t="s">
        <v>1446</v>
      </c>
      <c r="S79" s="114" t="s">
        <v>1447</v>
      </c>
      <c r="T79" s="115"/>
      <c r="U79" s="115"/>
      <c r="V79" s="115"/>
      <c r="W79" s="115"/>
      <c r="X79" s="115"/>
      <c r="Y79" s="115"/>
      <c r="Z79" s="181"/>
      <c r="AA79" s="181"/>
      <c r="AB79" s="115"/>
      <c r="AC79" s="211"/>
      <c r="AD79" s="166" t="s">
        <v>1423</v>
      </c>
      <c r="AE79" s="166" t="s">
        <v>1424</v>
      </c>
      <c r="AF79" s="273">
        <v>44980</v>
      </c>
      <c r="AG79" s="132">
        <v>44980</v>
      </c>
      <c r="AH79" s="118" t="s">
        <v>691</v>
      </c>
      <c r="AI79" s="118" t="s">
        <v>692</v>
      </c>
      <c r="AJ79" s="145"/>
      <c r="AK79" s="146"/>
      <c r="AL79" s="146"/>
      <c r="AM79" s="146"/>
      <c r="AN79" s="147"/>
      <c r="AO79" s="147"/>
      <c r="AP79" s="116"/>
      <c r="AQ79" s="147"/>
      <c r="AR79" s="147"/>
      <c r="AS79" s="149"/>
      <c r="AT79" s="122"/>
      <c r="AU79" s="142"/>
      <c r="AV79" s="149"/>
      <c r="AW79" s="150"/>
      <c r="AX79" s="149"/>
      <c r="AY79" s="149"/>
      <c r="AZ79" s="149"/>
      <c r="BA79" s="149"/>
      <c r="BB79" s="149"/>
      <c r="BC79" s="149"/>
      <c r="BD79" s="150" t="s">
        <v>698</v>
      </c>
      <c r="BE79" s="150"/>
      <c r="BF79" s="150"/>
      <c r="BG79" s="151" t="s">
        <v>699</v>
      </c>
      <c r="BH79" s="151" t="s">
        <v>700</v>
      </c>
      <c r="BI79" s="151" t="s">
        <v>701</v>
      </c>
      <c r="BJ79" s="152"/>
      <c r="BK79" s="152"/>
      <c r="BL79" s="153"/>
      <c r="BM79" s="154"/>
      <c r="BN79" s="155" t="s">
        <v>1445</v>
      </c>
      <c r="BO79" s="257" t="s">
        <v>1444</v>
      </c>
      <c r="BP79" s="257" t="s">
        <v>703</v>
      </c>
      <c r="BQ79" s="269" t="s">
        <v>1215</v>
      </c>
      <c r="BR79" s="269" t="s">
        <v>705</v>
      </c>
      <c r="BS79" s="273">
        <v>44980</v>
      </c>
      <c r="BT79" s="133">
        <v>100</v>
      </c>
      <c r="BU79" s="132">
        <v>44980</v>
      </c>
      <c r="BV79" s="132"/>
      <c r="BW79" s="132"/>
      <c r="BX79" s="134"/>
      <c r="BY79" s="134"/>
      <c r="BZ79" s="134"/>
      <c r="CA79" s="132"/>
      <c r="CB79" s="135"/>
      <c r="CC79" s="132"/>
      <c r="CD79" s="132"/>
      <c r="CE79" s="136"/>
      <c r="CF79" s="136"/>
      <c r="CG79" s="136"/>
      <c r="CH79" s="135"/>
      <c r="CI79" s="129"/>
      <c r="CJ79" s="132">
        <v>44996</v>
      </c>
      <c r="CK79" s="132">
        <v>44996</v>
      </c>
      <c r="CL79" s="132"/>
      <c r="CM79" s="132">
        <v>44996</v>
      </c>
      <c r="CN79" s="133">
        <v>100</v>
      </c>
      <c r="CO79" s="132">
        <v>44996</v>
      </c>
      <c r="CP79" s="132"/>
      <c r="CQ79" s="132">
        <v>44996</v>
      </c>
      <c r="CR79" s="132">
        <v>44996</v>
      </c>
      <c r="CS79" s="116"/>
      <c r="CT79" s="132">
        <v>44996</v>
      </c>
      <c r="CU79" s="133">
        <v>100</v>
      </c>
      <c r="CV79" s="117">
        <v>44996</v>
      </c>
      <c r="CW79" s="116" t="s">
        <v>1448</v>
      </c>
      <c r="CX79" s="149"/>
      <c r="CY79" s="149"/>
      <c r="CZ79" s="117">
        <v>45004</v>
      </c>
      <c r="DA79" s="117">
        <v>45004</v>
      </c>
      <c r="DB79" s="117"/>
      <c r="DC79" s="117">
        <v>45004</v>
      </c>
      <c r="DD79" s="133">
        <v>100</v>
      </c>
      <c r="DE79" s="117">
        <v>45004</v>
      </c>
      <c r="DF79" s="138"/>
      <c r="DG79" s="138">
        <v>45007</v>
      </c>
      <c r="DH79" s="139" t="s">
        <v>4446</v>
      </c>
      <c r="DI79" s="117">
        <v>45035</v>
      </c>
      <c r="DJ79" s="117">
        <v>45035</v>
      </c>
      <c r="DK79" s="117">
        <v>45035</v>
      </c>
      <c r="DL79" s="117">
        <v>45035</v>
      </c>
      <c r="DM79" s="240"/>
      <c r="DN79" s="240"/>
      <c r="DO79" s="240"/>
      <c r="DP79" s="240"/>
      <c r="DQ79" s="271"/>
      <c r="DR79" s="240"/>
      <c r="DS79" s="240"/>
      <c r="DT79" s="117">
        <v>45047</v>
      </c>
      <c r="DU79" s="117">
        <v>45047</v>
      </c>
      <c r="DV79" s="117"/>
      <c r="DW79" s="117">
        <v>45048</v>
      </c>
      <c r="DX79" s="133">
        <v>100</v>
      </c>
      <c r="DY79" s="117">
        <v>45048</v>
      </c>
      <c r="DZ79" s="240"/>
      <c r="EA79" s="117">
        <v>45038</v>
      </c>
      <c r="EB79" s="117">
        <v>45038</v>
      </c>
      <c r="EC79" s="240"/>
      <c r="ED79" s="117">
        <v>45038</v>
      </c>
      <c r="EE79" s="116">
        <v>100</v>
      </c>
      <c r="EF79" s="117">
        <v>45038</v>
      </c>
      <c r="EG79" s="117" t="s">
        <v>4467</v>
      </c>
      <c r="EH79" s="117">
        <v>45038</v>
      </c>
      <c r="EI79" s="117">
        <v>45038</v>
      </c>
      <c r="EJ79" s="117">
        <v>45038</v>
      </c>
      <c r="EK79" s="117">
        <v>45039</v>
      </c>
      <c r="EL79" s="116">
        <v>60</v>
      </c>
      <c r="EM79" s="117"/>
      <c r="EN79" s="122" t="s">
        <v>4467</v>
      </c>
      <c r="EO79" s="141"/>
      <c r="EP79" s="141"/>
      <c r="EQ79" s="141"/>
      <c r="ER79" s="141"/>
      <c r="ES79" s="141"/>
      <c r="ET79" s="141"/>
      <c r="EU79" s="141"/>
      <c r="EV79" s="240"/>
      <c r="EW79" s="240"/>
      <c r="EX79" s="240"/>
      <c r="EY79" s="240"/>
      <c r="EZ79" s="240"/>
      <c r="FA79" s="240"/>
      <c r="FB79" s="240"/>
      <c r="FC79" s="117">
        <v>45048</v>
      </c>
      <c r="FD79" s="117">
        <v>45048</v>
      </c>
      <c r="FE79" s="117">
        <v>45048</v>
      </c>
      <c r="FF79" s="117">
        <v>45049</v>
      </c>
      <c r="FG79" s="133">
        <v>70</v>
      </c>
      <c r="FH79" s="133"/>
      <c r="FI79" s="117"/>
      <c r="FJ79" s="142"/>
      <c r="FK79" s="142"/>
      <c r="FL79" s="143"/>
      <c r="FM79" s="143"/>
      <c r="FN79" s="139"/>
      <c r="FO79" s="142"/>
      <c r="FP79" s="142"/>
      <c r="FQ79" s="143"/>
      <c r="FR79" s="143"/>
      <c r="FS79" s="157"/>
    </row>
    <row r="80" spans="1:175" ht="20.100000000000001" customHeight="1" x14ac:dyDescent="0.5">
      <c r="A80" s="109">
        <v>79</v>
      </c>
      <c r="B80" s="109" t="s">
        <v>674</v>
      </c>
      <c r="C80" s="109">
        <v>79</v>
      </c>
      <c r="D80" s="110" t="s">
        <v>675</v>
      </c>
      <c r="E80" s="110" t="s">
        <v>676</v>
      </c>
      <c r="F80" s="110" t="s">
        <v>1202</v>
      </c>
      <c r="G80" s="111" t="s">
        <v>89</v>
      </c>
      <c r="H80" s="110" t="s">
        <v>1449</v>
      </c>
      <c r="I80" s="110" t="s">
        <v>1450</v>
      </c>
      <c r="J80" s="110"/>
      <c r="K80" s="111" t="s">
        <v>1451</v>
      </c>
      <c r="L80" s="111" t="s">
        <v>1437</v>
      </c>
      <c r="M80" s="111"/>
      <c r="N80" s="111" t="s">
        <v>1207</v>
      </c>
      <c r="O80" s="112" t="s">
        <v>1452</v>
      </c>
      <c r="P80" s="113">
        <v>13.080006656202301</v>
      </c>
      <c r="Q80" s="113">
        <v>101.016046407633</v>
      </c>
      <c r="R80" s="114" t="s">
        <v>1453</v>
      </c>
      <c r="S80" s="114" t="s">
        <v>1454</v>
      </c>
      <c r="T80" s="115"/>
      <c r="U80" s="115"/>
      <c r="V80" s="115"/>
      <c r="W80" s="115"/>
      <c r="X80" s="115"/>
      <c r="Y80" s="115"/>
      <c r="Z80" s="181"/>
      <c r="AA80" s="181"/>
      <c r="AB80" s="115"/>
      <c r="AC80" s="211"/>
      <c r="AD80" s="166" t="s">
        <v>1423</v>
      </c>
      <c r="AE80" s="166" t="s">
        <v>1424</v>
      </c>
      <c r="AF80" s="273">
        <v>44985</v>
      </c>
      <c r="AG80" s="273">
        <v>44985</v>
      </c>
      <c r="AH80" s="118" t="s">
        <v>691</v>
      </c>
      <c r="AI80" s="118" t="s">
        <v>692</v>
      </c>
      <c r="AJ80" s="145"/>
      <c r="AK80" s="146"/>
      <c r="AL80" s="146"/>
      <c r="AM80" s="146"/>
      <c r="AN80" s="147"/>
      <c r="AO80" s="147"/>
      <c r="AP80" s="116"/>
      <c r="AQ80" s="147"/>
      <c r="AR80" s="147"/>
      <c r="AS80" s="149"/>
      <c r="AT80" s="122"/>
      <c r="AU80" s="142"/>
      <c r="AV80" s="149"/>
      <c r="AW80" s="150"/>
      <c r="AX80" s="149"/>
      <c r="AY80" s="149"/>
      <c r="AZ80" s="149"/>
      <c r="BA80" s="149"/>
      <c r="BB80" s="149"/>
      <c r="BC80" s="149"/>
      <c r="BD80" s="150" t="s">
        <v>698</v>
      </c>
      <c r="BE80" s="150"/>
      <c r="BF80" s="150"/>
      <c r="BG80" s="151" t="s">
        <v>699</v>
      </c>
      <c r="BH80" s="151" t="s">
        <v>700</v>
      </c>
      <c r="BI80" s="151" t="s">
        <v>701</v>
      </c>
      <c r="BJ80" s="152"/>
      <c r="BK80" s="152"/>
      <c r="BL80" s="153"/>
      <c r="BM80" s="154"/>
      <c r="BN80" s="155" t="s">
        <v>1452</v>
      </c>
      <c r="BO80" s="196" t="s">
        <v>1452</v>
      </c>
      <c r="BP80" s="196"/>
      <c r="BQ80" s="269" t="s">
        <v>1215</v>
      </c>
      <c r="BR80" s="269" t="s">
        <v>705</v>
      </c>
      <c r="BS80" s="273">
        <v>44985</v>
      </c>
      <c r="BT80" s="133">
        <v>100</v>
      </c>
      <c r="BU80" s="132">
        <v>44985</v>
      </c>
      <c r="BV80" s="132"/>
      <c r="BW80" s="132"/>
      <c r="BX80" s="134"/>
      <c r="BY80" s="134"/>
      <c r="BZ80" s="134"/>
      <c r="CA80" s="132"/>
      <c r="CB80" s="135"/>
      <c r="CC80" s="132"/>
      <c r="CD80" s="132"/>
      <c r="CE80" s="136"/>
      <c r="CF80" s="136"/>
      <c r="CG80" s="136"/>
      <c r="CH80" s="135"/>
      <c r="CI80" s="129"/>
      <c r="CJ80" s="132">
        <v>44993</v>
      </c>
      <c r="CK80" s="132">
        <v>44993</v>
      </c>
      <c r="CL80" s="132"/>
      <c r="CM80" s="132">
        <v>44993</v>
      </c>
      <c r="CN80" s="133">
        <v>100</v>
      </c>
      <c r="CO80" s="132">
        <v>44993</v>
      </c>
      <c r="CP80" s="132"/>
      <c r="CQ80" s="132">
        <v>44994</v>
      </c>
      <c r="CR80" s="132">
        <v>44994</v>
      </c>
      <c r="CS80" s="132"/>
      <c r="CT80" s="132">
        <v>44994</v>
      </c>
      <c r="CU80" s="133">
        <v>100</v>
      </c>
      <c r="CV80" s="117">
        <v>44994</v>
      </c>
      <c r="CW80" s="132"/>
      <c r="CX80" s="149"/>
      <c r="CY80" s="149"/>
      <c r="CZ80" s="117">
        <v>45004</v>
      </c>
      <c r="DA80" s="117">
        <v>45004</v>
      </c>
      <c r="DB80" s="117"/>
      <c r="DC80" s="117">
        <v>45004</v>
      </c>
      <c r="DD80" s="133">
        <v>100</v>
      </c>
      <c r="DE80" s="117">
        <v>45004</v>
      </c>
      <c r="DF80" s="138"/>
      <c r="DG80" s="138">
        <v>45007</v>
      </c>
      <c r="DH80" s="139" t="s">
        <v>4446</v>
      </c>
      <c r="DI80" s="117">
        <v>45044</v>
      </c>
      <c r="DJ80" s="117">
        <v>45044</v>
      </c>
      <c r="DK80" s="117">
        <v>45044</v>
      </c>
      <c r="DL80" s="117">
        <v>45044</v>
      </c>
      <c r="DM80" s="240"/>
      <c r="DN80" s="240"/>
      <c r="DO80" s="240"/>
      <c r="DP80" s="240"/>
      <c r="DQ80" s="271"/>
      <c r="DR80" s="240"/>
      <c r="DS80" s="240"/>
      <c r="DT80" s="117">
        <v>45048</v>
      </c>
      <c r="DU80" s="117">
        <v>45048</v>
      </c>
      <c r="DV80" s="117"/>
      <c r="DW80" s="117">
        <v>45049</v>
      </c>
      <c r="DX80" s="133">
        <v>100</v>
      </c>
      <c r="DY80" s="117">
        <v>45049</v>
      </c>
      <c r="DZ80" s="240"/>
      <c r="EA80" s="117">
        <v>45039</v>
      </c>
      <c r="EB80" s="117">
        <v>45039</v>
      </c>
      <c r="EC80" s="240"/>
      <c r="ED80" s="117">
        <v>45039</v>
      </c>
      <c r="EE80" s="116">
        <v>100</v>
      </c>
      <c r="EF80" s="117">
        <v>45039</v>
      </c>
      <c r="EG80" s="117" t="s">
        <v>4468</v>
      </c>
      <c r="EH80" s="117">
        <v>45039</v>
      </c>
      <c r="EI80" s="117">
        <v>45039</v>
      </c>
      <c r="EJ80" s="117"/>
      <c r="EK80" s="117">
        <v>45039</v>
      </c>
      <c r="EL80" s="116">
        <v>100</v>
      </c>
      <c r="EM80" s="117">
        <v>45039</v>
      </c>
      <c r="EN80" s="122" t="s">
        <v>4468</v>
      </c>
      <c r="EO80" s="141"/>
      <c r="EP80" s="141"/>
      <c r="EQ80" s="141"/>
      <c r="ER80" s="141"/>
      <c r="ES80" s="141"/>
      <c r="ET80" s="141"/>
      <c r="EU80" s="141"/>
      <c r="EV80" s="240"/>
      <c r="EW80" s="240"/>
      <c r="EX80" s="240"/>
      <c r="EY80" s="240"/>
      <c r="EZ80" s="240"/>
      <c r="FA80" s="240"/>
      <c r="FB80" s="240"/>
      <c r="FC80" s="117">
        <v>45051</v>
      </c>
      <c r="FD80" s="117">
        <v>45051</v>
      </c>
      <c r="FE80" s="117">
        <v>45051</v>
      </c>
      <c r="FF80" s="117">
        <v>45052</v>
      </c>
      <c r="FG80" s="133">
        <v>70</v>
      </c>
      <c r="FH80" s="133"/>
      <c r="FI80" s="117"/>
      <c r="FJ80" s="142"/>
      <c r="FK80" s="142"/>
      <c r="FL80" s="143"/>
      <c r="FM80" s="143"/>
      <c r="FN80" s="139"/>
      <c r="FO80" s="142"/>
      <c r="FP80" s="142"/>
      <c r="FQ80" s="143"/>
      <c r="FR80" s="143"/>
      <c r="FS80" s="157"/>
    </row>
    <row r="81" spans="1:175" ht="20.100000000000001" customHeight="1" x14ac:dyDescent="0.5">
      <c r="A81" s="109">
        <v>80</v>
      </c>
      <c r="B81" s="109" t="s">
        <v>674</v>
      </c>
      <c r="C81" s="109">
        <v>80</v>
      </c>
      <c r="D81" s="110" t="s">
        <v>675</v>
      </c>
      <c r="E81" s="110" t="s">
        <v>676</v>
      </c>
      <c r="F81" s="110" t="s">
        <v>1202</v>
      </c>
      <c r="G81" s="111" t="s">
        <v>89</v>
      </c>
      <c r="H81" s="110" t="s">
        <v>1455</v>
      </c>
      <c r="I81" s="110" t="s">
        <v>1455</v>
      </c>
      <c r="J81" s="110"/>
      <c r="K81" s="111" t="s">
        <v>1456</v>
      </c>
      <c r="L81" s="111" t="s">
        <v>1457</v>
      </c>
      <c r="M81" s="111"/>
      <c r="N81" s="111" t="s">
        <v>1207</v>
      </c>
      <c r="O81" s="112" t="s">
        <v>1458</v>
      </c>
      <c r="P81" s="113">
        <v>13.463846558494501</v>
      </c>
      <c r="Q81" s="113">
        <v>101.091962167627</v>
      </c>
      <c r="R81" s="114" t="s">
        <v>1459</v>
      </c>
      <c r="S81" s="114" t="s">
        <v>1460</v>
      </c>
      <c r="T81" s="115"/>
      <c r="U81" s="115"/>
      <c r="V81" s="115"/>
      <c r="W81" s="115"/>
      <c r="X81" s="115"/>
      <c r="Y81" s="115"/>
      <c r="Z81" s="181"/>
      <c r="AA81" s="181"/>
      <c r="AB81" s="115"/>
      <c r="AC81" s="211"/>
      <c r="AD81" s="166" t="s">
        <v>1423</v>
      </c>
      <c r="AE81" s="166" t="s">
        <v>1424</v>
      </c>
      <c r="AF81" s="273">
        <v>44984</v>
      </c>
      <c r="AG81" s="132">
        <v>44984</v>
      </c>
      <c r="AH81" s="118" t="s">
        <v>691</v>
      </c>
      <c r="AI81" s="118" t="s">
        <v>692</v>
      </c>
      <c r="AJ81" s="145"/>
      <c r="AK81" s="146"/>
      <c r="AL81" s="146"/>
      <c r="AM81" s="146"/>
      <c r="AN81" s="147"/>
      <c r="AO81" s="147"/>
      <c r="AP81" s="116"/>
      <c r="AQ81" s="147"/>
      <c r="AR81" s="147"/>
      <c r="AS81" s="149"/>
      <c r="AT81" s="122"/>
      <c r="AU81" s="142"/>
      <c r="AV81" s="149"/>
      <c r="AW81" s="150"/>
      <c r="AX81" s="149"/>
      <c r="AY81" s="149"/>
      <c r="AZ81" s="149"/>
      <c r="BA81" s="149"/>
      <c r="BB81" s="149"/>
      <c r="BC81" s="149"/>
      <c r="BD81" s="150" t="s">
        <v>698</v>
      </c>
      <c r="BE81" s="150"/>
      <c r="BF81" s="150"/>
      <c r="BG81" s="151" t="s">
        <v>699</v>
      </c>
      <c r="BH81" s="151" t="s">
        <v>700</v>
      </c>
      <c r="BI81" s="151" t="s">
        <v>701</v>
      </c>
      <c r="BJ81" s="152"/>
      <c r="BK81" s="152"/>
      <c r="BL81" s="153"/>
      <c r="BM81" s="154"/>
      <c r="BN81" s="155" t="s">
        <v>1458</v>
      </c>
      <c r="BO81" s="196" t="s">
        <v>1458</v>
      </c>
      <c r="BP81" s="196"/>
      <c r="BQ81" s="269" t="s">
        <v>1215</v>
      </c>
      <c r="BR81" s="269" t="s">
        <v>705</v>
      </c>
      <c r="BS81" s="273">
        <v>44984</v>
      </c>
      <c r="BT81" s="133">
        <v>100</v>
      </c>
      <c r="BU81" s="132">
        <v>44984</v>
      </c>
      <c r="BV81" s="132"/>
      <c r="BW81" s="132"/>
      <c r="BX81" s="134"/>
      <c r="BY81" s="134"/>
      <c r="BZ81" s="134"/>
      <c r="CA81" s="132"/>
      <c r="CB81" s="135"/>
      <c r="CC81" s="132"/>
      <c r="CD81" s="132"/>
      <c r="CE81" s="136"/>
      <c r="CF81" s="136"/>
      <c r="CG81" s="136"/>
      <c r="CH81" s="135"/>
      <c r="CI81" s="129"/>
      <c r="CJ81" s="132">
        <v>44995</v>
      </c>
      <c r="CK81" s="132">
        <v>44995</v>
      </c>
      <c r="CL81" s="132"/>
      <c r="CM81" s="132">
        <v>44995</v>
      </c>
      <c r="CN81" s="133">
        <v>100</v>
      </c>
      <c r="CO81" s="132">
        <v>44995</v>
      </c>
      <c r="CP81" s="132"/>
      <c r="CQ81" s="132">
        <v>44995</v>
      </c>
      <c r="CR81" s="132">
        <v>44995</v>
      </c>
      <c r="CS81" s="240"/>
      <c r="CT81" s="132">
        <v>44995</v>
      </c>
      <c r="CU81" s="133">
        <v>100</v>
      </c>
      <c r="CV81" s="117">
        <v>44995</v>
      </c>
      <c r="CW81" s="116"/>
      <c r="CX81" s="149"/>
      <c r="CY81" s="149"/>
      <c r="CZ81" s="117">
        <v>45003</v>
      </c>
      <c r="DA81" s="117">
        <v>45003</v>
      </c>
      <c r="DB81" s="117"/>
      <c r="DC81" s="117">
        <v>45003</v>
      </c>
      <c r="DD81" s="133">
        <v>100</v>
      </c>
      <c r="DE81" s="117">
        <v>45003</v>
      </c>
      <c r="DF81" s="138"/>
      <c r="DG81" s="138">
        <v>45007</v>
      </c>
      <c r="DH81" s="139" t="s">
        <v>4446</v>
      </c>
      <c r="DI81" s="117">
        <v>45036</v>
      </c>
      <c r="DJ81" s="117">
        <v>45036</v>
      </c>
      <c r="DK81" s="117">
        <v>45036</v>
      </c>
      <c r="DL81" s="117">
        <v>45036</v>
      </c>
      <c r="DM81" s="117">
        <v>45036</v>
      </c>
      <c r="DN81" s="117">
        <v>45036</v>
      </c>
      <c r="DO81" s="117"/>
      <c r="DP81" s="117">
        <v>45036</v>
      </c>
      <c r="DQ81" s="133">
        <v>100</v>
      </c>
      <c r="DR81" s="117">
        <v>45036</v>
      </c>
      <c r="DS81" s="117"/>
      <c r="DT81" s="117">
        <v>45036</v>
      </c>
      <c r="DU81" s="117">
        <v>45036</v>
      </c>
      <c r="DV81" s="117"/>
      <c r="DW81" s="117">
        <v>45036</v>
      </c>
      <c r="DX81" s="133">
        <v>100</v>
      </c>
      <c r="DY81" s="117">
        <v>45036</v>
      </c>
      <c r="DZ81" s="240"/>
      <c r="EA81" s="117">
        <v>45039</v>
      </c>
      <c r="EB81" s="117">
        <v>45039</v>
      </c>
      <c r="EC81" s="240"/>
      <c r="ED81" s="117">
        <v>45039</v>
      </c>
      <c r="EE81" s="116">
        <v>100</v>
      </c>
      <c r="EF81" s="117">
        <v>45039</v>
      </c>
      <c r="EG81" s="117" t="s">
        <v>4469</v>
      </c>
      <c r="EH81" s="117">
        <v>45039</v>
      </c>
      <c r="EI81" s="117">
        <v>45039</v>
      </c>
      <c r="EJ81" s="117"/>
      <c r="EK81" s="117">
        <v>45039</v>
      </c>
      <c r="EL81" s="133">
        <v>100</v>
      </c>
      <c r="EM81" s="117">
        <v>45039</v>
      </c>
      <c r="EN81" s="122" t="s">
        <v>4418</v>
      </c>
      <c r="EO81" s="141"/>
      <c r="EP81" s="141"/>
      <c r="EQ81" s="141"/>
      <c r="ER81" s="141"/>
      <c r="ES81" s="141"/>
      <c r="ET81" s="141"/>
      <c r="EU81" s="141"/>
      <c r="EV81" s="240"/>
      <c r="EW81" s="240"/>
      <c r="EX81" s="240"/>
      <c r="EY81" s="240"/>
      <c r="EZ81" s="240"/>
      <c r="FA81" s="240"/>
      <c r="FB81" s="240"/>
      <c r="FC81" s="117">
        <v>45049</v>
      </c>
      <c r="FD81" s="117">
        <v>45049</v>
      </c>
      <c r="FE81" s="117">
        <v>45049</v>
      </c>
      <c r="FF81" s="117">
        <v>45050</v>
      </c>
      <c r="FG81" s="133">
        <v>70</v>
      </c>
      <c r="FH81" s="133"/>
      <c r="FI81" s="117"/>
      <c r="FJ81" s="142"/>
      <c r="FK81" s="142"/>
      <c r="FL81" s="143">
        <v>243349</v>
      </c>
      <c r="FM81" s="143">
        <v>243349</v>
      </c>
      <c r="FN81" s="139" t="s">
        <v>708</v>
      </c>
      <c r="FO81" s="142"/>
      <c r="FP81" s="142"/>
      <c r="FQ81" s="143">
        <v>243349</v>
      </c>
      <c r="FR81" s="143">
        <v>243349</v>
      </c>
      <c r="FS81" s="139" t="s">
        <v>708</v>
      </c>
    </row>
    <row r="82" spans="1:175" ht="20.100000000000001" customHeight="1" x14ac:dyDescent="0.5">
      <c r="A82" s="109">
        <v>81</v>
      </c>
      <c r="B82" s="109" t="s">
        <v>674</v>
      </c>
      <c r="C82" s="109">
        <v>81</v>
      </c>
      <c r="D82" s="110" t="s">
        <v>3362</v>
      </c>
      <c r="E82" s="110" t="s">
        <v>676</v>
      </c>
      <c r="F82" s="110" t="s">
        <v>1202</v>
      </c>
      <c r="G82" s="111" t="s">
        <v>89</v>
      </c>
      <c r="H82" s="110" t="s">
        <v>1455</v>
      </c>
      <c r="I82" s="110" t="s">
        <v>1461</v>
      </c>
      <c r="J82" s="110"/>
      <c r="K82" s="287" t="s">
        <v>4470</v>
      </c>
      <c r="L82" s="111" t="s">
        <v>1457</v>
      </c>
      <c r="M82" s="111"/>
      <c r="N82" s="111" t="s">
        <v>1207</v>
      </c>
      <c r="O82" s="288" t="s">
        <v>1462</v>
      </c>
      <c r="P82" s="113">
        <v>13.4170899340786</v>
      </c>
      <c r="Q82" s="113">
        <v>101.059843399733</v>
      </c>
      <c r="R82" s="114" t="s">
        <v>1463</v>
      </c>
      <c r="S82" s="114" t="s">
        <v>1464</v>
      </c>
      <c r="T82" s="115"/>
      <c r="U82" s="115"/>
      <c r="V82" s="115"/>
      <c r="W82" s="115"/>
      <c r="X82" s="115"/>
      <c r="Y82" s="115"/>
      <c r="Z82" s="181"/>
      <c r="AA82" s="181"/>
      <c r="AB82" s="115"/>
      <c r="AC82" s="211"/>
      <c r="AD82" s="166" t="s">
        <v>1423</v>
      </c>
      <c r="AE82" s="166" t="s">
        <v>1424</v>
      </c>
      <c r="AF82" s="273">
        <v>44984</v>
      </c>
      <c r="AG82" s="267">
        <v>44981</v>
      </c>
      <c r="AH82" s="118" t="s">
        <v>691</v>
      </c>
      <c r="AI82" s="118" t="s">
        <v>692</v>
      </c>
      <c r="AJ82" s="116"/>
      <c r="AK82" s="146"/>
      <c r="AL82" s="146"/>
      <c r="AM82" s="146"/>
      <c r="AN82" s="147"/>
      <c r="AO82" s="147"/>
      <c r="AP82" s="116"/>
      <c r="AQ82" s="147"/>
      <c r="AR82" s="147"/>
      <c r="AS82" s="149"/>
      <c r="AT82" s="122"/>
      <c r="AU82" s="142"/>
      <c r="AV82" s="149"/>
      <c r="AW82" s="150"/>
      <c r="AX82" s="149"/>
      <c r="AY82" s="149"/>
      <c r="AZ82" s="149"/>
      <c r="BA82" s="149"/>
      <c r="BB82" s="149"/>
      <c r="BC82" s="149"/>
      <c r="BD82" s="150" t="s">
        <v>698</v>
      </c>
      <c r="BE82" s="150"/>
      <c r="BF82" s="150"/>
      <c r="BG82" s="151" t="s">
        <v>699</v>
      </c>
      <c r="BH82" s="151" t="s">
        <v>700</v>
      </c>
      <c r="BI82" s="151" t="s">
        <v>701</v>
      </c>
      <c r="BJ82" s="152"/>
      <c r="BK82" s="152"/>
      <c r="BL82" s="153"/>
      <c r="BM82" s="154"/>
      <c r="BN82" s="155" t="s">
        <v>1462</v>
      </c>
      <c r="BO82" s="196" t="s">
        <v>1462</v>
      </c>
      <c r="BP82" s="196"/>
      <c r="BQ82" s="269" t="s">
        <v>1215</v>
      </c>
      <c r="BR82" s="269" t="s">
        <v>705</v>
      </c>
      <c r="BS82" s="273">
        <v>44984</v>
      </c>
      <c r="BT82" s="133">
        <v>100</v>
      </c>
      <c r="BU82" s="132">
        <v>44981</v>
      </c>
      <c r="BV82" s="132"/>
      <c r="BW82" s="132"/>
      <c r="BX82" s="134"/>
      <c r="BY82" s="134"/>
      <c r="BZ82" s="134"/>
      <c r="CA82" s="132"/>
      <c r="CB82" s="135"/>
      <c r="CC82" s="132"/>
      <c r="CD82" s="132"/>
      <c r="CE82" s="136"/>
      <c r="CF82" s="289" t="s">
        <v>1465</v>
      </c>
      <c r="CG82" s="289"/>
      <c r="CH82" s="258" t="s">
        <v>1465</v>
      </c>
      <c r="CI82" s="129"/>
      <c r="CJ82" s="132"/>
      <c r="CK82" s="132"/>
      <c r="CL82" s="132"/>
      <c r="CM82" s="171"/>
      <c r="CN82" s="133"/>
      <c r="CO82" s="132"/>
      <c r="CP82" s="171"/>
      <c r="CQ82" s="132">
        <v>45052</v>
      </c>
      <c r="CR82" s="132">
        <v>45052</v>
      </c>
      <c r="CS82" s="240"/>
      <c r="CT82" s="132">
        <v>45052</v>
      </c>
      <c r="CU82" s="133">
        <v>100</v>
      </c>
      <c r="CV82" s="132">
        <v>45052</v>
      </c>
      <c r="CW82" s="129"/>
      <c r="CX82" s="149"/>
      <c r="CY82" s="149"/>
      <c r="CZ82" s="117">
        <v>45057</v>
      </c>
      <c r="DA82" s="117"/>
      <c r="DB82" s="117"/>
      <c r="DC82" s="117"/>
      <c r="DD82" s="133"/>
      <c r="DE82" s="117"/>
      <c r="DF82" s="289" t="s">
        <v>1466</v>
      </c>
      <c r="DG82" s="138">
        <v>45023</v>
      </c>
      <c r="DH82" s="139" t="s">
        <v>4387</v>
      </c>
      <c r="DI82" s="117">
        <v>45037</v>
      </c>
      <c r="DJ82" s="117">
        <v>45037</v>
      </c>
      <c r="DK82" s="117">
        <v>45037</v>
      </c>
      <c r="DL82" s="117">
        <v>45037</v>
      </c>
      <c r="DM82" s="240"/>
      <c r="DN82" s="240"/>
      <c r="DO82" s="240"/>
      <c r="DP82" s="240"/>
      <c r="DQ82" s="271"/>
      <c r="DR82" s="240"/>
      <c r="DS82" s="240"/>
      <c r="DT82" s="117">
        <v>45056</v>
      </c>
      <c r="DU82" s="117"/>
      <c r="DV82" s="117"/>
      <c r="DW82" s="117"/>
      <c r="DX82" s="133"/>
      <c r="DY82" s="117"/>
      <c r="DZ82" s="240"/>
      <c r="EA82" s="117"/>
      <c r="EB82" s="117"/>
      <c r="EC82" s="240"/>
      <c r="ED82" s="117"/>
      <c r="EE82" s="240"/>
      <c r="EF82" s="117"/>
      <c r="EG82" s="240"/>
      <c r="EH82" s="117">
        <v>45050</v>
      </c>
      <c r="EI82" s="117">
        <v>45050</v>
      </c>
      <c r="EJ82" s="117">
        <v>45050</v>
      </c>
      <c r="EK82" s="117">
        <v>45051</v>
      </c>
      <c r="EL82" s="116">
        <v>60</v>
      </c>
      <c r="EM82" s="117"/>
      <c r="EN82" s="122"/>
      <c r="EO82" s="141"/>
      <c r="EP82" s="141"/>
      <c r="EQ82" s="141"/>
      <c r="ER82" s="141"/>
      <c r="ES82" s="141"/>
      <c r="ET82" s="141"/>
      <c r="EU82" s="141"/>
      <c r="EV82" s="240"/>
      <c r="EW82" s="240"/>
      <c r="EX82" s="240"/>
      <c r="EY82" s="240"/>
      <c r="EZ82" s="240"/>
      <c r="FA82" s="240"/>
      <c r="FB82" s="240"/>
      <c r="FC82" s="117">
        <v>45058</v>
      </c>
      <c r="FD82" s="117"/>
      <c r="FE82" s="117"/>
      <c r="FF82" s="117"/>
      <c r="FG82" s="133"/>
      <c r="FH82" s="133"/>
      <c r="FI82" s="117"/>
      <c r="FJ82" s="142"/>
      <c r="FK82" s="142"/>
      <c r="FL82" s="143">
        <v>243341</v>
      </c>
      <c r="FM82" s="143">
        <v>243341</v>
      </c>
      <c r="FN82" s="139" t="s">
        <v>708</v>
      </c>
      <c r="FO82" s="142"/>
      <c r="FP82" s="142"/>
      <c r="FQ82" s="143">
        <v>243341</v>
      </c>
      <c r="FR82" s="143">
        <v>243341</v>
      </c>
      <c r="FS82" s="157" t="s">
        <v>729</v>
      </c>
    </row>
    <row r="83" spans="1:175" ht="20.100000000000001" customHeight="1" x14ac:dyDescent="0.5">
      <c r="A83" s="109">
        <v>82</v>
      </c>
      <c r="B83" s="109" t="s">
        <v>674</v>
      </c>
      <c r="C83" s="109">
        <v>82</v>
      </c>
      <c r="D83" s="110" t="s">
        <v>675</v>
      </c>
      <c r="E83" s="110" t="s">
        <v>676</v>
      </c>
      <c r="F83" s="110" t="s">
        <v>1202</v>
      </c>
      <c r="G83" s="111" t="s">
        <v>89</v>
      </c>
      <c r="H83" s="110" t="s">
        <v>1467</v>
      </c>
      <c r="I83" s="110" t="s">
        <v>1468</v>
      </c>
      <c r="J83" s="110"/>
      <c r="K83" s="111" t="s">
        <v>1469</v>
      </c>
      <c r="L83" s="111" t="s">
        <v>1457</v>
      </c>
      <c r="M83" s="111"/>
      <c r="N83" s="111" t="s">
        <v>1207</v>
      </c>
      <c r="O83" s="112" t="s">
        <v>1470</v>
      </c>
      <c r="P83" s="113">
        <v>13.4505358287772</v>
      </c>
      <c r="Q83" s="113">
        <v>101.170862438792</v>
      </c>
      <c r="R83" s="114" t="s">
        <v>1471</v>
      </c>
      <c r="S83" s="114"/>
      <c r="T83" s="115"/>
      <c r="U83" s="115"/>
      <c r="V83" s="115"/>
      <c r="W83" s="115" t="s">
        <v>1472</v>
      </c>
      <c r="X83" s="115"/>
      <c r="Y83" s="115"/>
      <c r="Z83" s="181"/>
      <c r="AA83" s="181"/>
      <c r="AB83" s="115"/>
      <c r="AC83" s="211"/>
      <c r="AD83" s="166" t="s">
        <v>1423</v>
      </c>
      <c r="AE83" s="166" t="s">
        <v>1424</v>
      </c>
      <c r="AF83" s="273">
        <v>44980</v>
      </c>
      <c r="AG83" s="132">
        <v>44980</v>
      </c>
      <c r="AH83" s="118" t="s">
        <v>691</v>
      </c>
      <c r="AI83" s="118" t="s">
        <v>692</v>
      </c>
      <c r="AJ83" s="145">
        <v>8</v>
      </c>
      <c r="AK83" s="146">
        <v>10</v>
      </c>
      <c r="AL83" s="146">
        <v>4</v>
      </c>
      <c r="AM83" s="146">
        <v>80</v>
      </c>
      <c r="AN83" s="147">
        <v>1</v>
      </c>
      <c r="AO83" s="147">
        <v>1</v>
      </c>
      <c r="AP83" s="116" t="s">
        <v>1473</v>
      </c>
      <c r="AQ83" s="147"/>
      <c r="AR83" s="147"/>
      <c r="AS83" s="149"/>
      <c r="AT83" s="122"/>
      <c r="AU83" s="142"/>
      <c r="AV83" s="149"/>
      <c r="AW83" s="150"/>
      <c r="AX83" s="149"/>
      <c r="AY83" s="149"/>
      <c r="AZ83" s="149"/>
      <c r="BA83" s="149"/>
      <c r="BB83" s="149"/>
      <c r="BC83" s="149"/>
      <c r="BD83" s="150" t="s">
        <v>698</v>
      </c>
      <c r="BE83" s="150"/>
      <c r="BF83" s="150"/>
      <c r="BG83" s="151" t="s">
        <v>699</v>
      </c>
      <c r="BH83" s="151" t="s">
        <v>700</v>
      </c>
      <c r="BI83" s="151" t="s">
        <v>701</v>
      </c>
      <c r="BJ83" s="152"/>
      <c r="BK83" s="152"/>
      <c r="BL83" s="153"/>
      <c r="BM83" s="154"/>
      <c r="BN83" s="155" t="s">
        <v>1470</v>
      </c>
      <c r="BO83" s="196" t="s">
        <v>1470</v>
      </c>
      <c r="BP83" s="196"/>
      <c r="BQ83" s="269" t="s">
        <v>1215</v>
      </c>
      <c r="BR83" s="269" t="s">
        <v>705</v>
      </c>
      <c r="BS83" s="273">
        <v>44980</v>
      </c>
      <c r="BT83" s="133">
        <v>100</v>
      </c>
      <c r="BU83" s="132">
        <v>44980</v>
      </c>
      <c r="BV83" s="132"/>
      <c r="BW83" s="132"/>
      <c r="BX83" s="134"/>
      <c r="BY83" s="134"/>
      <c r="BZ83" s="134"/>
      <c r="CA83" s="132"/>
      <c r="CB83" s="135"/>
      <c r="CC83" s="132"/>
      <c r="CD83" s="132"/>
      <c r="CE83" s="136"/>
      <c r="CF83" s="136"/>
      <c r="CG83" s="136"/>
      <c r="CH83" s="135"/>
      <c r="CI83" s="129"/>
      <c r="CJ83" s="132">
        <v>44992</v>
      </c>
      <c r="CK83" s="132">
        <v>44992</v>
      </c>
      <c r="CL83" s="132"/>
      <c r="CM83" s="132">
        <v>44992</v>
      </c>
      <c r="CN83" s="133">
        <v>100</v>
      </c>
      <c r="CO83" s="132">
        <v>44992</v>
      </c>
      <c r="CP83" s="132"/>
      <c r="CQ83" s="132">
        <v>44992</v>
      </c>
      <c r="CR83" s="132">
        <v>44992</v>
      </c>
      <c r="CS83" s="132"/>
      <c r="CT83" s="132">
        <v>44992</v>
      </c>
      <c r="CU83" s="133">
        <v>100</v>
      </c>
      <c r="CV83" s="117">
        <v>44992</v>
      </c>
      <c r="CW83" s="132"/>
      <c r="CX83" s="149"/>
      <c r="CY83" s="149"/>
      <c r="CZ83" s="117">
        <v>45003</v>
      </c>
      <c r="DA83" s="117">
        <v>45003</v>
      </c>
      <c r="DB83" s="117"/>
      <c r="DC83" s="117">
        <v>45003</v>
      </c>
      <c r="DD83" s="133">
        <v>100</v>
      </c>
      <c r="DE83" s="117">
        <v>45003</v>
      </c>
      <c r="DF83" s="138"/>
      <c r="DG83" s="138">
        <v>45007</v>
      </c>
      <c r="DH83" s="139" t="s">
        <v>4446</v>
      </c>
      <c r="DI83" s="117">
        <v>45041</v>
      </c>
      <c r="DJ83" s="117">
        <v>45041</v>
      </c>
      <c r="DK83" s="117">
        <v>45041</v>
      </c>
      <c r="DL83" s="117">
        <v>45041</v>
      </c>
      <c r="DM83" s="240"/>
      <c r="DN83" s="240"/>
      <c r="DO83" s="240"/>
      <c r="DP83" s="240"/>
      <c r="DQ83" s="271"/>
      <c r="DR83" s="240"/>
      <c r="DS83" s="240"/>
      <c r="DT83" s="117">
        <v>45040</v>
      </c>
      <c r="DU83" s="117">
        <v>45040</v>
      </c>
      <c r="DV83" s="117"/>
      <c r="DW83" s="117">
        <v>45040</v>
      </c>
      <c r="DX83" s="133">
        <v>100</v>
      </c>
      <c r="DY83" s="117">
        <v>45040</v>
      </c>
      <c r="DZ83" s="240"/>
      <c r="EA83" s="117">
        <v>45039</v>
      </c>
      <c r="EB83" s="117">
        <v>45039</v>
      </c>
      <c r="EC83" s="240"/>
      <c r="ED83" s="117">
        <v>45039</v>
      </c>
      <c r="EE83" s="116">
        <v>100</v>
      </c>
      <c r="EF83" s="117">
        <v>45039</v>
      </c>
      <c r="EG83" s="117" t="s">
        <v>4469</v>
      </c>
      <c r="EH83" s="117">
        <v>45039</v>
      </c>
      <c r="EI83" s="117">
        <v>45039</v>
      </c>
      <c r="EJ83" s="117"/>
      <c r="EK83" s="117">
        <v>45039</v>
      </c>
      <c r="EL83" s="133">
        <v>100</v>
      </c>
      <c r="EM83" s="117">
        <v>45039</v>
      </c>
      <c r="EN83" s="122" t="s">
        <v>4418</v>
      </c>
      <c r="EO83" s="141"/>
      <c r="EP83" s="141"/>
      <c r="EQ83" s="141"/>
      <c r="ER83" s="141"/>
      <c r="ES83" s="141"/>
      <c r="ET83" s="141"/>
      <c r="EU83" s="141"/>
      <c r="EV83" s="240"/>
      <c r="EW83" s="240"/>
      <c r="EX83" s="240"/>
      <c r="EY83" s="240"/>
      <c r="EZ83" s="240"/>
      <c r="FA83" s="240"/>
      <c r="FB83" s="240"/>
      <c r="FC83" s="117">
        <v>45048</v>
      </c>
      <c r="FD83" s="117">
        <v>45048</v>
      </c>
      <c r="FE83" s="117">
        <v>45048</v>
      </c>
      <c r="FF83" s="117">
        <v>45049</v>
      </c>
      <c r="FG83" s="133">
        <v>70</v>
      </c>
      <c r="FH83" s="133"/>
      <c r="FI83" s="117"/>
      <c r="FJ83" s="142"/>
      <c r="FK83" s="142"/>
      <c r="FL83" s="143">
        <v>243341</v>
      </c>
      <c r="FM83" s="143">
        <v>243341</v>
      </c>
      <c r="FN83" s="139" t="s">
        <v>708</v>
      </c>
      <c r="FO83" s="142"/>
      <c r="FP83" s="142"/>
      <c r="FQ83" s="143">
        <v>243341</v>
      </c>
      <c r="FR83" s="143">
        <v>243341</v>
      </c>
      <c r="FS83" s="139" t="s">
        <v>708</v>
      </c>
    </row>
    <row r="84" spans="1:175" ht="20.100000000000001" customHeight="1" x14ac:dyDescent="0.5">
      <c r="A84" s="109">
        <v>83</v>
      </c>
      <c r="B84" s="109" t="s">
        <v>674</v>
      </c>
      <c r="C84" s="109">
        <v>83</v>
      </c>
      <c r="D84" s="110" t="s">
        <v>675</v>
      </c>
      <c r="E84" s="110" t="s">
        <v>676</v>
      </c>
      <c r="F84" s="110" t="s">
        <v>1202</v>
      </c>
      <c r="G84" s="111" t="s">
        <v>89</v>
      </c>
      <c r="H84" s="110" t="s">
        <v>1467</v>
      </c>
      <c r="I84" s="110" t="s">
        <v>1474</v>
      </c>
      <c r="J84" s="110"/>
      <c r="K84" s="111" t="s">
        <v>1475</v>
      </c>
      <c r="L84" s="111"/>
      <c r="M84" s="111"/>
      <c r="N84" s="111" t="s">
        <v>1207</v>
      </c>
      <c r="O84" s="112" t="s">
        <v>1476</v>
      </c>
      <c r="P84" s="113">
        <v>13.526531689436499</v>
      </c>
      <c r="Q84" s="113">
        <v>101.21303890461201</v>
      </c>
      <c r="R84" s="114" t="s">
        <v>1477</v>
      </c>
      <c r="S84" s="114"/>
      <c r="T84" s="115"/>
      <c r="U84" s="115"/>
      <c r="V84" s="115"/>
      <c r="W84" s="115" t="s">
        <v>1478</v>
      </c>
      <c r="X84" s="115"/>
      <c r="Y84" s="115"/>
      <c r="Z84" s="181"/>
      <c r="AA84" s="181"/>
      <c r="AB84" s="115"/>
      <c r="AC84" s="211"/>
      <c r="AD84" s="166" t="s">
        <v>1423</v>
      </c>
      <c r="AE84" s="166" t="s">
        <v>1424</v>
      </c>
      <c r="AF84" s="267">
        <v>44981</v>
      </c>
      <c r="AG84" s="132">
        <v>44980</v>
      </c>
      <c r="AH84" s="118" t="s">
        <v>691</v>
      </c>
      <c r="AI84" s="118" t="s">
        <v>692</v>
      </c>
      <c r="AJ84" s="145"/>
      <c r="AK84" s="146"/>
      <c r="AL84" s="146"/>
      <c r="AM84" s="146"/>
      <c r="AN84" s="147"/>
      <c r="AO84" s="147"/>
      <c r="AP84" s="116"/>
      <c r="AQ84" s="147"/>
      <c r="AR84" s="147"/>
      <c r="AS84" s="149"/>
      <c r="AT84" s="122"/>
      <c r="AU84" s="142"/>
      <c r="AV84" s="149"/>
      <c r="AW84" s="150"/>
      <c r="AX84" s="149"/>
      <c r="AY84" s="149"/>
      <c r="AZ84" s="149"/>
      <c r="BA84" s="149"/>
      <c r="BB84" s="149"/>
      <c r="BC84" s="149"/>
      <c r="BD84" s="150" t="s">
        <v>698</v>
      </c>
      <c r="BE84" s="150"/>
      <c r="BF84" s="150"/>
      <c r="BG84" s="151" t="s">
        <v>699</v>
      </c>
      <c r="BH84" s="151" t="s">
        <v>700</v>
      </c>
      <c r="BI84" s="151" t="s">
        <v>701</v>
      </c>
      <c r="BJ84" s="152"/>
      <c r="BK84" s="152"/>
      <c r="BL84" s="153"/>
      <c r="BM84" s="154"/>
      <c r="BN84" s="155" t="s">
        <v>1476</v>
      </c>
      <c r="BO84" s="196" t="s">
        <v>1476</v>
      </c>
      <c r="BP84" s="196"/>
      <c r="BQ84" s="269" t="s">
        <v>1215</v>
      </c>
      <c r="BR84" s="269" t="s">
        <v>705</v>
      </c>
      <c r="BS84" s="267">
        <v>44981</v>
      </c>
      <c r="BT84" s="133">
        <v>100</v>
      </c>
      <c r="BU84" s="132">
        <v>44980</v>
      </c>
      <c r="BV84" s="132"/>
      <c r="BW84" s="132"/>
      <c r="BX84" s="134"/>
      <c r="BY84" s="134"/>
      <c r="BZ84" s="134"/>
      <c r="CA84" s="132"/>
      <c r="CB84" s="135"/>
      <c r="CC84" s="132"/>
      <c r="CD84" s="132"/>
      <c r="CE84" s="136"/>
      <c r="CF84" s="136"/>
      <c r="CG84" s="136"/>
      <c r="CH84" s="135"/>
      <c r="CI84" s="129"/>
      <c r="CJ84" s="132">
        <v>45001</v>
      </c>
      <c r="CK84" s="132">
        <v>45001</v>
      </c>
      <c r="CL84" s="132"/>
      <c r="CM84" s="132">
        <v>45001</v>
      </c>
      <c r="CN84" s="133">
        <v>100</v>
      </c>
      <c r="CO84" s="132">
        <v>45001</v>
      </c>
      <c r="CP84" s="132"/>
      <c r="CQ84" s="132">
        <v>45001</v>
      </c>
      <c r="CR84" s="132">
        <v>45001</v>
      </c>
      <c r="CS84" s="240"/>
      <c r="CT84" s="132">
        <v>45001</v>
      </c>
      <c r="CU84" s="133">
        <v>100</v>
      </c>
      <c r="CV84" s="132">
        <v>45001</v>
      </c>
      <c r="CW84" s="116"/>
      <c r="CX84" s="149"/>
      <c r="CY84" s="149"/>
      <c r="CZ84" s="117">
        <v>45005</v>
      </c>
      <c r="DA84" s="117">
        <v>45007</v>
      </c>
      <c r="DB84" s="117"/>
      <c r="DC84" s="117">
        <v>45007</v>
      </c>
      <c r="DD84" s="133">
        <v>100</v>
      </c>
      <c r="DE84" s="117">
        <v>45007</v>
      </c>
      <c r="DF84" s="138"/>
      <c r="DG84" s="138">
        <v>45007</v>
      </c>
      <c r="DH84" s="139" t="s">
        <v>4446</v>
      </c>
      <c r="DI84" s="117">
        <v>45042</v>
      </c>
      <c r="DJ84" s="117">
        <v>45042</v>
      </c>
      <c r="DK84" s="117">
        <v>45042</v>
      </c>
      <c r="DL84" s="117">
        <v>45042</v>
      </c>
      <c r="DM84" s="240"/>
      <c r="DN84" s="240"/>
      <c r="DO84" s="240"/>
      <c r="DP84" s="240"/>
      <c r="DQ84" s="271"/>
      <c r="DR84" s="240"/>
      <c r="DS84" s="240"/>
      <c r="DT84" s="117">
        <v>45040</v>
      </c>
      <c r="DU84" s="117">
        <v>45040</v>
      </c>
      <c r="DV84" s="117"/>
      <c r="DW84" s="117">
        <v>45041</v>
      </c>
      <c r="DX84" s="133">
        <v>100</v>
      </c>
      <c r="DY84" s="117">
        <v>45042</v>
      </c>
      <c r="DZ84" s="240"/>
      <c r="EA84" s="117">
        <v>45039</v>
      </c>
      <c r="EB84" s="117">
        <v>45039</v>
      </c>
      <c r="EC84" s="240"/>
      <c r="ED84" s="117">
        <v>45039</v>
      </c>
      <c r="EE84" s="116">
        <v>100</v>
      </c>
      <c r="EF84" s="117">
        <v>45039</v>
      </c>
      <c r="EG84" s="117" t="s">
        <v>4472</v>
      </c>
      <c r="EH84" s="117">
        <v>45039</v>
      </c>
      <c r="EI84" s="117">
        <v>45039</v>
      </c>
      <c r="EJ84" s="117">
        <v>45039</v>
      </c>
      <c r="EK84" s="117">
        <v>45040</v>
      </c>
      <c r="EL84" s="116">
        <v>60</v>
      </c>
      <c r="EM84" s="117"/>
      <c r="EN84" s="122" t="s">
        <v>4472</v>
      </c>
      <c r="EO84" s="141"/>
      <c r="EP84" s="141"/>
      <c r="EQ84" s="141"/>
      <c r="ER84" s="141"/>
      <c r="ES84" s="141"/>
      <c r="ET84" s="141"/>
      <c r="EU84" s="141"/>
      <c r="EV84" s="240"/>
      <c r="EW84" s="240"/>
      <c r="EX84" s="240"/>
      <c r="EY84" s="240"/>
      <c r="EZ84" s="240"/>
      <c r="FA84" s="240"/>
      <c r="FB84" s="240"/>
      <c r="FC84" s="117">
        <v>45046</v>
      </c>
      <c r="FD84" s="117">
        <v>45046</v>
      </c>
      <c r="FE84" s="117">
        <v>45046</v>
      </c>
      <c r="FF84" s="117">
        <v>45047</v>
      </c>
      <c r="FG84" s="133">
        <v>70</v>
      </c>
      <c r="FH84" s="133"/>
      <c r="FI84" s="117"/>
      <c r="FJ84" s="142"/>
      <c r="FK84" s="142"/>
      <c r="FL84" s="143"/>
      <c r="FM84" s="143"/>
      <c r="FN84" s="290"/>
      <c r="FO84" s="142"/>
      <c r="FP84" s="142"/>
      <c r="FQ84" s="143"/>
      <c r="FR84" s="143"/>
      <c r="FS84" s="139"/>
    </row>
    <row r="85" spans="1:175" ht="20.100000000000001" customHeight="1" x14ac:dyDescent="0.5">
      <c r="A85" s="109">
        <v>84</v>
      </c>
      <c r="B85" s="109" t="s">
        <v>674</v>
      </c>
      <c r="C85" s="109">
        <v>84</v>
      </c>
      <c r="D85" s="110" t="s">
        <v>675</v>
      </c>
      <c r="E85" s="110" t="s">
        <v>676</v>
      </c>
      <c r="F85" s="110" t="s">
        <v>1202</v>
      </c>
      <c r="G85" s="111" t="s">
        <v>89</v>
      </c>
      <c r="H85" s="110" t="s">
        <v>1467</v>
      </c>
      <c r="I85" s="110" t="s">
        <v>1479</v>
      </c>
      <c r="J85" s="110"/>
      <c r="K85" s="318" t="s">
        <v>1480</v>
      </c>
      <c r="L85" s="111"/>
      <c r="M85" s="111"/>
      <c r="N85" s="111" t="s">
        <v>1207</v>
      </c>
      <c r="O85" s="112" t="s">
        <v>1481</v>
      </c>
      <c r="P85" s="113">
        <v>13.5822403071999</v>
      </c>
      <c r="Q85" s="113">
        <v>101.165010196464</v>
      </c>
      <c r="R85" s="114"/>
      <c r="S85" s="114"/>
      <c r="T85" s="115"/>
      <c r="U85" s="115"/>
      <c r="V85" s="115"/>
      <c r="W85" s="115"/>
      <c r="X85" s="115"/>
      <c r="Y85" s="115"/>
      <c r="Z85" s="181"/>
      <c r="AA85" s="181"/>
      <c r="AB85" s="115"/>
      <c r="AC85" s="211"/>
      <c r="AD85" s="166" t="s">
        <v>1423</v>
      </c>
      <c r="AE85" s="166" t="s">
        <v>1424</v>
      </c>
      <c r="AF85" s="273">
        <v>44986</v>
      </c>
      <c r="AG85" s="273">
        <v>44986</v>
      </c>
      <c r="AH85" s="118" t="s">
        <v>691</v>
      </c>
      <c r="AI85" s="118" t="s">
        <v>692</v>
      </c>
      <c r="AJ85" s="145"/>
      <c r="AK85" s="146"/>
      <c r="AL85" s="146"/>
      <c r="AM85" s="146"/>
      <c r="AN85" s="147"/>
      <c r="AO85" s="147"/>
      <c r="AP85" s="116"/>
      <c r="AQ85" s="147"/>
      <c r="AR85" s="147"/>
      <c r="AS85" s="149"/>
      <c r="AT85" s="122"/>
      <c r="AU85" s="142"/>
      <c r="AV85" s="149"/>
      <c r="AW85" s="150"/>
      <c r="AX85" s="149"/>
      <c r="AY85" s="149"/>
      <c r="AZ85" s="149"/>
      <c r="BA85" s="149"/>
      <c r="BB85" s="149"/>
      <c r="BC85" s="149"/>
      <c r="BD85" s="150" t="s">
        <v>698</v>
      </c>
      <c r="BE85" s="150"/>
      <c r="BF85" s="150"/>
      <c r="BG85" s="151" t="s">
        <v>699</v>
      </c>
      <c r="BH85" s="151" t="s">
        <v>700</v>
      </c>
      <c r="BI85" s="151" t="s">
        <v>701</v>
      </c>
      <c r="BJ85" s="152"/>
      <c r="BK85" s="152"/>
      <c r="BL85" s="153"/>
      <c r="BM85" s="154"/>
      <c r="BN85" s="155" t="s">
        <v>1481</v>
      </c>
      <c r="BO85" s="196" t="s">
        <v>1481</v>
      </c>
      <c r="BP85" s="196"/>
      <c r="BQ85" s="269" t="s">
        <v>1215</v>
      </c>
      <c r="BR85" s="269" t="s">
        <v>705</v>
      </c>
      <c r="BS85" s="273">
        <v>44986</v>
      </c>
      <c r="BT85" s="133">
        <v>100</v>
      </c>
      <c r="BU85" s="132">
        <v>44986</v>
      </c>
      <c r="BV85" s="132"/>
      <c r="BW85" s="132"/>
      <c r="BX85" s="134"/>
      <c r="BY85" s="134"/>
      <c r="BZ85" s="134"/>
      <c r="CA85" s="132"/>
      <c r="CB85" s="135"/>
      <c r="CC85" s="132"/>
      <c r="CD85" s="132"/>
      <c r="CE85" s="136"/>
      <c r="CF85" s="136"/>
      <c r="CG85" s="136"/>
      <c r="CH85" s="135"/>
      <c r="CI85" s="129"/>
      <c r="CJ85" s="132">
        <v>45011</v>
      </c>
      <c r="CK85" s="132">
        <v>45011</v>
      </c>
      <c r="CL85" s="132"/>
      <c r="CM85" s="132">
        <v>45012</v>
      </c>
      <c r="CN85" s="133">
        <v>100</v>
      </c>
      <c r="CO85" s="132">
        <v>45012</v>
      </c>
      <c r="CP85" s="132"/>
      <c r="CQ85" s="132">
        <v>45011</v>
      </c>
      <c r="CR85" s="132">
        <v>45011</v>
      </c>
      <c r="CS85" s="132"/>
      <c r="CT85" s="132">
        <v>45012</v>
      </c>
      <c r="CU85" s="133">
        <v>100</v>
      </c>
      <c r="CV85" s="132">
        <v>45012</v>
      </c>
      <c r="CW85" s="116"/>
      <c r="CX85" s="149"/>
      <c r="CY85" s="149"/>
      <c r="CZ85" s="117">
        <v>45013</v>
      </c>
      <c r="DA85" s="117">
        <v>45013</v>
      </c>
      <c r="DB85" s="117"/>
      <c r="DC85" s="117">
        <v>45013</v>
      </c>
      <c r="DD85" s="133">
        <v>100</v>
      </c>
      <c r="DE85" s="117">
        <v>45013</v>
      </c>
      <c r="DF85" s="138"/>
      <c r="DG85" s="138">
        <v>45012</v>
      </c>
      <c r="DH85" s="139" t="s">
        <v>4383</v>
      </c>
      <c r="DI85" s="117">
        <v>45042</v>
      </c>
      <c r="DJ85" s="117">
        <v>45042</v>
      </c>
      <c r="DK85" s="117">
        <v>45042</v>
      </c>
      <c r="DL85" s="117">
        <v>45042</v>
      </c>
      <c r="DM85" s="240"/>
      <c r="DN85" s="240"/>
      <c r="DO85" s="240"/>
      <c r="DP85" s="240"/>
      <c r="DQ85" s="271"/>
      <c r="DR85" s="240"/>
      <c r="DS85" s="240"/>
      <c r="DT85" s="117">
        <v>45058</v>
      </c>
      <c r="DU85" s="117"/>
      <c r="DV85" s="117"/>
      <c r="DW85" s="117"/>
      <c r="DX85" s="133"/>
      <c r="DY85" s="117"/>
      <c r="DZ85" s="240"/>
      <c r="EA85" s="117">
        <v>45035</v>
      </c>
      <c r="EB85" s="117">
        <v>45035</v>
      </c>
      <c r="EC85" s="240"/>
      <c r="ED85" s="117">
        <v>45035</v>
      </c>
      <c r="EE85" s="116">
        <v>100</v>
      </c>
      <c r="EF85" s="117">
        <v>45035</v>
      </c>
      <c r="EG85" s="117" t="s">
        <v>1044</v>
      </c>
      <c r="EH85" s="117">
        <v>45035</v>
      </c>
      <c r="EI85" s="117">
        <v>45035</v>
      </c>
      <c r="EJ85" s="117"/>
      <c r="EK85" s="117">
        <v>45035</v>
      </c>
      <c r="EL85" s="116">
        <v>100</v>
      </c>
      <c r="EM85" s="117">
        <v>45035</v>
      </c>
      <c r="EN85" s="122" t="s">
        <v>1044</v>
      </c>
      <c r="EO85" s="141"/>
      <c r="EP85" s="141"/>
      <c r="EQ85" s="141"/>
      <c r="ER85" s="141"/>
      <c r="ES85" s="141"/>
      <c r="ET85" s="141"/>
      <c r="EU85" s="141"/>
      <c r="EV85" s="240"/>
      <c r="EW85" s="240"/>
      <c r="EX85" s="240"/>
      <c r="EY85" s="240"/>
      <c r="EZ85" s="240"/>
      <c r="FA85" s="240"/>
      <c r="FB85" s="240"/>
      <c r="FC85" s="117">
        <v>45050</v>
      </c>
      <c r="FD85" s="117">
        <v>45050</v>
      </c>
      <c r="FE85" s="117">
        <v>45050</v>
      </c>
      <c r="FF85" s="117">
        <v>45051</v>
      </c>
      <c r="FG85" s="133">
        <v>70</v>
      </c>
      <c r="FH85" s="133"/>
      <c r="FI85" s="117"/>
      <c r="FJ85" s="142"/>
      <c r="FK85" s="142"/>
      <c r="FL85" s="143">
        <v>243349</v>
      </c>
      <c r="FM85" s="143">
        <v>243349</v>
      </c>
      <c r="FN85" s="139" t="s">
        <v>708</v>
      </c>
      <c r="FO85" s="142"/>
      <c r="FP85" s="142"/>
      <c r="FQ85" s="143">
        <v>243349</v>
      </c>
      <c r="FR85" s="143">
        <v>243349</v>
      </c>
      <c r="FS85" s="139" t="s">
        <v>708</v>
      </c>
    </row>
    <row r="86" spans="1:175" ht="20.100000000000001" customHeight="1" x14ac:dyDescent="0.5">
      <c r="A86" s="109">
        <v>85</v>
      </c>
      <c r="B86" s="109" t="s">
        <v>674</v>
      </c>
      <c r="C86" s="109">
        <v>85</v>
      </c>
      <c r="D86" s="110" t="s">
        <v>675</v>
      </c>
      <c r="E86" s="110" t="s">
        <v>676</v>
      </c>
      <c r="F86" s="110" t="s">
        <v>1202</v>
      </c>
      <c r="G86" s="111" t="s">
        <v>89</v>
      </c>
      <c r="H86" s="110" t="s">
        <v>1467</v>
      </c>
      <c r="I86" s="110" t="s">
        <v>1482</v>
      </c>
      <c r="J86" s="110"/>
      <c r="K86" s="111" t="s">
        <v>1483</v>
      </c>
      <c r="L86" s="111"/>
      <c r="M86" s="111"/>
      <c r="N86" s="111" t="s">
        <v>1207</v>
      </c>
      <c r="O86" s="112" t="s">
        <v>1484</v>
      </c>
      <c r="P86" s="113">
        <v>13.4648813262672</v>
      </c>
      <c r="Q86" s="113">
        <v>101.184227554133</v>
      </c>
      <c r="R86" s="114"/>
      <c r="S86" s="114"/>
      <c r="T86" s="115"/>
      <c r="U86" s="115"/>
      <c r="V86" s="115"/>
      <c r="W86" s="115"/>
      <c r="X86" s="115"/>
      <c r="Y86" s="115"/>
      <c r="Z86" s="181"/>
      <c r="AA86" s="181"/>
      <c r="AB86" s="115"/>
      <c r="AC86" s="211"/>
      <c r="AD86" s="166" t="s">
        <v>1423</v>
      </c>
      <c r="AE86" s="166" t="s">
        <v>1424</v>
      </c>
      <c r="AF86" s="267">
        <v>44981</v>
      </c>
      <c r="AG86" s="267">
        <v>44981</v>
      </c>
      <c r="AH86" s="118" t="s">
        <v>691</v>
      </c>
      <c r="AI86" s="118" t="s">
        <v>692</v>
      </c>
      <c r="AJ86" s="145"/>
      <c r="AK86" s="146"/>
      <c r="AL86" s="146"/>
      <c r="AM86" s="146"/>
      <c r="AN86" s="147"/>
      <c r="AO86" s="147"/>
      <c r="AP86" s="116"/>
      <c r="AQ86" s="147"/>
      <c r="AR86" s="147"/>
      <c r="AS86" s="149"/>
      <c r="AT86" s="122"/>
      <c r="AU86" s="142"/>
      <c r="AV86" s="149"/>
      <c r="AW86" s="150"/>
      <c r="AX86" s="149"/>
      <c r="AY86" s="149"/>
      <c r="AZ86" s="149"/>
      <c r="BA86" s="149"/>
      <c r="BB86" s="149"/>
      <c r="BC86" s="149"/>
      <c r="BD86" s="150" t="s">
        <v>698</v>
      </c>
      <c r="BE86" s="150"/>
      <c r="BF86" s="150"/>
      <c r="BG86" s="151" t="s">
        <v>699</v>
      </c>
      <c r="BH86" s="151" t="s">
        <v>700</v>
      </c>
      <c r="BI86" s="151" t="s">
        <v>701</v>
      </c>
      <c r="BJ86" s="152"/>
      <c r="BK86" s="152"/>
      <c r="BL86" s="153"/>
      <c r="BM86" s="154"/>
      <c r="BN86" s="155" t="s">
        <v>1484</v>
      </c>
      <c r="BO86" s="155" t="s">
        <v>1484</v>
      </c>
      <c r="BP86" s="130" t="s">
        <v>866</v>
      </c>
      <c r="BQ86" s="269" t="s">
        <v>1215</v>
      </c>
      <c r="BR86" s="269" t="s">
        <v>705</v>
      </c>
      <c r="BS86" s="267">
        <v>44981</v>
      </c>
      <c r="BT86" s="133">
        <v>100</v>
      </c>
      <c r="BU86" s="132">
        <v>44981</v>
      </c>
      <c r="BV86" s="132"/>
      <c r="BW86" s="132"/>
      <c r="BX86" s="134"/>
      <c r="BY86" s="134"/>
      <c r="BZ86" s="134"/>
      <c r="CA86" s="132"/>
      <c r="CB86" s="135"/>
      <c r="CC86" s="132"/>
      <c r="CD86" s="132"/>
      <c r="CE86" s="136"/>
      <c r="CF86" s="136"/>
      <c r="CG86" s="136"/>
      <c r="CH86" s="258" t="s">
        <v>1485</v>
      </c>
      <c r="CI86" s="129"/>
      <c r="CJ86" s="132">
        <v>45010</v>
      </c>
      <c r="CK86" s="132">
        <v>45010</v>
      </c>
      <c r="CL86" s="132"/>
      <c r="CM86" s="132">
        <v>45010</v>
      </c>
      <c r="CN86" s="133">
        <v>100</v>
      </c>
      <c r="CO86" s="132">
        <v>45010</v>
      </c>
      <c r="CP86" s="132"/>
      <c r="CQ86" s="132">
        <v>45011</v>
      </c>
      <c r="CR86" s="132">
        <v>45011</v>
      </c>
      <c r="CS86" s="240"/>
      <c r="CT86" s="132">
        <v>45011</v>
      </c>
      <c r="CU86" s="133">
        <v>100</v>
      </c>
      <c r="CV86" s="132">
        <v>45011</v>
      </c>
      <c r="CW86" s="116"/>
      <c r="CX86" s="149"/>
      <c r="CY86" s="149"/>
      <c r="CZ86" s="117">
        <v>45012</v>
      </c>
      <c r="DA86" s="117">
        <v>45012</v>
      </c>
      <c r="DB86" s="117"/>
      <c r="DC86" s="117">
        <v>45012</v>
      </c>
      <c r="DD86" s="133">
        <v>100</v>
      </c>
      <c r="DE86" s="117">
        <v>45012</v>
      </c>
      <c r="DF86" s="138"/>
      <c r="DG86" s="138">
        <v>45012</v>
      </c>
      <c r="DH86" s="139" t="s">
        <v>4383</v>
      </c>
      <c r="DI86" s="117">
        <v>45042</v>
      </c>
      <c r="DJ86" s="117">
        <v>45042</v>
      </c>
      <c r="DK86" s="117">
        <v>45042</v>
      </c>
      <c r="DL86" s="117">
        <v>45042</v>
      </c>
      <c r="DM86" s="240"/>
      <c r="DN86" s="240"/>
      <c r="DO86" s="240"/>
      <c r="DP86" s="240"/>
      <c r="DQ86" s="271"/>
      <c r="DR86" s="240"/>
      <c r="DS86" s="240"/>
      <c r="DT86" s="117">
        <v>45056</v>
      </c>
      <c r="DU86" s="117"/>
      <c r="DV86" s="117"/>
      <c r="DW86" s="117"/>
      <c r="DX86" s="133"/>
      <c r="DY86" s="117"/>
      <c r="DZ86" s="240"/>
      <c r="EA86" s="117">
        <v>45039</v>
      </c>
      <c r="EB86" s="117">
        <v>45039</v>
      </c>
      <c r="EC86" s="240"/>
      <c r="ED86" s="117">
        <v>45039</v>
      </c>
      <c r="EE86" s="116">
        <v>100</v>
      </c>
      <c r="EF86" s="117">
        <v>45039</v>
      </c>
      <c r="EG86" s="117" t="s">
        <v>4469</v>
      </c>
      <c r="EH86" s="117">
        <v>45039</v>
      </c>
      <c r="EI86" s="117">
        <v>45039</v>
      </c>
      <c r="EJ86" s="117"/>
      <c r="EK86" s="117">
        <v>45039</v>
      </c>
      <c r="EL86" s="133">
        <v>100</v>
      </c>
      <c r="EM86" s="117">
        <v>45039</v>
      </c>
      <c r="EN86" s="122" t="s">
        <v>4418</v>
      </c>
      <c r="EO86" s="141"/>
      <c r="EP86" s="141"/>
      <c r="EQ86" s="141"/>
      <c r="ER86" s="141"/>
      <c r="ES86" s="141"/>
      <c r="ET86" s="141"/>
      <c r="EU86" s="141"/>
      <c r="EV86" s="240"/>
      <c r="EW86" s="240"/>
      <c r="EX86" s="240"/>
      <c r="EY86" s="240"/>
      <c r="EZ86" s="240"/>
      <c r="FA86" s="240"/>
      <c r="FB86" s="240"/>
      <c r="FC86" s="117">
        <v>45050</v>
      </c>
      <c r="FD86" s="117">
        <v>45050</v>
      </c>
      <c r="FE86" s="117">
        <v>45050</v>
      </c>
      <c r="FF86" s="117">
        <v>45051</v>
      </c>
      <c r="FG86" s="116">
        <v>70</v>
      </c>
      <c r="FH86" s="133"/>
      <c r="FI86" s="117"/>
      <c r="FJ86" s="142"/>
      <c r="FK86" s="142"/>
      <c r="FL86" s="143">
        <v>243349</v>
      </c>
      <c r="FM86" s="143">
        <v>243349</v>
      </c>
      <c r="FN86" s="139" t="s">
        <v>708</v>
      </c>
      <c r="FO86" s="142"/>
      <c r="FP86" s="142"/>
      <c r="FQ86" s="143">
        <v>243349</v>
      </c>
      <c r="FR86" s="143">
        <v>243349</v>
      </c>
      <c r="FS86" s="139" t="s">
        <v>708</v>
      </c>
    </row>
    <row r="87" spans="1:175" ht="20.100000000000001" customHeight="1" x14ac:dyDescent="0.5">
      <c r="A87" s="109">
        <v>86</v>
      </c>
      <c r="B87" s="109" t="s">
        <v>674</v>
      </c>
      <c r="C87" s="109">
        <v>86</v>
      </c>
      <c r="D87" s="110" t="s">
        <v>675</v>
      </c>
      <c r="E87" s="110" t="s">
        <v>676</v>
      </c>
      <c r="F87" s="110" t="s">
        <v>1202</v>
      </c>
      <c r="G87" s="111" t="s">
        <v>89</v>
      </c>
      <c r="H87" s="110" t="s">
        <v>1486</v>
      </c>
      <c r="I87" s="110" t="s">
        <v>1487</v>
      </c>
      <c r="J87" s="110"/>
      <c r="K87" s="111" t="s">
        <v>4671</v>
      </c>
      <c r="L87" s="111" t="s">
        <v>1488</v>
      </c>
      <c r="M87" s="111"/>
      <c r="N87" s="111" t="s">
        <v>1207</v>
      </c>
      <c r="O87" s="112" t="s">
        <v>1489</v>
      </c>
      <c r="P87" s="113">
        <v>12.758232866547599</v>
      </c>
      <c r="Q87" s="113">
        <v>100.90236859645501</v>
      </c>
      <c r="R87" s="114" t="s">
        <v>1490</v>
      </c>
      <c r="S87" s="114" t="s">
        <v>1491</v>
      </c>
      <c r="T87" s="115"/>
      <c r="U87" s="115"/>
      <c r="V87" s="115"/>
      <c r="W87" s="115"/>
      <c r="X87" s="115"/>
      <c r="Y87" s="115"/>
      <c r="Z87" s="181"/>
      <c r="AA87" s="181"/>
      <c r="AB87" s="115"/>
      <c r="AC87" s="211"/>
      <c r="AD87" s="166" t="s">
        <v>1423</v>
      </c>
      <c r="AE87" s="166" t="s">
        <v>1424</v>
      </c>
      <c r="AF87" s="273">
        <v>44986</v>
      </c>
      <c r="AG87" s="273">
        <v>44986</v>
      </c>
      <c r="AH87" s="118" t="s">
        <v>691</v>
      </c>
      <c r="AI87" s="118" t="s">
        <v>692</v>
      </c>
      <c r="AJ87" s="145"/>
      <c r="AK87" s="146"/>
      <c r="AL87" s="146"/>
      <c r="AM87" s="146"/>
      <c r="AN87" s="147"/>
      <c r="AO87" s="147"/>
      <c r="AP87" s="116"/>
      <c r="AQ87" s="147"/>
      <c r="AR87" s="147"/>
      <c r="AS87" s="149"/>
      <c r="AT87" s="122"/>
      <c r="AU87" s="142"/>
      <c r="AV87" s="149"/>
      <c r="AW87" s="150"/>
      <c r="AX87" s="149"/>
      <c r="AY87" s="149"/>
      <c r="AZ87" s="149"/>
      <c r="BA87" s="149"/>
      <c r="BB87" s="149"/>
      <c r="BC87" s="149"/>
      <c r="BD87" s="150" t="s">
        <v>698</v>
      </c>
      <c r="BE87" s="150"/>
      <c r="BF87" s="150"/>
      <c r="BG87" s="151" t="s">
        <v>699</v>
      </c>
      <c r="BH87" s="151" t="s">
        <v>700</v>
      </c>
      <c r="BI87" s="151" t="s">
        <v>701</v>
      </c>
      <c r="BJ87" s="152"/>
      <c r="BK87" s="152"/>
      <c r="BL87" s="153"/>
      <c r="BM87" s="154"/>
      <c r="BN87" s="155" t="s">
        <v>1489</v>
      </c>
      <c r="BO87" s="196" t="s">
        <v>1489</v>
      </c>
      <c r="BP87" s="196"/>
      <c r="BQ87" s="269" t="s">
        <v>1215</v>
      </c>
      <c r="BR87" s="269" t="s">
        <v>705</v>
      </c>
      <c r="BS87" s="273">
        <v>44986</v>
      </c>
      <c r="BT87" s="133">
        <v>100</v>
      </c>
      <c r="BU87" s="132">
        <v>44986</v>
      </c>
      <c r="BV87" s="132"/>
      <c r="BW87" s="132"/>
      <c r="BX87" s="134"/>
      <c r="BY87" s="134"/>
      <c r="BZ87" s="134"/>
      <c r="CA87" s="132"/>
      <c r="CB87" s="135"/>
      <c r="CC87" s="132"/>
      <c r="CD87" s="132"/>
      <c r="CE87" s="136"/>
      <c r="CF87" s="136"/>
      <c r="CG87" s="136"/>
      <c r="CH87" s="135"/>
      <c r="CI87" s="129"/>
      <c r="CJ87" s="132">
        <v>45006</v>
      </c>
      <c r="CK87" s="132">
        <v>45006</v>
      </c>
      <c r="CL87" s="132"/>
      <c r="CM87" s="132">
        <v>45006</v>
      </c>
      <c r="CN87" s="133">
        <v>100</v>
      </c>
      <c r="CO87" s="132">
        <v>45006</v>
      </c>
      <c r="CP87" s="132"/>
      <c r="CQ87" s="132">
        <v>45006</v>
      </c>
      <c r="CR87" s="132">
        <v>45006</v>
      </c>
      <c r="CS87" s="132"/>
      <c r="CT87" s="132">
        <v>45006</v>
      </c>
      <c r="CU87" s="133">
        <v>100</v>
      </c>
      <c r="CV87" s="132">
        <v>45006</v>
      </c>
      <c r="CW87" s="116"/>
      <c r="CX87" s="149"/>
      <c r="CY87" s="149"/>
      <c r="CZ87" s="117">
        <v>45018</v>
      </c>
      <c r="DA87" s="117">
        <v>44986</v>
      </c>
      <c r="DB87" s="117"/>
      <c r="DC87" s="117">
        <v>44986</v>
      </c>
      <c r="DD87" s="133">
        <v>100</v>
      </c>
      <c r="DE87" s="117">
        <v>44986</v>
      </c>
      <c r="DF87" s="138"/>
      <c r="DG87" s="138">
        <v>45012</v>
      </c>
      <c r="DH87" s="139" t="s">
        <v>4383</v>
      </c>
      <c r="DI87" s="117">
        <v>45040</v>
      </c>
      <c r="DJ87" s="117">
        <v>45040</v>
      </c>
      <c r="DK87" s="117">
        <v>45040</v>
      </c>
      <c r="DL87" s="117">
        <v>45040</v>
      </c>
      <c r="DM87" s="240"/>
      <c r="DN87" s="240"/>
      <c r="DO87" s="240"/>
      <c r="DP87" s="240"/>
      <c r="DQ87" s="271"/>
      <c r="DR87" s="240"/>
      <c r="DS87" s="240"/>
      <c r="DT87" s="117">
        <v>45053</v>
      </c>
      <c r="DU87" s="117">
        <v>45053</v>
      </c>
      <c r="DV87" s="117"/>
      <c r="DW87" s="117"/>
      <c r="DX87" s="133"/>
      <c r="DY87" s="117"/>
      <c r="DZ87" s="240"/>
      <c r="EA87" s="117">
        <v>45039</v>
      </c>
      <c r="EB87" s="117">
        <v>45039</v>
      </c>
      <c r="EC87" s="240"/>
      <c r="ED87" s="117">
        <v>45039</v>
      </c>
      <c r="EE87" s="116">
        <v>100</v>
      </c>
      <c r="EF87" s="117">
        <v>45039</v>
      </c>
      <c r="EG87" s="117" t="s">
        <v>4462</v>
      </c>
      <c r="EH87" s="117">
        <v>45049</v>
      </c>
      <c r="EI87" s="117">
        <v>45049</v>
      </c>
      <c r="EJ87" s="117"/>
      <c r="EK87" s="117">
        <v>45049</v>
      </c>
      <c r="EL87" s="133">
        <v>100</v>
      </c>
      <c r="EM87" s="117">
        <v>45049</v>
      </c>
      <c r="EN87" s="122" t="s">
        <v>4473</v>
      </c>
      <c r="EO87" s="141"/>
      <c r="EP87" s="141"/>
      <c r="EQ87" s="141"/>
      <c r="ER87" s="141"/>
      <c r="ES87" s="141"/>
      <c r="ET87" s="141"/>
      <c r="EU87" s="141"/>
      <c r="EV87" s="240"/>
      <c r="EW87" s="240"/>
      <c r="EX87" s="240"/>
      <c r="EY87" s="240"/>
      <c r="EZ87" s="240"/>
      <c r="FA87" s="240"/>
      <c r="FB87" s="240"/>
      <c r="FC87" s="117">
        <v>45051</v>
      </c>
      <c r="FD87" s="117">
        <v>45051</v>
      </c>
      <c r="FE87" s="117">
        <v>45051</v>
      </c>
      <c r="FF87" s="117">
        <v>45052</v>
      </c>
      <c r="FG87" s="133">
        <v>70</v>
      </c>
      <c r="FH87" s="133"/>
      <c r="FI87" s="117"/>
      <c r="FJ87" s="142"/>
      <c r="FK87" s="142"/>
      <c r="FL87" s="143"/>
      <c r="FM87" s="143"/>
      <c r="FN87" s="139"/>
      <c r="FO87" s="142"/>
      <c r="FP87" s="142"/>
      <c r="FQ87" s="143"/>
      <c r="FR87" s="143"/>
      <c r="FS87" s="139"/>
    </row>
    <row r="88" spans="1:175" ht="20.100000000000001" customHeight="1" x14ac:dyDescent="0.5">
      <c r="A88" s="109">
        <v>87</v>
      </c>
      <c r="B88" s="109" t="s">
        <v>674</v>
      </c>
      <c r="C88" s="109">
        <v>87</v>
      </c>
      <c r="D88" s="110" t="s">
        <v>675</v>
      </c>
      <c r="E88" s="110" t="s">
        <v>676</v>
      </c>
      <c r="F88" s="110" t="s">
        <v>1202</v>
      </c>
      <c r="G88" s="111" t="s">
        <v>89</v>
      </c>
      <c r="H88" s="110" t="s">
        <v>1486</v>
      </c>
      <c r="I88" s="110" t="s">
        <v>1492</v>
      </c>
      <c r="J88" s="110"/>
      <c r="K88" s="111" t="s">
        <v>4672</v>
      </c>
      <c r="L88" s="111"/>
      <c r="M88" s="111"/>
      <c r="N88" s="111" t="s">
        <v>1207</v>
      </c>
      <c r="O88" s="112" t="s">
        <v>1493</v>
      </c>
      <c r="P88" s="113">
        <v>12.7906279909829</v>
      </c>
      <c r="Q88" s="113">
        <v>100.929024696456</v>
      </c>
      <c r="R88" s="114" t="s">
        <v>1494</v>
      </c>
      <c r="S88" s="114" t="s">
        <v>1495</v>
      </c>
      <c r="T88" s="115"/>
      <c r="U88" s="115"/>
      <c r="V88" s="115"/>
      <c r="W88" s="115"/>
      <c r="X88" s="115"/>
      <c r="Y88" s="115"/>
      <c r="Z88" s="181"/>
      <c r="AA88" s="181"/>
      <c r="AB88" s="115"/>
      <c r="AC88" s="211"/>
      <c r="AD88" s="166" t="s">
        <v>1423</v>
      </c>
      <c r="AE88" s="166" t="s">
        <v>1424</v>
      </c>
      <c r="AF88" s="273">
        <v>44986</v>
      </c>
      <c r="AG88" s="273">
        <v>44986</v>
      </c>
      <c r="AH88" s="118" t="s">
        <v>691</v>
      </c>
      <c r="AI88" s="118" t="s">
        <v>692</v>
      </c>
      <c r="AJ88" s="145"/>
      <c r="AK88" s="146"/>
      <c r="AL88" s="146"/>
      <c r="AM88" s="146"/>
      <c r="AN88" s="147"/>
      <c r="AO88" s="147"/>
      <c r="AP88" s="116"/>
      <c r="AQ88" s="147"/>
      <c r="AR88" s="147"/>
      <c r="AS88" s="149"/>
      <c r="AT88" s="122"/>
      <c r="AU88" s="142"/>
      <c r="AV88" s="149"/>
      <c r="AW88" s="150"/>
      <c r="AX88" s="149"/>
      <c r="AY88" s="149"/>
      <c r="AZ88" s="149"/>
      <c r="BA88" s="149"/>
      <c r="BB88" s="149"/>
      <c r="BC88" s="149"/>
      <c r="BD88" s="150" t="s">
        <v>698</v>
      </c>
      <c r="BE88" s="150"/>
      <c r="BF88" s="150"/>
      <c r="BG88" s="151" t="s">
        <v>699</v>
      </c>
      <c r="BH88" s="151" t="s">
        <v>700</v>
      </c>
      <c r="BI88" s="151" t="s">
        <v>701</v>
      </c>
      <c r="BJ88" s="152"/>
      <c r="BK88" s="152"/>
      <c r="BL88" s="153"/>
      <c r="BM88" s="154"/>
      <c r="BN88" s="155" t="s">
        <v>1493</v>
      </c>
      <c r="BO88" s="196" t="s">
        <v>1493</v>
      </c>
      <c r="BP88" s="196"/>
      <c r="BQ88" s="269" t="s">
        <v>1215</v>
      </c>
      <c r="BR88" s="269" t="s">
        <v>705</v>
      </c>
      <c r="BS88" s="273">
        <v>44986</v>
      </c>
      <c r="BT88" s="133">
        <v>100</v>
      </c>
      <c r="BU88" s="132">
        <v>44986</v>
      </c>
      <c r="BV88" s="132"/>
      <c r="BW88" s="132"/>
      <c r="BX88" s="134"/>
      <c r="BY88" s="134"/>
      <c r="BZ88" s="134"/>
      <c r="CA88" s="132"/>
      <c r="CB88" s="135"/>
      <c r="CC88" s="132"/>
      <c r="CD88" s="132"/>
      <c r="CE88" s="136"/>
      <c r="CF88" s="136"/>
      <c r="CG88" s="136"/>
      <c r="CH88" s="135"/>
      <c r="CI88" s="129"/>
      <c r="CJ88" s="132">
        <v>45013</v>
      </c>
      <c r="CK88" s="132">
        <v>45013</v>
      </c>
      <c r="CL88" s="132"/>
      <c r="CM88" s="132">
        <v>45013</v>
      </c>
      <c r="CN88" s="133">
        <v>100</v>
      </c>
      <c r="CO88" s="132">
        <v>45013</v>
      </c>
      <c r="CP88" s="132"/>
      <c r="CQ88" s="132">
        <v>45013</v>
      </c>
      <c r="CR88" s="132">
        <v>45013</v>
      </c>
      <c r="CS88" s="240"/>
      <c r="CT88" s="132">
        <v>45013</v>
      </c>
      <c r="CU88" s="133">
        <v>100</v>
      </c>
      <c r="CV88" s="132">
        <v>45013</v>
      </c>
      <c r="CW88" s="129"/>
      <c r="CX88" s="149"/>
      <c r="CY88" s="149"/>
      <c r="CZ88" s="117">
        <v>45018</v>
      </c>
      <c r="DA88" s="117">
        <v>45018</v>
      </c>
      <c r="DB88" s="117"/>
      <c r="DC88" s="117">
        <v>45018</v>
      </c>
      <c r="DD88" s="133">
        <v>100</v>
      </c>
      <c r="DE88" s="117">
        <v>45018</v>
      </c>
      <c r="DF88" s="138"/>
      <c r="DG88" s="138">
        <v>45012</v>
      </c>
      <c r="DH88" s="139" t="s">
        <v>4383</v>
      </c>
      <c r="DI88" s="117">
        <v>45041</v>
      </c>
      <c r="DJ88" s="117">
        <v>45041</v>
      </c>
      <c r="DK88" s="117">
        <v>45041</v>
      </c>
      <c r="DL88" s="117">
        <v>45041</v>
      </c>
      <c r="DM88" s="240"/>
      <c r="DN88" s="240"/>
      <c r="DO88" s="240"/>
      <c r="DP88" s="240"/>
      <c r="DQ88" s="271"/>
      <c r="DR88" s="240"/>
      <c r="DS88" s="240"/>
      <c r="DT88" s="117">
        <v>45053</v>
      </c>
      <c r="DU88" s="117">
        <v>45053</v>
      </c>
      <c r="DV88" s="117"/>
      <c r="DW88" s="117"/>
      <c r="DX88" s="133"/>
      <c r="DY88" s="117"/>
      <c r="DZ88" s="240"/>
      <c r="EA88" s="117">
        <v>45039</v>
      </c>
      <c r="EB88" s="117">
        <v>45039</v>
      </c>
      <c r="EC88" s="240"/>
      <c r="ED88" s="117">
        <v>45039</v>
      </c>
      <c r="EE88" s="116">
        <v>100</v>
      </c>
      <c r="EF88" s="117">
        <v>45039</v>
      </c>
      <c r="EG88" s="117" t="s">
        <v>4462</v>
      </c>
      <c r="EH88" s="117">
        <v>45049</v>
      </c>
      <c r="EI88" s="117">
        <v>45049</v>
      </c>
      <c r="EJ88" s="117">
        <v>45049</v>
      </c>
      <c r="EK88" s="117">
        <v>45050</v>
      </c>
      <c r="EL88" s="116">
        <v>60</v>
      </c>
      <c r="EM88" s="117"/>
      <c r="EN88" s="122" t="s">
        <v>4474</v>
      </c>
      <c r="EO88" s="141"/>
      <c r="EP88" s="141"/>
      <c r="EQ88" s="141"/>
      <c r="ER88" s="141"/>
      <c r="ES88" s="141"/>
      <c r="ET88" s="141"/>
      <c r="EU88" s="141"/>
      <c r="EV88" s="240"/>
      <c r="EW88" s="240"/>
      <c r="EX88" s="240"/>
      <c r="EY88" s="240"/>
      <c r="EZ88" s="240"/>
      <c r="FA88" s="240"/>
      <c r="FB88" s="240"/>
      <c r="FC88" s="117">
        <v>45050</v>
      </c>
      <c r="FD88" s="117">
        <v>45050</v>
      </c>
      <c r="FE88" s="117">
        <v>45050</v>
      </c>
      <c r="FF88" s="117">
        <v>45051</v>
      </c>
      <c r="FG88" s="133">
        <v>70</v>
      </c>
      <c r="FH88" s="133"/>
      <c r="FI88" s="117"/>
      <c r="FJ88" s="142"/>
      <c r="FK88" s="142"/>
      <c r="FL88" s="143"/>
      <c r="FM88" s="143"/>
      <c r="FN88" s="290"/>
      <c r="FO88" s="142"/>
      <c r="FP88" s="142"/>
      <c r="FQ88" s="143"/>
      <c r="FR88" s="143"/>
      <c r="FS88" s="139"/>
    </row>
    <row r="89" spans="1:175" ht="20.100000000000001" customHeight="1" x14ac:dyDescent="0.5">
      <c r="A89" s="109">
        <v>88</v>
      </c>
      <c r="B89" s="109" t="s">
        <v>674</v>
      </c>
      <c r="C89" s="109">
        <v>88</v>
      </c>
      <c r="D89" s="110" t="s">
        <v>675</v>
      </c>
      <c r="E89" s="110" t="s">
        <v>676</v>
      </c>
      <c r="F89" s="110" t="s">
        <v>1202</v>
      </c>
      <c r="G89" s="111" t="s">
        <v>89</v>
      </c>
      <c r="H89" s="110" t="s">
        <v>1496</v>
      </c>
      <c r="I89" s="110" t="s">
        <v>1497</v>
      </c>
      <c r="J89" s="110"/>
      <c r="K89" s="111" t="s">
        <v>1498</v>
      </c>
      <c r="L89" s="111" t="s">
        <v>1457</v>
      </c>
      <c r="M89" s="111"/>
      <c r="N89" s="111" t="s">
        <v>1207</v>
      </c>
      <c r="O89" s="112" t="s">
        <v>1499</v>
      </c>
      <c r="P89" s="113">
        <v>13.1629528846399</v>
      </c>
      <c r="Q89" s="113">
        <v>100.805055996459</v>
      </c>
      <c r="R89" s="114" t="s">
        <v>1500</v>
      </c>
      <c r="S89" s="114" t="s">
        <v>1501</v>
      </c>
      <c r="T89" s="115"/>
      <c r="U89" s="115"/>
      <c r="V89" s="115"/>
      <c r="W89" s="115"/>
      <c r="X89" s="115"/>
      <c r="Y89" s="115"/>
      <c r="Z89" s="181"/>
      <c r="AA89" s="181"/>
      <c r="AB89" s="115"/>
      <c r="AC89" s="211"/>
      <c r="AD89" s="166" t="s">
        <v>1423</v>
      </c>
      <c r="AE89" s="166" t="s">
        <v>1424</v>
      </c>
      <c r="AF89" s="273">
        <v>44986</v>
      </c>
      <c r="AG89" s="273">
        <v>44986</v>
      </c>
      <c r="AH89" s="118" t="s">
        <v>691</v>
      </c>
      <c r="AI89" s="118" t="s">
        <v>692</v>
      </c>
      <c r="AJ89" s="145"/>
      <c r="AK89" s="146"/>
      <c r="AL89" s="146"/>
      <c r="AM89" s="146"/>
      <c r="AN89" s="147"/>
      <c r="AO89" s="147"/>
      <c r="AP89" s="116"/>
      <c r="AQ89" s="147"/>
      <c r="AR89" s="147"/>
      <c r="AS89" s="149"/>
      <c r="AT89" s="122"/>
      <c r="AU89" s="142"/>
      <c r="AV89" s="149"/>
      <c r="AW89" s="150"/>
      <c r="AX89" s="149"/>
      <c r="AY89" s="149"/>
      <c r="AZ89" s="149"/>
      <c r="BA89" s="149"/>
      <c r="BB89" s="149"/>
      <c r="BC89" s="149"/>
      <c r="BD89" s="150" t="s">
        <v>698</v>
      </c>
      <c r="BE89" s="150"/>
      <c r="BF89" s="150"/>
      <c r="BG89" s="151" t="s">
        <v>699</v>
      </c>
      <c r="BH89" s="151" t="s">
        <v>700</v>
      </c>
      <c r="BI89" s="151" t="s">
        <v>701</v>
      </c>
      <c r="BJ89" s="152"/>
      <c r="BK89" s="152"/>
      <c r="BL89" s="153"/>
      <c r="BM89" s="154"/>
      <c r="BN89" s="155" t="s">
        <v>1499</v>
      </c>
      <c r="BO89" s="196" t="s">
        <v>1499</v>
      </c>
      <c r="BP89" s="196"/>
      <c r="BQ89" s="269" t="s">
        <v>1215</v>
      </c>
      <c r="BR89" s="269" t="s">
        <v>1143</v>
      </c>
      <c r="BS89" s="273">
        <v>44986</v>
      </c>
      <c r="BT89" s="133">
        <v>100</v>
      </c>
      <c r="BU89" s="132">
        <v>44986</v>
      </c>
      <c r="BV89" s="132"/>
      <c r="BW89" s="132"/>
      <c r="BX89" s="134"/>
      <c r="BY89" s="134"/>
      <c r="BZ89" s="134"/>
      <c r="CA89" s="132"/>
      <c r="CB89" s="135"/>
      <c r="CC89" s="132"/>
      <c r="CD89" s="132"/>
      <c r="CE89" s="136"/>
      <c r="CF89" s="136"/>
      <c r="CG89" s="136"/>
      <c r="CH89" s="135"/>
      <c r="CI89" s="129"/>
      <c r="CJ89" s="132">
        <v>45005</v>
      </c>
      <c r="CK89" s="132">
        <v>45005</v>
      </c>
      <c r="CL89" s="132"/>
      <c r="CM89" s="132">
        <v>45005</v>
      </c>
      <c r="CN89" s="133">
        <v>100</v>
      </c>
      <c r="CO89" s="132">
        <v>45005</v>
      </c>
      <c r="CP89" s="132"/>
      <c r="CQ89" s="132">
        <v>45005</v>
      </c>
      <c r="CR89" s="132">
        <v>45005</v>
      </c>
      <c r="CS89" s="240"/>
      <c r="CT89" s="132">
        <v>45005</v>
      </c>
      <c r="CU89" s="133">
        <v>100</v>
      </c>
      <c r="CV89" s="132">
        <v>45005</v>
      </c>
      <c r="CW89" s="116"/>
      <c r="CX89" s="149"/>
      <c r="CY89" s="149"/>
      <c r="CZ89" s="117">
        <v>45028</v>
      </c>
      <c r="DA89" s="117">
        <v>45028</v>
      </c>
      <c r="DB89" s="117"/>
      <c r="DC89" s="117">
        <v>45033</v>
      </c>
      <c r="DD89" s="133">
        <v>100</v>
      </c>
      <c r="DE89" s="117">
        <v>45033</v>
      </c>
      <c r="DF89" s="138"/>
      <c r="DG89" s="138">
        <v>45012</v>
      </c>
      <c r="DH89" s="139" t="s">
        <v>4383</v>
      </c>
      <c r="DI89" s="117">
        <v>45044</v>
      </c>
      <c r="DJ89" s="117">
        <v>45044</v>
      </c>
      <c r="DK89" s="117">
        <v>45044</v>
      </c>
      <c r="DL89" s="117">
        <v>45044</v>
      </c>
      <c r="DM89" s="240"/>
      <c r="DN89" s="240"/>
      <c r="DO89" s="240"/>
      <c r="DP89" s="240"/>
      <c r="DQ89" s="271"/>
      <c r="DR89" s="240"/>
      <c r="DS89" s="240"/>
      <c r="DT89" s="117">
        <v>45059</v>
      </c>
      <c r="DU89" s="117"/>
      <c r="DV89" s="117"/>
      <c r="DW89" s="117"/>
      <c r="DX89" s="133"/>
      <c r="DY89" s="117"/>
      <c r="DZ89" s="240"/>
      <c r="EA89" s="117">
        <v>45044</v>
      </c>
      <c r="EB89" s="117">
        <v>45044</v>
      </c>
      <c r="EC89" s="240"/>
      <c r="ED89" s="117">
        <v>45044</v>
      </c>
      <c r="EE89" s="116">
        <v>100</v>
      </c>
      <c r="EF89" s="117">
        <v>45044</v>
      </c>
      <c r="EG89" s="240" t="s">
        <v>4444</v>
      </c>
      <c r="EH89" s="117">
        <v>45049</v>
      </c>
      <c r="EI89" s="117">
        <v>45049</v>
      </c>
      <c r="EJ89" s="117"/>
      <c r="EK89" s="117">
        <v>45049</v>
      </c>
      <c r="EL89" s="133">
        <v>100</v>
      </c>
      <c r="EM89" s="117">
        <v>45049</v>
      </c>
      <c r="EN89" s="122" t="s">
        <v>4444</v>
      </c>
      <c r="EO89" s="141"/>
      <c r="EP89" s="141"/>
      <c r="EQ89" s="141"/>
      <c r="ER89" s="141"/>
      <c r="ES89" s="141"/>
      <c r="ET89" s="141"/>
      <c r="EU89" s="141"/>
      <c r="EV89" s="240"/>
      <c r="EW89" s="240"/>
      <c r="EX89" s="240"/>
      <c r="EY89" s="240"/>
      <c r="EZ89" s="240"/>
      <c r="FA89" s="240"/>
      <c r="FB89" s="240"/>
      <c r="FC89" s="117">
        <v>45059</v>
      </c>
      <c r="FD89" s="117"/>
      <c r="FE89" s="117"/>
      <c r="FF89" s="117"/>
      <c r="FG89" s="133"/>
      <c r="FH89" s="133"/>
      <c r="FI89" s="117"/>
      <c r="FJ89" s="142"/>
      <c r="FK89" s="142"/>
      <c r="FL89" s="143"/>
      <c r="FM89" s="143"/>
      <c r="FN89" s="167"/>
      <c r="FO89" s="142"/>
      <c r="FP89" s="142"/>
      <c r="FQ89" s="143"/>
      <c r="FR89" s="143"/>
      <c r="FS89" s="139"/>
    </row>
    <row r="90" spans="1:175" ht="20.100000000000001" customHeight="1" x14ac:dyDescent="0.5">
      <c r="A90" s="109">
        <v>89</v>
      </c>
      <c r="B90" s="109" t="s">
        <v>674</v>
      </c>
      <c r="C90" s="109">
        <v>89</v>
      </c>
      <c r="D90" s="110" t="s">
        <v>675</v>
      </c>
      <c r="E90" s="110" t="s">
        <v>676</v>
      </c>
      <c r="F90" s="110" t="s">
        <v>1202</v>
      </c>
      <c r="G90" s="111" t="s">
        <v>89</v>
      </c>
      <c r="H90" s="110" t="s">
        <v>1502</v>
      </c>
      <c r="I90" s="110" t="s">
        <v>1503</v>
      </c>
      <c r="J90" s="110"/>
      <c r="K90" s="292" t="s">
        <v>1504</v>
      </c>
      <c r="L90" s="111" t="s">
        <v>1437</v>
      </c>
      <c r="M90" s="111"/>
      <c r="N90" s="111" t="s">
        <v>1207</v>
      </c>
      <c r="O90" s="111" t="s">
        <v>1505</v>
      </c>
      <c r="P90" s="113">
        <v>13.110476584418301</v>
      </c>
      <c r="Q90" s="113">
        <v>101.415501673416</v>
      </c>
      <c r="R90" s="114" t="s">
        <v>1506</v>
      </c>
      <c r="S90" s="114" t="s">
        <v>1507</v>
      </c>
      <c r="T90" s="115"/>
      <c r="U90" s="115"/>
      <c r="V90" s="115"/>
      <c r="W90" s="115"/>
      <c r="X90" s="115"/>
      <c r="Y90" s="115"/>
      <c r="Z90" s="181"/>
      <c r="AA90" s="181"/>
      <c r="AB90" s="115"/>
      <c r="AC90" s="211"/>
      <c r="AD90" s="166" t="s">
        <v>1256</v>
      </c>
      <c r="AE90" s="166" t="s">
        <v>1257</v>
      </c>
      <c r="AF90" s="273">
        <v>44979</v>
      </c>
      <c r="AG90" s="132">
        <v>44979</v>
      </c>
      <c r="AH90" s="118" t="s">
        <v>691</v>
      </c>
      <c r="AI90" s="118" t="s">
        <v>692</v>
      </c>
      <c r="AJ90" s="145">
        <v>6</v>
      </c>
      <c r="AK90" s="146">
        <v>8.8000000000000007</v>
      </c>
      <c r="AL90" s="146">
        <v>3</v>
      </c>
      <c r="AM90" s="146">
        <v>52.8</v>
      </c>
      <c r="AN90" s="147">
        <v>1</v>
      </c>
      <c r="AO90" s="147">
        <v>2</v>
      </c>
      <c r="AP90" s="116" t="s">
        <v>1508</v>
      </c>
      <c r="AQ90" s="147" t="s">
        <v>1509</v>
      </c>
      <c r="AR90" s="147">
        <v>3</v>
      </c>
      <c r="AS90" s="149"/>
      <c r="AT90" s="122"/>
      <c r="AU90" s="142"/>
      <c r="AV90" s="149"/>
      <c r="AW90" s="150"/>
      <c r="AX90" s="149"/>
      <c r="AY90" s="149"/>
      <c r="AZ90" s="149"/>
      <c r="BA90" s="149"/>
      <c r="BB90" s="149"/>
      <c r="BC90" s="149"/>
      <c r="BD90" s="150" t="s">
        <v>698</v>
      </c>
      <c r="BE90" s="150"/>
      <c r="BF90" s="150"/>
      <c r="BG90" s="151" t="s">
        <v>699</v>
      </c>
      <c r="BH90" s="151" t="s">
        <v>700</v>
      </c>
      <c r="BI90" s="151" t="s">
        <v>701</v>
      </c>
      <c r="BJ90" s="152"/>
      <c r="BK90" s="152"/>
      <c r="BL90" s="153"/>
      <c r="BM90" s="154"/>
      <c r="BN90" s="155" t="s">
        <v>1505</v>
      </c>
      <c r="BO90" s="196" t="s">
        <v>1505</v>
      </c>
      <c r="BP90" s="196"/>
      <c r="BQ90" s="269" t="s">
        <v>1215</v>
      </c>
      <c r="BR90" s="269" t="s">
        <v>1143</v>
      </c>
      <c r="BS90" s="273">
        <v>44979</v>
      </c>
      <c r="BT90" s="133">
        <v>100</v>
      </c>
      <c r="BU90" s="132">
        <v>44979</v>
      </c>
      <c r="BV90" s="132"/>
      <c r="BW90" s="132"/>
      <c r="BX90" s="134"/>
      <c r="BY90" s="134"/>
      <c r="BZ90" s="134"/>
      <c r="CA90" s="132"/>
      <c r="CB90" s="135"/>
      <c r="CC90" s="132"/>
      <c r="CD90" s="132"/>
      <c r="CE90" s="136"/>
      <c r="CF90" s="136"/>
      <c r="CG90" s="136"/>
      <c r="CH90" s="135"/>
      <c r="CI90" s="129"/>
      <c r="CJ90" s="132">
        <v>45000</v>
      </c>
      <c r="CK90" s="132">
        <v>45000</v>
      </c>
      <c r="CL90" s="132"/>
      <c r="CM90" s="132">
        <v>45000</v>
      </c>
      <c r="CN90" s="133">
        <v>100</v>
      </c>
      <c r="CO90" s="132">
        <v>45000</v>
      </c>
      <c r="CP90" s="132"/>
      <c r="CQ90" s="132">
        <v>45000</v>
      </c>
      <c r="CR90" s="132">
        <v>45000</v>
      </c>
      <c r="CS90" s="240"/>
      <c r="CT90" s="132">
        <v>45000</v>
      </c>
      <c r="CU90" s="133">
        <v>100</v>
      </c>
      <c r="CV90" s="132">
        <v>45000</v>
      </c>
      <c r="CW90" s="116"/>
      <c r="CX90" s="149"/>
      <c r="CY90" s="149"/>
      <c r="CZ90" s="117">
        <v>45004</v>
      </c>
      <c r="DA90" s="117">
        <v>45004</v>
      </c>
      <c r="DB90" s="117"/>
      <c r="DC90" s="117">
        <v>45004</v>
      </c>
      <c r="DD90" s="133">
        <v>100</v>
      </c>
      <c r="DE90" s="117">
        <v>45004</v>
      </c>
      <c r="DF90" s="138"/>
      <c r="DG90" s="138">
        <v>45007</v>
      </c>
      <c r="DH90" s="139" t="s">
        <v>4446</v>
      </c>
      <c r="DI90" s="117">
        <v>45023</v>
      </c>
      <c r="DJ90" s="117">
        <v>45023</v>
      </c>
      <c r="DK90" s="117">
        <v>45023</v>
      </c>
      <c r="DL90" s="117">
        <v>45023</v>
      </c>
      <c r="DM90" s="240"/>
      <c r="DN90" s="240"/>
      <c r="DO90" s="240"/>
      <c r="DP90" s="240"/>
      <c r="DQ90" s="271"/>
      <c r="DR90" s="240"/>
      <c r="DS90" s="240"/>
      <c r="DT90" s="117">
        <v>45049</v>
      </c>
      <c r="DU90" s="117">
        <v>45049</v>
      </c>
      <c r="DV90" s="117"/>
      <c r="DW90" s="117">
        <v>45050</v>
      </c>
      <c r="DX90" s="133">
        <v>100</v>
      </c>
      <c r="DY90" s="117">
        <v>45050</v>
      </c>
      <c r="DZ90" s="240"/>
      <c r="EA90" s="117">
        <v>45039</v>
      </c>
      <c r="EB90" s="117">
        <v>45039</v>
      </c>
      <c r="EC90" s="240"/>
      <c r="ED90" s="117">
        <v>45039</v>
      </c>
      <c r="EE90" s="116">
        <v>100</v>
      </c>
      <c r="EF90" s="117">
        <v>45039</v>
      </c>
      <c r="EG90" s="117" t="s">
        <v>4469</v>
      </c>
      <c r="EH90" s="117">
        <v>45039</v>
      </c>
      <c r="EI90" s="117">
        <v>45039</v>
      </c>
      <c r="EJ90" s="117"/>
      <c r="EK90" s="117">
        <v>45039</v>
      </c>
      <c r="EL90" s="133">
        <v>100</v>
      </c>
      <c r="EM90" s="117">
        <v>45039</v>
      </c>
      <c r="EN90" s="122" t="s">
        <v>4418</v>
      </c>
      <c r="EO90" s="141"/>
      <c r="EP90" s="141"/>
      <c r="EQ90" s="141"/>
      <c r="ER90" s="141"/>
      <c r="ES90" s="141"/>
      <c r="ET90" s="141"/>
      <c r="EU90" s="141"/>
      <c r="EV90" s="240"/>
      <c r="EW90" s="240"/>
      <c r="EX90" s="240"/>
      <c r="EY90" s="240"/>
      <c r="EZ90" s="240"/>
      <c r="FA90" s="240"/>
      <c r="FB90" s="240"/>
      <c r="FC90" s="117">
        <v>45051</v>
      </c>
      <c r="FD90" s="117">
        <v>45051</v>
      </c>
      <c r="FE90" s="117">
        <v>45051</v>
      </c>
      <c r="FF90" s="117">
        <v>45052</v>
      </c>
      <c r="FG90" s="133">
        <v>70</v>
      </c>
      <c r="FH90" s="133"/>
      <c r="FI90" s="117"/>
      <c r="FJ90" s="142"/>
      <c r="FK90" s="142"/>
      <c r="FL90" s="143"/>
      <c r="FM90" s="143"/>
      <c r="FN90" s="139"/>
      <c r="FO90" s="142"/>
      <c r="FP90" s="142"/>
      <c r="FQ90" s="143"/>
      <c r="FR90" s="143"/>
      <c r="FS90" s="139"/>
    </row>
    <row r="91" spans="1:175" ht="20.100000000000001" customHeight="1" x14ac:dyDescent="0.5">
      <c r="A91" s="109">
        <v>90</v>
      </c>
      <c r="B91" s="109" t="s">
        <v>674</v>
      </c>
      <c r="C91" s="109">
        <v>90</v>
      </c>
      <c r="D91" s="110" t="s">
        <v>675</v>
      </c>
      <c r="E91" s="110" t="s">
        <v>676</v>
      </c>
      <c r="F91" s="110" t="s">
        <v>1202</v>
      </c>
      <c r="G91" s="111" t="s">
        <v>89</v>
      </c>
      <c r="H91" s="110" t="s">
        <v>1510</v>
      </c>
      <c r="I91" s="110" t="s">
        <v>1511</v>
      </c>
      <c r="J91" s="110"/>
      <c r="K91" s="240" t="s">
        <v>1512</v>
      </c>
      <c r="L91" s="111"/>
      <c r="M91" s="111"/>
      <c r="N91" s="111" t="s">
        <v>1207</v>
      </c>
      <c r="O91" s="112" t="s">
        <v>1513</v>
      </c>
      <c r="P91" s="113">
        <v>12.92247706471</v>
      </c>
      <c r="Q91" s="113">
        <v>100.78597882315201</v>
      </c>
      <c r="R91" s="114"/>
      <c r="S91" s="114" t="s">
        <v>1514</v>
      </c>
      <c r="T91" s="115"/>
      <c r="U91" s="115"/>
      <c r="V91" s="115"/>
      <c r="W91" s="115"/>
      <c r="X91" s="115"/>
      <c r="Y91" s="115"/>
      <c r="Z91" s="181"/>
      <c r="AA91" s="181"/>
      <c r="AB91" s="115"/>
      <c r="AC91" s="211"/>
      <c r="AD91" s="166" t="s">
        <v>1423</v>
      </c>
      <c r="AE91" s="166" t="s">
        <v>1424</v>
      </c>
      <c r="AF91" s="273">
        <v>44986</v>
      </c>
      <c r="AG91" s="273">
        <v>44986</v>
      </c>
      <c r="AH91" s="118" t="s">
        <v>691</v>
      </c>
      <c r="AI91" s="118" t="s">
        <v>692</v>
      </c>
      <c r="AJ91" s="145"/>
      <c r="AK91" s="146"/>
      <c r="AL91" s="146"/>
      <c r="AM91" s="146"/>
      <c r="AN91" s="147"/>
      <c r="AO91" s="147"/>
      <c r="AP91" s="116"/>
      <c r="AQ91" s="147"/>
      <c r="AR91" s="147"/>
      <c r="AS91" s="149"/>
      <c r="AT91" s="122"/>
      <c r="AU91" s="142"/>
      <c r="AV91" s="149"/>
      <c r="AW91" s="150"/>
      <c r="AX91" s="149"/>
      <c r="AY91" s="149"/>
      <c r="AZ91" s="149"/>
      <c r="BA91" s="149"/>
      <c r="BB91" s="149"/>
      <c r="BC91" s="149"/>
      <c r="BD91" s="150" t="s">
        <v>698</v>
      </c>
      <c r="BE91" s="150"/>
      <c r="BF91" s="150"/>
      <c r="BG91" s="151" t="s">
        <v>699</v>
      </c>
      <c r="BH91" s="151" t="s">
        <v>700</v>
      </c>
      <c r="BI91" s="151" t="s">
        <v>701</v>
      </c>
      <c r="BJ91" s="152"/>
      <c r="BK91" s="152"/>
      <c r="BL91" s="153"/>
      <c r="BM91" s="154"/>
      <c r="BN91" s="155" t="s">
        <v>1513</v>
      </c>
      <c r="BO91" s="196" t="s">
        <v>1513</v>
      </c>
      <c r="BP91" s="196"/>
      <c r="BQ91" s="269" t="s">
        <v>1215</v>
      </c>
      <c r="BR91" s="269" t="s">
        <v>1143</v>
      </c>
      <c r="BS91" s="273">
        <v>44986</v>
      </c>
      <c r="BT91" s="133">
        <v>100</v>
      </c>
      <c r="BU91" s="132">
        <v>44986</v>
      </c>
      <c r="BV91" s="132"/>
      <c r="BW91" s="132"/>
      <c r="BX91" s="134"/>
      <c r="BY91" s="134"/>
      <c r="BZ91" s="134"/>
      <c r="CA91" s="132"/>
      <c r="CB91" s="135"/>
      <c r="CC91" s="132"/>
      <c r="CD91" s="132"/>
      <c r="CE91" s="136"/>
      <c r="CF91" s="136"/>
      <c r="CG91" s="136"/>
      <c r="CH91" s="135"/>
      <c r="CI91" s="129"/>
      <c r="CJ91" s="132">
        <v>45023</v>
      </c>
      <c r="CK91" s="132">
        <v>45023</v>
      </c>
      <c r="CL91" s="132"/>
      <c r="CM91" s="132">
        <v>45023</v>
      </c>
      <c r="CN91" s="133">
        <v>100</v>
      </c>
      <c r="CO91" s="132">
        <v>45023</v>
      </c>
      <c r="CP91" s="132"/>
      <c r="CQ91" s="132">
        <v>45023</v>
      </c>
      <c r="CR91" s="132">
        <v>45020</v>
      </c>
      <c r="CS91" s="132"/>
      <c r="CT91" s="132">
        <v>45021</v>
      </c>
      <c r="CU91" s="133">
        <v>100</v>
      </c>
      <c r="CV91" s="132">
        <v>45021</v>
      </c>
      <c r="CW91" s="129"/>
      <c r="CX91" s="149"/>
      <c r="CY91" s="149"/>
      <c r="CZ91" s="117">
        <v>45028</v>
      </c>
      <c r="DA91" s="117">
        <v>45028</v>
      </c>
      <c r="DB91" s="117"/>
      <c r="DC91" s="117">
        <v>45033</v>
      </c>
      <c r="DD91" s="133">
        <v>100</v>
      </c>
      <c r="DE91" s="117">
        <v>45033</v>
      </c>
      <c r="DF91" s="138"/>
      <c r="DG91" s="138">
        <v>45019</v>
      </c>
      <c r="DH91" s="139" t="s">
        <v>4413</v>
      </c>
      <c r="DI91" s="117">
        <v>45047</v>
      </c>
      <c r="DJ91" s="117">
        <v>45047</v>
      </c>
      <c r="DK91" s="117">
        <v>45047</v>
      </c>
      <c r="DL91" s="117">
        <v>45047</v>
      </c>
      <c r="DM91" s="240"/>
      <c r="DN91" s="240"/>
      <c r="DO91" s="240"/>
      <c r="DP91" s="240"/>
      <c r="DQ91" s="271"/>
      <c r="DR91" s="240"/>
      <c r="DS91" s="240"/>
      <c r="DT91" s="117">
        <v>45059</v>
      </c>
      <c r="DU91" s="117"/>
      <c r="DV91" s="117"/>
      <c r="DW91" s="117"/>
      <c r="DX91" s="133"/>
      <c r="DY91" s="117"/>
      <c r="DZ91" s="240"/>
      <c r="EA91" s="117"/>
      <c r="EB91" s="117"/>
      <c r="EC91" s="240"/>
      <c r="ED91" s="117"/>
      <c r="EE91" s="240"/>
      <c r="EF91" s="117"/>
      <c r="EG91" s="240"/>
      <c r="EH91" s="117">
        <v>45050</v>
      </c>
      <c r="EI91" s="117">
        <v>45050</v>
      </c>
      <c r="EJ91" s="117"/>
      <c r="EK91" s="117">
        <v>45050</v>
      </c>
      <c r="EL91" s="204">
        <v>100</v>
      </c>
      <c r="EM91" s="117">
        <v>45050</v>
      </c>
      <c r="EN91" s="122" t="s">
        <v>4475</v>
      </c>
      <c r="EO91" s="141"/>
      <c r="EP91" s="141"/>
      <c r="EQ91" s="141"/>
      <c r="ER91" s="141"/>
      <c r="ES91" s="141"/>
      <c r="ET91" s="141"/>
      <c r="EU91" s="141"/>
      <c r="EV91" s="240"/>
      <c r="EW91" s="240"/>
      <c r="EX91" s="240"/>
      <c r="EY91" s="240"/>
      <c r="EZ91" s="240"/>
      <c r="FA91" s="240"/>
      <c r="FB91" s="240"/>
      <c r="FC91" s="117">
        <v>45059</v>
      </c>
      <c r="FD91" s="117"/>
      <c r="FE91" s="117"/>
      <c r="FF91" s="117"/>
      <c r="FG91" s="133"/>
      <c r="FH91" s="133"/>
      <c r="FI91" s="117"/>
      <c r="FJ91" s="142"/>
      <c r="FK91" s="142"/>
      <c r="FL91" s="143">
        <v>243347</v>
      </c>
      <c r="FM91" s="143">
        <v>243347</v>
      </c>
      <c r="FN91" s="139" t="s">
        <v>708</v>
      </c>
      <c r="FO91" s="142"/>
      <c r="FP91" s="142"/>
      <c r="FQ91" s="143">
        <v>243347</v>
      </c>
      <c r="FR91" s="143">
        <v>243347</v>
      </c>
      <c r="FS91" s="139" t="s">
        <v>708</v>
      </c>
    </row>
    <row r="92" spans="1:175" ht="20.100000000000001" customHeight="1" x14ac:dyDescent="0.5">
      <c r="A92" s="109">
        <v>91</v>
      </c>
      <c r="B92" s="109" t="s">
        <v>674</v>
      </c>
      <c r="C92" s="109">
        <v>91</v>
      </c>
      <c r="D92" s="110" t="s">
        <v>675</v>
      </c>
      <c r="E92" s="110" t="s">
        <v>676</v>
      </c>
      <c r="F92" s="110" t="s">
        <v>1202</v>
      </c>
      <c r="G92" s="111" t="s">
        <v>89</v>
      </c>
      <c r="H92" s="110" t="s">
        <v>1455</v>
      </c>
      <c r="I92" s="110" t="s">
        <v>1515</v>
      </c>
      <c r="J92" s="110"/>
      <c r="K92" s="293" t="s">
        <v>1516</v>
      </c>
      <c r="L92" s="111" t="s">
        <v>1517</v>
      </c>
      <c r="M92" s="111"/>
      <c r="N92" s="111" t="s">
        <v>1207</v>
      </c>
      <c r="O92" s="112" t="s">
        <v>1518</v>
      </c>
      <c r="P92" s="113">
        <v>13.4884023879588</v>
      </c>
      <c r="Q92" s="113">
        <v>101.04563323879201</v>
      </c>
      <c r="R92" s="114" t="s">
        <v>1519</v>
      </c>
      <c r="S92" s="114" t="s">
        <v>1520</v>
      </c>
      <c r="T92" s="115"/>
      <c r="U92" s="115"/>
      <c r="V92" s="115"/>
      <c r="W92" s="115"/>
      <c r="X92" s="115"/>
      <c r="Y92" s="115"/>
      <c r="Z92" s="181"/>
      <c r="AA92" s="181"/>
      <c r="AB92" s="115"/>
      <c r="AC92" s="211"/>
      <c r="AD92" s="166" t="s">
        <v>1423</v>
      </c>
      <c r="AE92" s="166" t="s">
        <v>1424</v>
      </c>
      <c r="AF92" s="273">
        <v>44984</v>
      </c>
      <c r="AG92" s="267">
        <v>44981</v>
      </c>
      <c r="AH92" s="118" t="s">
        <v>691</v>
      </c>
      <c r="AI92" s="118" t="s">
        <v>692</v>
      </c>
      <c r="AJ92" s="145">
        <v>5.5</v>
      </c>
      <c r="AK92" s="146">
        <v>9.5</v>
      </c>
      <c r="AL92" s="146">
        <v>2.35</v>
      </c>
      <c r="AM92" s="146">
        <v>52.25</v>
      </c>
      <c r="AN92" s="147">
        <v>1</v>
      </c>
      <c r="AO92" s="147">
        <v>1</v>
      </c>
      <c r="AP92" s="116" t="s">
        <v>1521</v>
      </c>
      <c r="AQ92" s="147" t="s">
        <v>863</v>
      </c>
      <c r="AR92" s="147">
        <v>1</v>
      </c>
      <c r="AS92" s="149"/>
      <c r="AT92" s="122"/>
      <c r="AU92" s="142"/>
      <c r="AV92" s="149"/>
      <c r="AW92" s="150"/>
      <c r="AX92" s="149"/>
      <c r="AY92" s="149"/>
      <c r="AZ92" s="149"/>
      <c r="BA92" s="149"/>
      <c r="BB92" s="149"/>
      <c r="BC92" s="149"/>
      <c r="BD92" s="150" t="s">
        <v>698</v>
      </c>
      <c r="BE92" s="150"/>
      <c r="BF92" s="150"/>
      <c r="BG92" s="151" t="s">
        <v>699</v>
      </c>
      <c r="BH92" s="151" t="s">
        <v>700</v>
      </c>
      <c r="BI92" s="151" t="s">
        <v>701</v>
      </c>
      <c r="BJ92" s="152"/>
      <c r="BK92" s="152"/>
      <c r="BL92" s="153"/>
      <c r="BM92" s="154"/>
      <c r="BN92" s="155" t="s">
        <v>1518</v>
      </c>
      <c r="BO92" s="196" t="s">
        <v>1518</v>
      </c>
      <c r="BP92" s="196"/>
      <c r="BQ92" s="269" t="s">
        <v>1215</v>
      </c>
      <c r="BR92" s="269" t="s">
        <v>1143</v>
      </c>
      <c r="BS92" s="273">
        <v>44984</v>
      </c>
      <c r="BT92" s="133">
        <v>100</v>
      </c>
      <c r="BU92" s="132">
        <v>44981</v>
      </c>
      <c r="BV92" s="132"/>
      <c r="BW92" s="132"/>
      <c r="BX92" s="134"/>
      <c r="BY92" s="134"/>
      <c r="BZ92" s="134"/>
      <c r="CA92" s="132"/>
      <c r="CB92" s="135"/>
      <c r="CC92" s="132"/>
      <c r="CD92" s="132"/>
      <c r="CE92" s="136"/>
      <c r="CF92" s="136"/>
      <c r="CG92" s="136"/>
      <c r="CH92" s="135"/>
      <c r="CI92" s="129"/>
      <c r="CJ92" s="132">
        <v>44993</v>
      </c>
      <c r="CK92" s="132">
        <v>44993</v>
      </c>
      <c r="CL92" s="132"/>
      <c r="CM92" s="132">
        <v>44993</v>
      </c>
      <c r="CN92" s="133">
        <v>100</v>
      </c>
      <c r="CO92" s="132">
        <v>44993</v>
      </c>
      <c r="CP92" s="132"/>
      <c r="CQ92" s="132">
        <v>44993</v>
      </c>
      <c r="CR92" s="132">
        <v>44993</v>
      </c>
      <c r="CS92" s="132"/>
      <c r="CT92" s="132">
        <v>44993</v>
      </c>
      <c r="CU92" s="133">
        <v>100</v>
      </c>
      <c r="CV92" s="117">
        <v>44993</v>
      </c>
      <c r="CW92" s="132"/>
      <c r="CX92" s="149"/>
      <c r="CY92" s="149"/>
      <c r="CZ92" s="117">
        <v>45003</v>
      </c>
      <c r="DA92" s="117">
        <v>45003</v>
      </c>
      <c r="DB92" s="117"/>
      <c r="DC92" s="117">
        <v>45003</v>
      </c>
      <c r="DD92" s="133">
        <v>100</v>
      </c>
      <c r="DE92" s="117">
        <v>45003</v>
      </c>
      <c r="DF92" s="138"/>
      <c r="DG92" s="138">
        <v>45007</v>
      </c>
      <c r="DH92" s="139" t="s">
        <v>4446</v>
      </c>
      <c r="DI92" s="117">
        <v>45036</v>
      </c>
      <c r="DJ92" s="117">
        <v>45036</v>
      </c>
      <c r="DK92" s="117">
        <v>45036</v>
      </c>
      <c r="DL92" s="117">
        <v>45036</v>
      </c>
      <c r="DM92" s="240"/>
      <c r="DN92" s="240"/>
      <c r="DO92" s="240"/>
      <c r="DP92" s="240"/>
      <c r="DQ92" s="271"/>
      <c r="DR92" s="240"/>
      <c r="DS92" s="240"/>
      <c r="DT92" s="117">
        <v>45042</v>
      </c>
      <c r="DU92" s="117">
        <v>45042</v>
      </c>
      <c r="DV92" s="117"/>
      <c r="DW92" s="117">
        <v>45043</v>
      </c>
      <c r="DX92" s="133">
        <v>100</v>
      </c>
      <c r="DY92" s="117">
        <v>45045</v>
      </c>
      <c r="DZ92" s="240"/>
      <c r="EA92" s="117">
        <v>45039</v>
      </c>
      <c r="EB92" s="117">
        <v>45039</v>
      </c>
      <c r="EC92" s="240"/>
      <c r="ED92" s="117">
        <v>45039</v>
      </c>
      <c r="EE92" s="116">
        <v>100</v>
      </c>
      <c r="EF92" s="117">
        <v>45039</v>
      </c>
      <c r="EG92" s="117" t="s">
        <v>1044</v>
      </c>
      <c r="EH92" s="117">
        <v>45039</v>
      </c>
      <c r="EI92" s="117">
        <v>45039</v>
      </c>
      <c r="EJ92" s="117"/>
      <c r="EK92" s="117">
        <v>45039</v>
      </c>
      <c r="EL92" s="116">
        <v>100</v>
      </c>
      <c r="EM92" s="117">
        <v>45039</v>
      </c>
      <c r="EN92" s="122" t="s">
        <v>1044</v>
      </c>
      <c r="EO92" s="141"/>
      <c r="EP92" s="141"/>
      <c r="EQ92" s="141"/>
      <c r="ER92" s="141"/>
      <c r="ES92" s="141"/>
      <c r="ET92" s="141"/>
      <c r="EU92" s="141"/>
      <c r="EV92" s="240"/>
      <c r="EW92" s="240"/>
      <c r="EX92" s="240"/>
      <c r="EY92" s="240"/>
      <c r="EZ92" s="240"/>
      <c r="FA92" s="240"/>
      <c r="FB92" s="240"/>
      <c r="FC92" s="117">
        <v>45045</v>
      </c>
      <c r="FD92" s="117">
        <v>45045</v>
      </c>
      <c r="FE92" s="117">
        <v>45045</v>
      </c>
      <c r="FF92" s="117">
        <v>45046</v>
      </c>
      <c r="FG92" s="133">
        <v>70</v>
      </c>
      <c r="FH92" s="133"/>
      <c r="FI92" s="117"/>
      <c r="FJ92" s="142"/>
      <c r="FK92" s="142"/>
      <c r="FL92" s="143">
        <v>243341</v>
      </c>
      <c r="FM92" s="143">
        <v>243341</v>
      </c>
      <c r="FN92" s="139" t="s">
        <v>708</v>
      </c>
      <c r="FO92" s="142"/>
      <c r="FP92" s="142"/>
      <c r="FQ92" s="143">
        <v>243341</v>
      </c>
      <c r="FR92" s="143">
        <v>243341</v>
      </c>
      <c r="FS92" s="139" t="s">
        <v>708</v>
      </c>
    </row>
    <row r="93" spans="1:175" ht="20.100000000000001" customHeight="1" x14ac:dyDescent="0.5">
      <c r="A93" s="109">
        <v>92</v>
      </c>
      <c r="B93" s="109" t="s">
        <v>674</v>
      </c>
      <c r="C93" s="109">
        <v>92</v>
      </c>
      <c r="D93" s="110" t="s">
        <v>675</v>
      </c>
      <c r="E93" s="110" t="s">
        <v>676</v>
      </c>
      <c r="F93" s="110" t="s">
        <v>1202</v>
      </c>
      <c r="G93" s="111" t="s">
        <v>89</v>
      </c>
      <c r="H93" s="110" t="s">
        <v>1522</v>
      </c>
      <c r="I93" s="110" t="s">
        <v>1523</v>
      </c>
      <c r="J93" s="110"/>
      <c r="K93" s="111" t="s">
        <v>1524</v>
      </c>
      <c r="L93" s="111" t="s">
        <v>1437</v>
      </c>
      <c r="M93" s="111"/>
      <c r="N93" s="111" t="s">
        <v>1207</v>
      </c>
      <c r="O93" s="112" t="s">
        <v>1526</v>
      </c>
      <c r="P93" s="113">
        <v>13.324899750647599</v>
      </c>
      <c r="Q93" s="113">
        <v>101.18227999646101</v>
      </c>
      <c r="R93" s="114" t="s">
        <v>1527</v>
      </c>
      <c r="S93" s="114" t="s">
        <v>1528</v>
      </c>
      <c r="T93" s="115"/>
      <c r="U93" s="115"/>
      <c r="V93" s="115"/>
      <c r="W93" s="115"/>
      <c r="X93" s="115"/>
      <c r="Y93" s="115"/>
      <c r="Z93" s="181"/>
      <c r="AA93" s="181"/>
      <c r="AB93" s="115"/>
      <c r="AC93" s="211"/>
      <c r="AD93" s="166" t="s">
        <v>1423</v>
      </c>
      <c r="AE93" s="166" t="s">
        <v>1424</v>
      </c>
      <c r="AF93" s="273">
        <v>44979</v>
      </c>
      <c r="AG93" s="267">
        <v>44981</v>
      </c>
      <c r="AH93" s="118" t="s">
        <v>691</v>
      </c>
      <c r="AI93" s="118" t="s">
        <v>692</v>
      </c>
      <c r="AJ93" s="145">
        <v>7</v>
      </c>
      <c r="AK93" s="146">
        <v>10</v>
      </c>
      <c r="AL93" s="146">
        <v>4</v>
      </c>
      <c r="AM93" s="146">
        <v>70</v>
      </c>
      <c r="AN93" s="147">
        <v>1</v>
      </c>
      <c r="AO93" s="147">
        <v>1</v>
      </c>
      <c r="AP93" s="116" t="s">
        <v>1529</v>
      </c>
      <c r="AQ93" s="147">
        <v>5</v>
      </c>
      <c r="AR93" s="147">
        <v>3</v>
      </c>
      <c r="AS93" s="149"/>
      <c r="AT93" s="122"/>
      <c r="AU93" s="142"/>
      <c r="AV93" s="149"/>
      <c r="AW93" s="150"/>
      <c r="AX93" s="149"/>
      <c r="AY93" s="149"/>
      <c r="AZ93" s="149"/>
      <c r="BA93" s="149"/>
      <c r="BB93" s="149"/>
      <c r="BC93" s="149"/>
      <c r="BD93" s="150" t="s">
        <v>698</v>
      </c>
      <c r="BE93" s="150"/>
      <c r="BF93" s="150"/>
      <c r="BG93" s="151" t="s">
        <v>699</v>
      </c>
      <c r="BH93" s="151" t="s">
        <v>700</v>
      </c>
      <c r="BI93" s="151" t="s">
        <v>701</v>
      </c>
      <c r="BJ93" s="152"/>
      <c r="BK93" s="152"/>
      <c r="BL93" s="153"/>
      <c r="BM93" s="154"/>
      <c r="BN93" s="155" t="s">
        <v>1526</v>
      </c>
      <c r="BO93" s="257" t="s">
        <v>1525</v>
      </c>
      <c r="BP93" s="257" t="s">
        <v>703</v>
      </c>
      <c r="BQ93" s="269" t="s">
        <v>1215</v>
      </c>
      <c r="BR93" s="269" t="s">
        <v>1143</v>
      </c>
      <c r="BS93" s="273">
        <v>44979</v>
      </c>
      <c r="BT93" s="133">
        <v>100</v>
      </c>
      <c r="BU93" s="132">
        <v>44981</v>
      </c>
      <c r="BV93" s="132"/>
      <c r="BW93" s="132"/>
      <c r="BX93" s="134"/>
      <c r="BY93" s="134"/>
      <c r="BZ93" s="134"/>
      <c r="CA93" s="132"/>
      <c r="CB93" s="135"/>
      <c r="CC93" s="132"/>
      <c r="CD93" s="132"/>
      <c r="CE93" s="136"/>
      <c r="CF93" s="136"/>
      <c r="CG93" s="136"/>
      <c r="CH93" s="135"/>
      <c r="CI93" s="129"/>
      <c r="CJ93" s="117">
        <v>45009</v>
      </c>
      <c r="CK93" s="117">
        <v>45009</v>
      </c>
      <c r="CL93" s="117"/>
      <c r="CM93" s="117">
        <v>45009</v>
      </c>
      <c r="CN93" s="133">
        <v>100</v>
      </c>
      <c r="CO93" s="117">
        <v>45009</v>
      </c>
      <c r="CP93" s="132"/>
      <c r="CQ93" s="132">
        <v>45009</v>
      </c>
      <c r="CR93" s="132">
        <v>45009</v>
      </c>
      <c r="CS93" s="240"/>
      <c r="CT93" s="132">
        <v>45009</v>
      </c>
      <c r="CU93" s="133">
        <v>100</v>
      </c>
      <c r="CV93" s="132">
        <v>45009</v>
      </c>
      <c r="CW93" s="116"/>
      <c r="CX93" s="149"/>
      <c r="CY93" s="149"/>
      <c r="CZ93" s="117">
        <v>45009</v>
      </c>
      <c r="DA93" s="117">
        <v>45009</v>
      </c>
      <c r="DB93" s="117"/>
      <c r="DC93" s="117">
        <v>45009</v>
      </c>
      <c r="DD93" s="133">
        <v>100</v>
      </c>
      <c r="DE93" s="117">
        <v>45009</v>
      </c>
      <c r="DF93" s="138"/>
      <c r="DG93" s="138">
        <v>45019</v>
      </c>
      <c r="DH93" s="139" t="s">
        <v>4413</v>
      </c>
      <c r="DI93" s="117">
        <v>45022</v>
      </c>
      <c r="DJ93" s="117">
        <v>45022</v>
      </c>
      <c r="DK93" s="117">
        <v>45022</v>
      </c>
      <c r="DL93" s="117">
        <v>45022</v>
      </c>
      <c r="DM93" s="240"/>
      <c r="DN93" s="240"/>
      <c r="DO93" s="240"/>
      <c r="DP93" s="240"/>
      <c r="DQ93" s="271"/>
      <c r="DR93" s="240"/>
      <c r="DS93" s="240"/>
      <c r="DT93" s="117">
        <v>45057</v>
      </c>
      <c r="DU93" s="117"/>
      <c r="DV93" s="117"/>
      <c r="DW93" s="117"/>
      <c r="DX93" s="133"/>
      <c r="DY93" s="117"/>
      <c r="DZ93" s="240"/>
      <c r="EA93" s="117">
        <v>45040</v>
      </c>
      <c r="EB93" s="117">
        <v>45040</v>
      </c>
      <c r="EC93" s="240"/>
      <c r="ED93" s="117">
        <v>45040</v>
      </c>
      <c r="EE93" s="116">
        <v>100</v>
      </c>
      <c r="EF93" s="117">
        <v>45040</v>
      </c>
      <c r="EG93" s="117" t="s">
        <v>4476</v>
      </c>
      <c r="EH93" s="117">
        <v>45040</v>
      </c>
      <c r="EI93" s="117">
        <v>45040</v>
      </c>
      <c r="EJ93" s="117"/>
      <c r="EK93" s="117">
        <v>45040</v>
      </c>
      <c r="EL93" s="116">
        <v>100</v>
      </c>
      <c r="EM93" s="117">
        <v>45040</v>
      </c>
      <c r="EN93" s="122" t="s">
        <v>4476</v>
      </c>
      <c r="EO93" s="141"/>
      <c r="EP93" s="141"/>
      <c r="EQ93" s="141"/>
      <c r="ER93" s="141"/>
      <c r="ES93" s="141"/>
      <c r="ET93" s="141"/>
      <c r="EU93" s="141"/>
      <c r="EV93" s="240"/>
      <c r="EW93" s="240"/>
      <c r="EX93" s="240"/>
      <c r="EY93" s="240"/>
      <c r="EZ93" s="240"/>
      <c r="FA93" s="240"/>
      <c r="FB93" s="240"/>
      <c r="FC93" s="117">
        <v>45047</v>
      </c>
      <c r="FD93" s="117">
        <v>45047</v>
      </c>
      <c r="FE93" s="117">
        <v>45047</v>
      </c>
      <c r="FF93" s="117">
        <v>45048</v>
      </c>
      <c r="FG93" s="133">
        <v>70</v>
      </c>
      <c r="FH93" s="133"/>
      <c r="FI93" s="117"/>
      <c r="FJ93" s="142"/>
      <c r="FK93" s="142"/>
      <c r="FL93" s="143">
        <v>243347</v>
      </c>
      <c r="FM93" s="143">
        <v>243347</v>
      </c>
      <c r="FN93" s="139" t="s">
        <v>708</v>
      </c>
      <c r="FO93" s="142"/>
      <c r="FP93" s="142"/>
      <c r="FQ93" s="143">
        <v>243347</v>
      </c>
      <c r="FR93" s="143">
        <v>243347</v>
      </c>
      <c r="FS93" s="157" t="s">
        <v>729</v>
      </c>
    </row>
    <row r="94" spans="1:175" ht="20.100000000000001" customHeight="1" x14ac:dyDescent="0.5">
      <c r="A94" s="109">
        <v>93</v>
      </c>
      <c r="B94" s="109" t="s">
        <v>674</v>
      </c>
      <c r="C94" s="109">
        <v>93</v>
      </c>
      <c r="D94" s="110" t="s">
        <v>675</v>
      </c>
      <c r="E94" s="110" t="s">
        <v>676</v>
      </c>
      <c r="F94" s="110" t="s">
        <v>1202</v>
      </c>
      <c r="G94" s="111" t="s">
        <v>89</v>
      </c>
      <c r="H94" s="110" t="s">
        <v>1502</v>
      </c>
      <c r="I94" s="110" t="s">
        <v>1530</v>
      </c>
      <c r="J94" s="110"/>
      <c r="K94" s="111" t="s">
        <v>1531</v>
      </c>
      <c r="L94" s="111" t="s">
        <v>1437</v>
      </c>
      <c r="M94" s="111"/>
      <c r="N94" s="111" t="s">
        <v>1207</v>
      </c>
      <c r="O94" s="112" t="s">
        <v>1533</v>
      </c>
      <c r="P94" s="113">
        <v>13.0765011401707</v>
      </c>
      <c r="Q94" s="113">
        <v>101.460764167623</v>
      </c>
      <c r="R94" s="114" t="s">
        <v>1534</v>
      </c>
      <c r="S94" s="114" t="s">
        <v>1535</v>
      </c>
      <c r="T94" s="115"/>
      <c r="U94" s="115"/>
      <c r="V94" s="115"/>
      <c r="W94" s="115"/>
      <c r="X94" s="115"/>
      <c r="Y94" s="115"/>
      <c r="Z94" s="181"/>
      <c r="AA94" s="181"/>
      <c r="AB94" s="115"/>
      <c r="AC94" s="211"/>
      <c r="AD94" s="166" t="s">
        <v>1256</v>
      </c>
      <c r="AE94" s="166" t="s">
        <v>1257</v>
      </c>
      <c r="AF94" s="273">
        <v>44979</v>
      </c>
      <c r="AG94" s="132">
        <v>44979</v>
      </c>
      <c r="AH94" s="118" t="s">
        <v>691</v>
      </c>
      <c r="AI94" s="118" t="s">
        <v>692</v>
      </c>
      <c r="AJ94" s="145">
        <v>6</v>
      </c>
      <c r="AK94" s="146">
        <v>9</v>
      </c>
      <c r="AL94" s="146">
        <v>2.9</v>
      </c>
      <c r="AM94" s="146">
        <v>54</v>
      </c>
      <c r="AN94" s="147">
        <v>1</v>
      </c>
      <c r="AO94" s="147">
        <v>1</v>
      </c>
      <c r="AP94" s="116" t="s">
        <v>1536</v>
      </c>
      <c r="AQ94" s="147" t="s">
        <v>1537</v>
      </c>
      <c r="AR94" s="147">
        <v>3</v>
      </c>
      <c r="AS94" s="149"/>
      <c r="AT94" s="122"/>
      <c r="AU94" s="142"/>
      <c r="AV94" s="149"/>
      <c r="AW94" s="150"/>
      <c r="AX94" s="149"/>
      <c r="AY94" s="149"/>
      <c r="AZ94" s="149"/>
      <c r="BA94" s="149"/>
      <c r="BB94" s="149"/>
      <c r="BC94" s="149"/>
      <c r="BD94" s="150"/>
      <c r="BE94" s="150" t="s">
        <v>1247</v>
      </c>
      <c r="BF94" s="150">
        <v>1</v>
      </c>
      <c r="BG94" s="151"/>
      <c r="BH94" s="151"/>
      <c r="BI94" s="151"/>
      <c r="BJ94" s="152"/>
      <c r="BK94" s="152"/>
      <c r="BL94" s="153"/>
      <c r="BM94" s="154"/>
      <c r="BN94" s="155" t="s">
        <v>1533</v>
      </c>
      <c r="BO94" s="257" t="s">
        <v>1532</v>
      </c>
      <c r="BP94" s="257" t="s">
        <v>703</v>
      </c>
      <c r="BQ94" s="269" t="s">
        <v>1215</v>
      </c>
      <c r="BR94" s="269" t="s">
        <v>1143</v>
      </c>
      <c r="BS94" s="273">
        <v>44979</v>
      </c>
      <c r="BT94" s="133">
        <v>100</v>
      </c>
      <c r="BU94" s="132">
        <v>44979</v>
      </c>
      <c r="BV94" s="132"/>
      <c r="BW94" s="132"/>
      <c r="BX94" s="134"/>
      <c r="BY94" s="134"/>
      <c r="BZ94" s="134"/>
      <c r="CA94" s="132"/>
      <c r="CB94" s="135"/>
      <c r="CC94" s="132"/>
      <c r="CD94" s="132" t="s">
        <v>1248</v>
      </c>
      <c r="CE94" s="270" t="s">
        <v>1287</v>
      </c>
      <c r="CF94" s="270"/>
      <c r="CG94" s="270"/>
      <c r="CH94" s="135"/>
      <c r="CI94" s="129"/>
      <c r="CJ94" s="132">
        <v>45013</v>
      </c>
      <c r="CK94" s="132">
        <v>45013</v>
      </c>
      <c r="CL94" s="132"/>
      <c r="CM94" s="132">
        <v>45013</v>
      </c>
      <c r="CN94" s="133">
        <v>100</v>
      </c>
      <c r="CO94" s="132">
        <v>45013</v>
      </c>
      <c r="CP94" s="240"/>
      <c r="CQ94" s="132">
        <v>45013</v>
      </c>
      <c r="CR94" s="132">
        <v>45013</v>
      </c>
      <c r="CS94" s="240"/>
      <c r="CT94" s="132">
        <v>45013</v>
      </c>
      <c r="CU94" s="133">
        <v>100</v>
      </c>
      <c r="CV94" s="132">
        <v>45013</v>
      </c>
      <c r="CW94" s="129"/>
      <c r="CX94" s="149"/>
      <c r="CY94" s="149"/>
      <c r="CZ94" s="117">
        <v>45015</v>
      </c>
      <c r="DA94" s="117">
        <v>45015</v>
      </c>
      <c r="DB94" s="117"/>
      <c r="DC94" s="117">
        <v>45015</v>
      </c>
      <c r="DD94" s="133">
        <v>100</v>
      </c>
      <c r="DE94" s="117">
        <v>45015</v>
      </c>
      <c r="DF94" s="138"/>
      <c r="DG94" s="138">
        <v>45019</v>
      </c>
      <c r="DH94" s="139" t="s">
        <v>4413</v>
      </c>
      <c r="DI94" s="117">
        <v>45023</v>
      </c>
      <c r="DJ94" s="117">
        <v>45023</v>
      </c>
      <c r="DK94" s="117">
        <v>45023</v>
      </c>
      <c r="DL94" s="117">
        <v>45023</v>
      </c>
      <c r="DM94" s="240"/>
      <c r="DN94" s="240"/>
      <c r="DO94" s="240"/>
      <c r="DP94" s="240"/>
      <c r="DQ94" s="271"/>
      <c r="DR94" s="240"/>
      <c r="DS94" s="240"/>
      <c r="DT94" s="117">
        <v>45049</v>
      </c>
      <c r="DU94" s="117">
        <v>45049</v>
      </c>
      <c r="DV94" s="117"/>
      <c r="DW94" s="117">
        <v>45050</v>
      </c>
      <c r="DX94" s="133">
        <v>100</v>
      </c>
      <c r="DY94" s="117">
        <v>45050</v>
      </c>
      <c r="DZ94" s="240"/>
      <c r="EA94" s="117">
        <v>45040</v>
      </c>
      <c r="EB94" s="117">
        <v>45040</v>
      </c>
      <c r="EC94" s="240"/>
      <c r="ED94" s="117">
        <v>45040</v>
      </c>
      <c r="EE94" s="116">
        <v>100</v>
      </c>
      <c r="EF94" s="117">
        <v>45040</v>
      </c>
      <c r="EG94" s="117" t="s">
        <v>4462</v>
      </c>
      <c r="EH94" s="117">
        <v>45052</v>
      </c>
      <c r="EI94" s="117">
        <v>45052</v>
      </c>
      <c r="EJ94" s="117">
        <v>45052</v>
      </c>
      <c r="EK94" s="117">
        <v>45053</v>
      </c>
      <c r="EL94" s="116">
        <v>60</v>
      </c>
      <c r="EM94" s="117"/>
      <c r="EN94" s="122" t="s">
        <v>4477</v>
      </c>
      <c r="EO94" s="141"/>
      <c r="EP94" s="141"/>
      <c r="EQ94" s="141"/>
      <c r="ER94" s="141"/>
      <c r="ES94" s="141"/>
      <c r="ET94" s="141"/>
      <c r="EU94" s="141"/>
      <c r="EV94" s="240"/>
      <c r="EW94" s="240"/>
      <c r="EX94" s="240"/>
      <c r="EY94" s="240"/>
      <c r="EZ94" s="240"/>
      <c r="FA94" s="240"/>
      <c r="FB94" s="240"/>
      <c r="FC94" s="117">
        <v>45058</v>
      </c>
      <c r="FD94" s="117"/>
      <c r="FE94" s="117"/>
      <c r="FF94" s="117"/>
      <c r="FG94" s="133"/>
      <c r="FH94" s="133"/>
      <c r="FI94" s="117"/>
      <c r="FJ94" s="142"/>
      <c r="FK94" s="142"/>
      <c r="FL94" s="143">
        <v>243347</v>
      </c>
      <c r="FM94" s="143">
        <v>243347</v>
      </c>
      <c r="FN94" s="139" t="s">
        <v>708</v>
      </c>
      <c r="FO94" s="142"/>
      <c r="FP94" s="142"/>
      <c r="FQ94" s="143">
        <v>243347</v>
      </c>
      <c r="FR94" s="143">
        <v>243347</v>
      </c>
      <c r="FS94" s="139" t="s">
        <v>708</v>
      </c>
    </row>
    <row r="95" spans="1:175" ht="20.100000000000001" customHeight="1" x14ac:dyDescent="0.5">
      <c r="A95" s="109">
        <v>94</v>
      </c>
      <c r="B95" s="109" t="s">
        <v>674</v>
      </c>
      <c r="C95" s="109">
        <v>94</v>
      </c>
      <c r="D95" s="110" t="s">
        <v>675</v>
      </c>
      <c r="E95" s="110" t="s">
        <v>676</v>
      </c>
      <c r="F95" s="110" t="s">
        <v>1202</v>
      </c>
      <c r="G95" s="111" t="s">
        <v>89</v>
      </c>
      <c r="H95" s="110" t="s">
        <v>1449</v>
      </c>
      <c r="I95" s="110" t="s">
        <v>1538</v>
      </c>
      <c r="J95" s="110"/>
      <c r="K95" s="111" t="s">
        <v>1539</v>
      </c>
      <c r="L95" s="111" t="s">
        <v>1488</v>
      </c>
      <c r="M95" s="111"/>
      <c r="N95" s="111" t="s">
        <v>1207</v>
      </c>
      <c r="O95" s="112" t="s">
        <v>1540</v>
      </c>
      <c r="P95" s="113">
        <v>13.1112498890746</v>
      </c>
      <c r="Q95" s="113">
        <v>100.931221738788</v>
      </c>
      <c r="R95" s="114" t="s">
        <v>1541</v>
      </c>
      <c r="S95" s="114" t="s">
        <v>1542</v>
      </c>
      <c r="T95" s="115"/>
      <c r="U95" s="115"/>
      <c r="V95" s="115"/>
      <c r="W95" s="115"/>
      <c r="X95" s="115"/>
      <c r="Y95" s="115"/>
      <c r="Z95" s="181"/>
      <c r="AA95" s="181"/>
      <c r="AB95" s="115"/>
      <c r="AC95" s="211"/>
      <c r="AD95" s="166" t="s">
        <v>1423</v>
      </c>
      <c r="AE95" s="166" t="s">
        <v>1424</v>
      </c>
      <c r="AF95" s="273">
        <v>44986</v>
      </c>
      <c r="AG95" s="273">
        <v>44986</v>
      </c>
      <c r="AH95" s="118" t="s">
        <v>691</v>
      </c>
      <c r="AI95" s="118" t="s">
        <v>692</v>
      </c>
      <c r="AJ95" s="145"/>
      <c r="AK95" s="146"/>
      <c r="AL95" s="146"/>
      <c r="AM95" s="146"/>
      <c r="AN95" s="147"/>
      <c r="AO95" s="147"/>
      <c r="AP95" s="116"/>
      <c r="AQ95" s="147"/>
      <c r="AR95" s="147"/>
      <c r="AS95" s="149"/>
      <c r="AT95" s="122"/>
      <c r="AU95" s="142"/>
      <c r="AV95" s="149"/>
      <c r="AW95" s="150"/>
      <c r="AX95" s="149"/>
      <c r="AY95" s="149"/>
      <c r="AZ95" s="149"/>
      <c r="BA95" s="149"/>
      <c r="BB95" s="149"/>
      <c r="BC95" s="149"/>
      <c r="BD95" s="150" t="s">
        <v>698</v>
      </c>
      <c r="BE95" s="150"/>
      <c r="BF95" s="150"/>
      <c r="BG95" s="151" t="s">
        <v>699</v>
      </c>
      <c r="BH95" s="151" t="s">
        <v>700</v>
      </c>
      <c r="BI95" s="151" t="s">
        <v>701</v>
      </c>
      <c r="BJ95" s="152"/>
      <c r="BK95" s="152"/>
      <c r="BL95" s="153"/>
      <c r="BM95" s="154"/>
      <c r="BN95" s="155" t="s">
        <v>1540</v>
      </c>
      <c r="BO95" s="196" t="s">
        <v>1540</v>
      </c>
      <c r="BP95" s="196"/>
      <c r="BQ95" s="269" t="s">
        <v>1215</v>
      </c>
      <c r="BR95" s="269" t="s">
        <v>1143</v>
      </c>
      <c r="BS95" s="273">
        <v>44986</v>
      </c>
      <c r="BT95" s="133">
        <v>100</v>
      </c>
      <c r="BU95" s="132">
        <v>44986</v>
      </c>
      <c r="BV95" s="132"/>
      <c r="BW95" s="132"/>
      <c r="BX95" s="134"/>
      <c r="BY95" s="134"/>
      <c r="BZ95" s="134"/>
      <c r="CA95" s="132"/>
      <c r="CB95" s="135"/>
      <c r="CC95" s="132"/>
      <c r="CD95" s="132"/>
      <c r="CE95" s="136"/>
      <c r="CF95" s="136"/>
      <c r="CG95" s="136"/>
      <c r="CH95" s="135"/>
      <c r="CI95" s="129"/>
      <c r="CJ95" s="132">
        <v>44993</v>
      </c>
      <c r="CK95" s="132">
        <v>44993</v>
      </c>
      <c r="CL95" s="132"/>
      <c r="CM95" s="132">
        <v>44993</v>
      </c>
      <c r="CN95" s="133">
        <v>100</v>
      </c>
      <c r="CO95" s="132">
        <v>44993</v>
      </c>
      <c r="CP95" s="132"/>
      <c r="CQ95" s="132">
        <v>44993</v>
      </c>
      <c r="CR95" s="132">
        <v>44993</v>
      </c>
      <c r="CS95" s="132"/>
      <c r="CT95" s="132">
        <v>44993</v>
      </c>
      <c r="CU95" s="133">
        <v>100</v>
      </c>
      <c r="CV95" s="117">
        <v>44993</v>
      </c>
      <c r="CW95" s="132"/>
      <c r="CX95" s="149"/>
      <c r="CY95" s="149"/>
      <c r="CZ95" s="117">
        <v>45005</v>
      </c>
      <c r="DA95" s="117">
        <v>45005</v>
      </c>
      <c r="DB95" s="117"/>
      <c r="DC95" s="117">
        <v>45005</v>
      </c>
      <c r="DD95" s="133">
        <v>100</v>
      </c>
      <c r="DE95" s="117">
        <v>45005</v>
      </c>
      <c r="DF95" s="138"/>
      <c r="DG95" s="138">
        <v>45007</v>
      </c>
      <c r="DH95" s="139" t="s">
        <v>4446</v>
      </c>
      <c r="DI95" s="117">
        <v>45019</v>
      </c>
      <c r="DJ95" s="117">
        <v>45019</v>
      </c>
      <c r="DK95" s="117">
        <v>45019</v>
      </c>
      <c r="DL95" s="117">
        <v>45019</v>
      </c>
      <c r="DM95" s="240"/>
      <c r="DN95" s="240"/>
      <c r="DO95" s="240"/>
      <c r="DP95" s="240"/>
      <c r="DQ95" s="271"/>
      <c r="DR95" s="240"/>
      <c r="DS95" s="240"/>
      <c r="DT95" s="117">
        <v>45045</v>
      </c>
      <c r="DU95" s="117">
        <v>45045</v>
      </c>
      <c r="DV95" s="117"/>
      <c r="DW95" s="117">
        <v>45045</v>
      </c>
      <c r="DX95" s="133">
        <v>100</v>
      </c>
      <c r="DY95" s="117">
        <v>45045</v>
      </c>
      <c r="DZ95" s="240"/>
      <c r="EA95" s="117">
        <v>45039</v>
      </c>
      <c r="EB95" s="117">
        <v>45039</v>
      </c>
      <c r="EC95" s="240"/>
      <c r="ED95" s="117">
        <v>45039</v>
      </c>
      <c r="EE95" s="116">
        <v>100</v>
      </c>
      <c r="EF95" s="117">
        <v>45039</v>
      </c>
      <c r="EG95" s="117" t="s">
        <v>1044</v>
      </c>
      <c r="EH95" s="117">
        <v>45039</v>
      </c>
      <c r="EI95" s="117">
        <v>45039</v>
      </c>
      <c r="EJ95" s="117"/>
      <c r="EK95" s="117">
        <v>45039</v>
      </c>
      <c r="EL95" s="116">
        <v>100</v>
      </c>
      <c r="EM95" s="117">
        <v>45039</v>
      </c>
      <c r="EN95" s="122" t="s">
        <v>1044</v>
      </c>
      <c r="EO95" s="141"/>
      <c r="EP95" s="141"/>
      <c r="EQ95" s="141"/>
      <c r="ER95" s="141"/>
      <c r="ES95" s="141"/>
      <c r="ET95" s="141"/>
      <c r="EU95" s="141"/>
      <c r="EV95" s="240"/>
      <c r="EW95" s="240"/>
      <c r="EX95" s="240"/>
      <c r="EY95" s="240"/>
      <c r="EZ95" s="240"/>
      <c r="FA95" s="240"/>
      <c r="FB95" s="240"/>
      <c r="FC95" s="117">
        <v>45045</v>
      </c>
      <c r="FD95" s="117">
        <v>45045</v>
      </c>
      <c r="FE95" s="117">
        <v>45045</v>
      </c>
      <c r="FF95" s="117">
        <v>45046</v>
      </c>
      <c r="FG95" s="133">
        <v>70</v>
      </c>
      <c r="FH95" s="133"/>
      <c r="FI95" s="117"/>
      <c r="FJ95" s="142"/>
      <c r="FK95" s="142"/>
      <c r="FL95" s="143"/>
      <c r="FM95" s="143"/>
      <c r="FN95" s="139"/>
      <c r="FO95" s="142"/>
      <c r="FP95" s="142"/>
      <c r="FQ95" s="143"/>
      <c r="FR95" s="143"/>
      <c r="FS95" s="139"/>
    </row>
    <row r="96" spans="1:175" ht="20.100000000000001" customHeight="1" x14ac:dyDescent="0.5">
      <c r="A96" s="109">
        <v>95</v>
      </c>
      <c r="B96" s="109" t="s">
        <v>674</v>
      </c>
      <c r="C96" s="109">
        <v>95</v>
      </c>
      <c r="D96" s="110" t="s">
        <v>675</v>
      </c>
      <c r="E96" s="110" t="s">
        <v>676</v>
      </c>
      <c r="F96" s="110" t="s">
        <v>1202</v>
      </c>
      <c r="G96" s="111" t="s">
        <v>89</v>
      </c>
      <c r="H96" s="110" t="s">
        <v>1543</v>
      </c>
      <c r="I96" s="110" t="s">
        <v>1543</v>
      </c>
      <c r="J96" s="110"/>
      <c r="K96" s="111" t="s">
        <v>1544</v>
      </c>
      <c r="L96" s="111" t="s">
        <v>1457</v>
      </c>
      <c r="M96" s="111"/>
      <c r="N96" s="111" t="s">
        <v>1207</v>
      </c>
      <c r="O96" s="112" t="s">
        <v>1545</v>
      </c>
      <c r="P96" s="113">
        <v>13.4196162341782</v>
      </c>
      <c r="Q96" s="113">
        <v>101.334243196462</v>
      </c>
      <c r="R96" s="114" t="s">
        <v>1546</v>
      </c>
      <c r="S96" s="114" t="s">
        <v>1547</v>
      </c>
      <c r="T96" s="115"/>
      <c r="U96" s="115"/>
      <c r="V96" s="115"/>
      <c r="W96" s="115"/>
      <c r="X96" s="115"/>
      <c r="Y96" s="115"/>
      <c r="Z96" s="181"/>
      <c r="AA96" s="181"/>
      <c r="AB96" s="115"/>
      <c r="AC96" s="211"/>
      <c r="AD96" s="166" t="s">
        <v>1423</v>
      </c>
      <c r="AE96" s="166" t="s">
        <v>1424</v>
      </c>
      <c r="AF96" s="203">
        <v>44979</v>
      </c>
      <c r="AG96" s="132">
        <v>44980</v>
      </c>
      <c r="AH96" s="118" t="s">
        <v>691</v>
      </c>
      <c r="AI96" s="118" t="s">
        <v>692</v>
      </c>
      <c r="AJ96" s="145">
        <v>4</v>
      </c>
      <c r="AK96" s="146">
        <v>12</v>
      </c>
      <c r="AL96" s="146">
        <v>4</v>
      </c>
      <c r="AM96" s="146">
        <v>48</v>
      </c>
      <c r="AN96" s="147">
        <v>1</v>
      </c>
      <c r="AO96" s="147">
        <v>4</v>
      </c>
      <c r="AP96" s="116" t="s">
        <v>974</v>
      </c>
      <c r="AQ96" s="147">
        <v>5</v>
      </c>
      <c r="AR96" s="147">
        <v>3</v>
      </c>
      <c r="AS96" s="149"/>
      <c r="AT96" s="122"/>
      <c r="AU96" s="142"/>
      <c r="AV96" s="149"/>
      <c r="AW96" s="150"/>
      <c r="AX96" s="149"/>
      <c r="AY96" s="149"/>
      <c r="AZ96" s="149"/>
      <c r="BA96" s="149"/>
      <c r="BB96" s="149"/>
      <c r="BC96" s="149"/>
      <c r="BD96" s="150" t="s">
        <v>698</v>
      </c>
      <c r="BE96" s="150"/>
      <c r="BF96" s="150"/>
      <c r="BG96" s="151" t="s">
        <v>699</v>
      </c>
      <c r="BH96" s="151" t="s">
        <v>700</v>
      </c>
      <c r="BI96" s="151" t="s">
        <v>701</v>
      </c>
      <c r="BJ96" s="152"/>
      <c r="BK96" s="152"/>
      <c r="BL96" s="153"/>
      <c r="BM96" s="154"/>
      <c r="BN96" s="155" t="s">
        <v>1545</v>
      </c>
      <c r="BO96" s="196" t="s">
        <v>1545</v>
      </c>
      <c r="BP96" s="196"/>
      <c r="BQ96" s="269" t="s">
        <v>1215</v>
      </c>
      <c r="BR96" s="269" t="s">
        <v>1143</v>
      </c>
      <c r="BS96" s="203">
        <v>44979</v>
      </c>
      <c r="BT96" s="133">
        <v>100</v>
      </c>
      <c r="BU96" s="132">
        <v>44980</v>
      </c>
      <c r="BV96" s="132"/>
      <c r="BW96" s="132"/>
      <c r="BX96" s="134"/>
      <c r="BY96" s="134"/>
      <c r="BZ96" s="134"/>
      <c r="CA96" s="132"/>
      <c r="CB96" s="135"/>
      <c r="CC96" s="132"/>
      <c r="CD96" s="132"/>
      <c r="CE96" s="136"/>
      <c r="CF96" s="136"/>
      <c r="CG96" s="136"/>
      <c r="CH96" s="135"/>
      <c r="CI96" s="129"/>
      <c r="CJ96" s="132">
        <v>44995</v>
      </c>
      <c r="CK96" s="132">
        <v>44995</v>
      </c>
      <c r="CL96" s="132"/>
      <c r="CM96" s="132">
        <v>44995</v>
      </c>
      <c r="CN96" s="133">
        <v>100</v>
      </c>
      <c r="CO96" s="132">
        <v>44995</v>
      </c>
      <c r="CP96" s="240"/>
      <c r="CQ96" s="132">
        <v>44995</v>
      </c>
      <c r="CR96" s="132">
        <v>44995</v>
      </c>
      <c r="CS96" s="132"/>
      <c r="CT96" s="132">
        <v>44996</v>
      </c>
      <c r="CU96" s="133">
        <v>100</v>
      </c>
      <c r="CV96" s="132">
        <v>44996</v>
      </c>
      <c r="CW96" s="116"/>
      <c r="CX96" s="149"/>
      <c r="CY96" s="149"/>
      <c r="CZ96" s="117">
        <v>45006</v>
      </c>
      <c r="DA96" s="117">
        <v>45008</v>
      </c>
      <c r="DB96" s="117"/>
      <c r="DC96" s="117">
        <v>45008</v>
      </c>
      <c r="DD96" s="133">
        <v>100</v>
      </c>
      <c r="DE96" s="117">
        <v>45008</v>
      </c>
      <c r="DF96" s="138"/>
      <c r="DG96" s="138">
        <v>45007</v>
      </c>
      <c r="DH96" s="139" t="s">
        <v>4446</v>
      </c>
      <c r="DI96" s="117">
        <v>45040</v>
      </c>
      <c r="DJ96" s="117">
        <v>45040</v>
      </c>
      <c r="DK96" s="117">
        <v>45040</v>
      </c>
      <c r="DL96" s="117">
        <v>45040</v>
      </c>
      <c r="DM96" s="240"/>
      <c r="DN96" s="240"/>
      <c r="DO96" s="240"/>
      <c r="DP96" s="240"/>
      <c r="DQ96" s="271"/>
      <c r="DR96" s="240"/>
      <c r="DS96" s="240"/>
      <c r="DT96" s="117">
        <v>45058</v>
      </c>
      <c r="DU96" s="117"/>
      <c r="DV96" s="117"/>
      <c r="DW96" s="117"/>
      <c r="DX96" s="133"/>
      <c r="DY96" s="117"/>
      <c r="DZ96" s="240"/>
      <c r="EA96" s="117">
        <v>45040</v>
      </c>
      <c r="EB96" s="117">
        <v>45040</v>
      </c>
      <c r="EC96" s="240"/>
      <c r="ED96" s="117">
        <v>45040</v>
      </c>
      <c r="EE96" s="116">
        <v>100</v>
      </c>
      <c r="EF96" s="117">
        <v>45040</v>
      </c>
      <c r="EG96" s="117" t="s">
        <v>4462</v>
      </c>
      <c r="EH96" s="117"/>
      <c r="EI96" s="117"/>
      <c r="EJ96" s="117"/>
      <c r="EK96" s="117"/>
      <c r="EL96" s="133"/>
      <c r="EM96" s="117"/>
      <c r="EN96" s="122"/>
      <c r="EO96" s="141"/>
      <c r="EP96" s="141"/>
      <c r="EQ96" s="141"/>
      <c r="ER96" s="141"/>
      <c r="ES96" s="141"/>
      <c r="ET96" s="141"/>
      <c r="EU96" s="141"/>
      <c r="EV96" s="240"/>
      <c r="EW96" s="240"/>
      <c r="EX96" s="240"/>
      <c r="EY96" s="240"/>
      <c r="EZ96" s="240"/>
      <c r="FA96" s="240"/>
      <c r="FB96" s="240"/>
      <c r="FC96" s="117">
        <v>45058</v>
      </c>
      <c r="FD96" s="117"/>
      <c r="FE96" s="117"/>
      <c r="FF96" s="117"/>
      <c r="FG96" s="133"/>
      <c r="FH96" s="133"/>
      <c r="FI96" s="117"/>
      <c r="FJ96" s="142"/>
      <c r="FK96" s="142"/>
      <c r="FL96" s="143">
        <v>243349</v>
      </c>
      <c r="FM96" s="143">
        <v>243349</v>
      </c>
      <c r="FN96" s="139" t="s">
        <v>708</v>
      </c>
      <c r="FO96" s="142"/>
      <c r="FP96" s="142"/>
      <c r="FQ96" s="143">
        <v>243349</v>
      </c>
      <c r="FR96" s="143">
        <v>243349</v>
      </c>
      <c r="FS96" s="157" t="s">
        <v>729</v>
      </c>
    </row>
    <row r="97" spans="1:175" ht="20.100000000000001" customHeight="1" x14ac:dyDescent="0.5">
      <c r="A97" s="109">
        <v>96</v>
      </c>
      <c r="B97" s="109" t="s">
        <v>674</v>
      </c>
      <c r="C97" s="109">
        <v>96</v>
      </c>
      <c r="D97" s="110" t="s">
        <v>675</v>
      </c>
      <c r="E97" s="110" t="s">
        <v>676</v>
      </c>
      <c r="F97" s="110" t="s">
        <v>1202</v>
      </c>
      <c r="G97" s="111" t="s">
        <v>89</v>
      </c>
      <c r="H97" s="110" t="s">
        <v>1203</v>
      </c>
      <c r="I97" s="110" t="s">
        <v>1548</v>
      </c>
      <c r="J97" s="110"/>
      <c r="K97" s="111" t="s">
        <v>1549</v>
      </c>
      <c r="L97" s="111" t="s">
        <v>1550</v>
      </c>
      <c r="M97" s="111"/>
      <c r="N97" s="111" t="s">
        <v>1207</v>
      </c>
      <c r="O97" s="175" t="s">
        <v>1552</v>
      </c>
      <c r="P97" s="113">
        <v>13.316334579110601</v>
      </c>
      <c r="Q97" s="113">
        <v>100.939636047679</v>
      </c>
      <c r="R97" s="114" t="s">
        <v>1553</v>
      </c>
      <c r="S97" s="114" t="s">
        <v>1554</v>
      </c>
      <c r="T97" s="115"/>
      <c r="U97" s="115"/>
      <c r="V97" s="115"/>
      <c r="W97" s="115"/>
      <c r="X97" s="115" t="s">
        <v>1551</v>
      </c>
      <c r="Y97" s="115" t="s">
        <v>4478</v>
      </c>
      <c r="Z97" s="181">
        <v>13.370061312217199</v>
      </c>
      <c r="AA97" s="181">
        <v>100.989400304624</v>
      </c>
      <c r="AB97" s="115" t="s">
        <v>4479</v>
      </c>
      <c r="AC97" s="211" t="s">
        <v>4480</v>
      </c>
      <c r="AD97" s="166" t="s">
        <v>1423</v>
      </c>
      <c r="AE97" s="166" t="s">
        <v>1424</v>
      </c>
      <c r="AF97" s="267">
        <v>44981</v>
      </c>
      <c r="AG97" s="273">
        <v>44985</v>
      </c>
      <c r="AH97" s="199" t="s">
        <v>616</v>
      </c>
      <c r="AI97" s="199" t="s">
        <v>616</v>
      </c>
      <c r="AJ97" s="145"/>
      <c r="AK97" s="146"/>
      <c r="AL97" s="146"/>
      <c r="AM97" s="146"/>
      <c r="AN97" s="147"/>
      <c r="AO97" s="147"/>
      <c r="AP97" s="116"/>
      <c r="AQ97" s="147"/>
      <c r="AR97" s="147"/>
      <c r="AS97" s="149"/>
      <c r="AT97" s="122"/>
      <c r="AU97" s="142"/>
      <c r="AV97" s="149"/>
      <c r="AW97" s="150"/>
      <c r="AX97" s="149"/>
      <c r="AY97" s="149"/>
      <c r="AZ97" s="149"/>
      <c r="BA97" s="149"/>
      <c r="BB97" s="149"/>
      <c r="BC97" s="149"/>
      <c r="BD97" s="150"/>
      <c r="BE97" s="150"/>
      <c r="BF97" s="150"/>
      <c r="BG97" s="151"/>
      <c r="BH97" s="151"/>
      <c r="BI97" s="151" t="s">
        <v>805</v>
      </c>
      <c r="BJ97" s="152"/>
      <c r="BK97" s="152"/>
      <c r="BL97" s="153"/>
      <c r="BM97" s="154"/>
      <c r="BN97" s="155" t="s">
        <v>1555</v>
      </c>
      <c r="BO97" s="196" t="s">
        <v>1551</v>
      </c>
      <c r="BP97" s="196" t="s">
        <v>795</v>
      </c>
      <c r="BQ97" s="269" t="s">
        <v>1215</v>
      </c>
      <c r="BR97" s="269"/>
      <c r="BS97" s="267">
        <v>44981</v>
      </c>
      <c r="BT97" s="133">
        <v>100</v>
      </c>
      <c r="BU97" s="202" t="s">
        <v>796</v>
      </c>
      <c r="BV97" s="132"/>
      <c r="BW97" s="132"/>
      <c r="BX97" s="134" t="s">
        <v>616</v>
      </c>
      <c r="BY97" s="134" t="s">
        <v>616</v>
      </c>
      <c r="BZ97" s="134"/>
      <c r="CA97" s="132"/>
      <c r="CB97" s="243" t="s">
        <v>1551</v>
      </c>
      <c r="CC97" s="243"/>
      <c r="CD97" s="172"/>
      <c r="CE97" s="173"/>
      <c r="CF97" s="173"/>
      <c r="CG97" s="173"/>
      <c r="CH97" s="171"/>
      <c r="CI97" s="129"/>
      <c r="CJ97" s="244" t="s">
        <v>1551</v>
      </c>
      <c r="CK97" s="132">
        <v>45019</v>
      </c>
      <c r="CL97" s="132"/>
      <c r="CM97" s="132">
        <v>45019</v>
      </c>
      <c r="CN97" s="133">
        <v>100</v>
      </c>
      <c r="CO97" s="132">
        <v>45019</v>
      </c>
      <c r="CP97" s="240"/>
      <c r="CQ97" s="132">
        <v>45019</v>
      </c>
      <c r="CR97" s="132">
        <v>45019</v>
      </c>
      <c r="CS97" s="240"/>
      <c r="CT97" s="132">
        <v>45019</v>
      </c>
      <c r="CU97" s="133">
        <v>100</v>
      </c>
      <c r="CV97" s="132">
        <v>45019</v>
      </c>
      <c r="CW97" s="129"/>
      <c r="CX97" s="149"/>
      <c r="CY97" s="149"/>
      <c r="CZ97" s="117">
        <v>45027</v>
      </c>
      <c r="DA97" s="117">
        <v>45027</v>
      </c>
      <c r="DB97" s="117"/>
      <c r="DC97" s="117">
        <v>45028</v>
      </c>
      <c r="DD97" s="133">
        <v>100</v>
      </c>
      <c r="DE97" s="117">
        <v>45033</v>
      </c>
      <c r="DF97" s="138"/>
      <c r="DG97" s="138">
        <v>45023</v>
      </c>
      <c r="DH97" s="139" t="s">
        <v>4387</v>
      </c>
      <c r="DI97" s="117">
        <v>45042</v>
      </c>
      <c r="DJ97" s="117">
        <v>45042</v>
      </c>
      <c r="DK97" s="117">
        <v>45042</v>
      </c>
      <c r="DL97" s="117">
        <v>45042</v>
      </c>
      <c r="DM97" s="240"/>
      <c r="DN97" s="240"/>
      <c r="DO97" s="240"/>
      <c r="DP97" s="240"/>
      <c r="DQ97" s="271"/>
      <c r="DR97" s="240"/>
      <c r="DS97" s="240"/>
      <c r="DT97" s="117">
        <v>45047</v>
      </c>
      <c r="DU97" s="117">
        <v>45047</v>
      </c>
      <c r="DV97" s="117"/>
      <c r="DW97" s="117">
        <v>45047</v>
      </c>
      <c r="DX97" s="133">
        <v>100</v>
      </c>
      <c r="DY97" s="117">
        <v>45047</v>
      </c>
      <c r="DZ97" s="240"/>
      <c r="EA97" s="117"/>
      <c r="EB97" s="117"/>
      <c r="EC97" s="240"/>
      <c r="ED97" s="117"/>
      <c r="EE97" s="240"/>
      <c r="EF97" s="117"/>
      <c r="EG97" s="240"/>
      <c r="EH97" s="117">
        <v>45050</v>
      </c>
      <c r="EI97" s="117">
        <v>45050</v>
      </c>
      <c r="EJ97" s="117">
        <v>45050</v>
      </c>
      <c r="EK97" s="117">
        <v>45051</v>
      </c>
      <c r="EL97" s="116">
        <v>60</v>
      </c>
      <c r="EM97" s="117"/>
      <c r="EN97" s="122" t="s">
        <v>4394</v>
      </c>
      <c r="EO97" s="141"/>
      <c r="EP97" s="141"/>
      <c r="EQ97" s="141"/>
      <c r="ER97" s="141"/>
      <c r="ES97" s="141"/>
      <c r="ET97" s="141"/>
      <c r="EU97" s="141"/>
      <c r="EV97" s="240"/>
      <c r="EW97" s="240"/>
      <c r="EX97" s="240"/>
      <c r="EY97" s="240"/>
      <c r="EZ97" s="240"/>
      <c r="FA97" s="240"/>
      <c r="FB97" s="240"/>
      <c r="FC97" s="117">
        <v>45057</v>
      </c>
      <c r="FD97" s="117"/>
      <c r="FE97" s="117"/>
      <c r="FF97" s="117"/>
      <c r="FG97" s="133"/>
      <c r="FH97" s="133"/>
      <c r="FI97" s="117"/>
      <c r="FJ97" s="142"/>
      <c r="FK97" s="142"/>
      <c r="FL97" s="283">
        <v>243350</v>
      </c>
      <c r="FM97" s="283">
        <v>243350</v>
      </c>
      <c r="FN97" s="139" t="s">
        <v>708</v>
      </c>
      <c r="FO97" s="142"/>
      <c r="FP97" s="142"/>
      <c r="FQ97" s="283">
        <v>243350</v>
      </c>
      <c r="FR97" s="283">
        <v>243350</v>
      </c>
      <c r="FS97" s="157" t="s">
        <v>729</v>
      </c>
    </row>
    <row r="98" spans="1:175" ht="20.100000000000001" customHeight="1" x14ac:dyDescent="0.5">
      <c r="A98" s="109">
        <v>97</v>
      </c>
      <c r="B98" s="109" t="s">
        <v>674</v>
      </c>
      <c r="C98" s="109">
        <v>97</v>
      </c>
      <c r="D98" s="110" t="s">
        <v>675</v>
      </c>
      <c r="E98" s="110" t="s">
        <v>676</v>
      </c>
      <c r="F98" s="110" t="s">
        <v>1202</v>
      </c>
      <c r="G98" s="111" t="s">
        <v>89</v>
      </c>
      <c r="H98" s="110" t="s">
        <v>1467</v>
      </c>
      <c r="I98" s="110" t="s">
        <v>1556</v>
      </c>
      <c r="J98" s="110"/>
      <c r="K98" s="111" t="s">
        <v>1557</v>
      </c>
      <c r="L98" s="111" t="s">
        <v>1517</v>
      </c>
      <c r="M98" s="111"/>
      <c r="N98" s="111" t="s">
        <v>1207</v>
      </c>
      <c r="O98" s="112" t="s">
        <v>1558</v>
      </c>
      <c r="P98" s="113">
        <v>13.5179919149185</v>
      </c>
      <c r="Q98" s="113">
        <v>101.25426567359</v>
      </c>
      <c r="R98" s="114" t="s">
        <v>1559</v>
      </c>
      <c r="S98" s="114" t="s">
        <v>1560</v>
      </c>
      <c r="T98" s="115"/>
      <c r="U98" s="115"/>
      <c r="V98" s="115"/>
      <c r="W98" s="115"/>
      <c r="X98" s="115"/>
      <c r="Y98" s="115"/>
      <c r="Z98" s="181"/>
      <c r="AA98" s="181"/>
      <c r="AB98" s="115"/>
      <c r="AC98" s="211"/>
      <c r="AD98" s="166" t="s">
        <v>1423</v>
      </c>
      <c r="AE98" s="166" t="s">
        <v>1424</v>
      </c>
      <c r="AF98" s="267">
        <v>44981</v>
      </c>
      <c r="AG98" s="132">
        <v>44980</v>
      </c>
      <c r="AH98" s="118" t="s">
        <v>691</v>
      </c>
      <c r="AI98" s="118" t="s">
        <v>692</v>
      </c>
      <c r="AJ98" s="145"/>
      <c r="AK98" s="146"/>
      <c r="AL98" s="146"/>
      <c r="AM98" s="146"/>
      <c r="AN98" s="147"/>
      <c r="AO98" s="147"/>
      <c r="AP98" s="116"/>
      <c r="AQ98" s="147"/>
      <c r="AR98" s="147"/>
      <c r="AS98" s="149"/>
      <c r="AT98" s="122"/>
      <c r="AU98" s="142"/>
      <c r="AV98" s="149"/>
      <c r="AW98" s="150"/>
      <c r="AX98" s="149"/>
      <c r="AY98" s="149"/>
      <c r="AZ98" s="149"/>
      <c r="BA98" s="149"/>
      <c r="BB98" s="149"/>
      <c r="BC98" s="149"/>
      <c r="BD98" s="150" t="s">
        <v>698</v>
      </c>
      <c r="BE98" s="150"/>
      <c r="BF98" s="150"/>
      <c r="BG98" s="151" t="s">
        <v>699</v>
      </c>
      <c r="BH98" s="151" t="s">
        <v>700</v>
      </c>
      <c r="BI98" s="151" t="s">
        <v>701</v>
      </c>
      <c r="BJ98" s="152"/>
      <c r="BK98" s="152"/>
      <c r="BL98" s="153"/>
      <c r="BM98" s="154"/>
      <c r="BN98" s="155" t="s">
        <v>1558</v>
      </c>
      <c r="BO98" s="196" t="s">
        <v>1558</v>
      </c>
      <c r="BP98" s="196"/>
      <c r="BQ98" s="269" t="s">
        <v>1215</v>
      </c>
      <c r="BR98" s="269" t="s">
        <v>1143</v>
      </c>
      <c r="BS98" s="267">
        <v>44981</v>
      </c>
      <c r="BT98" s="133">
        <v>100</v>
      </c>
      <c r="BU98" s="132">
        <v>44980</v>
      </c>
      <c r="BV98" s="132"/>
      <c r="BW98" s="132"/>
      <c r="BX98" s="134"/>
      <c r="BY98" s="134"/>
      <c r="BZ98" s="134"/>
      <c r="CA98" s="132"/>
      <c r="CB98" s="135"/>
      <c r="CC98" s="132"/>
      <c r="CD98" s="132"/>
      <c r="CE98" s="136"/>
      <c r="CF98" s="136"/>
      <c r="CG98" s="136"/>
      <c r="CH98" s="135"/>
      <c r="CI98" s="129"/>
      <c r="CJ98" s="117">
        <v>45014</v>
      </c>
      <c r="CK98" s="117">
        <v>45014</v>
      </c>
      <c r="CL98" s="132"/>
      <c r="CM98" s="117">
        <v>45019</v>
      </c>
      <c r="CN98" s="133">
        <v>100</v>
      </c>
      <c r="CO98" s="117">
        <v>45014</v>
      </c>
      <c r="CP98" s="240"/>
      <c r="CQ98" s="117">
        <v>45014</v>
      </c>
      <c r="CR98" s="117">
        <v>45014</v>
      </c>
      <c r="CS98" s="240"/>
      <c r="CT98" s="117">
        <v>45014</v>
      </c>
      <c r="CU98" s="133">
        <v>100</v>
      </c>
      <c r="CV98" s="117">
        <v>45014</v>
      </c>
      <c r="CW98" s="129"/>
      <c r="CX98" s="149"/>
      <c r="CY98" s="149"/>
      <c r="CZ98" s="117">
        <v>45014</v>
      </c>
      <c r="DA98" s="117">
        <v>45014</v>
      </c>
      <c r="DB98" s="117"/>
      <c r="DC98" s="117">
        <v>45014</v>
      </c>
      <c r="DD98" s="133">
        <v>100</v>
      </c>
      <c r="DE98" s="117">
        <v>45014</v>
      </c>
      <c r="DF98" s="138"/>
      <c r="DG98" s="138">
        <v>45012</v>
      </c>
      <c r="DH98" s="139" t="s">
        <v>4383</v>
      </c>
      <c r="DI98" s="117">
        <v>45040</v>
      </c>
      <c r="DJ98" s="117">
        <v>45040</v>
      </c>
      <c r="DK98" s="117">
        <v>45040</v>
      </c>
      <c r="DL98" s="117">
        <v>45040</v>
      </c>
      <c r="DM98" s="240"/>
      <c r="DN98" s="240"/>
      <c r="DO98" s="240"/>
      <c r="DP98" s="240"/>
      <c r="DQ98" s="271"/>
      <c r="DR98" s="240"/>
      <c r="DS98" s="240"/>
      <c r="DT98" s="117">
        <v>45040</v>
      </c>
      <c r="DU98" s="117">
        <v>45040</v>
      </c>
      <c r="DV98" s="117"/>
      <c r="DW98" s="117">
        <v>45041</v>
      </c>
      <c r="DX98" s="133">
        <v>100</v>
      </c>
      <c r="DY98" s="117">
        <v>45041</v>
      </c>
      <c r="DZ98" s="240"/>
      <c r="EA98" s="117">
        <v>45039</v>
      </c>
      <c r="EB98" s="117">
        <v>45039</v>
      </c>
      <c r="EC98" s="240"/>
      <c r="ED98" s="117">
        <v>45039</v>
      </c>
      <c r="EE98" s="116">
        <v>100</v>
      </c>
      <c r="EF98" s="117">
        <v>45039</v>
      </c>
      <c r="EG98" s="117" t="s">
        <v>4481</v>
      </c>
      <c r="EH98" s="117">
        <v>45049</v>
      </c>
      <c r="EI98" s="117">
        <v>45049</v>
      </c>
      <c r="EJ98" s="117"/>
      <c r="EK98" s="117">
        <v>45049</v>
      </c>
      <c r="EL98" s="133">
        <v>100</v>
      </c>
      <c r="EM98" s="117">
        <v>45049</v>
      </c>
      <c r="EN98" s="122" t="s">
        <v>4473</v>
      </c>
      <c r="EO98" s="141"/>
      <c r="EP98" s="141"/>
      <c r="EQ98" s="141"/>
      <c r="ER98" s="141"/>
      <c r="ES98" s="141"/>
      <c r="ET98" s="141"/>
      <c r="EU98" s="141"/>
      <c r="EV98" s="240"/>
      <c r="EW98" s="240"/>
      <c r="EX98" s="240"/>
      <c r="EY98" s="240"/>
      <c r="EZ98" s="240"/>
      <c r="FA98" s="240"/>
      <c r="FB98" s="240"/>
      <c r="FC98" s="117">
        <v>45046</v>
      </c>
      <c r="FD98" s="117">
        <v>45046</v>
      </c>
      <c r="FE98" s="117">
        <v>45046</v>
      </c>
      <c r="FF98" s="117">
        <v>45046</v>
      </c>
      <c r="FG98" s="133">
        <v>70</v>
      </c>
      <c r="FH98" s="133"/>
      <c r="FI98" s="117"/>
      <c r="FJ98" s="142"/>
      <c r="FK98" s="142"/>
      <c r="FL98" s="143">
        <v>243350</v>
      </c>
      <c r="FM98" s="143">
        <v>243350</v>
      </c>
      <c r="FN98" s="139" t="s">
        <v>708</v>
      </c>
      <c r="FO98" s="142"/>
      <c r="FP98" s="142"/>
      <c r="FQ98" s="143">
        <v>243350</v>
      </c>
      <c r="FR98" s="143">
        <v>243350</v>
      </c>
      <c r="FS98" s="157" t="s">
        <v>729</v>
      </c>
    </row>
    <row r="99" spans="1:175" ht="20.100000000000001" customHeight="1" x14ac:dyDescent="0.5">
      <c r="A99" s="109">
        <v>98</v>
      </c>
      <c r="B99" s="109" t="s">
        <v>674</v>
      </c>
      <c r="C99" s="109">
        <v>98</v>
      </c>
      <c r="D99" s="110" t="s">
        <v>675</v>
      </c>
      <c r="E99" s="110" t="s">
        <v>676</v>
      </c>
      <c r="F99" s="110" t="s">
        <v>1561</v>
      </c>
      <c r="G99" s="111" t="s">
        <v>64</v>
      </c>
      <c r="H99" s="110" t="s">
        <v>1562</v>
      </c>
      <c r="I99" s="110" t="s">
        <v>1563</v>
      </c>
      <c r="J99" s="110"/>
      <c r="K99" s="111" t="s">
        <v>4482</v>
      </c>
      <c r="L99" s="111" t="s">
        <v>1564</v>
      </c>
      <c r="M99" s="111"/>
      <c r="N99" s="111" t="s">
        <v>1565</v>
      </c>
      <c r="O99" s="112" t="s">
        <v>1566</v>
      </c>
      <c r="P99" s="113">
        <v>14.994940576523099</v>
      </c>
      <c r="Q99" s="113">
        <v>99.984862652431502</v>
      </c>
      <c r="R99" s="111" t="s">
        <v>1567</v>
      </c>
      <c r="S99" s="114" t="s">
        <v>1568</v>
      </c>
      <c r="T99" s="115" t="s">
        <v>1569</v>
      </c>
      <c r="U99" s="115" t="s">
        <v>1570</v>
      </c>
      <c r="V99" s="115"/>
      <c r="W99" s="115"/>
      <c r="X99" s="115"/>
      <c r="Y99" s="115"/>
      <c r="Z99" s="181"/>
      <c r="AA99" s="181"/>
      <c r="AB99" s="115"/>
      <c r="AC99" s="211"/>
      <c r="AD99" s="166" t="s">
        <v>1313</v>
      </c>
      <c r="AE99" s="166" t="s">
        <v>1314</v>
      </c>
      <c r="AF99" s="117" t="s">
        <v>690</v>
      </c>
      <c r="AG99" s="132">
        <v>44963</v>
      </c>
      <c r="AH99" s="168" t="s">
        <v>691</v>
      </c>
      <c r="AI99" s="118" t="s">
        <v>692</v>
      </c>
      <c r="AJ99" s="145">
        <v>6</v>
      </c>
      <c r="AK99" s="146">
        <v>9</v>
      </c>
      <c r="AL99" s="146">
        <v>3.4</v>
      </c>
      <c r="AM99" s="146">
        <v>54</v>
      </c>
      <c r="AN99" s="147">
        <v>2</v>
      </c>
      <c r="AO99" s="147">
        <v>2</v>
      </c>
      <c r="AP99" s="240" t="s">
        <v>1571</v>
      </c>
      <c r="AQ99" s="147" t="s">
        <v>752</v>
      </c>
      <c r="AR99" s="147">
        <v>1</v>
      </c>
      <c r="AS99" s="147"/>
      <c r="AT99" s="138">
        <v>44964</v>
      </c>
      <c r="AU99" s="294" t="s">
        <v>1572</v>
      </c>
      <c r="AV99" s="295" t="s">
        <v>696</v>
      </c>
      <c r="AW99" s="296" t="s">
        <v>1386</v>
      </c>
      <c r="AX99" s="236"/>
      <c r="AY99" s="236"/>
      <c r="AZ99" s="236"/>
      <c r="BA99" s="297"/>
      <c r="BB99" s="297"/>
      <c r="BC99" s="297"/>
      <c r="BD99" s="296" t="s">
        <v>698</v>
      </c>
      <c r="BE99" s="235"/>
      <c r="BF99" s="235"/>
      <c r="BG99" s="237" t="s">
        <v>699</v>
      </c>
      <c r="BH99" s="262" t="s">
        <v>754</v>
      </c>
      <c r="BI99" s="237" t="s">
        <v>701</v>
      </c>
      <c r="BJ99" s="238"/>
      <c r="BK99" s="298"/>
      <c r="BL99" s="153"/>
      <c r="BM99" s="154"/>
      <c r="BN99" s="111" t="s">
        <v>1566</v>
      </c>
      <c r="BO99" s="130" t="s">
        <v>1566</v>
      </c>
      <c r="BP99" s="130"/>
      <c r="BQ99" s="116" t="s">
        <v>704</v>
      </c>
      <c r="BR99" s="116" t="s">
        <v>705</v>
      </c>
      <c r="BS99" s="132">
        <v>44963</v>
      </c>
      <c r="BT99" s="133">
        <v>100</v>
      </c>
      <c r="BU99" s="132">
        <v>44963</v>
      </c>
      <c r="BV99" s="132"/>
      <c r="BW99" s="132"/>
      <c r="BX99" s="134"/>
      <c r="BY99" s="134"/>
      <c r="BZ99" s="134"/>
      <c r="CA99" s="132"/>
      <c r="CB99" s="135"/>
      <c r="CC99" s="132"/>
      <c r="CD99" s="132"/>
      <c r="CE99" s="136"/>
      <c r="CF99" s="136"/>
      <c r="CG99" s="136"/>
      <c r="CH99" s="135"/>
      <c r="CI99" s="129" t="s">
        <v>701</v>
      </c>
      <c r="CJ99" s="132">
        <v>44993</v>
      </c>
      <c r="CK99" s="132">
        <v>44993</v>
      </c>
      <c r="CL99" s="132"/>
      <c r="CM99" s="132">
        <v>45019</v>
      </c>
      <c r="CN99" s="133">
        <v>100</v>
      </c>
      <c r="CO99" s="132">
        <v>44993</v>
      </c>
      <c r="CP99" s="132"/>
      <c r="CQ99" s="137" t="s">
        <v>706</v>
      </c>
      <c r="CR99" s="132"/>
      <c r="CS99" s="117"/>
      <c r="CT99" s="132"/>
      <c r="CU99" s="133"/>
      <c r="CV99" s="137" t="s">
        <v>4382</v>
      </c>
      <c r="CW99" s="117"/>
      <c r="CX99" s="236"/>
      <c r="CY99" s="236"/>
      <c r="CZ99" s="117">
        <v>45023</v>
      </c>
      <c r="DA99" s="117">
        <v>45023</v>
      </c>
      <c r="DB99" s="117"/>
      <c r="DC99" s="117">
        <v>45024</v>
      </c>
      <c r="DD99" s="133">
        <v>100</v>
      </c>
      <c r="DE99" s="117">
        <v>45024</v>
      </c>
      <c r="DF99" s="138"/>
      <c r="DG99" s="138">
        <v>45007</v>
      </c>
      <c r="DH99" s="139" t="s">
        <v>4446</v>
      </c>
      <c r="DI99" s="117">
        <v>45035</v>
      </c>
      <c r="DJ99" s="117">
        <v>45035</v>
      </c>
      <c r="DK99" s="117">
        <v>45035</v>
      </c>
      <c r="DL99" s="117">
        <v>45035</v>
      </c>
      <c r="DM99" s="117"/>
      <c r="DN99" s="117"/>
      <c r="DO99" s="117"/>
      <c r="DP99" s="117"/>
      <c r="DQ99" s="140"/>
      <c r="DR99" s="117"/>
      <c r="DS99" s="117"/>
      <c r="DT99" s="117"/>
      <c r="DU99" s="117"/>
      <c r="DV99" s="117"/>
      <c r="DW99" s="117"/>
      <c r="DX99" s="133"/>
      <c r="DY99" s="117"/>
      <c r="DZ99" s="117"/>
      <c r="EA99" s="117">
        <v>45042</v>
      </c>
      <c r="EB99" s="117">
        <v>45042</v>
      </c>
      <c r="EC99" s="117"/>
      <c r="ED99" s="117">
        <v>45042</v>
      </c>
      <c r="EE99" s="116">
        <v>100</v>
      </c>
      <c r="EF99" s="117">
        <v>45042</v>
      </c>
      <c r="EG99" s="117" t="s">
        <v>4465</v>
      </c>
      <c r="EH99" s="117">
        <v>45052</v>
      </c>
      <c r="EI99" s="117">
        <v>45052</v>
      </c>
      <c r="EJ99" s="117">
        <v>45052</v>
      </c>
      <c r="EK99" s="117">
        <v>45053</v>
      </c>
      <c r="EL99" s="116">
        <v>60</v>
      </c>
      <c r="EM99" s="117"/>
      <c r="EN99" s="122" t="s">
        <v>4448</v>
      </c>
      <c r="EO99" s="141"/>
      <c r="EP99" s="141"/>
      <c r="EQ99" s="141"/>
      <c r="ER99" s="141"/>
      <c r="ES99" s="141"/>
      <c r="ET99" s="141"/>
      <c r="EU99" s="141"/>
      <c r="EV99" s="117"/>
      <c r="EW99" s="117"/>
      <c r="EX99" s="117"/>
      <c r="EY99" s="117"/>
      <c r="EZ99" s="117"/>
      <c r="FA99" s="117"/>
      <c r="FB99" s="117"/>
      <c r="FC99" s="117"/>
      <c r="FD99" s="117"/>
      <c r="FE99" s="117"/>
      <c r="FF99" s="117"/>
      <c r="FG99" s="133"/>
      <c r="FH99" s="133"/>
      <c r="FI99" s="117"/>
      <c r="FJ99" s="142"/>
      <c r="FK99" s="142"/>
      <c r="FL99" s="143">
        <v>243347</v>
      </c>
      <c r="FM99" s="143">
        <v>243347</v>
      </c>
      <c r="FN99" s="139" t="s">
        <v>708</v>
      </c>
      <c r="FO99" s="142"/>
      <c r="FP99" s="142"/>
      <c r="FQ99" s="143">
        <v>243347</v>
      </c>
      <c r="FR99" s="143">
        <v>243347</v>
      </c>
      <c r="FS99" s="139" t="s">
        <v>708</v>
      </c>
    </row>
    <row r="100" spans="1:175" ht="20.100000000000001" customHeight="1" x14ac:dyDescent="0.5">
      <c r="A100" s="109">
        <v>99</v>
      </c>
      <c r="B100" s="109" t="s">
        <v>674</v>
      </c>
      <c r="C100" s="109">
        <v>99</v>
      </c>
      <c r="D100" s="110" t="s">
        <v>675</v>
      </c>
      <c r="E100" s="110" t="s">
        <v>676</v>
      </c>
      <c r="F100" s="110" t="s">
        <v>1561</v>
      </c>
      <c r="G100" s="111" t="s">
        <v>64</v>
      </c>
      <c r="H100" s="110" t="s">
        <v>1573</v>
      </c>
      <c r="I100" s="110" t="s">
        <v>1574</v>
      </c>
      <c r="J100" s="110"/>
      <c r="K100" s="111" t="s">
        <v>1575</v>
      </c>
      <c r="L100" s="111" t="s">
        <v>1576</v>
      </c>
      <c r="M100" s="111"/>
      <c r="N100" s="111" t="s">
        <v>1565</v>
      </c>
      <c r="O100" s="112" t="s">
        <v>1577</v>
      </c>
      <c r="P100" s="113">
        <v>15.051896725092</v>
      </c>
      <c r="Q100" s="113">
        <v>100.15640555415099</v>
      </c>
      <c r="R100" s="111" t="s">
        <v>1578</v>
      </c>
      <c r="S100" s="114" t="s">
        <v>1579</v>
      </c>
      <c r="T100" s="115" t="s">
        <v>1580</v>
      </c>
      <c r="U100" s="115" t="s">
        <v>1581</v>
      </c>
      <c r="V100" s="115"/>
      <c r="W100" s="115" t="s">
        <v>1582</v>
      </c>
      <c r="X100" s="115"/>
      <c r="Y100" s="115"/>
      <c r="Z100" s="181"/>
      <c r="AA100" s="181"/>
      <c r="AB100" s="115"/>
      <c r="AC100" s="211"/>
      <c r="AD100" s="166" t="s">
        <v>1313</v>
      </c>
      <c r="AE100" s="166" t="s">
        <v>1314</v>
      </c>
      <c r="AF100" s="117" t="s">
        <v>690</v>
      </c>
      <c r="AG100" s="132">
        <v>44963</v>
      </c>
      <c r="AH100" s="168" t="s">
        <v>691</v>
      </c>
      <c r="AI100" s="118" t="s">
        <v>692</v>
      </c>
      <c r="AJ100" s="145">
        <v>8</v>
      </c>
      <c r="AK100" s="146">
        <v>10</v>
      </c>
      <c r="AL100" s="146">
        <v>3</v>
      </c>
      <c r="AM100" s="146">
        <v>80</v>
      </c>
      <c r="AN100" s="147">
        <v>1</v>
      </c>
      <c r="AO100" s="147">
        <v>3</v>
      </c>
      <c r="AP100" s="240" t="s">
        <v>1583</v>
      </c>
      <c r="AQ100" s="147" t="s">
        <v>1368</v>
      </c>
      <c r="AR100" s="147">
        <v>3</v>
      </c>
      <c r="AS100" s="147"/>
      <c r="AT100" s="138">
        <v>44964</v>
      </c>
      <c r="AU100" s="294"/>
      <c r="AV100" s="295" t="s">
        <v>696</v>
      </c>
      <c r="AW100" s="296" t="s">
        <v>1584</v>
      </c>
      <c r="AX100" s="236"/>
      <c r="AY100" s="236"/>
      <c r="AZ100" s="236"/>
      <c r="BA100" s="297"/>
      <c r="BB100" s="297"/>
      <c r="BC100" s="297"/>
      <c r="BD100" s="296"/>
      <c r="BE100" s="235" t="s">
        <v>1585</v>
      </c>
      <c r="BF100" s="158">
        <v>1</v>
      </c>
      <c r="BG100" s="237" t="s">
        <v>699</v>
      </c>
      <c r="BH100" s="237" t="s">
        <v>700</v>
      </c>
      <c r="BI100" s="237" t="s">
        <v>701</v>
      </c>
      <c r="BJ100" s="238"/>
      <c r="BK100" s="298"/>
      <c r="BL100" s="153"/>
      <c r="BM100" s="154"/>
      <c r="BN100" s="111" t="s">
        <v>1577</v>
      </c>
      <c r="BO100" s="130" t="s">
        <v>1577</v>
      </c>
      <c r="BP100" s="130"/>
      <c r="BQ100" s="116" t="s">
        <v>704</v>
      </c>
      <c r="BR100" s="116" t="s">
        <v>705</v>
      </c>
      <c r="BS100" s="132">
        <v>44963</v>
      </c>
      <c r="BT100" s="133">
        <v>100</v>
      </c>
      <c r="BU100" s="132">
        <v>44963</v>
      </c>
      <c r="BV100" s="132"/>
      <c r="BW100" s="132"/>
      <c r="BX100" s="134"/>
      <c r="BY100" s="134"/>
      <c r="BZ100" s="134"/>
      <c r="CA100" s="132"/>
      <c r="CB100" s="135"/>
      <c r="CC100" s="132"/>
      <c r="CD100" s="132"/>
      <c r="CE100" s="136"/>
      <c r="CF100" s="136"/>
      <c r="CG100" s="136"/>
      <c r="CH100" s="135"/>
      <c r="CI100" s="129" t="s">
        <v>701</v>
      </c>
      <c r="CJ100" s="117">
        <v>45033</v>
      </c>
      <c r="CK100" s="117">
        <v>45033</v>
      </c>
      <c r="CL100" s="132"/>
      <c r="CM100" s="117">
        <v>45033</v>
      </c>
      <c r="CN100" s="133">
        <v>100</v>
      </c>
      <c r="CO100" s="117">
        <v>45033</v>
      </c>
      <c r="CP100" s="117"/>
      <c r="CQ100" s="132">
        <v>45037</v>
      </c>
      <c r="CR100" s="132">
        <v>45037</v>
      </c>
      <c r="CS100" s="117"/>
      <c r="CT100" s="132">
        <v>45037</v>
      </c>
      <c r="CU100" s="133">
        <v>100</v>
      </c>
      <c r="CV100" s="132">
        <v>45037</v>
      </c>
      <c r="CW100" s="117"/>
      <c r="CX100" s="236"/>
      <c r="CY100" s="236"/>
      <c r="CZ100" s="117">
        <v>45033</v>
      </c>
      <c r="DA100" s="117">
        <v>45033</v>
      </c>
      <c r="DB100" s="117">
        <v>45033</v>
      </c>
      <c r="DC100" s="117">
        <v>45034</v>
      </c>
      <c r="DD100" s="133">
        <v>90</v>
      </c>
      <c r="DE100" s="117"/>
      <c r="DF100" s="138"/>
      <c r="DG100" s="138">
        <v>45023</v>
      </c>
      <c r="DH100" s="139" t="s">
        <v>4387</v>
      </c>
      <c r="DI100" s="117">
        <v>45042</v>
      </c>
      <c r="DJ100" s="117">
        <v>45042</v>
      </c>
      <c r="DK100" s="117">
        <v>45042</v>
      </c>
      <c r="DL100" s="117">
        <v>45042</v>
      </c>
      <c r="DM100" s="117"/>
      <c r="DN100" s="117"/>
      <c r="DO100" s="117"/>
      <c r="DP100" s="117"/>
      <c r="DQ100" s="140"/>
      <c r="DR100" s="117"/>
      <c r="DS100" s="117"/>
      <c r="DT100" s="117"/>
      <c r="DU100" s="117"/>
      <c r="DV100" s="117"/>
      <c r="DW100" s="117"/>
      <c r="DX100" s="133"/>
      <c r="DY100" s="117"/>
      <c r="DZ100" s="117"/>
      <c r="EA100" s="117"/>
      <c r="EB100" s="117"/>
      <c r="EC100" s="117"/>
      <c r="ED100" s="117"/>
      <c r="EE100" s="116"/>
      <c r="EF100" s="117"/>
      <c r="EG100" s="117"/>
      <c r="EH100" s="117">
        <v>45050</v>
      </c>
      <c r="EI100" s="117">
        <v>45050</v>
      </c>
      <c r="EJ100" s="117">
        <v>45050</v>
      </c>
      <c r="EK100" s="117">
        <v>45051</v>
      </c>
      <c r="EL100" s="116">
        <v>60</v>
      </c>
      <c r="EM100" s="117"/>
      <c r="EN100" s="122" t="s">
        <v>4483</v>
      </c>
      <c r="EO100" s="141"/>
      <c r="EP100" s="141"/>
      <c r="EQ100" s="141"/>
      <c r="ER100" s="141"/>
      <c r="ES100" s="141"/>
      <c r="ET100" s="141"/>
      <c r="EU100" s="141"/>
      <c r="EV100" s="117"/>
      <c r="EW100" s="117"/>
      <c r="EX100" s="117"/>
      <c r="EY100" s="117"/>
      <c r="EZ100" s="117"/>
      <c r="FA100" s="117"/>
      <c r="FB100" s="117"/>
      <c r="FC100" s="117"/>
      <c r="FD100" s="117"/>
      <c r="FE100" s="117"/>
      <c r="FF100" s="117"/>
      <c r="FG100" s="133"/>
      <c r="FH100" s="133"/>
      <c r="FI100" s="117"/>
      <c r="FJ100" s="142"/>
      <c r="FK100" s="142"/>
      <c r="FL100" s="143">
        <v>243347</v>
      </c>
      <c r="FM100" s="143">
        <v>243347</v>
      </c>
      <c r="FN100" s="139" t="s">
        <v>708</v>
      </c>
      <c r="FO100" s="142"/>
      <c r="FP100" s="142"/>
      <c r="FQ100" s="143">
        <v>243347</v>
      </c>
      <c r="FR100" s="143">
        <v>243347</v>
      </c>
      <c r="FS100" s="157" t="s">
        <v>729</v>
      </c>
    </row>
    <row r="101" spans="1:175" ht="20.100000000000001" customHeight="1" x14ac:dyDescent="0.5">
      <c r="A101" s="109">
        <v>100</v>
      </c>
      <c r="B101" s="109" t="s">
        <v>674</v>
      </c>
      <c r="C101" s="109">
        <v>100</v>
      </c>
      <c r="D101" s="110" t="s">
        <v>675</v>
      </c>
      <c r="E101" s="110" t="s">
        <v>676</v>
      </c>
      <c r="F101" s="110" t="s">
        <v>1561</v>
      </c>
      <c r="G101" s="111" t="s">
        <v>64</v>
      </c>
      <c r="H101" s="110" t="s">
        <v>1562</v>
      </c>
      <c r="I101" s="110" t="s">
        <v>1586</v>
      </c>
      <c r="J101" s="110"/>
      <c r="K101" s="111" t="s">
        <v>1587</v>
      </c>
      <c r="L101" s="111" t="s">
        <v>1564</v>
      </c>
      <c r="M101" s="111"/>
      <c r="N101" s="111" t="s">
        <v>1565</v>
      </c>
      <c r="O101" s="112" t="s">
        <v>1589</v>
      </c>
      <c r="P101" s="113">
        <v>14.930080781465501</v>
      </c>
      <c r="Q101" s="113">
        <v>99.997105631166505</v>
      </c>
      <c r="R101" s="111" t="s">
        <v>1590</v>
      </c>
      <c r="S101" s="114" t="s">
        <v>1591</v>
      </c>
      <c r="T101" s="115" t="s">
        <v>1592</v>
      </c>
      <c r="U101" s="115" t="s">
        <v>1593</v>
      </c>
      <c r="V101" s="115"/>
      <c r="W101" s="115"/>
      <c r="X101" s="115"/>
      <c r="Y101" s="115"/>
      <c r="Z101" s="181"/>
      <c r="AA101" s="181"/>
      <c r="AB101" s="115"/>
      <c r="AC101" s="211"/>
      <c r="AD101" s="166" t="s">
        <v>1313</v>
      </c>
      <c r="AE101" s="166" t="s">
        <v>1314</v>
      </c>
      <c r="AF101" s="117" t="s">
        <v>690</v>
      </c>
      <c r="AG101" s="132">
        <v>44963</v>
      </c>
      <c r="AH101" s="168" t="s">
        <v>691</v>
      </c>
      <c r="AI101" s="118" t="s">
        <v>692</v>
      </c>
      <c r="AJ101" s="145">
        <v>6</v>
      </c>
      <c r="AK101" s="146">
        <v>9</v>
      </c>
      <c r="AL101" s="146">
        <v>3.4</v>
      </c>
      <c r="AM101" s="146">
        <v>54</v>
      </c>
      <c r="AN101" s="147">
        <v>1</v>
      </c>
      <c r="AO101" s="147">
        <v>2</v>
      </c>
      <c r="AP101" s="240" t="s">
        <v>716</v>
      </c>
      <c r="AQ101" s="147" t="s">
        <v>848</v>
      </c>
      <c r="AR101" s="147">
        <v>3</v>
      </c>
      <c r="AS101" s="147"/>
      <c r="AT101" s="138">
        <v>44964</v>
      </c>
      <c r="AU101" s="294" t="s">
        <v>1572</v>
      </c>
      <c r="AV101" s="295" t="s">
        <v>696</v>
      </c>
      <c r="AW101" s="235"/>
      <c r="AX101" s="236"/>
      <c r="AY101" s="236"/>
      <c r="AZ101" s="236"/>
      <c r="BA101" s="297"/>
      <c r="BB101" s="236" t="s">
        <v>697</v>
      </c>
      <c r="BC101" s="236"/>
      <c r="BD101" s="235"/>
      <c r="BE101" s="235" t="s">
        <v>1594</v>
      </c>
      <c r="BF101" s="158">
        <v>1</v>
      </c>
      <c r="BG101" s="237" t="s">
        <v>699</v>
      </c>
      <c r="BH101" s="237" t="s">
        <v>700</v>
      </c>
      <c r="BI101" s="237" t="s">
        <v>701</v>
      </c>
      <c r="BJ101" s="238"/>
      <c r="BK101" s="238"/>
      <c r="BL101" s="153"/>
      <c r="BM101" s="154"/>
      <c r="BN101" s="111" t="s">
        <v>1589</v>
      </c>
      <c r="BO101" s="131" t="s">
        <v>1588</v>
      </c>
      <c r="BP101" s="131" t="s">
        <v>703</v>
      </c>
      <c r="BQ101" s="116" t="s">
        <v>704</v>
      </c>
      <c r="BR101" s="116" t="s">
        <v>705</v>
      </c>
      <c r="BS101" s="132">
        <v>44963</v>
      </c>
      <c r="BT101" s="133">
        <v>100</v>
      </c>
      <c r="BU101" s="132">
        <v>44963</v>
      </c>
      <c r="BV101" s="132"/>
      <c r="BW101" s="132"/>
      <c r="BX101" s="134"/>
      <c r="BY101" s="134"/>
      <c r="BZ101" s="134"/>
      <c r="CA101" s="132"/>
      <c r="CB101" s="135"/>
      <c r="CC101" s="132"/>
      <c r="CD101" s="132"/>
      <c r="CE101" s="136"/>
      <c r="CF101" s="136"/>
      <c r="CG101" s="136"/>
      <c r="CH101" s="135"/>
      <c r="CI101" s="129" t="s">
        <v>701</v>
      </c>
      <c r="CJ101" s="132">
        <v>44998</v>
      </c>
      <c r="CK101" s="132">
        <v>44998</v>
      </c>
      <c r="CL101" s="132"/>
      <c r="CM101" s="132">
        <v>45019</v>
      </c>
      <c r="CN101" s="133">
        <v>100</v>
      </c>
      <c r="CO101" s="132">
        <v>44998</v>
      </c>
      <c r="CP101" s="117"/>
      <c r="CQ101" s="137">
        <v>45041</v>
      </c>
      <c r="CR101" s="137">
        <v>45041</v>
      </c>
      <c r="CS101" s="117"/>
      <c r="CT101" s="137">
        <v>45041</v>
      </c>
      <c r="CU101" s="133">
        <v>100</v>
      </c>
      <c r="CV101" s="137">
        <v>45041</v>
      </c>
      <c r="CW101" s="117"/>
      <c r="CX101" s="236"/>
      <c r="CY101" s="236"/>
      <c r="CZ101" s="117">
        <v>45022</v>
      </c>
      <c r="DA101" s="117">
        <v>45022</v>
      </c>
      <c r="DC101" s="117">
        <v>45022</v>
      </c>
      <c r="DD101" s="133">
        <v>100</v>
      </c>
      <c r="DE101" s="117">
        <v>45022</v>
      </c>
      <c r="DF101" s="138"/>
      <c r="DG101" s="138">
        <v>45007</v>
      </c>
      <c r="DH101" s="139" t="s">
        <v>4446</v>
      </c>
      <c r="DI101" s="117">
        <v>45035</v>
      </c>
      <c r="DJ101" s="117">
        <v>45035</v>
      </c>
      <c r="DK101" s="117">
        <v>45035</v>
      </c>
      <c r="DL101" s="117">
        <v>45035</v>
      </c>
      <c r="DM101" s="117"/>
      <c r="DN101" s="117"/>
      <c r="DO101" s="117"/>
      <c r="DP101" s="117"/>
      <c r="DQ101" s="140"/>
      <c r="DR101" s="117"/>
      <c r="DS101" s="117"/>
      <c r="DT101" s="117"/>
      <c r="DU101" s="117"/>
      <c r="DV101" s="117"/>
      <c r="DW101" s="117"/>
      <c r="DX101" s="133"/>
      <c r="DY101" s="117"/>
      <c r="DZ101" s="117"/>
      <c r="EA101" s="117">
        <v>45042</v>
      </c>
      <c r="EB101" s="117">
        <v>45042</v>
      </c>
      <c r="EC101" s="117"/>
      <c r="ED101" s="117">
        <v>45042</v>
      </c>
      <c r="EE101" s="116">
        <v>100</v>
      </c>
      <c r="EF101" s="117">
        <v>45042</v>
      </c>
      <c r="EG101" s="117" t="s">
        <v>4465</v>
      </c>
      <c r="EH101" s="117">
        <v>45052</v>
      </c>
      <c r="EI101" s="117">
        <v>45052</v>
      </c>
      <c r="EJ101" s="117">
        <v>45052</v>
      </c>
      <c r="EK101" s="117">
        <v>45053</v>
      </c>
      <c r="EL101" s="116">
        <v>60</v>
      </c>
      <c r="EM101" s="117"/>
      <c r="EN101" s="122" t="s">
        <v>4448</v>
      </c>
      <c r="EO101" s="141"/>
      <c r="EP101" s="141"/>
      <c r="EQ101" s="141"/>
      <c r="ER101" s="141"/>
      <c r="ES101" s="141"/>
      <c r="ET101" s="141"/>
      <c r="EU101" s="141"/>
      <c r="EV101" s="117"/>
      <c r="EW101" s="117"/>
      <c r="EX101" s="117"/>
      <c r="EY101" s="117"/>
      <c r="EZ101" s="117"/>
      <c r="FA101" s="117"/>
      <c r="FB101" s="117"/>
      <c r="FC101" s="117"/>
      <c r="FD101" s="117"/>
      <c r="FE101" s="117"/>
      <c r="FF101" s="117"/>
      <c r="FG101" s="133"/>
      <c r="FH101" s="133"/>
      <c r="FI101" s="117"/>
      <c r="FJ101" s="142"/>
      <c r="FK101" s="142"/>
      <c r="FL101" s="143">
        <v>243350</v>
      </c>
      <c r="FM101" s="143">
        <v>243350</v>
      </c>
      <c r="FN101" s="139" t="s">
        <v>708</v>
      </c>
      <c r="FO101" s="142"/>
      <c r="FP101" s="142"/>
      <c r="FQ101" s="143">
        <v>243350</v>
      </c>
      <c r="FR101" s="143">
        <v>243350</v>
      </c>
      <c r="FS101" s="139" t="s">
        <v>708</v>
      </c>
    </row>
    <row r="102" spans="1:175" ht="20.100000000000001" customHeight="1" x14ac:dyDescent="0.5">
      <c r="A102" s="109">
        <v>101</v>
      </c>
      <c r="B102" s="109" t="s">
        <v>674</v>
      </c>
      <c r="C102" s="109">
        <v>101</v>
      </c>
      <c r="D102" s="110" t="s">
        <v>675</v>
      </c>
      <c r="E102" s="110" t="s">
        <v>676</v>
      </c>
      <c r="F102" s="110" t="s">
        <v>1561</v>
      </c>
      <c r="G102" s="111" t="s">
        <v>64</v>
      </c>
      <c r="H102" s="110" t="s">
        <v>1562</v>
      </c>
      <c r="I102" s="110" t="s">
        <v>1595</v>
      </c>
      <c r="J102" s="110"/>
      <c r="K102" s="111" t="s">
        <v>1596</v>
      </c>
      <c r="L102" s="111" t="s">
        <v>1576</v>
      </c>
      <c r="M102" s="111"/>
      <c r="N102" s="111" t="s">
        <v>1565</v>
      </c>
      <c r="O102" s="112" t="s">
        <v>1598</v>
      </c>
      <c r="P102" s="113">
        <v>15.049388647779899</v>
      </c>
      <c r="Q102" s="113">
        <v>100.012168799466</v>
      </c>
      <c r="R102" s="111" t="s">
        <v>1599</v>
      </c>
      <c r="S102" s="114" t="s">
        <v>1600</v>
      </c>
      <c r="T102" s="115" t="s">
        <v>1601</v>
      </c>
      <c r="U102" s="115" t="s">
        <v>1602</v>
      </c>
      <c r="V102" s="115"/>
      <c r="W102" s="115"/>
      <c r="X102" s="115"/>
      <c r="Y102" s="115"/>
      <c r="Z102" s="181"/>
      <c r="AA102" s="181"/>
      <c r="AB102" s="115"/>
      <c r="AC102" s="211"/>
      <c r="AD102" s="166" t="s">
        <v>1313</v>
      </c>
      <c r="AE102" s="166" t="s">
        <v>1314</v>
      </c>
      <c r="AF102" s="117" t="s">
        <v>690</v>
      </c>
      <c r="AG102" s="132">
        <v>44963</v>
      </c>
      <c r="AH102" s="168" t="s">
        <v>691</v>
      </c>
      <c r="AI102" s="118" t="s">
        <v>692</v>
      </c>
      <c r="AJ102" s="145">
        <v>8</v>
      </c>
      <c r="AK102" s="146">
        <v>8</v>
      </c>
      <c r="AL102" s="146">
        <v>3.4</v>
      </c>
      <c r="AM102" s="146">
        <v>64</v>
      </c>
      <c r="AN102" s="147">
        <v>2</v>
      </c>
      <c r="AO102" s="147">
        <v>2</v>
      </c>
      <c r="AP102" s="240"/>
      <c r="AQ102" s="147" t="s">
        <v>1368</v>
      </c>
      <c r="AR102" s="147">
        <v>3</v>
      </c>
      <c r="AS102" s="147"/>
      <c r="AT102" s="138">
        <v>44964</v>
      </c>
      <c r="AU102" s="294" t="s">
        <v>1603</v>
      </c>
      <c r="AV102" s="234"/>
      <c r="AW102" s="235"/>
      <c r="AX102" s="236"/>
      <c r="AY102" s="236"/>
      <c r="AZ102" s="236"/>
      <c r="BA102" s="236"/>
      <c r="BB102" s="236"/>
      <c r="BC102" s="236"/>
      <c r="BD102" s="235" t="s">
        <v>698</v>
      </c>
      <c r="BE102" s="235"/>
      <c r="BF102" s="235"/>
      <c r="BG102" s="237" t="s">
        <v>699</v>
      </c>
      <c r="BH102" s="237" t="s">
        <v>700</v>
      </c>
      <c r="BI102" s="237" t="s">
        <v>701</v>
      </c>
      <c r="BJ102" s="238"/>
      <c r="BK102" s="238"/>
      <c r="BL102" s="153"/>
      <c r="BM102" s="154"/>
      <c r="BN102" s="111" t="s">
        <v>1598</v>
      </c>
      <c r="BO102" s="131" t="s">
        <v>1597</v>
      </c>
      <c r="BP102" s="131" t="s">
        <v>703</v>
      </c>
      <c r="BQ102" s="116" t="s">
        <v>704</v>
      </c>
      <c r="BR102" s="116" t="s">
        <v>705</v>
      </c>
      <c r="BS102" s="132">
        <v>44963</v>
      </c>
      <c r="BT102" s="133">
        <v>100</v>
      </c>
      <c r="BU102" s="132">
        <v>44963</v>
      </c>
      <c r="BV102" s="132"/>
      <c r="BW102" s="132"/>
      <c r="BX102" s="134"/>
      <c r="BY102" s="134"/>
      <c r="BZ102" s="134"/>
      <c r="CA102" s="132"/>
      <c r="CB102" s="135"/>
      <c r="CC102" s="132"/>
      <c r="CD102" s="132"/>
      <c r="CE102" s="136"/>
      <c r="CF102" s="136"/>
      <c r="CG102" s="136"/>
      <c r="CH102" s="135"/>
      <c r="CI102" s="129" t="s">
        <v>701</v>
      </c>
      <c r="CJ102" s="117">
        <v>45025</v>
      </c>
      <c r="CK102" s="117">
        <v>45025</v>
      </c>
      <c r="CL102" s="117"/>
      <c r="CM102" s="117">
        <v>45025</v>
      </c>
      <c r="CN102" s="133">
        <v>100</v>
      </c>
      <c r="CO102" s="117">
        <v>45025</v>
      </c>
      <c r="CP102" s="117"/>
      <c r="CQ102" s="132">
        <v>45036</v>
      </c>
      <c r="CR102" s="132">
        <v>45036</v>
      </c>
      <c r="CS102" s="117"/>
      <c r="CT102" s="132">
        <v>45036</v>
      </c>
      <c r="CU102" s="133">
        <v>100</v>
      </c>
      <c r="CV102" s="132">
        <v>45036</v>
      </c>
      <c r="CW102" s="117"/>
      <c r="CX102" s="236"/>
      <c r="CY102" s="236"/>
      <c r="CZ102" s="117">
        <v>45025</v>
      </c>
      <c r="DA102" s="117">
        <v>45025</v>
      </c>
      <c r="DB102" s="117"/>
      <c r="DC102" s="117">
        <v>45025</v>
      </c>
      <c r="DD102" s="133">
        <v>100</v>
      </c>
      <c r="DE102" s="117">
        <v>45025</v>
      </c>
      <c r="DF102" s="138"/>
      <c r="DG102" s="138">
        <v>45023</v>
      </c>
      <c r="DH102" s="139" t="s">
        <v>4387</v>
      </c>
      <c r="DI102" s="117">
        <v>45041</v>
      </c>
      <c r="DJ102" s="117">
        <v>45041</v>
      </c>
      <c r="DK102" s="117">
        <v>45041</v>
      </c>
      <c r="DL102" s="117">
        <v>45041</v>
      </c>
      <c r="DM102" s="117"/>
      <c r="DN102" s="117"/>
      <c r="DO102" s="117"/>
      <c r="DP102" s="117"/>
      <c r="DQ102" s="140"/>
      <c r="DR102" s="117"/>
      <c r="DS102" s="117"/>
      <c r="DT102" s="117"/>
      <c r="DU102" s="117"/>
      <c r="DV102" s="117"/>
      <c r="DW102" s="117"/>
      <c r="DX102" s="133"/>
      <c r="DY102" s="117"/>
      <c r="DZ102" s="117"/>
      <c r="EA102" s="117"/>
      <c r="EB102" s="117"/>
      <c r="EC102" s="117"/>
      <c r="ED102" s="117"/>
      <c r="EE102" s="116"/>
      <c r="EF102" s="117"/>
      <c r="EG102" s="117"/>
      <c r="EH102" s="117">
        <v>45051</v>
      </c>
      <c r="EI102" s="117">
        <v>45051</v>
      </c>
      <c r="EJ102" s="117">
        <v>45051</v>
      </c>
      <c r="EK102" s="117">
        <v>45052</v>
      </c>
      <c r="EL102" s="116">
        <v>60</v>
      </c>
      <c r="EM102" s="117"/>
      <c r="EN102" s="122" t="s">
        <v>4484</v>
      </c>
      <c r="EO102" s="141"/>
      <c r="EP102" s="141"/>
      <c r="EQ102" s="141"/>
      <c r="ER102" s="141"/>
      <c r="ES102" s="141"/>
      <c r="ET102" s="141"/>
      <c r="EU102" s="141"/>
      <c r="EV102" s="117"/>
      <c r="EW102" s="117"/>
      <c r="EX102" s="117"/>
      <c r="EY102" s="117"/>
      <c r="EZ102" s="117"/>
      <c r="FA102" s="117"/>
      <c r="FB102" s="117"/>
      <c r="FC102" s="117"/>
      <c r="FD102" s="117"/>
      <c r="FE102" s="117"/>
      <c r="FF102" s="117"/>
      <c r="FG102" s="133"/>
      <c r="FH102" s="133"/>
      <c r="FI102" s="117"/>
      <c r="FJ102" s="142"/>
      <c r="FK102" s="142"/>
      <c r="FL102" s="143">
        <v>243347</v>
      </c>
      <c r="FM102" s="143">
        <v>243347</v>
      </c>
      <c r="FN102" s="139" t="s">
        <v>708</v>
      </c>
      <c r="FO102" s="142"/>
      <c r="FP102" s="142"/>
      <c r="FQ102" s="143">
        <v>243347</v>
      </c>
      <c r="FR102" s="143">
        <v>243347</v>
      </c>
      <c r="FS102" s="139" t="s">
        <v>708</v>
      </c>
    </row>
    <row r="103" spans="1:175" ht="20.100000000000001" customHeight="1" x14ac:dyDescent="0.5">
      <c r="A103" s="109">
        <v>102</v>
      </c>
      <c r="B103" s="109" t="s">
        <v>674</v>
      </c>
      <c r="C103" s="109">
        <v>102</v>
      </c>
      <c r="D103" s="110" t="s">
        <v>675</v>
      </c>
      <c r="E103" s="110" t="s">
        <v>676</v>
      </c>
      <c r="F103" s="110" t="s">
        <v>1561</v>
      </c>
      <c r="G103" s="111" t="s">
        <v>64</v>
      </c>
      <c r="H103" s="110" t="s">
        <v>1604</v>
      </c>
      <c r="I103" s="110" t="s">
        <v>1605</v>
      </c>
      <c r="J103" s="110"/>
      <c r="K103" s="111" t="s">
        <v>1606</v>
      </c>
      <c r="L103" s="111" t="s">
        <v>1564</v>
      </c>
      <c r="M103" s="111"/>
      <c r="N103" s="111" t="s">
        <v>1565</v>
      </c>
      <c r="O103" s="111" t="s">
        <v>1607</v>
      </c>
      <c r="P103" s="113">
        <v>14.977935617875399</v>
      </c>
      <c r="Q103" s="113">
        <v>99.806414561595304</v>
      </c>
      <c r="R103" s="114" t="s">
        <v>1608</v>
      </c>
      <c r="S103" s="114" t="s">
        <v>1609</v>
      </c>
      <c r="T103" s="115"/>
      <c r="U103" s="115"/>
      <c r="V103" s="115"/>
      <c r="W103" s="115"/>
      <c r="X103" s="115"/>
      <c r="Y103" s="115"/>
      <c r="Z103" s="181"/>
      <c r="AA103" s="181"/>
      <c r="AB103" s="115"/>
      <c r="AC103" s="211"/>
      <c r="AD103" s="166" t="s">
        <v>1313</v>
      </c>
      <c r="AE103" s="166" t="s">
        <v>1314</v>
      </c>
      <c r="AF103" s="117" t="s">
        <v>690</v>
      </c>
      <c r="AG103" s="132">
        <v>44964</v>
      </c>
      <c r="AH103" s="168" t="s">
        <v>691</v>
      </c>
      <c r="AI103" s="118" t="s">
        <v>692</v>
      </c>
      <c r="AJ103" s="145">
        <v>6</v>
      </c>
      <c r="AK103" s="146">
        <v>9</v>
      </c>
      <c r="AL103" s="146">
        <v>3.4</v>
      </c>
      <c r="AM103" s="146">
        <v>54</v>
      </c>
      <c r="AN103" s="147">
        <v>2</v>
      </c>
      <c r="AO103" s="147">
        <v>2</v>
      </c>
      <c r="AP103" s="240"/>
      <c r="AQ103" s="147" t="s">
        <v>848</v>
      </c>
      <c r="AR103" s="147">
        <v>3</v>
      </c>
      <c r="AS103" s="147"/>
      <c r="AT103" s="138">
        <v>44964</v>
      </c>
      <c r="AU103" s="294" t="s">
        <v>1572</v>
      </c>
      <c r="AV103" s="295" t="s">
        <v>696</v>
      </c>
      <c r="AW103" s="235"/>
      <c r="AX103" s="236"/>
      <c r="AY103" s="236" t="s">
        <v>1326</v>
      </c>
      <c r="AZ103" s="236"/>
      <c r="BA103" s="297"/>
      <c r="BB103" s="297"/>
      <c r="BC103" s="297"/>
      <c r="BD103" s="235" t="s">
        <v>698</v>
      </c>
      <c r="BE103" s="235"/>
      <c r="BF103" s="235"/>
      <c r="BG103" s="237" t="s">
        <v>699</v>
      </c>
      <c r="BH103" s="237" t="s">
        <v>700</v>
      </c>
      <c r="BI103" s="237" t="s">
        <v>701</v>
      </c>
      <c r="BJ103" s="238"/>
      <c r="BK103" s="298"/>
      <c r="BL103" s="153"/>
      <c r="BM103" s="154"/>
      <c r="BN103" s="111" t="s">
        <v>1607</v>
      </c>
      <c r="BO103" s="130" t="s">
        <v>1607</v>
      </c>
      <c r="BP103" s="130"/>
      <c r="BQ103" s="116" t="s">
        <v>704</v>
      </c>
      <c r="BR103" s="116" t="s">
        <v>705</v>
      </c>
      <c r="BS103" s="132">
        <v>44964</v>
      </c>
      <c r="BT103" s="133">
        <v>100</v>
      </c>
      <c r="BU103" s="132">
        <v>44964</v>
      </c>
      <c r="BV103" s="132"/>
      <c r="BW103" s="132"/>
      <c r="BX103" s="134"/>
      <c r="BY103" s="134"/>
      <c r="BZ103" s="134"/>
      <c r="CA103" s="132"/>
      <c r="CB103" s="135"/>
      <c r="CC103" s="132"/>
      <c r="CD103" s="132"/>
      <c r="CE103" s="136"/>
      <c r="CF103" s="136"/>
      <c r="CG103" s="136"/>
      <c r="CH103" s="135"/>
      <c r="CI103" s="129" t="s">
        <v>701</v>
      </c>
      <c r="CJ103" s="132">
        <v>44993</v>
      </c>
      <c r="CK103" s="132">
        <v>44993</v>
      </c>
      <c r="CL103" s="132"/>
      <c r="CM103" s="132">
        <v>45019</v>
      </c>
      <c r="CN103" s="133">
        <v>100</v>
      </c>
      <c r="CO103" s="132">
        <v>44993</v>
      </c>
      <c r="CP103" s="132" t="s">
        <v>1610</v>
      </c>
      <c r="CQ103" s="137" t="s">
        <v>706</v>
      </c>
      <c r="CR103" s="132">
        <v>45041</v>
      </c>
      <c r="CS103" s="117"/>
      <c r="CT103" s="132">
        <v>45041</v>
      </c>
      <c r="CU103" s="133">
        <v>100</v>
      </c>
      <c r="CV103" s="132">
        <v>45041</v>
      </c>
      <c r="CW103" s="117"/>
      <c r="CX103" s="236"/>
      <c r="CY103" s="236" t="s">
        <v>1326</v>
      </c>
      <c r="CZ103" s="117">
        <v>45024</v>
      </c>
      <c r="DA103" s="117">
        <v>45024</v>
      </c>
      <c r="DB103" s="117"/>
      <c r="DC103" s="117">
        <v>45024</v>
      </c>
      <c r="DD103" s="133">
        <v>100</v>
      </c>
      <c r="DE103" s="117">
        <v>45024</v>
      </c>
      <c r="DF103" s="138"/>
      <c r="DG103" s="138">
        <v>45007</v>
      </c>
      <c r="DH103" s="139" t="s">
        <v>4446</v>
      </c>
      <c r="DI103" s="117">
        <v>45028</v>
      </c>
      <c r="DJ103" s="117">
        <v>45028</v>
      </c>
      <c r="DK103" s="117">
        <v>45028</v>
      </c>
      <c r="DL103" s="117">
        <v>45028</v>
      </c>
      <c r="DM103" s="117"/>
      <c r="DN103" s="117"/>
      <c r="DO103" s="117"/>
      <c r="DP103" s="117"/>
      <c r="DQ103" s="140"/>
      <c r="DR103" s="117"/>
      <c r="DS103" s="117"/>
      <c r="DT103" s="117"/>
      <c r="DU103" s="117"/>
      <c r="DV103" s="117"/>
      <c r="DW103" s="117"/>
      <c r="DX103" s="133"/>
      <c r="DY103" s="117"/>
      <c r="DZ103" s="117"/>
      <c r="EA103" s="117">
        <v>45042</v>
      </c>
      <c r="EB103" s="117">
        <v>45042</v>
      </c>
      <c r="EC103" s="117"/>
      <c r="ED103" s="117">
        <v>45042</v>
      </c>
      <c r="EE103" s="116">
        <v>100</v>
      </c>
      <c r="EF103" s="117">
        <v>45042</v>
      </c>
      <c r="EG103" s="117" t="s">
        <v>1044</v>
      </c>
      <c r="EH103" s="117">
        <v>45042</v>
      </c>
      <c r="EI103" s="117">
        <v>45042</v>
      </c>
      <c r="EJ103" s="117"/>
      <c r="EK103" s="117">
        <v>45042</v>
      </c>
      <c r="EL103" s="116">
        <v>100</v>
      </c>
      <c r="EM103" s="117">
        <v>45042</v>
      </c>
      <c r="EN103" s="122" t="s">
        <v>1044</v>
      </c>
      <c r="EO103" s="141"/>
      <c r="EP103" s="141"/>
      <c r="EQ103" s="141"/>
      <c r="ER103" s="141"/>
      <c r="ES103" s="141"/>
      <c r="ET103" s="141"/>
      <c r="EU103" s="141"/>
      <c r="EV103" s="117"/>
      <c r="EW103" s="117"/>
      <c r="EX103" s="117"/>
      <c r="EY103" s="117"/>
      <c r="EZ103" s="117"/>
      <c r="FA103" s="117"/>
      <c r="FB103" s="117"/>
      <c r="FC103" s="117"/>
      <c r="FD103" s="117"/>
      <c r="FE103" s="117"/>
      <c r="FF103" s="117"/>
      <c r="FG103" s="133"/>
      <c r="FH103" s="133"/>
      <c r="FI103" s="117"/>
      <c r="FJ103" s="142"/>
      <c r="FK103" s="142"/>
      <c r="FL103" s="143">
        <v>243341</v>
      </c>
      <c r="FM103" s="143">
        <v>243341</v>
      </c>
      <c r="FN103" s="139" t="s">
        <v>708</v>
      </c>
      <c r="FO103" s="142"/>
      <c r="FP103" s="142"/>
      <c r="FQ103" s="143">
        <v>243341</v>
      </c>
      <c r="FR103" s="143">
        <v>243341</v>
      </c>
      <c r="FS103" s="139" t="s">
        <v>708</v>
      </c>
    </row>
    <row r="104" spans="1:175" ht="20.100000000000001" customHeight="1" x14ac:dyDescent="0.5">
      <c r="A104" s="109">
        <v>103</v>
      </c>
      <c r="B104" s="109" t="s">
        <v>674</v>
      </c>
      <c r="C104" s="109">
        <v>103</v>
      </c>
      <c r="D104" s="110" t="s">
        <v>675</v>
      </c>
      <c r="E104" s="110" t="s">
        <v>676</v>
      </c>
      <c r="F104" s="110" t="s">
        <v>1561</v>
      </c>
      <c r="G104" s="111" t="s">
        <v>64</v>
      </c>
      <c r="H104" s="110" t="s">
        <v>1562</v>
      </c>
      <c r="I104" s="110" t="s">
        <v>1611</v>
      </c>
      <c r="J104" s="110"/>
      <c r="K104" s="111" t="s">
        <v>1612</v>
      </c>
      <c r="L104" s="111" t="s">
        <v>1564</v>
      </c>
      <c r="M104" s="111"/>
      <c r="N104" s="111" t="s">
        <v>1565</v>
      </c>
      <c r="O104" s="111" t="s">
        <v>1614</v>
      </c>
      <c r="P104" s="113">
        <v>15.1144328769553</v>
      </c>
      <c r="Q104" s="113">
        <v>99.980358060298599</v>
      </c>
      <c r="R104" s="114" t="s">
        <v>1615</v>
      </c>
      <c r="S104" s="114" t="s">
        <v>1616</v>
      </c>
      <c r="T104" s="115" t="s">
        <v>1617</v>
      </c>
      <c r="U104" s="115" t="s">
        <v>1618</v>
      </c>
      <c r="V104" s="115"/>
      <c r="W104" s="115"/>
      <c r="X104" s="115"/>
      <c r="Y104" s="115"/>
      <c r="Z104" s="181"/>
      <c r="AA104" s="181"/>
      <c r="AB104" s="115"/>
      <c r="AC104" s="211"/>
      <c r="AD104" s="166" t="s">
        <v>1313</v>
      </c>
      <c r="AE104" s="166" t="s">
        <v>1314</v>
      </c>
      <c r="AF104" s="117" t="s">
        <v>690</v>
      </c>
      <c r="AG104" s="132">
        <v>44963</v>
      </c>
      <c r="AH104" s="168" t="s">
        <v>691</v>
      </c>
      <c r="AI104" s="118" t="s">
        <v>692</v>
      </c>
      <c r="AJ104" s="145">
        <v>6</v>
      </c>
      <c r="AK104" s="146">
        <v>9</v>
      </c>
      <c r="AL104" s="146">
        <v>3.4</v>
      </c>
      <c r="AM104" s="146">
        <v>54</v>
      </c>
      <c r="AN104" s="147">
        <v>2</v>
      </c>
      <c r="AO104" s="147">
        <v>2</v>
      </c>
      <c r="AP104" s="240" t="s">
        <v>1619</v>
      </c>
      <c r="AQ104" s="147" t="s">
        <v>752</v>
      </c>
      <c r="AR104" s="147">
        <v>1</v>
      </c>
      <c r="AS104" s="147"/>
      <c r="AT104" s="138">
        <v>44964</v>
      </c>
      <c r="AU104" s="294" t="s">
        <v>1620</v>
      </c>
      <c r="AV104" s="295" t="s">
        <v>1621</v>
      </c>
      <c r="AW104" s="296" t="s">
        <v>1584</v>
      </c>
      <c r="AX104" s="236"/>
      <c r="AY104" s="236" t="s">
        <v>1326</v>
      </c>
      <c r="AZ104" s="236"/>
      <c r="BA104" s="297"/>
      <c r="BB104" s="297"/>
      <c r="BC104" s="297"/>
      <c r="BD104" s="296" t="s">
        <v>698</v>
      </c>
      <c r="BE104" s="235"/>
      <c r="BF104" s="235"/>
      <c r="BG104" s="237" t="s">
        <v>699</v>
      </c>
      <c r="BH104" s="262" t="s">
        <v>754</v>
      </c>
      <c r="BI104" s="237" t="s">
        <v>701</v>
      </c>
      <c r="BJ104" s="238"/>
      <c r="BK104" s="298"/>
      <c r="BL104" s="153"/>
      <c r="BM104" s="154"/>
      <c r="BN104" s="111" t="s">
        <v>1614</v>
      </c>
      <c r="BO104" s="131" t="s">
        <v>1613</v>
      </c>
      <c r="BP104" s="131" t="s">
        <v>703</v>
      </c>
      <c r="BQ104" s="116" t="s">
        <v>704</v>
      </c>
      <c r="BR104" s="116" t="s">
        <v>705</v>
      </c>
      <c r="BS104" s="132">
        <v>44963</v>
      </c>
      <c r="BT104" s="133">
        <v>100</v>
      </c>
      <c r="BU104" s="132">
        <v>44963</v>
      </c>
      <c r="BV104" s="132"/>
      <c r="BW104" s="132"/>
      <c r="BX104" s="134"/>
      <c r="BY104" s="134"/>
      <c r="BZ104" s="134"/>
      <c r="CA104" s="132"/>
      <c r="CB104" s="135"/>
      <c r="CC104" s="132"/>
      <c r="CD104" s="132"/>
      <c r="CE104" s="136"/>
      <c r="CF104" s="136"/>
      <c r="CG104" s="136"/>
      <c r="CH104" s="135"/>
      <c r="CI104" s="129" t="s">
        <v>701</v>
      </c>
      <c r="CJ104" s="132">
        <v>44998</v>
      </c>
      <c r="CK104" s="132">
        <v>44998</v>
      </c>
      <c r="CL104" s="132"/>
      <c r="CM104" s="132">
        <v>45019</v>
      </c>
      <c r="CN104" s="133">
        <v>100</v>
      </c>
      <c r="CO104" s="132">
        <v>44998</v>
      </c>
      <c r="CP104" s="117"/>
      <c r="CQ104" s="164">
        <v>45038</v>
      </c>
      <c r="CR104" s="164">
        <v>45038</v>
      </c>
      <c r="CS104" s="164"/>
      <c r="CT104" s="164">
        <v>45038</v>
      </c>
      <c r="CU104" s="165">
        <v>100</v>
      </c>
      <c r="CV104" s="164">
        <v>45038</v>
      </c>
      <c r="CW104" s="117"/>
      <c r="CX104" s="236"/>
      <c r="CY104" s="236" t="s">
        <v>1326</v>
      </c>
      <c r="CZ104" s="117">
        <v>45016</v>
      </c>
      <c r="DA104" s="117">
        <v>45016</v>
      </c>
      <c r="DB104" s="117"/>
      <c r="DC104" s="117">
        <v>45016</v>
      </c>
      <c r="DD104" s="133">
        <v>100</v>
      </c>
      <c r="DE104" s="117">
        <v>45016</v>
      </c>
      <c r="DF104" s="138"/>
      <c r="DG104" s="138">
        <v>45007</v>
      </c>
      <c r="DH104" s="139" t="s">
        <v>4446</v>
      </c>
      <c r="DI104" s="117">
        <v>45036</v>
      </c>
      <c r="DJ104" s="117">
        <v>45036</v>
      </c>
      <c r="DK104" s="117">
        <v>45036</v>
      </c>
      <c r="DL104" s="117">
        <v>45036</v>
      </c>
      <c r="DM104" s="117"/>
      <c r="DN104" s="117"/>
      <c r="DO104" s="117"/>
      <c r="DP104" s="117"/>
      <c r="DQ104" s="140"/>
      <c r="DR104" s="117"/>
      <c r="DS104" s="117"/>
      <c r="DT104" s="117"/>
      <c r="DU104" s="117"/>
      <c r="DV104" s="117"/>
      <c r="DW104" s="117"/>
      <c r="DX104" s="133"/>
      <c r="DY104" s="117"/>
      <c r="DZ104" s="117"/>
      <c r="EA104" s="117">
        <v>45041</v>
      </c>
      <c r="EB104" s="117">
        <v>45041</v>
      </c>
      <c r="EC104" s="117"/>
      <c r="ED104" s="117">
        <v>45041</v>
      </c>
      <c r="EE104" s="116">
        <v>100</v>
      </c>
      <c r="EF104" s="117">
        <v>45041</v>
      </c>
      <c r="EG104" s="117" t="s">
        <v>4485</v>
      </c>
      <c r="EH104" s="117">
        <v>45049</v>
      </c>
      <c r="EI104" s="117">
        <v>45049</v>
      </c>
      <c r="EJ104" s="117">
        <v>45049</v>
      </c>
      <c r="EK104" s="117">
        <v>45050</v>
      </c>
      <c r="EL104" s="116">
        <v>60</v>
      </c>
      <c r="EM104" s="117"/>
      <c r="EN104" s="122" t="s">
        <v>4486</v>
      </c>
      <c r="EO104" s="141"/>
      <c r="EP104" s="141"/>
      <c r="EQ104" s="141"/>
      <c r="ER104" s="141"/>
      <c r="ES104" s="141"/>
      <c r="ET104" s="141"/>
      <c r="EU104" s="141"/>
      <c r="EV104" s="117"/>
      <c r="EW104" s="117"/>
      <c r="EX104" s="117"/>
      <c r="EY104" s="117"/>
      <c r="EZ104" s="117"/>
      <c r="FA104" s="117"/>
      <c r="FB104" s="117"/>
      <c r="FC104" s="117"/>
      <c r="FD104" s="117"/>
      <c r="FE104" s="117"/>
      <c r="FF104" s="117"/>
      <c r="FG104" s="133"/>
      <c r="FH104" s="133"/>
      <c r="FI104" s="117"/>
      <c r="FJ104" s="142"/>
      <c r="FK104" s="142"/>
      <c r="FL104" s="143">
        <v>243347</v>
      </c>
      <c r="FM104" s="143">
        <v>243347</v>
      </c>
      <c r="FN104" s="139" t="s">
        <v>708</v>
      </c>
      <c r="FO104" s="142"/>
      <c r="FP104" s="142"/>
      <c r="FQ104" s="143">
        <v>243347</v>
      </c>
      <c r="FR104" s="143">
        <v>243347</v>
      </c>
      <c r="FS104" s="139" t="s">
        <v>708</v>
      </c>
    </row>
    <row r="105" spans="1:175" s="208" customFormat="1" ht="20.100000000000001" customHeight="1" x14ac:dyDescent="0.5">
      <c r="A105" s="110">
        <v>104</v>
      </c>
      <c r="B105" s="110" t="s">
        <v>674</v>
      </c>
      <c r="C105" s="110">
        <v>104</v>
      </c>
      <c r="D105" s="110" t="s">
        <v>675</v>
      </c>
      <c r="E105" s="110" t="s">
        <v>676</v>
      </c>
      <c r="F105" s="110" t="s">
        <v>1561</v>
      </c>
      <c r="G105" s="111" t="s">
        <v>64</v>
      </c>
      <c r="H105" s="110" t="s">
        <v>1562</v>
      </c>
      <c r="I105" s="110" t="s">
        <v>1562</v>
      </c>
      <c r="J105" s="110"/>
      <c r="K105" s="111" t="s">
        <v>1622</v>
      </c>
      <c r="L105" s="111" t="s">
        <v>1576</v>
      </c>
      <c r="M105" s="111"/>
      <c r="N105" s="111" t="s">
        <v>1565</v>
      </c>
      <c r="O105" s="111" t="s">
        <v>1623</v>
      </c>
      <c r="P105" s="113">
        <v>14.981636853717999</v>
      </c>
      <c r="Q105" s="113">
        <v>100.00556179647999</v>
      </c>
      <c r="R105" s="114" t="s">
        <v>1624</v>
      </c>
      <c r="S105" s="114" t="s">
        <v>1625</v>
      </c>
      <c r="T105" s="115" t="s">
        <v>1626</v>
      </c>
      <c r="U105" s="115" t="s">
        <v>1627</v>
      </c>
      <c r="V105" s="115"/>
      <c r="W105" s="239" t="s">
        <v>1628</v>
      </c>
      <c r="X105" s="239"/>
      <c r="Y105" s="115"/>
      <c r="Z105" s="181"/>
      <c r="AA105" s="181"/>
      <c r="AB105" s="239"/>
      <c r="AC105" s="211"/>
      <c r="AD105" s="167" t="s">
        <v>1313</v>
      </c>
      <c r="AE105" s="167" t="s">
        <v>1314</v>
      </c>
      <c r="AF105" s="299" t="s">
        <v>1629</v>
      </c>
      <c r="AG105" s="200">
        <v>44988</v>
      </c>
      <c r="AH105" s="300" t="s">
        <v>691</v>
      </c>
      <c r="AI105" s="300" t="s">
        <v>692</v>
      </c>
      <c r="AJ105" s="145"/>
      <c r="AK105" s="146"/>
      <c r="AL105" s="146"/>
      <c r="AM105" s="146"/>
      <c r="AN105" s="147"/>
      <c r="AO105" s="147"/>
      <c r="AP105" s="240"/>
      <c r="AQ105" s="301"/>
      <c r="AR105" s="301"/>
      <c r="AS105" s="147"/>
      <c r="AT105" s="138">
        <v>44964</v>
      </c>
      <c r="AU105" s="294" t="s">
        <v>1630</v>
      </c>
      <c r="AV105" s="295"/>
      <c r="AW105" s="235"/>
      <c r="AX105" s="236"/>
      <c r="AY105" s="236"/>
      <c r="AZ105" s="236"/>
      <c r="BA105" s="236"/>
      <c r="BB105" s="236"/>
      <c r="BC105" s="236"/>
      <c r="BD105" s="235"/>
      <c r="BE105" s="235"/>
      <c r="BF105" s="235"/>
      <c r="BG105" s="302"/>
      <c r="BH105" s="302"/>
      <c r="BI105" s="237"/>
      <c r="BJ105" s="238"/>
      <c r="BK105" s="238"/>
      <c r="BL105" s="153"/>
      <c r="BM105" s="154"/>
      <c r="BN105" s="111" t="s">
        <v>1623</v>
      </c>
      <c r="BO105" s="130" t="s">
        <v>1623</v>
      </c>
      <c r="BP105" s="130"/>
      <c r="BQ105" s="116" t="s">
        <v>704</v>
      </c>
      <c r="BR105" s="116" t="s">
        <v>705</v>
      </c>
      <c r="BS105" s="132">
        <v>44988</v>
      </c>
      <c r="BT105" s="133">
        <v>100</v>
      </c>
      <c r="BU105" s="132">
        <v>44988</v>
      </c>
      <c r="BV105" s="132"/>
      <c r="BW105" s="132"/>
      <c r="BX105" s="134"/>
      <c r="BY105" s="134"/>
      <c r="BZ105" s="134"/>
      <c r="CA105" s="132"/>
      <c r="CB105" s="135"/>
      <c r="CC105" s="132"/>
      <c r="CD105" s="132"/>
      <c r="CE105" s="136"/>
      <c r="CF105" s="136"/>
      <c r="CG105" s="136"/>
      <c r="CH105" s="135"/>
      <c r="CI105" s="129" t="s">
        <v>701</v>
      </c>
      <c r="CJ105" s="132">
        <v>45023</v>
      </c>
      <c r="CK105" s="132">
        <v>45023</v>
      </c>
      <c r="CL105" s="132"/>
      <c r="CM105" s="132">
        <v>45023</v>
      </c>
      <c r="CN105" s="133">
        <v>100</v>
      </c>
      <c r="CO105" s="132">
        <v>45023</v>
      </c>
      <c r="CP105" s="117"/>
      <c r="CQ105" s="137" t="s">
        <v>4382</v>
      </c>
      <c r="CR105" s="132"/>
      <c r="CS105" s="117"/>
      <c r="CT105" s="132"/>
      <c r="CU105" s="133"/>
      <c r="CV105" s="137" t="s">
        <v>4382</v>
      </c>
      <c r="CW105" s="117"/>
      <c r="CX105" s="236"/>
      <c r="CY105" s="236"/>
      <c r="CZ105" s="117">
        <v>45023</v>
      </c>
      <c r="DA105" s="117">
        <v>45023</v>
      </c>
      <c r="DB105" s="117"/>
      <c r="DC105" s="117">
        <v>45024</v>
      </c>
      <c r="DD105" s="133">
        <v>100</v>
      </c>
      <c r="DE105" s="117">
        <v>45024</v>
      </c>
      <c r="DF105" s="138"/>
      <c r="DG105" s="138">
        <v>45023</v>
      </c>
      <c r="DH105" s="139" t="s">
        <v>4387</v>
      </c>
      <c r="DI105" s="117">
        <v>45041</v>
      </c>
      <c r="DJ105" s="117">
        <v>45041</v>
      </c>
      <c r="DK105" s="117">
        <v>45041</v>
      </c>
      <c r="DL105" s="117">
        <v>45041</v>
      </c>
      <c r="DM105" s="117"/>
      <c r="DN105" s="117"/>
      <c r="DO105" s="117"/>
      <c r="DP105" s="117"/>
      <c r="DQ105" s="140"/>
      <c r="DR105" s="117"/>
      <c r="DS105" s="117"/>
      <c r="DT105" s="117"/>
      <c r="DU105" s="117"/>
      <c r="DV105" s="117"/>
      <c r="DW105" s="117"/>
      <c r="DX105" s="133"/>
      <c r="DY105" s="117"/>
      <c r="DZ105" s="117"/>
      <c r="EA105" s="117"/>
      <c r="EB105" s="117"/>
      <c r="EC105" s="117"/>
      <c r="ED105" s="117"/>
      <c r="EE105" s="116"/>
      <c r="EF105" s="117"/>
      <c r="EG105" s="117"/>
      <c r="EH105" s="117">
        <v>45052</v>
      </c>
      <c r="EI105" s="117">
        <v>45052</v>
      </c>
      <c r="EJ105" s="117">
        <v>45052</v>
      </c>
      <c r="EK105" s="117">
        <v>45053</v>
      </c>
      <c r="EL105" s="116">
        <v>60</v>
      </c>
      <c r="EM105" s="117"/>
      <c r="EN105" s="122" t="s">
        <v>4448</v>
      </c>
      <c r="EO105" s="141"/>
      <c r="EP105" s="141"/>
      <c r="EQ105" s="141"/>
      <c r="ER105" s="141"/>
      <c r="ES105" s="141"/>
      <c r="ET105" s="141"/>
      <c r="EU105" s="141"/>
      <c r="EV105" s="117"/>
      <c r="EW105" s="117"/>
      <c r="EX105" s="117"/>
      <c r="EY105" s="117"/>
      <c r="EZ105" s="117"/>
      <c r="FA105" s="117"/>
      <c r="FB105" s="117"/>
      <c r="FC105" s="117"/>
      <c r="FD105" s="117"/>
      <c r="FE105" s="117"/>
      <c r="FF105" s="117"/>
      <c r="FG105" s="133"/>
      <c r="FH105" s="133"/>
      <c r="FI105" s="117"/>
      <c r="FJ105" s="189"/>
      <c r="FK105" s="189"/>
      <c r="FL105" s="143"/>
      <c r="FM105" s="143"/>
      <c r="FN105" s="139"/>
      <c r="FO105" s="189"/>
      <c r="FP105" s="189"/>
      <c r="FQ105" s="143"/>
      <c r="FR105" s="143"/>
      <c r="FS105" s="139"/>
    </row>
    <row r="106" spans="1:175" ht="20.100000000000001" customHeight="1" x14ac:dyDescent="0.5">
      <c r="A106" s="109">
        <v>105</v>
      </c>
      <c r="B106" s="109" t="s">
        <v>674</v>
      </c>
      <c r="C106" s="109">
        <v>105</v>
      </c>
      <c r="D106" s="110" t="s">
        <v>675</v>
      </c>
      <c r="E106" s="110" t="s">
        <v>676</v>
      </c>
      <c r="F106" s="110" t="s">
        <v>1561</v>
      </c>
      <c r="G106" s="111" t="s">
        <v>64</v>
      </c>
      <c r="H106" s="110" t="s">
        <v>1631</v>
      </c>
      <c r="I106" s="110" t="s">
        <v>1632</v>
      </c>
      <c r="J106" s="110"/>
      <c r="K106" s="111" t="s">
        <v>1633</v>
      </c>
      <c r="L106" s="111" t="s">
        <v>1564</v>
      </c>
      <c r="M106" s="111"/>
      <c r="N106" s="111" t="s">
        <v>1565</v>
      </c>
      <c r="O106" s="111" t="s">
        <v>1634</v>
      </c>
      <c r="P106" s="113">
        <v>15.2744395890654</v>
      </c>
      <c r="Q106" s="113">
        <v>99.778763438812902</v>
      </c>
      <c r="R106" s="278" t="s">
        <v>1635</v>
      </c>
      <c r="S106" s="128" t="s">
        <v>1636</v>
      </c>
      <c r="T106" s="115"/>
      <c r="U106" s="115"/>
      <c r="V106" s="115"/>
      <c r="W106" s="303" t="s">
        <v>1637</v>
      </c>
      <c r="X106" s="303"/>
      <c r="Y106" s="115"/>
      <c r="Z106" s="181"/>
      <c r="AA106" s="181"/>
      <c r="AB106" s="303"/>
      <c r="AC106" s="211"/>
      <c r="AD106" s="166" t="s">
        <v>1313</v>
      </c>
      <c r="AE106" s="166" t="s">
        <v>1314</v>
      </c>
      <c r="AF106" s="117" t="s">
        <v>690</v>
      </c>
      <c r="AG106" s="132">
        <v>44964</v>
      </c>
      <c r="AH106" s="118" t="s">
        <v>691</v>
      </c>
      <c r="AI106" s="118" t="s">
        <v>692</v>
      </c>
      <c r="AJ106" s="145">
        <v>6</v>
      </c>
      <c r="AK106" s="146">
        <v>9</v>
      </c>
      <c r="AL106" s="146">
        <v>3.2</v>
      </c>
      <c r="AM106" s="146">
        <v>54</v>
      </c>
      <c r="AN106" s="147">
        <v>1</v>
      </c>
      <c r="AO106" s="147">
        <v>1</v>
      </c>
      <c r="AP106" s="240"/>
      <c r="AQ106" s="301"/>
      <c r="AR106" s="147">
        <v>1</v>
      </c>
      <c r="AS106" s="147"/>
      <c r="AT106" s="138">
        <v>44964</v>
      </c>
      <c r="AU106" s="294" t="s">
        <v>1638</v>
      </c>
      <c r="AV106" s="295" t="s">
        <v>696</v>
      </c>
      <c r="AW106" s="235"/>
      <c r="AX106" s="236"/>
      <c r="AY106" s="236"/>
      <c r="AZ106" s="236"/>
      <c r="BA106" s="297"/>
      <c r="BB106" s="297"/>
      <c r="BC106" s="297"/>
      <c r="BD106" s="296" t="s">
        <v>698</v>
      </c>
      <c r="BE106" s="235"/>
      <c r="BF106" s="235"/>
      <c r="BG106" s="237" t="s">
        <v>699</v>
      </c>
      <c r="BH106" s="302"/>
      <c r="BI106" s="237" t="s">
        <v>701</v>
      </c>
      <c r="BJ106" s="238"/>
      <c r="BK106" s="298"/>
      <c r="BL106" s="153"/>
      <c r="BM106" s="154"/>
      <c r="BN106" s="111" t="s">
        <v>1634</v>
      </c>
      <c r="BO106" s="130" t="s">
        <v>1634</v>
      </c>
      <c r="BP106" s="130"/>
      <c r="BQ106" s="116" t="s">
        <v>704</v>
      </c>
      <c r="BR106" s="116" t="s">
        <v>1143</v>
      </c>
      <c r="BS106" s="132">
        <v>44964</v>
      </c>
      <c r="BT106" s="133">
        <v>100</v>
      </c>
      <c r="BU106" s="132">
        <v>44964</v>
      </c>
      <c r="BV106" s="132"/>
      <c r="BW106" s="132"/>
      <c r="BX106" s="134"/>
      <c r="BY106" s="134"/>
      <c r="BZ106" s="134"/>
      <c r="CA106" s="132"/>
      <c r="CB106" s="135"/>
      <c r="CC106" s="132"/>
      <c r="CD106" s="132"/>
      <c r="CE106" s="136"/>
      <c r="CF106" s="136"/>
      <c r="CG106" s="136"/>
      <c r="CH106" s="135"/>
      <c r="CI106" s="129" t="s">
        <v>701</v>
      </c>
      <c r="CJ106" s="117">
        <v>45030</v>
      </c>
      <c r="CK106" s="117">
        <v>45030</v>
      </c>
      <c r="CL106" s="132"/>
      <c r="CM106" s="117">
        <v>45030</v>
      </c>
      <c r="CN106" s="133">
        <v>100</v>
      </c>
      <c r="CO106" s="117">
        <v>45030</v>
      </c>
      <c r="CP106" s="117"/>
      <c r="CQ106" s="137" t="s">
        <v>4382</v>
      </c>
      <c r="CR106" s="132"/>
      <c r="CS106" s="117"/>
      <c r="CT106" s="132"/>
      <c r="CU106" s="133"/>
      <c r="CV106" s="137" t="s">
        <v>4382</v>
      </c>
      <c r="CW106" s="117"/>
      <c r="CX106" s="236"/>
      <c r="CY106" s="236"/>
      <c r="CZ106" s="117">
        <v>45030</v>
      </c>
      <c r="DA106" s="117">
        <v>45030</v>
      </c>
      <c r="DB106" s="117"/>
      <c r="DC106" s="117">
        <v>45030</v>
      </c>
      <c r="DD106" s="133">
        <v>100</v>
      </c>
      <c r="DE106" s="117">
        <v>45030</v>
      </c>
      <c r="DF106" s="138"/>
      <c r="DG106" s="138">
        <v>45007</v>
      </c>
      <c r="DH106" s="139" t="s">
        <v>4446</v>
      </c>
      <c r="DI106" s="117">
        <v>45035</v>
      </c>
      <c r="DJ106" s="117">
        <v>45035</v>
      </c>
      <c r="DK106" s="117">
        <v>45035</v>
      </c>
      <c r="DL106" s="117">
        <v>45035</v>
      </c>
      <c r="DM106" s="117"/>
      <c r="DN106" s="117"/>
      <c r="DO106" s="117"/>
      <c r="DP106" s="117"/>
      <c r="DQ106" s="140"/>
      <c r="DR106" s="117"/>
      <c r="DS106" s="117"/>
      <c r="DT106" s="117"/>
      <c r="DU106" s="117"/>
      <c r="DV106" s="117"/>
      <c r="DW106" s="117"/>
      <c r="DX106" s="133"/>
      <c r="DY106" s="117"/>
      <c r="DZ106" s="117"/>
      <c r="EA106" s="117">
        <v>45041</v>
      </c>
      <c r="EB106" s="117">
        <v>45041</v>
      </c>
      <c r="EC106" s="117"/>
      <c r="ED106" s="117">
        <v>45041</v>
      </c>
      <c r="EE106" s="116">
        <v>100</v>
      </c>
      <c r="EF106" s="117">
        <v>45041</v>
      </c>
      <c r="EG106" s="117" t="s">
        <v>4485</v>
      </c>
      <c r="EH106" s="117">
        <v>45051</v>
      </c>
      <c r="EI106" s="117">
        <v>45051</v>
      </c>
      <c r="EJ106" s="117">
        <v>45051</v>
      </c>
      <c r="EK106" s="117">
        <v>45052</v>
      </c>
      <c r="EL106" s="116">
        <v>60</v>
      </c>
      <c r="EM106" s="117"/>
      <c r="EN106" s="122" t="s">
        <v>4487</v>
      </c>
      <c r="EO106" s="141"/>
      <c r="EP106" s="141"/>
      <c r="EQ106" s="141"/>
      <c r="ER106" s="141"/>
      <c r="ES106" s="141"/>
      <c r="ET106" s="141"/>
      <c r="EU106" s="141"/>
      <c r="EV106" s="117"/>
      <c r="EW106" s="117"/>
      <c r="EX106" s="117"/>
      <c r="EY106" s="117"/>
      <c r="EZ106" s="117"/>
      <c r="FA106" s="117"/>
      <c r="FB106" s="117"/>
      <c r="FC106" s="117"/>
      <c r="FD106" s="117"/>
      <c r="FE106" s="117"/>
      <c r="FF106" s="117"/>
      <c r="FG106" s="133"/>
      <c r="FH106" s="133"/>
      <c r="FI106" s="117"/>
      <c r="FJ106" s="142"/>
      <c r="FK106" s="142"/>
      <c r="FL106" s="143"/>
      <c r="FM106" s="143"/>
      <c r="FN106" s="139"/>
      <c r="FO106" s="142"/>
      <c r="FP106" s="142"/>
      <c r="FQ106" s="143"/>
      <c r="FR106" s="143"/>
      <c r="FS106" s="139"/>
    </row>
    <row r="107" spans="1:175" ht="20.100000000000001" customHeight="1" x14ac:dyDescent="0.5">
      <c r="A107" s="109">
        <v>106</v>
      </c>
      <c r="B107" s="109" t="s">
        <v>674</v>
      </c>
      <c r="C107" s="109">
        <v>106</v>
      </c>
      <c r="D107" s="110" t="s">
        <v>675</v>
      </c>
      <c r="E107" s="110" t="s">
        <v>676</v>
      </c>
      <c r="F107" s="110" t="s">
        <v>1561</v>
      </c>
      <c r="G107" s="111" t="s">
        <v>64</v>
      </c>
      <c r="H107" s="110" t="s">
        <v>1203</v>
      </c>
      <c r="I107" s="110" t="s">
        <v>1639</v>
      </c>
      <c r="J107" s="110"/>
      <c r="K107" s="111" t="s">
        <v>1640</v>
      </c>
      <c r="L107" s="111" t="s">
        <v>1564</v>
      </c>
      <c r="M107" s="111"/>
      <c r="N107" s="111" t="s">
        <v>1565</v>
      </c>
      <c r="O107" s="111" t="s">
        <v>1641</v>
      </c>
      <c r="P107" s="113">
        <v>15.116270889483699</v>
      </c>
      <c r="Q107" s="113">
        <v>100.05692942531699</v>
      </c>
      <c r="R107" s="304" t="s">
        <v>1642</v>
      </c>
      <c r="S107" s="293" t="s">
        <v>1643</v>
      </c>
      <c r="T107" s="115" t="s">
        <v>1644</v>
      </c>
      <c r="U107" s="115" t="s">
        <v>1645</v>
      </c>
      <c r="V107" s="115"/>
      <c r="W107" s="115"/>
      <c r="X107" s="115"/>
      <c r="Y107" s="115"/>
      <c r="Z107" s="181"/>
      <c r="AA107" s="181"/>
      <c r="AB107" s="115"/>
      <c r="AC107" s="211"/>
      <c r="AD107" s="166" t="s">
        <v>1313</v>
      </c>
      <c r="AE107" s="166" t="s">
        <v>1314</v>
      </c>
      <c r="AF107" s="117" t="s">
        <v>690</v>
      </c>
      <c r="AG107" s="132">
        <v>44963</v>
      </c>
      <c r="AH107" s="168" t="s">
        <v>691</v>
      </c>
      <c r="AI107" s="118" t="s">
        <v>692</v>
      </c>
      <c r="AJ107" s="145">
        <v>6</v>
      </c>
      <c r="AK107" s="146">
        <v>9</v>
      </c>
      <c r="AL107" s="146">
        <v>3.4</v>
      </c>
      <c r="AM107" s="146">
        <v>54</v>
      </c>
      <c r="AN107" s="147">
        <v>1</v>
      </c>
      <c r="AO107" s="147">
        <v>2</v>
      </c>
      <c r="AP107" s="240">
        <v>1</v>
      </c>
      <c r="AQ107" s="147" t="s">
        <v>752</v>
      </c>
      <c r="AR107" s="147">
        <v>1</v>
      </c>
      <c r="AS107" s="147"/>
      <c r="AT107" s="138">
        <v>44964</v>
      </c>
      <c r="AU107" s="294" t="s">
        <v>1572</v>
      </c>
      <c r="AV107" s="295" t="s">
        <v>696</v>
      </c>
      <c r="AW107" s="296" t="s">
        <v>1584</v>
      </c>
      <c r="AX107" s="236"/>
      <c r="AY107" s="236"/>
      <c r="AZ107" s="236"/>
      <c r="BA107" s="297"/>
      <c r="BB107" s="297"/>
      <c r="BC107" s="297"/>
      <c r="BD107" s="296"/>
      <c r="BE107" s="235" t="s">
        <v>1594</v>
      </c>
      <c r="BF107" s="158">
        <v>1</v>
      </c>
      <c r="BG107" s="237" t="s">
        <v>699</v>
      </c>
      <c r="BH107" s="262" t="s">
        <v>754</v>
      </c>
      <c r="BI107" s="237" t="s">
        <v>701</v>
      </c>
      <c r="BJ107" s="238"/>
      <c r="BK107" s="298"/>
      <c r="BL107" s="153"/>
      <c r="BM107" s="154"/>
      <c r="BN107" s="111" t="s">
        <v>1641</v>
      </c>
      <c r="BO107" s="130" t="s">
        <v>1641</v>
      </c>
      <c r="BP107" s="130"/>
      <c r="BQ107" s="116" t="s">
        <v>704</v>
      </c>
      <c r="BR107" s="116" t="s">
        <v>1143</v>
      </c>
      <c r="BS107" s="132">
        <v>44963</v>
      </c>
      <c r="BT107" s="133">
        <v>100</v>
      </c>
      <c r="BU107" s="132">
        <v>44963</v>
      </c>
      <c r="BV107" s="132"/>
      <c r="BW107" s="132"/>
      <c r="BX107" s="134"/>
      <c r="BY107" s="134"/>
      <c r="BZ107" s="134"/>
      <c r="CA107" s="132"/>
      <c r="CB107" s="135"/>
      <c r="CC107" s="132"/>
      <c r="CD107" s="132"/>
      <c r="CE107" s="136"/>
      <c r="CF107" s="136"/>
      <c r="CG107" s="136"/>
      <c r="CH107" s="135"/>
      <c r="CI107" s="129" t="s">
        <v>701</v>
      </c>
      <c r="CJ107" s="132">
        <v>44993</v>
      </c>
      <c r="CK107" s="132">
        <v>44993</v>
      </c>
      <c r="CL107" s="132"/>
      <c r="CM107" s="132">
        <v>45019</v>
      </c>
      <c r="CN107" s="133">
        <v>100</v>
      </c>
      <c r="CO107" s="132">
        <v>44993</v>
      </c>
      <c r="CP107" s="132"/>
      <c r="CQ107" s="137" t="s">
        <v>706</v>
      </c>
      <c r="CR107" s="132"/>
      <c r="CS107" s="117"/>
      <c r="CT107" s="132"/>
      <c r="CU107" s="133"/>
      <c r="CV107" s="137" t="s">
        <v>4382</v>
      </c>
      <c r="CW107" s="117"/>
      <c r="CX107" s="236"/>
      <c r="CY107" s="236"/>
      <c r="CZ107" s="117">
        <v>45002</v>
      </c>
      <c r="DA107" s="117">
        <v>45002</v>
      </c>
      <c r="DB107" s="117"/>
      <c r="DC107" s="117">
        <v>45003</v>
      </c>
      <c r="DD107" s="133">
        <v>100</v>
      </c>
      <c r="DE107" s="117">
        <v>45005</v>
      </c>
      <c r="DF107" s="138"/>
      <c r="DG107" s="138">
        <v>45007</v>
      </c>
      <c r="DH107" s="139" t="s">
        <v>4446</v>
      </c>
      <c r="DI107" s="117">
        <v>45020</v>
      </c>
      <c r="DJ107" s="117">
        <v>45020</v>
      </c>
      <c r="DK107" s="117">
        <v>45020</v>
      </c>
      <c r="DL107" s="117">
        <v>45020</v>
      </c>
      <c r="DM107" s="117"/>
      <c r="DN107" s="117"/>
      <c r="DO107" s="117"/>
      <c r="DP107" s="117"/>
      <c r="DQ107" s="140"/>
      <c r="DR107" s="117"/>
      <c r="DS107" s="117"/>
      <c r="DT107" s="117"/>
      <c r="DU107" s="117"/>
      <c r="DV107" s="117"/>
      <c r="DW107" s="117"/>
      <c r="DX107" s="133"/>
      <c r="DY107" s="117"/>
      <c r="DZ107" s="117"/>
      <c r="EA107" s="117">
        <v>45041</v>
      </c>
      <c r="EB107" s="117">
        <v>45041</v>
      </c>
      <c r="EC107" s="117"/>
      <c r="ED107" s="117">
        <v>45041</v>
      </c>
      <c r="EE107" s="116">
        <v>100</v>
      </c>
      <c r="EF107" s="117">
        <v>45041</v>
      </c>
      <c r="EG107" s="117" t="s">
        <v>4485</v>
      </c>
      <c r="EH107" s="117">
        <v>45049</v>
      </c>
      <c r="EI107" s="117">
        <v>45049</v>
      </c>
      <c r="EJ107" s="117">
        <v>45049</v>
      </c>
      <c r="EK107" s="117">
        <v>45050</v>
      </c>
      <c r="EL107" s="116">
        <v>60</v>
      </c>
      <c r="EM107" s="117"/>
      <c r="EN107" s="122" t="s">
        <v>4486</v>
      </c>
      <c r="EO107" s="141"/>
      <c r="EP107" s="141"/>
      <c r="EQ107" s="141"/>
      <c r="ER107" s="141"/>
      <c r="ES107" s="141"/>
      <c r="ET107" s="141"/>
      <c r="EU107" s="141"/>
      <c r="EV107" s="117"/>
      <c r="EW107" s="117"/>
      <c r="EX107" s="117"/>
      <c r="EY107" s="117"/>
      <c r="EZ107" s="117"/>
      <c r="FA107" s="117"/>
      <c r="FB107" s="117"/>
      <c r="FC107" s="117"/>
      <c r="FD107" s="117"/>
      <c r="FE107" s="117"/>
      <c r="FF107" s="117"/>
      <c r="FG107" s="133"/>
      <c r="FH107" s="133"/>
      <c r="FI107" s="117"/>
      <c r="FJ107" s="142"/>
      <c r="FK107" s="142"/>
      <c r="FL107" s="143">
        <v>243347</v>
      </c>
      <c r="FM107" s="143">
        <v>243347</v>
      </c>
      <c r="FN107" s="139" t="s">
        <v>708</v>
      </c>
      <c r="FO107" s="142"/>
      <c r="FP107" s="142"/>
      <c r="FQ107" s="143">
        <v>243347</v>
      </c>
      <c r="FR107" s="143">
        <v>243347</v>
      </c>
      <c r="FS107" s="139" t="s">
        <v>708</v>
      </c>
    </row>
    <row r="108" spans="1:175" ht="20.100000000000001" customHeight="1" x14ac:dyDescent="0.5">
      <c r="A108" s="109">
        <v>107</v>
      </c>
      <c r="B108" s="109" t="s">
        <v>674</v>
      </c>
      <c r="C108" s="109">
        <v>107</v>
      </c>
      <c r="D108" s="110" t="s">
        <v>675</v>
      </c>
      <c r="E108" s="110" t="s">
        <v>676</v>
      </c>
      <c r="F108" s="110" t="s">
        <v>1202</v>
      </c>
      <c r="G108" s="111" t="s">
        <v>384</v>
      </c>
      <c r="H108" s="110" t="s">
        <v>1646</v>
      </c>
      <c r="I108" s="110" t="s">
        <v>1646</v>
      </c>
      <c r="J108" s="110"/>
      <c r="K108" s="111" t="s">
        <v>1647</v>
      </c>
      <c r="L108" s="111"/>
      <c r="M108" s="111"/>
      <c r="N108" s="111" t="s">
        <v>1207</v>
      </c>
      <c r="O108" s="209" t="s">
        <v>1648</v>
      </c>
      <c r="P108" s="113">
        <v>12.357697451779</v>
      </c>
      <c r="Q108" s="113">
        <v>102.428657496451</v>
      </c>
      <c r="R108" s="114" t="s">
        <v>1649</v>
      </c>
      <c r="S108" s="114"/>
      <c r="T108" s="115"/>
      <c r="U108" s="115"/>
      <c r="V108" s="115"/>
      <c r="W108" s="305" t="s">
        <v>1650</v>
      </c>
      <c r="X108" s="305"/>
      <c r="Y108" s="115"/>
      <c r="Z108" s="181"/>
      <c r="AA108" s="181"/>
      <c r="AB108" s="305"/>
      <c r="AC108" s="211"/>
      <c r="AD108" s="166" t="s">
        <v>1224</v>
      </c>
      <c r="AE108" s="266" t="s">
        <v>1225</v>
      </c>
      <c r="AF108" s="273">
        <v>44984</v>
      </c>
      <c r="AG108" s="273">
        <v>44981</v>
      </c>
      <c r="AH108" s="118" t="s">
        <v>691</v>
      </c>
      <c r="AI108" s="118" t="s">
        <v>692</v>
      </c>
      <c r="AJ108" s="145">
        <v>10</v>
      </c>
      <c r="AK108" s="146">
        <v>28</v>
      </c>
      <c r="AL108" s="146">
        <v>3.4</v>
      </c>
      <c r="AM108" s="146">
        <v>280</v>
      </c>
      <c r="AN108" s="147">
        <v>1</v>
      </c>
      <c r="AO108" s="147">
        <v>3</v>
      </c>
      <c r="AP108" s="116" t="s">
        <v>716</v>
      </c>
      <c r="AQ108" s="147" t="s">
        <v>1236</v>
      </c>
      <c r="AR108" s="147">
        <v>3</v>
      </c>
      <c r="AS108" s="149"/>
      <c r="AT108" s="122"/>
      <c r="AU108" s="142"/>
      <c r="AV108" s="149"/>
      <c r="AW108" s="150"/>
      <c r="AX108" s="149"/>
      <c r="AY108" s="149"/>
      <c r="AZ108" s="149"/>
      <c r="BA108" s="149"/>
      <c r="BB108" s="149"/>
      <c r="BC108" s="149"/>
      <c r="BD108" s="150"/>
      <c r="BE108" s="150" t="s">
        <v>1247</v>
      </c>
      <c r="BF108" s="150">
        <v>1</v>
      </c>
      <c r="BG108" s="151"/>
      <c r="BH108" s="151"/>
      <c r="BI108" s="151"/>
      <c r="BJ108" s="152"/>
      <c r="BK108" s="152"/>
      <c r="BL108" s="153"/>
      <c r="BM108" s="154"/>
      <c r="BN108" s="155" t="s">
        <v>1648</v>
      </c>
      <c r="BO108" s="196" t="s">
        <v>1648</v>
      </c>
      <c r="BP108" s="196"/>
      <c r="BQ108" s="269" t="s">
        <v>1215</v>
      </c>
      <c r="BR108" s="269"/>
      <c r="BS108" s="273">
        <v>44981</v>
      </c>
      <c r="BT108" s="133">
        <v>100</v>
      </c>
      <c r="BU108" s="132">
        <v>44981</v>
      </c>
      <c r="BV108" s="132"/>
      <c r="BW108" s="132"/>
      <c r="BX108" s="134"/>
      <c r="BY108" s="134"/>
      <c r="BZ108" s="134"/>
      <c r="CA108" s="132"/>
      <c r="CB108" s="135"/>
      <c r="CC108" s="132"/>
      <c r="CD108" s="132" t="s">
        <v>1248</v>
      </c>
      <c r="CE108" s="306" t="s">
        <v>1651</v>
      </c>
      <c r="CF108" s="306"/>
      <c r="CG108" s="306"/>
      <c r="CH108" s="135"/>
      <c r="CI108" s="129"/>
      <c r="CJ108" s="132">
        <v>45016</v>
      </c>
      <c r="CK108" s="132">
        <v>45016</v>
      </c>
      <c r="CL108" s="132"/>
      <c r="CM108" s="132">
        <v>45019</v>
      </c>
      <c r="CN108" s="133">
        <v>100</v>
      </c>
      <c r="CO108" s="132">
        <v>45016</v>
      </c>
      <c r="CP108" s="240"/>
      <c r="CQ108" s="117">
        <v>45027</v>
      </c>
      <c r="CR108" s="117">
        <v>45027</v>
      </c>
      <c r="CS108" s="240"/>
      <c r="CT108" s="117">
        <v>45027</v>
      </c>
      <c r="CU108" s="133">
        <v>100</v>
      </c>
      <c r="CV108" s="117">
        <v>45027</v>
      </c>
      <c r="CW108" s="307" t="s">
        <v>1248</v>
      </c>
      <c r="CX108" s="149"/>
      <c r="CY108" s="149"/>
      <c r="CZ108" s="117">
        <v>45026</v>
      </c>
      <c r="DA108" s="117">
        <v>45026</v>
      </c>
      <c r="DB108" s="117"/>
      <c r="DC108" s="117">
        <v>45027</v>
      </c>
      <c r="DD108" s="133">
        <v>100</v>
      </c>
      <c r="DE108" s="117">
        <v>45027</v>
      </c>
      <c r="DF108" s="138"/>
      <c r="DG108" s="138">
        <v>45012</v>
      </c>
      <c r="DH108" s="139" t="s">
        <v>4383</v>
      </c>
      <c r="DI108" s="117">
        <v>45026</v>
      </c>
      <c r="DJ108" s="117">
        <v>45026</v>
      </c>
      <c r="DK108" s="117">
        <v>45026</v>
      </c>
      <c r="DL108" s="117">
        <v>45026</v>
      </c>
      <c r="DM108" s="240"/>
      <c r="DN108" s="240"/>
      <c r="DO108" s="240"/>
      <c r="DP108" s="240"/>
      <c r="DQ108" s="271"/>
      <c r="DR108" s="240"/>
      <c r="DS108" s="240"/>
      <c r="DT108" s="117">
        <v>45052</v>
      </c>
      <c r="DU108" s="117">
        <v>45052</v>
      </c>
      <c r="DV108" s="117"/>
      <c r="DW108" s="117">
        <v>45052</v>
      </c>
      <c r="DX108" s="133">
        <v>100</v>
      </c>
      <c r="DY108" s="117">
        <v>45052</v>
      </c>
      <c r="DZ108" s="240"/>
      <c r="EA108" s="117"/>
      <c r="EB108" s="117"/>
      <c r="EC108" s="240"/>
      <c r="ED108" s="117"/>
      <c r="EE108" s="240"/>
      <c r="EF108" s="117"/>
      <c r="EG108" s="240"/>
      <c r="EH108" s="222">
        <v>45053</v>
      </c>
      <c r="EI108" s="222">
        <v>45053</v>
      </c>
      <c r="EJ108" s="222">
        <v>45053</v>
      </c>
      <c r="EK108" s="222">
        <v>45054</v>
      </c>
      <c r="EL108" s="440">
        <v>60</v>
      </c>
      <c r="EM108" s="117"/>
      <c r="EN108" s="122" t="s">
        <v>4699</v>
      </c>
      <c r="EO108" s="141"/>
      <c r="EP108" s="141"/>
      <c r="EQ108" s="141"/>
      <c r="ER108" s="141"/>
      <c r="ES108" s="141"/>
      <c r="ET108" s="141"/>
      <c r="EU108" s="141"/>
      <c r="EV108" s="240"/>
      <c r="EW108" s="240"/>
      <c r="EX108" s="240"/>
      <c r="EY108" s="240"/>
      <c r="EZ108" s="240"/>
      <c r="FA108" s="240"/>
      <c r="FB108" s="240"/>
      <c r="FC108" s="117">
        <v>45056</v>
      </c>
      <c r="FD108" s="117"/>
      <c r="FE108" s="117"/>
      <c r="FF108" s="117"/>
      <c r="FG108" s="133"/>
      <c r="FH108" s="133"/>
      <c r="FI108" s="117"/>
      <c r="FJ108" s="142"/>
      <c r="FK108" s="142"/>
      <c r="FL108" s="143"/>
      <c r="FM108" s="143"/>
      <c r="FN108" s="139"/>
      <c r="FO108" s="142"/>
      <c r="FP108" s="142"/>
      <c r="FQ108" s="143"/>
      <c r="FR108" s="143"/>
      <c r="FS108" s="139"/>
    </row>
    <row r="109" spans="1:175" ht="20.100000000000001" customHeight="1" x14ac:dyDescent="0.5">
      <c r="A109" s="109">
        <v>108</v>
      </c>
      <c r="B109" s="109" t="s">
        <v>674</v>
      </c>
      <c r="C109" s="109">
        <v>108</v>
      </c>
      <c r="D109" s="110" t="s">
        <v>675</v>
      </c>
      <c r="E109" s="110" t="s">
        <v>676</v>
      </c>
      <c r="F109" s="110" t="s">
        <v>1202</v>
      </c>
      <c r="G109" s="111" t="s">
        <v>384</v>
      </c>
      <c r="H109" s="110" t="s">
        <v>1203</v>
      </c>
      <c r="I109" s="110" t="s">
        <v>1652</v>
      </c>
      <c r="J109" s="110"/>
      <c r="K109" s="111" t="s">
        <v>1653</v>
      </c>
      <c r="L109" s="111" t="s">
        <v>1654</v>
      </c>
      <c r="M109" s="111"/>
      <c r="N109" s="111" t="s">
        <v>1207</v>
      </c>
      <c r="O109" s="112" t="s">
        <v>1655</v>
      </c>
      <c r="P109" s="113">
        <v>12.2032524504788</v>
      </c>
      <c r="Q109" s="113">
        <v>102.480016622007</v>
      </c>
      <c r="R109" s="114" t="s">
        <v>1656</v>
      </c>
      <c r="S109" s="114" t="s">
        <v>1657</v>
      </c>
      <c r="T109" s="115" t="s">
        <v>1658</v>
      </c>
      <c r="U109" s="115"/>
      <c r="V109" s="115"/>
      <c r="W109" s="115" t="s">
        <v>1659</v>
      </c>
      <c r="X109" s="115"/>
      <c r="Y109" s="115"/>
      <c r="Z109" s="181"/>
      <c r="AA109" s="181"/>
      <c r="AB109" s="115"/>
      <c r="AC109" s="211"/>
      <c r="AD109" s="166" t="s">
        <v>1224</v>
      </c>
      <c r="AE109" s="166" t="s">
        <v>1225</v>
      </c>
      <c r="AF109" s="273">
        <v>44984</v>
      </c>
      <c r="AG109" s="132">
        <v>44984</v>
      </c>
      <c r="AH109" s="118" t="s">
        <v>691</v>
      </c>
      <c r="AI109" s="118" t="s">
        <v>692</v>
      </c>
      <c r="AJ109" s="145"/>
      <c r="AK109" s="146"/>
      <c r="AL109" s="146"/>
      <c r="AM109" s="146"/>
      <c r="AN109" s="147"/>
      <c r="AO109" s="147"/>
      <c r="AP109" s="116"/>
      <c r="AQ109" s="147"/>
      <c r="AR109" s="147"/>
      <c r="AS109" s="149"/>
      <c r="AT109" s="122"/>
      <c r="AU109" s="142"/>
      <c r="AV109" s="149"/>
      <c r="AW109" s="150"/>
      <c r="AX109" s="149"/>
      <c r="AY109" s="149"/>
      <c r="AZ109" s="149"/>
      <c r="BA109" s="149"/>
      <c r="BB109" s="149"/>
      <c r="BC109" s="149"/>
      <c r="BD109" s="150" t="s">
        <v>698</v>
      </c>
      <c r="BE109" s="150"/>
      <c r="BF109" s="150"/>
      <c r="BG109" s="151" t="s">
        <v>699</v>
      </c>
      <c r="BH109" s="151" t="s">
        <v>700</v>
      </c>
      <c r="BI109" s="151" t="s">
        <v>701</v>
      </c>
      <c r="BJ109" s="152"/>
      <c r="BK109" s="152"/>
      <c r="BL109" s="153"/>
      <c r="BM109" s="154"/>
      <c r="BN109" s="155" t="s">
        <v>1655</v>
      </c>
      <c r="BO109" s="196" t="s">
        <v>1655</v>
      </c>
      <c r="BP109" s="196"/>
      <c r="BQ109" s="269" t="s">
        <v>1215</v>
      </c>
      <c r="BR109" s="116" t="s">
        <v>705</v>
      </c>
      <c r="BS109" s="132">
        <v>44984</v>
      </c>
      <c r="BT109" s="133">
        <v>100</v>
      </c>
      <c r="BU109" s="132">
        <v>44984</v>
      </c>
      <c r="BV109" s="132"/>
      <c r="BW109" s="132"/>
      <c r="BX109" s="134"/>
      <c r="BY109" s="134"/>
      <c r="BZ109" s="134"/>
      <c r="CA109" s="132"/>
      <c r="CB109" s="135"/>
      <c r="CC109" s="132"/>
      <c r="CD109" s="132"/>
      <c r="CE109" s="136"/>
      <c r="CF109" s="136"/>
      <c r="CG109" s="136"/>
      <c r="CH109" s="135"/>
      <c r="CI109" s="129"/>
      <c r="CJ109" s="132">
        <v>45019</v>
      </c>
      <c r="CK109" s="132">
        <v>45019</v>
      </c>
      <c r="CL109" s="132"/>
      <c r="CM109" s="132">
        <v>45019</v>
      </c>
      <c r="CN109" s="133">
        <v>100</v>
      </c>
      <c r="CO109" s="132">
        <v>45019</v>
      </c>
      <c r="CP109" s="240"/>
      <c r="CQ109" s="132">
        <v>45019</v>
      </c>
      <c r="CR109" s="132">
        <v>45019</v>
      </c>
      <c r="CS109" s="240"/>
      <c r="CT109" s="132">
        <v>45019</v>
      </c>
      <c r="CU109" s="133">
        <v>100</v>
      </c>
      <c r="CV109" s="132">
        <v>45019</v>
      </c>
      <c r="CW109" s="129" t="s">
        <v>1660</v>
      </c>
      <c r="CX109" s="149"/>
      <c r="CY109" s="149"/>
      <c r="CZ109" s="117">
        <v>45021</v>
      </c>
      <c r="DA109" s="117">
        <v>45025</v>
      </c>
      <c r="DB109" s="117"/>
      <c r="DC109" s="117">
        <v>45025</v>
      </c>
      <c r="DD109" s="133">
        <v>100</v>
      </c>
      <c r="DE109" s="117">
        <v>45025</v>
      </c>
      <c r="DF109" s="138"/>
      <c r="DG109" s="138">
        <v>45019</v>
      </c>
      <c r="DH109" s="139" t="s">
        <v>4413</v>
      </c>
      <c r="DI109" s="117">
        <v>45037</v>
      </c>
      <c r="DJ109" s="117">
        <v>45037</v>
      </c>
      <c r="DK109" s="117">
        <v>45037</v>
      </c>
      <c r="DL109" s="117">
        <v>45037</v>
      </c>
      <c r="DM109" s="240"/>
      <c r="DN109" s="240"/>
      <c r="DO109" s="240"/>
      <c r="DP109" s="240"/>
      <c r="DQ109" s="271"/>
      <c r="DR109" s="240"/>
      <c r="DS109" s="240"/>
      <c r="DT109" s="117">
        <v>45054</v>
      </c>
      <c r="DU109" s="117">
        <v>45055</v>
      </c>
      <c r="DV109" s="117"/>
      <c r="DW109" s="117">
        <v>45055</v>
      </c>
      <c r="DX109" s="133">
        <v>100</v>
      </c>
      <c r="DY109" s="117">
        <v>45055</v>
      </c>
      <c r="DZ109" s="240"/>
      <c r="EA109" s="117"/>
      <c r="EB109" s="117"/>
      <c r="EC109" s="240"/>
      <c r="ED109" s="117"/>
      <c r="EE109" s="240"/>
      <c r="EF109" s="117"/>
      <c r="EG109" s="240"/>
      <c r="EH109" s="222">
        <v>45053</v>
      </c>
      <c r="EI109" s="222">
        <v>45053</v>
      </c>
      <c r="EJ109" s="222">
        <v>45053</v>
      </c>
      <c r="EK109" s="222">
        <v>45054</v>
      </c>
      <c r="EL109" s="440">
        <v>60</v>
      </c>
      <c r="EM109" s="117"/>
      <c r="EN109" s="122" t="s">
        <v>4700</v>
      </c>
      <c r="EO109" s="141"/>
      <c r="EP109" s="141"/>
      <c r="EQ109" s="141"/>
      <c r="ER109" s="141"/>
      <c r="ES109" s="141"/>
      <c r="ET109" s="141"/>
      <c r="EU109" s="141"/>
      <c r="EV109" s="240"/>
      <c r="EW109" s="240"/>
      <c r="EX109" s="240"/>
      <c r="EY109" s="240"/>
      <c r="EZ109" s="240"/>
      <c r="FA109" s="240"/>
      <c r="FB109" s="240"/>
      <c r="FC109" s="117">
        <v>45058</v>
      </c>
      <c r="FD109" s="117"/>
      <c r="FE109" s="117"/>
      <c r="FF109" s="117"/>
      <c r="FG109" s="133"/>
      <c r="FH109" s="133"/>
      <c r="FI109" s="117"/>
      <c r="FJ109" s="142"/>
      <c r="FK109" s="142"/>
      <c r="FL109" s="143"/>
      <c r="FM109" s="143"/>
      <c r="FN109" s="139"/>
      <c r="FO109" s="142"/>
      <c r="FP109" s="142"/>
      <c r="FQ109" s="143"/>
      <c r="FR109" s="143"/>
      <c r="FS109" s="139"/>
    </row>
    <row r="110" spans="1:175" ht="20.100000000000001" customHeight="1" x14ac:dyDescent="0.5">
      <c r="A110" s="109">
        <v>109</v>
      </c>
      <c r="B110" s="109" t="s">
        <v>674</v>
      </c>
      <c r="C110" s="109">
        <v>109</v>
      </c>
      <c r="D110" s="110" t="s">
        <v>675</v>
      </c>
      <c r="E110" s="110" t="s">
        <v>676</v>
      </c>
      <c r="F110" s="110" t="s">
        <v>1202</v>
      </c>
      <c r="G110" s="111" t="s">
        <v>384</v>
      </c>
      <c r="H110" s="110" t="s">
        <v>1203</v>
      </c>
      <c r="I110" s="110" t="s">
        <v>1661</v>
      </c>
      <c r="J110" s="110"/>
      <c r="K110" s="281" t="s">
        <v>1662</v>
      </c>
      <c r="L110" s="111" t="s">
        <v>1270</v>
      </c>
      <c r="M110" s="111"/>
      <c r="N110" s="111" t="s">
        <v>1207</v>
      </c>
      <c r="O110" s="112" t="s">
        <v>1663</v>
      </c>
      <c r="P110" s="113">
        <v>12.088137037509</v>
      </c>
      <c r="Q110" s="113">
        <v>102.556589538778</v>
      </c>
      <c r="R110" s="240" t="s">
        <v>1664</v>
      </c>
      <c r="S110" s="114" t="s">
        <v>1665</v>
      </c>
      <c r="T110" s="115"/>
      <c r="U110" s="115"/>
      <c r="V110" s="115"/>
      <c r="W110" s="115"/>
      <c r="X110" s="115"/>
      <c r="Y110" s="115"/>
      <c r="Z110" s="181"/>
      <c r="AA110" s="181"/>
      <c r="AB110" s="115"/>
      <c r="AC110" s="211"/>
      <c r="AD110" s="166" t="s">
        <v>1224</v>
      </c>
      <c r="AE110" s="166" t="s">
        <v>1225</v>
      </c>
      <c r="AF110" s="273">
        <v>44984</v>
      </c>
      <c r="AG110" s="273">
        <v>44985</v>
      </c>
      <c r="AH110" s="118" t="s">
        <v>691</v>
      </c>
      <c r="AI110" s="118" t="s">
        <v>692</v>
      </c>
      <c r="AJ110" s="145"/>
      <c r="AK110" s="146"/>
      <c r="AL110" s="146"/>
      <c r="AM110" s="146"/>
      <c r="AN110" s="147"/>
      <c r="AO110" s="147"/>
      <c r="AP110" s="116"/>
      <c r="AQ110" s="147"/>
      <c r="AR110" s="147"/>
      <c r="AS110" s="149"/>
      <c r="AT110" s="122"/>
      <c r="AU110" s="142"/>
      <c r="AV110" s="149"/>
      <c r="AW110" s="150"/>
      <c r="AX110" s="149"/>
      <c r="AY110" s="149"/>
      <c r="AZ110" s="149"/>
      <c r="BA110" s="149"/>
      <c r="BB110" s="149"/>
      <c r="BC110" s="149"/>
      <c r="BD110" s="150"/>
      <c r="BE110" s="150" t="s">
        <v>1247</v>
      </c>
      <c r="BF110" s="150">
        <v>1</v>
      </c>
      <c r="BG110" s="151"/>
      <c r="BH110" s="151"/>
      <c r="BI110" s="151"/>
      <c r="BJ110" s="152"/>
      <c r="BK110" s="152"/>
      <c r="BL110" s="153"/>
      <c r="BM110" s="154"/>
      <c r="BN110" s="155" t="s">
        <v>1663</v>
      </c>
      <c r="BO110" s="196" t="s">
        <v>1663</v>
      </c>
      <c r="BP110" s="196"/>
      <c r="BQ110" s="269" t="s">
        <v>1215</v>
      </c>
      <c r="BR110" s="269" t="s">
        <v>1143</v>
      </c>
      <c r="BS110" s="273">
        <v>44985</v>
      </c>
      <c r="BT110" s="133">
        <v>100</v>
      </c>
      <c r="BU110" s="132">
        <v>44985</v>
      </c>
      <c r="BV110" s="132"/>
      <c r="BW110" s="132"/>
      <c r="BX110" s="134"/>
      <c r="BY110" s="134"/>
      <c r="BZ110" s="134"/>
      <c r="CA110" s="132"/>
      <c r="CB110" s="135"/>
      <c r="CC110" s="132"/>
      <c r="CD110" s="132" t="s">
        <v>1248</v>
      </c>
      <c r="CE110" s="270" t="s">
        <v>1287</v>
      </c>
      <c r="CF110" s="270"/>
      <c r="CG110" s="270"/>
      <c r="CH110" s="135"/>
      <c r="CI110" s="129"/>
      <c r="CJ110" s="132">
        <v>45019</v>
      </c>
      <c r="CK110" s="132">
        <v>45019</v>
      </c>
      <c r="CL110" s="132"/>
      <c r="CM110" s="132">
        <v>45019</v>
      </c>
      <c r="CN110" s="133">
        <v>100</v>
      </c>
      <c r="CO110" s="132">
        <v>45019</v>
      </c>
      <c r="CP110" s="240"/>
      <c r="CQ110" s="132">
        <v>45019</v>
      </c>
      <c r="CR110" s="132">
        <v>45019</v>
      </c>
      <c r="CS110" s="240"/>
      <c r="CT110" s="132">
        <v>45019</v>
      </c>
      <c r="CU110" s="133">
        <v>100</v>
      </c>
      <c r="CV110" s="132">
        <v>45019</v>
      </c>
      <c r="CW110" s="129"/>
      <c r="CX110" s="149"/>
      <c r="CY110" s="149"/>
      <c r="CZ110" s="117">
        <v>45022</v>
      </c>
      <c r="DA110" s="117">
        <v>45025</v>
      </c>
      <c r="DB110" s="117"/>
      <c r="DC110" s="117">
        <v>45025</v>
      </c>
      <c r="DD110" s="133">
        <v>100</v>
      </c>
      <c r="DE110" s="117">
        <v>45025</v>
      </c>
      <c r="DF110" s="138"/>
      <c r="DG110" s="138">
        <v>45012</v>
      </c>
      <c r="DH110" s="139" t="s">
        <v>4383</v>
      </c>
      <c r="DI110" s="117">
        <v>45040</v>
      </c>
      <c r="DJ110" s="117">
        <v>45040</v>
      </c>
      <c r="DK110" s="117">
        <v>45040</v>
      </c>
      <c r="DL110" s="117">
        <v>45040</v>
      </c>
      <c r="DM110" s="240"/>
      <c r="DN110" s="240"/>
      <c r="DO110" s="240"/>
      <c r="DP110" s="240"/>
      <c r="DQ110" s="271"/>
      <c r="DR110" s="240"/>
      <c r="DS110" s="240"/>
      <c r="DT110" s="117">
        <v>45055</v>
      </c>
      <c r="DU110" s="117">
        <v>45055</v>
      </c>
      <c r="DV110" s="117"/>
      <c r="DW110" s="117">
        <v>45055</v>
      </c>
      <c r="DX110" s="133">
        <v>100</v>
      </c>
      <c r="DY110" s="117">
        <v>45055</v>
      </c>
      <c r="DZ110" s="240"/>
      <c r="EA110" s="117">
        <v>45044</v>
      </c>
      <c r="EB110" s="117">
        <v>45044</v>
      </c>
      <c r="EC110" s="240"/>
      <c r="ED110" s="117">
        <v>45044</v>
      </c>
      <c r="EE110" s="116">
        <v>100</v>
      </c>
      <c r="EF110" s="117">
        <v>45044</v>
      </c>
      <c r="EG110" s="240" t="s">
        <v>4457</v>
      </c>
      <c r="EH110" s="222">
        <v>45053</v>
      </c>
      <c r="EI110" s="222">
        <v>45053</v>
      </c>
      <c r="EJ110" s="222">
        <v>45053</v>
      </c>
      <c r="EK110" s="222">
        <v>45054</v>
      </c>
      <c r="EL110" s="440">
        <v>60</v>
      </c>
      <c r="EM110" s="117"/>
      <c r="EN110" s="122" t="s">
        <v>4701</v>
      </c>
      <c r="EO110" s="141"/>
      <c r="EP110" s="141"/>
      <c r="EQ110" s="141"/>
      <c r="ER110" s="141"/>
      <c r="ES110" s="141"/>
      <c r="ET110" s="141"/>
      <c r="EU110" s="141"/>
      <c r="EV110" s="240"/>
      <c r="EW110" s="240"/>
      <c r="EX110" s="240"/>
      <c r="EY110" s="240"/>
      <c r="EZ110" s="240"/>
      <c r="FA110" s="240"/>
      <c r="FB110" s="240"/>
      <c r="FC110" s="117">
        <v>45059</v>
      </c>
      <c r="FD110" s="117"/>
      <c r="FE110" s="117"/>
      <c r="FF110" s="117"/>
      <c r="FG110" s="133"/>
      <c r="FH110" s="133"/>
      <c r="FI110" s="117"/>
      <c r="FJ110" s="142"/>
      <c r="FK110" s="142"/>
      <c r="FL110" s="143"/>
      <c r="FM110" s="143"/>
      <c r="FN110" s="139"/>
      <c r="FO110" s="142"/>
      <c r="FP110" s="142"/>
      <c r="FQ110" s="143"/>
      <c r="FR110" s="143"/>
      <c r="FS110" s="139"/>
    </row>
    <row r="111" spans="1:175" ht="20.100000000000001" customHeight="1" x14ac:dyDescent="0.5">
      <c r="A111" s="109">
        <v>110</v>
      </c>
      <c r="B111" s="109" t="s">
        <v>674</v>
      </c>
      <c r="C111" s="109">
        <v>110</v>
      </c>
      <c r="D111" s="110" t="s">
        <v>675</v>
      </c>
      <c r="E111" s="110" t="s">
        <v>676</v>
      </c>
      <c r="F111" s="110" t="s">
        <v>1202</v>
      </c>
      <c r="G111" s="111" t="s">
        <v>384</v>
      </c>
      <c r="H111" s="110" t="s">
        <v>1666</v>
      </c>
      <c r="I111" s="110" t="s">
        <v>1667</v>
      </c>
      <c r="J111" s="110"/>
      <c r="K111" s="111" t="s">
        <v>1668</v>
      </c>
      <c r="L111" s="111" t="s">
        <v>1654</v>
      </c>
      <c r="M111" s="111"/>
      <c r="N111" s="111" t="s">
        <v>1207</v>
      </c>
      <c r="O111" s="112" t="s">
        <v>1669</v>
      </c>
      <c r="P111" s="113">
        <v>12.188877465331</v>
      </c>
      <c r="Q111" s="113">
        <v>102.455185438779</v>
      </c>
      <c r="R111" s="240" t="s">
        <v>1670</v>
      </c>
      <c r="S111" s="114" t="s">
        <v>1671</v>
      </c>
      <c r="T111" s="115"/>
      <c r="U111" s="115"/>
      <c r="V111" s="115"/>
      <c r="W111" s="115"/>
      <c r="X111" s="115"/>
      <c r="Y111" s="115"/>
      <c r="Z111" s="181"/>
      <c r="AA111" s="181"/>
      <c r="AB111" s="115"/>
      <c r="AC111" s="211"/>
      <c r="AD111" s="166" t="s">
        <v>1224</v>
      </c>
      <c r="AE111" s="166" t="s">
        <v>1225</v>
      </c>
      <c r="AF111" s="273">
        <v>44984</v>
      </c>
      <c r="AG111" s="132">
        <v>44984</v>
      </c>
      <c r="AH111" s="118" t="s">
        <v>691</v>
      </c>
      <c r="AI111" s="118" t="s">
        <v>692</v>
      </c>
      <c r="AJ111" s="145"/>
      <c r="AK111" s="146"/>
      <c r="AL111" s="146"/>
      <c r="AM111" s="146"/>
      <c r="AN111" s="147"/>
      <c r="AO111" s="147"/>
      <c r="AP111" s="116"/>
      <c r="AQ111" s="147"/>
      <c r="AR111" s="147"/>
      <c r="AS111" s="149"/>
      <c r="AT111" s="122"/>
      <c r="AU111" s="142"/>
      <c r="AV111" s="149"/>
      <c r="AW111" s="150"/>
      <c r="AX111" s="149"/>
      <c r="AY111" s="149"/>
      <c r="AZ111" s="149"/>
      <c r="BA111" s="149"/>
      <c r="BB111" s="149"/>
      <c r="BC111" s="149"/>
      <c r="BD111" s="150" t="s">
        <v>698</v>
      </c>
      <c r="BE111" s="150"/>
      <c r="BF111" s="150"/>
      <c r="BG111" s="151" t="s">
        <v>699</v>
      </c>
      <c r="BH111" s="151" t="s">
        <v>700</v>
      </c>
      <c r="BI111" s="151" t="s">
        <v>701</v>
      </c>
      <c r="BJ111" s="152"/>
      <c r="BK111" s="152"/>
      <c r="BL111" s="153"/>
      <c r="BM111" s="154"/>
      <c r="BN111" s="155" t="s">
        <v>1669</v>
      </c>
      <c r="BO111" s="196" t="s">
        <v>1669</v>
      </c>
      <c r="BP111" s="196"/>
      <c r="BQ111" s="269" t="s">
        <v>1215</v>
      </c>
      <c r="BR111" s="116" t="s">
        <v>705</v>
      </c>
      <c r="BS111" s="132">
        <v>44984</v>
      </c>
      <c r="BT111" s="133">
        <v>100</v>
      </c>
      <c r="BU111" s="132">
        <v>44984</v>
      </c>
      <c r="BV111" s="132"/>
      <c r="BW111" s="132"/>
      <c r="BX111" s="134"/>
      <c r="BY111" s="134"/>
      <c r="BZ111" s="134"/>
      <c r="CA111" s="132"/>
      <c r="CB111" s="135"/>
      <c r="CC111" s="132"/>
      <c r="CD111" s="132"/>
      <c r="CE111" s="136"/>
      <c r="CF111" s="136"/>
      <c r="CG111" s="136"/>
      <c r="CH111" s="135"/>
      <c r="CI111" s="129"/>
      <c r="CJ111" s="132">
        <v>44997</v>
      </c>
      <c r="CK111" s="132">
        <v>44997</v>
      </c>
      <c r="CL111" s="132"/>
      <c r="CM111" s="132">
        <v>44997</v>
      </c>
      <c r="CN111" s="133">
        <v>100</v>
      </c>
      <c r="CO111" s="132">
        <v>44997</v>
      </c>
      <c r="CP111" s="240"/>
      <c r="CQ111" s="132">
        <v>44997</v>
      </c>
      <c r="CR111" s="132">
        <v>44997</v>
      </c>
      <c r="CS111" s="132"/>
      <c r="CT111" s="132">
        <v>44998</v>
      </c>
      <c r="CU111" s="133">
        <v>100</v>
      </c>
      <c r="CV111" s="117">
        <v>44999</v>
      </c>
      <c r="CW111" s="116"/>
      <c r="CX111" s="149"/>
      <c r="CY111" s="149"/>
      <c r="CZ111" s="117">
        <v>45021</v>
      </c>
      <c r="DA111" s="117">
        <v>45024</v>
      </c>
      <c r="DB111" s="117"/>
      <c r="DC111" s="117">
        <v>45024</v>
      </c>
      <c r="DD111" s="133">
        <v>100</v>
      </c>
      <c r="DE111" s="117">
        <v>45024</v>
      </c>
      <c r="DF111" s="138"/>
      <c r="DG111" s="138">
        <v>45007</v>
      </c>
      <c r="DH111" s="139" t="s">
        <v>4446</v>
      </c>
      <c r="DI111" s="117">
        <v>45043</v>
      </c>
      <c r="DJ111" s="117">
        <v>45043</v>
      </c>
      <c r="DK111" s="117">
        <v>45043</v>
      </c>
      <c r="DL111" s="117">
        <v>45043</v>
      </c>
      <c r="DM111" s="240"/>
      <c r="DN111" s="240"/>
      <c r="DO111" s="240"/>
      <c r="DP111" s="240"/>
      <c r="DQ111" s="271"/>
      <c r="DR111" s="240"/>
      <c r="DS111" s="240"/>
      <c r="DT111" s="117">
        <v>45055</v>
      </c>
      <c r="DU111" s="117">
        <v>45055</v>
      </c>
      <c r="DV111" s="117"/>
      <c r="DW111" s="117">
        <v>45055</v>
      </c>
      <c r="DX111" s="133">
        <v>100</v>
      </c>
      <c r="DY111" s="117">
        <v>45055</v>
      </c>
      <c r="DZ111" s="240"/>
      <c r="EA111" s="117"/>
      <c r="EB111" s="117"/>
      <c r="EC111" s="240"/>
      <c r="ED111" s="117"/>
      <c r="EE111" s="240"/>
      <c r="EF111" s="117"/>
      <c r="EG111" s="240"/>
      <c r="EH111" s="222">
        <v>45053</v>
      </c>
      <c r="EI111" s="222">
        <v>45053</v>
      </c>
      <c r="EJ111" s="222">
        <v>45053</v>
      </c>
      <c r="EK111" s="222">
        <v>45054</v>
      </c>
      <c r="EL111" s="440">
        <v>60</v>
      </c>
      <c r="EM111" s="117"/>
      <c r="EN111" s="122" t="s">
        <v>4699</v>
      </c>
      <c r="EO111" s="141"/>
      <c r="EP111" s="141"/>
      <c r="EQ111" s="141"/>
      <c r="ER111" s="141"/>
      <c r="ES111" s="141"/>
      <c r="ET111" s="141"/>
      <c r="EU111" s="141"/>
      <c r="EV111" s="240"/>
      <c r="EW111" s="240"/>
      <c r="EX111" s="240"/>
      <c r="EY111" s="240"/>
      <c r="EZ111" s="240"/>
      <c r="FA111" s="240"/>
      <c r="FB111" s="240"/>
      <c r="FC111" s="117">
        <v>45058</v>
      </c>
      <c r="FD111" s="117"/>
      <c r="FE111" s="117"/>
      <c r="FF111" s="117"/>
      <c r="FG111" s="133"/>
      <c r="FH111" s="133"/>
      <c r="FI111" s="117"/>
      <c r="FJ111" s="142"/>
      <c r="FK111" s="142"/>
      <c r="FL111" s="143">
        <v>243341</v>
      </c>
      <c r="FM111" s="143">
        <v>243341</v>
      </c>
      <c r="FN111" s="139" t="s">
        <v>708</v>
      </c>
      <c r="FO111" s="142"/>
      <c r="FP111" s="142"/>
      <c r="FQ111" s="143">
        <v>243341</v>
      </c>
      <c r="FR111" s="143">
        <v>243341</v>
      </c>
      <c r="FS111" s="139" t="s">
        <v>708</v>
      </c>
    </row>
    <row r="112" spans="1:175" ht="20.100000000000001" customHeight="1" x14ac:dyDescent="0.5">
      <c r="A112" s="109">
        <v>111</v>
      </c>
      <c r="B112" s="109" t="s">
        <v>674</v>
      </c>
      <c r="C112" s="109">
        <v>111</v>
      </c>
      <c r="D112" s="110" t="s">
        <v>675</v>
      </c>
      <c r="E112" s="110" t="s">
        <v>676</v>
      </c>
      <c r="F112" s="110" t="s">
        <v>1202</v>
      </c>
      <c r="G112" s="111" t="s">
        <v>384</v>
      </c>
      <c r="H112" s="110" t="s">
        <v>1672</v>
      </c>
      <c r="I112" s="110" t="s">
        <v>1673</v>
      </c>
      <c r="J112" s="110"/>
      <c r="K112" s="281" t="s">
        <v>1674</v>
      </c>
      <c r="L112" s="111" t="s">
        <v>1654</v>
      </c>
      <c r="M112" s="111"/>
      <c r="N112" s="111" t="s">
        <v>1207</v>
      </c>
      <c r="O112" s="112" t="s">
        <v>1675</v>
      </c>
      <c r="P112" s="113">
        <v>12.600528013690999</v>
      </c>
      <c r="Q112" s="113">
        <v>102.47575232528899</v>
      </c>
      <c r="R112" s="308" t="s">
        <v>1676</v>
      </c>
      <c r="S112" s="114"/>
      <c r="T112" s="115"/>
      <c r="U112" s="115"/>
      <c r="V112" s="115"/>
      <c r="W112" s="115"/>
      <c r="X112" s="115"/>
      <c r="Y112" s="115"/>
      <c r="Z112" s="181"/>
      <c r="AA112" s="181"/>
      <c r="AB112" s="115"/>
      <c r="AC112" s="211"/>
      <c r="AD112" s="166" t="s">
        <v>1224</v>
      </c>
      <c r="AE112" s="266" t="s">
        <v>1225</v>
      </c>
      <c r="AF112" s="273">
        <v>44984</v>
      </c>
      <c r="AG112" s="273">
        <v>44981</v>
      </c>
      <c r="AH112" s="118" t="s">
        <v>691</v>
      </c>
      <c r="AI112" s="118" t="s">
        <v>692</v>
      </c>
      <c r="AJ112" s="145">
        <v>6</v>
      </c>
      <c r="AK112" s="146">
        <v>12</v>
      </c>
      <c r="AL112" s="146">
        <v>2.4</v>
      </c>
      <c r="AM112" s="146">
        <v>72</v>
      </c>
      <c r="AN112" s="147">
        <v>1</v>
      </c>
      <c r="AO112" s="147">
        <v>1</v>
      </c>
      <c r="AP112" s="116" t="s">
        <v>1677</v>
      </c>
      <c r="AQ112" s="147" t="s">
        <v>1226</v>
      </c>
      <c r="AR112" s="147">
        <v>3</v>
      </c>
      <c r="AS112" s="149"/>
      <c r="AT112" s="122"/>
      <c r="AU112" s="142"/>
      <c r="AV112" s="149"/>
      <c r="AW112" s="150"/>
      <c r="AX112" s="149"/>
      <c r="AY112" s="149"/>
      <c r="AZ112" s="149"/>
      <c r="BA112" s="149"/>
      <c r="BB112" s="149"/>
      <c r="BC112" s="149"/>
      <c r="BD112" s="150" t="s">
        <v>698</v>
      </c>
      <c r="BE112" s="150"/>
      <c r="BF112" s="150"/>
      <c r="BG112" s="151" t="s">
        <v>699</v>
      </c>
      <c r="BH112" s="151" t="s">
        <v>700</v>
      </c>
      <c r="BI112" s="151" t="s">
        <v>701</v>
      </c>
      <c r="BJ112" s="152"/>
      <c r="BK112" s="152"/>
      <c r="BL112" s="153"/>
      <c r="BM112" s="154"/>
      <c r="BN112" s="155" t="s">
        <v>1675</v>
      </c>
      <c r="BO112" s="196" t="s">
        <v>1675</v>
      </c>
      <c r="BP112" s="196"/>
      <c r="BQ112" s="269" t="s">
        <v>1215</v>
      </c>
      <c r="BR112" s="269" t="s">
        <v>705</v>
      </c>
      <c r="BS112" s="273">
        <v>44981</v>
      </c>
      <c r="BT112" s="133">
        <v>100</v>
      </c>
      <c r="BU112" s="132">
        <v>44981</v>
      </c>
      <c r="BV112" s="132"/>
      <c r="BW112" s="132"/>
      <c r="BX112" s="134"/>
      <c r="BY112" s="134"/>
      <c r="BZ112" s="134"/>
      <c r="CA112" s="132"/>
      <c r="CB112" s="135"/>
      <c r="CC112" s="132"/>
      <c r="CD112" s="132"/>
      <c r="CE112" s="136"/>
      <c r="CF112" s="136"/>
      <c r="CG112" s="136"/>
      <c r="CH112" s="135"/>
      <c r="CI112" s="129"/>
      <c r="CJ112" s="132">
        <v>45014</v>
      </c>
      <c r="CK112" s="132">
        <v>45014</v>
      </c>
      <c r="CL112" s="132"/>
      <c r="CM112" s="132">
        <v>45014</v>
      </c>
      <c r="CN112" s="133">
        <v>100</v>
      </c>
      <c r="CO112" s="132">
        <v>45014</v>
      </c>
      <c r="CP112" s="240"/>
      <c r="CQ112" s="132">
        <v>45014</v>
      </c>
      <c r="CR112" s="132">
        <v>45014</v>
      </c>
      <c r="CS112" s="240"/>
      <c r="CT112" s="132">
        <v>45014</v>
      </c>
      <c r="CU112" s="133">
        <v>100</v>
      </c>
      <c r="CV112" s="132">
        <v>45014</v>
      </c>
      <c r="CW112" s="129"/>
      <c r="CX112" s="149"/>
      <c r="CY112" s="149"/>
      <c r="CZ112" s="222">
        <v>45019</v>
      </c>
      <c r="DA112" s="117">
        <v>45022</v>
      </c>
      <c r="DB112" s="117"/>
      <c r="DC112" s="117">
        <v>45023</v>
      </c>
      <c r="DD112" s="133">
        <v>100</v>
      </c>
      <c r="DE112" s="117">
        <v>45023</v>
      </c>
      <c r="DF112" s="138"/>
      <c r="DG112" s="138">
        <v>45019</v>
      </c>
      <c r="DH112" s="139" t="s">
        <v>4413</v>
      </c>
      <c r="DI112" s="117">
        <v>45042</v>
      </c>
      <c r="DJ112" s="117">
        <v>45042</v>
      </c>
      <c r="DK112" s="117">
        <v>45042</v>
      </c>
      <c r="DL112" s="117">
        <v>45042</v>
      </c>
      <c r="DM112" s="240"/>
      <c r="DN112" s="240"/>
      <c r="DO112" s="240"/>
      <c r="DP112" s="240"/>
      <c r="DQ112" s="271"/>
      <c r="DR112" s="240"/>
      <c r="DS112" s="240"/>
      <c r="DT112" s="117">
        <v>45051</v>
      </c>
      <c r="DU112" s="117">
        <v>45051</v>
      </c>
      <c r="DV112" s="117"/>
      <c r="DW112" s="117">
        <v>45051</v>
      </c>
      <c r="DX112" s="133">
        <v>100</v>
      </c>
      <c r="DY112" s="117">
        <v>45051</v>
      </c>
      <c r="DZ112" s="240"/>
      <c r="EA112" s="117">
        <v>45044</v>
      </c>
      <c r="EB112" s="117">
        <v>45044</v>
      </c>
      <c r="EC112" s="240"/>
      <c r="ED112" s="117">
        <v>45044</v>
      </c>
      <c r="EE112" s="116">
        <v>100</v>
      </c>
      <c r="EF112" s="117">
        <v>45044</v>
      </c>
      <c r="EG112" s="240" t="s">
        <v>4444</v>
      </c>
      <c r="EH112" s="117">
        <v>45052</v>
      </c>
      <c r="EI112" s="117">
        <v>45052</v>
      </c>
      <c r="EJ112" s="117">
        <v>45052</v>
      </c>
      <c r="EK112" s="117">
        <v>45053</v>
      </c>
      <c r="EL112" s="116">
        <v>60</v>
      </c>
      <c r="EM112" s="117"/>
      <c r="EN112" s="122" t="s">
        <v>4448</v>
      </c>
      <c r="EO112" s="141"/>
      <c r="EP112" s="141"/>
      <c r="EQ112" s="141"/>
      <c r="ER112" s="141"/>
      <c r="ES112" s="141"/>
      <c r="ET112" s="141"/>
      <c r="EU112" s="141"/>
      <c r="EV112" s="240"/>
      <c r="EW112" s="240"/>
      <c r="EX112" s="240"/>
      <c r="EY112" s="240"/>
      <c r="EZ112" s="240"/>
      <c r="FA112" s="240"/>
      <c r="FB112" s="240"/>
      <c r="FC112" s="117">
        <v>45057</v>
      </c>
      <c r="FD112" s="117"/>
      <c r="FE112" s="117"/>
      <c r="FF112" s="117"/>
      <c r="FG112" s="133"/>
      <c r="FH112" s="133"/>
      <c r="FI112" s="117"/>
      <c r="FJ112" s="142"/>
      <c r="FK112" s="142"/>
      <c r="FL112" s="143">
        <v>243347</v>
      </c>
      <c r="FM112" s="143">
        <v>243347</v>
      </c>
      <c r="FN112" s="139" t="s">
        <v>708</v>
      </c>
      <c r="FO112" s="142"/>
      <c r="FP112" s="142"/>
      <c r="FQ112" s="143">
        <v>243347</v>
      </c>
      <c r="FR112" s="143">
        <v>243347</v>
      </c>
      <c r="FS112" s="139" t="s">
        <v>708</v>
      </c>
    </row>
    <row r="113" spans="1:175" ht="20.100000000000001" customHeight="1" x14ac:dyDescent="0.5">
      <c r="A113" s="109">
        <v>112</v>
      </c>
      <c r="B113" s="109" t="s">
        <v>674</v>
      </c>
      <c r="C113" s="109">
        <v>112</v>
      </c>
      <c r="D113" s="110" t="s">
        <v>675</v>
      </c>
      <c r="E113" s="110" t="s">
        <v>676</v>
      </c>
      <c r="F113" s="110" t="s">
        <v>1202</v>
      </c>
      <c r="G113" s="111" t="s">
        <v>384</v>
      </c>
      <c r="H113" s="110" t="s">
        <v>1203</v>
      </c>
      <c r="I113" s="110" t="s">
        <v>1678</v>
      </c>
      <c r="J113" s="110"/>
      <c r="K113" s="293" t="s">
        <v>1679</v>
      </c>
      <c r="L113" s="111" t="s">
        <v>1654</v>
      </c>
      <c r="M113" s="111"/>
      <c r="N113" s="111" t="s">
        <v>1207</v>
      </c>
      <c r="O113" s="112" t="s">
        <v>1680</v>
      </c>
      <c r="P113" s="113">
        <v>12.1217029604662</v>
      </c>
      <c r="Q113" s="113">
        <v>102.676047958122</v>
      </c>
      <c r="R113" s="281" t="s">
        <v>1681</v>
      </c>
      <c r="S113" s="114" t="s">
        <v>1682</v>
      </c>
      <c r="T113" s="115"/>
      <c r="U113" s="115"/>
      <c r="V113" s="115"/>
      <c r="W113" s="115"/>
      <c r="X113" s="115"/>
      <c r="Y113" s="115"/>
      <c r="Z113" s="181"/>
      <c r="AA113" s="181"/>
      <c r="AB113" s="115"/>
      <c r="AC113" s="211"/>
      <c r="AD113" s="166" t="s">
        <v>1224</v>
      </c>
      <c r="AE113" s="166" t="s">
        <v>1225</v>
      </c>
      <c r="AF113" s="273">
        <v>44985</v>
      </c>
      <c r="AG113" s="132">
        <v>44984</v>
      </c>
      <c r="AH113" s="118" t="s">
        <v>691</v>
      </c>
      <c r="AI113" s="118" t="s">
        <v>692</v>
      </c>
      <c r="AJ113" s="145"/>
      <c r="AK113" s="146"/>
      <c r="AL113" s="146"/>
      <c r="AM113" s="146"/>
      <c r="AN113" s="147"/>
      <c r="AO113" s="147"/>
      <c r="AP113" s="116"/>
      <c r="AQ113" s="147"/>
      <c r="AR113" s="147"/>
      <c r="AS113" s="149"/>
      <c r="AT113" s="122"/>
      <c r="AU113" s="142"/>
      <c r="AV113" s="149"/>
      <c r="AW113" s="150"/>
      <c r="AX113" s="149"/>
      <c r="AY113" s="149"/>
      <c r="AZ113" s="149"/>
      <c r="BA113" s="149"/>
      <c r="BB113" s="149"/>
      <c r="BC113" s="149"/>
      <c r="BD113" s="150" t="s">
        <v>698</v>
      </c>
      <c r="BE113" s="150"/>
      <c r="BF113" s="150"/>
      <c r="BG113" s="151" t="s">
        <v>699</v>
      </c>
      <c r="BH113" s="151" t="s">
        <v>700</v>
      </c>
      <c r="BI113" s="151" t="s">
        <v>701</v>
      </c>
      <c r="BJ113" s="152"/>
      <c r="BK113" s="152"/>
      <c r="BL113" s="153"/>
      <c r="BM113" s="154"/>
      <c r="BN113" s="155" t="s">
        <v>1680</v>
      </c>
      <c r="BO113" s="196" t="s">
        <v>1680</v>
      </c>
      <c r="BP113" s="196"/>
      <c r="BQ113" s="269" t="s">
        <v>1215</v>
      </c>
      <c r="BR113" s="116" t="s">
        <v>705</v>
      </c>
      <c r="BS113" s="132">
        <v>44984</v>
      </c>
      <c r="BT113" s="133">
        <v>100</v>
      </c>
      <c r="BU113" s="132">
        <v>44984</v>
      </c>
      <c r="BV113" s="132"/>
      <c r="BW113" s="132"/>
      <c r="BX113" s="134"/>
      <c r="BY113" s="134"/>
      <c r="BZ113" s="134"/>
      <c r="CA113" s="132"/>
      <c r="CB113" s="135"/>
      <c r="CC113" s="132"/>
      <c r="CD113" s="132"/>
      <c r="CE113" s="136"/>
      <c r="CF113" s="136"/>
      <c r="CG113" s="136"/>
      <c r="CH113" s="135"/>
      <c r="CI113" s="129"/>
      <c r="CJ113" s="244">
        <v>45016</v>
      </c>
      <c r="CK113" s="244">
        <v>45016</v>
      </c>
      <c r="CL113" s="309"/>
      <c r="CM113" s="244">
        <v>45016</v>
      </c>
      <c r="CN113" s="165">
        <v>100</v>
      </c>
      <c r="CO113" s="244">
        <v>45016</v>
      </c>
      <c r="CP113" s="240"/>
      <c r="CQ113" s="132">
        <v>45016</v>
      </c>
      <c r="CR113" s="132">
        <v>45016</v>
      </c>
      <c r="CS113" s="132"/>
      <c r="CT113" s="132">
        <v>45017</v>
      </c>
      <c r="CU113" s="133">
        <v>100</v>
      </c>
      <c r="CV113" s="132">
        <v>45017</v>
      </c>
      <c r="CW113" s="129"/>
      <c r="CX113" s="149"/>
      <c r="CY113" s="149"/>
      <c r="CZ113" s="117">
        <v>45022</v>
      </c>
      <c r="DA113" s="117">
        <v>45025</v>
      </c>
      <c r="DB113" s="117"/>
      <c r="DC113" s="117">
        <v>45025</v>
      </c>
      <c r="DD113" s="133">
        <v>100</v>
      </c>
      <c r="DE113" s="117">
        <v>45025</v>
      </c>
      <c r="DF113" s="138"/>
      <c r="DG113" s="138">
        <v>45007</v>
      </c>
      <c r="DH113" s="139" t="s">
        <v>4446</v>
      </c>
      <c r="DI113" s="117">
        <v>45043</v>
      </c>
      <c r="DJ113" s="117">
        <v>45043</v>
      </c>
      <c r="DK113" s="117">
        <v>45043</v>
      </c>
      <c r="DL113" s="117">
        <v>45043</v>
      </c>
      <c r="DM113" s="240"/>
      <c r="DN113" s="240"/>
      <c r="DO113" s="240"/>
      <c r="DP113" s="240"/>
      <c r="DQ113" s="271"/>
      <c r="DR113" s="240"/>
      <c r="DS113" s="240"/>
      <c r="DT113" s="117">
        <v>45056</v>
      </c>
      <c r="DU113" s="117"/>
      <c r="DV113" s="117"/>
      <c r="DW113" s="117"/>
      <c r="DX113" s="133"/>
      <c r="DY113" s="117"/>
      <c r="DZ113" s="240"/>
      <c r="EA113" s="117">
        <v>45044</v>
      </c>
      <c r="EB113" s="117">
        <v>45044</v>
      </c>
      <c r="EC113" s="240"/>
      <c r="ED113" s="117">
        <v>45044</v>
      </c>
      <c r="EE113" s="116">
        <v>100</v>
      </c>
      <c r="EF113" s="117">
        <v>45044</v>
      </c>
      <c r="EG113" s="240" t="s">
        <v>4457</v>
      </c>
      <c r="EH113" s="117"/>
      <c r="EI113" s="117"/>
      <c r="EJ113" s="117"/>
      <c r="EK113" s="117"/>
      <c r="EL113" s="133"/>
      <c r="EM113" s="117"/>
      <c r="EN113" s="122"/>
      <c r="EO113" s="141"/>
      <c r="EP113" s="141"/>
      <c r="EQ113" s="141"/>
      <c r="ER113" s="141"/>
      <c r="ES113" s="141"/>
      <c r="ET113" s="141"/>
      <c r="EU113" s="141"/>
      <c r="EV113" s="240"/>
      <c r="EW113" s="240"/>
      <c r="EX113" s="240"/>
      <c r="EY113" s="240"/>
      <c r="EZ113" s="240"/>
      <c r="FA113" s="240"/>
      <c r="FB113" s="240"/>
      <c r="FC113" s="117">
        <v>45059</v>
      </c>
      <c r="FD113" s="117"/>
      <c r="FE113" s="117"/>
      <c r="FF113" s="117"/>
      <c r="FG113" s="133"/>
      <c r="FH113" s="133"/>
      <c r="FI113" s="117"/>
      <c r="FJ113" s="142"/>
      <c r="FK113" s="142"/>
      <c r="FL113" s="143">
        <v>243347</v>
      </c>
      <c r="FM113" s="143">
        <v>243347</v>
      </c>
      <c r="FN113" s="139" t="s">
        <v>708</v>
      </c>
      <c r="FO113" s="142"/>
      <c r="FP113" s="142"/>
      <c r="FQ113" s="143">
        <v>243347</v>
      </c>
      <c r="FR113" s="143">
        <v>243347</v>
      </c>
      <c r="FS113" s="139" t="s">
        <v>708</v>
      </c>
    </row>
    <row r="114" spans="1:175" ht="20.100000000000001" customHeight="1" x14ac:dyDescent="0.5">
      <c r="A114" s="109">
        <v>113</v>
      </c>
      <c r="B114" s="109" t="s">
        <v>674</v>
      </c>
      <c r="C114" s="109">
        <v>113</v>
      </c>
      <c r="D114" s="110" t="s">
        <v>675</v>
      </c>
      <c r="E114" s="110" t="s">
        <v>676</v>
      </c>
      <c r="F114" s="110" t="s">
        <v>1202</v>
      </c>
      <c r="G114" s="111" t="s">
        <v>384</v>
      </c>
      <c r="H114" s="110" t="s">
        <v>1203</v>
      </c>
      <c r="I114" s="110" t="s">
        <v>1683</v>
      </c>
      <c r="J114" s="110"/>
      <c r="K114" s="240" t="s">
        <v>1684</v>
      </c>
      <c r="L114" s="111" t="s">
        <v>1270</v>
      </c>
      <c r="M114" s="111"/>
      <c r="N114" s="111" t="s">
        <v>1207</v>
      </c>
      <c r="O114" s="112" t="s">
        <v>1685</v>
      </c>
      <c r="P114" s="113">
        <v>12.3600583114382</v>
      </c>
      <c r="Q114" s="113">
        <v>102.518893667616</v>
      </c>
      <c r="R114" s="48" t="s">
        <v>1686</v>
      </c>
      <c r="S114" s="114" t="s">
        <v>1687</v>
      </c>
      <c r="T114" s="115"/>
      <c r="U114" s="115"/>
      <c r="V114" s="115"/>
      <c r="W114" s="115"/>
      <c r="X114" s="115"/>
      <c r="Y114" s="115"/>
      <c r="Z114" s="181"/>
      <c r="AA114" s="181"/>
      <c r="AB114" s="115"/>
      <c r="AC114" s="211"/>
      <c r="AD114" s="166" t="s">
        <v>1224</v>
      </c>
      <c r="AE114" s="266" t="s">
        <v>1225</v>
      </c>
      <c r="AF114" s="273">
        <v>44984</v>
      </c>
      <c r="AG114" s="273">
        <v>44981</v>
      </c>
      <c r="AH114" s="118" t="s">
        <v>691</v>
      </c>
      <c r="AI114" s="118" t="s">
        <v>692</v>
      </c>
      <c r="AJ114" s="145">
        <v>3.8</v>
      </c>
      <c r="AK114" s="146">
        <v>15</v>
      </c>
      <c r="AL114" s="146">
        <v>2.5</v>
      </c>
      <c r="AM114" s="146">
        <v>57</v>
      </c>
      <c r="AN114" s="147">
        <v>1</v>
      </c>
      <c r="AO114" s="147">
        <v>2</v>
      </c>
      <c r="AP114" s="116" t="s">
        <v>1688</v>
      </c>
      <c r="AQ114" s="147" t="s">
        <v>1236</v>
      </c>
      <c r="AR114" s="147">
        <v>3</v>
      </c>
      <c r="AS114" s="149"/>
      <c r="AT114" s="122"/>
      <c r="AU114" s="142"/>
      <c r="AV114" s="149"/>
      <c r="AW114" s="150"/>
      <c r="AX114" s="149"/>
      <c r="AY114" s="149"/>
      <c r="AZ114" s="149"/>
      <c r="BA114" s="149"/>
      <c r="BB114" s="149"/>
      <c r="BC114" s="149"/>
      <c r="BD114" s="150" t="s">
        <v>698</v>
      </c>
      <c r="BE114" s="150"/>
      <c r="BF114" s="150"/>
      <c r="BG114" s="151" t="s">
        <v>699</v>
      </c>
      <c r="BH114" s="151" t="s">
        <v>700</v>
      </c>
      <c r="BI114" s="151" t="s">
        <v>701</v>
      </c>
      <c r="BJ114" s="152"/>
      <c r="BK114" s="152"/>
      <c r="BL114" s="153"/>
      <c r="BM114" s="154"/>
      <c r="BN114" s="155" t="s">
        <v>1685</v>
      </c>
      <c r="BO114" s="196" t="s">
        <v>1685</v>
      </c>
      <c r="BP114" s="196"/>
      <c r="BQ114" s="269" t="s">
        <v>1215</v>
      </c>
      <c r="BR114" s="269" t="s">
        <v>1143</v>
      </c>
      <c r="BS114" s="273">
        <v>44981</v>
      </c>
      <c r="BT114" s="133">
        <v>100</v>
      </c>
      <c r="BU114" s="132">
        <v>44981</v>
      </c>
      <c r="BV114" s="132"/>
      <c r="BW114" s="132"/>
      <c r="BX114" s="134"/>
      <c r="BY114" s="134"/>
      <c r="BZ114" s="134"/>
      <c r="CA114" s="132"/>
      <c r="CB114" s="135"/>
      <c r="CC114" s="132"/>
      <c r="CD114" s="132"/>
      <c r="CE114" s="136"/>
      <c r="CF114" s="136"/>
      <c r="CG114" s="136"/>
      <c r="CH114" s="135"/>
      <c r="CI114" s="129"/>
      <c r="CJ114" s="132">
        <v>44992</v>
      </c>
      <c r="CK114" s="132">
        <v>44992</v>
      </c>
      <c r="CL114" s="132"/>
      <c r="CM114" s="132">
        <v>44992</v>
      </c>
      <c r="CN114" s="133">
        <v>100</v>
      </c>
      <c r="CO114" s="132">
        <v>44992</v>
      </c>
      <c r="CP114" s="132"/>
      <c r="CQ114" s="132">
        <v>44992</v>
      </c>
      <c r="CR114" s="132">
        <v>44992</v>
      </c>
      <c r="CS114" s="132"/>
      <c r="CT114" s="132">
        <v>44992</v>
      </c>
      <c r="CU114" s="133">
        <v>100</v>
      </c>
      <c r="CV114" s="117">
        <v>44992</v>
      </c>
      <c r="CW114" s="132"/>
      <c r="CX114" s="149"/>
      <c r="CY114" s="149"/>
      <c r="CZ114" s="117">
        <v>45020</v>
      </c>
      <c r="DA114" s="117">
        <v>45023</v>
      </c>
      <c r="DB114" s="117"/>
      <c r="DC114" s="117">
        <v>45024</v>
      </c>
      <c r="DD114" s="133">
        <v>100</v>
      </c>
      <c r="DE114" s="117">
        <v>45024</v>
      </c>
      <c r="DF114" s="138"/>
      <c r="DG114" s="138">
        <v>45007</v>
      </c>
      <c r="DH114" s="139" t="s">
        <v>4446</v>
      </c>
      <c r="DI114" s="117">
        <v>45042</v>
      </c>
      <c r="DJ114" s="117">
        <v>45042</v>
      </c>
      <c r="DK114" s="117">
        <v>45042</v>
      </c>
      <c r="DL114" s="117">
        <v>45042</v>
      </c>
      <c r="DM114" s="240"/>
      <c r="DN114" s="240"/>
      <c r="DO114" s="240"/>
      <c r="DP114" s="240"/>
      <c r="DQ114" s="271"/>
      <c r="DR114" s="240"/>
      <c r="DS114" s="240"/>
      <c r="DT114" s="117">
        <v>45052</v>
      </c>
      <c r="DU114" s="117">
        <v>45052</v>
      </c>
      <c r="DV114" s="117"/>
      <c r="DW114" s="117">
        <v>45052</v>
      </c>
      <c r="DX114" s="133">
        <v>100</v>
      </c>
      <c r="DY114" s="117">
        <v>45052</v>
      </c>
      <c r="DZ114" s="240"/>
      <c r="EA114" s="117"/>
      <c r="EB114" s="117"/>
      <c r="EC114" s="240"/>
      <c r="ED114" s="117"/>
      <c r="EE114" s="240"/>
      <c r="EF114" s="117"/>
      <c r="EG114" s="240"/>
      <c r="EH114" s="117">
        <v>45052</v>
      </c>
      <c r="EI114" s="117">
        <v>45052</v>
      </c>
      <c r="EJ114" s="117">
        <v>45052</v>
      </c>
      <c r="EK114" s="117">
        <v>45053</v>
      </c>
      <c r="EL114" s="116">
        <v>60</v>
      </c>
      <c r="EM114" s="117"/>
      <c r="EN114" s="122" t="s">
        <v>4448</v>
      </c>
      <c r="EO114" s="141"/>
      <c r="EP114" s="141"/>
      <c r="EQ114" s="141"/>
      <c r="ER114" s="141"/>
      <c r="ES114" s="141"/>
      <c r="ET114" s="141"/>
      <c r="EU114" s="141"/>
      <c r="EV114" s="240"/>
      <c r="EW114" s="240"/>
      <c r="EX114" s="240"/>
      <c r="EY114" s="240"/>
      <c r="EZ114" s="240"/>
      <c r="FA114" s="240"/>
      <c r="FB114" s="240"/>
      <c r="FC114" s="117">
        <v>45056</v>
      </c>
      <c r="FD114" s="117"/>
      <c r="FE114" s="117"/>
      <c r="FF114" s="117"/>
      <c r="FG114" s="133"/>
      <c r="FH114" s="133"/>
      <c r="FI114" s="117"/>
      <c r="FJ114" s="142"/>
      <c r="FK114" s="142"/>
      <c r="FL114" s="143"/>
      <c r="FM114" s="143"/>
      <c r="FN114" s="139"/>
      <c r="FO114" s="142"/>
      <c r="FP114" s="142"/>
      <c r="FQ114" s="143"/>
      <c r="FR114" s="143"/>
      <c r="FS114" s="139"/>
    </row>
    <row r="115" spans="1:175" ht="20.100000000000001" customHeight="1" x14ac:dyDescent="0.5">
      <c r="A115" s="109">
        <v>114</v>
      </c>
      <c r="B115" s="109" t="s">
        <v>674</v>
      </c>
      <c r="C115" s="109">
        <v>114</v>
      </c>
      <c r="D115" s="110" t="s">
        <v>675</v>
      </c>
      <c r="E115" s="110" t="s">
        <v>676</v>
      </c>
      <c r="F115" s="110" t="s">
        <v>1202</v>
      </c>
      <c r="G115" s="111" t="s">
        <v>384</v>
      </c>
      <c r="H115" s="110" t="s">
        <v>1689</v>
      </c>
      <c r="I115" s="110" t="s">
        <v>1690</v>
      </c>
      <c r="J115" s="110"/>
      <c r="K115" s="310" t="s">
        <v>1691</v>
      </c>
      <c r="L115" s="111" t="s">
        <v>1654</v>
      </c>
      <c r="M115" s="111"/>
      <c r="N115" s="111" t="s">
        <v>1207</v>
      </c>
      <c r="O115" s="112" t="s">
        <v>1692</v>
      </c>
      <c r="P115" s="113">
        <v>12.2668843268558</v>
      </c>
      <c r="Q115" s="113">
        <v>102.49706489645099</v>
      </c>
      <c r="R115" s="114" t="s">
        <v>1693</v>
      </c>
      <c r="S115" s="114" t="s">
        <v>1694</v>
      </c>
      <c r="T115" s="115"/>
      <c r="U115" s="115"/>
      <c r="V115" s="115"/>
      <c r="W115" s="115"/>
      <c r="X115" s="115"/>
      <c r="Y115" s="115"/>
      <c r="Z115" s="181"/>
      <c r="AA115" s="181"/>
      <c r="AB115" s="115"/>
      <c r="AC115" s="211"/>
      <c r="AD115" s="166" t="s">
        <v>1224</v>
      </c>
      <c r="AE115" s="166" t="s">
        <v>1225</v>
      </c>
      <c r="AF115" s="273">
        <v>44984</v>
      </c>
      <c r="AG115" s="132">
        <v>44984</v>
      </c>
      <c r="AH115" s="118" t="s">
        <v>691</v>
      </c>
      <c r="AI115" s="118" t="s">
        <v>692</v>
      </c>
      <c r="AJ115" s="145"/>
      <c r="AK115" s="146"/>
      <c r="AL115" s="146"/>
      <c r="AM115" s="146"/>
      <c r="AN115" s="147"/>
      <c r="AO115" s="147"/>
      <c r="AP115" s="116"/>
      <c r="AQ115" s="147"/>
      <c r="AR115" s="147"/>
      <c r="AS115" s="149"/>
      <c r="AT115" s="122"/>
      <c r="AU115" s="142"/>
      <c r="AV115" s="149"/>
      <c r="AW115" s="150"/>
      <c r="AX115" s="149"/>
      <c r="AY115" s="149"/>
      <c r="AZ115" s="149"/>
      <c r="BA115" s="149"/>
      <c r="BB115" s="149"/>
      <c r="BC115" s="149"/>
      <c r="BD115" s="150" t="s">
        <v>698</v>
      </c>
      <c r="BE115" s="150"/>
      <c r="BF115" s="150"/>
      <c r="BG115" s="151" t="s">
        <v>699</v>
      </c>
      <c r="BH115" s="151" t="s">
        <v>700</v>
      </c>
      <c r="BI115" s="151" t="s">
        <v>701</v>
      </c>
      <c r="BJ115" s="152"/>
      <c r="BK115" s="152"/>
      <c r="BL115" s="153"/>
      <c r="BM115" s="154"/>
      <c r="BN115" s="155" t="s">
        <v>1692</v>
      </c>
      <c r="BO115" s="196" t="s">
        <v>1692</v>
      </c>
      <c r="BP115" s="196"/>
      <c r="BQ115" s="269" t="s">
        <v>1215</v>
      </c>
      <c r="BR115" s="116" t="s">
        <v>1143</v>
      </c>
      <c r="BS115" s="132">
        <v>44984</v>
      </c>
      <c r="BT115" s="133">
        <v>100</v>
      </c>
      <c r="BU115" s="132">
        <v>44984</v>
      </c>
      <c r="BV115" s="132"/>
      <c r="BW115" s="132"/>
      <c r="BX115" s="134"/>
      <c r="BY115" s="134"/>
      <c r="BZ115" s="134"/>
      <c r="CA115" s="132"/>
      <c r="CB115" s="135"/>
      <c r="CC115" s="132"/>
      <c r="CD115" s="132"/>
      <c r="CE115" s="136"/>
      <c r="CF115" s="136"/>
      <c r="CG115" s="136"/>
      <c r="CH115" s="135"/>
      <c r="CI115" s="129"/>
      <c r="CJ115" s="244">
        <v>45016</v>
      </c>
      <c r="CK115" s="244">
        <v>45016</v>
      </c>
      <c r="CL115" s="309"/>
      <c r="CM115" s="244">
        <v>45016</v>
      </c>
      <c r="CN115" s="165">
        <v>100</v>
      </c>
      <c r="CO115" s="244">
        <v>45016</v>
      </c>
      <c r="CP115" s="240"/>
      <c r="CQ115" s="132">
        <v>45016</v>
      </c>
      <c r="CR115" s="132">
        <v>45016</v>
      </c>
      <c r="CS115" s="240"/>
      <c r="CT115" s="132">
        <v>45016</v>
      </c>
      <c r="CU115" s="133">
        <v>100</v>
      </c>
      <c r="CV115" s="132">
        <v>45016</v>
      </c>
      <c r="CW115" s="129"/>
      <c r="CX115" s="149"/>
      <c r="CY115" s="149"/>
      <c r="CZ115" s="117">
        <v>45020</v>
      </c>
      <c r="DA115" s="117">
        <v>45024</v>
      </c>
      <c r="DB115" s="117"/>
      <c r="DC115" s="117">
        <v>45024</v>
      </c>
      <c r="DD115" s="133">
        <v>100</v>
      </c>
      <c r="DE115" s="117">
        <v>45024</v>
      </c>
      <c r="DF115" s="138"/>
      <c r="DG115" s="138">
        <v>45019</v>
      </c>
      <c r="DH115" s="139" t="s">
        <v>4413</v>
      </c>
      <c r="DI115" s="117">
        <v>45036</v>
      </c>
      <c r="DJ115" s="117">
        <v>45036</v>
      </c>
      <c r="DK115" s="117">
        <v>45036</v>
      </c>
      <c r="DL115" s="117">
        <v>45036</v>
      </c>
      <c r="DM115" s="240"/>
      <c r="DN115" s="240"/>
      <c r="DO115" s="240"/>
      <c r="DP115" s="240"/>
      <c r="DQ115" s="271"/>
      <c r="DR115" s="240"/>
      <c r="DS115" s="240"/>
      <c r="DT115" s="117">
        <v>45054</v>
      </c>
      <c r="DU115" s="117"/>
      <c r="DV115" s="117"/>
      <c r="DW115" s="117"/>
      <c r="DX115" s="133"/>
      <c r="DY115" s="117"/>
      <c r="DZ115" s="240"/>
      <c r="EA115" s="117"/>
      <c r="EB115" s="117"/>
      <c r="EC115" s="240"/>
      <c r="ED115" s="117"/>
      <c r="EE115" s="240"/>
      <c r="EF115" s="117"/>
      <c r="EG115" s="240"/>
      <c r="EH115" s="222">
        <v>45053</v>
      </c>
      <c r="EI115" s="222">
        <v>45053</v>
      </c>
      <c r="EJ115" s="222">
        <v>45053</v>
      </c>
      <c r="EK115" s="222">
        <v>45054</v>
      </c>
      <c r="EL115" s="440">
        <v>60</v>
      </c>
      <c r="EM115" s="117"/>
      <c r="EN115" s="122" t="s">
        <v>4702</v>
      </c>
      <c r="EO115" s="141"/>
      <c r="EP115" s="141"/>
      <c r="EQ115" s="141"/>
      <c r="ER115" s="141"/>
      <c r="ES115" s="141"/>
      <c r="ET115" s="141"/>
      <c r="EU115" s="141"/>
      <c r="EV115" s="240"/>
      <c r="EW115" s="240"/>
      <c r="EX115" s="240"/>
      <c r="EY115" s="240"/>
      <c r="EZ115" s="240"/>
      <c r="FA115" s="240"/>
      <c r="FB115" s="240"/>
      <c r="FC115" s="117">
        <v>45058</v>
      </c>
      <c r="FD115" s="117"/>
      <c r="FE115" s="117"/>
      <c r="FF115" s="117"/>
      <c r="FG115" s="133"/>
      <c r="FH115" s="133"/>
      <c r="FI115" s="117"/>
      <c r="FJ115" s="142"/>
      <c r="FK115" s="142"/>
      <c r="FL115" s="143">
        <v>243347</v>
      </c>
      <c r="FM115" s="143">
        <v>243347</v>
      </c>
      <c r="FN115" s="139" t="s">
        <v>708</v>
      </c>
      <c r="FO115" s="142"/>
      <c r="FP115" s="142"/>
      <c r="FQ115" s="143">
        <v>243347</v>
      </c>
      <c r="FR115" s="143">
        <v>243347</v>
      </c>
      <c r="FS115" s="139" t="s">
        <v>708</v>
      </c>
    </row>
    <row r="116" spans="1:175" ht="20.100000000000001" customHeight="1" x14ac:dyDescent="0.5">
      <c r="A116" s="109">
        <v>115</v>
      </c>
      <c r="B116" s="109" t="s">
        <v>674</v>
      </c>
      <c r="C116" s="109">
        <v>115</v>
      </c>
      <c r="D116" s="110" t="s">
        <v>675</v>
      </c>
      <c r="E116" s="110" t="s">
        <v>676</v>
      </c>
      <c r="F116" s="110" t="s">
        <v>1202</v>
      </c>
      <c r="G116" s="111" t="s">
        <v>384</v>
      </c>
      <c r="H116" s="110" t="s">
        <v>1695</v>
      </c>
      <c r="I116" s="110" t="s">
        <v>1695</v>
      </c>
      <c r="J116" s="110"/>
      <c r="K116" s="293" t="s">
        <v>1696</v>
      </c>
      <c r="L116" s="111" t="s">
        <v>1270</v>
      </c>
      <c r="M116" s="111"/>
      <c r="N116" s="111" t="s">
        <v>1207</v>
      </c>
      <c r="O116" s="111" t="s">
        <v>1697</v>
      </c>
      <c r="P116" s="113">
        <v>12.131127726941701</v>
      </c>
      <c r="Q116" s="113">
        <v>102.275941225285</v>
      </c>
      <c r="R116" s="114" t="s">
        <v>1698</v>
      </c>
      <c r="S116" s="114"/>
      <c r="T116" s="115"/>
      <c r="U116" s="115"/>
      <c r="V116" s="115"/>
      <c r="W116" s="115" t="s">
        <v>1699</v>
      </c>
      <c r="X116" s="115"/>
      <c r="Y116" s="115"/>
      <c r="Z116" s="181"/>
      <c r="AA116" s="181"/>
      <c r="AB116" s="115"/>
      <c r="AC116" s="211"/>
      <c r="AD116" s="166" t="s">
        <v>1224</v>
      </c>
      <c r="AE116" s="266" t="s">
        <v>1225</v>
      </c>
      <c r="AF116" s="273">
        <v>44985</v>
      </c>
      <c r="AG116" s="132">
        <v>44984</v>
      </c>
      <c r="AH116" s="118" t="s">
        <v>691</v>
      </c>
      <c r="AI116" s="118" t="s">
        <v>692</v>
      </c>
      <c r="AJ116" s="145"/>
      <c r="AK116" s="146"/>
      <c r="AL116" s="146"/>
      <c r="AM116" s="146"/>
      <c r="AN116" s="147"/>
      <c r="AO116" s="147"/>
      <c r="AP116" s="116"/>
      <c r="AQ116" s="147"/>
      <c r="AR116" s="147"/>
      <c r="AS116" s="149"/>
      <c r="AT116" s="122"/>
      <c r="AU116" s="142"/>
      <c r="AV116" s="149"/>
      <c r="AW116" s="150"/>
      <c r="AX116" s="149"/>
      <c r="AY116" s="149"/>
      <c r="AZ116" s="149"/>
      <c r="BA116" s="149"/>
      <c r="BB116" s="149"/>
      <c r="BC116" s="149"/>
      <c r="BD116" s="150" t="s">
        <v>698</v>
      </c>
      <c r="BE116" s="150"/>
      <c r="BF116" s="150"/>
      <c r="BG116" s="151" t="s">
        <v>699</v>
      </c>
      <c r="BH116" s="151" t="s">
        <v>700</v>
      </c>
      <c r="BI116" s="151" t="s">
        <v>701</v>
      </c>
      <c r="BJ116" s="152"/>
      <c r="BK116" s="152"/>
      <c r="BL116" s="153"/>
      <c r="BM116" s="154"/>
      <c r="BN116" s="155" t="s">
        <v>1697</v>
      </c>
      <c r="BO116" s="311" t="s">
        <v>1697</v>
      </c>
      <c r="BP116" s="196"/>
      <c r="BQ116" s="269" t="s">
        <v>1215</v>
      </c>
      <c r="BR116" s="116" t="s">
        <v>1143</v>
      </c>
      <c r="BS116" s="132">
        <v>44984</v>
      </c>
      <c r="BT116" s="133">
        <v>100</v>
      </c>
      <c r="BU116" s="132">
        <v>44984</v>
      </c>
      <c r="BV116" s="132"/>
      <c r="BW116" s="132"/>
      <c r="BX116" s="134"/>
      <c r="BY116" s="134"/>
      <c r="BZ116" s="134"/>
      <c r="CA116" s="132"/>
      <c r="CB116" s="135"/>
      <c r="CC116" s="132"/>
      <c r="CD116" s="132"/>
      <c r="CE116" s="136"/>
      <c r="CF116" s="136"/>
      <c r="CG116" s="136"/>
      <c r="CH116" s="135"/>
      <c r="CI116" s="129"/>
      <c r="CJ116" s="132">
        <v>45023</v>
      </c>
      <c r="CK116" s="132">
        <v>45023</v>
      </c>
      <c r="CL116" s="132"/>
      <c r="CM116" s="132">
        <v>45023</v>
      </c>
      <c r="CN116" s="133">
        <v>100</v>
      </c>
      <c r="CO116" s="132">
        <v>45023</v>
      </c>
      <c r="CP116" s="240"/>
      <c r="CQ116" s="132">
        <v>45023</v>
      </c>
      <c r="CR116" s="132">
        <v>45019</v>
      </c>
      <c r="CS116" s="132"/>
      <c r="CT116" s="132">
        <v>45020</v>
      </c>
      <c r="CU116" s="133">
        <v>100</v>
      </c>
      <c r="CV116" s="117">
        <v>45021</v>
      </c>
      <c r="CW116" s="129" t="s">
        <v>1700</v>
      </c>
      <c r="CX116" s="149"/>
      <c r="CY116" s="149"/>
      <c r="CZ116" s="117">
        <v>45026</v>
      </c>
      <c r="DA116" s="117">
        <v>45026</v>
      </c>
      <c r="DB116" s="117"/>
      <c r="DC116" s="117">
        <v>45027</v>
      </c>
      <c r="DD116" s="133">
        <v>100</v>
      </c>
      <c r="DE116" s="117">
        <v>45027</v>
      </c>
      <c r="DF116" s="138"/>
      <c r="DG116" s="138">
        <v>45007</v>
      </c>
      <c r="DH116" s="139" t="s">
        <v>4446</v>
      </c>
      <c r="DI116" s="117">
        <v>45041</v>
      </c>
      <c r="DJ116" s="117">
        <v>45041</v>
      </c>
      <c r="DK116" s="117">
        <v>45041</v>
      </c>
      <c r="DL116" s="117">
        <v>45041</v>
      </c>
      <c r="DM116" s="240"/>
      <c r="DN116" s="240"/>
      <c r="DO116" s="240"/>
      <c r="DP116" s="240"/>
      <c r="DQ116" s="271"/>
      <c r="DR116" s="240"/>
      <c r="DS116" s="240"/>
      <c r="DT116" s="117">
        <v>45056</v>
      </c>
      <c r="DU116" s="117"/>
      <c r="DV116" s="117"/>
      <c r="DW116" s="117"/>
      <c r="DX116" s="133"/>
      <c r="DY116" s="117"/>
      <c r="DZ116" s="240"/>
      <c r="EA116" s="117"/>
      <c r="EB116" s="117"/>
      <c r="EC116" s="240"/>
      <c r="ED116" s="117"/>
      <c r="EE116" s="240"/>
      <c r="EF116" s="117"/>
      <c r="EG116" s="240"/>
      <c r="EH116" s="222">
        <v>45053</v>
      </c>
      <c r="EI116" s="222">
        <v>45053</v>
      </c>
      <c r="EJ116" s="222">
        <v>45053</v>
      </c>
      <c r="EK116" s="222">
        <v>45054</v>
      </c>
      <c r="EL116" s="440">
        <v>60</v>
      </c>
      <c r="EM116" s="117"/>
      <c r="EN116" s="122" t="s">
        <v>4703</v>
      </c>
      <c r="EO116" s="141"/>
      <c r="EP116" s="141"/>
      <c r="EQ116" s="141"/>
      <c r="ER116" s="141"/>
      <c r="ES116" s="141"/>
      <c r="ET116" s="141"/>
      <c r="EU116" s="141"/>
      <c r="EV116" s="240"/>
      <c r="EW116" s="240"/>
      <c r="EX116" s="240"/>
      <c r="EY116" s="240"/>
      <c r="EZ116" s="240"/>
      <c r="FA116" s="240"/>
      <c r="FB116" s="240"/>
      <c r="FC116" s="117">
        <v>45059</v>
      </c>
      <c r="FD116" s="117"/>
      <c r="FE116" s="117"/>
      <c r="FF116" s="117"/>
      <c r="FG116" s="133"/>
      <c r="FH116" s="133"/>
      <c r="FI116" s="117"/>
      <c r="FJ116" s="142"/>
      <c r="FK116" s="142"/>
      <c r="FL116" s="143">
        <v>243347</v>
      </c>
      <c r="FM116" s="143">
        <v>243347</v>
      </c>
      <c r="FN116" s="139" t="s">
        <v>708</v>
      </c>
      <c r="FO116" s="142"/>
      <c r="FP116" s="142"/>
      <c r="FQ116" s="143">
        <v>243347</v>
      </c>
      <c r="FR116" s="143">
        <v>243347</v>
      </c>
      <c r="FS116" s="139" t="s">
        <v>708</v>
      </c>
    </row>
    <row r="117" spans="1:175" ht="20.100000000000001" customHeight="1" x14ac:dyDescent="0.5">
      <c r="A117" s="109">
        <v>116</v>
      </c>
      <c r="B117" s="109" t="s">
        <v>674</v>
      </c>
      <c r="C117" s="109">
        <v>116</v>
      </c>
      <c r="D117" s="110" t="s">
        <v>675</v>
      </c>
      <c r="E117" s="110" t="s">
        <v>676</v>
      </c>
      <c r="F117" s="110" t="s">
        <v>1202</v>
      </c>
      <c r="G117" s="111" t="s">
        <v>384</v>
      </c>
      <c r="H117" s="110" t="s">
        <v>1666</v>
      </c>
      <c r="I117" s="110" t="s">
        <v>1701</v>
      </c>
      <c r="J117" s="110"/>
      <c r="K117" s="293" t="s">
        <v>1702</v>
      </c>
      <c r="L117" s="111"/>
      <c r="M117" s="111"/>
      <c r="N117" s="111" t="s">
        <v>1207</v>
      </c>
      <c r="O117" s="112" t="s">
        <v>1704</v>
      </c>
      <c r="P117" s="113">
        <v>12.2160669349602</v>
      </c>
      <c r="Q117" s="113">
        <v>102.30642599645</v>
      </c>
      <c r="R117" s="114" t="s">
        <v>1705</v>
      </c>
      <c r="S117" s="114" t="s">
        <v>1706</v>
      </c>
      <c r="T117" s="115"/>
      <c r="U117" s="115"/>
      <c r="V117" s="115"/>
      <c r="W117" s="115"/>
      <c r="X117" s="115"/>
      <c r="Y117" s="115"/>
      <c r="Z117" s="181"/>
      <c r="AA117" s="181"/>
      <c r="AB117" s="115"/>
      <c r="AC117" s="211"/>
      <c r="AD117" s="166" t="s">
        <v>1224</v>
      </c>
      <c r="AE117" s="166" t="s">
        <v>1225</v>
      </c>
      <c r="AF117" s="273">
        <v>44985</v>
      </c>
      <c r="AG117" s="273">
        <v>44985</v>
      </c>
      <c r="AH117" s="118" t="s">
        <v>691</v>
      </c>
      <c r="AI117" s="118" t="s">
        <v>692</v>
      </c>
      <c r="AJ117" s="145"/>
      <c r="AK117" s="146"/>
      <c r="AL117" s="146"/>
      <c r="AM117" s="146"/>
      <c r="AN117" s="147"/>
      <c r="AO117" s="147"/>
      <c r="AP117" s="116"/>
      <c r="AQ117" s="147"/>
      <c r="AR117" s="147"/>
      <c r="AS117" s="149"/>
      <c r="AT117" s="122"/>
      <c r="AU117" s="142"/>
      <c r="AV117" s="149"/>
      <c r="AW117" s="150"/>
      <c r="AX117" s="149"/>
      <c r="AY117" s="149"/>
      <c r="AZ117" s="149"/>
      <c r="BA117" s="149"/>
      <c r="BB117" s="149"/>
      <c r="BC117" s="149"/>
      <c r="BD117" s="150" t="s">
        <v>698</v>
      </c>
      <c r="BE117" s="150"/>
      <c r="BF117" s="150"/>
      <c r="BG117" s="151" t="s">
        <v>699</v>
      </c>
      <c r="BH117" s="151" t="s">
        <v>700</v>
      </c>
      <c r="BI117" s="151" t="s">
        <v>701</v>
      </c>
      <c r="BJ117" s="152"/>
      <c r="BK117" s="152"/>
      <c r="BL117" s="153"/>
      <c r="BM117" s="154"/>
      <c r="BN117" s="155" t="s">
        <v>1704</v>
      </c>
      <c r="BO117" s="257" t="s">
        <v>1703</v>
      </c>
      <c r="BP117" s="257" t="s">
        <v>703</v>
      </c>
      <c r="BQ117" s="269" t="s">
        <v>1215</v>
      </c>
      <c r="BR117" s="269" t="s">
        <v>1143</v>
      </c>
      <c r="BS117" s="273">
        <v>44985</v>
      </c>
      <c r="BT117" s="133">
        <v>100</v>
      </c>
      <c r="BU117" s="132">
        <v>44985</v>
      </c>
      <c r="BV117" s="132"/>
      <c r="BW117" s="132"/>
      <c r="BX117" s="134"/>
      <c r="BY117" s="134"/>
      <c r="BZ117" s="134"/>
      <c r="CA117" s="132"/>
      <c r="CB117" s="135"/>
      <c r="CC117" s="132"/>
      <c r="CD117" s="132"/>
      <c r="CE117" s="136"/>
      <c r="CF117" s="136"/>
      <c r="CG117" s="136"/>
      <c r="CH117" s="135"/>
      <c r="CI117" s="129"/>
      <c r="CJ117" s="132">
        <v>44998</v>
      </c>
      <c r="CK117" s="132">
        <v>44998</v>
      </c>
      <c r="CL117" s="132"/>
      <c r="CM117" s="132">
        <v>44998</v>
      </c>
      <c r="CN117" s="133">
        <v>100</v>
      </c>
      <c r="CO117" s="132">
        <v>44998</v>
      </c>
      <c r="CP117" s="240"/>
      <c r="CQ117" s="132">
        <v>44998</v>
      </c>
      <c r="CR117" s="132">
        <v>44998</v>
      </c>
      <c r="CS117" s="240"/>
      <c r="CT117" s="132">
        <v>44998</v>
      </c>
      <c r="CU117" s="133">
        <v>100</v>
      </c>
      <c r="CV117" s="132">
        <v>44998</v>
      </c>
      <c r="CW117" s="116"/>
      <c r="CX117" s="149"/>
      <c r="CY117" s="149"/>
      <c r="CZ117" s="117">
        <v>45021</v>
      </c>
      <c r="DA117" s="117">
        <v>45025</v>
      </c>
      <c r="DB117" s="117"/>
      <c r="DC117" s="117">
        <v>45026</v>
      </c>
      <c r="DD117" s="133">
        <v>100</v>
      </c>
      <c r="DE117" s="117">
        <v>45026</v>
      </c>
      <c r="DF117" s="138"/>
      <c r="DG117" s="138">
        <v>45007</v>
      </c>
      <c r="DH117" s="139" t="s">
        <v>4446</v>
      </c>
      <c r="DI117" s="117">
        <v>45043</v>
      </c>
      <c r="DJ117" s="117">
        <v>45043</v>
      </c>
      <c r="DK117" s="117">
        <v>45043</v>
      </c>
      <c r="DL117" s="117">
        <v>45043</v>
      </c>
      <c r="DM117" s="240"/>
      <c r="DN117" s="240"/>
      <c r="DO117" s="240"/>
      <c r="DP117" s="240"/>
      <c r="DQ117" s="271"/>
      <c r="DR117" s="240"/>
      <c r="DS117" s="240"/>
      <c r="DT117" s="117">
        <v>45053</v>
      </c>
      <c r="DU117" s="117">
        <v>45054</v>
      </c>
      <c r="DV117" s="117"/>
      <c r="DW117" s="117">
        <v>45054</v>
      </c>
      <c r="DX117" s="133">
        <v>100</v>
      </c>
      <c r="DY117" s="117">
        <v>45054</v>
      </c>
      <c r="DZ117" s="240"/>
      <c r="EA117" s="117">
        <v>45044</v>
      </c>
      <c r="EB117" s="117">
        <v>45044</v>
      </c>
      <c r="EC117" s="240"/>
      <c r="ED117" s="117">
        <v>45044</v>
      </c>
      <c r="EE117" s="116">
        <v>100</v>
      </c>
      <c r="EF117" s="117">
        <v>45044</v>
      </c>
      <c r="EG117" s="240" t="s">
        <v>4457</v>
      </c>
      <c r="EH117" s="222">
        <v>45053</v>
      </c>
      <c r="EI117" s="222">
        <v>45053</v>
      </c>
      <c r="EJ117" s="222">
        <v>45053</v>
      </c>
      <c r="EK117" s="222">
        <v>45054</v>
      </c>
      <c r="EL117" s="440">
        <v>60</v>
      </c>
      <c r="EM117" s="117"/>
      <c r="EN117" s="122" t="s">
        <v>4699</v>
      </c>
      <c r="EO117" s="141"/>
      <c r="EP117" s="141"/>
      <c r="EQ117" s="141"/>
      <c r="ER117" s="141"/>
      <c r="ES117" s="141"/>
      <c r="ET117" s="141"/>
      <c r="EU117" s="141"/>
      <c r="EV117" s="240"/>
      <c r="EW117" s="240"/>
      <c r="EX117" s="240"/>
      <c r="EY117" s="240"/>
      <c r="EZ117" s="240"/>
      <c r="FA117" s="240"/>
      <c r="FB117" s="240"/>
      <c r="FC117" s="117">
        <v>45057</v>
      </c>
      <c r="FD117" s="117"/>
      <c r="FE117" s="117"/>
      <c r="FF117" s="117"/>
      <c r="FG117" s="133"/>
      <c r="FH117" s="133"/>
      <c r="FI117" s="117"/>
      <c r="FJ117" s="142"/>
      <c r="FK117" s="142"/>
      <c r="FL117" s="143">
        <v>243341</v>
      </c>
      <c r="FM117" s="143">
        <v>243341</v>
      </c>
      <c r="FN117" s="139" t="s">
        <v>708</v>
      </c>
      <c r="FO117" s="142"/>
      <c r="FP117" s="142"/>
      <c r="FQ117" s="143">
        <v>243341</v>
      </c>
      <c r="FR117" s="143">
        <v>243341</v>
      </c>
      <c r="FS117" s="157" t="s">
        <v>729</v>
      </c>
    </row>
    <row r="118" spans="1:175" ht="20.100000000000001" customHeight="1" x14ac:dyDescent="0.5">
      <c r="A118" s="109">
        <v>117</v>
      </c>
      <c r="B118" s="109" t="s">
        <v>674</v>
      </c>
      <c r="C118" s="109">
        <v>117</v>
      </c>
      <c r="D118" s="110" t="s">
        <v>675</v>
      </c>
      <c r="E118" s="110" t="s">
        <v>676</v>
      </c>
      <c r="F118" s="110" t="s">
        <v>1302</v>
      </c>
      <c r="G118" s="111" t="s">
        <v>159</v>
      </c>
      <c r="H118" s="110" t="s">
        <v>1707</v>
      </c>
      <c r="I118" s="110" t="s">
        <v>1708</v>
      </c>
      <c r="J118" s="110"/>
      <c r="K118" s="240" t="s">
        <v>1709</v>
      </c>
      <c r="L118" s="111" t="s">
        <v>1710</v>
      </c>
      <c r="M118" s="111"/>
      <c r="N118" s="111" t="s">
        <v>1306</v>
      </c>
      <c r="O118" s="111" t="s">
        <v>1711</v>
      </c>
      <c r="P118" s="113">
        <v>14.366893476580101</v>
      </c>
      <c r="Q118" s="113">
        <v>101.089550667637</v>
      </c>
      <c r="R118" s="114" t="s">
        <v>1712</v>
      </c>
      <c r="S118" s="114" t="s">
        <v>1713</v>
      </c>
      <c r="T118" s="115" t="s">
        <v>1714</v>
      </c>
      <c r="U118" s="115" t="s">
        <v>1715</v>
      </c>
      <c r="V118" s="115"/>
      <c r="W118" s="210" t="s">
        <v>1716</v>
      </c>
      <c r="X118" s="210"/>
      <c r="Y118" s="115"/>
      <c r="Z118" s="181"/>
      <c r="AA118" s="181"/>
      <c r="AB118" s="210"/>
      <c r="AC118" s="211"/>
      <c r="AD118" s="312" t="s">
        <v>1717</v>
      </c>
      <c r="AE118" s="312" t="s">
        <v>1718</v>
      </c>
      <c r="AF118" s="117" t="s">
        <v>690</v>
      </c>
      <c r="AG118" s="132">
        <v>44979</v>
      </c>
      <c r="AH118" s="313" t="s">
        <v>691</v>
      </c>
      <c r="AI118" s="277" t="s">
        <v>692</v>
      </c>
      <c r="AJ118" s="145">
        <v>8</v>
      </c>
      <c r="AK118" s="146">
        <v>8</v>
      </c>
      <c r="AL118" s="146">
        <v>3</v>
      </c>
      <c r="AM118" s="146">
        <v>64</v>
      </c>
      <c r="AN118" s="147">
        <v>1</v>
      </c>
      <c r="AO118" s="147">
        <v>3</v>
      </c>
      <c r="AP118" s="116" t="s">
        <v>1719</v>
      </c>
      <c r="AQ118" s="147" t="s">
        <v>1720</v>
      </c>
      <c r="AR118" s="147">
        <v>3</v>
      </c>
      <c r="AS118" s="149"/>
      <c r="AT118" s="122">
        <v>44980</v>
      </c>
      <c r="AU118" s="142"/>
      <c r="AV118" s="149" t="s">
        <v>696</v>
      </c>
      <c r="AW118" s="150"/>
      <c r="AX118" s="147"/>
      <c r="AY118" s="147"/>
      <c r="AZ118" s="147"/>
      <c r="BA118" s="147"/>
      <c r="BB118" s="147"/>
      <c r="BC118" s="147"/>
      <c r="BD118" s="150"/>
      <c r="BE118" s="150" t="s">
        <v>1721</v>
      </c>
      <c r="BF118" s="158">
        <v>1</v>
      </c>
      <c r="BG118" s="151" t="s">
        <v>699</v>
      </c>
      <c r="BH118" s="151" t="s">
        <v>700</v>
      </c>
      <c r="BI118" s="151" t="s">
        <v>701</v>
      </c>
      <c r="BJ118" s="152"/>
      <c r="BK118" s="152"/>
      <c r="BL118" s="153"/>
      <c r="BM118" s="154"/>
      <c r="BN118" s="155" t="s">
        <v>1711</v>
      </c>
      <c r="BO118" s="226" t="s">
        <v>1711</v>
      </c>
      <c r="BP118" s="130"/>
      <c r="BQ118" s="116" t="s">
        <v>704</v>
      </c>
      <c r="BR118" s="116" t="s">
        <v>1143</v>
      </c>
      <c r="BS118" s="132">
        <v>44979</v>
      </c>
      <c r="BT118" s="133">
        <v>100</v>
      </c>
      <c r="BU118" s="132">
        <v>44979</v>
      </c>
      <c r="BV118" s="132"/>
      <c r="BW118" s="132"/>
      <c r="BX118" s="134"/>
      <c r="BY118" s="134"/>
      <c r="BZ118" s="134"/>
      <c r="CA118" s="132"/>
      <c r="CB118" s="135"/>
      <c r="CC118" s="132"/>
      <c r="CD118" s="132"/>
      <c r="CE118" s="136"/>
      <c r="CF118" s="136"/>
      <c r="CG118" s="136"/>
      <c r="CH118" s="135"/>
      <c r="CI118" s="129" t="s">
        <v>701</v>
      </c>
      <c r="CJ118" s="117">
        <v>45011</v>
      </c>
      <c r="CK118" s="117">
        <v>45011</v>
      </c>
      <c r="CL118" s="117"/>
      <c r="CM118" s="117">
        <v>45011</v>
      </c>
      <c r="CN118" s="133">
        <v>100</v>
      </c>
      <c r="CO118" s="117">
        <v>45011</v>
      </c>
      <c r="CP118" s="117"/>
      <c r="CQ118" s="132">
        <v>45020</v>
      </c>
      <c r="CR118" s="132">
        <v>45020</v>
      </c>
      <c r="CS118" s="117"/>
      <c r="CT118" s="132">
        <v>45020</v>
      </c>
      <c r="CU118" s="133">
        <v>100</v>
      </c>
      <c r="CV118" s="132">
        <v>45020</v>
      </c>
      <c r="CW118" s="117"/>
      <c r="CX118" s="147"/>
      <c r="CY118" s="149"/>
      <c r="CZ118" s="117">
        <v>45011</v>
      </c>
      <c r="DA118" s="117">
        <v>45011</v>
      </c>
      <c r="DB118" s="117"/>
      <c r="DC118" s="117">
        <v>45011</v>
      </c>
      <c r="DD118" s="133">
        <v>100</v>
      </c>
      <c r="DE118" s="117">
        <v>45011</v>
      </c>
      <c r="DF118" s="138"/>
      <c r="DG118" s="138">
        <v>45019</v>
      </c>
      <c r="DH118" s="139" t="s">
        <v>4413</v>
      </c>
      <c r="DI118" s="117">
        <v>45036</v>
      </c>
      <c r="DJ118" s="117">
        <v>45036</v>
      </c>
      <c r="DK118" s="117">
        <v>45036</v>
      </c>
      <c r="DL118" s="117">
        <v>45036</v>
      </c>
      <c r="DM118" s="117"/>
      <c r="DN118" s="117"/>
      <c r="DO118" s="117"/>
      <c r="DP118" s="117"/>
      <c r="DQ118" s="140"/>
      <c r="DR118" s="117"/>
      <c r="DS118" s="117"/>
      <c r="DT118" s="117">
        <v>45054</v>
      </c>
      <c r="DU118" s="117">
        <v>45054</v>
      </c>
      <c r="DV118" s="117"/>
      <c r="DW118" s="117">
        <v>45054</v>
      </c>
      <c r="DX118" s="133">
        <v>100</v>
      </c>
      <c r="DY118" s="117">
        <v>45054</v>
      </c>
      <c r="DZ118" s="117"/>
      <c r="EA118" s="117">
        <v>45038</v>
      </c>
      <c r="EB118" s="117">
        <v>45038</v>
      </c>
      <c r="EC118" s="117"/>
      <c r="ED118" s="117">
        <v>45038</v>
      </c>
      <c r="EE118" s="116">
        <v>100</v>
      </c>
      <c r="EF118" s="117">
        <v>45038</v>
      </c>
      <c r="EG118" s="117" t="s">
        <v>4469</v>
      </c>
      <c r="EH118" s="117">
        <v>45038</v>
      </c>
      <c r="EI118" s="117">
        <v>45038</v>
      </c>
      <c r="EJ118" s="117">
        <v>45038</v>
      </c>
      <c r="EK118" s="117">
        <v>45039</v>
      </c>
      <c r="EL118" s="116">
        <v>60</v>
      </c>
      <c r="EM118" s="117"/>
      <c r="EN118" s="122" t="s">
        <v>4488</v>
      </c>
      <c r="EO118" s="141"/>
      <c r="EP118" s="141"/>
      <c r="EQ118" s="141"/>
      <c r="ER118" s="141"/>
      <c r="ES118" s="141"/>
      <c r="ET118" s="141"/>
      <c r="EU118" s="141"/>
      <c r="EV118" s="117"/>
      <c r="EW118" s="117"/>
      <c r="EX118" s="117"/>
      <c r="EY118" s="117"/>
      <c r="EZ118" s="117"/>
      <c r="FA118" s="117"/>
      <c r="FB118" s="117"/>
      <c r="FC118" s="117"/>
      <c r="FD118" s="117"/>
      <c r="FE118" s="117"/>
      <c r="FF118" s="117"/>
      <c r="FG118" s="133"/>
      <c r="FH118" s="133"/>
      <c r="FI118" s="117"/>
      <c r="FJ118" s="142"/>
      <c r="FK118" s="142"/>
      <c r="FL118" s="143">
        <v>243347</v>
      </c>
      <c r="FM118" s="143">
        <v>243347</v>
      </c>
      <c r="FN118" s="139" t="s">
        <v>708</v>
      </c>
      <c r="FO118" s="142"/>
      <c r="FP118" s="142"/>
      <c r="FQ118" s="143">
        <v>243347</v>
      </c>
      <c r="FR118" s="143">
        <v>243347</v>
      </c>
      <c r="FS118" s="157" t="s">
        <v>729</v>
      </c>
    </row>
    <row r="119" spans="1:175" ht="20.100000000000001" customHeight="1" x14ac:dyDescent="0.5">
      <c r="A119" s="109">
        <v>118</v>
      </c>
      <c r="B119" s="109" t="s">
        <v>674</v>
      </c>
      <c r="C119" s="109">
        <v>118</v>
      </c>
      <c r="D119" s="110" t="s">
        <v>675</v>
      </c>
      <c r="E119" s="110" t="s">
        <v>676</v>
      </c>
      <c r="F119" s="110" t="s">
        <v>1302</v>
      </c>
      <c r="G119" s="111" t="s">
        <v>159</v>
      </c>
      <c r="H119" s="110" t="s">
        <v>1203</v>
      </c>
      <c r="I119" s="110" t="s">
        <v>1722</v>
      </c>
      <c r="J119" s="110"/>
      <c r="K119" s="111" t="s">
        <v>1723</v>
      </c>
      <c r="L119" s="111" t="s">
        <v>1724</v>
      </c>
      <c r="M119" s="111"/>
      <c r="N119" s="111" t="s">
        <v>1306</v>
      </c>
      <c r="O119" s="111" t="s">
        <v>1726</v>
      </c>
      <c r="P119" s="113">
        <v>14.299452624291501</v>
      </c>
      <c r="Q119" s="113">
        <v>101.21582188545899</v>
      </c>
      <c r="R119" s="114" t="s">
        <v>1727</v>
      </c>
      <c r="S119" s="114"/>
      <c r="T119" s="115" t="s">
        <v>1728</v>
      </c>
      <c r="U119" s="115" t="s">
        <v>1729</v>
      </c>
      <c r="V119" s="115"/>
      <c r="W119" s="115" t="s">
        <v>1730</v>
      </c>
      <c r="X119" s="115"/>
      <c r="Y119" s="115"/>
      <c r="Z119" s="181"/>
      <c r="AA119" s="181"/>
      <c r="AB119" s="115"/>
      <c r="AC119" s="211"/>
      <c r="AD119" s="312" t="s">
        <v>1717</v>
      </c>
      <c r="AE119" s="312" t="s">
        <v>1718</v>
      </c>
      <c r="AF119" s="117" t="s">
        <v>690</v>
      </c>
      <c r="AG119" s="132">
        <v>44979</v>
      </c>
      <c r="AH119" s="313" t="s">
        <v>691</v>
      </c>
      <c r="AI119" s="277" t="s">
        <v>692</v>
      </c>
      <c r="AJ119" s="145">
        <v>6</v>
      </c>
      <c r="AK119" s="146">
        <v>9</v>
      </c>
      <c r="AL119" s="146">
        <v>3</v>
      </c>
      <c r="AM119" s="146">
        <v>54</v>
      </c>
      <c r="AN119" s="147">
        <v>2</v>
      </c>
      <c r="AO119" s="147">
        <v>2</v>
      </c>
      <c r="AP119" s="116"/>
      <c r="AQ119" s="147" t="s">
        <v>1106</v>
      </c>
      <c r="AR119" s="147">
        <v>1</v>
      </c>
      <c r="AS119" s="149"/>
      <c r="AT119" s="122">
        <v>44980</v>
      </c>
      <c r="AU119" s="142"/>
      <c r="AV119" s="149" t="s">
        <v>725</v>
      </c>
      <c r="AW119" s="150" t="s">
        <v>753</v>
      </c>
      <c r="AX119" s="147"/>
      <c r="AY119" s="147"/>
      <c r="AZ119" s="147"/>
      <c r="BA119" s="147"/>
      <c r="BB119" s="147" t="s">
        <v>697</v>
      </c>
      <c r="BC119" s="147"/>
      <c r="BD119" s="150"/>
      <c r="BE119" s="150" t="s">
        <v>1721</v>
      </c>
      <c r="BF119" s="158">
        <v>1</v>
      </c>
      <c r="BG119" s="151" t="s">
        <v>699</v>
      </c>
      <c r="BH119" s="151" t="s">
        <v>700</v>
      </c>
      <c r="BI119" s="151" t="s">
        <v>701</v>
      </c>
      <c r="BJ119" s="152"/>
      <c r="BK119" s="152"/>
      <c r="BL119" s="153"/>
      <c r="BM119" s="154"/>
      <c r="BN119" s="155" t="s">
        <v>1725</v>
      </c>
      <c r="BO119" s="226" t="s">
        <v>1725</v>
      </c>
      <c r="BP119" s="130"/>
      <c r="BQ119" s="116" t="s">
        <v>704</v>
      </c>
      <c r="BR119" s="314" t="s">
        <v>1143</v>
      </c>
      <c r="BS119" s="132">
        <v>44979</v>
      </c>
      <c r="BT119" s="133">
        <v>100</v>
      </c>
      <c r="BU119" s="132">
        <v>44979</v>
      </c>
      <c r="BV119" s="132"/>
      <c r="BW119" s="132"/>
      <c r="BX119" s="134"/>
      <c r="BY119" s="134"/>
      <c r="BZ119" s="134"/>
      <c r="CA119" s="132"/>
      <c r="CB119" s="135"/>
      <c r="CC119" s="132"/>
      <c r="CD119" s="132"/>
      <c r="CE119" s="136"/>
      <c r="CF119" s="136"/>
      <c r="CG119" s="136"/>
      <c r="CH119" s="135"/>
      <c r="CI119" s="129" t="s">
        <v>701</v>
      </c>
      <c r="CJ119" s="117">
        <v>44999</v>
      </c>
      <c r="CK119" s="117">
        <v>44999</v>
      </c>
      <c r="CL119" s="132"/>
      <c r="CM119" s="117">
        <v>44999</v>
      </c>
      <c r="CN119" s="133">
        <v>100</v>
      </c>
      <c r="CO119" s="117">
        <v>44999</v>
      </c>
      <c r="CP119" s="132"/>
      <c r="CQ119" s="137" t="s">
        <v>706</v>
      </c>
      <c r="CR119" s="132"/>
      <c r="CS119" s="117"/>
      <c r="CT119" s="132"/>
      <c r="CU119" s="133"/>
      <c r="CV119" s="137" t="s">
        <v>4382</v>
      </c>
      <c r="CW119" s="117"/>
      <c r="CX119" s="147"/>
      <c r="CY119" s="149"/>
      <c r="CZ119" s="117">
        <v>45011</v>
      </c>
      <c r="DA119" s="117">
        <v>45011</v>
      </c>
      <c r="DB119" s="117"/>
      <c r="DC119" s="117">
        <v>45011</v>
      </c>
      <c r="DD119" s="133">
        <v>100</v>
      </c>
      <c r="DE119" s="117">
        <v>45011</v>
      </c>
      <c r="DF119" s="138"/>
      <c r="DG119" s="138">
        <v>45007</v>
      </c>
      <c r="DH119" s="139" t="s">
        <v>4446</v>
      </c>
      <c r="DI119" s="117">
        <v>45021</v>
      </c>
      <c r="DJ119" s="117">
        <v>45021</v>
      </c>
      <c r="DK119" s="117">
        <v>45021</v>
      </c>
      <c r="DL119" s="117">
        <v>45021</v>
      </c>
      <c r="DM119" s="117"/>
      <c r="DN119" s="117"/>
      <c r="DO119" s="117"/>
      <c r="DP119" s="117"/>
      <c r="DQ119" s="140"/>
      <c r="DR119" s="117"/>
      <c r="DS119" s="117"/>
      <c r="DT119" s="117"/>
      <c r="DU119" s="117"/>
      <c r="DV119" s="117"/>
      <c r="DW119" s="117"/>
      <c r="DX119" s="133"/>
      <c r="DY119" s="117"/>
      <c r="DZ119" s="117"/>
      <c r="EA119" s="117">
        <v>45038</v>
      </c>
      <c r="EB119" s="117">
        <v>45038</v>
      </c>
      <c r="EC119" s="117"/>
      <c r="ED119" s="117">
        <v>45038</v>
      </c>
      <c r="EE119" s="116">
        <v>100</v>
      </c>
      <c r="EF119" s="117">
        <v>45038</v>
      </c>
      <c r="EG119" s="117" t="s">
        <v>4469</v>
      </c>
      <c r="EH119" s="117">
        <v>45038</v>
      </c>
      <c r="EI119" s="117">
        <v>45038</v>
      </c>
      <c r="EJ119" s="117"/>
      <c r="EK119" s="117">
        <v>45038</v>
      </c>
      <c r="EL119" s="133">
        <v>100</v>
      </c>
      <c r="EM119" s="117">
        <v>45038</v>
      </c>
      <c r="EN119" s="122" t="s">
        <v>4489</v>
      </c>
      <c r="EO119" s="141"/>
      <c r="EP119" s="141"/>
      <c r="EQ119" s="141"/>
      <c r="ER119" s="141"/>
      <c r="ES119" s="141"/>
      <c r="ET119" s="141"/>
      <c r="EU119" s="141"/>
      <c r="EV119" s="117"/>
      <c r="EW119" s="117"/>
      <c r="EX119" s="117"/>
      <c r="EY119" s="117"/>
      <c r="EZ119" s="117"/>
      <c r="FA119" s="117"/>
      <c r="FB119" s="117"/>
      <c r="FC119" s="117"/>
      <c r="FD119" s="117"/>
      <c r="FE119" s="117"/>
      <c r="FF119" s="117"/>
      <c r="FG119" s="133"/>
      <c r="FH119" s="133"/>
      <c r="FI119" s="117"/>
      <c r="FJ119" s="142"/>
      <c r="FK119" s="142"/>
      <c r="FL119" s="143">
        <v>243354</v>
      </c>
      <c r="FM119" s="143">
        <v>243354</v>
      </c>
      <c r="FN119" s="139" t="s">
        <v>708</v>
      </c>
      <c r="FO119" s="142"/>
      <c r="FP119" s="142"/>
      <c r="FQ119" s="143">
        <v>243354</v>
      </c>
      <c r="FR119" s="143">
        <v>243354</v>
      </c>
      <c r="FS119" s="139" t="s">
        <v>708</v>
      </c>
    </row>
    <row r="120" spans="1:175" ht="20.100000000000001" customHeight="1" x14ac:dyDescent="0.5">
      <c r="A120" s="109">
        <v>119</v>
      </c>
      <c r="B120" s="109" t="s">
        <v>674</v>
      </c>
      <c r="C120" s="109">
        <v>119</v>
      </c>
      <c r="D120" s="110" t="s">
        <v>675</v>
      </c>
      <c r="E120" s="110" t="s">
        <v>676</v>
      </c>
      <c r="F120" s="110" t="s">
        <v>1302</v>
      </c>
      <c r="G120" s="111" t="s">
        <v>159</v>
      </c>
      <c r="H120" s="110" t="s">
        <v>1731</v>
      </c>
      <c r="I120" s="110" t="s">
        <v>1732</v>
      </c>
      <c r="J120" s="110"/>
      <c r="K120" s="111" t="s">
        <v>1733</v>
      </c>
      <c r="L120" s="111" t="s">
        <v>1724</v>
      </c>
      <c r="M120" s="111"/>
      <c r="N120" s="111" t="s">
        <v>1306</v>
      </c>
      <c r="O120" s="209" t="s">
        <v>4490</v>
      </c>
      <c r="P120" s="113">
        <v>14.212912592197499</v>
      </c>
      <c r="Q120" s="113">
        <v>100.943466496471</v>
      </c>
      <c r="R120" s="114" t="s">
        <v>1734</v>
      </c>
      <c r="S120" s="114" t="s">
        <v>1735</v>
      </c>
      <c r="T120" s="115"/>
      <c r="U120" s="115"/>
      <c r="V120" s="115"/>
      <c r="W120" s="239"/>
      <c r="X120" s="239" t="s">
        <v>4491</v>
      </c>
      <c r="Y120" s="115" t="s">
        <v>4492</v>
      </c>
      <c r="Z120" s="181">
        <v>14.1980150988545</v>
      </c>
      <c r="AA120" s="181">
        <v>100.952776741229</v>
      </c>
      <c r="AB120" s="239" t="s">
        <v>4493</v>
      </c>
      <c r="AC120" s="211" t="s">
        <v>3561</v>
      </c>
      <c r="AD120" s="166" t="s">
        <v>1717</v>
      </c>
      <c r="AE120" s="166" t="s">
        <v>1718</v>
      </c>
      <c r="AF120" s="252" t="s">
        <v>1736</v>
      </c>
      <c r="AG120" s="164"/>
      <c r="AH120" s="116"/>
      <c r="AI120" s="116"/>
      <c r="AJ120" s="145"/>
      <c r="AK120" s="146"/>
      <c r="AL120" s="212"/>
      <c r="AM120" s="146"/>
      <c r="AN120" s="147"/>
      <c r="AO120" s="147"/>
      <c r="AP120" s="116"/>
      <c r="AQ120" s="147"/>
      <c r="AR120" s="147"/>
      <c r="AS120" s="149"/>
      <c r="AT120" s="122"/>
      <c r="AU120" s="148" t="s">
        <v>1737</v>
      </c>
      <c r="AV120" s="149"/>
      <c r="AW120" s="150"/>
      <c r="AX120" s="149"/>
      <c r="AY120" s="149"/>
      <c r="AZ120" s="149"/>
      <c r="BA120" s="149"/>
      <c r="BB120" s="149"/>
      <c r="BC120" s="149"/>
      <c r="BD120" s="150"/>
      <c r="BE120" s="150"/>
      <c r="BF120" s="150"/>
      <c r="BG120" s="151"/>
      <c r="BH120" s="151"/>
      <c r="BI120" s="151"/>
      <c r="BJ120" s="152"/>
      <c r="BK120" s="253" t="s">
        <v>1738</v>
      </c>
      <c r="BL120" s="153"/>
      <c r="BM120" s="154"/>
      <c r="BN120" s="155" t="s">
        <v>1739</v>
      </c>
      <c r="BO120" s="226" t="s">
        <v>4491</v>
      </c>
      <c r="BP120" s="196" t="s">
        <v>795</v>
      </c>
      <c r="BQ120" s="116" t="s">
        <v>704</v>
      </c>
      <c r="BR120" s="116" t="s">
        <v>1143</v>
      </c>
      <c r="BS120" s="241">
        <v>44992</v>
      </c>
      <c r="BT120" s="242">
        <v>100</v>
      </c>
      <c r="BU120" s="202" t="s">
        <v>796</v>
      </c>
      <c r="BV120" s="132"/>
      <c r="BW120" s="132"/>
      <c r="BX120" s="134" t="s">
        <v>616</v>
      </c>
      <c r="BY120" s="134" t="s">
        <v>616</v>
      </c>
      <c r="BZ120" s="134"/>
      <c r="CA120" s="132"/>
      <c r="CB120" s="243" t="s">
        <v>4491</v>
      </c>
      <c r="CC120" s="132"/>
      <c r="CD120" s="132"/>
      <c r="CE120" s="136"/>
      <c r="CF120" s="136"/>
      <c r="CG120" s="136"/>
      <c r="CH120" s="135"/>
      <c r="CI120" s="129" t="s">
        <v>701</v>
      </c>
      <c r="CJ120" s="117">
        <v>45039</v>
      </c>
      <c r="CK120" s="117">
        <v>45039</v>
      </c>
      <c r="CL120" s="132"/>
      <c r="CM120" s="117">
        <v>45039</v>
      </c>
      <c r="CN120" s="133">
        <v>100</v>
      </c>
      <c r="CO120" s="117">
        <v>45039</v>
      </c>
      <c r="CP120" s="117"/>
      <c r="CQ120" s="434"/>
      <c r="CR120" s="435"/>
      <c r="CS120" s="436"/>
      <c r="CT120" s="435"/>
      <c r="CU120" s="437"/>
      <c r="CV120" s="434"/>
      <c r="CW120" s="117"/>
      <c r="CX120" s="147"/>
      <c r="CY120" s="149"/>
      <c r="CZ120" s="117">
        <v>45039</v>
      </c>
      <c r="DA120" s="117">
        <v>45039</v>
      </c>
      <c r="DB120" s="117"/>
      <c r="DC120" s="117">
        <v>45039</v>
      </c>
      <c r="DD120" s="133">
        <v>100</v>
      </c>
      <c r="DE120" s="117">
        <v>45039</v>
      </c>
      <c r="DF120" s="138"/>
      <c r="DG120" s="138">
        <v>45051</v>
      </c>
      <c r="DH120" s="139" t="s">
        <v>4401</v>
      </c>
      <c r="DI120" s="117"/>
      <c r="DJ120" s="117"/>
      <c r="DK120" s="117"/>
      <c r="DL120" s="117"/>
      <c r="DM120" s="117"/>
      <c r="DN120" s="117"/>
      <c r="DO120" s="117"/>
      <c r="DP120" s="117"/>
      <c r="DQ120" s="140"/>
      <c r="DR120" s="117"/>
      <c r="DS120" s="117"/>
      <c r="DT120" s="117">
        <v>45054</v>
      </c>
      <c r="DU120" s="117">
        <v>45054</v>
      </c>
      <c r="DV120" s="117"/>
      <c r="DW120" s="117">
        <v>45054</v>
      </c>
      <c r="DX120" s="133">
        <v>100</v>
      </c>
      <c r="DY120" s="117">
        <v>45054</v>
      </c>
      <c r="DZ120" s="117"/>
      <c r="EA120" s="117"/>
      <c r="EB120" s="117"/>
      <c r="EC120" s="117"/>
      <c r="ED120" s="117"/>
      <c r="EE120" s="116"/>
      <c r="EF120" s="117"/>
      <c r="EG120" s="117"/>
      <c r="EH120" s="117"/>
      <c r="EI120" s="117"/>
      <c r="EJ120" s="117"/>
      <c r="EK120" s="117"/>
      <c r="EL120" s="133"/>
      <c r="EM120" s="117"/>
      <c r="EN120" s="122"/>
      <c r="EO120" s="141"/>
      <c r="EP120" s="141"/>
      <c r="EQ120" s="141"/>
      <c r="ER120" s="141"/>
      <c r="ES120" s="141"/>
      <c r="ET120" s="141"/>
      <c r="EU120" s="141"/>
      <c r="EV120" s="117"/>
      <c r="EW120" s="117"/>
      <c r="EX120" s="117"/>
      <c r="EY120" s="117"/>
      <c r="EZ120" s="117"/>
      <c r="FA120" s="117"/>
      <c r="FB120" s="117"/>
      <c r="FC120" s="117"/>
      <c r="FD120" s="117"/>
      <c r="FE120" s="117"/>
      <c r="FF120" s="117"/>
      <c r="FG120" s="133"/>
      <c r="FH120" s="133"/>
      <c r="FI120" s="117"/>
      <c r="FJ120" s="142"/>
      <c r="FK120" s="142"/>
      <c r="FL120" s="143"/>
      <c r="FM120" s="143"/>
      <c r="FN120" s="139"/>
      <c r="FO120" s="142"/>
      <c r="FP120" s="142"/>
      <c r="FQ120" s="143"/>
      <c r="FR120" s="143"/>
      <c r="FS120" s="139"/>
    </row>
    <row r="121" spans="1:175" ht="20.100000000000001" customHeight="1" x14ac:dyDescent="0.5">
      <c r="A121" s="109">
        <v>120</v>
      </c>
      <c r="B121" s="109" t="s">
        <v>674</v>
      </c>
      <c r="C121" s="109">
        <v>120</v>
      </c>
      <c r="D121" s="110" t="s">
        <v>675</v>
      </c>
      <c r="E121" s="110" t="s">
        <v>676</v>
      </c>
      <c r="F121" s="110" t="s">
        <v>1302</v>
      </c>
      <c r="G121" s="111" t="s">
        <v>159</v>
      </c>
      <c r="H121" s="110" t="s">
        <v>1731</v>
      </c>
      <c r="I121" s="110" t="s">
        <v>1740</v>
      </c>
      <c r="J121" s="110"/>
      <c r="K121" s="293" t="s">
        <v>1741</v>
      </c>
      <c r="L121" s="293" t="s">
        <v>1724</v>
      </c>
      <c r="M121" s="111"/>
      <c r="N121" s="111" t="s">
        <v>1306</v>
      </c>
      <c r="O121" s="111" t="s">
        <v>1743</v>
      </c>
      <c r="P121" s="113">
        <v>14.0228041266232</v>
      </c>
      <c r="Q121" s="113">
        <v>100.915265596468</v>
      </c>
      <c r="R121" s="114" t="s">
        <v>1744</v>
      </c>
      <c r="S121" s="114" t="s">
        <v>1745</v>
      </c>
      <c r="T121" s="115" t="s">
        <v>1746</v>
      </c>
      <c r="U121" s="115" t="s">
        <v>1747</v>
      </c>
      <c r="V121" s="115"/>
      <c r="W121" s="115" t="s">
        <v>1748</v>
      </c>
      <c r="X121" s="115"/>
      <c r="Y121" s="115"/>
      <c r="Z121" s="181"/>
      <c r="AA121" s="181"/>
      <c r="AB121" s="115"/>
      <c r="AC121" s="211"/>
      <c r="AD121" s="312" t="s">
        <v>1717</v>
      </c>
      <c r="AE121" s="312" t="s">
        <v>1718</v>
      </c>
      <c r="AF121" s="117" t="s">
        <v>690</v>
      </c>
      <c r="AG121" s="132">
        <v>44979</v>
      </c>
      <c r="AH121" s="313" t="s">
        <v>691</v>
      </c>
      <c r="AI121" s="277" t="s">
        <v>692</v>
      </c>
      <c r="AJ121" s="145">
        <v>6</v>
      </c>
      <c r="AK121" s="146">
        <v>9</v>
      </c>
      <c r="AL121" s="146">
        <v>3</v>
      </c>
      <c r="AM121" s="146">
        <v>54</v>
      </c>
      <c r="AN121" s="147">
        <v>1</v>
      </c>
      <c r="AO121" s="147">
        <v>2</v>
      </c>
      <c r="AP121" s="116" t="s">
        <v>1749</v>
      </c>
      <c r="AQ121" s="147" t="s">
        <v>752</v>
      </c>
      <c r="AR121" s="147">
        <v>1</v>
      </c>
      <c r="AS121" s="149"/>
      <c r="AT121" s="122">
        <v>44980</v>
      </c>
      <c r="AU121" s="142"/>
      <c r="AV121" s="149" t="s">
        <v>696</v>
      </c>
      <c r="AW121" s="150"/>
      <c r="AX121" s="149"/>
      <c r="AY121" s="149"/>
      <c r="AZ121" s="149"/>
      <c r="BA121" s="149"/>
      <c r="BB121" s="147" t="s">
        <v>697</v>
      </c>
      <c r="BC121" s="149"/>
      <c r="BD121" s="150" t="s">
        <v>698</v>
      </c>
      <c r="BE121" s="150"/>
      <c r="BF121" s="150"/>
      <c r="BG121" s="151" t="s">
        <v>699</v>
      </c>
      <c r="BH121" s="163" t="s">
        <v>754</v>
      </c>
      <c r="BI121" s="151" t="s">
        <v>701</v>
      </c>
      <c r="BJ121" s="152"/>
      <c r="BK121" s="152"/>
      <c r="BL121" s="153"/>
      <c r="BM121" s="154"/>
      <c r="BN121" s="155" t="s">
        <v>1743</v>
      </c>
      <c r="BO121" s="131" t="s">
        <v>1742</v>
      </c>
      <c r="BP121" s="131" t="s">
        <v>1750</v>
      </c>
      <c r="BQ121" s="116" t="s">
        <v>704</v>
      </c>
      <c r="BR121" s="116" t="s">
        <v>1143</v>
      </c>
      <c r="BS121" s="132">
        <v>44979</v>
      </c>
      <c r="BT121" s="133">
        <v>100</v>
      </c>
      <c r="BU121" s="132">
        <v>44979</v>
      </c>
      <c r="BV121" s="132"/>
      <c r="BW121" s="132"/>
      <c r="BX121" s="134"/>
      <c r="BY121" s="134"/>
      <c r="BZ121" s="134"/>
      <c r="CA121" s="132"/>
      <c r="CB121" s="135"/>
      <c r="CC121" s="132"/>
      <c r="CD121" s="132"/>
      <c r="CE121" s="136"/>
      <c r="CF121" s="136"/>
      <c r="CG121" s="136"/>
      <c r="CH121" s="135"/>
      <c r="CI121" s="129" t="s">
        <v>701</v>
      </c>
      <c r="CJ121" s="117">
        <v>45013</v>
      </c>
      <c r="CK121" s="117">
        <v>45013</v>
      </c>
      <c r="CL121" s="132"/>
      <c r="CM121" s="117">
        <v>45013</v>
      </c>
      <c r="CN121" s="133">
        <v>100</v>
      </c>
      <c r="CO121" s="117">
        <v>45013</v>
      </c>
      <c r="CP121" s="117"/>
      <c r="CQ121" s="137" t="s">
        <v>706</v>
      </c>
      <c r="CR121" s="132"/>
      <c r="CS121" s="117"/>
      <c r="CT121" s="132"/>
      <c r="CU121" s="133"/>
      <c r="CV121" s="137" t="s">
        <v>4382</v>
      </c>
      <c r="CW121" s="117"/>
      <c r="CX121" s="147"/>
      <c r="CY121" s="149"/>
      <c r="CZ121" s="117">
        <v>45013</v>
      </c>
      <c r="DA121" s="117">
        <v>45013</v>
      </c>
      <c r="DB121" s="117"/>
      <c r="DC121" s="117">
        <v>45013</v>
      </c>
      <c r="DD121" s="133">
        <v>100</v>
      </c>
      <c r="DE121" s="117">
        <v>45013</v>
      </c>
      <c r="DF121" s="138"/>
      <c r="DG121" s="138">
        <v>45019</v>
      </c>
      <c r="DH121" s="139" t="s">
        <v>4413</v>
      </c>
      <c r="DI121" s="117">
        <v>45036</v>
      </c>
      <c r="DJ121" s="117">
        <v>45036</v>
      </c>
      <c r="DK121" s="117">
        <v>45036</v>
      </c>
      <c r="DL121" s="117">
        <v>45036</v>
      </c>
      <c r="DM121" s="117"/>
      <c r="DN121" s="117"/>
      <c r="DO121" s="117"/>
      <c r="DP121" s="117"/>
      <c r="DQ121" s="140"/>
      <c r="DR121" s="117"/>
      <c r="DS121" s="117"/>
      <c r="DT121" s="117">
        <v>45054</v>
      </c>
      <c r="DU121" s="117">
        <v>45054</v>
      </c>
      <c r="DV121" s="117"/>
      <c r="DW121" s="117">
        <v>45054</v>
      </c>
      <c r="DX121" s="133">
        <v>100</v>
      </c>
      <c r="DY121" s="117">
        <v>45054</v>
      </c>
      <c r="DZ121" s="117"/>
      <c r="EA121" s="117">
        <v>45039</v>
      </c>
      <c r="EB121" s="117">
        <v>45039</v>
      </c>
      <c r="EC121" s="117"/>
      <c r="ED121" s="117">
        <v>45039</v>
      </c>
      <c r="EE121" s="116">
        <v>100</v>
      </c>
      <c r="EF121" s="117">
        <v>45039</v>
      </c>
      <c r="EG121" s="117" t="s">
        <v>4462</v>
      </c>
      <c r="EH121" s="117">
        <v>45049</v>
      </c>
      <c r="EI121" s="117">
        <v>45049</v>
      </c>
      <c r="EJ121" s="117">
        <v>45049</v>
      </c>
      <c r="EK121" s="117">
        <v>45050</v>
      </c>
      <c r="EL121" s="116">
        <v>60</v>
      </c>
      <c r="EM121" s="117"/>
      <c r="EN121" s="122" t="s">
        <v>4494</v>
      </c>
      <c r="EO121" s="141"/>
      <c r="EP121" s="141"/>
      <c r="EQ121" s="141"/>
      <c r="ER121" s="141"/>
      <c r="ES121" s="141"/>
      <c r="ET121" s="141"/>
      <c r="EU121" s="141"/>
      <c r="EV121" s="117"/>
      <c r="EW121" s="117"/>
      <c r="EX121" s="117"/>
      <c r="EY121" s="117"/>
      <c r="EZ121" s="117"/>
      <c r="FA121" s="117"/>
      <c r="FB121" s="117"/>
      <c r="FC121" s="117"/>
      <c r="FD121" s="117"/>
      <c r="FE121" s="117"/>
      <c r="FF121" s="117"/>
      <c r="FG121" s="133"/>
      <c r="FH121" s="133"/>
      <c r="FI121" s="117"/>
      <c r="FJ121" s="142"/>
      <c r="FK121" s="142"/>
      <c r="FL121" s="143">
        <v>243350</v>
      </c>
      <c r="FM121" s="143">
        <v>243350</v>
      </c>
      <c r="FN121" s="139" t="s">
        <v>708</v>
      </c>
      <c r="FO121" s="142"/>
      <c r="FP121" s="142"/>
      <c r="FQ121" s="143">
        <v>243350</v>
      </c>
      <c r="FR121" s="143">
        <v>243350</v>
      </c>
      <c r="FS121" s="139" t="s">
        <v>708</v>
      </c>
    </row>
    <row r="122" spans="1:175" ht="20.100000000000001" customHeight="1" x14ac:dyDescent="0.5">
      <c r="A122" s="109">
        <v>121</v>
      </c>
      <c r="B122" s="109" t="s">
        <v>674</v>
      </c>
      <c r="C122" s="109">
        <v>121</v>
      </c>
      <c r="D122" s="110" t="s">
        <v>675</v>
      </c>
      <c r="E122" s="110" t="s">
        <v>676</v>
      </c>
      <c r="F122" s="110" t="s">
        <v>1751</v>
      </c>
      <c r="G122" s="111" t="s">
        <v>164</v>
      </c>
      <c r="H122" s="110" t="s">
        <v>1752</v>
      </c>
      <c r="I122" s="110" t="s">
        <v>1753</v>
      </c>
      <c r="J122" s="110"/>
      <c r="K122" s="111" t="s">
        <v>1754</v>
      </c>
      <c r="L122" s="111" t="s">
        <v>1755</v>
      </c>
      <c r="M122" s="111"/>
      <c r="N122" s="111" t="s">
        <v>682</v>
      </c>
      <c r="O122" s="112" t="s">
        <v>1756</v>
      </c>
      <c r="P122" s="113">
        <v>13.793988824153301</v>
      </c>
      <c r="Q122" s="113">
        <v>100.132093229853</v>
      </c>
      <c r="R122" s="315" t="s">
        <v>1757</v>
      </c>
      <c r="S122" s="114" t="s">
        <v>1758</v>
      </c>
      <c r="T122" s="115" t="s">
        <v>1759</v>
      </c>
      <c r="U122" s="115" t="s">
        <v>1760</v>
      </c>
      <c r="V122" s="115"/>
      <c r="W122" s="115" t="s">
        <v>1761</v>
      </c>
      <c r="X122" s="115"/>
      <c r="Y122" s="115"/>
      <c r="Z122" s="181"/>
      <c r="AA122" s="181"/>
      <c r="AB122" s="115"/>
      <c r="AC122" s="211"/>
      <c r="AD122" s="166" t="s">
        <v>1762</v>
      </c>
      <c r="AE122" s="166" t="s">
        <v>1763</v>
      </c>
      <c r="AF122" s="117" t="s">
        <v>690</v>
      </c>
      <c r="AG122" s="132">
        <v>44960</v>
      </c>
      <c r="AH122" s="168" t="s">
        <v>691</v>
      </c>
      <c r="AI122" s="118" t="s">
        <v>692</v>
      </c>
      <c r="AJ122" s="145">
        <v>6</v>
      </c>
      <c r="AK122" s="146">
        <v>9</v>
      </c>
      <c r="AL122" s="146">
        <v>4</v>
      </c>
      <c r="AM122" s="146">
        <v>54</v>
      </c>
      <c r="AN122" s="147">
        <v>1</v>
      </c>
      <c r="AO122" s="147">
        <v>1</v>
      </c>
      <c r="AP122" s="240"/>
      <c r="AQ122" s="301"/>
      <c r="AR122" s="301"/>
      <c r="AS122" s="147"/>
      <c r="AT122" s="138">
        <v>44964</v>
      </c>
      <c r="AU122" s="294" t="s">
        <v>1764</v>
      </c>
      <c r="AV122" s="295" t="s">
        <v>696</v>
      </c>
      <c r="AW122" s="296" t="s">
        <v>1386</v>
      </c>
      <c r="AX122" s="297"/>
      <c r="AY122" s="297" t="s">
        <v>1326</v>
      </c>
      <c r="AZ122" s="297"/>
      <c r="BA122" s="297"/>
      <c r="BB122" s="297"/>
      <c r="BC122" s="297"/>
      <c r="BD122" s="296" t="s">
        <v>698</v>
      </c>
      <c r="BE122" s="296"/>
      <c r="BF122" s="296"/>
      <c r="BG122" s="237" t="s">
        <v>699</v>
      </c>
      <c r="BH122" s="316"/>
      <c r="BI122" s="237" t="s">
        <v>701</v>
      </c>
      <c r="BJ122" s="298"/>
      <c r="BK122" s="298"/>
      <c r="BL122" s="153"/>
      <c r="BM122" s="154"/>
      <c r="BN122" s="111" t="s">
        <v>1765</v>
      </c>
      <c r="BO122" s="317" t="s">
        <v>1756</v>
      </c>
      <c r="BP122" s="317" t="s">
        <v>703</v>
      </c>
      <c r="BQ122" s="116" t="s">
        <v>704</v>
      </c>
      <c r="BR122" s="314" t="s">
        <v>705</v>
      </c>
      <c r="BS122" s="132">
        <v>44960</v>
      </c>
      <c r="BT122" s="133">
        <v>100</v>
      </c>
      <c r="BU122" s="132">
        <v>44960</v>
      </c>
      <c r="BV122" s="132"/>
      <c r="BW122" s="132"/>
      <c r="BX122" s="134"/>
      <c r="BY122" s="134"/>
      <c r="BZ122" s="134"/>
      <c r="CA122" s="132"/>
      <c r="CB122" s="135"/>
      <c r="CC122" s="132"/>
      <c r="CD122" s="132"/>
      <c r="CE122" s="136"/>
      <c r="CF122" s="136"/>
      <c r="CG122" s="136"/>
      <c r="CH122" s="135"/>
      <c r="CI122" s="129" t="s">
        <v>701</v>
      </c>
      <c r="CJ122" s="132">
        <v>44992</v>
      </c>
      <c r="CK122" s="117">
        <v>44998</v>
      </c>
      <c r="CL122" s="132"/>
      <c r="CM122" s="117">
        <v>44998</v>
      </c>
      <c r="CN122" s="133">
        <v>100</v>
      </c>
      <c r="CO122" s="117">
        <v>44998</v>
      </c>
      <c r="CP122" s="132"/>
      <c r="CQ122" s="137" t="s">
        <v>706</v>
      </c>
      <c r="CR122" s="132"/>
      <c r="CS122" s="117"/>
      <c r="CT122" s="132"/>
      <c r="CU122" s="133"/>
      <c r="CV122" s="137" t="s">
        <v>4382</v>
      </c>
      <c r="CW122" s="297" t="s">
        <v>1326</v>
      </c>
      <c r="CX122" s="297"/>
      <c r="CY122" s="297" t="s">
        <v>1326</v>
      </c>
      <c r="CZ122" s="117">
        <v>44998</v>
      </c>
      <c r="DA122" s="117">
        <v>44998</v>
      </c>
      <c r="DB122" s="117"/>
      <c r="DC122" s="117">
        <v>44998</v>
      </c>
      <c r="DD122" s="133">
        <v>100</v>
      </c>
      <c r="DE122" s="117">
        <v>44998</v>
      </c>
      <c r="DF122" s="138"/>
      <c r="DG122" s="138">
        <v>45007</v>
      </c>
      <c r="DH122" s="139" t="s">
        <v>4446</v>
      </c>
      <c r="DI122" s="117">
        <v>45028</v>
      </c>
      <c r="DJ122" s="117">
        <v>45028</v>
      </c>
      <c r="DK122" s="117">
        <v>45028</v>
      </c>
      <c r="DL122" s="117">
        <v>45028</v>
      </c>
      <c r="DM122" s="117"/>
      <c r="DN122" s="117"/>
      <c r="DO122" s="117"/>
      <c r="DP122" s="117"/>
      <c r="DQ122" s="140"/>
      <c r="DR122" s="117"/>
      <c r="DS122" s="117"/>
      <c r="DT122" s="117">
        <v>45044</v>
      </c>
      <c r="DU122" s="117">
        <v>45044</v>
      </c>
      <c r="DV122" s="117"/>
      <c r="DW122" s="117">
        <v>45044</v>
      </c>
      <c r="DX122" s="133">
        <v>100</v>
      </c>
      <c r="DY122" s="117">
        <v>45044</v>
      </c>
      <c r="DZ122" s="117"/>
      <c r="EA122" s="117">
        <v>45036</v>
      </c>
      <c r="EB122" s="117">
        <v>45036</v>
      </c>
      <c r="EC122" s="117"/>
      <c r="ED122" s="117">
        <v>45036</v>
      </c>
      <c r="EE122" s="116">
        <v>100</v>
      </c>
      <c r="EF122" s="117">
        <v>45036</v>
      </c>
      <c r="EG122" s="117" t="s">
        <v>1044</v>
      </c>
      <c r="EH122" s="117">
        <v>45036</v>
      </c>
      <c r="EI122" s="117">
        <v>45036</v>
      </c>
      <c r="EJ122" s="117"/>
      <c r="EK122" s="117">
        <v>45036</v>
      </c>
      <c r="EL122" s="116">
        <v>100</v>
      </c>
      <c r="EM122" s="117">
        <v>45036</v>
      </c>
      <c r="EN122" s="122" t="s">
        <v>1044</v>
      </c>
      <c r="EO122" s="141"/>
      <c r="EP122" s="141"/>
      <c r="EQ122" s="141"/>
      <c r="ER122" s="141"/>
      <c r="ES122" s="141"/>
      <c r="ET122" s="141"/>
      <c r="EU122" s="141"/>
      <c r="EV122" s="117"/>
      <c r="EW122" s="117"/>
      <c r="EX122" s="117"/>
      <c r="EY122" s="117"/>
      <c r="EZ122" s="117"/>
      <c r="FA122" s="117"/>
      <c r="FB122" s="117"/>
      <c r="FC122" s="117">
        <v>45051</v>
      </c>
      <c r="FD122" s="117">
        <v>45051</v>
      </c>
      <c r="FE122" s="117">
        <v>45051</v>
      </c>
      <c r="FF122" s="117">
        <v>45052</v>
      </c>
      <c r="FG122" s="133">
        <v>70</v>
      </c>
      <c r="FH122" s="133"/>
      <c r="FI122" s="117"/>
      <c r="FJ122" s="142"/>
      <c r="FK122" s="142"/>
      <c r="FL122" s="143">
        <v>243347</v>
      </c>
      <c r="FM122" s="143">
        <v>243347</v>
      </c>
      <c r="FN122" s="139" t="s">
        <v>708</v>
      </c>
      <c r="FO122" s="142"/>
      <c r="FP122" s="142"/>
      <c r="FQ122" s="143">
        <v>243347</v>
      </c>
      <c r="FR122" s="143">
        <v>243347</v>
      </c>
      <c r="FS122" s="139" t="s">
        <v>708</v>
      </c>
    </row>
    <row r="123" spans="1:175" ht="20.100000000000001" customHeight="1" x14ac:dyDescent="0.5">
      <c r="A123" s="109">
        <v>122</v>
      </c>
      <c r="B123" s="109" t="s">
        <v>674</v>
      </c>
      <c r="C123" s="109">
        <v>122</v>
      </c>
      <c r="D123" s="110" t="s">
        <v>675</v>
      </c>
      <c r="E123" s="110" t="s">
        <v>676</v>
      </c>
      <c r="F123" s="110" t="s">
        <v>1751</v>
      </c>
      <c r="G123" s="111" t="s">
        <v>164</v>
      </c>
      <c r="H123" s="110" t="s">
        <v>1752</v>
      </c>
      <c r="I123" s="110" t="s">
        <v>1766</v>
      </c>
      <c r="J123" s="110"/>
      <c r="K123" s="111" t="s">
        <v>1767</v>
      </c>
      <c r="L123" s="111" t="s">
        <v>1768</v>
      </c>
      <c r="M123" s="111"/>
      <c r="N123" s="111" t="s">
        <v>682</v>
      </c>
      <c r="O123" s="111" t="s">
        <v>1769</v>
      </c>
      <c r="P123" s="113">
        <v>13.8661108226434</v>
      </c>
      <c r="Q123" s="113">
        <v>100.146933696467</v>
      </c>
      <c r="R123" s="318" t="s">
        <v>1770</v>
      </c>
      <c r="S123" s="114" t="s">
        <v>1771</v>
      </c>
      <c r="T123" s="115" t="s">
        <v>1772</v>
      </c>
      <c r="U123" s="115" t="s">
        <v>1773</v>
      </c>
      <c r="V123" s="115"/>
      <c r="W123" s="115" t="s">
        <v>1774</v>
      </c>
      <c r="X123" s="115"/>
      <c r="Y123" s="115"/>
      <c r="Z123" s="181"/>
      <c r="AA123" s="181"/>
      <c r="AB123" s="115"/>
      <c r="AC123" s="211"/>
      <c r="AD123" s="166" t="s">
        <v>1775</v>
      </c>
      <c r="AE123" s="166" t="s">
        <v>1776</v>
      </c>
      <c r="AF123" s="117" t="s">
        <v>690</v>
      </c>
      <c r="AG123" s="132">
        <v>44960</v>
      </c>
      <c r="AH123" s="168" t="s">
        <v>691</v>
      </c>
      <c r="AI123" s="118" t="s">
        <v>692</v>
      </c>
      <c r="AJ123" s="145">
        <v>10</v>
      </c>
      <c r="AK123" s="146">
        <v>20</v>
      </c>
      <c r="AL123" s="146">
        <v>3.6</v>
      </c>
      <c r="AM123" s="146">
        <v>200</v>
      </c>
      <c r="AN123" s="147">
        <v>1</v>
      </c>
      <c r="AO123" s="147">
        <v>4</v>
      </c>
      <c r="AP123" s="240" t="s">
        <v>1777</v>
      </c>
      <c r="AQ123" s="301"/>
      <c r="AR123" s="147">
        <v>3</v>
      </c>
      <c r="AS123" s="147"/>
      <c r="AT123" s="138">
        <v>44964</v>
      </c>
      <c r="AU123" s="294" t="s">
        <v>1764</v>
      </c>
      <c r="AV123" s="295" t="s">
        <v>696</v>
      </c>
      <c r="AW123" s="296"/>
      <c r="AX123" s="297"/>
      <c r="AY123" s="297"/>
      <c r="AZ123" s="297"/>
      <c r="BA123" s="297"/>
      <c r="BB123" s="297" t="s">
        <v>697</v>
      </c>
      <c r="BC123" s="297"/>
      <c r="BD123" s="296"/>
      <c r="BE123" s="296" t="s">
        <v>598</v>
      </c>
      <c r="BF123" s="158">
        <v>1</v>
      </c>
      <c r="BG123" s="237" t="s">
        <v>699</v>
      </c>
      <c r="BH123" s="237" t="s">
        <v>700</v>
      </c>
      <c r="BI123" s="237" t="s">
        <v>701</v>
      </c>
      <c r="BJ123" s="298"/>
      <c r="BK123" s="298"/>
      <c r="BL123" s="170" t="s">
        <v>1778</v>
      </c>
      <c r="BM123" s="154"/>
      <c r="BN123" s="111" t="s">
        <v>1769</v>
      </c>
      <c r="BO123" s="319" t="s">
        <v>1769</v>
      </c>
      <c r="BP123" s="317"/>
      <c r="BQ123" s="116" t="s">
        <v>704</v>
      </c>
      <c r="BR123" s="116" t="s">
        <v>705</v>
      </c>
      <c r="BS123" s="132">
        <v>44960</v>
      </c>
      <c r="BT123" s="133">
        <v>100</v>
      </c>
      <c r="BU123" s="132">
        <v>44960</v>
      </c>
      <c r="BV123" s="132"/>
      <c r="BW123" s="132"/>
      <c r="BX123" s="134"/>
      <c r="BY123" s="134"/>
      <c r="BZ123" s="134"/>
      <c r="CA123" s="132"/>
      <c r="CB123" s="135"/>
      <c r="CC123" s="132"/>
      <c r="CD123" s="132"/>
      <c r="CE123" s="136"/>
      <c r="CF123" s="136"/>
      <c r="CG123" s="136"/>
      <c r="CH123" s="135"/>
      <c r="CI123" s="129" t="s">
        <v>701</v>
      </c>
      <c r="CJ123" s="132">
        <v>45038</v>
      </c>
      <c r="CK123" s="117">
        <v>45038</v>
      </c>
      <c r="CL123" s="132"/>
      <c r="CM123" s="117">
        <v>45038</v>
      </c>
      <c r="CN123" s="133">
        <v>100</v>
      </c>
      <c r="CO123" s="117">
        <v>45038</v>
      </c>
      <c r="CP123" s="117"/>
      <c r="CQ123" s="132">
        <v>45033</v>
      </c>
      <c r="CR123" s="132">
        <v>45033</v>
      </c>
      <c r="CS123" s="132"/>
      <c r="CT123" s="132">
        <v>45034</v>
      </c>
      <c r="CU123" s="133">
        <v>100</v>
      </c>
      <c r="CV123" s="132">
        <v>45034</v>
      </c>
      <c r="CW123" s="117" t="s">
        <v>1779</v>
      </c>
      <c r="CX123" s="297"/>
      <c r="CY123" s="297"/>
      <c r="CZ123" s="117">
        <v>45038</v>
      </c>
      <c r="DA123" s="117">
        <v>45038</v>
      </c>
      <c r="DB123" s="117"/>
      <c r="DC123" s="117">
        <v>45038</v>
      </c>
      <c r="DD123" s="133">
        <v>100</v>
      </c>
      <c r="DE123" s="117">
        <v>45038</v>
      </c>
      <c r="DF123" s="138"/>
      <c r="DG123" s="138">
        <v>45019</v>
      </c>
      <c r="DH123" s="139" t="s">
        <v>4413</v>
      </c>
      <c r="DI123" s="117">
        <v>45037</v>
      </c>
      <c r="DJ123" s="117">
        <v>45037</v>
      </c>
      <c r="DK123" s="117">
        <v>45037</v>
      </c>
      <c r="DL123" s="117">
        <v>45037</v>
      </c>
      <c r="DM123" s="117"/>
      <c r="DN123" s="117"/>
      <c r="DO123" s="117"/>
      <c r="DP123" s="117"/>
      <c r="DQ123" s="140"/>
      <c r="DR123" s="117"/>
      <c r="DS123" s="117"/>
      <c r="DT123" s="117"/>
      <c r="DU123" s="117"/>
      <c r="DV123" s="117"/>
      <c r="DW123" s="117"/>
      <c r="DX123" s="133"/>
      <c r="DY123" s="117"/>
      <c r="DZ123" s="117"/>
      <c r="EA123" s="117">
        <v>45036</v>
      </c>
      <c r="EB123" s="117">
        <v>45036</v>
      </c>
      <c r="EC123" s="117"/>
      <c r="ED123" s="117">
        <v>45036</v>
      </c>
      <c r="EE123" s="116">
        <v>100</v>
      </c>
      <c r="EF123" s="117">
        <v>45036</v>
      </c>
      <c r="EG123" s="117" t="s">
        <v>1044</v>
      </c>
      <c r="EH123" s="117">
        <v>45036</v>
      </c>
      <c r="EI123" s="117">
        <v>45036</v>
      </c>
      <c r="EJ123" s="117"/>
      <c r="EK123" s="117">
        <v>45036</v>
      </c>
      <c r="EL123" s="116">
        <v>100</v>
      </c>
      <c r="EM123" s="117">
        <v>45036</v>
      </c>
      <c r="EN123" s="122" t="s">
        <v>1044</v>
      </c>
      <c r="EO123" s="141"/>
      <c r="EP123" s="141"/>
      <c r="EQ123" s="141"/>
      <c r="ER123" s="141"/>
      <c r="ES123" s="141"/>
      <c r="ET123" s="141"/>
      <c r="EU123" s="141"/>
      <c r="EV123" s="117"/>
      <c r="EW123" s="117"/>
      <c r="EX123" s="117"/>
      <c r="EY123" s="117"/>
      <c r="EZ123" s="117"/>
      <c r="FA123" s="117"/>
      <c r="FB123" s="117"/>
      <c r="FC123" s="117">
        <v>45055</v>
      </c>
      <c r="FD123" s="117">
        <v>45055</v>
      </c>
      <c r="FE123" s="117">
        <v>45055</v>
      </c>
      <c r="FF123" s="117">
        <v>45056</v>
      </c>
      <c r="FG123" s="133">
        <v>70</v>
      </c>
      <c r="FH123" s="133"/>
      <c r="FI123" s="117"/>
      <c r="FJ123" s="142"/>
      <c r="FK123" s="142"/>
      <c r="FL123" s="143">
        <v>243347</v>
      </c>
      <c r="FM123" s="143">
        <v>243347</v>
      </c>
      <c r="FN123" s="139" t="s">
        <v>708</v>
      </c>
      <c r="FO123" s="142"/>
      <c r="FP123" s="142"/>
      <c r="FQ123" s="143">
        <v>243347</v>
      </c>
      <c r="FR123" s="143">
        <v>243347</v>
      </c>
      <c r="FS123" s="139" t="s">
        <v>708</v>
      </c>
    </row>
    <row r="124" spans="1:175" ht="20.100000000000001" customHeight="1" x14ac:dyDescent="0.5">
      <c r="A124" s="109">
        <v>123</v>
      </c>
      <c r="B124" s="109" t="s">
        <v>674</v>
      </c>
      <c r="C124" s="109">
        <v>123</v>
      </c>
      <c r="D124" s="110" t="s">
        <v>675</v>
      </c>
      <c r="E124" s="110" t="s">
        <v>676</v>
      </c>
      <c r="F124" s="110" t="s">
        <v>1751</v>
      </c>
      <c r="G124" s="111" t="s">
        <v>164</v>
      </c>
      <c r="H124" s="110" t="s">
        <v>1203</v>
      </c>
      <c r="I124" s="110" t="s">
        <v>1780</v>
      </c>
      <c r="J124" s="110"/>
      <c r="K124" s="111" t="s">
        <v>1781</v>
      </c>
      <c r="L124" s="111" t="s">
        <v>1782</v>
      </c>
      <c r="M124" s="111"/>
      <c r="N124" s="111" t="s">
        <v>682</v>
      </c>
      <c r="O124" s="320" t="s">
        <v>1783</v>
      </c>
      <c r="P124" s="113">
        <v>13.820774926735099</v>
      </c>
      <c r="Q124" s="113">
        <v>99.991837938795996</v>
      </c>
      <c r="R124" s="114" t="s">
        <v>1784</v>
      </c>
      <c r="S124" s="114" t="s">
        <v>1785</v>
      </c>
      <c r="T124" s="115" t="s">
        <v>1786</v>
      </c>
      <c r="U124" s="115" t="s">
        <v>1787</v>
      </c>
      <c r="V124" s="115"/>
      <c r="W124" s="115"/>
      <c r="X124" s="115"/>
      <c r="Y124" s="115"/>
      <c r="Z124" s="181"/>
      <c r="AA124" s="181"/>
      <c r="AB124" s="115"/>
      <c r="AC124" s="211"/>
      <c r="AD124" s="166" t="s">
        <v>1762</v>
      </c>
      <c r="AE124" s="166" t="s">
        <v>1763</v>
      </c>
      <c r="AF124" s="117" t="s">
        <v>690</v>
      </c>
      <c r="AG124" s="132">
        <v>44959</v>
      </c>
      <c r="AH124" s="168" t="s">
        <v>691</v>
      </c>
      <c r="AI124" s="118" t="s">
        <v>692</v>
      </c>
      <c r="AJ124" s="145">
        <v>6</v>
      </c>
      <c r="AK124" s="146">
        <v>9</v>
      </c>
      <c r="AL124" s="146">
        <v>3.6</v>
      </c>
      <c r="AM124" s="146">
        <v>54</v>
      </c>
      <c r="AN124" s="147">
        <v>1</v>
      </c>
      <c r="AO124" s="147">
        <v>2</v>
      </c>
      <c r="AP124" s="240" t="s">
        <v>1788</v>
      </c>
      <c r="AQ124" s="301"/>
      <c r="AR124" s="301"/>
      <c r="AS124" s="147"/>
      <c r="AT124" s="138">
        <v>44964</v>
      </c>
      <c r="AU124" s="294" t="s">
        <v>1764</v>
      </c>
      <c r="AV124" s="295" t="s">
        <v>696</v>
      </c>
      <c r="AW124" s="296" t="s">
        <v>1584</v>
      </c>
      <c r="AX124" s="297"/>
      <c r="AY124" s="297"/>
      <c r="AZ124" s="297"/>
      <c r="BA124" s="297"/>
      <c r="BB124" s="297"/>
      <c r="BC124" s="297"/>
      <c r="BD124" s="296" t="s">
        <v>698</v>
      </c>
      <c r="BE124" s="296"/>
      <c r="BF124" s="296"/>
      <c r="BG124" s="237" t="s">
        <v>699</v>
      </c>
      <c r="BH124" s="316"/>
      <c r="BI124" s="237" t="s">
        <v>701</v>
      </c>
      <c r="BJ124" s="298"/>
      <c r="BK124" s="298"/>
      <c r="BL124" s="153"/>
      <c r="BM124" s="154"/>
      <c r="BN124" s="111" t="s">
        <v>1789</v>
      </c>
      <c r="BO124" s="317" t="s">
        <v>1783</v>
      </c>
      <c r="BP124" s="317" t="s">
        <v>703</v>
      </c>
      <c r="BQ124" s="116" t="s">
        <v>704</v>
      </c>
      <c r="BR124" s="314" t="s">
        <v>705</v>
      </c>
      <c r="BS124" s="132">
        <v>44959</v>
      </c>
      <c r="BT124" s="133">
        <v>100</v>
      </c>
      <c r="BU124" s="132">
        <v>44959</v>
      </c>
      <c r="BV124" s="132"/>
      <c r="BW124" s="132"/>
      <c r="BX124" s="134"/>
      <c r="BY124" s="134"/>
      <c r="BZ124" s="134"/>
      <c r="CA124" s="132"/>
      <c r="CB124" s="135"/>
      <c r="CC124" s="132"/>
      <c r="CD124" s="132"/>
      <c r="CE124" s="136"/>
      <c r="CF124" s="136"/>
      <c r="CG124" s="136"/>
      <c r="CH124" s="135"/>
      <c r="CI124" s="129" t="s">
        <v>701</v>
      </c>
      <c r="CJ124" s="132">
        <v>44992</v>
      </c>
      <c r="CK124" s="117">
        <v>44995</v>
      </c>
      <c r="CL124" s="132"/>
      <c r="CM124" s="117">
        <v>44995</v>
      </c>
      <c r="CN124" s="133">
        <v>100</v>
      </c>
      <c r="CO124" s="117">
        <v>44995</v>
      </c>
      <c r="CP124" s="132"/>
      <c r="CQ124" s="132">
        <v>45017</v>
      </c>
      <c r="CR124" s="132">
        <v>45017</v>
      </c>
      <c r="CS124" s="117"/>
      <c r="CT124" s="132">
        <v>45017</v>
      </c>
      <c r="CU124" s="133">
        <v>100</v>
      </c>
      <c r="CV124" s="132">
        <v>45017</v>
      </c>
      <c r="CW124" s="117" t="s">
        <v>727</v>
      </c>
      <c r="CX124" s="297"/>
      <c r="CY124" s="297"/>
      <c r="CZ124" s="117">
        <v>44995</v>
      </c>
      <c r="DA124" s="117">
        <v>44995</v>
      </c>
      <c r="DB124" s="117"/>
      <c r="DC124" s="117">
        <v>44995</v>
      </c>
      <c r="DD124" s="133">
        <v>100</v>
      </c>
      <c r="DE124" s="117">
        <v>44995</v>
      </c>
      <c r="DF124" s="138"/>
      <c r="DG124" s="138">
        <v>45007</v>
      </c>
      <c r="DH124" s="139" t="s">
        <v>4446</v>
      </c>
      <c r="DI124" s="117">
        <v>45037</v>
      </c>
      <c r="DJ124" s="117">
        <v>45037</v>
      </c>
      <c r="DK124" s="117">
        <v>45037</v>
      </c>
      <c r="DL124" s="117">
        <v>45037</v>
      </c>
      <c r="DM124" s="117">
        <v>45037</v>
      </c>
      <c r="DN124" s="117">
        <v>45037</v>
      </c>
      <c r="DO124" s="117"/>
      <c r="DP124" s="117">
        <v>45037</v>
      </c>
      <c r="DQ124" s="133">
        <v>100</v>
      </c>
      <c r="DR124" s="117">
        <v>45037</v>
      </c>
      <c r="DS124" s="117"/>
      <c r="DT124" s="117">
        <v>45037</v>
      </c>
      <c r="DU124" s="117">
        <v>45037</v>
      </c>
      <c r="DV124" s="117"/>
      <c r="DW124" s="117">
        <v>45037</v>
      </c>
      <c r="DX124" s="133">
        <v>100</v>
      </c>
      <c r="DY124" s="117">
        <v>45037</v>
      </c>
      <c r="DZ124" s="117"/>
      <c r="EA124" s="117">
        <v>45036</v>
      </c>
      <c r="EB124" s="117">
        <v>45036</v>
      </c>
      <c r="EC124" s="117"/>
      <c r="ED124" s="117">
        <v>45036</v>
      </c>
      <c r="EE124" s="116">
        <v>100</v>
      </c>
      <c r="EF124" s="117">
        <v>45036</v>
      </c>
      <c r="EG124" s="117" t="s">
        <v>1044</v>
      </c>
      <c r="EH124" s="117">
        <v>45036</v>
      </c>
      <c r="EI124" s="117">
        <v>45036</v>
      </c>
      <c r="EJ124" s="117"/>
      <c r="EK124" s="117">
        <v>45036</v>
      </c>
      <c r="EL124" s="116">
        <v>100</v>
      </c>
      <c r="EM124" s="117">
        <v>45036</v>
      </c>
      <c r="EN124" s="122" t="s">
        <v>1044</v>
      </c>
      <c r="EO124" s="141"/>
      <c r="EP124" s="141"/>
      <c r="EQ124" s="141"/>
      <c r="ER124" s="141"/>
      <c r="ES124" s="141"/>
      <c r="ET124" s="141"/>
      <c r="EU124" s="141"/>
      <c r="EV124" s="117"/>
      <c r="EW124" s="117"/>
      <c r="EX124" s="117"/>
      <c r="EY124" s="117"/>
      <c r="EZ124" s="117"/>
      <c r="FA124" s="117"/>
      <c r="FB124" s="117"/>
      <c r="FC124" s="117">
        <v>45055</v>
      </c>
      <c r="FD124" s="117">
        <v>45055</v>
      </c>
      <c r="FE124" s="117">
        <v>45055</v>
      </c>
      <c r="FF124" s="117">
        <v>45056</v>
      </c>
      <c r="FG124" s="133">
        <v>70</v>
      </c>
      <c r="FH124" s="133"/>
      <c r="FI124" s="117"/>
      <c r="FJ124" s="142"/>
      <c r="FK124" s="142"/>
      <c r="FL124" s="143">
        <v>243341</v>
      </c>
      <c r="FM124" s="143">
        <v>243341</v>
      </c>
      <c r="FN124" s="139" t="s">
        <v>708</v>
      </c>
      <c r="FO124" s="142"/>
      <c r="FP124" s="142"/>
      <c r="FQ124" s="143">
        <v>243341</v>
      </c>
      <c r="FR124" s="143">
        <v>243341</v>
      </c>
      <c r="FS124" s="139" t="s">
        <v>708</v>
      </c>
    </row>
    <row r="125" spans="1:175" ht="20.100000000000001" customHeight="1" x14ac:dyDescent="0.5">
      <c r="A125" s="109">
        <v>124</v>
      </c>
      <c r="B125" s="109" t="s">
        <v>674</v>
      </c>
      <c r="C125" s="109">
        <v>124</v>
      </c>
      <c r="D125" s="110" t="s">
        <v>675</v>
      </c>
      <c r="E125" s="110" t="s">
        <v>676</v>
      </c>
      <c r="F125" s="110" t="s">
        <v>1751</v>
      </c>
      <c r="G125" s="111" t="s">
        <v>164</v>
      </c>
      <c r="H125" s="110" t="s">
        <v>1203</v>
      </c>
      <c r="I125" s="110" t="s">
        <v>1790</v>
      </c>
      <c r="J125" s="110"/>
      <c r="K125" s="111" t="s">
        <v>1791</v>
      </c>
      <c r="L125" s="111" t="s">
        <v>1782</v>
      </c>
      <c r="M125" s="111"/>
      <c r="N125" s="111" t="s">
        <v>682</v>
      </c>
      <c r="O125" s="111" t="s">
        <v>1792</v>
      </c>
      <c r="P125" s="113">
        <v>13.737408127675501</v>
      </c>
      <c r="Q125" s="113">
        <v>100.080837665782</v>
      </c>
      <c r="R125" s="114" t="s">
        <v>1793</v>
      </c>
      <c r="S125" s="114" t="s">
        <v>1794</v>
      </c>
      <c r="T125" s="115" t="s">
        <v>1795</v>
      </c>
      <c r="U125" s="115" t="s">
        <v>1796</v>
      </c>
      <c r="V125" s="115"/>
      <c r="W125" s="115" t="s">
        <v>1797</v>
      </c>
      <c r="X125" s="115"/>
      <c r="Y125" s="115"/>
      <c r="Z125" s="181"/>
      <c r="AA125" s="181"/>
      <c r="AB125" s="115"/>
      <c r="AC125" s="211"/>
      <c r="AD125" s="166" t="s">
        <v>1762</v>
      </c>
      <c r="AE125" s="166" t="s">
        <v>1763</v>
      </c>
      <c r="AF125" s="117" t="s">
        <v>690</v>
      </c>
      <c r="AG125" s="132">
        <v>44960</v>
      </c>
      <c r="AH125" s="168" t="s">
        <v>691</v>
      </c>
      <c r="AI125" s="118" t="s">
        <v>692</v>
      </c>
      <c r="AJ125" s="145">
        <v>6</v>
      </c>
      <c r="AK125" s="146">
        <v>9</v>
      </c>
      <c r="AL125" s="146">
        <v>4</v>
      </c>
      <c r="AM125" s="146">
        <v>54</v>
      </c>
      <c r="AN125" s="147">
        <v>1</v>
      </c>
      <c r="AO125" s="147">
        <v>2</v>
      </c>
      <c r="AP125" s="240"/>
      <c r="AQ125" s="301"/>
      <c r="AR125" s="147">
        <v>3</v>
      </c>
      <c r="AS125" s="147"/>
      <c r="AT125" s="138">
        <v>44964</v>
      </c>
      <c r="AU125" s="294" t="s">
        <v>1764</v>
      </c>
      <c r="AV125" s="295" t="s">
        <v>696</v>
      </c>
      <c r="AW125" s="296"/>
      <c r="AX125" s="297"/>
      <c r="AY125" s="297"/>
      <c r="AZ125" s="297"/>
      <c r="BA125" s="297"/>
      <c r="BB125" s="297"/>
      <c r="BC125" s="297"/>
      <c r="BD125" s="235" t="s">
        <v>698</v>
      </c>
      <c r="BE125" s="296"/>
      <c r="BF125" s="296"/>
      <c r="BG125" s="237" t="s">
        <v>699</v>
      </c>
      <c r="BH125" s="237" t="s">
        <v>700</v>
      </c>
      <c r="BI125" s="237" t="s">
        <v>701</v>
      </c>
      <c r="BJ125" s="298"/>
      <c r="BK125" s="298"/>
      <c r="BL125" s="153"/>
      <c r="BM125" s="154"/>
      <c r="BN125" s="111" t="s">
        <v>1798</v>
      </c>
      <c r="BO125" s="317" t="s">
        <v>1792</v>
      </c>
      <c r="BP125" s="317" t="s">
        <v>703</v>
      </c>
      <c r="BQ125" s="116" t="s">
        <v>704</v>
      </c>
      <c r="BR125" s="314" t="s">
        <v>705</v>
      </c>
      <c r="BS125" s="132">
        <v>44960</v>
      </c>
      <c r="BT125" s="133">
        <v>100</v>
      </c>
      <c r="BU125" s="132">
        <v>44960</v>
      </c>
      <c r="BV125" s="132"/>
      <c r="BW125" s="132"/>
      <c r="BX125" s="134"/>
      <c r="BY125" s="134"/>
      <c r="BZ125" s="134"/>
      <c r="CA125" s="132"/>
      <c r="CB125" s="135"/>
      <c r="CC125" s="132"/>
      <c r="CD125" s="132"/>
      <c r="CE125" s="136"/>
      <c r="CF125" s="136"/>
      <c r="CG125" s="136"/>
      <c r="CH125" s="135"/>
      <c r="CI125" s="129" t="s">
        <v>701</v>
      </c>
      <c r="CJ125" s="132">
        <v>44992</v>
      </c>
      <c r="CK125" s="132">
        <v>44992</v>
      </c>
      <c r="CL125" s="132"/>
      <c r="CM125" s="132">
        <v>44992</v>
      </c>
      <c r="CN125" s="133">
        <v>100</v>
      </c>
      <c r="CO125" s="132">
        <v>44992</v>
      </c>
      <c r="CP125" s="117"/>
      <c r="CQ125" s="137" t="s">
        <v>706</v>
      </c>
      <c r="CR125" s="132"/>
      <c r="CS125" s="117"/>
      <c r="CT125" s="132"/>
      <c r="CU125" s="133"/>
      <c r="CV125" s="137" t="s">
        <v>4382</v>
      </c>
      <c r="CW125" s="117"/>
      <c r="CX125" s="297"/>
      <c r="CY125" s="297"/>
      <c r="CZ125" s="117">
        <v>45001</v>
      </c>
      <c r="DA125" s="117">
        <v>45001</v>
      </c>
      <c r="DB125" s="117"/>
      <c r="DC125" s="117">
        <v>45004</v>
      </c>
      <c r="DD125" s="133">
        <v>100</v>
      </c>
      <c r="DE125" s="117">
        <v>45050</v>
      </c>
      <c r="DF125" s="138"/>
      <c r="DG125" s="138">
        <v>45007</v>
      </c>
      <c r="DH125" s="139" t="s">
        <v>4446</v>
      </c>
      <c r="DI125" s="117">
        <v>45040</v>
      </c>
      <c r="DJ125" s="117">
        <v>45040</v>
      </c>
      <c r="DK125" s="117">
        <v>45040</v>
      </c>
      <c r="DL125" s="117">
        <v>45040</v>
      </c>
      <c r="DM125" s="117"/>
      <c r="DN125" s="117"/>
      <c r="DO125" s="117"/>
      <c r="DP125" s="117"/>
      <c r="DQ125" s="140"/>
      <c r="DR125" s="117"/>
      <c r="DS125" s="117"/>
      <c r="DT125" s="117">
        <v>45044</v>
      </c>
      <c r="DU125" s="117">
        <v>45044</v>
      </c>
      <c r="DV125" s="117"/>
      <c r="DW125" s="117">
        <v>45044</v>
      </c>
      <c r="DX125" s="133">
        <v>100</v>
      </c>
      <c r="DY125" s="117">
        <v>45044</v>
      </c>
      <c r="DZ125" s="117"/>
      <c r="EA125" s="117">
        <v>45036</v>
      </c>
      <c r="EB125" s="117">
        <v>45036</v>
      </c>
      <c r="EC125" s="117"/>
      <c r="ED125" s="117">
        <v>45036</v>
      </c>
      <c r="EE125" s="116">
        <v>100</v>
      </c>
      <c r="EF125" s="117">
        <v>45036</v>
      </c>
      <c r="EG125" s="117" t="s">
        <v>1044</v>
      </c>
      <c r="EH125" s="117">
        <v>45036</v>
      </c>
      <c r="EI125" s="117">
        <v>45036</v>
      </c>
      <c r="EJ125" s="117"/>
      <c r="EK125" s="117">
        <v>45036</v>
      </c>
      <c r="EL125" s="116">
        <v>100</v>
      </c>
      <c r="EM125" s="117">
        <v>45036</v>
      </c>
      <c r="EN125" s="122" t="s">
        <v>1044</v>
      </c>
      <c r="EO125" s="141"/>
      <c r="EP125" s="141"/>
      <c r="EQ125" s="141"/>
      <c r="ER125" s="141"/>
      <c r="ES125" s="141"/>
      <c r="ET125" s="141"/>
      <c r="EU125" s="141"/>
      <c r="EV125" s="117"/>
      <c r="EW125" s="117"/>
      <c r="EX125" s="117"/>
      <c r="EY125" s="117"/>
      <c r="EZ125" s="117"/>
      <c r="FA125" s="117"/>
      <c r="FB125" s="117"/>
      <c r="FC125" s="117">
        <v>45052</v>
      </c>
      <c r="FD125" s="117">
        <v>45052</v>
      </c>
      <c r="FE125" s="117">
        <v>45052</v>
      </c>
      <c r="FF125" s="117">
        <v>45053</v>
      </c>
      <c r="FG125" s="133">
        <v>50</v>
      </c>
      <c r="FH125" s="133"/>
      <c r="FI125" s="117"/>
      <c r="FJ125" s="142"/>
      <c r="FK125" s="142"/>
      <c r="FL125" s="143">
        <v>243347</v>
      </c>
      <c r="FM125" s="143">
        <v>243347</v>
      </c>
      <c r="FN125" s="139" t="s">
        <v>708</v>
      </c>
      <c r="FO125" s="142"/>
      <c r="FP125" s="142"/>
      <c r="FQ125" s="143">
        <v>243347</v>
      </c>
      <c r="FR125" s="143">
        <v>243347</v>
      </c>
      <c r="FS125" s="139" t="s">
        <v>708</v>
      </c>
    </row>
    <row r="126" spans="1:175" ht="20.100000000000001" customHeight="1" x14ac:dyDescent="0.5">
      <c r="A126" s="109">
        <v>125</v>
      </c>
      <c r="B126" s="109" t="s">
        <v>674</v>
      </c>
      <c r="C126" s="109">
        <v>125</v>
      </c>
      <c r="D126" s="110" t="s">
        <v>675</v>
      </c>
      <c r="E126" s="110" t="s">
        <v>676</v>
      </c>
      <c r="F126" s="110" t="s">
        <v>1751</v>
      </c>
      <c r="G126" s="111" t="s">
        <v>164</v>
      </c>
      <c r="H126" s="110" t="s">
        <v>1752</v>
      </c>
      <c r="I126" s="110" t="s">
        <v>1752</v>
      </c>
      <c r="J126" s="110"/>
      <c r="K126" s="111" t="s">
        <v>1799</v>
      </c>
      <c r="L126" s="111" t="s">
        <v>1755</v>
      </c>
      <c r="M126" s="111"/>
      <c r="N126" s="111" t="s">
        <v>682</v>
      </c>
      <c r="O126" s="111" t="s">
        <v>1800</v>
      </c>
      <c r="P126" s="113">
        <v>13.789844911959699</v>
      </c>
      <c r="Q126" s="113">
        <v>100.14484176763099</v>
      </c>
      <c r="R126" s="114" t="s">
        <v>1801</v>
      </c>
      <c r="S126" s="114" t="s">
        <v>1802</v>
      </c>
      <c r="T126" s="115" t="s">
        <v>1803</v>
      </c>
      <c r="U126" s="115" t="s">
        <v>1804</v>
      </c>
      <c r="V126" s="115"/>
      <c r="W126" s="115" t="s">
        <v>1805</v>
      </c>
      <c r="X126" s="115"/>
      <c r="Y126" s="115"/>
      <c r="Z126" s="181"/>
      <c r="AA126" s="181"/>
      <c r="AB126" s="115"/>
      <c r="AC126" s="211"/>
      <c r="AD126" s="166" t="s">
        <v>1762</v>
      </c>
      <c r="AE126" s="166" t="s">
        <v>1763</v>
      </c>
      <c r="AF126" s="117" t="s">
        <v>690</v>
      </c>
      <c r="AG126" s="132">
        <v>44960</v>
      </c>
      <c r="AH126" s="168" t="s">
        <v>691</v>
      </c>
      <c r="AI126" s="118" t="s">
        <v>692</v>
      </c>
      <c r="AJ126" s="145">
        <v>6</v>
      </c>
      <c r="AK126" s="146">
        <v>9</v>
      </c>
      <c r="AL126" s="146">
        <v>3.4</v>
      </c>
      <c r="AM126" s="146">
        <v>54</v>
      </c>
      <c r="AN126" s="147">
        <v>1</v>
      </c>
      <c r="AO126" s="147">
        <v>2</v>
      </c>
      <c r="AP126" s="240" t="s">
        <v>1806</v>
      </c>
      <c r="AQ126" s="301"/>
      <c r="AR126" s="147">
        <v>1</v>
      </c>
      <c r="AS126" s="147"/>
      <c r="AT126" s="138">
        <v>44964</v>
      </c>
      <c r="AU126" s="294" t="s">
        <v>1764</v>
      </c>
      <c r="AV126" s="295" t="s">
        <v>696</v>
      </c>
      <c r="AW126" s="296"/>
      <c r="AX126" s="297"/>
      <c r="AY126" s="297"/>
      <c r="AZ126" s="297"/>
      <c r="BA126" s="297"/>
      <c r="BB126" s="297"/>
      <c r="BC126" s="297"/>
      <c r="BD126" s="296" t="s">
        <v>698</v>
      </c>
      <c r="BE126" s="296"/>
      <c r="BF126" s="296"/>
      <c r="BG126" s="237" t="s">
        <v>699</v>
      </c>
      <c r="BH126" s="302"/>
      <c r="BI126" s="237" t="s">
        <v>701</v>
      </c>
      <c r="BJ126" s="298"/>
      <c r="BK126" s="298"/>
      <c r="BL126" s="153"/>
      <c r="BM126" s="154"/>
      <c r="BN126" s="111" t="s">
        <v>1800</v>
      </c>
      <c r="BO126" s="319" t="s">
        <v>1800</v>
      </c>
      <c r="BP126" s="317"/>
      <c r="BQ126" s="116" t="s">
        <v>704</v>
      </c>
      <c r="BR126" s="116" t="s">
        <v>705</v>
      </c>
      <c r="BS126" s="132">
        <v>44960</v>
      </c>
      <c r="BT126" s="133">
        <v>100</v>
      </c>
      <c r="BU126" s="132">
        <v>44960</v>
      </c>
      <c r="BV126" s="132"/>
      <c r="BW126" s="132"/>
      <c r="BX126" s="134"/>
      <c r="BY126" s="134"/>
      <c r="BZ126" s="134"/>
      <c r="CA126" s="132"/>
      <c r="CB126" s="135"/>
      <c r="CC126" s="132"/>
      <c r="CD126" s="132"/>
      <c r="CE126" s="136"/>
      <c r="CF126" s="136"/>
      <c r="CG126" s="136"/>
      <c r="CH126" s="135"/>
      <c r="CI126" s="129" t="s">
        <v>701</v>
      </c>
      <c r="CJ126" s="132">
        <v>44992</v>
      </c>
      <c r="CK126" s="132">
        <v>44992</v>
      </c>
      <c r="CL126" s="132"/>
      <c r="CM126" s="132">
        <v>44992</v>
      </c>
      <c r="CN126" s="133">
        <v>100</v>
      </c>
      <c r="CO126" s="132">
        <v>44992</v>
      </c>
      <c r="CP126" s="117"/>
      <c r="CQ126" s="434"/>
      <c r="CR126" s="435"/>
      <c r="CS126" s="436"/>
      <c r="CT126" s="435"/>
      <c r="CU126" s="437"/>
      <c r="CV126" s="434"/>
      <c r="CW126" s="117"/>
      <c r="CX126" s="297"/>
      <c r="CY126" s="297"/>
      <c r="CZ126" s="117">
        <v>45001</v>
      </c>
      <c r="DA126" s="117">
        <v>45001</v>
      </c>
      <c r="DB126" s="117">
        <v>45001</v>
      </c>
      <c r="DC126" s="117">
        <v>45003</v>
      </c>
      <c r="DD126" s="133">
        <v>90</v>
      </c>
      <c r="DE126" s="117"/>
      <c r="DF126" s="138"/>
      <c r="DG126" s="138">
        <v>45007</v>
      </c>
      <c r="DH126" s="139" t="s">
        <v>4446</v>
      </c>
      <c r="DI126" s="117">
        <v>45026</v>
      </c>
      <c r="DJ126" s="117">
        <v>45026</v>
      </c>
      <c r="DK126" s="117">
        <v>45026</v>
      </c>
      <c r="DL126" s="117">
        <v>45026</v>
      </c>
      <c r="DM126" s="117"/>
      <c r="DN126" s="117"/>
      <c r="DO126" s="117"/>
      <c r="DP126" s="117"/>
      <c r="DQ126" s="140"/>
      <c r="DR126" s="117"/>
      <c r="DS126" s="117"/>
      <c r="DT126" s="117"/>
      <c r="DU126" s="117"/>
      <c r="DV126" s="117"/>
      <c r="DW126" s="117"/>
      <c r="DX126" s="133"/>
      <c r="DY126" s="117"/>
      <c r="DZ126" s="117"/>
      <c r="EA126" s="117">
        <v>45036</v>
      </c>
      <c r="EB126" s="117">
        <v>45036</v>
      </c>
      <c r="EC126" s="117"/>
      <c r="ED126" s="117">
        <v>45036</v>
      </c>
      <c r="EE126" s="116">
        <v>100</v>
      </c>
      <c r="EF126" s="117">
        <v>45036</v>
      </c>
      <c r="EG126" s="117" t="s">
        <v>1044</v>
      </c>
      <c r="EH126" s="117">
        <v>45036</v>
      </c>
      <c r="EI126" s="117">
        <v>45036</v>
      </c>
      <c r="EJ126" s="117"/>
      <c r="EK126" s="117">
        <v>45036</v>
      </c>
      <c r="EL126" s="116">
        <v>100</v>
      </c>
      <c r="EM126" s="117">
        <v>45036</v>
      </c>
      <c r="EN126" s="122" t="s">
        <v>1044</v>
      </c>
      <c r="EO126" s="141"/>
      <c r="EP126" s="141"/>
      <c r="EQ126" s="141"/>
      <c r="ER126" s="141"/>
      <c r="ES126" s="141"/>
      <c r="ET126" s="141"/>
      <c r="EU126" s="141"/>
      <c r="EV126" s="117"/>
      <c r="EW126" s="117"/>
      <c r="EX126" s="117"/>
      <c r="EY126" s="117"/>
      <c r="EZ126" s="117"/>
      <c r="FA126" s="117"/>
      <c r="FB126" s="117"/>
      <c r="FC126" s="117">
        <v>45052</v>
      </c>
      <c r="FD126" s="117">
        <v>45052</v>
      </c>
      <c r="FE126" s="117">
        <v>45052</v>
      </c>
      <c r="FF126" s="117">
        <v>45053</v>
      </c>
      <c r="FG126" s="133">
        <v>70</v>
      </c>
      <c r="FH126" s="133"/>
      <c r="FI126" s="117"/>
      <c r="FJ126" s="142"/>
      <c r="FK126" s="142"/>
      <c r="FL126" s="143">
        <v>243347</v>
      </c>
      <c r="FM126" s="143">
        <v>243347</v>
      </c>
      <c r="FN126" s="139" t="s">
        <v>708</v>
      </c>
      <c r="FO126" s="142"/>
      <c r="FP126" s="142"/>
      <c r="FQ126" s="143">
        <v>243347</v>
      </c>
      <c r="FR126" s="143">
        <v>243347</v>
      </c>
      <c r="FS126" s="157" t="s">
        <v>729</v>
      </c>
    </row>
    <row r="127" spans="1:175" ht="20.100000000000001" customHeight="1" x14ac:dyDescent="0.5">
      <c r="A127" s="109">
        <v>126</v>
      </c>
      <c r="B127" s="109" t="s">
        <v>674</v>
      </c>
      <c r="C127" s="109">
        <v>126</v>
      </c>
      <c r="D127" s="110" t="s">
        <v>675</v>
      </c>
      <c r="E127" s="110" t="s">
        <v>676</v>
      </c>
      <c r="F127" s="110" t="s">
        <v>1751</v>
      </c>
      <c r="G127" s="111" t="s">
        <v>164</v>
      </c>
      <c r="H127" s="110" t="s">
        <v>1203</v>
      </c>
      <c r="I127" s="110" t="s">
        <v>1807</v>
      </c>
      <c r="J127" s="110"/>
      <c r="K127" s="111" t="s">
        <v>1808</v>
      </c>
      <c r="L127" s="111" t="s">
        <v>1782</v>
      </c>
      <c r="M127" s="111"/>
      <c r="N127" s="111" t="s">
        <v>682</v>
      </c>
      <c r="O127" s="112" t="s">
        <v>1074</v>
      </c>
      <c r="P127" s="113">
        <v>13.796191</v>
      </c>
      <c r="Q127" s="113">
        <v>100.036705</v>
      </c>
      <c r="R127" s="114" t="s">
        <v>1809</v>
      </c>
      <c r="S127" s="114" t="s">
        <v>1810</v>
      </c>
      <c r="T127" s="115" t="s">
        <v>1811</v>
      </c>
      <c r="U127" s="115" t="s">
        <v>1812</v>
      </c>
      <c r="V127" s="115"/>
      <c r="W127" s="115" t="s">
        <v>1813</v>
      </c>
      <c r="X127" s="115"/>
      <c r="Y127" s="115"/>
      <c r="Z127" s="181"/>
      <c r="AA127" s="181"/>
      <c r="AB127" s="115"/>
      <c r="AC127" s="211"/>
      <c r="AD127" s="166" t="s">
        <v>1762</v>
      </c>
      <c r="AE127" s="166" t="s">
        <v>1763</v>
      </c>
      <c r="AF127" s="117" t="s">
        <v>690</v>
      </c>
      <c r="AG127" s="132">
        <v>44959</v>
      </c>
      <c r="AH127" s="168" t="s">
        <v>691</v>
      </c>
      <c r="AI127" s="118" t="s">
        <v>692</v>
      </c>
      <c r="AJ127" s="145">
        <v>6</v>
      </c>
      <c r="AK127" s="146">
        <v>9</v>
      </c>
      <c r="AL127" s="146">
        <v>3.6</v>
      </c>
      <c r="AM127" s="146">
        <v>54</v>
      </c>
      <c r="AN127" s="147">
        <v>1</v>
      </c>
      <c r="AO127" s="147">
        <v>2</v>
      </c>
      <c r="AP127" s="240" t="s">
        <v>1814</v>
      </c>
      <c r="AQ127" s="147" t="s">
        <v>848</v>
      </c>
      <c r="AR127" s="147">
        <v>1</v>
      </c>
      <c r="AS127" s="147"/>
      <c r="AT127" s="138">
        <v>44964</v>
      </c>
      <c r="AU127" s="294" t="s">
        <v>1815</v>
      </c>
      <c r="AV127" s="295" t="s">
        <v>696</v>
      </c>
      <c r="AW127" s="296" t="s">
        <v>1386</v>
      </c>
      <c r="AX127" s="297"/>
      <c r="AY127" s="297"/>
      <c r="AZ127" s="297" t="s">
        <v>1816</v>
      </c>
      <c r="BA127" s="297"/>
      <c r="BB127" s="297"/>
      <c r="BC127" s="297"/>
      <c r="BD127" s="235" t="s">
        <v>698</v>
      </c>
      <c r="BE127" s="296"/>
      <c r="BF127" s="296"/>
      <c r="BG127" s="237" t="s">
        <v>699</v>
      </c>
      <c r="BH127" s="321" t="s">
        <v>700</v>
      </c>
      <c r="BI127" s="237" t="s">
        <v>701</v>
      </c>
      <c r="BJ127" s="298"/>
      <c r="BK127" s="298"/>
      <c r="BL127" s="153"/>
      <c r="BM127" s="154"/>
      <c r="BN127" s="111" t="s">
        <v>1074</v>
      </c>
      <c r="BO127" s="319" t="s">
        <v>1074</v>
      </c>
      <c r="BP127" s="317"/>
      <c r="BQ127" s="116" t="s">
        <v>704</v>
      </c>
      <c r="BR127" s="116" t="s">
        <v>705</v>
      </c>
      <c r="BS127" s="132">
        <v>44959</v>
      </c>
      <c r="BT127" s="133">
        <v>100</v>
      </c>
      <c r="BU127" s="132">
        <v>44959</v>
      </c>
      <c r="BV127" s="132"/>
      <c r="BW127" s="132"/>
      <c r="BX127" s="134"/>
      <c r="BY127" s="134"/>
      <c r="BZ127" s="134"/>
      <c r="CA127" s="132"/>
      <c r="CB127" s="135"/>
      <c r="CC127" s="132"/>
      <c r="CD127" s="132"/>
      <c r="CE127" s="136"/>
      <c r="CF127" s="136"/>
      <c r="CG127" s="136"/>
      <c r="CH127" s="135"/>
      <c r="CI127" s="129" t="s">
        <v>701</v>
      </c>
      <c r="CJ127" s="132">
        <v>44992</v>
      </c>
      <c r="CK127" s="132">
        <v>44996</v>
      </c>
      <c r="CL127" s="132"/>
      <c r="CM127" s="132">
        <v>44992</v>
      </c>
      <c r="CN127" s="133">
        <v>100</v>
      </c>
      <c r="CO127" s="132">
        <v>44996</v>
      </c>
      <c r="CP127" s="117" t="s">
        <v>1448</v>
      </c>
      <c r="CQ127" s="132">
        <v>45017</v>
      </c>
      <c r="CR127" s="132">
        <v>45017</v>
      </c>
      <c r="CS127" s="117"/>
      <c r="CT127" s="132">
        <v>45017</v>
      </c>
      <c r="CU127" s="133">
        <v>100</v>
      </c>
      <c r="CV127" s="132">
        <v>45017</v>
      </c>
      <c r="CW127" s="117" t="s">
        <v>868</v>
      </c>
      <c r="CX127" s="297"/>
      <c r="CY127" s="297"/>
      <c r="CZ127" s="117">
        <v>44996</v>
      </c>
      <c r="DA127" s="117">
        <v>44996</v>
      </c>
      <c r="DB127" s="117"/>
      <c r="DC127" s="117">
        <v>44997</v>
      </c>
      <c r="DD127" s="133">
        <v>100</v>
      </c>
      <c r="DE127" s="117">
        <v>44998</v>
      </c>
      <c r="DF127" s="138"/>
      <c r="DG127" s="138">
        <v>45007</v>
      </c>
      <c r="DH127" s="139" t="s">
        <v>4446</v>
      </c>
      <c r="DI127" s="117">
        <v>45041</v>
      </c>
      <c r="DJ127" s="117">
        <v>45041</v>
      </c>
      <c r="DK127" s="117">
        <v>45041</v>
      </c>
      <c r="DL127" s="117">
        <v>45041</v>
      </c>
      <c r="DM127" s="117">
        <v>45038</v>
      </c>
      <c r="DN127" s="117">
        <v>45038</v>
      </c>
      <c r="DO127" s="117"/>
      <c r="DP127" s="117">
        <v>45038</v>
      </c>
      <c r="DQ127" s="133">
        <v>100</v>
      </c>
      <c r="DR127" s="117">
        <v>45038</v>
      </c>
      <c r="DS127" s="117"/>
      <c r="DT127" s="117">
        <v>45038</v>
      </c>
      <c r="DU127" s="117">
        <v>45038</v>
      </c>
      <c r="DV127" s="117"/>
      <c r="DW127" s="117">
        <v>45038</v>
      </c>
      <c r="DX127" s="133">
        <v>100</v>
      </c>
      <c r="DY127" s="117">
        <v>45038</v>
      </c>
      <c r="DZ127" s="117"/>
      <c r="EA127" s="117">
        <v>45036</v>
      </c>
      <c r="EB127" s="117">
        <v>45036</v>
      </c>
      <c r="EC127" s="117"/>
      <c r="ED127" s="117">
        <v>45036</v>
      </c>
      <c r="EE127" s="116">
        <v>100</v>
      </c>
      <c r="EF127" s="117">
        <v>45036</v>
      </c>
      <c r="EG127" s="117" t="s">
        <v>1044</v>
      </c>
      <c r="EH127" s="117">
        <v>45036</v>
      </c>
      <c r="EI127" s="117">
        <v>45036</v>
      </c>
      <c r="EJ127" s="117"/>
      <c r="EK127" s="117">
        <v>45036</v>
      </c>
      <c r="EL127" s="116">
        <v>100</v>
      </c>
      <c r="EM127" s="117">
        <v>45036</v>
      </c>
      <c r="EN127" s="122" t="s">
        <v>1044</v>
      </c>
      <c r="EO127" s="141"/>
      <c r="EP127" s="141"/>
      <c r="EQ127" s="141"/>
      <c r="ER127" s="141"/>
      <c r="ES127" s="141"/>
      <c r="ET127" s="141"/>
      <c r="EU127" s="141"/>
      <c r="EV127" s="117"/>
      <c r="EW127" s="117"/>
      <c r="EX127" s="117"/>
      <c r="EY127" s="117"/>
      <c r="EZ127" s="117"/>
      <c r="FA127" s="117"/>
      <c r="FB127" s="117"/>
      <c r="FC127" s="117">
        <v>45054</v>
      </c>
      <c r="FD127" s="117">
        <v>45054</v>
      </c>
      <c r="FE127" s="117">
        <v>45054</v>
      </c>
      <c r="FF127" s="117">
        <v>45054</v>
      </c>
      <c r="FG127" s="133">
        <v>70</v>
      </c>
      <c r="FH127" s="133"/>
      <c r="FI127" s="117"/>
      <c r="FJ127" s="142"/>
      <c r="FK127" s="142"/>
      <c r="FL127" s="143"/>
      <c r="FM127" s="143"/>
      <c r="FN127" s="139"/>
      <c r="FO127" s="142"/>
      <c r="FP127" s="142"/>
      <c r="FQ127" s="143"/>
      <c r="FR127" s="143"/>
      <c r="FS127" s="139"/>
    </row>
    <row r="128" spans="1:175" ht="20.100000000000001" customHeight="1" x14ac:dyDescent="0.5">
      <c r="A128" s="109">
        <v>127</v>
      </c>
      <c r="B128" s="109" t="s">
        <v>674</v>
      </c>
      <c r="C128" s="109">
        <v>127</v>
      </c>
      <c r="D128" s="110" t="s">
        <v>675</v>
      </c>
      <c r="E128" s="110" t="s">
        <v>676</v>
      </c>
      <c r="F128" s="110" t="s">
        <v>1751</v>
      </c>
      <c r="G128" s="111" t="s">
        <v>164</v>
      </c>
      <c r="H128" s="110" t="s">
        <v>1817</v>
      </c>
      <c r="I128" s="110" t="s">
        <v>1818</v>
      </c>
      <c r="J128" s="110"/>
      <c r="K128" s="111" t="s">
        <v>4495</v>
      </c>
      <c r="L128" s="111" t="s">
        <v>1755</v>
      </c>
      <c r="M128" s="111"/>
      <c r="N128" s="111" t="s">
        <v>682</v>
      </c>
      <c r="O128" s="111" t="s">
        <v>1819</v>
      </c>
      <c r="P128" s="113">
        <v>13.693201501037301</v>
      </c>
      <c r="Q128" s="113">
        <v>100.21241668694699</v>
      </c>
      <c r="R128" s="114" t="s">
        <v>1820</v>
      </c>
      <c r="S128" s="114" t="s">
        <v>1821</v>
      </c>
      <c r="T128" s="115" t="s">
        <v>1822</v>
      </c>
      <c r="U128" s="115" t="s">
        <v>1823</v>
      </c>
      <c r="V128" s="115"/>
      <c r="W128" s="115" t="s">
        <v>1824</v>
      </c>
      <c r="X128" s="115"/>
      <c r="Y128" s="115"/>
      <c r="Z128" s="181"/>
      <c r="AA128" s="181"/>
      <c r="AB128" s="115"/>
      <c r="AC128" s="211"/>
      <c r="AD128" s="166" t="s">
        <v>1762</v>
      </c>
      <c r="AE128" s="166" t="s">
        <v>1763</v>
      </c>
      <c r="AF128" s="117" t="s">
        <v>690</v>
      </c>
      <c r="AG128" s="132">
        <v>44960</v>
      </c>
      <c r="AH128" s="168" t="s">
        <v>691</v>
      </c>
      <c r="AI128" s="118" t="s">
        <v>692</v>
      </c>
      <c r="AJ128" s="145">
        <v>6</v>
      </c>
      <c r="AK128" s="146">
        <v>9</v>
      </c>
      <c r="AL128" s="146">
        <v>4</v>
      </c>
      <c r="AM128" s="146">
        <v>54</v>
      </c>
      <c r="AN128" s="147">
        <v>1</v>
      </c>
      <c r="AO128" s="147">
        <v>2</v>
      </c>
      <c r="AP128" s="240"/>
      <c r="AQ128" s="301"/>
      <c r="AR128" s="301"/>
      <c r="AS128" s="147"/>
      <c r="AT128" s="138">
        <v>44964</v>
      </c>
      <c r="AU128" s="294" t="s">
        <v>1764</v>
      </c>
      <c r="AV128" s="295" t="s">
        <v>696</v>
      </c>
      <c r="AW128" s="296" t="s">
        <v>1386</v>
      </c>
      <c r="AX128" s="297"/>
      <c r="AY128" s="297"/>
      <c r="AZ128" s="297"/>
      <c r="BA128" s="297"/>
      <c r="BB128" s="297"/>
      <c r="BC128" s="297"/>
      <c r="BD128" s="296" t="s">
        <v>698</v>
      </c>
      <c r="BE128" s="296"/>
      <c r="BF128" s="296"/>
      <c r="BG128" s="237" t="s">
        <v>699</v>
      </c>
      <c r="BH128" s="316"/>
      <c r="BI128" s="237" t="s">
        <v>701</v>
      </c>
      <c r="BJ128" s="298"/>
      <c r="BK128" s="298"/>
      <c r="BL128" s="170" t="s">
        <v>1825</v>
      </c>
      <c r="BM128" s="154"/>
      <c r="BN128" s="111" t="s">
        <v>1819</v>
      </c>
      <c r="BO128" s="319" t="s">
        <v>1819</v>
      </c>
      <c r="BP128" s="317"/>
      <c r="BQ128" s="116" t="s">
        <v>704</v>
      </c>
      <c r="BR128" s="116" t="s">
        <v>705</v>
      </c>
      <c r="BS128" s="132">
        <v>44960</v>
      </c>
      <c r="BT128" s="133">
        <v>100</v>
      </c>
      <c r="BU128" s="132">
        <v>44960</v>
      </c>
      <c r="BV128" s="132"/>
      <c r="BW128" s="132"/>
      <c r="BX128" s="134"/>
      <c r="BY128" s="134"/>
      <c r="BZ128" s="134"/>
      <c r="CA128" s="132"/>
      <c r="CB128" s="135"/>
      <c r="CC128" s="132"/>
      <c r="CD128" s="132"/>
      <c r="CE128" s="136"/>
      <c r="CF128" s="136"/>
      <c r="CG128" s="136"/>
      <c r="CH128" s="135"/>
      <c r="CI128" s="129" t="s">
        <v>701</v>
      </c>
      <c r="CJ128" s="117">
        <v>45005</v>
      </c>
      <c r="CK128" s="117">
        <v>45005</v>
      </c>
      <c r="CL128" s="117"/>
      <c r="CM128" s="117">
        <v>45005</v>
      </c>
      <c r="CN128" s="133">
        <v>100</v>
      </c>
      <c r="CO128" s="117">
        <v>45005</v>
      </c>
      <c r="CP128" s="117"/>
      <c r="CQ128" s="132">
        <v>45039</v>
      </c>
      <c r="CR128" s="132">
        <v>45039</v>
      </c>
      <c r="CS128" s="117"/>
      <c r="CT128" s="132">
        <v>45039</v>
      </c>
      <c r="CU128" s="133">
        <v>100</v>
      </c>
      <c r="CV128" s="132">
        <v>45039</v>
      </c>
      <c r="CW128" s="117"/>
      <c r="CX128" s="297"/>
      <c r="CY128" s="297"/>
      <c r="CZ128" s="117">
        <v>45005</v>
      </c>
      <c r="DA128" s="117">
        <v>45005</v>
      </c>
      <c r="DB128" s="117">
        <v>45005</v>
      </c>
      <c r="DC128" s="117">
        <v>45007</v>
      </c>
      <c r="DD128" s="133">
        <v>80</v>
      </c>
      <c r="DE128" s="117"/>
      <c r="DF128" s="138"/>
      <c r="DG128" s="138">
        <v>45007</v>
      </c>
      <c r="DH128" s="139" t="s">
        <v>4446</v>
      </c>
      <c r="DI128" s="117">
        <v>45037</v>
      </c>
      <c r="DJ128" s="117">
        <v>45037</v>
      </c>
      <c r="DK128" s="117">
        <v>45037</v>
      </c>
      <c r="DL128" s="117">
        <v>45037</v>
      </c>
      <c r="DM128" s="117"/>
      <c r="DN128" s="117"/>
      <c r="DO128" s="117"/>
      <c r="DP128" s="117"/>
      <c r="DQ128" s="140"/>
      <c r="DR128" s="117"/>
      <c r="DS128" s="117"/>
      <c r="DT128" s="117"/>
      <c r="DU128" s="117"/>
      <c r="DV128" s="117"/>
      <c r="DW128" s="117"/>
      <c r="DX128" s="133"/>
      <c r="DY128" s="117"/>
      <c r="DZ128" s="117"/>
      <c r="EA128" s="117">
        <v>45036</v>
      </c>
      <c r="EB128" s="117">
        <v>45036</v>
      </c>
      <c r="EC128" s="117"/>
      <c r="ED128" s="117">
        <v>45036</v>
      </c>
      <c r="EE128" s="116">
        <v>100</v>
      </c>
      <c r="EF128" s="117">
        <v>45036</v>
      </c>
      <c r="EG128" s="117" t="s">
        <v>1826</v>
      </c>
      <c r="EH128" s="117">
        <v>45036</v>
      </c>
      <c r="EI128" s="117">
        <v>45036</v>
      </c>
      <c r="EJ128" s="117">
        <v>45036</v>
      </c>
      <c r="EK128" s="117">
        <v>45037</v>
      </c>
      <c r="EL128" s="116">
        <v>60</v>
      </c>
      <c r="EM128" s="117"/>
      <c r="EN128" s="122" t="s">
        <v>1826</v>
      </c>
      <c r="EO128" s="141"/>
      <c r="EP128" s="141"/>
      <c r="EQ128" s="141"/>
      <c r="ER128" s="141"/>
      <c r="ES128" s="141"/>
      <c r="ET128" s="141"/>
      <c r="EU128" s="141"/>
      <c r="EV128" s="117"/>
      <c r="EW128" s="117"/>
      <c r="EX128" s="117"/>
      <c r="EY128" s="117"/>
      <c r="EZ128" s="117"/>
      <c r="FA128" s="117"/>
      <c r="FB128" s="117"/>
      <c r="FC128" s="117">
        <v>45052</v>
      </c>
      <c r="FD128" s="117">
        <v>45052</v>
      </c>
      <c r="FE128" s="117">
        <v>45052</v>
      </c>
      <c r="FF128" s="117">
        <v>45053</v>
      </c>
      <c r="FG128" s="133">
        <v>50</v>
      </c>
      <c r="FH128" s="133"/>
      <c r="FI128" s="117"/>
      <c r="FJ128" s="142"/>
      <c r="FK128" s="142"/>
      <c r="FL128" s="143">
        <v>243347</v>
      </c>
      <c r="FM128" s="143">
        <v>243347</v>
      </c>
      <c r="FN128" s="139" t="s">
        <v>708</v>
      </c>
      <c r="FO128" s="142"/>
      <c r="FP128" s="142"/>
      <c r="FQ128" s="143">
        <v>243347</v>
      </c>
      <c r="FR128" s="143">
        <v>243347</v>
      </c>
      <c r="FS128" s="139" t="s">
        <v>708</v>
      </c>
    </row>
    <row r="129" spans="1:175" ht="20.100000000000001" customHeight="1" x14ac:dyDescent="0.5">
      <c r="A129" s="109">
        <v>128</v>
      </c>
      <c r="B129" s="109" t="s">
        <v>674</v>
      </c>
      <c r="C129" s="109">
        <v>128</v>
      </c>
      <c r="D129" s="110" t="s">
        <v>675</v>
      </c>
      <c r="E129" s="110" t="s">
        <v>676</v>
      </c>
      <c r="F129" s="110" t="s">
        <v>1751</v>
      </c>
      <c r="G129" s="111" t="s">
        <v>164</v>
      </c>
      <c r="H129" s="110" t="s">
        <v>1752</v>
      </c>
      <c r="I129" s="110" t="s">
        <v>1827</v>
      </c>
      <c r="J129" s="110"/>
      <c r="K129" s="111" t="s">
        <v>1828</v>
      </c>
      <c r="L129" s="111" t="s">
        <v>1755</v>
      </c>
      <c r="M129" s="111"/>
      <c r="N129" s="111" t="s">
        <v>682</v>
      </c>
      <c r="O129" s="111" t="s">
        <v>1830</v>
      </c>
      <c r="P129" s="113">
        <v>13.778017962622201</v>
      </c>
      <c r="Q129" s="113">
        <v>100.128033428531</v>
      </c>
      <c r="R129" s="114" t="s">
        <v>1831</v>
      </c>
      <c r="S129" s="114" t="s">
        <v>1832</v>
      </c>
      <c r="T129" s="115" t="s">
        <v>1833</v>
      </c>
      <c r="U129" s="115" t="s">
        <v>1834</v>
      </c>
      <c r="V129" s="115"/>
      <c r="W129" s="115" t="s">
        <v>1832</v>
      </c>
      <c r="X129" s="115"/>
      <c r="Y129" s="115"/>
      <c r="Z129" s="181"/>
      <c r="AA129" s="181"/>
      <c r="AB129" s="115"/>
      <c r="AC129" s="211"/>
      <c r="AD129" s="166" t="s">
        <v>1762</v>
      </c>
      <c r="AE129" s="166" t="s">
        <v>1763</v>
      </c>
      <c r="AF129" s="117" t="s">
        <v>690</v>
      </c>
      <c r="AG129" s="132">
        <v>44960</v>
      </c>
      <c r="AH129" s="168" t="s">
        <v>691</v>
      </c>
      <c r="AI129" s="118" t="s">
        <v>692</v>
      </c>
      <c r="AJ129" s="145">
        <v>6</v>
      </c>
      <c r="AK129" s="146">
        <v>9</v>
      </c>
      <c r="AL129" s="146">
        <v>4</v>
      </c>
      <c r="AM129" s="146">
        <v>54</v>
      </c>
      <c r="AN129" s="147">
        <v>1</v>
      </c>
      <c r="AO129" s="147">
        <v>2</v>
      </c>
      <c r="AP129" s="240" t="s">
        <v>1835</v>
      </c>
      <c r="AQ129" s="147" t="s">
        <v>752</v>
      </c>
      <c r="AR129" s="147">
        <v>3</v>
      </c>
      <c r="AS129" s="147"/>
      <c r="AT129" s="138">
        <v>44964</v>
      </c>
      <c r="AU129" s="294" t="s">
        <v>1815</v>
      </c>
      <c r="AV129" s="295" t="s">
        <v>725</v>
      </c>
      <c r="AW129" s="296" t="s">
        <v>1386</v>
      </c>
      <c r="AX129" s="297"/>
      <c r="AY129" s="297"/>
      <c r="AZ129" s="297"/>
      <c r="BA129" s="297"/>
      <c r="BB129" s="297"/>
      <c r="BC129" s="297"/>
      <c r="BD129" s="235" t="s">
        <v>698</v>
      </c>
      <c r="BE129" s="296"/>
      <c r="BF129" s="296"/>
      <c r="BG129" s="237" t="s">
        <v>699</v>
      </c>
      <c r="BH129" s="237" t="s">
        <v>700</v>
      </c>
      <c r="BI129" s="237" t="s">
        <v>701</v>
      </c>
      <c r="BJ129" s="298"/>
      <c r="BK129" s="298"/>
      <c r="BL129" s="153"/>
      <c r="BM129" s="154"/>
      <c r="BN129" s="111" t="s">
        <v>1836</v>
      </c>
      <c r="BO129" s="317" t="s">
        <v>1829</v>
      </c>
      <c r="BP129" s="317" t="s">
        <v>703</v>
      </c>
      <c r="BQ129" s="116" t="s">
        <v>704</v>
      </c>
      <c r="BR129" s="322" t="s">
        <v>705</v>
      </c>
      <c r="BS129" s="132">
        <v>44960</v>
      </c>
      <c r="BT129" s="133">
        <v>100</v>
      </c>
      <c r="BU129" s="132">
        <v>44960</v>
      </c>
      <c r="BV129" s="132"/>
      <c r="BW129" s="132"/>
      <c r="BX129" s="134"/>
      <c r="BY129" s="134"/>
      <c r="BZ129" s="134"/>
      <c r="CA129" s="132"/>
      <c r="CB129" s="135"/>
      <c r="CC129" s="132"/>
      <c r="CD129" s="132"/>
      <c r="CE129" s="136"/>
      <c r="CF129" s="136"/>
      <c r="CG129" s="136"/>
      <c r="CH129" s="135"/>
      <c r="CI129" s="129" t="s">
        <v>701</v>
      </c>
      <c r="CJ129" s="117">
        <v>44999</v>
      </c>
      <c r="CK129" s="117">
        <v>44999</v>
      </c>
      <c r="CL129" s="132"/>
      <c r="CM129" s="117">
        <v>44999</v>
      </c>
      <c r="CN129" s="133">
        <v>100</v>
      </c>
      <c r="CO129" s="117">
        <v>44999</v>
      </c>
      <c r="CP129" s="132"/>
      <c r="CQ129" s="132">
        <v>45019</v>
      </c>
      <c r="CR129" s="132">
        <v>45019</v>
      </c>
      <c r="CS129" s="132"/>
      <c r="CT129" s="132">
        <v>45019</v>
      </c>
      <c r="CU129" s="133">
        <v>100</v>
      </c>
      <c r="CV129" s="132">
        <v>45019</v>
      </c>
      <c r="CW129" s="117" t="s">
        <v>868</v>
      </c>
      <c r="CX129" s="297"/>
      <c r="CY129" s="297"/>
      <c r="CZ129" s="117">
        <v>44999</v>
      </c>
      <c r="DA129" s="117">
        <v>44999</v>
      </c>
      <c r="DB129" s="117"/>
      <c r="DC129" s="117">
        <v>44999</v>
      </c>
      <c r="DD129" s="133">
        <v>100</v>
      </c>
      <c r="DE129" s="117">
        <v>45000</v>
      </c>
      <c r="DF129" s="138"/>
      <c r="DG129" s="138">
        <v>45007</v>
      </c>
      <c r="DH129" s="139" t="s">
        <v>4446</v>
      </c>
      <c r="DI129" s="117">
        <v>45023</v>
      </c>
      <c r="DJ129" s="117">
        <v>45023</v>
      </c>
      <c r="DK129" s="117">
        <v>45023</v>
      </c>
      <c r="DL129" s="117">
        <v>45023</v>
      </c>
      <c r="DM129" s="117"/>
      <c r="DN129" s="117"/>
      <c r="DO129" s="117"/>
      <c r="DP129" s="117"/>
      <c r="DQ129" s="140"/>
      <c r="DR129" s="117"/>
      <c r="DS129" s="117"/>
      <c r="DT129" s="117">
        <v>45048</v>
      </c>
      <c r="DU129" s="117">
        <v>45048</v>
      </c>
      <c r="DV129" s="117"/>
      <c r="DW129" s="117">
        <v>45048</v>
      </c>
      <c r="DX129" s="133">
        <v>100</v>
      </c>
      <c r="DY129" s="117">
        <v>45048</v>
      </c>
      <c r="DZ129" s="117"/>
      <c r="EA129" s="117">
        <v>45036</v>
      </c>
      <c r="EB129" s="117">
        <v>45036</v>
      </c>
      <c r="EC129" s="117"/>
      <c r="ED129" s="117">
        <v>45036</v>
      </c>
      <c r="EE129" s="116">
        <v>100</v>
      </c>
      <c r="EF129" s="117">
        <v>45036</v>
      </c>
      <c r="EG129" s="117" t="s">
        <v>1044</v>
      </c>
      <c r="EH129" s="117">
        <v>45036</v>
      </c>
      <c r="EI129" s="117">
        <v>45036</v>
      </c>
      <c r="EJ129" s="117"/>
      <c r="EK129" s="117">
        <v>45036</v>
      </c>
      <c r="EL129" s="116">
        <v>100</v>
      </c>
      <c r="EM129" s="117">
        <v>45036</v>
      </c>
      <c r="EN129" s="122" t="s">
        <v>1044</v>
      </c>
      <c r="EO129" s="141"/>
      <c r="EP129" s="141"/>
      <c r="EQ129" s="141"/>
      <c r="ER129" s="141"/>
      <c r="ES129" s="141"/>
      <c r="ET129" s="141"/>
      <c r="EU129" s="141"/>
      <c r="EV129" s="117"/>
      <c r="EW129" s="117"/>
      <c r="EX129" s="117"/>
      <c r="EY129" s="117"/>
      <c r="EZ129" s="117"/>
      <c r="FA129" s="117"/>
      <c r="FB129" s="117"/>
      <c r="FC129" s="117">
        <v>45051</v>
      </c>
      <c r="FD129" s="117">
        <v>45051</v>
      </c>
      <c r="FE129" s="117">
        <v>45051</v>
      </c>
      <c r="FF129" s="117">
        <v>45052</v>
      </c>
      <c r="FG129" s="133">
        <v>70</v>
      </c>
      <c r="FH129" s="133"/>
      <c r="FI129" s="117"/>
      <c r="FJ129" s="142"/>
      <c r="FK129" s="142"/>
      <c r="FL129" s="143">
        <v>243341</v>
      </c>
      <c r="FM129" s="143">
        <v>243341</v>
      </c>
      <c r="FN129" s="139" t="s">
        <v>708</v>
      </c>
      <c r="FO129" s="142"/>
      <c r="FP129" s="142"/>
      <c r="FQ129" s="143">
        <v>243341</v>
      </c>
      <c r="FR129" s="143">
        <v>243341</v>
      </c>
      <c r="FS129" s="157" t="s">
        <v>729</v>
      </c>
    </row>
    <row r="130" spans="1:175" ht="20.100000000000001" customHeight="1" x14ac:dyDescent="0.5">
      <c r="A130" s="109">
        <v>129</v>
      </c>
      <c r="B130" s="109" t="s">
        <v>674</v>
      </c>
      <c r="C130" s="109">
        <v>129</v>
      </c>
      <c r="D130" s="110" t="s">
        <v>675</v>
      </c>
      <c r="E130" s="110" t="s">
        <v>676</v>
      </c>
      <c r="F130" s="110" t="s">
        <v>1751</v>
      </c>
      <c r="G130" s="111" t="s">
        <v>164</v>
      </c>
      <c r="H130" s="110" t="s">
        <v>1837</v>
      </c>
      <c r="I130" s="110" t="s">
        <v>1838</v>
      </c>
      <c r="J130" s="110"/>
      <c r="K130" s="111" t="s">
        <v>1839</v>
      </c>
      <c r="L130" s="111" t="s">
        <v>1782</v>
      </c>
      <c r="M130" s="111"/>
      <c r="N130" s="111" t="s">
        <v>682</v>
      </c>
      <c r="O130" s="111" t="s">
        <v>1840</v>
      </c>
      <c r="P130" s="113">
        <v>13.915404074045201</v>
      </c>
      <c r="Q130" s="113">
        <v>100.149996625303</v>
      </c>
      <c r="R130" s="114" t="s">
        <v>1841</v>
      </c>
      <c r="S130" s="114" t="s">
        <v>1842</v>
      </c>
      <c r="T130" s="115" t="s">
        <v>1843</v>
      </c>
      <c r="U130" s="115" t="s">
        <v>1844</v>
      </c>
      <c r="V130" s="115"/>
      <c r="W130" s="115" t="s">
        <v>1845</v>
      </c>
      <c r="X130" s="115"/>
      <c r="Y130" s="115"/>
      <c r="Z130" s="181"/>
      <c r="AA130" s="181"/>
      <c r="AB130" s="115"/>
      <c r="AC130" s="211"/>
      <c r="AD130" s="166" t="s">
        <v>1762</v>
      </c>
      <c r="AE130" s="166" t="s">
        <v>1763</v>
      </c>
      <c r="AF130" s="117" t="s">
        <v>690</v>
      </c>
      <c r="AG130" s="132">
        <v>44960</v>
      </c>
      <c r="AH130" s="168" t="s">
        <v>691</v>
      </c>
      <c r="AI130" s="118" t="s">
        <v>692</v>
      </c>
      <c r="AJ130" s="145">
        <v>8</v>
      </c>
      <c r="AK130" s="146">
        <v>8</v>
      </c>
      <c r="AL130" s="146">
        <v>3.6</v>
      </c>
      <c r="AM130" s="146">
        <v>64</v>
      </c>
      <c r="AN130" s="147">
        <v>1</v>
      </c>
      <c r="AO130" s="147">
        <v>3</v>
      </c>
      <c r="AP130" s="240" t="s">
        <v>1846</v>
      </c>
      <c r="AQ130" s="147" t="s">
        <v>848</v>
      </c>
      <c r="AR130" s="147">
        <v>3</v>
      </c>
      <c r="AS130" s="147"/>
      <c r="AT130" s="138">
        <v>44964</v>
      </c>
      <c r="AU130" s="294" t="s">
        <v>1815</v>
      </c>
      <c r="AV130" s="295" t="s">
        <v>696</v>
      </c>
      <c r="AW130" s="296" t="s">
        <v>1386</v>
      </c>
      <c r="AX130" s="297"/>
      <c r="AY130" s="297"/>
      <c r="AZ130" s="297"/>
      <c r="BA130" s="297"/>
      <c r="BB130" s="297"/>
      <c r="BC130" s="297"/>
      <c r="BD130" s="235" t="s">
        <v>698</v>
      </c>
      <c r="BE130" s="296"/>
      <c r="BF130" s="296"/>
      <c r="BG130" s="237" t="s">
        <v>699</v>
      </c>
      <c r="BH130" s="237" t="s">
        <v>700</v>
      </c>
      <c r="BI130" s="237" t="s">
        <v>701</v>
      </c>
      <c r="BJ130" s="298"/>
      <c r="BK130" s="298"/>
      <c r="BL130" s="153"/>
      <c r="BM130" s="154"/>
      <c r="BN130" s="111" t="s">
        <v>1840</v>
      </c>
      <c r="BO130" s="319" t="s">
        <v>1840</v>
      </c>
      <c r="BP130" s="317"/>
      <c r="BQ130" s="116" t="s">
        <v>704</v>
      </c>
      <c r="BR130" s="116" t="s">
        <v>705</v>
      </c>
      <c r="BS130" s="132">
        <v>44960</v>
      </c>
      <c r="BT130" s="133">
        <v>100</v>
      </c>
      <c r="BU130" s="132">
        <v>44960</v>
      </c>
      <c r="BV130" s="132"/>
      <c r="BW130" s="132"/>
      <c r="BX130" s="134"/>
      <c r="BY130" s="134"/>
      <c r="BZ130" s="134"/>
      <c r="CA130" s="132"/>
      <c r="CB130" s="135"/>
      <c r="CC130" s="132"/>
      <c r="CD130" s="132"/>
      <c r="CE130" s="136"/>
      <c r="CF130" s="136"/>
      <c r="CG130" s="136"/>
      <c r="CH130" s="135"/>
      <c r="CI130" s="129" t="s">
        <v>701</v>
      </c>
      <c r="CJ130" s="132">
        <v>44992</v>
      </c>
      <c r="CK130" s="132">
        <v>44996</v>
      </c>
      <c r="CL130" s="132"/>
      <c r="CM130" s="132">
        <v>44992</v>
      </c>
      <c r="CN130" s="133">
        <v>100</v>
      </c>
      <c r="CO130" s="132">
        <v>44996</v>
      </c>
      <c r="CP130" s="117"/>
      <c r="CQ130" s="132">
        <v>45019</v>
      </c>
      <c r="CR130" s="132">
        <v>45019</v>
      </c>
      <c r="CS130" s="132"/>
      <c r="CT130" s="132">
        <v>45019</v>
      </c>
      <c r="CU130" s="133">
        <v>100</v>
      </c>
      <c r="CV130" s="132">
        <v>45019</v>
      </c>
      <c r="CW130" s="117"/>
      <c r="CX130" s="297"/>
      <c r="CY130" s="297"/>
      <c r="CZ130" s="117">
        <v>45004</v>
      </c>
      <c r="DA130" s="117">
        <v>45004</v>
      </c>
      <c r="DB130" s="117"/>
      <c r="DC130" s="117">
        <v>45005</v>
      </c>
      <c r="DD130" s="133">
        <v>100</v>
      </c>
      <c r="DE130" s="117">
        <v>45050</v>
      </c>
      <c r="DF130" s="138"/>
      <c r="DG130" s="138">
        <v>45012</v>
      </c>
      <c r="DH130" s="139" t="s">
        <v>4383</v>
      </c>
      <c r="DI130" s="117">
        <v>45041</v>
      </c>
      <c r="DJ130" s="117">
        <v>45041</v>
      </c>
      <c r="DK130" s="117">
        <v>45041</v>
      </c>
      <c r="DL130" s="117">
        <v>45041</v>
      </c>
      <c r="DM130" s="117"/>
      <c r="DN130" s="117"/>
      <c r="DO130" s="117"/>
      <c r="DP130" s="117"/>
      <c r="DQ130" s="140"/>
      <c r="DR130" s="117"/>
      <c r="DS130" s="117"/>
      <c r="DT130" s="117">
        <v>45044</v>
      </c>
      <c r="DU130" s="117">
        <v>45044</v>
      </c>
      <c r="DV130" s="117"/>
      <c r="DW130" s="117">
        <v>45044</v>
      </c>
      <c r="DX130" s="133">
        <v>100</v>
      </c>
      <c r="DY130" s="117">
        <v>45044</v>
      </c>
      <c r="DZ130" s="117"/>
      <c r="EA130" s="117">
        <v>45037</v>
      </c>
      <c r="EB130" s="117">
        <v>45037</v>
      </c>
      <c r="EC130" s="117"/>
      <c r="ED130" s="117">
        <v>45037</v>
      </c>
      <c r="EE130" s="116">
        <v>100</v>
      </c>
      <c r="EF130" s="117">
        <v>45037</v>
      </c>
      <c r="EG130" s="117" t="s">
        <v>4496</v>
      </c>
      <c r="EH130" s="117">
        <v>45037</v>
      </c>
      <c r="EI130" s="117">
        <v>45037</v>
      </c>
      <c r="EJ130" s="117">
        <v>45037</v>
      </c>
      <c r="EK130" s="117">
        <v>45038</v>
      </c>
      <c r="EL130" s="116">
        <v>60</v>
      </c>
      <c r="EM130" s="117"/>
      <c r="EN130" s="122" t="s">
        <v>4496</v>
      </c>
      <c r="EO130" s="141"/>
      <c r="EP130" s="141"/>
      <c r="EQ130" s="141"/>
      <c r="ER130" s="141"/>
      <c r="ES130" s="141"/>
      <c r="ET130" s="141"/>
      <c r="EU130" s="141"/>
      <c r="EV130" s="117"/>
      <c r="EW130" s="117"/>
      <c r="EX130" s="117"/>
      <c r="EY130" s="117"/>
      <c r="EZ130" s="117"/>
      <c r="FA130" s="117"/>
      <c r="FB130" s="117"/>
      <c r="FC130" s="117"/>
      <c r="FD130" s="117"/>
      <c r="FE130" s="117"/>
      <c r="FF130" s="117"/>
      <c r="FG130" s="133"/>
      <c r="FH130" s="133"/>
      <c r="FI130" s="117"/>
      <c r="FJ130" s="142"/>
      <c r="FK130" s="142"/>
      <c r="FL130" s="143">
        <v>243347</v>
      </c>
      <c r="FM130" s="143">
        <v>243347</v>
      </c>
      <c r="FN130" s="139" t="s">
        <v>708</v>
      </c>
      <c r="FO130" s="142"/>
      <c r="FP130" s="142"/>
      <c r="FQ130" s="143">
        <v>243347</v>
      </c>
      <c r="FR130" s="143">
        <v>243347</v>
      </c>
      <c r="FS130" s="139" t="s">
        <v>708</v>
      </c>
    </row>
    <row r="131" spans="1:175" ht="20.100000000000001" customHeight="1" x14ac:dyDescent="0.5">
      <c r="A131" s="109">
        <v>130</v>
      </c>
      <c r="B131" s="109" t="s">
        <v>674</v>
      </c>
      <c r="C131" s="109">
        <v>130</v>
      </c>
      <c r="D131" s="110" t="s">
        <v>675</v>
      </c>
      <c r="E131" s="110" t="s">
        <v>676</v>
      </c>
      <c r="F131" s="110" t="s">
        <v>1751</v>
      </c>
      <c r="G131" s="111" t="s">
        <v>164</v>
      </c>
      <c r="H131" s="110" t="s">
        <v>1847</v>
      </c>
      <c r="I131" s="110" t="s">
        <v>1848</v>
      </c>
      <c r="J131" s="110"/>
      <c r="K131" s="111" t="s">
        <v>1849</v>
      </c>
      <c r="L131" s="111" t="s">
        <v>1755</v>
      </c>
      <c r="M131" s="111"/>
      <c r="N131" s="111" t="s">
        <v>682</v>
      </c>
      <c r="O131" s="111" t="s">
        <v>1851</v>
      </c>
      <c r="P131" s="113">
        <v>13.807968365460001</v>
      </c>
      <c r="Q131" s="113">
        <v>100.249868521606</v>
      </c>
      <c r="R131" s="281" t="s">
        <v>1852</v>
      </c>
      <c r="S131" s="114" t="s">
        <v>1853</v>
      </c>
      <c r="T131" s="115" t="s">
        <v>1854</v>
      </c>
      <c r="U131" s="115" t="s">
        <v>1855</v>
      </c>
      <c r="V131" s="115"/>
      <c r="W131" s="115" t="s">
        <v>1856</v>
      </c>
      <c r="X131" s="115"/>
      <c r="Y131" s="115"/>
      <c r="Z131" s="181"/>
      <c r="AA131" s="181"/>
      <c r="AB131" s="115"/>
      <c r="AC131" s="211"/>
      <c r="AD131" s="166" t="s">
        <v>1775</v>
      </c>
      <c r="AE131" s="166" t="s">
        <v>1776</v>
      </c>
      <c r="AF131" s="117" t="s">
        <v>690</v>
      </c>
      <c r="AG131" s="132">
        <v>44960</v>
      </c>
      <c r="AH131" s="168" t="s">
        <v>691</v>
      </c>
      <c r="AI131" s="118" t="s">
        <v>692</v>
      </c>
      <c r="AJ131" s="145">
        <v>7</v>
      </c>
      <c r="AK131" s="146">
        <v>7</v>
      </c>
      <c r="AL131" s="146">
        <v>3.2</v>
      </c>
      <c r="AM131" s="146">
        <v>49</v>
      </c>
      <c r="AN131" s="147">
        <v>1</v>
      </c>
      <c r="AO131" s="147">
        <v>2</v>
      </c>
      <c r="AP131" s="240" t="s">
        <v>1199</v>
      </c>
      <c r="AQ131" s="147" t="s">
        <v>752</v>
      </c>
      <c r="AR131" s="147">
        <v>1</v>
      </c>
      <c r="AS131" s="147"/>
      <c r="AT131" s="138">
        <v>44964</v>
      </c>
      <c r="AU131" s="294" t="s">
        <v>1857</v>
      </c>
      <c r="AV131" s="295" t="s">
        <v>696</v>
      </c>
      <c r="AW131" s="296" t="s">
        <v>1584</v>
      </c>
      <c r="AX131" s="297"/>
      <c r="AY131" s="297"/>
      <c r="AZ131" s="297"/>
      <c r="BA131" s="297"/>
      <c r="BB131" s="297" t="s">
        <v>697</v>
      </c>
      <c r="BC131" s="297"/>
      <c r="BD131" s="296"/>
      <c r="BE131" s="296"/>
      <c r="BF131" s="296"/>
      <c r="BG131" s="163" t="s">
        <v>614</v>
      </c>
      <c r="BH131" s="262" t="s">
        <v>754</v>
      </c>
      <c r="BI131" s="237" t="s">
        <v>701</v>
      </c>
      <c r="BJ131" s="298"/>
      <c r="BK131" s="298"/>
      <c r="BL131" s="170" t="s">
        <v>1825</v>
      </c>
      <c r="BM131" s="154"/>
      <c r="BN131" s="111" t="s">
        <v>1851</v>
      </c>
      <c r="BO131" s="323" t="s">
        <v>1850</v>
      </c>
      <c r="BP131" s="317" t="s">
        <v>703</v>
      </c>
      <c r="BQ131" s="116" t="s">
        <v>704</v>
      </c>
      <c r="BR131" s="116" t="s">
        <v>705</v>
      </c>
      <c r="BS131" s="132">
        <v>44960</v>
      </c>
      <c r="BT131" s="133">
        <v>100</v>
      </c>
      <c r="BU131" s="132">
        <v>44960</v>
      </c>
      <c r="BV131" s="132" t="s">
        <v>614</v>
      </c>
      <c r="BW131" s="132" t="s">
        <v>1155</v>
      </c>
      <c r="BX131" s="134"/>
      <c r="BY131" s="134"/>
      <c r="BZ131" s="134"/>
      <c r="CA131" s="132"/>
      <c r="CB131" s="171"/>
      <c r="CC131" s="172"/>
      <c r="CD131" s="172"/>
      <c r="CE131" s="173"/>
      <c r="CF131" s="173"/>
      <c r="CG131" s="173"/>
      <c r="CH131" s="171" t="s">
        <v>1858</v>
      </c>
      <c r="CI131" s="129" t="s">
        <v>701</v>
      </c>
      <c r="CJ131" s="132">
        <v>45024</v>
      </c>
      <c r="CK131" s="132">
        <v>45024</v>
      </c>
      <c r="CL131" s="132"/>
      <c r="CM131" s="132">
        <v>45024</v>
      </c>
      <c r="CN131" s="133">
        <v>100</v>
      </c>
      <c r="CO131" s="132">
        <v>45024</v>
      </c>
      <c r="CP131" s="117"/>
      <c r="CQ131" s="132">
        <v>45024</v>
      </c>
      <c r="CR131" s="132">
        <v>45024</v>
      </c>
      <c r="CS131" s="117"/>
      <c r="CT131" s="132">
        <v>45024</v>
      </c>
      <c r="CU131" s="133">
        <v>100</v>
      </c>
      <c r="CV131" s="132">
        <v>45024</v>
      </c>
      <c r="CW131" s="117"/>
      <c r="CX131" s="297"/>
      <c r="CY131" s="297"/>
      <c r="CZ131" s="117">
        <v>45024</v>
      </c>
      <c r="DA131" s="117">
        <v>45024</v>
      </c>
      <c r="DB131" s="117"/>
      <c r="DC131" s="117">
        <v>45024</v>
      </c>
      <c r="DD131" s="133">
        <v>100</v>
      </c>
      <c r="DE131" s="117">
        <v>45024</v>
      </c>
      <c r="DF131" s="138"/>
      <c r="DG131" s="138">
        <v>45019</v>
      </c>
      <c r="DH131" s="139" t="s">
        <v>4413</v>
      </c>
      <c r="DI131" s="117">
        <v>45037</v>
      </c>
      <c r="DJ131" s="117">
        <v>45037</v>
      </c>
      <c r="DK131" s="117">
        <v>45037</v>
      </c>
      <c r="DL131" s="117">
        <v>45037</v>
      </c>
      <c r="DM131" s="117"/>
      <c r="DN131" s="117"/>
      <c r="DO131" s="117"/>
      <c r="DP131" s="117"/>
      <c r="DQ131" s="140"/>
      <c r="DR131" s="117"/>
      <c r="DS131" s="117"/>
      <c r="DT131" s="117">
        <v>45051</v>
      </c>
      <c r="DU131" s="117">
        <v>45051</v>
      </c>
      <c r="DV131" s="117"/>
      <c r="DW131" s="117">
        <v>45051</v>
      </c>
      <c r="DX131" s="133">
        <v>100</v>
      </c>
      <c r="DY131" s="117">
        <v>45051</v>
      </c>
      <c r="DZ131" s="117"/>
      <c r="EA131" s="117">
        <v>45039</v>
      </c>
      <c r="EB131" s="117">
        <v>45039</v>
      </c>
      <c r="EC131" s="117"/>
      <c r="ED131" s="117">
        <v>45039</v>
      </c>
      <c r="EE131" s="116">
        <v>100</v>
      </c>
      <c r="EF131" s="117">
        <v>45039</v>
      </c>
      <c r="EG131" s="117" t="s">
        <v>1859</v>
      </c>
      <c r="EH131" s="117">
        <v>45039</v>
      </c>
      <c r="EI131" s="117">
        <v>45039</v>
      </c>
      <c r="EJ131" s="117">
        <v>45039</v>
      </c>
      <c r="EK131" s="117">
        <v>45040</v>
      </c>
      <c r="EL131" s="116">
        <v>60</v>
      </c>
      <c r="EM131" s="117"/>
      <c r="EN131" s="122" t="s">
        <v>1859</v>
      </c>
      <c r="EO131" s="141"/>
      <c r="EP131" s="141"/>
      <c r="EQ131" s="141"/>
      <c r="ER131" s="141"/>
      <c r="ES131" s="141"/>
      <c r="ET131" s="141"/>
      <c r="EU131" s="141"/>
      <c r="EV131" s="117"/>
      <c r="EW131" s="117"/>
      <c r="EX131" s="117"/>
      <c r="EY131" s="117"/>
      <c r="EZ131" s="117"/>
      <c r="FA131" s="117"/>
      <c r="FB131" s="117"/>
      <c r="FC131" s="117">
        <v>45049</v>
      </c>
      <c r="FD131" s="117">
        <v>45049</v>
      </c>
      <c r="FE131" s="117">
        <v>45049</v>
      </c>
      <c r="FF131" s="117">
        <v>45050</v>
      </c>
      <c r="FG131" s="133">
        <v>70</v>
      </c>
      <c r="FH131" s="133"/>
      <c r="FI131" s="117" t="s">
        <v>4497</v>
      </c>
      <c r="FJ131" s="142"/>
      <c r="FK131" s="142"/>
      <c r="FL131" s="143">
        <v>243354</v>
      </c>
      <c r="FM131" s="143">
        <v>243354</v>
      </c>
      <c r="FN131" s="139" t="s">
        <v>708</v>
      </c>
      <c r="FO131" s="142"/>
      <c r="FP131" s="142"/>
      <c r="FQ131" s="143">
        <v>243354</v>
      </c>
      <c r="FR131" s="143">
        <v>243354</v>
      </c>
      <c r="FS131" s="139" t="s">
        <v>708</v>
      </c>
    </row>
    <row r="132" spans="1:175" ht="20.100000000000001" customHeight="1" x14ac:dyDescent="0.5">
      <c r="A132" s="109">
        <v>131</v>
      </c>
      <c r="B132" s="109" t="s">
        <v>674</v>
      </c>
      <c r="C132" s="109">
        <v>131</v>
      </c>
      <c r="D132" s="110" t="s">
        <v>675</v>
      </c>
      <c r="E132" s="110" t="s">
        <v>676</v>
      </c>
      <c r="F132" s="110" t="s">
        <v>1751</v>
      </c>
      <c r="G132" s="111" t="s">
        <v>164</v>
      </c>
      <c r="H132" s="110" t="s">
        <v>1752</v>
      </c>
      <c r="I132" s="110" t="s">
        <v>1860</v>
      </c>
      <c r="J132" s="110"/>
      <c r="K132" s="111" t="s">
        <v>1861</v>
      </c>
      <c r="L132" s="111" t="s">
        <v>1755</v>
      </c>
      <c r="M132" s="111"/>
      <c r="N132" s="111" t="s">
        <v>682</v>
      </c>
      <c r="O132" s="111" t="s">
        <v>1862</v>
      </c>
      <c r="P132" s="113">
        <v>13.827895179777499</v>
      </c>
      <c r="Q132" s="113">
        <v>100.225690696466</v>
      </c>
      <c r="R132" s="114" t="s">
        <v>1863</v>
      </c>
      <c r="S132" s="114" t="s">
        <v>1864</v>
      </c>
      <c r="T132" s="115" t="s">
        <v>1865</v>
      </c>
      <c r="U132" s="115" t="s">
        <v>1866</v>
      </c>
      <c r="V132" s="115"/>
      <c r="W132" s="115" t="s">
        <v>1867</v>
      </c>
      <c r="X132" s="115"/>
      <c r="Y132" s="115"/>
      <c r="Z132" s="181"/>
      <c r="AA132" s="181"/>
      <c r="AB132" s="115"/>
      <c r="AC132" s="211"/>
      <c r="AD132" s="166" t="s">
        <v>1775</v>
      </c>
      <c r="AE132" s="166" t="s">
        <v>1776</v>
      </c>
      <c r="AF132" s="117" t="s">
        <v>690</v>
      </c>
      <c r="AG132" s="132">
        <v>44959</v>
      </c>
      <c r="AH132" s="168" t="s">
        <v>691</v>
      </c>
      <c r="AI132" s="118" t="s">
        <v>692</v>
      </c>
      <c r="AJ132" s="145">
        <v>9</v>
      </c>
      <c r="AK132" s="146">
        <v>12</v>
      </c>
      <c r="AL132" s="146">
        <v>3</v>
      </c>
      <c r="AM132" s="146">
        <v>108</v>
      </c>
      <c r="AN132" s="147">
        <v>1</v>
      </c>
      <c r="AO132" s="147">
        <v>2</v>
      </c>
      <c r="AP132" s="240" t="s">
        <v>1868</v>
      </c>
      <c r="AQ132" s="147" t="s">
        <v>848</v>
      </c>
      <c r="AR132" s="147">
        <v>3</v>
      </c>
      <c r="AS132" s="147"/>
      <c r="AT132" s="138">
        <v>44964</v>
      </c>
      <c r="AU132" s="294"/>
      <c r="AV132" s="295" t="s">
        <v>696</v>
      </c>
      <c r="AW132" s="296"/>
      <c r="AX132" s="297"/>
      <c r="AY132" s="297"/>
      <c r="AZ132" s="297"/>
      <c r="BA132" s="297"/>
      <c r="BB132" s="297"/>
      <c r="BC132" s="297"/>
      <c r="BD132" s="235" t="s">
        <v>698</v>
      </c>
      <c r="BE132" s="296"/>
      <c r="BF132" s="296"/>
      <c r="BG132" s="237" t="s">
        <v>699</v>
      </c>
      <c r="BH132" s="237" t="s">
        <v>700</v>
      </c>
      <c r="BI132" s="237" t="s">
        <v>701</v>
      </c>
      <c r="BJ132" s="298"/>
      <c r="BK132" s="298"/>
      <c r="BL132" s="153"/>
      <c r="BM132" s="154"/>
      <c r="BN132" s="111" t="s">
        <v>1862</v>
      </c>
      <c r="BO132" s="319" t="s">
        <v>1862</v>
      </c>
      <c r="BP132" s="317"/>
      <c r="BQ132" s="116" t="s">
        <v>704</v>
      </c>
      <c r="BR132" s="116" t="s">
        <v>705</v>
      </c>
      <c r="BS132" s="132">
        <v>44959</v>
      </c>
      <c r="BT132" s="133">
        <v>100</v>
      </c>
      <c r="BU132" s="132">
        <v>44959</v>
      </c>
      <c r="BV132" s="132"/>
      <c r="BW132" s="132"/>
      <c r="BX132" s="134"/>
      <c r="BY132" s="134"/>
      <c r="BZ132" s="134"/>
      <c r="CA132" s="132"/>
      <c r="CB132" s="135"/>
      <c r="CC132" s="132"/>
      <c r="CD132" s="132"/>
      <c r="CE132" s="136"/>
      <c r="CF132" s="136"/>
      <c r="CG132" s="136"/>
      <c r="CH132" s="135"/>
      <c r="CI132" s="129" t="s">
        <v>701</v>
      </c>
      <c r="CJ132" s="132">
        <v>44993</v>
      </c>
      <c r="CK132" s="132">
        <v>44993</v>
      </c>
      <c r="CL132" s="132"/>
      <c r="CM132" s="132">
        <v>44993</v>
      </c>
      <c r="CN132" s="133">
        <v>100</v>
      </c>
      <c r="CO132" s="132">
        <v>44993</v>
      </c>
      <c r="CP132" s="117" t="s">
        <v>1448</v>
      </c>
      <c r="CQ132" s="117">
        <v>45022</v>
      </c>
      <c r="CR132" s="117">
        <v>45022</v>
      </c>
      <c r="CS132" s="117"/>
      <c r="CT132" s="117">
        <v>45022</v>
      </c>
      <c r="CU132" s="133">
        <v>100</v>
      </c>
      <c r="CV132" s="117">
        <v>45022</v>
      </c>
      <c r="CW132" s="117"/>
      <c r="CX132" s="297"/>
      <c r="CY132" s="297"/>
      <c r="CZ132" s="117">
        <v>45009</v>
      </c>
      <c r="DA132" s="117">
        <v>45009</v>
      </c>
      <c r="DB132" s="117"/>
      <c r="DC132" s="117">
        <v>45010</v>
      </c>
      <c r="DD132" s="133">
        <v>100</v>
      </c>
      <c r="DE132" s="117">
        <v>45010</v>
      </c>
      <c r="DG132" s="138">
        <v>45019</v>
      </c>
      <c r="DH132" s="139" t="s">
        <v>4413</v>
      </c>
      <c r="DI132" s="117">
        <v>45028</v>
      </c>
      <c r="DJ132" s="117">
        <v>45028</v>
      </c>
      <c r="DK132" s="117">
        <v>45028</v>
      </c>
      <c r="DL132" s="117">
        <v>45028</v>
      </c>
      <c r="DM132" s="117"/>
      <c r="DN132" s="117"/>
      <c r="DO132" s="117"/>
      <c r="DP132" s="117"/>
      <c r="DQ132" s="140"/>
      <c r="DR132" s="117"/>
      <c r="DS132" s="117"/>
      <c r="DT132" s="117"/>
      <c r="DU132" s="117"/>
      <c r="DV132" s="117"/>
      <c r="DW132" s="117"/>
      <c r="DX132" s="133"/>
      <c r="DY132" s="117"/>
      <c r="DZ132" s="117"/>
      <c r="EA132" s="117">
        <v>45036</v>
      </c>
      <c r="EB132" s="117">
        <v>45036</v>
      </c>
      <c r="EC132" s="117"/>
      <c r="ED132" s="117">
        <v>45036</v>
      </c>
      <c r="EE132" s="116">
        <v>100</v>
      </c>
      <c r="EF132" s="117">
        <v>45036</v>
      </c>
      <c r="EG132" s="117" t="s">
        <v>1044</v>
      </c>
      <c r="EH132" s="117">
        <v>45036</v>
      </c>
      <c r="EI132" s="117">
        <v>45036</v>
      </c>
      <c r="EJ132" s="117"/>
      <c r="EK132" s="117">
        <v>45036</v>
      </c>
      <c r="EL132" s="116">
        <v>100</v>
      </c>
      <c r="EM132" s="117">
        <v>45036</v>
      </c>
      <c r="EN132" s="122" t="s">
        <v>1044</v>
      </c>
      <c r="EO132" s="141"/>
      <c r="EP132" s="141"/>
      <c r="EQ132" s="141"/>
      <c r="ER132" s="141"/>
      <c r="ES132" s="141"/>
      <c r="ET132" s="141"/>
      <c r="EU132" s="141"/>
      <c r="EV132" s="117"/>
      <c r="EW132" s="117"/>
      <c r="EX132" s="117"/>
      <c r="EY132" s="117"/>
      <c r="EZ132" s="117"/>
      <c r="FA132" s="117"/>
      <c r="FB132" s="117"/>
      <c r="FC132" s="117">
        <v>45050</v>
      </c>
      <c r="FD132" s="117">
        <v>45050</v>
      </c>
      <c r="FE132" s="117">
        <v>45050</v>
      </c>
      <c r="FF132" s="117">
        <v>45051</v>
      </c>
      <c r="FG132" s="133">
        <v>70</v>
      </c>
      <c r="FH132" s="133"/>
      <c r="FI132" s="117"/>
      <c r="FJ132" s="142"/>
      <c r="FK132" s="142"/>
      <c r="FL132" s="143">
        <v>243347</v>
      </c>
      <c r="FM132" s="143">
        <v>243347</v>
      </c>
      <c r="FN132" s="139" t="s">
        <v>708</v>
      </c>
      <c r="FO132" s="142"/>
      <c r="FP132" s="142"/>
      <c r="FQ132" s="143">
        <v>243347</v>
      </c>
      <c r="FR132" s="143">
        <v>243347</v>
      </c>
      <c r="FS132" s="139" t="s">
        <v>708</v>
      </c>
    </row>
    <row r="133" spans="1:175" ht="20.100000000000001" customHeight="1" x14ac:dyDescent="0.5">
      <c r="A133" s="109">
        <v>132</v>
      </c>
      <c r="B133" s="109" t="s">
        <v>674</v>
      </c>
      <c r="C133" s="109">
        <v>132</v>
      </c>
      <c r="D133" s="110" t="s">
        <v>675</v>
      </c>
      <c r="E133" s="110" t="s">
        <v>676</v>
      </c>
      <c r="F133" s="110" t="s">
        <v>1751</v>
      </c>
      <c r="G133" s="111" t="s">
        <v>164</v>
      </c>
      <c r="H133" s="110" t="s">
        <v>1752</v>
      </c>
      <c r="I133" s="110" t="s">
        <v>1869</v>
      </c>
      <c r="J133" s="110"/>
      <c r="K133" s="111" t="s">
        <v>1870</v>
      </c>
      <c r="L133" s="111" t="s">
        <v>1768</v>
      </c>
      <c r="M133" s="111"/>
      <c r="N133" s="111" t="s">
        <v>682</v>
      </c>
      <c r="O133" s="111" t="s">
        <v>1871</v>
      </c>
      <c r="P133" s="113">
        <v>13.8069169656486</v>
      </c>
      <c r="Q133" s="113">
        <v>100.181033425301</v>
      </c>
      <c r="R133" s="114" t="s">
        <v>1872</v>
      </c>
      <c r="S133" s="114" t="s">
        <v>1873</v>
      </c>
      <c r="T133" s="115" t="s">
        <v>1874</v>
      </c>
      <c r="U133" s="115" t="s">
        <v>1875</v>
      </c>
      <c r="V133" s="115"/>
      <c r="W133" s="115" t="s">
        <v>1876</v>
      </c>
      <c r="X133" s="115"/>
      <c r="Y133" s="115"/>
      <c r="Z133" s="181"/>
      <c r="AA133" s="181"/>
      <c r="AB133" s="115"/>
      <c r="AC133" s="211"/>
      <c r="AD133" s="166" t="s">
        <v>1775</v>
      </c>
      <c r="AE133" s="166" t="s">
        <v>1776</v>
      </c>
      <c r="AF133" s="117" t="s">
        <v>690</v>
      </c>
      <c r="AG133" s="132">
        <v>44960</v>
      </c>
      <c r="AH133" s="168" t="s">
        <v>691</v>
      </c>
      <c r="AI133" s="118" t="s">
        <v>692</v>
      </c>
      <c r="AJ133" s="145">
        <v>8</v>
      </c>
      <c r="AK133" s="146">
        <v>8</v>
      </c>
      <c r="AL133" s="146">
        <v>3.6</v>
      </c>
      <c r="AM133" s="146">
        <v>64</v>
      </c>
      <c r="AN133" s="147">
        <v>1</v>
      </c>
      <c r="AO133" s="147">
        <v>3</v>
      </c>
      <c r="AP133" s="240" t="s">
        <v>1877</v>
      </c>
      <c r="AQ133" s="147" t="s">
        <v>1368</v>
      </c>
      <c r="AR133" s="147">
        <v>3</v>
      </c>
      <c r="AS133" s="147"/>
      <c r="AT133" s="138">
        <v>44964</v>
      </c>
      <c r="AU133" s="294" t="s">
        <v>1878</v>
      </c>
      <c r="AV133" s="295" t="s">
        <v>696</v>
      </c>
      <c r="AW133" s="296" t="s">
        <v>1386</v>
      </c>
      <c r="AX133" s="297"/>
      <c r="AY133" s="297"/>
      <c r="AZ133" s="297"/>
      <c r="BA133" s="297"/>
      <c r="BB133" s="297" t="s">
        <v>697</v>
      </c>
      <c r="BC133" s="297"/>
      <c r="BD133" s="235" t="s">
        <v>698</v>
      </c>
      <c r="BE133" s="296"/>
      <c r="BF133" s="296"/>
      <c r="BG133" s="237" t="s">
        <v>699</v>
      </c>
      <c r="BH133" s="237" t="s">
        <v>700</v>
      </c>
      <c r="BI133" s="237" t="s">
        <v>701</v>
      </c>
      <c r="BJ133" s="298"/>
      <c r="BK133" s="298"/>
      <c r="BL133" s="153"/>
      <c r="BM133" s="154"/>
      <c r="BN133" s="111" t="s">
        <v>1871</v>
      </c>
      <c r="BO133" s="319" t="s">
        <v>1871</v>
      </c>
      <c r="BP133" s="317"/>
      <c r="BQ133" s="116" t="s">
        <v>704</v>
      </c>
      <c r="BR133" s="116" t="s">
        <v>705</v>
      </c>
      <c r="BS133" s="132">
        <v>44960</v>
      </c>
      <c r="BT133" s="133">
        <v>100</v>
      </c>
      <c r="BU133" s="132">
        <v>44960</v>
      </c>
      <c r="BV133" s="132"/>
      <c r="BW133" s="132"/>
      <c r="BX133" s="134"/>
      <c r="BY133" s="134"/>
      <c r="BZ133" s="134"/>
      <c r="CA133" s="132"/>
      <c r="CB133" s="135"/>
      <c r="CC133" s="132"/>
      <c r="CD133" s="132"/>
      <c r="CE133" s="136"/>
      <c r="CF133" s="136"/>
      <c r="CG133" s="136"/>
      <c r="CH133" s="135"/>
      <c r="CI133" s="129" t="s">
        <v>701</v>
      </c>
      <c r="CJ133" s="132">
        <v>44993</v>
      </c>
      <c r="CK133" s="132">
        <v>44993</v>
      </c>
      <c r="CL133" s="132"/>
      <c r="CM133" s="132">
        <v>44993</v>
      </c>
      <c r="CN133" s="133">
        <v>100</v>
      </c>
      <c r="CO133" s="132">
        <v>44993</v>
      </c>
      <c r="CP133" s="117" t="s">
        <v>1448</v>
      </c>
      <c r="CQ133" s="132">
        <v>44998</v>
      </c>
      <c r="CR133" s="132">
        <v>44998</v>
      </c>
      <c r="CS133" s="117"/>
      <c r="CT133" s="132">
        <v>44998</v>
      </c>
      <c r="CU133" s="133">
        <v>100</v>
      </c>
      <c r="CV133" s="132">
        <v>44998</v>
      </c>
      <c r="CW133" s="117" t="s">
        <v>1879</v>
      </c>
      <c r="CX133" s="297"/>
      <c r="CY133" s="297"/>
      <c r="CZ133" s="117">
        <v>45003</v>
      </c>
      <c r="DA133" s="117">
        <v>45003</v>
      </c>
      <c r="DB133" s="117"/>
      <c r="DC133" s="117">
        <v>45004</v>
      </c>
      <c r="DD133" s="133">
        <v>100</v>
      </c>
      <c r="DE133" s="117">
        <v>45051</v>
      </c>
      <c r="DF133" s="138"/>
      <c r="DG133" s="138">
        <v>45019</v>
      </c>
      <c r="DH133" s="139" t="s">
        <v>4413</v>
      </c>
      <c r="DI133" s="117">
        <v>45027</v>
      </c>
      <c r="DJ133" s="117">
        <v>45027</v>
      </c>
      <c r="DK133" s="117">
        <v>45027</v>
      </c>
      <c r="DL133" s="117">
        <v>45027</v>
      </c>
      <c r="DM133" s="117"/>
      <c r="DN133" s="117"/>
      <c r="DO133" s="117"/>
      <c r="DP133" s="117"/>
      <c r="DQ133" s="140"/>
      <c r="DR133" s="117"/>
      <c r="DS133" s="117"/>
      <c r="DT133" s="117">
        <v>45051</v>
      </c>
      <c r="DU133" s="117">
        <v>45051</v>
      </c>
      <c r="DV133" s="117"/>
      <c r="DW133" s="117">
        <v>45051</v>
      </c>
      <c r="DX133" s="133">
        <v>100</v>
      </c>
      <c r="DY133" s="117">
        <v>45051</v>
      </c>
      <c r="DZ133" s="117"/>
      <c r="EA133" s="117"/>
      <c r="EB133" s="117"/>
      <c r="EC133" s="117"/>
      <c r="ED133" s="117"/>
      <c r="EE133" s="116"/>
      <c r="EF133" s="117"/>
      <c r="EG133" s="117"/>
      <c r="EH133" s="117">
        <v>45049</v>
      </c>
      <c r="EI133" s="117">
        <v>45049</v>
      </c>
      <c r="EJ133" s="117">
        <v>45049</v>
      </c>
      <c r="EK133" s="117">
        <v>45050</v>
      </c>
      <c r="EL133" s="116">
        <v>60</v>
      </c>
      <c r="EM133" s="117"/>
      <c r="EN133" s="122" t="s">
        <v>4431</v>
      </c>
      <c r="EO133" s="141"/>
      <c r="EP133" s="141"/>
      <c r="EQ133" s="141"/>
      <c r="ER133" s="141"/>
      <c r="ES133" s="141"/>
      <c r="ET133" s="141"/>
      <c r="EU133" s="141"/>
      <c r="EV133" s="117"/>
      <c r="EW133" s="117"/>
      <c r="EX133" s="117"/>
      <c r="EY133" s="117"/>
      <c r="EZ133" s="117"/>
      <c r="FA133" s="117"/>
      <c r="FB133" s="117"/>
      <c r="FC133" s="117">
        <v>45049</v>
      </c>
      <c r="FD133" s="222"/>
      <c r="FE133" s="222"/>
      <c r="FF133" s="222">
        <v>45050</v>
      </c>
      <c r="FG133" s="440">
        <v>20</v>
      </c>
      <c r="FH133" s="133"/>
      <c r="FI133" s="117" t="s">
        <v>4497</v>
      </c>
      <c r="FJ133" s="142"/>
      <c r="FK133" s="142"/>
      <c r="FL133" s="143"/>
      <c r="FM133" s="143"/>
      <c r="FN133" s="139"/>
      <c r="FO133" s="142"/>
      <c r="FP133" s="142"/>
      <c r="FQ133" s="143"/>
      <c r="FR133" s="143"/>
      <c r="FS133" s="139"/>
    </row>
    <row r="134" spans="1:175" ht="20.100000000000001" customHeight="1" x14ac:dyDescent="0.5">
      <c r="A134" s="109">
        <v>133</v>
      </c>
      <c r="B134" s="109" t="s">
        <v>674</v>
      </c>
      <c r="C134" s="109">
        <v>133</v>
      </c>
      <c r="D134" s="110" t="s">
        <v>675</v>
      </c>
      <c r="E134" s="110" t="s">
        <v>676</v>
      </c>
      <c r="F134" s="110" t="s">
        <v>1751</v>
      </c>
      <c r="G134" s="111" t="s">
        <v>164</v>
      </c>
      <c r="H134" s="110" t="s">
        <v>1752</v>
      </c>
      <c r="I134" s="110" t="s">
        <v>1880</v>
      </c>
      <c r="J134" s="110"/>
      <c r="K134" s="111" t="s">
        <v>1881</v>
      </c>
      <c r="L134" s="111" t="s">
        <v>1755</v>
      </c>
      <c r="M134" s="111"/>
      <c r="N134" s="111" t="s">
        <v>682</v>
      </c>
      <c r="O134" s="111" t="s">
        <v>1883</v>
      </c>
      <c r="P134" s="113">
        <v>13.900069951489201</v>
      </c>
      <c r="Q134" s="113">
        <v>100.158587754138</v>
      </c>
      <c r="R134" s="114" t="s">
        <v>1884</v>
      </c>
      <c r="S134" s="114" t="s">
        <v>1885</v>
      </c>
      <c r="T134" s="115" t="s">
        <v>1886</v>
      </c>
      <c r="U134" s="115" t="s">
        <v>1887</v>
      </c>
      <c r="V134" s="115"/>
      <c r="W134" s="115" t="s">
        <v>1885</v>
      </c>
      <c r="X134" s="115"/>
      <c r="Y134" s="115"/>
      <c r="Z134" s="181"/>
      <c r="AA134" s="181"/>
      <c r="AB134" s="115"/>
      <c r="AC134" s="211"/>
      <c r="AD134" s="166" t="s">
        <v>1762</v>
      </c>
      <c r="AE134" s="166" t="s">
        <v>1763</v>
      </c>
      <c r="AF134" s="117" t="s">
        <v>690</v>
      </c>
      <c r="AG134" s="132">
        <v>44960</v>
      </c>
      <c r="AH134" s="168" t="s">
        <v>691</v>
      </c>
      <c r="AI134" s="118" t="s">
        <v>692</v>
      </c>
      <c r="AJ134" s="145">
        <v>6</v>
      </c>
      <c r="AK134" s="146">
        <v>9</v>
      </c>
      <c r="AL134" s="146">
        <v>4</v>
      </c>
      <c r="AM134" s="146">
        <v>54</v>
      </c>
      <c r="AN134" s="147">
        <v>1</v>
      </c>
      <c r="AO134" s="147">
        <v>2</v>
      </c>
      <c r="AP134" s="240" t="s">
        <v>716</v>
      </c>
      <c r="AQ134" s="147" t="s">
        <v>848</v>
      </c>
      <c r="AR134" s="147">
        <v>3</v>
      </c>
      <c r="AS134" s="147"/>
      <c r="AT134" s="138">
        <v>44964</v>
      </c>
      <c r="AU134" s="294" t="s">
        <v>1815</v>
      </c>
      <c r="AV134" s="295" t="s">
        <v>725</v>
      </c>
      <c r="AW134" s="296" t="s">
        <v>1386</v>
      </c>
      <c r="AX134" s="297"/>
      <c r="AY134" s="297"/>
      <c r="AZ134" s="297"/>
      <c r="BA134" s="297"/>
      <c r="BB134" s="297"/>
      <c r="BC134" s="297"/>
      <c r="BD134" s="235" t="s">
        <v>698</v>
      </c>
      <c r="BE134" s="296"/>
      <c r="BF134" s="296"/>
      <c r="BG134" s="237" t="s">
        <v>699</v>
      </c>
      <c r="BH134" s="237" t="s">
        <v>700</v>
      </c>
      <c r="BI134" s="237" t="s">
        <v>701</v>
      </c>
      <c r="BJ134" s="298"/>
      <c r="BK134" s="298"/>
      <c r="BL134" s="153"/>
      <c r="BM134" s="154"/>
      <c r="BN134" s="111" t="s">
        <v>1888</v>
      </c>
      <c r="BO134" s="317" t="s">
        <v>1882</v>
      </c>
      <c r="BP134" s="317" t="s">
        <v>703</v>
      </c>
      <c r="BQ134" s="116" t="s">
        <v>704</v>
      </c>
      <c r="BR134" s="314" t="s">
        <v>705</v>
      </c>
      <c r="BS134" s="132">
        <v>44960</v>
      </c>
      <c r="BT134" s="133">
        <v>100</v>
      </c>
      <c r="BU134" s="132">
        <v>44960</v>
      </c>
      <c r="BV134" s="132"/>
      <c r="BW134" s="132"/>
      <c r="BX134" s="134"/>
      <c r="BY134" s="134"/>
      <c r="BZ134" s="134"/>
      <c r="CA134" s="132"/>
      <c r="CB134" s="135"/>
      <c r="CC134" s="132"/>
      <c r="CD134" s="132"/>
      <c r="CE134" s="136"/>
      <c r="CF134" s="136"/>
      <c r="CG134" s="136"/>
      <c r="CH134" s="135"/>
      <c r="CI134" s="129" t="s">
        <v>701</v>
      </c>
      <c r="CJ134" s="132">
        <v>44986</v>
      </c>
      <c r="CK134" s="132">
        <v>44986</v>
      </c>
      <c r="CL134" s="132"/>
      <c r="CM134" s="132">
        <v>44986</v>
      </c>
      <c r="CN134" s="133">
        <v>100</v>
      </c>
      <c r="CO134" s="132">
        <v>44986</v>
      </c>
      <c r="CP134" s="132"/>
      <c r="CQ134" s="117">
        <v>45019</v>
      </c>
      <c r="CR134" s="117">
        <v>45019</v>
      </c>
      <c r="CS134" s="117"/>
      <c r="CT134" s="117">
        <v>45019</v>
      </c>
      <c r="CU134" s="133">
        <v>100</v>
      </c>
      <c r="CV134" s="117">
        <v>45019</v>
      </c>
      <c r="CW134" s="117"/>
      <c r="CX134" s="297"/>
      <c r="CY134" s="297"/>
      <c r="CZ134" s="117">
        <v>45007</v>
      </c>
      <c r="DA134" s="117">
        <v>45007</v>
      </c>
      <c r="DB134" s="117"/>
      <c r="DC134" s="117">
        <v>45007</v>
      </c>
      <c r="DD134" s="133">
        <v>100</v>
      </c>
      <c r="DE134" s="117">
        <v>45007</v>
      </c>
      <c r="DF134" s="138"/>
      <c r="DG134" s="138">
        <v>45007</v>
      </c>
      <c r="DH134" s="139" t="s">
        <v>4446</v>
      </c>
      <c r="DI134" s="117">
        <v>45027</v>
      </c>
      <c r="DJ134" s="117">
        <v>45027</v>
      </c>
      <c r="DK134" s="117">
        <v>45027</v>
      </c>
      <c r="DL134" s="117">
        <v>45027</v>
      </c>
      <c r="DM134" s="117">
        <v>45037</v>
      </c>
      <c r="DN134" s="117">
        <v>45037</v>
      </c>
      <c r="DO134" s="117"/>
      <c r="DP134" s="117">
        <v>45037</v>
      </c>
      <c r="DQ134" s="133">
        <v>100</v>
      </c>
      <c r="DR134" s="117">
        <v>45037</v>
      </c>
      <c r="DS134" s="117"/>
      <c r="DT134" s="117">
        <v>45037</v>
      </c>
      <c r="DU134" s="117">
        <v>45037</v>
      </c>
      <c r="DV134" s="117"/>
      <c r="DW134" s="117">
        <v>45037</v>
      </c>
      <c r="DX134" s="133">
        <v>100</v>
      </c>
      <c r="DY134" s="117">
        <v>45037</v>
      </c>
      <c r="DZ134" s="117"/>
      <c r="EA134" s="117">
        <v>45036</v>
      </c>
      <c r="EB134" s="117">
        <v>45036</v>
      </c>
      <c r="EC134" s="117"/>
      <c r="ED134" s="117">
        <v>45036</v>
      </c>
      <c r="EE134" s="116">
        <v>100</v>
      </c>
      <c r="EF134" s="117">
        <v>45036</v>
      </c>
      <c r="EG134" s="117" t="s">
        <v>1044</v>
      </c>
      <c r="EH134" s="117">
        <v>45036</v>
      </c>
      <c r="EI134" s="117">
        <v>45036</v>
      </c>
      <c r="EJ134" s="117"/>
      <c r="EK134" s="117">
        <v>45036</v>
      </c>
      <c r="EL134" s="116">
        <v>100</v>
      </c>
      <c r="EM134" s="117">
        <v>45036</v>
      </c>
      <c r="EN134" s="122" t="s">
        <v>1044</v>
      </c>
      <c r="EO134" s="141"/>
      <c r="EP134" s="141"/>
      <c r="EQ134" s="141"/>
      <c r="ER134" s="141"/>
      <c r="ES134" s="141"/>
      <c r="ET134" s="141"/>
      <c r="EU134" s="141"/>
      <c r="EV134" s="117"/>
      <c r="EW134" s="117"/>
      <c r="EX134" s="117"/>
      <c r="EY134" s="117"/>
      <c r="EZ134" s="117"/>
      <c r="FA134" s="117"/>
      <c r="FB134" s="117"/>
      <c r="FC134" s="117"/>
      <c r="FD134" s="117"/>
      <c r="FE134" s="117"/>
      <c r="FF134" s="117"/>
      <c r="FG134" s="133"/>
      <c r="FH134" s="133"/>
      <c r="FI134" s="117"/>
      <c r="FJ134" s="142"/>
      <c r="FK134" s="142"/>
      <c r="FL134" s="143">
        <v>243347</v>
      </c>
      <c r="FM134" s="143">
        <v>243347</v>
      </c>
      <c r="FN134" s="139" t="s">
        <v>708</v>
      </c>
      <c r="FO134" s="142"/>
      <c r="FP134" s="142"/>
      <c r="FQ134" s="143">
        <v>243347</v>
      </c>
      <c r="FR134" s="143">
        <v>243347</v>
      </c>
      <c r="FS134" s="157" t="s">
        <v>729</v>
      </c>
    </row>
    <row r="135" spans="1:175" ht="20.100000000000001" customHeight="1" x14ac:dyDescent="0.5">
      <c r="A135" s="109">
        <v>134</v>
      </c>
      <c r="B135" s="109" t="s">
        <v>674</v>
      </c>
      <c r="C135" s="109">
        <v>134</v>
      </c>
      <c r="D135" s="110" t="s">
        <v>675</v>
      </c>
      <c r="E135" s="110" t="s">
        <v>676</v>
      </c>
      <c r="F135" s="110" t="s">
        <v>1751</v>
      </c>
      <c r="G135" s="111" t="s">
        <v>164</v>
      </c>
      <c r="H135" s="110" t="s">
        <v>1752</v>
      </c>
      <c r="I135" s="110" t="s">
        <v>1889</v>
      </c>
      <c r="J135" s="110"/>
      <c r="K135" s="111" t="s">
        <v>1890</v>
      </c>
      <c r="L135" s="111" t="s">
        <v>1755</v>
      </c>
      <c r="M135" s="111"/>
      <c r="N135" s="111" t="s">
        <v>682</v>
      </c>
      <c r="O135" s="111" t="s">
        <v>1892</v>
      </c>
      <c r="P135" s="113">
        <v>13.8155263349772</v>
      </c>
      <c r="Q135" s="113">
        <v>100.188211452289</v>
      </c>
      <c r="R135" s="114" t="s">
        <v>1893</v>
      </c>
      <c r="S135" s="114" t="s">
        <v>1894</v>
      </c>
      <c r="T135" s="115" t="s">
        <v>1895</v>
      </c>
      <c r="U135" s="115" t="s">
        <v>1896</v>
      </c>
      <c r="V135" s="115"/>
      <c r="W135" s="115" t="s">
        <v>1897</v>
      </c>
      <c r="X135" s="115"/>
      <c r="Y135" s="115"/>
      <c r="Z135" s="181"/>
      <c r="AA135" s="181"/>
      <c r="AB135" s="115"/>
      <c r="AC135" s="211"/>
      <c r="AD135" s="166" t="s">
        <v>1775</v>
      </c>
      <c r="AE135" s="166" t="s">
        <v>1776</v>
      </c>
      <c r="AF135" s="117" t="s">
        <v>690</v>
      </c>
      <c r="AG135" s="132">
        <v>44959</v>
      </c>
      <c r="AH135" s="168" t="s">
        <v>691</v>
      </c>
      <c r="AI135" s="118" t="s">
        <v>692</v>
      </c>
      <c r="AJ135" s="145">
        <v>10</v>
      </c>
      <c r="AK135" s="146">
        <v>12</v>
      </c>
      <c r="AL135" s="146">
        <v>3.4</v>
      </c>
      <c r="AM135" s="146">
        <v>120</v>
      </c>
      <c r="AN135" s="147">
        <v>1</v>
      </c>
      <c r="AO135" s="147">
        <v>1</v>
      </c>
      <c r="AP135" s="240" t="s">
        <v>1898</v>
      </c>
      <c r="AQ135" s="147" t="s">
        <v>848</v>
      </c>
      <c r="AR135" s="147">
        <v>1</v>
      </c>
      <c r="AS135" s="147"/>
      <c r="AT135" s="138">
        <v>44964</v>
      </c>
      <c r="AU135" s="294" t="s">
        <v>1815</v>
      </c>
      <c r="AV135" s="295" t="s">
        <v>696</v>
      </c>
      <c r="AW135" s="296" t="s">
        <v>1899</v>
      </c>
      <c r="AX135" s="297"/>
      <c r="AY135" s="297"/>
      <c r="AZ135" s="297" t="s">
        <v>1816</v>
      </c>
      <c r="BA135" s="297"/>
      <c r="BB135" s="297" t="s">
        <v>697</v>
      </c>
      <c r="BC135" s="297"/>
      <c r="BD135" s="296"/>
      <c r="BE135" s="296" t="s">
        <v>598</v>
      </c>
      <c r="BF135" s="158">
        <v>1</v>
      </c>
      <c r="BG135" s="237" t="s">
        <v>699</v>
      </c>
      <c r="BH135" s="321" t="s">
        <v>700</v>
      </c>
      <c r="BI135" s="237" t="s">
        <v>701</v>
      </c>
      <c r="BJ135" s="298"/>
      <c r="BK135" s="298"/>
      <c r="BL135" s="153"/>
      <c r="BM135" s="154"/>
      <c r="BN135" s="111" t="s">
        <v>1900</v>
      </c>
      <c r="BO135" s="317" t="s">
        <v>1891</v>
      </c>
      <c r="BP135" s="317" t="s">
        <v>703</v>
      </c>
      <c r="BQ135" s="116" t="s">
        <v>704</v>
      </c>
      <c r="BR135" s="314" t="s">
        <v>705</v>
      </c>
      <c r="BS135" s="132">
        <v>44959</v>
      </c>
      <c r="BT135" s="133">
        <v>100</v>
      </c>
      <c r="BU135" s="132">
        <v>44959</v>
      </c>
      <c r="BV135" s="132"/>
      <c r="BW135" s="132"/>
      <c r="BX135" s="134"/>
      <c r="BY135" s="134"/>
      <c r="BZ135" s="134"/>
      <c r="CA135" s="132"/>
      <c r="CB135" s="135"/>
      <c r="CC135" s="132"/>
      <c r="CD135" s="132"/>
      <c r="CE135" s="136"/>
      <c r="CF135" s="136"/>
      <c r="CG135" s="136"/>
      <c r="CH135" s="135"/>
      <c r="CI135" s="129" t="s">
        <v>701</v>
      </c>
      <c r="CJ135" s="132">
        <v>44993</v>
      </c>
      <c r="CK135" s="132">
        <v>44993</v>
      </c>
      <c r="CL135" s="132"/>
      <c r="CM135" s="132">
        <v>44993</v>
      </c>
      <c r="CN135" s="133">
        <v>100</v>
      </c>
      <c r="CO135" s="132">
        <v>44993</v>
      </c>
      <c r="CP135" s="117" t="s">
        <v>1448</v>
      </c>
      <c r="CQ135" s="132">
        <v>45024</v>
      </c>
      <c r="CR135" s="132">
        <v>45024</v>
      </c>
      <c r="CS135" s="132"/>
      <c r="CT135" s="132">
        <v>45025</v>
      </c>
      <c r="CU135" s="133">
        <v>100</v>
      </c>
      <c r="CV135" s="132">
        <v>45025</v>
      </c>
      <c r="CW135" s="117"/>
      <c r="CX135" s="297"/>
      <c r="CY135" s="297"/>
      <c r="CZ135" s="117">
        <v>45033</v>
      </c>
      <c r="DA135" s="117">
        <v>45033</v>
      </c>
      <c r="DB135" s="117"/>
      <c r="DC135" s="117">
        <v>45033</v>
      </c>
      <c r="DD135" s="133">
        <v>100</v>
      </c>
      <c r="DE135" s="117">
        <v>45033</v>
      </c>
      <c r="DF135" s="138"/>
      <c r="DG135" s="138">
        <v>45019</v>
      </c>
      <c r="DH135" s="139" t="s">
        <v>4413</v>
      </c>
      <c r="DI135" s="117">
        <v>45027</v>
      </c>
      <c r="DJ135" s="117">
        <v>45027</v>
      </c>
      <c r="DK135" s="117">
        <v>45027</v>
      </c>
      <c r="DL135" s="117">
        <v>45027</v>
      </c>
      <c r="DM135" s="117"/>
      <c r="DN135" s="117"/>
      <c r="DO135" s="117"/>
      <c r="DP135" s="117"/>
      <c r="DQ135" s="140"/>
      <c r="DR135" s="117"/>
      <c r="DS135" s="117"/>
      <c r="DT135" s="117">
        <v>45044</v>
      </c>
      <c r="DU135" s="117">
        <v>45044</v>
      </c>
      <c r="DV135" s="117"/>
      <c r="DW135" s="117">
        <v>45044</v>
      </c>
      <c r="DX135" s="133">
        <v>100</v>
      </c>
      <c r="DY135" s="117">
        <v>45044</v>
      </c>
      <c r="DZ135" s="117"/>
      <c r="EA135" s="117">
        <v>45036</v>
      </c>
      <c r="EB135" s="117">
        <v>45036</v>
      </c>
      <c r="EC135" s="117"/>
      <c r="ED135" s="117">
        <v>45036</v>
      </c>
      <c r="EE135" s="116">
        <v>100</v>
      </c>
      <c r="EF135" s="117">
        <v>45036</v>
      </c>
      <c r="EG135" s="117" t="s">
        <v>4498</v>
      </c>
      <c r="EH135" s="117">
        <v>45036</v>
      </c>
      <c r="EI135" s="117">
        <v>45036</v>
      </c>
      <c r="EJ135" s="117">
        <v>45036</v>
      </c>
      <c r="EK135" s="117">
        <v>45037</v>
      </c>
      <c r="EL135" s="116">
        <v>60</v>
      </c>
      <c r="EM135" s="117"/>
      <c r="EN135" s="122" t="s">
        <v>4499</v>
      </c>
      <c r="EO135" s="141"/>
      <c r="EP135" s="141"/>
      <c r="EQ135" s="141"/>
      <c r="ER135" s="141"/>
      <c r="ES135" s="141"/>
      <c r="ET135" s="141"/>
      <c r="EU135" s="141"/>
      <c r="EV135" s="117"/>
      <c r="EW135" s="117"/>
      <c r="EX135" s="117"/>
      <c r="EY135" s="117"/>
      <c r="EZ135" s="117"/>
      <c r="FA135" s="117"/>
      <c r="FB135" s="117"/>
      <c r="FC135" s="117">
        <v>45048</v>
      </c>
      <c r="FD135" s="117">
        <v>45048</v>
      </c>
      <c r="FE135" s="117">
        <v>45048</v>
      </c>
      <c r="FF135" s="117">
        <v>45049</v>
      </c>
      <c r="FG135" s="133">
        <v>70</v>
      </c>
      <c r="FH135" s="133"/>
      <c r="FI135" s="117"/>
      <c r="FJ135" s="142"/>
      <c r="FK135" s="142"/>
      <c r="FL135" s="143">
        <v>243347</v>
      </c>
      <c r="FM135" s="143">
        <v>243347</v>
      </c>
      <c r="FN135" s="139" t="s">
        <v>708</v>
      </c>
      <c r="FO135" s="142"/>
      <c r="FP135" s="142"/>
      <c r="FQ135" s="143">
        <v>243347</v>
      </c>
      <c r="FR135" s="143">
        <v>243347</v>
      </c>
      <c r="FS135" s="157" t="s">
        <v>729</v>
      </c>
    </row>
    <row r="136" spans="1:175" ht="20.100000000000001" customHeight="1" x14ac:dyDescent="0.5">
      <c r="A136" s="109">
        <v>135</v>
      </c>
      <c r="B136" s="109" t="s">
        <v>674</v>
      </c>
      <c r="C136" s="109">
        <v>135</v>
      </c>
      <c r="D136" s="110" t="s">
        <v>675</v>
      </c>
      <c r="E136" s="110" t="s">
        <v>676</v>
      </c>
      <c r="F136" s="110" t="s">
        <v>1751</v>
      </c>
      <c r="G136" s="111" t="s">
        <v>164</v>
      </c>
      <c r="H136" s="110" t="s">
        <v>1847</v>
      </c>
      <c r="I136" s="110" t="s">
        <v>1901</v>
      </c>
      <c r="J136" s="110"/>
      <c r="K136" s="111" t="s">
        <v>1902</v>
      </c>
      <c r="L136" s="111" t="s">
        <v>1755</v>
      </c>
      <c r="M136" s="111"/>
      <c r="N136" s="111" t="s">
        <v>682</v>
      </c>
      <c r="O136" s="111" t="s">
        <v>1903</v>
      </c>
      <c r="P136" s="113">
        <v>13.805061047065699</v>
      </c>
      <c r="Q136" s="113">
        <v>100.323227625301</v>
      </c>
      <c r="R136" s="114" t="s">
        <v>1904</v>
      </c>
      <c r="S136" s="114" t="s">
        <v>1905</v>
      </c>
      <c r="T136" s="115" t="s">
        <v>1906</v>
      </c>
      <c r="U136" s="115" t="s">
        <v>1907</v>
      </c>
      <c r="V136" s="115"/>
      <c r="W136" s="115" t="s">
        <v>1908</v>
      </c>
      <c r="X136" s="115"/>
      <c r="Y136" s="115"/>
      <c r="Z136" s="181"/>
      <c r="AA136" s="181"/>
      <c r="AB136" s="115"/>
      <c r="AC136" s="211"/>
      <c r="AD136" s="166" t="s">
        <v>1775</v>
      </c>
      <c r="AE136" s="166" t="s">
        <v>1776</v>
      </c>
      <c r="AF136" s="117" t="s">
        <v>690</v>
      </c>
      <c r="AG136" s="132">
        <v>44960</v>
      </c>
      <c r="AH136" s="168" t="s">
        <v>691</v>
      </c>
      <c r="AI136" s="118" t="s">
        <v>692</v>
      </c>
      <c r="AJ136" s="145">
        <v>6</v>
      </c>
      <c r="AK136" s="146">
        <v>9</v>
      </c>
      <c r="AL136" s="146">
        <v>3.2</v>
      </c>
      <c r="AM136" s="146">
        <v>54</v>
      </c>
      <c r="AN136" s="147">
        <v>1</v>
      </c>
      <c r="AO136" s="147">
        <v>1</v>
      </c>
      <c r="AP136" s="240" t="s">
        <v>1898</v>
      </c>
      <c r="AQ136" s="147" t="s">
        <v>848</v>
      </c>
      <c r="AR136" s="147">
        <v>3</v>
      </c>
      <c r="AS136" s="147"/>
      <c r="AT136" s="138">
        <v>44964</v>
      </c>
      <c r="AU136" s="294" t="s">
        <v>1815</v>
      </c>
      <c r="AV136" s="295" t="s">
        <v>696</v>
      </c>
      <c r="AW136" s="296" t="s">
        <v>1909</v>
      </c>
      <c r="AX136" s="297"/>
      <c r="AY136" s="297"/>
      <c r="AZ136" s="297"/>
      <c r="BA136" s="297" t="s">
        <v>697</v>
      </c>
      <c r="BB136" s="297" t="s">
        <v>697</v>
      </c>
      <c r="BC136" s="297" t="s">
        <v>697</v>
      </c>
      <c r="BD136" s="235" t="s">
        <v>698</v>
      </c>
      <c r="BE136" s="296"/>
      <c r="BF136" s="296"/>
      <c r="BG136" s="237" t="s">
        <v>699</v>
      </c>
      <c r="BH136" s="237" t="s">
        <v>700</v>
      </c>
      <c r="BI136" s="237" t="s">
        <v>701</v>
      </c>
      <c r="BJ136" s="298"/>
      <c r="BK136" s="298"/>
      <c r="BL136" s="170" t="s">
        <v>1825</v>
      </c>
      <c r="BM136" s="154"/>
      <c r="BN136" s="111" t="s">
        <v>1903</v>
      </c>
      <c r="BO136" s="319" t="s">
        <v>1903</v>
      </c>
      <c r="BP136" s="317"/>
      <c r="BQ136" s="116" t="s">
        <v>704</v>
      </c>
      <c r="BR136" s="116" t="s">
        <v>705</v>
      </c>
      <c r="BS136" s="132">
        <v>44960</v>
      </c>
      <c r="BT136" s="133">
        <v>100</v>
      </c>
      <c r="BU136" s="132">
        <v>44960</v>
      </c>
      <c r="BV136" s="132"/>
      <c r="BW136" s="132"/>
      <c r="BX136" s="134"/>
      <c r="BY136" s="134"/>
      <c r="BZ136" s="134"/>
      <c r="CA136" s="132"/>
      <c r="CB136" s="135"/>
      <c r="CC136" s="132"/>
      <c r="CD136" s="132"/>
      <c r="CE136" s="136"/>
      <c r="CF136" s="136"/>
      <c r="CG136" s="136"/>
      <c r="CH136" s="135"/>
      <c r="CI136" s="129" t="s">
        <v>701</v>
      </c>
      <c r="CJ136" s="132">
        <v>44993</v>
      </c>
      <c r="CK136" s="132">
        <v>44993</v>
      </c>
      <c r="CL136" s="132"/>
      <c r="CM136" s="132">
        <v>44993</v>
      </c>
      <c r="CN136" s="133">
        <v>100</v>
      </c>
      <c r="CO136" s="132">
        <v>44993</v>
      </c>
      <c r="CP136" s="117" t="s">
        <v>1448</v>
      </c>
      <c r="CQ136" s="132">
        <v>45021</v>
      </c>
      <c r="CR136" s="132">
        <v>45021</v>
      </c>
      <c r="CS136" s="117"/>
      <c r="CT136" s="132">
        <v>45021</v>
      </c>
      <c r="CU136" s="133">
        <v>100</v>
      </c>
      <c r="CV136" s="132">
        <v>45021</v>
      </c>
      <c r="CW136" s="117"/>
      <c r="CX136" s="297"/>
      <c r="CY136" s="297"/>
      <c r="CZ136" s="117">
        <v>45012</v>
      </c>
      <c r="DA136" s="117">
        <v>45012</v>
      </c>
      <c r="DB136" s="117"/>
      <c r="DC136" s="117">
        <v>45012</v>
      </c>
      <c r="DD136" s="133">
        <v>100</v>
      </c>
      <c r="DE136" s="117">
        <v>45012</v>
      </c>
      <c r="DF136" s="138"/>
      <c r="DG136" s="138">
        <v>45019</v>
      </c>
      <c r="DH136" s="139" t="s">
        <v>4413</v>
      </c>
      <c r="DI136" s="117">
        <v>45027</v>
      </c>
      <c r="DJ136" s="117">
        <v>45027</v>
      </c>
      <c r="DK136" s="117">
        <v>45027</v>
      </c>
      <c r="DL136" s="117">
        <v>45027</v>
      </c>
      <c r="DM136" s="117"/>
      <c r="DN136" s="117"/>
      <c r="DO136" s="117"/>
      <c r="DP136" s="117"/>
      <c r="DQ136" s="140"/>
      <c r="DR136" s="117"/>
      <c r="DS136" s="117"/>
      <c r="DT136" s="117">
        <v>45051</v>
      </c>
      <c r="DU136" s="117">
        <v>45051</v>
      </c>
      <c r="DV136" s="117"/>
      <c r="DW136" s="117">
        <v>45051</v>
      </c>
      <c r="DX136" s="133">
        <v>100</v>
      </c>
      <c r="DY136" s="117">
        <v>45051</v>
      </c>
      <c r="DZ136" s="117"/>
      <c r="EA136" s="117">
        <v>45036</v>
      </c>
      <c r="EB136" s="117">
        <v>45036</v>
      </c>
      <c r="EC136" s="117"/>
      <c r="ED136" s="117">
        <v>45036</v>
      </c>
      <c r="EE136" s="116">
        <v>100</v>
      </c>
      <c r="EF136" s="117">
        <v>45036</v>
      </c>
      <c r="EG136" s="117" t="s">
        <v>1044</v>
      </c>
      <c r="EH136" s="117">
        <v>45036</v>
      </c>
      <c r="EI136" s="117">
        <v>45036</v>
      </c>
      <c r="EJ136" s="117"/>
      <c r="EK136" s="117">
        <v>45036</v>
      </c>
      <c r="EL136" s="116">
        <v>100</v>
      </c>
      <c r="EM136" s="117">
        <v>45036</v>
      </c>
      <c r="EN136" s="122" t="s">
        <v>1044</v>
      </c>
      <c r="EO136" s="141"/>
      <c r="EP136" s="141"/>
      <c r="EQ136" s="141"/>
      <c r="ER136" s="141"/>
      <c r="ES136" s="141"/>
      <c r="ET136" s="141"/>
      <c r="EU136" s="141"/>
      <c r="EV136" s="117"/>
      <c r="EW136" s="117"/>
      <c r="EX136" s="117"/>
      <c r="EY136" s="117"/>
      <c r="EZ136" s="117"/>
      <c r="FA136" s="117"/>
      <c r="FB136" s="117"/>
      <c r="FC136" s="117">
        <v>45050</v>
      </c>
      <c r="FD136" s="117">
        <v>45050</v>
      </c>
      <c r="FE136" s="117">
        <v>45050</v>
      </c>
      <c r="FF136" s="117">
        <v>45051</v>
      </c>
      <c r="FG136" s="133">
        <v>70</v>
      </c>
      <c r="FH136" s="133"/>
      <c r="FI136" s="117"/>
      <c r="FJ136" s="142"/>
      <c r="FK136" s="142"/>
      <c r="FL136" s="143">
        <v>243347</v>
      </c>
      <c r="FM136" s="143">
        <v>243347</v>
      </c>
      <c r="FN136" s="139" t="s">
        <v>708</v>
      </c>
      <c r="FO136" s="142"/>
      <c r="FP136" s="142"/>
      <c r="FQ136" s="143">
        <v>243347</v>
      </c>
      <c r="FR136" s="143">
        <v>243347</v>
      </c>
      <c r="FS136" s="157" t="s">
        <v>729</v>
      </c>
    </row>
    <row r="137" spans="1:175" ht="20.100000000000001" customHeight="1" x14ac:dyDescent="0.5">
      <c r="A137" s="109">
        <v>136</v>
      </c>
      <c r="B137" s="109" t="s">
        <v>674</v>
      </c>
      <c r="C137" s="109">
        <v>136</v>
      </c>
      <c r="D137" s="110" t="s">
        <v>675</v>
      </c>
      <c r="E137" s="110" t="s">
        <v>676</v>
      </c>
      <c r="F137" s="110" t="s">
        <v>1751</v>
      </c>
      <c r="G137" s="111" t="s">
        <v>164</v>
      </c>
      <c r="H137" s="110" t="s">
        <v>1203</v>
      </c>
      <c r="I137" s="110" t="s">
        <v>1910</v>
      </c>
      <c r="J137" s="110"/>
      <c r="K137" s="111" t="s">
        <v>1911</v>
      </c>
      <c r="L137" s="111" t="s">
        <v>1782</v>
      </c>
      <c r="M137" s="111"/>
      <c r="N137" s="111" t="s">
        <v>682</v>
      </c>
      <c r="O137" s="112" t="s">
        <v>1913</v>
      </c>
      <c r="P137" s="113">
        <v>13.75962</v>
      </c>
      <c r="Q137" s="113">
        <v>99.958534999999998</v>
      </c>
      <c r="R137" s="114" t="s">
        <v>1914</v>
      </c>
      <c r="S137" s="114" t="s">
        <v>1915</v>
      </c>
      <c r="T137" s="115" t="s">
        <v>1916</v>
      </c>
      <c r="U137" s="115" t="s">
        <v>1917</v>
      </c>
      <c r="V137" s="115"/>
      <c r="W137" s="115" t="s">
        <v>1918</v>
      </c>
      <c r="X137" s="115"/>
      <c r="Y137" s="115"/>
      <c r="Z137" s="181"/>
      <c r="AA137" s="181"/>
      <c r="AB137" s="115"/>
      <c r="AC137" s="211"/>
      <c r="AD137" s="166" t="s">
        <v>1762</v>
      </c>
      <c r="AE137" s="166" t="s">
        <v>1763</v>
      </c>
      <c r="AF137" s="117" t="s">
        <v>690</v>
      </c>
      <c r="AG137" s="132">
        <v>44959</v>
      </c>
      <c r="AH137" s="168" t="s">
        <v>691</v>
      </c>
      <c r="AI137" s="118" t="s">
        <v>692</v>
      </c>
      <c r="AJ137" s="145">
        <v>6</v>
      </c>
      <c r="AK137" s="146">
        <v>9</v>
      </c>
      <c r="AL137" s="146">
        <v>4</v>
      </c>
      <c r="AM137" s="146">
        <v>54</v>
      </c>
      <c r="AN137" s="147">
        <v>2</v>
      </c>
      <c r="AO137" s="147">
        <v>2</v>
      </c>
      <c r="AP137" s="240" t="s">
        <v>1919</v>
      </c>
      <c r="AQ137" s="301"/>
      <c r="AR137" s="147">
        <v>1</v>
      </c>
      <c r="AS137" s="147"/>
      <c r="AT137" s="138">
        <v>44964</v>
      </c>
      <c r="AU137" s="294" t="s">
        <v>1764</v>
      </c>
      <c r="AV137" s="295" t="s">
        <v>696</v>
      </c>
      <c r="AW137" s="296" t="s">
        <v>1386</v>
      </c>
      <c r="AX137" s="297"/>
      <c r="AY137" s="297"/>
      <c r="AZ137" s="297"/>
      <c r="BA137" s="297"/>
      <c r="BB137" s="297" t="s">
        <v>697</v>
      </c>
      <c r="BC137" s="297"/>
      <c r="BD137" s="296" t="s">
        <v>698</v>
      </c>
      <c r="BE137" s="296"/>
      <c r="BF137" s="296"/>
      <c r="BG137" s="237" t="s">
        <v>699</v>
      </c>
      <c r="BH137" s="302"/>
      <c r="BI137" s="237" t="s">
        <v>701</v>
      </c>
      <c r="BJ137" s="298"/>
      <c r="BK137" s="298"/>
      <c r="BL137" s="153"/>
      <c r="BM137" s="154"/>
      <c r="BN137" s="111" t="s">
        <v>1913</v>
      </c>
      <c r="BO137" s="319" t="s">
        <v>1912</v>
      </c>
      <c r="BP137" s="317"/>
      <c r="BQ137" s="116" t="s">
        <v>704</v>
      </c>
      <c r="BR137" s="116" t="s">
        <v>705</v>
      </c>
      <c r="BS137" s="132">
        <v>44959</v>
      </c>
      <c r="BT137" s="133">
        <v>100</v>
      </c>
      <c r="BU137" s="132">
        <v>44959</v>
      </c>
      <c r="BV137" s="132"/>
      <c r="BW137" s="132"/>
      <c r="BX137" s="134"/>
      <c r="BY137" s="134"/>
      <c r="BZ137" s="134"/>
      <c r="CA137" s="132"/>
      <c r="CB137" s="135"/>
      <c r="CC137" s="132"/>
      <c r="CD137" s="132"/>
      <c r="CE137" s="136"/>
      <c r="CF137" s="136"/>
      <c r="CG137" s="136"/>
      <c r="CH137" s="135"/>
      <c r="CI137" s="129" t="s">
        <v>701</v>
      </c>
      <c r="CJ137" s="132">
        <v>44993</v>
      </c>
      <c r="CK137" s="132">
        <v>44993</v>
      </c>
      <c r="CL137" s="132"/>
      <c r="CM137" s="132">
        <v>44993</v>
      </c>
      <c r="CN137" s="133">
        <v>100</v>
      </c>
      <c r="CO137" s="132">
        <v>44993</v>
      </c>
      <c r="CP137" s="117" t="s">
        <v>1448</v>
      </c>
      <c r="CQ137" s="137" t="s">
        <v>706</v>
      </c>
      <c r="CR137" s="132"/>
      <c r="CS137" s="117"/>
      <c r="CT137" s="132"/>
      <c r="CU137" s="133"/>
      <c r="CV137" s="137" t="s">
        <v>4382</v>
      </c>
      <c r="CW137" s="117" t="s">
        <v>868</v>
      </c>
      <c r="CX137" s="297"/>
      <c r="CY137" s="297"/>
      <c r="CZ137" s="117">
        <v>44996</v>
      </c>
      <c r="DA137" s="117">
        <v>44998</v>
      </c>
      <c r="DB137" s="117"/>
      <c r="DC137" s="117">
        <v>44998</v>
      </c>
      <c r="DD137" s="133">
        <v>100</v>
      </c>
      <c r="DE137" s="117">
        <v>45050</v>
      </c>
      <c r="DF137" s="138"/>
      <c r="DG137" s="138">
        <v>45007</v>
      </c>
      <c r="DH137" s="139" t="s">
        <v>4446</v>
      </c>
      <c r="DI137" s="117">
        <v>45037</v>
      </c>
      <c r="DJ137" s="117">
        <v>45037</v>
      </c>
      <c r="DK137" s="117">
        <v>45037</v>
      </c>
      <c r="DL137" s="117">
        <v>45037</v>
      </c>
      <c r="DM137" s="117"/>
      <c r="DN137" s="117"/>
      <c r="DO137" s="117"/>
      <c r="DP137" s="117"/>
      <c r="DQ137" s="140"/>
      <c r="DR137" s="117"/>
      <c r="DS137" s="117"/>
      <c r="DT137" s="117">
        <v>45043</v>
      </c>
      <c r="DU137" s="117">
        <v>45043</v>
      </c>
      <c r="DV137" s="117"/>
      <c r="DW137" s="117">
        <v>45043</v>
      </c>
      <c r="DX137" s="133">
        <v>100</v>
      </c>
      <c r="DY137" s="117">
        <v>45043</v>
      </c>
      <c r="DZ137" s="117"/>
      <c r="EA137" s="117">
        <v>45036</v>
      </c>
      <c r="EB137" s="117">
        <v>45036</v>
      </c>
      <c r="EC137" s="117"/>
      <c r="ED137" s="117">
        <v>45036</v>
      </c>
      <c r="EE137" s="116">
        <v>100</v>
      </c>
      <c r="EF137" s="117">
        <v>45036</v>
      </c>
      <c r="EG137" s="117" t="s">
        <v>1044</v>
      </c>
      <c r="EH137" s="117">
        <v>45036</v>
      </c>
      <c r="EI137" s="117">
        <v>45036</v>
      </c>
      <c r="EJ137" s="117"/>
      <c r="EK137" s="117">
        <v>45036</v>
      </c>
      <c r="EL137" s="116">
        <v>100</v>
      </c>
      <c r="EM137" s="117">
        <v>45036</v>
      </c>
      <c r="EN137" s="122" t="s">
        <v>1044</v>
      </c>
      <c r="EO137" s="141"/>
      <c r="EP137" s="141"/>
      <c r="EQ137" s="141"/>
      <c r="ER137" s="141"/>
      <c r="ES137" s="141"/>
      <c r="ET137" s="141"/>
      <c r="EU137" s="141"/>
      <c r="EV137" s="117"/>
      <c r="EW137" s="117"/>
      <c r="EX137" s="117"/>
      <c r="EY137" s="117"/>
      <c r="EZ137" s="117"/>
      <c r="FA137" s="117"/>
      <c r="FB137" s="117"/>
      <c r="FC137" s="117">
        <v>45055</v>
      </c>
      <c r="FD137" s="117">
        <v>45055</v>
      </c>
      <c r="FE137" s="117">
        <v>45055</v>
      </c>
      <c r="FF137" s="117">
        <v>45056</v>
      </c>
      <c r="FG137" s="133">
        <v>70</v>
      </c>
      <c r="FH137" s="133"/>
      <c r="FI137" s="117"/>
      <c r="FJ137" s="142"/>
      <c r="FK137" s="142"/>
      <c r="FL137" s="143">
        <v>243347</v>
      </c>
      <c r="FM137" s="143">
        <v>243347</v>
      </c>
      <c r="FN137" s="139" t="s">
        <v>708</v>
      </c>
      <c r="FO137" s="142"/>
      <c r="FP137" s="142"/>
      <c r="FQ137" s="143">
        <v>243347</v>
      </c>
      <c r="FR137" s="143">
        <v>243347</v>
      </c>
      <c r="FS137" s="139" t="s">
        <v>708</v>
      </c>
    </row>
    <row r="138" spans="1:175" ht="20.100000000000001" customHeight="1" x14ac:dyDescent="0.5">
      <c r="A138" s="109">
        <v>137</v>
      </c>
      <c r="B138" s="109" t="s">
        <v>674</v>
      </c>
      <c r="C138" s="109">
        <v>137</v>
      </c>
      <c r="D138" s="110" t="s">
        <v>675</v>
      </c>
      <c r="E138" s="110" t="s">
        <v>676</v>
      </c>
      <c r="F138" s="110" t="s">
        <v>1751</v>
      </c>
      <c r="G138" s="111" t="s">
        <v>164</v>
      </c>
      <c r="H138" s="110" t="s">
        <v>1203</v>
      </c>
      <c r="I138" s="110" t="s">
        <v>1920</v>
      </c>
      <c r="J138" s="110"/>
      <c r="K138" s="111" t="s">
        <v>1921</v>
      </c>
      <c r="L138" s="111" t="s">
        <v>1782</v>
      </c>
      <c r="M138" s="111"/>
      <c r="N138" s="111" t="s">
        <v>682</v>
      </c>
      <c r="O138" s="111" t="s">
        <v>1923</v>
      </c>
      <c r="P138" s="113">
        <v>13.7836955215251</v>
      </c>
      <c r="Q138" s="113">
        <v>99.987320378115797</v>
      </c>
      <c r="R138" s="114" t="s">
        <v>1924</v>
      </c>
      <c r="S138" s="114" t="s">
        <v>1925</v>
      </c>
      <c r="T138" s="115" t="s">
        <v>1926</v>
      </c>
      <c r="U138" s="115" t="s">
        <v>1927</v>
      </c>
      <c r="V138" s="115"/>
      <c r="W138" s="115" t="s">
        <v>1928</v>
      </c>
      <c r="X138" s="115"/>
      <c r="Y138" s="115"/>
      <c r="Z138" s="181"/>
      <c r="AA138" s="181"/>
      <c r="AB138" s="115"/>
      <c r="AC138" s="211"/>
      <c r="AD138" s="166" t="s">
        <v>1762</v>
      </c>
      <c r="AE138" s="166" t="s">
        <v>1763</v>
      </c>
      <c r="AF138" s="117" t="s">
        <v>690</v>
      </c>
      <c r="AG138" s="132">
        <v>44959</v>
      </c>
      <c r="AH138" s="168" t="s">
        <v>691</v>
      </c>
      <c r="AI138" s="118" t="s">
        <v>692</v>
      </c>
      <c r="AJ138" s="145">
        <v>6</v>
      </c>
      <c r="AK138" s="146">
        <v>9</v>
      </c>
      <c r="AL138" s="146">
        <v>3.6</v>
      </c>
      <c r="AM138" s="146">
        <v>54</v>
      </c>
      <c r="AN138" s="147">
        <v>1</v>
      </c>
      <c r="AO138" s="147">
        <v>2</v>
      </c>
      <c r="AP138" s="240" t="s">
        <v>1788</v>
      </c>
      <c r="AQ138" s="301"/>
      <c r="AR138" s="301"/>
      <c r="AS138" s="147"/>
      <c r="AT138" s="138">
        <v>44964</v>
      </c>
      <c r="AU138" s="294" t="s">
        <v>1764</v>
      </c>
      <c r="AV138" s="295" t="s">
        <v>696</v>
      </c>
      <c r="AW138" s="296" t="s">
        <v>1584</v>
      </c>
      <c r="AX138" s="297"/>
      <c r="AY138" s="297"/>
      <c r="AZ138" s="297"/>
      <c r="BA138" s="297"/>
      <c r="BB138" s="297"/>
      <c r="BC138" s="297"/>
      <c r="BD138" s="296" t="s">
        <v>698</v>
      </c>
      <c r="BE138" s="296"/>
      <c r="BF138" s="296"/>
      <c r="BG138" s="237" t="s">
        <v>699</v>
      </c>
      <c r="BH138" s="316"/>
      <c r="BI138" s="237" t="s">
        <v>701</v>
      </c>
      <c r="BJ138" s="298"/>
      <c r="BK138" s="298"/>
      <c r="BL138" s="153"/>
      <c r="BM138" s="154"/>
      <c r="BN138" s="111" t="s">
        <v>1923</v>
      </c>
      <c r="BO138" s="317" t="s">
        <v>1922</v>
      </c>
      <c r="BP138" s="317" t="s">
        <v>703</v>
      </c>
      <c r="BQ138" s="116" t="s">
        <v>704</v>
      </c>
      <c r="BR138" s="116" t="s">
        <v>705</v>
      </c>
      <c r="BS138" s="132">
        <v>44959</v>
      </c>
      <c r="BT138" s="133">
        <v>100</v>
      </c>
      <c r="BU138" s="132">
        <v>44959</v>
      </c>
      <c r="BV138" s="132"/>
      <c r="BW138" s="132"/>
      <c r="BX138" s="134"/>
      <c r="BY138" s="134"/>
      <c r="BZ138" s="134"/>
      <c r="CA138" s="132"/>
      <c r="CB138" s="135"/>
      <c r="CC138" s="132"/>
      <c r="CD138" s="132"/>
      <c r="CE138" s="136"/>
      <c r="CF138" s="136"/>
      <c r="CG138" s="136"/>
      <c r="CH138" s="135"/>
      <c r="CI138" s="129" t="s">
        <v>701</v>
      </c>
      <c r="CJ138" s="117">
        <v>44995</v>
      </c>
      <c r="CK138" s="117">
        <v>44995</v>
      </c>
      <c r="CL138" s="132"/>
      <c r="CM138" s="117">
        <v>44995</v>
      </c>
      <c r="CN138" s="133">
        <v>100</v>
      </c>
      <c r="CO138" s="117">
        <v>44995</v>
      </c>
      <c r="CP138" s="132"/>
      <c r="CQ138" s="132">
        <v>45017</v>
      </c>
      <c r="CR138" s="132">
        <v>45017</v>
      </c>
      <c r="CS138" s="117"/>
      <c r="CT138" s="132">
        <v>45017</v>
      </c>
      <c r="CU138" s="133">
        <v>100</v>
      </c>
      <c r="CV138" s="132">
        <v>45017</v>
      </c>
      <c r="CW138" s="117" t="s">
        <v>868</v>
      </c>
      <c r="CX138" s="297"/>
      <c r="CY138" s="297"/>
      <c r="CZ138" s="117">
        <v>44995</v>
      </c>
      <c r="DA138" s="117">
        <v>44995</v>
      </c>
      <c r="DB138" s="117"/>
      <c r="DC138" s="117">
        <v>44996</v>
      </c>
      <c r="DD138" s="133">
        <v>100</v>
      </c>
      <c r="DE138" s="117">
        <v>45000</v>
      </c>
      <c r="DF138" s="138"/>
      <c r="DG138" s="138">
        <v>45007</v>
      </c>
      <c r="DH138" s="139" t="s">
        <v>4446</v>
      </c>
      <c r="DI138" s="117">
        <v>45042</v>
      </c>
      <c r="DJ138" s="117">
        <v>45042</v>
      </c>
      <c r="DK138" s="117">
        <v>45042</v>
      </c>
      <c r="DL138" s="117">
        <v>45042</v>
      </c>
      <c r="DM138" s="117"/>
      <c r="DN138" s="117"/>
      <c r="DO138" s="117"/>
      <c r="DP138" s="117"/>
      <c r="DQ138" s="140"/>
      <c r="DR138" s="117"/>
      <c r="DS138" s="117"/>
      <c r="DT138" s="117">
        <v>45042</v>
      </c>
      <c r="DU138" s="117">
        <v>45042</v>
      </c>
      <c r="DV138" s="117"/>
      <c r="DW138" s="117">
        <v>45042</v>
      </c>
      <c r="DX138" s="133">
        <v>100</v>
      </c>
      <c r="DY138" s="117">
        <v>45042</v>
      </c>
      <c r="DZ138" s="117"/>
      <c r="EA138" s="117">
        <v>45036</v>
      </c>
      <c r="EB138" s="117">
        <v>45036</v>
      </c>
      <c r="EC138" s="117"/>
      <c r="ED138" s="117">
        <v>45036</v>
      </c>
      <c r="EE138" s="116">
        <v>100</v>
      </c>
      <c r="EF138" s="117">
        <v>45036</v>
      </c>
      <c r="EG138" s="117" t="s">
        <v>1044</v>
      </c>
      <c r="EH138" s="117">
        <v>45036</v>
      </c>
      <c r="EI138" s="117">
        <v>45036</v>
      </c>
      <c r="EJ138" s="117"/>
      <c r="EK138" s="117">
        <v>45036</v>
      </c>
      <c r="EL138" s="116">
        <v>100</v>
      </c>
      <c r="EM138" s="117">
        <v>45036</v>
      </c>
      <c r="EN138" s="122" t="s">
        <v>1044</v>
      </c>
      <c r="EO138" s="141"/>
      <c r="EP138" s="141"/>
      <c r="EQ138" s="141"/>
      <c r="ER138" s="141"/>
      <c r="ES138" s="141"/>
      <c r="ET138" s="141"/>
      <c r="EU138" s="141"/>
      <c r="EV138" s="117"/>
      <c r="EW138" s="117"/>
      <c r="EX138" s="117"/>
      <c r="EY138" s="117"/>
      <c r="EZ138" s="117"/>
      <c r="FA138" s="117"/>
      <c r="FB138" s="117"/>
      <c r="FC138" s="117">
        <v>45054</v>
      </c>
      <c r="FD138" s="117">
        <v>45054</v>
      </c>
      <c r="FE138" s="117">
        <v>45054</v>
      </c>
      <c r="FF138" s="117">
        <v>45055</v>
      </c>
      <c r="FG138" s="133">
        <v>70</v>
      </c>
      <c r="FH138" s="117"/>
      <c r="FI138" s="117"/>
      <c r="FJ138" s="142"/>
      <c r="FK138" s="142"/>
      <c r="FL138" s="143">
        <v>243347</v>
      </c>
      <c r="FM138" s="143">
        <v>243347</v>
      </c>
      <c r="FN138" s="139" t="s">
        <v>708</v>
      </c>
      <c r="FO138" s="142"/>
      <c r="FP138" s="142"/>
      <c r="FQ138" s="143">
        <v>243347</v>
      </c>
      <c r="FR138" s="143">
        <v>243347</v>
      </c>
      <c r="FS138" s="139" t="s">
        <v>708</v>
      </c>
    </row>
    <row r="139" spans="1:175" ht="20.100000000000001" customHeight="1" x14ac:dyDescent="0.5">
      <c r="A139" s="109">
        <v>138</v>
      </c>
      <c r="B139" s="109" t="s">
        <v>674</v>
      </c>
      <c r="C139" s="109">
        <v>138</v>
      </c>
      <c r="D139" s="110" t="s">
        <v>675</v>
      </c>
      <c r="E139" s="110" t="s">
        <v>676</v>
      </c>
      <c r="F139" s="110" t="s">
        <v>1751</v>
      </c>
      <c r="G139" s="111" t="s">
        <v>164</v>
      </c>
      <c r="H139" s="110" t="s">
        <v>1929</v>
      </c>
      <c r="I139" s="110" t="s">
        <v>1930</v>
      </c>
      <c r="J139" s="110"/>
      <c r="K139" s="111" t="s">
        <v>1931</v>
      </c>
      <c r="L139" s="111" t="s">
        <v>1782</v>
      </c>
      <c r="M139" s="111"/>
      <c r="N139" s="111" t="s">
        <v>682</v>
      </c>
      <c r="O139" s="111" t="s">
        <v>1932</v>
      </c>
      <c r="P139" s="113">
        <v>14.0623884473349</v>
      </c>
      <c r="Q139" s="113">
        <v>99.861783009501195</v>
      </c>
      <c r="R139" s="114" t="s">
        <v>1933</v>
      </c>
      <c r="S139" s="114" t="s">
        <v>1934</v>
      </c>
      <c r="T139" s="115" t="s">
        <v>1935</v>
      </c>
      <c r="U139" s="115" t="s">
        <v>1936</v>
      </c>
      <c r="V139" s="115"/>
      <c r="W139" s="115" t="s">
        <v>1937</v>
      </c>
      <c r="X139" s="115"/>
      <c r="Y139" s="115"/>
      <c r="Z139" s="181"/>
      <c r="AA139" s="181"/>
      <c r="AB139" s="115"/>
      <c r="AC139" s="211"/>
      <c r="AD139" s="166" t="s">
        <v>1762</v>
      </c>
      <c r="AE139" s="166" t="s">
        <v>1763</v>
      </c>
      <c r="AF139" s="117" t="s">
        <v>690</v>
      </c>
      <c r="AG139" s="132">
        <v>44963</v>
      </c>
      <c r="AH139" s="168" t="s">
        <v>691</v>
      </c>
      <c r="AI139" s="118" t="s">
        <v>692</v>
      </c>
      <c r="AJ139" s="145">
        <v>6</v>
      </c>
      <c r="AK139" s="146">
        <v>9</v>
      </c>
      <c r="AL139" s="146">
        <v>4</v>
      </c>
      <c r="AM139" s="146">
        <v>54</v>
      </c>
      <c r="AN139" s="147">
        <v>1</v>
      </c>
      <c r="AO139" s="147">
        <v>1</v>
      </c>
      <c r="AP139" s="240" t="s">
        <v>816</v>
      </c>
      <c r="AQ139" s="147" t="s">
        <v>1938</v>
      </c>
      <c r="AR139" s="147">
        <v>3</v>
      </c>
      <c r="AS139" s="147"/>
      <c r="AT139" s="138">
        <v>44964</v>
      </c>
      <c r="AU139" s="294" t="s">
        <v>1815</v>
      </c>
      <c r="AV139" s="295" t="s">
        <v>696</v>
      </c>
      <c r="AW139" s="296" t="s">
        <v>1386</v>
      </c>
      <c r="AX139" s="297"/>
      <c r="AY139" s="297"/>
      <c r="AZ139" s="297"/>
      <c r="BA139" s="297"/>
      <c r="BB139" s="297" t="s">
        <v>697</v>
      </c>
      <c r="BC139" s="297"/>
      <c r="BD139" s="235" t="s">
        <v>698</v>
      </c>
      <c r="BE139" s="296"/>
      <c r="BF139" s="296"/>
      <c r="BG139" s="237" t="s">
        <v>699</v>
      </c>
      <c r="BH139" s="237" t="s">
        <v>700</v>
      </c>
      <c r="BI139" s="237" t="s">
        <v>701</v>
      </c>
      <c r="BJ139" s="298"/>
      <c r="BK139" s="298"/>
      <c r="BL139" s="153"/>
      <c r="BM139" s="154"/>
      <c r="BN139" s="111" t="s">
        <v>1932</v>
      </c>
      <c r="BO139" s="319" t="s">
        <v>1932</v>
      </c>
      <c r="BP139" s="317"/>
      <c r="BQ139" s="116" t="s">
        <v>704</v>
      </c>
      <c r="BR139" s="116" t="s">
        <v>705</v>
      </c>
      <c r="BS139" s="132">
        <v>44963</v>
      </c>
      <c r="BT139" s="133">
        <v>100</v>
      </c>
      <c r="BU139" s="132">
        <v>44963</v>
      </c>
      <c r="BV139" s="132"/>
      <c r="BW139" s="132"/>
      <c r="BX139" s="134"/>
      <c r="BY139" s="134"/>
      <c r="BZ139" s="134"/>
      <c r="CA139" s="132"/>
      <c r="CB139" s="135"/>
      <c r="CC139" s="132"/>
      <c r="CD139" s="132"/>
      <c r="CE139" s="136"/>
      <c r="CF139" s="136"/>
      <c r="CG139" s="136"/>
      <c r="CH139" s="135"/>
      <c r="CI139" s="129" t="s">
        <v>701</v>
      </c>
      <c r="CJ139" s="132">
        <v>45011</v>
      </c>
      <c r="CK139" s="132">
        <v>45011</v>
      </c>
      <c r="CL139" s="132"/>
      <c r="CM139" s="132">
        <v>45011</v>
      </c>
      <c r="CN139" s="133">
        <v>100</v>
      </c>
      <c r="CO139" s="132">
        <v>45011</v>
      </c>
      <c r="CP139" s="117"/>
      <c r="CQ139" s="132">
        <v>45013</v>
      </c>
      <c r="CR139" s="132">
        <v>45013</v>
      </c>
      <c r="CS139" s="117"/>
      <c r="CT139" s="132">
        <v>45013</v>
      </c>
      <c r="CU139" s="133">
        <v>100</v>
      </c>
      <c r="CV139" s="132">
        <v>45013</v>
      </c>
      <c r="CW139" s="117"/>
      <c r="CX139" s="297"/>
      <c r="CY139" s="297"/>
      <c r="CZ139" s="117">
        <v>45011</v>
      </c>
      <c r="DA139" s="117">
        <v>45011</v>
      </c>
      <c r="DB139" s="117">
        <v>45011</v>
      </c>
      <c r="DC139" s="117">
        <v>45012</v>
      </c>
      <c r="DD139" s="133">
        <v>90</v>
      </c>
      <c r="DE139" s="117"/>
      <c r="DF139" s="138"/>
      <c r="DG139" s="138">
        <v>45019</v>
      </c>
      <c r="DH139" s="139" t="s">
        <v>4413</v>
      </c>
      <c r="DI139" s="117">
        <v>45040</v>
      </c>
      <c r="DJ139" s="117">
        <v>45040</v>
      </c>
      <c r="DK139" s="117">
        <v>45040</v>
      </c>
      <c r="DL139" s="117">
        <v>45040</v>
      </c>
      <c r="DM139" s="117"/>
      <c r="DN139" s="117"/>
      <c r="DO139" s="117"/>
      <c r="DP139" s="117"/>
      <c r="DQ139" s="140"/>
      <c r="DR139" s="117"/>
      <c r="DS139" s="117"/>
      <c r="DT139" s="117"/>
      <c r="DU139" s="117"/>
      <c r="DV139" s="117"/>
      <c r="DW139" s="117"/>
      <c r="DX139" s="133"/>
      <c r="DY139" s="117"/>
      <c r="DZ139" s="117"/>
      <c r="EA139" s="117">
        <v>45037</v>
      </c>
      <c r="EB139" s="117">
        <v>45037</v>
      </c>
      <c r="EC139" s="117"/>
      <c r="ED139" s="117">
        <v>45037</v>
      </c>
      <c r="EE139" s="116">
        <v>100</v>
      </c>
      <c r="EF139" s="117">
        <v>45037</v>
      </c>
      <c r="EG139" s="117" t="s">
        <v>1939</v>
      </c>
      <c r="EH139" s="117">
        <v>45037</v>
      </c>
      <c r="EI139" s="117">
        <v>45037</v>
      </c>
      <c r="EJ139" s="117">
        <v>45037</v>
      </c>
      <c r="EK139" s="117">
        <v>45038</v>
      </c>
      <c r="EL139" s="116">
        <v>60</v>
      </c>
      <c r="EM139" s="117"/>
      <c r="EN139" s="122" t="s">
        <v>1939</v>
      </c>
      <c r="EO139" s="141"/>
      <c r="EP139" s="141"/>
      <c r="EQ139" s="141"/>
      <c r="ER139" s="141"/>
      <c r="ES139" s="141"/>
      <c r="ET139" s="141"/>
      <c r="EU139" s="141"/>
      <c r="EV139" s="117"/>
      <c r="EW139" s="117"/>
      <c r="EX139" s="117"/>
      <c r="EY139" s="117"/>
      <c r="EZ139" s="117"/>
      <c r="FA139" s="117"/>
      <c r="FB139" s="117"/>
      <c r="FC139" s="117"/>
      <c r="FD139" s="117"/>
      <c r="FE139" s="117"/>
      <c r="FF139" s="117"/>
      <c r="FG139" s="133"/>
      <c r="FH139" s="133"/>
      <c r="FI139" s="117"/>
      <c r="FJ139" s="142"/>
      <c r="FK139" s="142"/>
      <c r="FL139" s="143">
        <v>243347</v>
      </c>
      <c r="FM139" s="143">
        <v>243347</v>
      </c>
      <c r="FN139" s="139" t="s">
        <v>708</v>
      </c>
      <c r="FO139" s="142"/>
      <c r="FP139" s="142"/>
      <c r="FQ139" s="143">
        <v>243347</v>
      </c>
      <c r="FR139" s="143">
        <v>243347</v>
      </c>
      <c r="FS139" s="139" t="s">
        <v>708</v>
      </c>
    </row>
    <row r="140" spans="1:175" ht="20.100000000000001" customHeight="1" x14ac:dyDescent="0.5">
      <c r="A140" s="109">
        <v>139</v>
      </c>
      <c r="B140" s="109" t="s">
        <v>674</v>
      </c>
      <c r="C140" s="109">
        <v>139</v>
      </c>
      <c r="D140" s="110" t="s">
        <v>675</v>
      </c>
      <c r="E140" s="110" t="s">
        <v>676</v>
      </c>
      <c r="F140" s="110" t="s">
        <v>1561</v>
      </c>
      <c r="G140" s="111" t="s">
        <v>179</v>
      </c>
      <c r="H140" s="110" t="s">
        <v>1940</v>
      </c>
      <c r="I140" s="110" t="s">
        <v>1941</v>
      </c>
      <c r="J140" s="110"/>
      <c r="K140" s="324" t="s">
        <v>1942</v>
      </c>
      <c r="L140" s="111" t="s">
        <v>1943</v>
      </c>
      <c r="M140" s="111"/>
      <c r="N140" s="111" t="s">
        <v>1565</v>
      </c>
      <c r="O140" s="111" t="s">
        <v>1944</v>
      </c>
      <c r="P140" s="113">
        <v>15.6645472365896</v>
      </c>
      <c r="Q140" s="113">
        <v>100.512485063002</v>
      </c>
      <c r="R140" s="114" t="s">
        <v>1945</v>
      </c>
      <c r="S140" s="114" t="s">
        <v>1946</v>
      </c>
      <c r="T140" s="115"/>
      <c r="U140" s="115"/>
      <c r="V140" s="115"/>
      <c r="W140" s="115" t="s">
        <v>1947</v>
      </c>
      <c r="X140" s="115"/>
      <c r="Y140" s="115"/>
      <c r="Z140" s="181"/>
      <c r="AA140" s="181"/>
      <c r="AB140" s="115"/>
      <c r="AC140" s="211"/>
      <c r="AD140" s="166" t="s">
        <v>1948</v>
      </c>
      <c r="AE140" s="166" t="s">
        <v>1949</v>
      </c>
      <c r="AF140" s="117" t="s">
        <v>690</v>
      </c>
      <c r="AG140" s="132">
        <v>44963</v>
      </c>
      <c r="AH140" s="118" t="s">
        <v>691</v>
      </c>
      <c r="AI140" s="118" t="s">
        <v>692</v>
      </c>
      <c r="AJ140" s="145">
        <v>6</v>
      </c>
      <c r="AK140" s="146">
        <v>9</v>
      </c>
      <c r="AL140" s="146">
        <v>3.4</v>
      </c>
      <c r="AM140" s="146">
        <v>54</v>
      </c>
      <c r="AN140" s="147">
        <v>1</v>
      </c>
      <c r="AO140" s="147">
        <v>1</v>
      </c>
      <c r="AP140" s="240"/>
      <c r="AQ140" s="147" t="s">
        <v>848</v>
      </c>
      <c r="AR140" s="147">
        <v>3</v>
      </c>
      <c r="AS140" s="147"/>
      <c r="AT140" s="138">
        <v>44964</v>
      </c>
      <c r="AU140" s="294" t="s">
        <v>1572</v>
      </c>
      <c r="AV140" s="234" t="s">
        <v>696</v>
      </c>
      <c r="AW140" s="235" t="s">
        <v>1950</v>
      </c>
      <c r="AX140" s="236"/>
      <c r="AY140" s="236"/>
      <c r="AZ140" s="236"/>
      <c r="BA140" s="236"/>
      <c r="BB140" s="236"/>
      <c r="BC140" s="236"/>
      <c r="BD140" s="235" t="s">
        <v>698</v>
      </c>
      <c r="BE140" s="235"/>
      <c r="BF140" s="235"/>
      <c r="BG140" s="237" t="s">
        <v>699</v>
      </c>
      <c r="BH140" s="237" t="s">
        <v>700</v>
      </c>
      <c r="BI140" s="237" t="s">
        <v>701</v>
      </c>
      <c r="BJ140" s="238"/>
      <c r="BK140" s="238"/>
      <c r="BL140" s="153"/>
      <c r="BM140" s="154"/>
      <c r="BN140" s="111" t="s">
        <v>1944</v>
      </c>
      <c r="BO140" s="130" t="s">
        <v>1944</v>
      </c>
      <c r="BP140" s="130"/>
      <c r="BQ140" s="116" t="s">
        <v>704</v>
      </c>
      <c r="BR140" s="116" t="s">
        <v>705</v>
      </c>
      <c r="BS140" s="132">
        <v>44963</v>
      </c>
      <c r="BT140" s="133">
        <v>100</v>
      </c>
      <c r="BU140" s="132">
        <v>44963</v>
      </c>
      <c r="BV140" s="132"/>
      <c r="BW140" s="132"/>
      <c r="BX140" s="134"/>
      <c r="BY140" s="134"/>
      <c r="BZ140" s="134"/>
      <c r="CA140" s="132"/>
      <c r="CB140" s="135"/>
      <c r="CC140" s="132"/>
      <c r="CD140" s="132"/>
      <c r="CE140" s="136"/>
      <c r="CF140" s="136"/>
      <c r="CG140" s="136"/>
      <c r="CH140" s="135"/>
      <c r="CI140" s="129" t="s">
        <v>701</v>
      </c>
      <c r="CJ140" s="132">
        <v>45005</v>
      </c>
      <c r="CK140" s="132">
        <v>45005</v>
      </c>
      <c r="CL140" s="132"/>
      <c r="CM140" s="132">
        <v>45005</v>
      </c>
      <c r="CN140" s="133">
        <v>100</v>
      </c>
      <c r="CO140" s="132">
        <v>45005</v>
      </c>
      <c r="CP140" s="117"/>
      <c r="CQ140" s="132">
        <v>45039</v>
      </c>
      <c r="CR140" s="132">
        <v>45039</v>
      </c>
      <c r="CS140" s="117"/>
      <c r="CT140" s="132">
        <v>45039</v>
      </c>
      <c r="CU140" s="133">
        <v>100</v>
      </c>
      <c r="CV140" s="132">
        <v>45039</v>
      </c>
      <c r="CW140" s="117"/>
      <c r="CX140" s="236"/>
      <c r="CY140" s="236"/>
      <c r="CZ140" s="117">
        <v>45005</v>
      </c>
      <c r="DA140" s="117">
        <v>45005</v>
      </c>
      <c r="DB140" s="117"/>
      <c r="DC140" s="117">
        <v>45005</v>
      </c>
      <c r="DD140" s="133">
        <v>100</v>
      </c>
      <c r="DE140" s="117">
        <v>45005</v>
      </c>
      <c r="DF140" s="138"/>
      <c r="DG140" s="138">
        <v>45007</v>
      </c>
      <c r="DH140" s="139" t="s">
        <v>4446</v>
      </c>
      <c r="DI140" s="117">
        <v>45020</v>
      </c>
      <c r="DJ140" s="117">
        <v>45020</v>
      </c>
      <c r="DK140" s="117">
        <v>45020</v>
      </c>
      <c r="DL140" s="117">
        <v>45020</v>
      </c>
      <c r="DM140" s="117"/>
      <c r="DN140" s="117"/>
      <c r="DO140" s="117"/>
      <c r="DP140" s="117"/>
      <c r="DQ140" s="140"/>
      <c r="DR140" s="117"/>
      <c r="DS140" s="117"/>
      <c r="DT140" s="117">
        <v>45055</v>
      </c>
      <c r="DU140" s="117">
        <v>45055</v>
      </c>
      <c r="DV140" s="117"/>
      <c r="DW140" s="117">
        <v>45055</v>
      </c>
      <c r="DX140" s="133">
        <v>100</v>
      </c>
      <c r="DY140" s="117">
        <v>45055</v>
      </c>
      <c r="DZ140" s="117"/>
      <c r="EA140" s="117">
        <v>45043</v>
      </c>
      <c r="EB140" s="117">
        <v>45043</v>
      </c>
      <c r="EC140" s="117"/>
      <c r="ED140" s="117">
        <v>45043</v>
      </c>
      <c r="EE140" s="116">
        <v>100</v>
      </c>
      <c r="EF140" s="117">
        <v>45043</v>
      </c>
      <c r="EG140" s="117" t="s">
        <v>4465</v>
      </c>
      <c r="EH140" s="117">
        <v>45051</v>
      </c>
      <c r="EI140" s="117">
        <v>45051</v>
      </c>
      <c r="EJ140" s="117"/>
      <c r="EK140" s="117">
        <v>45051</v>
      </c>
      <c r="EL140" s="133">
        <v>100</v>
      </c>
      <c r="EM140" s="117">
        <v>45051</v>
      </c>
      <c r="EN140" s="122" t="s">
        <v>4388</v>
      </c>
      <c r="EO140" s="141"/>
      <c r="EP140" s="141"/>
      <c r="EQ140" s="141"/>
      <c r="ER140" s="141"/>
      <c r="ES140" s="141"/>
      <c r="ET140" s="141"/>
      <c r="EU140" s="141"/>
      <c r="EV140" s="117"/>
      <c r="EW140" s="117"/>
      <c r="EX140" s="117"/>
      <c r="EY140" s="117"/>
      <c r="EZ140" s="117"/>
      <c r="FA140" s="117"/>
      <c r="FB140" s="117"/>
      <c r="FC140" s="117"/>
      <c r="FD140" s="117"/>
      <c r="FE140" s="117"/>
      <c r="FF140" s="117"/>
      <c r="FG140" s="133"/>
      <c r="FH140" s="133"/>
      <c r="FI140" s="117"/>
      <c r="FJ140" s="142"/>
      <c r="FK140" s="142"/>
      <c r="FL140" s="143"/>
      <c r="FM140" s="143"/>
      <c r="FN140" s="139"/>
      <c r="FO140" s="142"/>
      <c r="FP140" s="142"/>
      <c r="FQ140" s="143"/>
      <c r="FR140" s="143"/>
      <c r="FS140" s="139"/>
    </row>
    <row r="141" spans="1:175" ht="20.100000000000001" customHeight="1" x14ac:dyDescent="0.5">
      <c r="A141" s="109">
        <v>140</v>
      </c>
      <c r="B141" s="109" t="s">
        <v>674</v>
      </c>
      <c r="C141" s="109">
        <v>140</v>
      </c>
      <c r="D141" s="110" t="s">
        <v>675</v>
      </c>
      <c r="E141" s="110" t="s">
        <v>676</v>
      </c>
      <c r="F141" s="110" t="s">
        <v>1561</v>
      </c>
      <c r="G141" s="111" t="s">
        <v>179</v>
      </c>
      <c r="H141" s="110" t="s">
        <v>1940</v>
      </c>
      <c r="I141" s="110" t="s">
        <v>1940</v>
      </c>
      <c r="J141" s="110"/>
      <c r="K141" s="324" t="s">
        <v>1951</v>
      </c>
      <c r="L141" s="111" t="s">
        <v>1943</v>
      </c>
      <c r="M141" s="111"/>
      <c r="N141" s="111" t="s">
        <v>1565</v>
      </c>
      <c r="O141" s="111" t="s">
        <v>1952</v>
      </c>
      <c r="P141" s="325">
        <v>15.641399821001</v>
      </c>
      <c r="Q141" s="325">
        <v>100.481418709537</v>
      </c>
      <c r="R141" s="114" t="s">
        <v>1953</v>
      </c>
      <c r="S141" s="114" t="s">
        <v>1954</v>
      </c>
      <c r="T141" s="115"/>
      <c r="U141" s="115"/>
      <c r="V141" s="115"/>
      <c r="W141" s="115" t="s">
        <v>1955</v>
      </c>
      <c r="X141" s="115"/>
      <c r="Y141" s="115"/>
      <c r="Z141" s="181"/>
      <c r="AA141" s="181"/>
      <c r="AB141" s="115"/>
      <c r="AC141" s="211"/>
      <c r="AD141" s="166" t="s">
        <v>1948</v>
      </c>
      <c r="AE141" s="166" t="s">
        <v>1949</v>
      </c>
      <c r="AF141" s="117" t="s">
        <v>690</v>
      </c>
      <c r="AG141" s="132">
        <v>44963</v>
      </c>
      <c r="AH141" s="168" t="s">
        <v>691</v>
      </c>
      <c r="AI141" s="118" t="s">
        <v>692</v>
      </c>
      <c r="AJ141" s="145">
        <v>8</v>
      </c>
      <c r="AK141" s="146">
        <v>12</v>
      </c>
      <c r="AL141" s="146">
        <v>3.2</v>
      </c>
      <c r="AM141" s="146">
        <v>96</v>
      </c>
      <c r="AN141" s="147">
        <v>1</v>
      </c>
      <c r="AO141" s="147">
        <v>2</v>
      </c>
      <c r="AP141" s="240" t="s">
        <v>1142</v>
      </c>
      <c r="AQ141" s="147" t="s">
        <v>752</v>
      </c>
      <c r="AR141" s="147">
        <v>3</v>
      </c>
      <c r="AS141" s="147"/>
      <c r="AT141" s="138">
        <v>44964</v>
      </c>
      <c r="AU141" s="294" t="s">
        <v>1572</v>
      </c>
      <c r="AV141" s="234" t="s">
        <v>696</v>
      </c>
      <c r="AW141" s="235"/>
      <c r="AX141" s="236"/>
      <c r="AY141" s="236"/>
      <c r="AZ141" s="236"/>
      <c r="BA141" s="236" t="s">
        <v>697</v>
      </c>
      <c r="BB141" s="236" t="s">
        <v>697</v>
      </c>
      <c r="BC141" s="236" t="s">
        <v>697</v>
      </c>
      <c r="BD141" s="235" t="s">
        <v>698</v>
      </c>
      <c r="BE141" s="235"/>
      <c r="BF141" s="235"/>
      <c r="BG141" s="237" t="s">
        <v>699</v>
      </c>
      <c r="BH141" s="237" t="s">
        <v>700</v>
      </c>
      <c r="BI141" s="237" t="s">
        <v>701</v>
      </c>
      <c r="BJ141" s="238"/>
      <c r="BK141" s="238"/>
      <c r="BL141" s="170" t="s">
        <v>1956</v>
      </c>
      <c r="BM141" s="154"/>
      <c r="BN141" s="111" t="s">
        <v>1952</v>
      </c>
      <c r="BO141" s="130" t="s">
        <v>1952</v>
      </c>
      <c r="BP141" s="130"/>
      <c r="BQ141" s="116" t="s">
        <v>704</v>
      </c>
      <c r="BR141" s="116" t="s">
        <v>705</v>
      </c>
      <c r="BS141" s="132">
        <v>44963</v>
      </c>
      <c r="BT141" s="133">
        <v>100</v>
      </c>
      <c r="BU141" s="132">
        <v>44963</v>
      </c>
      <c r="BV141" s="132"/>
      <c r="BW141" s="132"/>
      <c r="BX141" s="134"/>
      <c r="BY141" s="134"/>
      <c r="BZ141" s="134"/>
      <c r="CA141" s="132"/>
      <c r="CB141" s="135"/>
      <c r="CC141" s="132"/>
      <c r="CD141" s="132"/>
      <c r="CE141" s="136"/>
      <c r="CF141" s="136"/>
      <c r="CG141" s="136"/>
      <c r="CH141" s="135"/>
      <c r="CI141" s="129" t="s">
        <v>701</v>
      </c>
      <c r="CJ141" s="117">
        <v>45013</v>
      </c>
      <c r="CK141" s="117">
        <v>45013</v>
      </c>
      <c r="CL141" s="132"/>
      <c r="CM141" s="117">
        <v>45013</v>
      </c>
      <c r="CN141" s="133">
        <v>100</v>
      </c>
      <c r="CO141" s="117">
        <v>45013</v>
      </c>
      <c r="CP141" s="117"/>
      <c r="CQ141" s="132">
        <v>45039</v>
      </c>
      <c r="CR141" s="132">
        <v>45039</v>
      </c>
      <c r="CS141" s="117"/>
      <c r="CT141" s="132">
        <v>45039</v>
      </c>
      <c r="CU141" s="133">
        <v>100</v>
      </c>
      <c r="CV141" s="132">
        <v>45039</v>
      </c>
      <c r="CW141" s="117"/>
      <c r="CX141" s="236"/>
      <c r="CY141" s="236"/>
      <c r="CZ141" s="117">
        <v>45013</v>
      </c>
      <c r="DA141" s="117">
        <v>45013</v>
      </c>
      <c r="DB141" s="117"/>
      <c r="DC141" s="117">
        <v>45013</v>
      </c>
      <c r="DD141" s="133">
        <v>100</v>
      </c>
      <c r="DE141" s="117">
        <v>45013</v>
      </c>
      <c r="DF141" s="138"/>
      <c r="DG141" s="138">
        <v>45019</v>
      </c>
      <c r="DH141" s="139" t="s">
        <v>4413</v>
      </c>
      <c r="DI141" s="117">
        <v>45035</v>
      </c>
      <c r="DJ141" s="117">
        <v>45035</v>
      </c>
      <c r="DK141" s="117">
        <v>45035</v>
      </c>
      <c r="DL141" s="117">
        <v>45035</v>
      </c>
      <c r="DM141" s="117"/>
      <c r="DN141" s="117"/>
      <c r="DO141" s="117"/>
      <c r="DP141" s="117"/>
      <c r="DQ141" s="140"/>
      <c r="DR141" s="117"/>
      <c r="DS141" s="117"/>
      <c r="DT141" s="117">
        <v>45055</v>
      </c>
      <c r="DU141" s="117">
        <v>45055</v>
      </c>
      <c r="DV141" s="117"/>
      <c r="DW141" s="117">
        <v>45055</v>
      </c>
      <c r="DX141" s="133">
        <v>100</v>
      </c>
      <c r="DY141" s="117">
        <v>45055</v>
      </c>
      <c r="DZ141" s="117"/>
      <c r="EA141" s="117">
        <v>45043</v>
      </c>
      <c r="EB141" s="117">
        <v>45043</v>
      </c>
      <c r="EC141" s="117"/>
      <c r="ED141" s="117">
        <v>45043</v>
      </c>
      <c r="EE141" s="116">
        <v>100</v>
      </c>
      <c r="EF141" s="117">
        <v>45043</v>
      </c>
      <c r="EG141" s="117" t="s">
        <v>4465</v>
      </c>
      <c r="EH141" s="117">
        <v>45050</v>
      </c>
      <c r="EI141" s="117">
        <v>45050</v>
      </c>
      <c r="EJ141" s="117">
        <v>45050</v>
      </c>
      <c r="EK141" s="117">
        <v>45051</v>
      </c>
      <c r="EL141" s="116">
        <v>60</v>
      </c>
      <c r="EM141" s="117"/>
      <c r="EN141" s="122" t="s">
        <v>4500</v>
      </c>
      <c r="EO141" s="141"/>
      <c r="EP141" s="141"/>
      <c r="EQ141" s="141"/>
      <c r="ER141" s="141"/>
      <c r="ES141" s="141"/>
      <c r="ET141" s="141"/>
      <c r="EU141" s="141"/>
      <c r="EV141" s="117"/>
      <c r="EW141" s="117"/>
      <c r="EX141" s="117"/>
      <c r="EY141" s="117"/>
      <c r="EZ141" s="117"/>
      <c r="FA141" s="117"/>
      <c r="FB141" s="117"/>
      <c r="FC141" s="117"/>
      <c r="FD141" s="117"/>
      <c r="FE141" s="117"/>
      <c r="FF141" s="117"/>
      <c r="FG141" s="133"/>
      <c r="FH141" s="133"/>
      <c r="FI141" s="117"/>
      <c r="FJ141" s="142"/>
      <c r="FK141" s="142"/>
      <c r="FL141" s="143"/>
      <c r="FM141" s="143"/>
      <c r="FN141" s="139"/>
      <c r="FO141" s="142"/>
      <c r="FP141" s="142"/>
      <c r="FQ141" s="143"/>
      <c r="FR141" s="143"/>
      <c r="FS141" s="139"/>
    </row>
    <row r="142" spans="1:175" ht="20.100000000000001" customHeight="1" x14ac:dyDescent="0.5">
      <c r="A142" s="109">
        <v>141</v>
      </c>
      <c r="B142" s="109" t="s">
        <v>674</v>
      </c>
      <c r="C142" s="109">
        <v>141</v>
      </c>
      <c r="D142" s="110" t="s">
        <v>675</v>
      </c>
      <c r="E142" s="110" t="s">
        <v>676</v>
      </c>
      <c r="F142" s="110" t="s">
        <v>1561</v>
      </c>
      <c r="G142" s="111" t="s">
        <v>179</v>
      </c>
      <c r="H142" s="110" t="s">
        <v>1957</v>
      </c>
      <c r="I142" s="110" t="s">
        <v>44</v>
      </c>
      <c r="J142" s="110"/>
      <c r="K142" s="111" t="s">
        <v>1958</v>
      </c>
      <c r="L142" s="111" t="s">
        <v>1959</v>
      </c>
      <c r="M142" s="111"/>
      <c r="N142" s="111" t="s">
        <v>1565</v>
      </c>
      <c r="O142" s="111" t="s">
        <v>1960</v>
      </c>
      <c r="P142" s="113">
        <v>15.8686057515086</v>
      </c>
      <c r="Q142" s="113">
        <v>99.956988552585202</v>
      </c>
      <c r="R142" s="114" t="s">
        <v>1961</v>
      </c>
      <c r="S142" s="114"/>
      <c r="T142" s="115"/>
      <c r="U142" s="115"/>
      <c r="V142" s="115"/>
      <c r="W142" s="115" t="s">
        <v>1962</v>
      </c>
      <c r="X142" s="115"/>
      <c r="Y142" s="115"/>
      <c r="Z142" s="181"/>
      <c r="AA142" s="181"/>
      <c r="AB142" s="115"/>
      <c r="AC142" s="211"/>
      <c r="AD142" s="166" t="s">
        <v>1948</v>
      </c>
      <c r="AE142" s="166" t="s">
        <v>1949</v>
      </c>
      <c r="AF142" s="117" t="s">
        <v>690</v>
      </c>
      <c r="AG142" s="132">
        <v>44966</v>
      </c>
      <c r="AH142" s="168" t="s">
        <v>691</v>
      </c>
      <c r="AI142" s="118" t="s">
        <v>692</v>
      </c>
      <c r="AJ142" s="145">
        <v>6</v>
      </c>
      <c r="AK142" s="146">
        <v>9</v>
      </c>
      <c r="AL142" s="146">
        <v>3.4</v>
      </c>
      <c r="AM142" s="146">
        <v>54</v>
      </c>
      <c r="AN142" s="147">
        <v>1</v>
      </c>
      <c r="AO142" s="147">
        <v>1</v>
      </c>
      <c r="AP142" s="240"/>
      <c r="AQ142" s="326" t="s">
        <v>1963</v>
      </c>
      <c r="AR142" s="147">
        <v>1</v>
      </c>
      <c r="AS142" s="147"/>
      <c r="AT142" s="138">
        <v>44970</v>
      </c>
      <c r="AU142" s="142"/>
      <c r="AV142" s="234" t="s">
        <v>696</v>
      </c>
      <c r="AW142" s="235" t="s">
        <v>1950</v>
      </c>
      <c r="AX142" s="147"/>
      <c r="AY142" s="147"/>
      <c r="AZ142" s="147"/>
      <c r="BA142" s="147"/>
      <c r="BB142" s="147"/>
      <c r="BC142" s="147"/>
      <c r="BD142" s="150"/>
      <c r="BE142" s="150"/>
      <c r="BF142" s="150"/>
      <c r="BG142" s="237" t="s">
        <v>699</v>
      </c>
      <c r="BH142" s="163" t="s">
        <v>1964</v>
      </c>
      <c r="BI142" s="237" t="s">
        <v>701</v>
      </c>
      <c r="BJ142" s="152"/>
      <c r="BK142" s="152"/>
      <c r="BL142" s="153"/>
      <c r="BM142" s="154"/>
      <c r="BN142" s="111" t="s">
        <v>1960</v>
      </c>
      <c r="BO142" s="130" t="s">
        <v>1960</v>
      </c>
      <c r="BP142" s="130"/>
      <c r="BQ142" s="116" t="s">
        <v>704</v>
      </c>
      <c r="BR142" s="116" t="s">
        <v>705</v>
      </c>
      <c r="BS142" s="132">
        <v>44966</v>
      </c>
      <c r="BT142" s="133">
        <v>100</v>
      </c>
      <c r="BU142" s="132">
        <v>44966</v>
      </c>
      <c r="BV142" s="132"/>
      <c r="BW142" s="132"/>
      <c r="BX142" s="134"/>
      <c r="BY142" s="134"/>
      <c r="BZ142" s="134"/>
      <c r="CA142" s="132"/>
      <c r="CB142" s="135"/>
      <c r="CC142" s="132"/>
      <c r="CD142" s="132"/>
      <c r="CE142" s="136"/>
      <c r="CF142" s="136"/>
      <c r="CG142" s="136"/>
      <c r="CH142" s="135"/>
      <c r="CI142" s="129" t="s">
        <v>701</v>
      </c>
      <c r="CJ142" s="117">
        <v>44999</v>
      </c>
      <c r="CK142" s="117">
        <v>44999</v>
      </c>
      <c r="CL142" s="132"/>
      <c r="CM142" s="117">
        <v>44999</v>
      </c>
      <c r="CN142" s="133">
        <v>100</v>
      </c>
      <c r="CO142" s="117">
        <v>44999</v>
      </c>
      <c r="CP142" s="117"/>
      <c r="CQ142" s="117">
        <v>45042</v>
      </c>
      <c r="CR142" s="117">
        <v>45042</v>
      </c>
      <c r="CS142" s="117"/>
      <c r="CT142" s="117">
        <v>45042</v>
      </c>
      <c r="CU142" s="133">
        <v>100</v>
      </c>
      <c r="CV142" s="117">
        <v>45042</v>
      </c>
      <c r="CW142" s="117" t="s">
        <v>727</v>
      </c>
      <c r="CX142" s="147"/>
      <c r="CY142" s="147"/>
      <c r="CZ142" s="117">
        <v>44999</v>
      </c>
      <c r="DA142" s="117">
        <v>44999</v>
      </c>
      <c r="DB142" s="117"/>
      <c r="DC142" s="117">
        <v>44999</v>
      </c>
      <c r="DD142" s="133">
        <v>100</v>
      </c>
      <c r="DE142" s="117">
        <v>44999</v>
      </c>
      <c r="DF142" s="138"/>
      <c r="DG142" s="138">
        <v>45007</v>
      </c>
      <c r="DH142" s="139" t="s">
        <v>4446</v>
      </c>
      <c r="DI142" s="117">
        <v>45026</v>
      </c>
      <c r="DJ142" s="117">
        <v>45026</v>
      </c>
      <c r="DK142" s="117">
        <v>45026</v>
      </c>
      <c r="DL142" s="117">
        <v>45026</v>
      </c>
      <c r="DM142" s="117"/>
      <c r="DN142" s="117"/>
      <c r="DO142" s="117"/>
      <c r="DP142" s="117"/>
      <c r="DQ142" s="140"/>
      <c r="DR142" s="117"/>
      <c r="DS142" s="117"/>
      <c r="DT142" s="117">
        <v>45055</v>
      </c>
      <c r="DU142" s="117">
        <v>45055</v>
      </c>
      <c r="DV142" s="117"/>
      <c r="DW142" s="117">
        <v>45055</v>
      </c>
      <c r="DX142" s="133">
        <v>100</v>
      </c>
      <c r="DY142" s="117">
        <v>45055</v>
      </c>
      <c r="DZ142" s="117"/>
      <c r="EA142" s="117"/>
      <c r="EB142" s="117"/>
      <c r="EC142" s="117"/>
      <c r="ED142" s="117"/>
      <c r="EE142" s="116"/>
      <c r="EF142" s="117"/>
      <c r="EG142" s="117"/>
      <c r="EH142" s="117">
        <v>45052</v>
      </c>
      <c r="EI142" s="117">
        <v>45052</v>
      </c>
      <c r="EJ142" s="117">
        <v>45052</v>
      </c>
      <c r="EK142" s="117">
        <v>45053</v>
      </c>
      <c r="EL142" s="116">
        <v>60</v>
      </c>
      <c r="EM142" s="117"/>
      <c r="EN142" s="122" t="s">
        <v>4448</v>
      </c>
      <c r="EO142" s="141"/>
      <c r="EP142" s="141"/>
      <c r="EQ142" s="141"/>
      <c r="ER142" s="141"/>
      <c r="ES142" s="141"/>
      <c r="ET142" s="141"/>
      <c r="EU142" s="141"/>
      <c r="EV142" s="117"/>
      <c r="EW142" s="117"/>
      <c r="EX142" s="117"/>
      <c r="EY142" s="117"/>
      <c r="EZ142" s="117"/>
      <c r="FA142" s="117"/>
      <c r="FB142" s="117"/>
      <c r="FC142" s="117"/>
      <c r="FD142" s="117"/>
      <c r="FE142" s="117"/>
      <c r="FF142" s="117"/>
      <c r="FG142" s="133"/>
      <c r="FH142" s="133"/>
      <c r="FI142" s="117"/>
      <c r="FJ142" s="142"/>
      <c r="FK142" s="142"/>
      <c r="FL142" s="143"/>
      <c r="FM142" s="143"/>
      <c r="FN142" s="139"/>
      <c r="FO142" s="142"/>
      <c r="FP142" s="142"/>
      <c r="FQ142" s="143"/>
      <c r="FR142" s="143"/>
      <c r="FS142" s="139"/>
    </row>
    <row r="143" spans="1:175" ht="20.100000000000001" customHeight="1" x14ac:dyDescent="0.5">
      <c r="A143" s="109">
        <v>142</v>
      </c>
      <c r="B143" s="109" t="s">
        <v>674</v>
      </c>
      <c r="C143" s="109">
        <v>142</v>
      </c>
      <c r="D143" s="110" t="s">
        <v>675</v>
      </c>
      <c r="E143" s="110" t="s">
        <v>676</v>
      </c>
      <c r="F143" s="110" t="s">
        <v>1561</v>
      </c>
      <c r="G143" s="111" t="s">
        <v>179</v>
      </c>
      <c r="H143" s="110" t="s">
        <v>1965</v>
      </c>
      <c r="I143" s="110" t="s">
        <v>1965</v>
      </c>
      <c r="J143" s="110"/>
      <c r="K143" s="111" t="s">
        <v>1966</v>
      </c>
      <c r="L143" s="111" t="s">
        <v>1943</v>
      </c>
      <c r="M143" s="111"/>
      <c r="N143" s="111" t="s">
        <v>1565</v>
      </c>
      <c r="O143" s="111" t="s">
        <v>1968</v>
      </c>
      <c r="P143" s="113">
        <v>15.262818591994399</v>
      </c>
      <c r="Q143" s="113">
        <v>100.346745621165</v>
      </c>
      <c r="R143" s="114" t="s">
        <v>1969</v>
      </c>
      <c r="S143" s="114" t="s">
        <v>1970</v>
      </c>
      <c r="T143" s="115" t="s">
        <v>1971</v>
      </c>
      <c r="U143" s="115" t="s">
        <v>1972</v>
      </c>
      <c r="V143" s="115"/>
      <c r="W143" s="115" t="s">
        <v>1973</v>
      </c>
      <c r="X143" s="115"/>
      <c r="Y143" s="115"/>
      <c r="Z143" s="181"/>
      <c r="AA143" s="181"/>
      <c r="AB143" s="115"/>
      <c r="AC143" s="211"/>
      <c r="AD143" s="166" t="s">
        <v>1948</v>
      </c>
      <c r="AE143" s="166" t="s">
        <v>1949</v>
      </c>
      <c r="AF143" s="117" t="s">
        <v>690</v>
      </c>
      <c r="AG143" s="132">
        <v>44964</v>
      </c>
      <c r="AH143" s="168" t="s">
        <v>691</v>
      </c>
      <c r="AI143" s="118" t="s">
        <v>692</v>
      </c>
      <c r="AJ143" s="145">
        <v>8</v>
      </c>
      <c r="AK143" s="146">
        <v>8</v>
      </c>
      <c r="AL143" s="146">
        <v>2.5</v>
      </c>
      <c r="AM143" s="146">
        <v>64</v>
      </c>
      <c r="AN143" s="147">
        <v>1</v>
      </c>
      <c r="AO143" s="147">
        <v>2</v>
      </c>
      <c r="AP143" s="240" t="s">
        <v>1974</v>
      </c>
      <c r="AQ143" s="147" t="s">
        <v>752</v>
      </c>
      <c r="AR143" s="147">
        <v>1</v>
      </c>
      <c r="AS143" s="147"/>
      <c r="AT143" s="138">
        <v>44964</v>
      </c>
      <c r="AU143" s="294" t="s">
        <v>1975</v>
      </c>
      <c r="AV143" s="234" t="s">
        <v>696</v>
      </c>
      <c r="AW143" s="235"/>
      <c r="AX143" s="236"/>
      <c r="AY143" s="236" t="s">
        <v>1976</v>
      </c>
      <c r="AZ143" s="236"/>
      <c r="BA143" s="236" t="s">
        <v>697</v>
      </c>
      <c r="BB143" s="236"/>
      <c r="BC143" s="236"/>
      <c r="BD143" s="235" t="s">
        <v>698</v>
      </c>
      <c r="BE143" s="235"/>
      <c r="BF143" s="235"/>
      <c r="BG143" s="237" t="s">
        <v>699</v>
      </c>
      <c r="BH143" s="262" t="s">
        <v>754</v>
      </c>
      <c r="BI143" s="237" t="s">
        <v>701</v>
      </c>
      <c r="BJ143" s="238"/>
      <c r="BK143" s="238"/>
      <c r="BL143" s="153"/>
      <c r="BM143" s="154"/>
      <c r="BN143" s="111" t="s">
        <v>1977</v>
      </c>
      <c r="BO143" s="131" t="s">
        <v>1967</v>
      </c>
      <c r="BP143" s="131" t="s">
        <v>703</v>
      </c>
      <c r="BQ143" s="116" t="s">
        <v>704</v>
      </c>
      <c r="BR143" s="314" t="s">
        <v>705</v>
      </c>
      <c r="BS143" s="132">
        <v>44964</v>
      </c>
      <c r="BT143" s="133">
        <v>100</v>
      </c>
      <c r="BU143" s="132">
        <v>44964</v>
      </c>
      <c r="BV143" s="132"/>
      <c r="BW143" s="132"/>
      <c r="BX143" s="134"/>
      <c r="BY143" s="134"/>
      <c r="BZ143" s="134"/>
      <c r="CA143" s="132"/>
      <c r="CB143" s="135"/>
      <c r="CC143" s="132"/>
      <c r="CD143" s="132"/>
      <c r="CE143" s="136"/>
      <c r="CF143" s="136"/>
      <c r="CG143" s="136"/>
      <c r="CH143" s="135"/>
      <c r="CI143" s="129" t="s">
        <v>701</v>
      </c>
      <c r="CJ143" s="117">
        <v>45006</v>
      </c>
      <c r="CK143" s="117">
        <v>45006</v>
      </c>
      <c r="CL143" s="117"/>
      <c r="CM143" s="117">
        <v>45006</v>
      </c>
      <c r="CN143" s="133">
        <v>100</v>
      </c>
      <c r="CO143" s="117">
        <v>45006</v>
      </c>
      <c r="CP143" s="117"/>
      <c r="CQ143" s="132">
        <v>45032</v>
      </c>
      <c r="CR143" s="132">
        <v>45032</v>
      </c>
      <c r="CS143" s="117"/>
      <c r="CT143" s="132">
        <v>45032</v>
      </c>
      <c r="CU143" s="133">
        <v>100</v>
      </c>
      <c r="CV143" s="132">
        <v>45032</v>
      </c>
      <c r="CW143" s="117"/>
      <c r="CX143" s="236"/>
      <c r="CY143" s="236" t="s">
        <v>1976</v>
      </c>
      <c r="CZ143" s="117">
        <v>45006</v>
      </c>
      <c r="DA143" s="117">
        <v>45006</v>
      </c>
      <c r="DB143" s="117"/>
      <c r="DC143" s="117">
        <v>45006</v>
      </c>
      <c r="DD143" s="133">
        <v>100</v>
      </c>
      <c r="DE143" s="117">
        <v>45006</v>
      </c>
      <c r="DF143" s="138"/>
      <c r="DG143" s="138">
        <v>45012</v>
      </c>
      <c r="DH143" s="139" t="s">
        <v>4383</v>
      </c>
      <c r="DI143" s="117">
        <v>45044</v>
      </c>
      <c r="DJ143" s="117">
        <v>45044</v>
      </c>
      <c r="DK143" s="117">
        <v>45044</v>
      </c>
      <c r="DL143" s="117">
        <v>45044</v>
      </c>
      <c r="DM143" s="117"/>
      <c r="DN143" s="117"/>
      <c r="DO143" s="117"/>
      <c r="DP143" s="117"/>
      <c r="DQ143" s="140"/>
      <c r="DR143" s="117"/>
      <c r="DS143" s="117"/>
      <c r="DT143" s="117">
        <v>45051</v>
      </c>
      <c r="DU143" s="117">
        <v>45051</v>
      </c>
      <c r="DV143" s="117"/>
      <c r="DW143" s="117">
        <v>45051</v>
      </c>
      <c r="DX143" s="133">
        <v>100</v>
      </c>
      <c r="DY143" s="117">
        <v>45051</v>
      </c>
      <c r="DZ143" s="117"/>
      <c r="EA143" s="117">
        <v>45043</v>
      </c>
      <c r="EB143" s="117">
        <v>45043</v>
      </c>
      <c r="EC143" s="117"/>
      <c r="ED143" s="117">
        <v>45043</v>
      </c>
      <c r="EE143" s="116">
        <v>100</v>
      </c>
      <c r="EF143" s="117">
        <v>45043</v>
      </c>
      <c r="EG143" s="117" t="s">
        <v>4465</v>
      </c>
      <c r="EH143" s="117">
        <v>45049</v>
      </c>
      <c r="EI143" s="117">
        <v>45049</v>
      </c>
      <c r="EJ143" s="117">
        <v>45049</v>
      </c>
      <c r="EK143" s="117">
        <v>45050</v>
      </c>
      <c r="EL143" s="116">
        <v>60</v>
      </c>
      <c r="EM143" s="117"/>
      <c r="EN143" s="122" t="s">
        <v>4486</v>
      </c>
      <c r="EO143" s="141"/>
      <c r="EP143" s="141"/>
      <c r="EQ143" s="141"/>
      <c r="ER143" s="141"/>
      <c r="ES143" s="141"/>
      <c r="ET143" s="141"/>
      <c r="EU143" s="141"/>
      <c r="EV143" s="117"/>
      <c r="EW143" s="117"/>
      <c r="EX143" s="117"/>
      <c r="EY143" s="117"/>
      <c r="EZ143" s="117"/>
      <c r="FA143" s="117"/>
      <c r="FB143" s="117"/>
      <c r="FC143" s="117"/>
      <c r="FD143" s="117"/>
      <c r="FE143" s="117"/>
      <c r="FF143" s="117"/>
      <c r="FG143" s="133"/>
      <c r="FH143" s="133"/>
      <c r="FI143" s="117"/>
      <c r="FJ143" s="142"/>
      <c r="FK143" s="142"/>
      <c r="FL143" s="143">
        <v>243347</v>
      </c>
      <c r="FM143" s="143">
        <v>243347</v>
      </c>
      <c r="FN143" s="139" t="s">
        <v>708</v>
      </c>
      <c r="FO143" s="142"/>
      <c r="FP143" s="142"/>
      <c r="FQ143" s="143">
        <v>243347</v>
      </c>
      <c r="FR143" s="143">
        <v>243347</v>
      </c>
      <c r="FS143" s="157" t="s">
        <v>729</v>
      </c>
    </row>
    <row r="144" spans="1:175" ht="20.100000000000001" customHeight="1" x14ac:dyDescent="0.5">
      <c r="A144" s="109">
        <v>143</v>
      </c>
      <c r="B144" s="109" t="s">
        <v>674</v>
      </c>
      <c r="C144" s="109">
        <v>143</v>
      </c>
      <c r="D144" s="110" t="s">
        <v>675</v>
      </c>
      <c r="E144" s="110" t="s">
        <v>676</v>
      </c>
      <c r="F144" s="110" t="s">
        <v>1561</v>
      </c>
      <c r="G144" s="111" t="s">
        <v>179</v>
      </c>
      <c r="H144" s="110" t="s">
        <v>1965</v>
      </c>
      <c r="I144" s="110" t="s">
        <v>1978</v>
      </c>
      <c r="J144" s="110"/>
      <c r="K144" s="111" t="s">
        <v>1979</v>
      </c>
      <c r="L144" s="111" t="s">
        <v>1943</v>
      </c>
      <c r="M144" s="111"/>
      <c r="N144" s="111" t="s">
        <v>1565</v>
      </c>
      <c r="O144" s="111" t="s">
        <v>1980</v>
      </c>
      <c r="P144" s="113">
        <v>15.38070287563</v>
      </c>
      <c r="Q144" s="113">
        <v>100.252430523022</v>
      </c>
      <c r="R144" s="114" t="s">
        <v>1981</v>
      </c>
      <c r="S144" s="114" t="s">
        <v>1982</v>
      </c>
      <c r="T144" s="115" t="s">
        <v>1983</v>
      </c>
      <c r="U144" s="115" t="s">
        <v>1984</v>
      </c>
      <c r="V144" s="115"/>
      <c r="W144" s="115" t="s">
        <v>1985</v>
      </c>
      <c r="X144" s="115"/>
      <c r="Y144" s="115"/>
      <c r="Z144" s="181"/>
      <c r="AA144" s="181"/>
      <c r="AB144" s="115"/>
      <c r="AC144" s="211"/>
      <c r="AD144" s="166" t="s">
        <v>1948</v>
      </c>
      <c r="AE144" s="166" t="s">
        <v>1949</v>
      </c>
      <c r="AF144" s="117" t="s">
        <v>690</v>
      </c>
      <c r="AG144" s="132">
        <v>44964</v>
      </c>
      <c r="AH144" s="168" t="s">
        <v>691</v>
      </c>
      <c r="AI144" s="118" t="s">
        <v>692</v>
      </c>
      <c r="AJ144" s="145">
        <v>6</v>
      </c>
      <c r="AK144" s="146">
        <v>9</v>
      </c>
      <c r="AL144" s="146">
        <v>3.5</v>
      </c>
      <c r="AM144" s="146">
        <v>54</v>
      </c>
      <c r="AN144" s="147">
        <v>1</v>
      </c>
      <c r="AO144" s="147"/>
      <c r="AP144" s="240" t="s">
        <v>816</v>
      </c>
      <c r="AQ144" s="147" t="s">
        <v>752</v>
      </c>
      <c r="AR144" s="147">
        <v>1</v>
      </c>
      <c r="AS144" s="147"/>
      <c r="AT144" s="138">
        <v>44964</v>
      </c>
      <c r="AU144" s="142"/>
      <c r="AV144" s="234" t="s">
        <v>725</v>
      </c>
      <c r="AW144" s="235"/>
      <c r="AX144" s="236"/>
      <c r="AY144" s="236"/>
      <c r="AZ144" s="236"/>
      <c r="BA144" s="236"/>
      <c r="BB144" s="236"/>
      <c r="BC144" s="236"/>
      <c r="BD144" s="235" t="s">
        <v>698</v>
      </c>
      <c r="BE144" s="235"/>
      <c r="BF144" s="235"/>
      <c r="BG144" s="237" t="s">
        <v>699</v>
      </c>
      <c r="BH144" s="262" t="s">
        <v>754</v>
      </c>
      <c r="BI144" s="237" t="s">
        <v>701</v>
      </c>
      <c r="BJ144" s="238"/>
      <c r="BK144" s="238"/>
      <c r="BL144" s="170" t="s">
        <v>1986</v>
      </c>
      <c r="BM144" s="154"/>
      <c r="BN144" s="111" t="s">
        <v>1980</v>
      </c>
      <c r="BO144" s="130" t="s">
        <v>1980</v>
      </c>
      <c r="BP144" s="130"/>
      <c r="BQ144" s="116" t="s">
        <v>704</v>
      </c>
      <c r="BR144" s="116" t="s">
        <v>705</v>
      </c>
      <c r="BS144" s="132">
        <v>44964</v>
      </c>
      <c r="BT144" s="133">
        <v>100</v>
      </c>
      <c r="BU144" s="132">
        <v>44964</v>
      </c>
      <c r="BV144" s="132"/>
      <c r="BW144" s="132"/>
      <c r="BX144" s="134"/>
      <c r="BY144" s="134"/>
      <c r="BZ144" s="134"/>
      <c r="CA144" s="132"/>
      <c r="CB144" s="135"/>
      <c r="CC144" s="132"/>
      <c r="CD144" s="132"/>
      <c r="CE144" s="136"/>
      <c r="CF144" s="136"/>
      <c r="CG144" s="136"/>
      <c r="CH144" s="135"/>
      <c r="CI144" s="129" t="s">
        <v>701</v>
      </c>
      <c r="CJ144" s="117">
        <v>45001</v>
      </c>
      <c r="CK144" s="117">
        <v>45001</v>
      </c>
      <c r="CL144" s="132"/>
      <c r="CM144" s="117">
        <v>45001</v>
      </c>
      <c r="CN144" s="133">
        <v>100</v>
      </c>
      <c r="CO144" s="117">
        <v>45001</v>
      </c>
      <c r="CP144" s="132"/>
      <c r="CQ144" s="137" t="s">
        <v>706</v>
      </c>
      <c r="CR144" s="132"/>
      <c r="CS144" s="117"/>
      <c r="CT144" s="132"/>
      <c r="CU144" s="133"/>
      <c r="CV144" s="137" t="s">
        <v>4382</v>
      </c>
      <c r="CW144" s="117" t="s">
        <v>868</v>
      </c>
      <c r="CX144" s="236"/>
      <c r="CY144" s="236"/>
      <c r="CZ144" s="117">
        <v>45001</v>
      </c>
      <c r="DA144" s="117">
        <v>45001</v>
      </c>
      <c r="DB144" s="117"/>
      <c r="DC144" s="117">
        <v>45001</v>
      </c>
      <c r="DD144" s="133">
        <v>100</v>
      </c>
      <c r="DE144" s="117">
        <v>45001</v>
      </c>
      <c r="DF144" s="138"/>
      <c r="DG144" s="138">
        <v>45007</v>
      </c>
      <c r="DH144" s="139" t="s">
        <v>4446</v>
      </c>
      <c r="DI144" s="117">
        <v>45044</v>
      </c>
      <c r="DJ144" s="117">
        <v>45044</v>
      </c>
      <c r="DK144" s="117">
        <v>45044</v>
      </c>
      <c r="DL144" s="117">
        <v>45044</v>
      </c>
      <c r="DM144" s="117"/>
      <c r="DN144" s="117"/>
      <c r="DO144" s="117"/>
      <c r="DP144" s="117"/>
      <c r="DQ144" s="140"/>
      <c r="DR144" s="117"/>
      <c r="DS144" s="117"/>
      <c r="DT144" s="117">
        <v>45051</v>
      </c>
      <c r="DU144" s="117">
        <v>45051</v>
      </c>
      <c r="DV144" s="117"/>
      <c r="DW144" s="117">
        <v>45051</v>
      </c>
      <c r="DX144" s="133">
        <v>100</v>
      </c>
      <c r="DY144" s="117">
        <v>45051</v>
      </c>
      <c r="DZ144" s="117"/>
      <c r="EA144" s="117">
        <v>45042</v>
      </c>
      <c r="EB144" s="117">
        <v>45042</v>
      </c>
      <c r="EC144" s="117"/>
      <c r="ED144" s="117">
        <v>45042</v>
      </c>
      <c r="EE144" s="116">
        <v>100</v>
      </c>
      <c r="EF144" s="117">
        <v>45042</v>
      </c>
      <c r="EG144" s="117" t="s">
        <v>1044</v>
      </c>
      <c r="EH144" s="117">
        <v>45042</v>
      </c>
      <c r="EI144" s="117">
        <v>45042</v>
      </c>
      <c r="EJ144" s="117"/>
      <c r="EK144" s="117">
        <v>45042</v>
      </c>
      <c r="EL144" s="116">
        <v>100</v>
      </c>
      <c r="EM144" s="117">
        <v>45042</v>
      </c>
      <c r="EN144" s="122" t="s">
        <v>1044</v>
      </c>
      <c r="EO144" s="141"/>
      <c r="EP144" s="141"/>
      <c r="EQ144" s="141"/>
      <c r="ER144" s="141"/>
      <c r="ES144" s="141"/>
      <c r="ET144" s="141"/>
      <c r="EU144" s="141"/>
      <c r="EV144" s="117"/>
      <c r="EW144" s="117"/>
      <c r="EX144" s="117"/>
      <c r="EY144" s="117"/>
      <c r="EZ144" s="117"/>
      <c r="FA144" s="117"/>
      <c r="FB144" s="117"/>
      <c r="FC144" s="117"/>
      <c r="FD144" s="117"/>
      <c r="FE144" s="117"/>
      <c r="FF144" s="117"/>
      <c r="FG144" s="133"/>
      <c r="FH144" s="133"/>
      <c r="FI144" s="117"/>
      <c r="FJ144" s="142"/>
      <c r="FK144" s="142"/>
      <c r="FL144" s="143">
        <v>243354</v>
      </c>
      <c r="FM144" s="143">
        <v>243354</v>
      </c>
      <c r="FN144" s="139" t="s">
        <v>708</v>
      </c>
      <c r="FO144" s="142"/>
      <c r="FP144" s="142"/>
      <c r="FQ144" s="143">
        <v>243354</v>
      </c>
      <c r="FR144" s="143">
        <v>243354</v>
      </c>
      <c r="FS144" s="139" t="s">
        <v>708</v>
      </c>
    </row>
    <row r="145" spans="1:175" ht="20.100000000000001" customHeight="1" x14ac:dyDescent="0.5">
      <c r="A145" s="109">
        <v>144</v>
      </c>
      <c r="B145" s="109" t="s">
        <v>674</v>
      </c>
      <c r="C145" s="109">
        <v>144</v>
      </c>
      <c r="D145" s="110" t="s">
        <v>675</v>
      </c>
      <c r="E145" s="110" t="s">
        <v>676</v>
      </c>
      <c r="F145" s="110" t="s">
        <v>1561</v>
      </c>
      <c r="G145" s="111" t="s">
        <v>179</v>
      </c>
      <c r="H145" s="110" t="s">
        <v>1987</v>
      </c>
      <c r="I145" s="110" t="s">
        <v>1988</v>
      </c>
      <c r="J145" s="110"/>
      <c r="K145" s="111" t="s">
        <v>1989</v>
      </c>
      <c r="L145" s="111" t="s">
        <v>1943</v>
      </c>
      <c r="M145" s="111"/>
      <c r="N145" s="111" t="s">
        <v>1565</v>
      </c>
      <c r="O145" s="111" t="s">
        <v>1990</v>
      </c>
      <c r="P145" s="113">
        <v>15.309065151976901</v>
      </c>
      <c r="Q145" s="113">
        <v>100.58297514546901</v>
      </c>
      <c r="R145" s="114" t="s">
        <v>1991</v>
      </c>
      <c r="S145" s="114" t="s">
        <v>1992</v>
      </c>
      <c r="T145" s="115" t="s">
        <v>1993</v>
      </c>
      <c r="U145" s="115" t="s">
        <v>1994</v>
      </c>
      <c r="V145" s="115"/>
      <c r="W145" s="115" t="s">
        <v>1995</v>
      </c>
      <c r="X145" s="115"/>
      <c r="Y145" s="115"/>
      <c r="Z145" s="181"/>
      <c r="AA145" s="181"/>
      <c r="AB145" s="115"/>
      <c r="AC145" s="211"/>
      <c r="AD145" s="166" t="s">
        <v>1948</v>
      </c>
      <c r="AE145" s="166" t="s">
        <v>1949</v>
      </c>
      <c r="AF145" s="117" t="s">
        <v>690</v>
      </c>
      <c r="AG145" s="132">
        <v>44971</v>
      </c>
      <c r="AH145" s="118" t="s">
        <v>691</v>
      </c>
      <c r="AI145" s="118" t="s">
        <v>692</v>
      </c>
      <c r="AJ145" s="145">
        <v>6</v>
      </c>
      <c r="AK145" s="146">
        <v>9</v>
      </c>
      <c r="AL145" s="146">
        <v>3.5</v>
      </c>
      <c r="AM145" s="146">
        <v>54</v>
      </c>
      <c r="AN145" s="147">
        <v>1</v>
      </c>
      <c r="AO145" s="147">
        <v>2</v>
      </c>
      <c r="AP145" s="240" t="s">
        <v>1996</v>
      </c>
      <c r="AQ145" s="147" t="s">
        <v>848</v>
      </c>
      <c r="AR145" s="147">
        <v>3</v>
      </c>
      <c r="AS145" s="147"/>
      <c r="AT145" s="138">
        <v>44972</v>
      </c>
      <c r="AU145" s="142"/>
      <c r="AV145" s="234" t="s">
        <v>696</v>
      </c>
      <c r="AW145" s="150"/>
      <c r="AX145" s="147"/>
      <c r="AY145" s="147"/>
      <c r="AZ145" s="147"/>
      <c r="BA145" s="147"/>
      <c r="BB145" s="147" t="s">
        <v>697</v>
      </c>
      <c r="BC145" s="147"/>
      <c r="BD145" s="235"/>
      <c r="BE145" s="150"/>
      <c r="BF145" s="150"/>
      <c r="BG145" s="237" t="s">
        <v>699</v>
      </c>
      <c r="BH145" s="237" t="s">
        <v>700</v>
      </c>
      <c r="BI145" s="237" t="s">
        <v>701</v>
      </c>
      <c r="BJ145" s="279" t="s">
        <v>1377</v>
      </c>
      <c r="BK145" s="152"/>
      <c r="BL145" s="153"/>
      <c r="BM145" s="154"/>
      <c r="BN145" s="111" t="s">
        <v>1990</v>
      </c>
      <c r="BO145" s="130" t="s">
        <v>1990</v>
      </c>
      <c r="BP145" s="130"/>
      <c r="BQ145" s="116" t="s">
        <v>704</v>
      </c>
      <c r="BR145" s="116" t="s">
        <v>705</v>
      </c>
      <c r="BS145" s="132">
        <v>44971</v>
      </c>
      <c r="BT145" s="133">
        <v>100</v>
      </c>
      <c r="BU145" s="132">
        <v>44971</v>
      </c>
      <c r="BV145" s="132"/>
      <c r="BW145" s="132"/>
      <c r="BX145" s="134"/>
      <c r="BY145" s="134"/>
      <c r="BZ145" s="134"/>
      <c r="CA145" s="280"/>
      <c r="CB145" s="171"/>
      <c r="CC145" s="172"/>
      <c r="CD145" s="172"/>
      <c r="CE145" s="173"/>
      <c r="CF145" s="173"/>
      <c r="CG145" s="173"/>
      <c r="CH145" s="171"/>
      <c r="CI145" s="129" t="s">
        <v>701</v>
      </c>
      <c r="CJ145" s="117">
        <v>45017</v>
      </c>
      <c r="CK145" s="117">
        <v>45017</v>
      </c>
      <c r="CL145" s="117"/>
      <c r="CM145" s="117">
        <v>45017</v>
      </c>
      <c r="CN145" s="133">
        <v>100</v>
      </c>
      <c r="CO145" s="117">
        <v>45017</v>
      </c>
      <c r="CP145" s="117"/>
      <c r="CQ145" s="132">
        <v>45032</v>
      </c>
      <c r="CR145" s="132">
        <v>45032</v>
      </c>
      <c r="CS145" s="117"/>
      <c r="CT145" s="132">
        <v>45032</v>
      </c>
      <c r="CU145" s="133">
        <v>100</v>
      </c>
      <c r="CV145" s="132">
        <v>45032</v>
      </c>
      <c r="CW145" s="117"/>
      <c r="CX145" s="147"/>
      <c r="CY145" s="147"/>
      <c r="CZ145" s="117">
        <v>45017</v>
      </c>
      <c r="DA145" s="117">
        <v>45017</v>
      </c>
      <c r="DB145" s="117"/>
      <c r="DC145" s="117">
        <v>45017</v>
      </c>
      <c r="DD145" s="133">
        <v>100</v>
      </c>
      <c r="DE145" s="117">
        <v>45017</v>
      </c>
      <c r="DF145" s="138"/>
      <c r="DG145" s="138">
        <v>45007</v>
      </c>
      <c r="DH145" s="139" t="s">
        <v>4446</v>
      </c>
      <c r="DI145" s="117">
        <v>45044</v>
      </c>
      <c r="DJ145" s="117">
        <v>45044</v>
      </c>
      <c r="DK145" s="117">
        <v>45044</v>
      </c>
      <c r="DL145" s="117">
        <v>45044</v>
      </c>
      <c r="DM145" s="117"/>
      <c r="DN145" s="117"/>
      <c r="DO145" s="117"/>
      <c r="DP145" s="117"/>
      <c r="DQ145" s="140"/>
      <c r="DR145" s="117"/>
      <c r="DS145" s="117"/>
      <c r="DT145" s="117"/>
      <c r="DU145" s="117"/>
      <c r="DV145" s="117"/>
      <c r="DW145" s="117"/>
      <c r="DX145" s="133"/>
      <c r="DY145" s="117"/>
      <c r="DZ145" s="117"/>
      <c r="EA145" s="117">
        <v>45043</v>
      </c>
      <c r="EB145" s="117">
        <v>45043</v>
      </c>
      <c r="EC145" s="117"/>
      <c r="ED145" s="117">
        <v>45043</v>
      </c>
      <c r="EE145" s="116">
        <v>100</v>
      </c>
      <c r="EF145" s="117">
        <v>45043</v>
      </c>
      <c r="EG145" s="117" t="s">
        <v>4465</v>
      </c>
      <c r="EH145" s="117">
        <v>45049</v>
      </c>
      <c r="EI145" s="117">
        <v>45049</v>
      </c>
      <c r="EJ145" s="117">
        <v>45049</v>
      </c>
      <c r="EK145" s="117">
        <v>45050</v>
      </c>
      <c r="EL145" s="116">
        <v>60</v>
      </c>
      <c r="EM145" s="117"/>
      <c r="EN145" s="122" t="s">
        <v>4486</v>
      </c>
      <c r="EO145" s="141"/>
      <c r="EP145" s="141"/>
      <c r="EQ145" s="141"/>
      <c r="ER145" s="141"/>
      <c r="ES145" s="141"/>
      <c r="ET145" s="141"/>
      <c r="EU145" s="141"/>
      <c r="EV145" s="117"/>
      <c r="EW145" s="117"/>
      <c r="EX145" s="117"/>
      <c r="EY145" s="117"/>
      <c r="EZ145" s="117"/>
      <c r="FA145" s="117"/>
      <c r="FB145" s="117"/>
      <c r="FC145" s="117"/>
      <c r="FD145" s="117"/>
      <c r="FE145" s="117"/>
      <c r="FF145" s="117"/>
      <c r="FG145" s="133"/>
      <c r="FH145" s="133"/>
      <c r="FI145" s="117"/>
      <c r="FJ145" s="142"/>
      <c r="FK145" s="142"/>
      <c r="FL145" s="143">
        <v>243354</v>
      </c>
      <c r="FM145" s="143">
        <v>243354</v>
      </c>
      <c r="FN145" s="139" t="s">
        <v>708</v>
      </c>
      <c r="FO145" s="142"/>
      <c r="FP145" s="142"/>
      <c r="FQ145" s="143">
        <v>243354</v>
      </c>
      <c r="FR145" s="143">
        <v>243354</v>
      </c>
      <c r="FS145" s="139" t="s">
        <v>834</v>
      </c>
    </row>
    <row r="146" spans="1:175" ht="20.100000000000001" customHeight="1" x14ac:dyDescent="0.5">
      <c r="A146" s="109">
        <v>145</v>
      </c>
      <c r="B146" s="109" t="s">
        <v>674</v>
      </c>
      <c r="C146" s="109">
        <v>145</v>
      </c>
      <c r="D146" s="110" t="s">
        <v>675</v>
      </c>
      <c r="E146" s="110" t="s">
        <v>676</v>
      </c>
      <c r="F146" s="110" t="s">
        <v>1561</v>
      </c>
      <c r="G146" s="111" t="s">
        <v>179</v>
      </c>
      <c r="H146" s="110" t="s">
        <v>1997</v>
      </c>
      <c r="I146" s="110" t="s">
        <v>1998</v>
      </c>
      <c r="J146" s="110"/>
      <c r="K146" s="111" t="s">
        <v>1999</v>
      </c>
      <c r="L146" s="111" t="s">
        <v>1959</v>
      </c>
      <c r="M146" s="111" t="s">
        <v>912</v>
      </c>
      <c r="N146" s="111" t="s">
        <v>1565</v>
      </c>
      <c r="O146" s="111" t="s">
        <v>2000</v>
      </c>
      <c r="P146" s="113">
        <v>15.872149241135601</v>
      </c>
      <c r="Q146" s="113">
        <v>99.621776194197807</v>
      </c>
      <c r="R146" s="114" t="s">
        <v>2001</v>
      </c>
      <c r="S146" s="114" t="s">
        <v>2002</v>
      </c>
      <c r="T146" s="115"/>
      <c r="U146" s="115"/>
      <c r="V146" s="115"/>
      <c r="W146" s="115" t="s">
        <v>2003</v>
      </c>
      <c r="X146" s="115"/>
      <c r="Y146" s="115"/>
      <c r="Z146" s="181"/>
      <c r="AA146" s="181"/>
      <c r="AB146" s="115"/>
      <c r="AC146" s="211"/>
      <c r="AD146" s="166" t="s">
        <v>1948</v>
      </c>
      <c r="AE146" s="166" t="s">
        <v>1949</v>
      </c>
      <c r="AF146" s="117" t="s">
        <v>690</v>
      </c>
      <c r="AG146" s="132">
        <v>44972</v>
      </c>
      <c r="AH146" s="168" t="s">
        <v>691</v>
      </c>
      <c r="AI146" s="118" t="s">
        <v>692</v>
      </c>
      <c r="AJ146" s="145">
        <v>8.5</v>
      </c>
      <c r="AK146" s="146">
        <v>5.5</v>
      </c>
      <c r="AL146" s="146">
        <v>3.1</v>
      </c>
      <c r="AM146" s="146">
        <v>46.75</v>
      </c>
      <c r="AN146" s="147">
        <v>1</v>
      </c>
      <c r="AO146" s="147">
        <v>1</v>
      </c>
      <c r="AP146" s="240"/>
      <c r="AQ146" s="147" t="s">
        <v>752</v>
      </c>
      <c r="AR146" s="147">
        <v>1</v>
      </c>
      <c r="AS146" s="147"/>
      <c r="AT146" s="138">
        <v>44973</v>
      </c>
      <c r="AU146" s="148" t="s">
        <v>2004</v>
      </c>
      <c r="AV146" s="234" t="s">
        <v>696</v>
      </c>
      <c r="AW146" s="150"/>
      <c r="AX146" s="147"/>
      <c r="AY146" s="147"/>
      <c r="AZ146" s="147"/>
      <c r="BA146" s="147"/>
      <c r="BB146" s="147" t="s">
        <v>697</v>
      </c>
      <c r="BC146" s="147" t="s">
        <v>697</v>
      </c>
      <c r="BD146" s="150" t="s">
        <v>698</v>
      </c>
      <c r="BE146" s="150"/>
      <c r="BF146" s="150"/>
      <c r="BG146" s="327" t="s">
        <v>699</v>
      </c>
      <c r="BH146" s="262" t="s">
        <v>754</v>
      </c>
      <c r="BI146" s="237" t="s">
        <v>701</v>
      </c>
      <c r="BJ146" s="152"/>
      <c r="BK146" s="152"/>
      <c r="BL146" s="153"/>
      <c r="BM146" s="154"/>
      <c r="BN146" s="111" t="s">
        <v>2000</v>
      </c>
      <c r="BO146" s="130" t="s">
        <v>2000</v>
      </c>
      <c r="BP146" s="130"/>
      <c r="BQ146" s="116" t="s">
        <v>704</v>
      </c>
      <c r="BR146" s="116" t="s">
        <v>705</v>
      </c>
      <c r="BS146" s="132">
        <v>44972</v>
      </c>
      <c r="BT146" s="133">
        <v>100</v>
      </c>
      <c r="BU146" s="132">
        <v>44972</v>
      </c>
      <c r="BV146" s="132"/>
      <c r="BW146" s="132"/>
      <c r="BX146" s="134"/>
      <c r="BY146" s="134"/>
      <c r="BZ146" s="134"/>
      <c r="CA146" s="132"/>
      <c r="CB146" s="135"/>
      <c r="CC146" s="132"/>
      <c r="CD146" s="132"/>
      <c r="CE146" s="136"/>
      <c r="CF146" s="136"/>
      <c r="CG146" s="136"/>
      <c r="CH146" s="135"/>
      <c r="CI146" s="129" t="s">
        <v>701</v>
      </c>
      <c r="CJ146" s="117">
        <v>45037</v>
      </c>
      <c r="CK146" s="117">
        <v>45037</v>
      </c>
      <c r="CL146" s="132"/>
      <c r="CM146" s="117">
        <v>45037</v>
      </c>
      <c r="CN146" s="133">
        <v>100</v>
      </c>
      <c r="CO146" s="117">
        <v>45037</v>
      </c>
      <c r="CP146" s="117"/>
      <c r="CQ146" s="137" t="s">
        <v>706</v>
      </c>
      <c r="CR146" s="132"/>
      <c r="CS146" s="117"/>
      <c r="CT146" s="132"/>
      <c r="CU146" s="133"/>
      <c r="CV146" s="137" t="s">
        <v>4382</v>
      </c>
      <c r="CW146" s="117"/>
      <c r="CX146" s="147"/>
      <c r="CY146" s="147"/>
      <c r="CZ146" s="117">
        <v>45037</v>
      </c>
      <c r="DA146" s="117">
        <v>45037</v>
      </c>
      <c r="DB146" s="117"/>
      <c r="DC146" s="117">
        <v>45037</v>
      </c>
      <c r="DD146" s="133">
        <v>100</v>
      </c>
      <c r="DE146" s="117">
        <v>45037</v>
      </c>
      <c r="DF146" s="138"/>
      <c r="DG146" s="138">
        <v>45023</v>
      </c>
      <c r="DH146" s="139" t="s">
        <v>4387</v>
      </c>
      <c r="DI146" s="117">
        <v>45041</v>
      </c>
      <c r="DJ146" s="117">
        <v>45041</v>
      </c>
      <c r="DK146" s="117">
        <v>45041</v>
      </c>
      <c r="DL146" s="117">
        <v>45041</v>
      </c>
      <c r="DM146" s="117"/>
      <c r="DN146" s="117"/>
      <c r="DO146" s="117"/>
      <c r="DP146" s="117"/>
      <c r="DQ146" s="140"/>
      <c r="DR146" s="117"/>
      <c r="DS146" s="117"/>
      <c r="DT146" s="117">
        <v>45055</v>
      </c>
      <c r="DU146" s="117">
        <v>45055</v>
      </c>
      <c r="DV146" s="117"/>
      <c r="DW146" s="117">
        <v>45055</v>
      </c>
      <c r="DX146" s="133">
        <v>100</v>
      </c>
      <c r="DY146" s="117">
        <v>45055</v>
      </c>
      <c r="DZ146" s="117"/>
      <c r="EA146" s="117"/>
      <c r="EB146" s="117"/>
      <c r="EC146" s="117"/>
      <c r="ED146" s="117"/>
      <c r="EE146" s="116"/>
      <c r="EF146" s="117"/>
      <c r="EG146" s="117"/>
      <c r="EH146" s="117">
        <v>45052</v>
      </c>
      <c r="EI146" s="117">
        <v>45052</v>
      </c>
      <c r="EJ146" s="117">
        <v>45052</v>
      </c>
      <c r="EK146" s="117">
        <v>45053</v>
      </c>
      <c r="EL146" s="116">
        <v>60</v>
      </c>
      <c r="EM146" s="117"/>
      <c r="EN146" s="122" t="s">
        <v>4448</v>
      </c>
      <c r="EO146" s="141"/>
      <c r="EP146" s="141"/>
      <c r="EQ146" s="141"/>
      <c r="ER146" s="141"/>
      <c r="ES146" s="141"/>
      <c r="ET146" s="141"/>
      <c r="EU146" s="141"/>
      <c r="EV146" s="117"/>
      <c r="EW146" s="117"/>
      <c r="EX146" s="117"/>
      <c r="EY146" s="117"/>
      <c r="EZ146" s="117"/>
      <c r="FA146" s="117"/>
      <c r="FB146" s="117"/>
      <c r="FC146" s="117"/>
      <c r="FD146" s="117"/>
      <c r="FE146" s="117"/>
      <c r="FF146" s="117"/>
      <c r="FG146" s="133"/>
      <c r="FH146" s="133"/>
      <c r="FI146" s="117"/>
      <c r="FJ146" s="142"/>
      <c r="FK146" s="142"/>
      <c r="FL146" s="143">
        <v>243354</v>
      </c>
      <c r="FM146" s="143">
        <v>243354</v>
      </c>
      <c r="FN146" s="139" t="s">
        <v>708</v>
      </c>
      <c r="FO146" s="142"/>
      <c r="FP146" s="142"/>
      <c r="FQ146" s="143">
        <v>243354</v>
      </c>
      <c r="FR146" s="143">
        <v>243354</v>
      </c>
      <c r="FS146" s="139" t="s">
        <v>708</v>
      </c>
    </row>
    <row r="147" spans="1:175" ht="20.100000000000001" customHeight="1" x14ac:dyDescent="0.5">
      <c r="A147" s="109">
        <v>146</v>
      </c>
      <c r="B147" s="109" t="s">
        <v>674</v>
      </c>
      <c r="C147" s="109">
        <v>146</v>
      </c>
      <c r="D147" s="110" t="s">
        <v>675</v>
      </c>
      <c r="E147" s="110" t="s">
        <v>676</v>
      </c>
      <c r="F147" s="110" t="s">
        <v>1561</v>
      </c>
      <c r="G147" s="111" t="s">
        <v>179</v>
      </c>
      <c r="H147" s="110" t="s">
        <v>2005</v>
      </c>
      <c r="I147" s="110" t="s">
        <v>2005</v>
      </c>
      <c r="J147" s="110"/>
      <c r="K147" s="111" t="s">
        <v>2006</v>
      </c>
      <c r="L147" s="111" t="s">
        <v>1959</v>
      </c>
      <c r="M147" s="111"/>
      <c r="N147" s="111" t="s">
        <v>1565</v>
      </c>
      <c r="O147" s="111" t="s">
        <v>2007</v>
      </c>
      <c r="P147" s="113">
        <v>15.5967764992523</v>
      </c>
      <c r="Q147" s="113">
        <v>99.545388197461904</v>
      </c>
      <c r="R147" s="114" t="s">
        <v>2008</v>
      </c>
      <c r="S147" s="114" t="s">
        <v>2009</v>
      </c>
      <c r="T147" s="115" t="s">
        <v>2010</v>
      </c>
      <c r="U147" s="115" t="s">
        <v>2011</v>
      </c>
      <c r="V147" s="115"/>
      <c r="W147" s="115" t="s">
        <v>2012</v>
      </c>
      <c r="X147" s="115"/>
      <c r="Y147" s="115"/>
      <c r="Z147" s="181"/>
      <c r="AA147" s="181"/>
      <c r="AB147" s="115"/>
      <c r="AC147" s="211"/>
      <c r="AD147" s="166" t="s">
        <v>1948</v>
      </c>
      <c r="AE147" s="166" t="s">
        <v>1949</v>
      </c>
      <c r="AF147" s="117" t="s">
        <v>690</v>
      </c>
      <c r="AG147" s="132">
        <v>44972</v>
      </c>
      <c r="AH147" s="168" t="s">
        <v>691</v>
      </c>
      <c r="AI147" s="118" t="s">
        <v>692</v>
      </c>
      <c r="AJ147" s="145">
        <v>6</v>
      </c>
      <c r="AK147" s="146">
        <v>9</v>
      </c>
      <c r="AL147" s="146">
        <v>3.4</v>
      </c>
      <c r="AM147" s="146">
        <v>54</v>
      </c>
      <c r="AN147" s="147">
        <v>1</v>
      </c>
      <c r="AO147" s="147">
        <v>1</v>
      </c>
      <c r="AP147" s="240" t="s">
        <v>2013</v>
      </c>
      <c r="AQ147" s="147" t="s">
        <v>848</v>
      </c>
      <c r="AR147" s="147">
        <v>3</v>
      </c>
      <c r="AS147" s="147"/>
      <c r="AT147" s="138">
        <v>44973</v>
      </c>
      <c r="AU147" s="142"/>
      <c r="AV147" s="234" t="s">
        <v>725</v>
      </c>
      <c r="AW147" s="235" t="s">
        <v>1950</v>
      </c>
      <c r="AX147" s="147"/>
      <c r="AY147" s="147"/>
      <c r="AZ147" s="147"/>
      <c r="BA147" s="147"/>
      <c r="BB147" s="147"/>
      <c r="BC147" s="147"/>
      <c r="BD147" s="235" t="s">
        <v>698</v>
      </c>
      <c r="BE147" s="150"/>
      <c r="BF147" s="150"/>
      <c r="BG147" s="237" t="s">
        <v>699</v>
      </c>
      <c r="BH147" s="237" t="s">
        <v>700</v>
      </c>
      <c r="BI147" s="237" t="s">
        <v>701</v>
      </c>
      <c r="BJ147" s="152"/>
      <c r="BK147" s="152"/>
      <c r="BL147" s="153"/>
      <c r="BM147" s="154"/>
      <c r="BN147" s="111" t="s">
        <v>2007</v>
      </c>
      <c r="BO147" s="130" t="s">
        <v>2007</v>
      </c>
      <c r="BP147" s="130"/>
      <c r="BQ147" s="116" t="s">
        <v>704</v>
      </c>
      <c r="BR147" s="116" t="s">
        <v>705</v>
      </c>
      <c r="BS147" s="132">
        <v>44972</v>
      </c>
      <c r="BT147" s="133">
        <v>100</v>
      </c>
      <c r="BU147" s="132">
        <v>44972</v>
      </c>
      <c r="BV147" s="132"/>
      <c r="BW147" s="132"/>
      <c r="BX147" s="134"/>
      <c r="BY147" s="134"/>
      <c r="BZ147" s="134"/>
      <c r="CA147" s="132"/>
      <c r="CB147" s="135"/>
      <c r="CC147" s="132"/>
      <c r="CD147" s="132"/>
      <c r="CE147" s="136"/>
      <c r="CF147" s="136"/>
      <c r="CG147" s="136"/>
      <c r="CH147" s="135"/>
      <c r="CI147" s="129" t="s">
        <v>701</v>
      </c>
      <c r="CJ147" s="132">
        <v>44986</v>
      </c>
      <c r="CK147" s="132">
        <v>44986</v>
      </c>
      <c r="CL147" s="132"/>
      <c r="CM147" s="132">
        <v>44986</v>
      </c>
      <c r="CN147" s="133">
        <v>100</v>
      </c>
      <c r="CO147" s="132">
        <v>44986</v>
      </c>
      <c r="CP147" s="132"/>
      <c r="CQ147" s="117">
        <v>45043</v>
      </c>
      <c r="CR147" s="117">
        <v>45043</v>
      </c>
      <c r="CS147" s="117"/>
      <c r="CT147" s="117">
        <v>45043</v>
      </c>
      <c r="CU147" s="133">
        <v>100</v>
      </c>
      <c r="CV147" s="117">
        <v>45043</v>
      </c>
      <c r="CW147" s="117"/>
      <c r="CX147" s="147"/>
      <c r="CY147" s="147"/>
      <c r="CZ147" s="117">
        <v>45020</v>
      </c>
      <c r="DA147" s="117">
        <v>45020</v>
      </c>
      <c r="DB147" s="117"/>
      <c r="DC147" s="117">
        <v>45020</v>
      </c>
      <c r="DD147" s="133">
        <v>100</v>
      </c>
      <c r="DE147" s="117">
        <v>45020</v>
      </c>
      <c r="DF147" s="138"/>
      <c r="DG147" s="138">
        <v>45007</v>
      </c>
      <c r="DH147" s="139" t="s">
        <v>4446</v>
      </c>
      <c r="DI147" s="117">
        <v>45027</v>
      </c>
      <c r="DJ147" s="117">
        <v>45027</v>
      </c>
      <c r="DK147" s="117">
        <v>45027</v>
      </c>
      <c r="DL147" s="117">
        <v>45027</v>
      </c>
      <c r="DM147" s="117"/>
      <c r="DN147" s="117"/>
      <c r="DO147" s="117"/>
      <c r="DP147" s="117"/>
      <c r="DQ147" s="140"/>
      <c r="DR147" s="117"/>
      <c r="DS147" s="117"/>
      <c r="DT147" s="117">
        <v>45053</v>
      </c>
      <c r="DU147" s="117">
        <v>45053</v>
      </c>
      <c r="DV147" s="117"/>
      <c r="DW147" s="117">
        <v>45053</v>
      </c>
      <c r="DX147" s="133">
        <v>100</v>
      </c>
      <c r="DY147" s="117">
        <v>45053</v>
      </c>
      <c r="DZ147" s="117"/>
      <c r="EA147" s="117"/>
      <c r="EB147" s="117"/>
      <c r="EC147" s="117"/>
      <c r="ED147" s="117"/>
      <c r="EE147" s="116"/>
      <c r="EF147" s="117"/>
      <c r="EG147" s="117"/>
      <c r="EH147" s="117">
        <v>45052</v>
      </c>
      <c r="EI147" s="117">
        <v>45052</v>
      </c>
      <c r="EJ147" s="117">
        <v>45052</v>
      </c>
      <c r="EK147" s="117">
        <v>45053</v>
      </c>
      <c r="EL147" s="116">
        <v>60</v>
      </c>
      <c r="EM147" s="117"/>
      <c r="EN147" s="122" t="s">
        <v>4501</v>
      </c>
      <c r="EO147" s="141"/>
      <c r="EP147" s="141"/>
      <c r="EQ147" s="141"/>
      <c r="ER147" s="141"/>
      <c r="ES147" s="141"/>
      <c r="ET147" s="141"/>
      <c r="EU147" s="141"/>
      <c r="EV147" s="117"/>
      <c r="EW147" s="117"/>
      <c r="EX147" s="117"/>
      <c r="EY147" s="117"/>
      <c r="EZ147" s="117"/>
      <c r="FA147" s="117"/>
      <c r="FB147" s="117"/>
      <c r="FC147" s="117"/>
      <c r="FD147" s="117"/>
      <c r="FE147" s="117"/>
      <c r="FF147" s="117"/>
      <c r="FG147" s="133"/>
      <c r="FH147" s="133"/>
      <c r="FI147" s="117"/>
      <c r="FJ147" s="142"/>
      <c r="FK147" s="142"/>
      <c r="FL147" s="143">
        <v>243354</v>
      </c>
      <c r="FM147" s="143">
        <v>243354</v>
      </c>
      <c r="FN147" s="139" t="s">
        <v>708</v>
      </c>
      <c r="FO147" s="142"/>
      <c r="FP147" s="142"/>
      <c r="FQ147" s="143">
        <v>243354</v>
      </c>
      <c r="FR147" s="143">
        <v>243354</v>
      </c>
      <c r="FS147" s="139" t="s">
        <v>834</v>
      </c>
    </row>
    <row r="148" spans="1:175" ht="20.100000000000001" customHeight="1" x14ac:dyDescent="0.5">
      <c r="A148" s="109">
        <v>147</v>
      </c>
      <c r="B148" s="109" t="s">
        <v>674</v>
      </c>
      <c r="C148" s="109">
        <v>147</v>
      </c>
      <c r="D148" s="110" t="s">
        <v>675</v>
      </c>
      <c r="E148" s="110" t="s">
        <v>676</v>
      </c>
      <c r="F148" s="110" t="s">
        <v>1561</v>
      </c>
      <c r="G148" s="111" t="s">
        <v>179</v>
      </c>
      <c r="H148" s="110" t="s">
        <v>2014</v>
      </c>
      <c r="I148" s="110" t="s">
        <v>2015</v>
      </c>
      <c r="J148" s="110"/>
      <c r="K148" s="111" t="s">
        <v>2016</v>
      </c>
      <c r="L148" s="111" t="s">
        <v>1959</v>
      </c>
      <c r="M148" s="111"/>
      <c r="N148" s="111" t="s">
        <v>1565</v>
      </c>
      <c r="O148" s="209" t="s">
        <v>4502</v>
      </c>
      <c r="P148" s="113">
        <v>15.756018807727401</v>
      </c>
      <c r="Q148" s="113">
        <v>100.198807134059</v>
      </c>
      <c r="R148" s="114" t="s">
        <v>2018</v>
      </c>
      <c r="S148" s="114" t="s">
        <v>2019</v>
      </c>
      <c r="T148" s="115"/>
      <c r="U148" s="115"/>
      <c r="V148" s="115"/>
      <c r="W148" s="115" t="s">
        <v>2020</v>
      </c>
      <c r="X148" s="115" t="s">
        <v>4503</v>
      </c>
      <c r="Y148" s="115" t="s">
        <v>4504</v>
      </c>
      <c r="Z148" s="181">
        <v>15.4600497304792</v>
      </c>
      <c r="AA148" s="181">
        <v>99.814462715921593</v>
      </c>
      <c r="AB148" s="115" t="s">
        <v>4505</v>
      </c>
      <c r="AC148" s="211" t="s">
        <v>4506</v>
      </c>
      <c r="AD148" s="166" t="s">
        <v>1948</v>
      </c>
      <c r="AE148" s="166" t="s">
        <v>1949</v>
      </c>
      <c r="AF148" s="117" t="s">
        <v>690</v>
      </c>
      <c r="AG148" s="132">
        <v>44972</v>
      </c>
      <c r="AH148" s="168" t="s">
        <v>691</v>
      </c>
      <c r="AI148" s="118" t="s">
        <v>692</v>
      </c>
      <c r="AJ148" s="145">
        <v>6</v>
      </c>
      <c r="AK148" s="146">
        <v>9</v>
      </c>
      <c r="AL148" s="146">
        <v>3.5</v>
      </c>
      <c r="AM148" s="146">
        <v>54</v>
      </c>
      <c r="AN148" s="147">
        <v>1</v>
      </c>
      <c r="AO148" s="147">
        <v>2</v>
      </c>
      <c r="AP148" s="240"/>
      <c r="AQ148" s="147" t="s">
        <v>848</v>
      </c>
      <c r="AR148" s="147">
        <v>3</v>
      </c>
      <c r="AS148" s="147"/>
      <c r="AT148" s="138">
        <v>44973</v>
      </c>
      <c r="AU148" s="142"/>
      <c r="AV148" s="234" t="s">
        <v>696</v>
      </c>
      <c r="AW148" s="150"/>
      <c r="AX148" s="147"/>
      <c r="AY148" s="147"/>
      <c r="AZ148" s="147"/>
      <c r="BA148" s="147"/>
      <c r="BB148" s="147"/>
      <c r="BC148" s="147"/>
      <c r="BD148" s="235" t="s">
        <v>698</v>
      </c>
      <c r="BE148" s="150"/>
      <c r="BF148" s="150"/>
      <c r="BG148" s="237" t="s">
        <v>699</v>
      </c>
      <c r="BH148" s="237" t="s">
        <v>700</v>
      </c>
      <c r="BI148" s="237" t="s">
        <v>701</v>
      </c>
      <c r="BJ148" s="152"/>
      <c r="BK148" s="152"/>
      <c r="BL148" s="153"/>
      <c r="BM148" s="154"/>
      <c r="BN148" s="111" t="s">
        <v>2017</v>
      </c>
      <c r="BO148" s="130" t="s">
        <v>4503</v>
      </c>
      <c r="BP148" s="328" t="s">
        <v>4507</v>
      </c>
      <c r="BQ148" s="116" t="s">
        <v>704</v>
      </c>
      <c r="BR148" s="116" t="s">
        <v>1143</v>
      </c>
      <c r="BS148" s="132">
        <v>44972</v>
      </c>
      <c r="BT148" s="133">
        <v>100</v>
      </c>
      <c r="BU148" s="132">
        <v>44972</v>
      </c>
      <c r="BV148" s="132"/>
      <c r="BW148" s="132"/>
      <c r="BX148" s="134"/>
      <c r="BY148" s="134"/>
      <c r="BZ148" s="134"/>
      <c r="CA148" s="132" t="s">
        <v>1377</v>
      </c>
      <c r="CB148" s="135" t="s">
        <v>4503</v>
      </c>
      <c r="CC148" s="132"/>
      <c r="CD148" s="132"/>
      <c r="CE148" s="136"/>
      <c r="CF148" s="136"/>
      <c r="CG148" s="136"/>
      <c r="CH148" s="135"/>
      <c r="CI148" s="129" t="s">
        <v>701</v>
      </c>
      <c r="CJ148" s="117">
        <v>45014</v>
      </c>
      <c r="CK148" s="117">
        <v>45014</v>
      </c>
      <c r="CL148" s="132"/>
      <c r="CM148" s="117">
        <v>45014</v>
      </c>
      <c r="CN148" s="133">
        <v>100</v>
      </c>
      <c r="CO148" s="117">
        <v>45014</v>
      </c>
      <c r="CP148" s="117"/>
      <c r="CQ148" s="436"/>
      <c r="CR148" s="436"/>
      <c r="CS148" s="436"/>
      <c r="CT148" s="436"/>
      <c r="CU148" s="437"/>
      <c r="CV148" s="436"/>
      <c r="CW148" s="117"/>
      <c r="CX148" s="147"/>
      <c r="CY148" s="147"/>
      <c r="CZ148" s="117">
        <v>45058</v>
      </c>
      <c r="DA148" s="117"/>
      <c r="DB148" s="117"/>
      <c r="DC148" s="117"/>
      <c r="DD148" s="133"/>
      <c r="DE148" s="117"/>
      <c r="DF148" s="138"/>
      <c r="DG148" s="138"/>
      <c r="DH148" s="139" t="s">
        <v>4446</v>
      </c>
      <c r="DI148" s="117">
        <v>45021</v>
      </c>
      <c r="DJ148" s="117">
        <v>45021</v>
      </c>
      <c r="DK148" s="117">
        <v>45021</v>
      </c>
      <c r="DL148" s="117">
        <v>45021</v>
      </c>
      <c r="DM148" s="117"/>
      <c r="DN148" s="117"/>
      <c r="DO148" s="117"/>
      <c r="DP148" s="117"/>
      <c r="DQ148" s="140"/>
      <c r="DR148" s="117"/>
      <c r="DS148" s="117"/>
      <c r="DT148" s="117"/>
      <c r="DU148" s="117"/>
      <c r="DV148" s="117"/>
      <c r="DW148" s="117"/>
      <c r="DX148" s="133"/>
      <c r="DY148" s="117"/>
      <c r="DZ148" s="117"/>
      <c r="EA148" s="117"/>
      <c r="EB148" s="117"/>
      <c r="EC148" s="117"/>
      <c r="ED148" s="117"/>
      <c r="EE148" s="116"/>
      <c r="EF148" s="117"/>
      <c r="EG148" s="117"/>
      <c r="EH148" s="117"/>
      <c r="EI148" s="117"/>
      <c r="EJ148" s="117"/>
      <c r="EK148" s="117"/>
      <c r="EL148" s="133"/>
      <c r="EM148" s="117"/>
      <c r="EN148" s="122"/>
      <c r="EO148" s="141"/>
      <c r="EP148" s="141"/>
      <c r="EQ148" s="141"/>
      <c r="ER148" s="141"/>
      <c r="ES148" s="141"/>
      <c r="ET148" s="141"/>
      <c r="EU148" s="141"/>
      <c r="EV148" s="117"/>
      <c r="EW148" s="117"/>
      <c r="EX148" s="117"/>
      <c r="EY148" s="117"/>
      <c r="EZ148" s="117"/>
      <c r="FA148" s="117"/>
      <c r="FB148" s="117"/>
      <c r="FC148" s="117"/>
      <c r="FD148" s="117"/>
      <c r="FE148" s="117"/>
      <c r="FF148" s="117"/>
      <c r="FG148" s="133"/>
      <c r="FH148" s="133"/>
      <c r="FI148" s="117"/>
      <c r="FJ148" s="142"/>
      <c r="FK148" s="142"/>
      <c r="FL148" s="143"/>
      <c r="FM148" s="143"/>
      <c r="FN148" s="139"/>
      <c r="FO148" s="142"/>
      <c r="FP148" s="142"/>
      <c r="FQ148" s="143"/>
      <c r="FR148" s="143"/>
      <c r="FS148" s="139"/>
    </row>
    <row r="149" spans="1:175" ht="20.100000000000001" customHeight="1" x14ac:dyDescent="0.55000000000000004">
      <c r="A149" s="109">
        <v>148</v>
      </c>
      <c r="B149" s="109" t="s">
        <v>674</v>
      </c>
      <c r="C149" s="109">
        <v>148</v>
      </c>
      <c r="D149" s="110" t="s">
        <v>675</v>
      </c>
      <c r="E149" s="110" t="s">
        <v>676</v>
      </c>
      <c r="F149" s="110" t="s">
        <v>1561</v>
      </c>
      <c r="G149" s="111" t="s">
        <v>179</v>
      </c>
      <c r="H149" s="110" t="s">
        <v>2021</v>
      </c>
      <c r="I149" s="110" t="s">
        <v>2022</v>
      </c>
      <c r="J149" s="110"/>
      <c r="K149" s="111" t="s">
        <v>2023</v>
      </c>
      <c r="L149" s="111" t="s">
        <v>2024</v>
      </c>
      <c r="M149" s="111"/>
      <c r="N149" s="111" t="s">
        <v>1565</v>
      </c>
      <c r="O149" s="175" t="s">
        <v>2026</v>
      </c>
      <c r="P149" s="113">
        <v>15.502688954538399</v>
      </c>
      <c r="Q149" s="113">
        <v>100.045952935185</v>
      </c>
      <c r="R149" s="114" t="s">
        <v>2027</v>
      </c>
      <c r="S149" s="114" t="s">
        <v>2028</v>
      </c>
      <c r="T149" s="115"/>
      <c r="U149" s="115"/>
      <c r="V149" s="115"/>
      <c r="W149" s="115" t="s">
        <v>2028</v>
      </c>
      <c r="X149" s="115" t="s">
        <v>2025</v>
      </c>
      <c r="Y149" s="115" t="s">
        <v>4508</v>
      </c>
      <c r="Z149" s="181">
        <v>15.4602031570519</v>
      </c>
      <c r="AA149" s="181">
        <v>100.143183038506</v>
      </c>
      <c r="AB149" s="115" t="s">
        <v>4509</v>
      </c>
      <c r="AC149" s="211" t="s">
        <v>4510</v>
      </c>
      <c r="AD149" s="166" t="s">
        <v>1948</v>
      </c>
      <c r="AE149" s="166" t="s">
        <v>1949</v>
      </c>
      <c r="AF149" s="117" t="s">
        <v>690</v>
      </c>
      <c r="AG149" s="132">
        <v>44971</v>
      </c>
      <c r="AH149" s="199" t="s">
        <v>616</v>
      </c>
      <c r="AI149" s="199" t="s">
        <v>616</v>
      </c>
      <c r="AJ149" s="145"/>
      <c r="AK149" s="146"/>
      <c r="AL149" s="146"/>
      <c r="AM149" s="146"/>
      <c r="AN149" s="147"/>
      <c r="AO149" s="147"/>
      <c r="AP149" s="240"/>
      <c r="AQ149" s="147"/>
      <c r="AR149" s="147"/>
      <c r="AS149" s="147"/>
      <c r="AT149" s="138">
        <v>44972</v>
      </c>
      <c r="AU149" s="148" t="s">
        <v>2029</v>
      </c>
      <c r="AV149" s="149"/>
      <c r="AW149" s="150"/>
      <c r="AX149" s="147"/>
      <c r="AY149" s="147"/>
      <c r="AZ149" s="147"/>
      <c r="BA149" s="147"/>
      <c r="BB149" s="147"/>
      <c r="BC149" s="147"/>
      <c r="BD149" s="150"/>
      <c r="BE149" s="150"/>
      <c r="BF149" s="150"/>
      <c r="BG149" s="237"/>
      <c r="BH149" s="151"/>
      <c r="BI149" s="262" t="s">
        <v>805</v>
      </c>
      <c r="BJ149" s="152"/>
      <c r="BK149" s="152"/>
      <c r="BL149" s="153"/>
      <c r="BM149" s="154"/>
      <c r="BN149" s="111" t="s">
        <v>2030</v>
      </c>
      <c r="BO149" s="130" t="s">
        <v>2025</v>
      </c>
      <c r="BP149" s="196" t="s">
        <v>795</v>
      </c>
      <c r="BQ149" s="116" t="s">
        <v>704</v>
      </c>
      <c r="BR149" s="116" t="s">
        <v>1143</v>
      </c>
      <c r="BS149" s="132">
        <v>44971</v>
      </c>
      <c r="BT149" s="133">
        <v>100</v>
      </c>
      <c r="BU149" s="202" t="s">
        <v>796</v>
      </c>
      <c r="BV149" s="132"/>
      <c r="BW149" s="132"/>
      <c r="BX149" s="134" t="s">
        <v>616</v>
      </c>
      <c r="BY149" s="134" t="s">
        <v>616</v>
      </c>
      <c r="BZ149" s="134"/>
      <c r="CA149" s="132"/>
      <c r="CB149" s="243" t="s">
        <v>2025</v>
      </c>
      <c r="CC149" s="132"/>
      <c r="CD149" s="132"/>
      <c r="CE149" s="136"/>
      <c r="CF149" s="136"/>
      <c r="CG149" s="136"/>
      <c r="CH149" s="171"/>
      <c r="CI149" s="214" t="s">
        <v>1025</v>
      </c>
      <c r="CJ149" s="132">
        <v>45021</v>
      </c>
      <c r="CK149" s="132">
        <v>45021</v>
      </c>
      <c r="CL149" s="132"/>
      <c r="CM149" s="132">
        <v>45021</v>
      </c>
      <c r="CN149" s="133">
        <v>100</v>
      </c>
      <c r="CO149" s="132">
        <v>45021</v>
      </c>
      <c r="CP149" s="117"/>
      <c r="CQ149" s="441">
        <v>45041</v>
      </c>
      <c r="CR149" s="441">
        <v>45041</v>
      </c>
      <c r="CS149" s="117"/>
      <c r="CT149" s="441">
        <v>45041</v>
      </c>
      <c r="CU149" s="133">
        <v>100</v>
      </c>
      <c r="CV149" s="441">
        <v>45041</v>
      </c>
      <c r="CW149" s="117"/>
      <c r="CX149" s="147"/>
      <c r="CY149" s="147"/>
      <c r="CZ149" s="117">
        <v>45021</v>
      </c>
      <c r="DA149" s="117">
        <v>45021</v>
      </c>
      <c r="DB149" s="117"/>
      <c r="DC149" s="117">
        <v>45021</v>
      </c>
      <c r="DD149" s="133">
        <v>100</v>
      </c>
      <c r="DE149" s="117">
        <v>45021</v>
      </c>
      <c r="DF149" s="138"/>
      <c r="DG149" s="138">
        <v>45023</v>
      </c>
      <c r="DH149" s="139" t="s">
        <v>4387</v>
      </c>
      <c r="DI149" s="117">
        <v>45043</v>
      </c>
      <c r="DJ149" s="117">
        <v>45043</v>
      </c>
      <c r="DK149" s="117">
        <v>45043</v>
      </c>
      <c r="DL149" s="117">
        <v>45043</v>
      </c>
      <c r="DM149" s="117"/>
      <c r="DN149" s="117"/>
      <c r="DO149" s="117"/>
      <c r="DP149" s="117"/>
      <c r="DQ149" s="140"/>
      <c r="DR149" s="117"/>
      <c r="DS149" s="117"/>
      <c r="DT149" s="117">
        <v>45050</v>
      </c>
      <c r="DU149" s="117">
        <v>45050</v>
      </c>
      <c r="DV149" s="117"/>
      <c r="DW149" s="117">
        <v>45050</v>
      </c>
      <c r="DX149" s="133">
        <v>100</v>
      </c>
      <c r="DY149" s="117">
        <v>45050</v>
      </c>
      <c r="DZ149" s="117"/>
      <c r="EA149" s="117"/>
      <c r="EB149" s="117"/>
      <c r="EC149" s="117"/>
      <c r="ED149" s="117"/>
      <c r="EE149" s="116"/>
      <c r="EF149" s="117"/>
      <c r="EG149" s="117"/>
      <c r="EH149" s="222">
        <v>45053</v>
      </c>
      <c r="EI149" s="222">
        <v>45053</v>
      </c>
      <c r="EJ149" s="117"/>
      <c r="EK149" s="222">
        <v>45053</v>
      </c>
      <c r="EL149" s="133"/>
      <c r="EM149" s="222">
        <v>45053</v>
      </c>
      <c r="EN149" s="122" t="s">
        <v>4704</v>
      </c>
      <c r="EO149" s="141"/>
      <c r="EP149" s="141"/>
      <c r="EQ149" s="141"/>
      <c r="ER149" s="141"/>
      <c r="ES149" s="141"/>
      <c r="ET149" s="141"/>
      <c r="EU149" s="141"/>
      <c r="EV149" s="117"/>
      <c r="EW149" s="117"/>
      <c r="EX149" s="117"/>
      <c r="EY149" s="117"/>
      <c r="EZ149" s="117"/>
      <c r="FA149" s="117"/>
      <c r="FB149" s="117"/>
      <c r="FC149" s="117"/>
      <c r="FD149" s="117"/>
      <c r="FE149" s="117"/>
      <c r="FF149" s="117"/>
      <c r="FG149" s="133"/>
      <c r="FH149" s="133"/>
      <c r="FI149" s="117"/>
      <c r="FJ149" s="142"/>
      <c r="FK149" s="142"/>
      <c r="FL149" s="143"/>
      <c r="FM149" s="143"/>
      <c r="FN149" s="139"/>
      <c r="FO149" s="142"/>
      <c r="FP149" s="142"/>
      <c r="FQ149" s="143"/>
      <c r="FR149" s="143"/>
      <c r="FS149" s="139"/>
    </row>
    <row r="150" spans="1:175" ht="20.100000000000001" customHeight="1" x14ac:dyDescent="0.55000000000000004">
      <c r="A150" s="109">
        <v>149</v>
      </c>
      <c r="B150" s="109" t="s">
        <v>674</v>
      </c>
      <c r="C150" s="109">
        <v>149</v>
      </c>
      <c r="D150" s="110" t="s">
        <v>675</v>
      </c>
      <c r="E150" s="110" t="s">
        <v>676</v>
      </c>
      <c r="F150" s="110" t="s">
        <v>1561</v>
      </c>
      <c r="G150" s="111" t="s">
        <v>179</v>
      </c>
      <c r="H150" s="110" t="s">
        <v>2031</v>
      </c>
      <c r="I150" s="110" t="s">
        <v>2032</v>
      </c>
      <c r="J150" s="110"/>
      <c r="K150" s="111" t="s">
        <v>2033</v>
      </c>
      <c r="L150" s="111" t="s">
        <v>2034</v>
      </c>
      <c r="M150" s="111"/>
      <c r="N150" s="111" t="s">
        <v>1565</v>
      </c>
      <c r="O150" s="111" t="s">
        <v>4661</v>
      </c>
      <c r="P150" s="113">
        <v>15.6353348908954</v>
      </c>
      <c r="Q150" s="113">
        <v>100.782057076128</v>
      </c>
      <c r="R150" s="114" t="s">
        <v>2036</v>
      </c>
      <c r="S150" s="114" t="s">
        <v>2037</v>
      </c>
      <c r="T150" s="115" t="s">
        <v>2038</v>
      </c>
      <c r="U150" s="115" t="s">
        <v>2039</v>
      </c>
      <c r="V150" s="115"/>
      <c r="W150" s="115" t="s">
        <v>2037</v>
      </c>
      <c r="X150" s="115"/>
      <c r="Y150" s="115"/>
      <c r="Z150" s="181"/>
      <c r="AA150" s="181"/>
      <c r="AB150" s="115"/>
      <c r="AC150" s="211"/>
      <c r="AD150" s="166" t="s">
        <v>1948</v>
      </c>
      <c r="AE150" s="166" t="s">
        <v>1949</v>
      </c>
      <c r="AF150" s="117" t="s">
        <v>690</v>
      </c>
      <c r="AG150" s="132">
        <v>44971</v>
      </c>
      <c r="AH150" s="118" t="s">
        <v>691</v>
      </c>
      <c r="AI150" s="118" t="s">
        <v>692</v>
      </c>
      <c r="AJ150" s="145">
        <v>8</v>
      </c>
      <c r="AK150" s="146">
        <v>16</v>
      </c>
      <c r="AL150" s="146">
        <v>3.5</v>
      </c>
      <c r="AM150" s="146">
        <v>128</v>
      </c>
      <c r="AN150" s="147">
        <v>1</v>
      </c>
      <c r="AO150" s="147">
        <v>3</v>
      </c>
      <c r="AP150" s="240" t="s">
        <v>2040</v>
      </c>
      <c r="AQ150" s="147">
        <v>5</v>
      </c>
      <c r="AR150" s="147">
        <v>3</v>
      </c>
      <c r="AS150" s="147"/>
      <c r="AT150" s="138">
        <v>44972</v>
      </c>
      <c r="AU150" s="148" t="s">
        <v>2041</v>
      </c>
      <c r="AV150" s="234" t="s">
        <v>696</v>
      </c>
      <c r="AW150" s="150"/>
      <c r="AX150" s="147"/>
      <c r="AY150" s="147"/>
      <c r="AZ150" s="147"/>
      <c r="BA150" s="147"/>
      <c r="BB150" s="147"/>
      <c r="BC150" s="147"/>
      <c r="BD150" s="150"/>
      <c r="BE150" s="150" t="s">
        <v>2042</v>
      </c>
      <c r="BF150" s="158">
        <v>1</v>
      </c>
      <c r="BG150" s="237" t="s">
        <v>699</v>
      </c>
      <c r="BH150" s="237" t="s">
        <v>700</v>
      </c>
      <c r="BI150" s="237" t="s">
        <v>701</v>
      </c>
      <c r="BJ150" s="152"/>
      <c r="BK150" s="152"/>
      <c r="BL150" s="153"/>
      <c r="BM150" s="154"/>
      <c r="BN150" s="329" t="s">
        <v>2043</v>
      </c>
      <c r="BO150" s="131" t="s">
        <v>2035</v>
      </c>
      <c r="BP150" s="131" t="s">
        <v>703</v>
      </c>
      <c r="BQ150" s="116" t="s">
        <v>704</v>
      </c>
      <c r="BR150" s="116" t="s">
        <v>1143</v>
      </c>
      <c r="BS150" s="132">
        <v>44971</v>
      </c>
      <c r="BT150" s="133">
        <v>100</v>
      </c>
      <c r="BU150" s="132">
        <v>44971</v>
      </c>
      <c r="BV150" s="132"/>
      <c r="BW150" s="132"/>
      <c r="BX150" s="134"/>
      <c r="BY150" s="134"/>
      <c r="BZ150" s="134"/>
      <c r="CA150" s="132"/>
      <c r="CB150" s="135"/>
      <c r="CC150" s="132"/>
      <c r="CD150" s="132"/>
      <c r="CE150" s="136"/>
      <c r="CF150" s="136"/>
      <c r="CG150" s="136"/>
      <c r="CH150" s="135"/>
      <c r="CI150" s="129" t="s">
        <v>701</v>
      </c>
      <c r="CJ150" s="117">
        <v>45034</v>
      </c>
      <c r="CK150" s="117">
        <v>45034</v>
      </c>
      <c r="CL150" s="132"/>
      <c r="CM150" s="117">
        <v>45034</v>
      </c>
      <c r="CN150" s="133">
        <v>100</v>
      </c>
      <c r="CO150" s="117">
        <v>45034</v>
      </c>
      <c r="CP150" s="117"/>
      <c r="CQ150" s="441">
        <v>45035</v>
      </c>
      <c r="CR150" s="441">
        <v>45035</v>
      </c>
      <c r="CS150" s="117"/>
      <c r="CT150" s="441">
        <v>45035</v>
      </c>
      <c r="CU150" s="133">
        <v>100</v>
      </c>
      <c r="CV150" s="441">
        <v>45035</v>
      </c>
      <c r="CW150" s="117"/>
      <c r="CX150" s="147"/>
      <c r="CY150" s="147"/>
      <c r="CZ150" s="117">
        <v>45034</v>
      </c>
      <c r="DA150" s="117">
        <v>45034</v>
      </c>
      <c r="DB150" s="117"/>
      <c r="DC150" s="117">
        <v>45034</v>
      </c>
      <c r="DD150" s="133">
        <v>100</v>
      </c>
      <c r="DE150" s="117">
        <v>45034</v>
      </c>
      <c r="DF150" s="138"/>
      <c r="DG150" s="138">
        <v>45023</v>
      </c>
      <c r="DH150" s="139" t="s">
        <v>4387</v>
      </c>
      <c r="DI150" s="117">
        <v>45040</v>
      </c>
      <c r="DJ150" s="117">
        <v>45040</v>
      </c>
      <c r="DK150" s="117">
        <v>45040</v>
      </c>
      <c r="DL150" s="117">
        <v>45040</v>
      </c>
      <c r="DM150" s="117"/>
      <c r="DN150" s="117"/>
      <c r="DO150" s="117"/>
      <c r="DP150" s="117"/>
      <c r="DQ150" s="140"/>
      <c r="DR150" s="117"/>
      <c r="DS150" s="117"/>
      <c r="DT150" s="117"/>
      <c r="DU150" s="117"/>
      <c r="DV150" s="117"/>
      <c r="DW150" s="117"/>
      <c r="DX150" s="133"/>
      <c r="DY150" s="117"/>
      <c r="DZ150" s="117"/>
      <c r="EA150" s="117"/>
      <c r="EB150" s="117"/>
      <c r="EC150" s="117"/>
      <c r="ED150" s="117"/>
      <c r="EE150" s="116"/>
      <c r="EF150" s="117"/>
      <c r="EG150" s="117"/>
      <c r="EH150" s="117">
        <v>45052</v>
      </c>
      <c r="EI150" s="117">
        <v>45052</v>
      </c>
      <c r="EJ150" s="117">
        <v>45052</v>
      </c>
      <c r="EK150" s="117">
        <v>45053</v>
      </c>
      <c r="EL150" s="116">
        <v>60</v>
      </c>
      <c r="EM150" s="117"/>
      <c r="EN150" s="122" t="s">
        <v>4448</v>
      </c>
      <c r="EO150" s="141"/>
      <c r="EP150" s="141"/>
      <c r="EQ150" s="141"/>
      <c r="ER150" s="141"/>
      <c r="ES150" s="141"/>
      <c r="ET150" s="141"/>
      <c r="EU150" s="141"/>
      <c r="EV150" s="117"/>
      <c r="EW150" s="117"/>
      <c r="EX150" s="117"/>
      <c r="EY150" s="117"/>
      <c r="EZ150" s="117"/>
      <c r="FA150" s="117"/>
      <c r="FB150" s="117"/>
      <c r="FC150" s="117"/>
      <c r="FD150" s="117"/>
      <c r="FE150" s="117"/>
      <c r="FF150" s="117"/>
      <c r="FG150" s="133"/>
      <c r="FH150" s="133"/>
      <c r="FI150" s="117"/>
      <c r="FJ150" s="142"/>
      <c r="FK150" s="142"/>
      <c r="FL150" s="143">
        <v>243354</v>
      </c>
      <c r="FM150" s="143">
        <v>243354</v>
      </c>
      <c r="FN150" s="139" t="s">
        <v>708</v>
      </c>
      <c r="FO150" s="142"/>
      <c r="FP150" s="142"/>
      <c r="FQ150" s="143">
        <v>243354</v>
      </c>
      <c r="FR150" s="143">
        <v>243354</v>
      </c>
      <c r="FS150" s="139" t="s">
        <v>708</v>
      </c>
    </row>
    <row r="151" spans="1:175" ht="20.100000000000001" customHeight="1" x14ac:dyDescent="0.5">
      <c r="A151" s="109">
        <v>150</v>
      </c>
      <c r="B151" s="109" t="s">
        <v>674</v>
      </c>
      <c r="C151" s="109">
        <v>150</v>
      </c>
      <c r="D151" s="110" t="s">
        <v>675</v>
      </c>
      <c r="E151" s="110" t="s">
        <v>676</v>
      </c>
      <c r="F151" s="110" t="s">
        <v>1561</v>
      </c>
      <c r="G151" s="111" t="s">
        <v>179</v>
      </c>
      <c r="H151" s="110" t="s">
        <v>2044</v>
      </c>
      <c r="I151" s="110" t="s">
        <v>2044</v>
      </c>
      <c r="J151" s="110"/>
      <c r="K151" s="111" t="s">
        <v>2045</v>
      </c>
      <c r="L151" s="111" t="s">
        <v>1943</v>
      </c>
      <c r="M151" s="111"/>
      <c r="N151" s="111" t="s">
        <v>1565</v>
      </c>
      <c r="O151" s="111" t="s">
        <v>4511</v>
      </c>
      <c r="P151" s="113">
        <v>15.8843888965401</v>
      </c>
      <c r="Q151" s="113">
        <v>100.51967250817999</v>
      </c>
      <c r="R151" s="114" t="s">
        <v>2046</v>
      </c>
      <c r="S151" s="114" t="s">
        <v>2047</v>
      </c>
      <c r="T151" s="115" t="s">
        <v>2048</v>
      </c>
      <c r="U151" s="115" t="s">
        <v>2049</v>
      </c>
      <c r="V151" s="115"/>
      <c r="W151" s="115" t="s">
        <v>2050</v>
      </c>
      <c r="X151" s="115"/>
      <c r="Y151" s="115"/>
      <c r="Z151" s="181"/>
      <c r="AA151" s="181"/>
      <c r="AB151" s="115"/>
      <c r="AC151" s="211"/>
      <c r="AD151" s="166" t="s">
        <v>1948</v>
      </c>
      <c r="AE151" s="166" t="s">
        <v>1949</v>
      </c>
      <c r="AF151" s="117" t="s">
        <v>690</v>
      </c>
      <c r="AG151" s="117">
        <v>44967</v>
      </c>
      <c r="AH151" s="168" t="s">
        <v>691</v>
      </c>
      <c r="AI151" s="118" t="s">
        <v>692</v>
      </c>
      <c r="AJ151" s="145">
        <v>6</v>
      </c>
      <c r="AK151" s="146">
        <v>9</v>
      </c>
      <c r="AL151" s="146">
        <v>3.2</v>
      </c>
      <c r="AM151" s="146">
        <v>54</v>
      </c>
      <c r="AN151" s="147">
        <v>1</v>
      </c>
      <c r="AO151" s="147">
        <v>2</v>
      </c>
      <c r="AP151" s="240"/>
      <c r="AQ151" s="147" t="s">
        <v>848</v>
      </c>
      <c r="AR151" s="147">
        <v>1</v>
      </c>
      <c r="AS151" s="147"/>
      <c r="AT151" s="138">
        <v>44970</v>
      </c>
      <c r="AU151" s="294" t="s">
        <v>1572</v>
      </c>
      <c r="AV151" s="234" t="s">
        <v>696</v>
      </c>
      <c r="AW151" s="235" t="s">
        <v>1950</v>
      </c>
      <c r="AX151" s="147"/>
      <c r="AY151" s="147"/>
      <c r="AZ151" s="147"/>
      <c r="BA151" s="147"/>
      <c r="BB151" s="147"/>
      <c r="BC151" s="147"/>
      <c r="BD151" s="235" t="s">
        <v>698</v>
      </c>
      <c r="BE151" s="150"/>
      <c r="BF151" s="150"/>
      <c r="BG151" s="237" t="s">
        <v>699</v>
      </c>
      <c r="BH151" s="321" t="s">
        <v>700</v>
      </c>
      <c r="BI151" s="237" t="s">
        <v>701</v>
      </c>
      <c r="BJ151" s="152"/>
      <c r="BK151" s="152"/>
      <c r="BL151" s="170" t="s">
        <v>2051</v>
      </c>
      <c r="BM151" s="154"/>
      <c r="BN151" s="111" t="s">
        <v>2052</v>
      </c>
      <c r="BO151" s="226" t="s">
        <v>3673</v>
      </c>
      <c r="BP151" s="196"/>
      <c r="BQ151" s="116" t="s">
        <v>704</v>
      </c>
      <c r="BR151" s="116" t="s">
        <v>1143</v>
      </c>
      <c r="BS151" s="132">
        <v>44967</v>
      </c>
      <c r="BT151" s="133">
        <v>100</v>
      </c>
      <c r="BU151" s="202" t="s">
        <v>796</v>
      </c>
      <c r="BV151" s="132"/>
      <c r="BW151" s="132"/>
      <c r="BX151" s="134"/>
      <c r="BY151" s="134"/>
      <c r="BZ151" s="134"/>
      <c r="CA151" s="132"/>
      <c r="CC151" s="132"/>
      <c r="CD151" s="132"/>
      <c r="CE151" s="136"/>
      <c r="CF151" s="136"/>
      <c r="CG151" s="136"/>
      <c r="CH151" s="171"/>
      <c r="CI151" s="129" t="s">
        <v>701</v>
      </c>
      <c r="CJ151" s="117">
        <v>45036</v>
      </c>
      <c r="CK151" s="117">
        <v>45036</v>
      </c>
      <c r="CL151" s="132"/>
      <c r="CM151" s="117">
        <v>45036</v>
      </c>
      <c r="CN151" s="133">
        <v>100</v>
      </c>
      <c r="CO151" s="117">
        <v>45036</v>
      </c>
      <c r="CP151" s="117"/>
      <c r="CQ151" s="434"/>
      <c r="CR151" s="435"/>
      <c r="CS151" s="436"/>
      <c r="CT151" s="435"/>
      <c r="CU151" s="437"/>
      <c r="CV151" s="434"/>
      <c r="CW151" s="117"/>
      <c r="CX151" s="147"/>
      <c r="CY151" s="147"/>
      <c r="CZ151" s="117">
        <v>45035</v>
      </c>
      <c r="DA151" s="117">
        <v>45035</v>
      </c>
      <c r="DB151" s="117"/>
      <c r="DC151" s="117">
        <v>45035</v>
      </c>
      <c r="DD151" s="133">
        <v>100</v>
      </c>
      <c r="DE151" s="117">
        <v>45035</v>
      </c>
      <c r="DF151" s="138"/>
      <c r="DG151" s="138">
        <v>45023</v>
      </c>
      <c r="DH151" s="139" t="s">
        <v>4387</v>
      </c>
      <c r="DI151" s="117">
        <v>45044</v>
      </c>
      <c r="DJ151" s="117">
        <v>45044</v>
      </c>
      <c r="DK151" s="117">
        <v>45044</v>
      </c>
      <c r="DL151" s="117">
        <v>45044</v>
      </c>
      <c r="DM151" s="117"/>
      <c r="DN151" s="117"/>
      <c r="DO151" s="117"/>
      <c r="DP151" s="117"/>
      <c r="DQ151" s="140"/>
      <c r="DR151" s="117"/>
      <c r="DS151" s="117"/>
      <c r="DT151" s="117"/>
      <c r="DU151" s="117"/>
      <c r="DV151" s="117"/>
      <c r="DW151" s="117"/>
      <c r="DX151" s="133"/>
      <c r="DY151" s="117"/>
      <c r="DZ151" s="117"/>
      <c r="EA151" s="117"/>
      <c r="EB151" s="117"/>
      <c r="EC151" s="117"/>
      <c r="ED151" s="117"/>
      <c r="EE151" s="116"/>
      <c r="EF151" s="117"/>
      <c r="EG151" s="117"/>
      <c r="EH151" s="222">
        <v>45053</v>
      </c>
      <c r="EI151" s="222">
        <v>45053</v>
      </c>
      <c r="EJ151" s="222">
        <v>45053</v>
      </c>
      <c r="EK151" s="222">
        <v>45054</v>
      </c>
      <c r="EL151" s="440">
        <v>60</v>
      </c>
      <c r="EM151" s="117"/>
      <c r="EN151" s="122" t="s">
        <v>4705</v>
      </c>
      <c r="EO151" s="141"/>
      <c r="EP151" s="141"/>
      <c r="EQ151" s="141"/>
      <c r="ER151" s="141"/>
      <c r="ES151" s="141"/>
      <c r="ET151" s="141"/>
      <c r="EU151" s="141"/>
      <c r="EV151" s="117"/>
      <c r="EW151" s="117"/>
      <c r="EX151" s="117"/>
      <c r="EY151" s="117"/>
      <c r="EZ151" s="117"/>
      <c r="FA151" s="117"/>
      <c r="FB151" s="117"/>
      <c r="FC151" s="117"/>
      <c r="FD151" s="117"/>
      <c r="FE151" s="117"/>
      <c r="FF151" s="117"/>
      <c r="FG151" s="133"/>
      <c r="FH151" s="133"/>
      <c r="FI151" s="117"/>
      <c r="FJ151" s="142"/>
      <c r="FK151" s="142"/>
      <c r="FL151" s="143">
        <v>243354</v>
      </c>
      <c r="FM151" s="143">
        <v>243354</v>
      </c>
      <c r="FN151" s="139" t="s">
        <v>708</v>
      </c>
      <c r="FO151" s="142"/>
      <c r="FP151" s="142"/>
      <c r="FQ151" s="143">
        <v>243354</v>
      </c>
      <c r="FR151" s="143">
        <v>243354</v>
      </c>
      <c r="FS151" s="139" t="s">
        <v>708</v>
      </c>
    </row>
    <row r="152" spans="1:175" ht="20.100000000000001" customHeight="1" x14ac:dyDescent="0.5">
      <c r="A152" s="109">
        <v>151</v>
      </c>
      <c r="B152" s="109" t="s">
        <v>674</v>
      </c>
      <c r="C152" s="109">
        <v>151</v>
      </c>
      <c r="D152" s="110" t="s">
        <v>675</v>
      </c>
      <c r="E152" s="110" t="s">
        <v>676</v>
      </c>
      <c r="F152" s="110" t="s">
        <v>1561</v>
      </c>
      <c r="G152" s="111" t="s">
        <v>179</v>
      </c>
      <c r="H152" s="110" t="s">
        <v>2053</v>
      </c>
      <c r="I152" s="110" t="s">
        <v>2053</v>
      </c>
      <c r="J152" s="110"/>
      <c r="K152" s="111" t="s">
        <v>2054</v>
      </c>
      <c r="L152" s="111" t="s">
        <v>1959</v>
      </c>
      <c r="M152" s="111"/>
      <c r="N152" s="111" t="s">
        <v>1565</v>
      </c>
      <c r="O152" s="111" t="s">
        <v>2055</v>
      </c>
      <c r="P152" s="113">
        <v>15.6672668336881</v>
      </c>
      <c r="Q152" s="113">
        <v>99.44747320127</v>
      </c>
      <c r="R152" s="114" t="s">
        <v>2056</v>
      </c>
      <c r="S152" s="114" t="s">
        <v>2057</v>
      </c>
      <c r="T152" s="115"/>
      <c r="U152" s="115"/>
      <c r="V152" s="115"/>
      <c r="W152" s="115" t="s">
        <v>2058</v>
      </c>
      <c r="X152" s="115"/>
      <c r="Y152" s="115"/>
      <c r="Z152" s="181"/>
      <c r="AA152" s="181"/>
      <c r="AB152" s="115"/>
      <c r="AC152" s="211"/>
      <c r="AD152" s="166" t="s">
        <v>1948</v>
      </c>
      <c r="AE152" s="166" t="s">
        <v>1949</v>
      </c>
      <c r="AF152" s="117" t="s">
        <v>690</v>
      </c>
      <c r="AG152" s="132">
        <v>44972</v>
      </c>
      <c r="AH152" s="168" t="s">
        <v>691</v>
      </c>
      <c r="AI152" s="118" t="s">
        <v>692</v>
      </c>
      <c r="AJ152" s="145">
        <v>6</v>
      </c>
      <c r="AK152" s="146">
        <v>12</v>
      </c>
      <c r="AL152" s="146">
        <v>2.2000000000000002</v>
      </c>
      <c r="AM152" s="146">
        <v>72</v>
      </c>
      <c r="AN152" s="147">
        <v>1</v>
      </c>
      <c r="AO152" s="147">
        <v>1</v>
      </c>
      <c r="AP152" s="240"/>
      <c r="AQ152" s="330"/>
      <c r="AR152" s="147">
        <v>3</v>
      </c>
      <c r="AS152" s="147"/>
      <c r="AT152" s="138">
        <v>44973</v>
      </c>
      <c r="AU152" s="148" t="s">
        <v>2004</v>
      </c>
      <c r="AV152" s="234" t="s">
        <v>696</v>
      </c>
      <c r="AW152" s="150"/>
      <c r="AX152" s="147"/>
      <c r="AY152" s="147"/>
      <c r="AZ152" s="147"/>
      <c r="BA152" s="147" t="s">
        <v>697</v>
      </c>
      <c r="BB152" s="147"/>
      <c r="BC152" s="147"/>
      <c r="BD152" s="235" t="s">
        <v>698</v>
      </c>
      <c r="BE152" s="150"/>
      <c r="BF152" s="150"/>
      <c r="BG152" s="237" t="s">
        <v>699</v>
      </c>
      <c r="BH152" s="237" t="s">
        <v>700</v>
      </c>
      <c r="BI152" s="237" t="s">
        <v>701</v>
      </c>
      <c r="BJ152" s="152"/>
      <c r="BK152" s="152"/>
      <c r="BL152" s="153"/>
      <c r="BM152" s="154"/>
      <c r="BN152" s="111" t="s">
        <v>2059</v>
      </c>
      <c r="BO152" s="131" t="s">
        <v>2055</v>
      </c>
      <c r="BP152" s="131" t="s">
        <v>703</v>
      </c>
      <c r="BQ152" s="116" t="s">
        <v>704</v>
      </c>
      <c r="BR152" s="116" t="s">
        <v>1143</v>
      </c>
      <c r="BS152" s="132">
        <v>44972</v>
      </c>
      <c r="BT152" s="133">
        <v>100</v>
      </c>
      <c r="BU152" s="132">
        <v>44972</v>
      </c>
      <c r="BV152" s="132"/>
      <c r="BW152" s="132"/>
      <c r="BX152" s="134"/>
      <c r="BY152" s="134"/>
      <c r="BZ152" s="134"/>
      <c r="CA152" s="132"/>
      <c r="CB152" s="135"/>
      <c r="CC152" s="132"/>
      <c r="CD152" s="132"/>
      <c r="CE152" s="136"/>
      <c r="CF152" s="136"/>
      <c r="CG152" s="136"/>
      <c r="CH152" s="135"/>
      <c r="CI152" s="129" t="s">
        <v>701</v>
      </c>
      <c r="CJ152" s="132"/>
      <c r="CK152" s="132"/>
      <c r="CL152" s="132"/>
      <c r="CM152" s="132"/>
      <c r="CN152" s="133"/>
      <c r="CO152" s="117"/>
      <c r="CP152" s="117"/>
      <c r="CQ152" s="137" t="s">
        <v>706</v>
      </c>
      <c r="CR152" s="132"/>
      <c r="CS152" s="117"/>
      <c r="CT152" s="132"/>
      <c r="CU152" s="133"/>
      <c r="CV152" s="137" t="s">
        <v>4382</v>
      </c>
      <c r="CW152" s="117"/>
      <c r="CX152" s="147"/>
      <c r="CY152" s="147"/>
      <c r="CZ152" s="117">
        <v>45038</v>
      </c>
      <c r="DA152" s="117">
        <v>45038</v>
      </c>
      <c r="DB152" s="117"/>
      <c r="DC152" s="117">
        <v>45038</v>
      </c>
      <c r="DD152" s="133">
        <v>100</v>
      </c>
      <c r="DE152" s="117">
        <v>45038</v>
      </c>
      <c r="DF152" s="138"/>
      <c r="DG152" s="138">
        <v>45023</v>
      </c>
      <c r="DH152" s="139" t="s">
        <v>4387</v>
      </c>
      <c r="DI152" s="117">
        <v>45041</v>
      </c>
      <c r="DJ152" s="117">
        <v>45041</v>
      </c>
      <c r="DK152" s="117">
        <v>45041</v>
      </c>
      <c r="DL152" s="117">
        <v>45041</v>
      </c>
      <c r="DM152" s="117"/>
      <c r="DN152" s="117"/>
      <c r="DO152" s="117"/>
      <c r="DP152" s="117"/>
      <c r="DQ152" s="140"/>
      <c r="DR152" s="117"/>
      <c r="DS152" s="117"/>
      <c r="DT152" s="117"/>
      <c r="DU152" s="117"/>
      <c r="DV152" s="117"/>
      <c r="DW152" s="117"/>
      <c r="DX152" s="133"/>
      <c r="DY152" s="117"/>
      <c r="DZ152" s="117"/>
      <c r="EA152" s="117"/>
      <c r="EB152" s="117"/>
      <c r="EC152" s="117"/>
      <c r="ED152" s="117"/>
      <c r="EE152" s="116"/>
      <c r="EF152" s="117"/>
      <c r="EG152" s="117"/>
      <c r="EH152" s="117"/>
      <c r="EI152" s="117"/>
      <c r="EJ152" s="117"/>
      <c r="EK152" s="117"/>
      <c r="EL152" s="133"/>
      <c r="EM152" s="117"/>
      <c r="EN152" s="122"/>
      <c r="EO152" s="141"/>
      <c r="EP152" s="141"/>
      <c r="EQ152" s="141"/>
      <c r="ER152" s="141"/>
      <c r="ES152" s="141"/>
      <c r="ET152" s="141"/>
      <c r="EU152" s="141"/>
      <c r="EV152" s="117"/>
      <c r="EW152" s="117"/>
      <c r="EX152" s="117"/>
      <c r="EY152" s="117"/>
      <c r="EZ152" s="117"/>
      <c r="FA152" s="117"/>
      <c r="FB152" s="117"/>
      <c r="FC152" s="117"/>
      <c r="FD152" s="117"/>
      <c r="FE152" s="117"/>
      <c r="FF152" s="117"/>
      <c r="FG152" s="133"/>
      <c r="FH152" s="133"/>
      <c r="FI152" s="117"/>
      <c r="FJ152" s="142"/>
      <c r="FK152" s="142"/>
      <c r="FL152" s="143"/>
      <c r="FM152" s="143"/>
      <c r="FN152" s="139"/>
      <c r="FO152" s="142"/>
      <c r="FP152" s="142"/>
      <c r="FQ152" s="143"/>
      <c r="FR152" s="143"/>
      <c r="FS152" s="139"/>
    </row>
    <row r="153" spans="1:175" ht="20.100000000000001" customHeight="1" x14ac:dyDescent="0.5">
      <c r="A153" s="109">
        <v>152</v>
      </c>
      <c r="B153" s="109" t="s">
        <v>674</v>
      </c>
      <c r="C153" s="109">
        <v>152</v>
      </c>
      <c r="D153" s="110" t="s">
        <v>675</v>
      </c>
      <c r="E153" s="110" t="s">
        <v>676</v>
      </c>
      <c r="F153" s="110" t="s">
        <v>1561</v>
      </c>
      <c r="G153" s="111" t="s">
        <v>179</v>
      </c>
      <c r="H153" s="110" t="s">
        <v>1957</v>
      </c>
      <c r="I153" s="110" t="s">
        <v>2060</v>
      </c>
      <c r="J153" s="110"/>
      <c r="K153" s="111" t="s">
        <v>2061</v>
      </c>
      <c r="L153" s="111" t="s">
        <v>1959</v>
      </c>
      <c r="M153" s="111"/>
      <c r="N153" s="111" t="s">
        <v>1565</v>
      </c>
      <c r="O153" s="111" t="s">
        <v>2063</v>
      </c>
      <c r="P153" s="113">
        <v>15.988498851461699</v>
      </c>
      <c r="Q153" s="113">
        <v>100.08435945487</v>
      </c>
      <c r="R153" s="114" t="s">
        <v>2064</v>
      </c>
      <c r="S153" s="114" t="s">
        <v>2065</v>
      </c>
      <c r="T153" s="115" t="s">
        <v>2066</v>
      </c>
      <c r="U153" s="115" t="s">
        <v>2067</v>
      </c>
      <c r="V153" s="115"/>
      <c r="W153" s="115" t="s">
        <v>2068</v>
      </c>
      <c r="X153" s="115"/>
      <c r="Y153" s="115"/>
      <c r="Z153" s="181"/>
      <c r="AA153" s="181"/>
      <c r="AB153" s="115"/>
      <c r="AC153" s="211"/>
      <c r="AD153" s="166" t="s">
        <v>1948</v>
      </c>
      <c r="AE153" s="166" t="s">
        <v>1949</v>
      </c>
      <c r="AF153" s="117" t="s">
        <v>690</v>
      </c>
      <c r="AG153" s="132">
        <v>44966</v>
      </c>
      <c r="AH153" s="168" t="s">
        <v>691</v>
      </c>
      <c r="AI153" s="118" t="s">
        <v>692</v>
      </c>
      <c r="AJ153" s="145">
        <v>6</v>
      </c>
      <c r="AK153" s="146">
        <v>8</v>
      </c>
      <c r="AL153" s="146">
        <v>3</v>
      </c>
      <c r="AM153" s="146">
        <v>48</v>
      </c>
      <c r="AN153" s="147">
        <v>1</v>
      </c>
      <c r="AO153" s="147">
        <v>1</v>
      </c>
      <c r="AP153" s="240" t="s">
        <v>2069</v>
      </c>
      <c r="AQ153" s="147" t="s">
        <v>752</v>
      </c>
      <c r="AR153" s="147">
        <v>3</v>
      </c>
      <c r="AS153" s="147"/>
      <c r="AT153" s="138">
        <v>44970</v>
      </c>
      <c r="AU153" s="294" t="s">
        <v>1572</v>
      </c>
      <c r="AV153" s="234" t="s">
        <v>696</v>
      </c>
      <c r="AW153" s="150"/>
      <c r="AX153" s="147"/>
      <c r="AY153" s="147"/>
      <c r="AZ153" s="147"/>
      <c r="BA153" s="147" t="s">
        <v>697</v>
      </c>
      <c r="BB153" s="147"/>
      <c r="BC153" s="147"/>
      <c r="BD153" s="235" t="s">
        <v>698</v>
      </c>
      <c r="BE153" s="150"/>
      <c r="BF153" s="150"/>
      <c r="BG153" s="237" t="s">
        <v>699</v>
      </c>
      <c r="BH153" s="237" t="s">
        <v>700</v>
      </c>
      <c r="BI153" s="237" t="s">
        <v>701</v>
      </c>
      <c r="BJ153" s="152"/>
      <c r="BK153" s="152"/>
      <c r="BL153" s="153"/>
      <c r="BM153" s="154"/>
      <c r="BN153" s="111" t="s">
        <v>2070</v>
      </c>
      <c r="BO153" s="131" t="s">
        <v>2062</v>
      </c>
      <c r="BP153" s="131" t="s">
        <v>703</v>
      </c>
      <c r="BQ153" s="116" t="s">
        <v>704</v>
      </c>
      <c r="BR153" s="314" t="s">
        <v>1143</v>
      </c>
      <c r="BS153" s="132">
        <v>44966</v>
      </c>
      <c r="BT153" s="133">
        <v>100</v>
      </c>
      <c r="BU153" s="132">
        <v>44966</v>
      </c>
      <c r="BV153" s="132"/>
      <c r="BW153" s="132"/>
      <c r="BX153" s="134"/>
      <c r="BY153" s="134"/>
      <c r="BZ153" s="134"/>
      <c r="CA153" s="132"/>
      <c r="CB153" s="135"/>
      <c r="CC153" s="132"/>
      <c r="CD153" s="132"/>
      <c r="CE153" s="136"/>
      <c r="CF153" s="136"/>
      <c r="CG153" s="136"/>
      <c r="CH153" s="135"/>
      <c r="CI153" s="129" t="s">
        <v>701</v>
      </c>
      <c r="CJ153" s="117">
        <v>45010</v>
      </c>
      <c r="CK153" s="117">
        <v>45010</v>
      </c>
      <c r="CL153" s="117"/>
      <c r="CM153" s="117">
        <v>45010</v>
      </c>
      <c r="CN153" s="133">
        <v>100</v>
      </c>
      <c r="CO153" s="117">
        <v>45010</v>
      </c>
      <c r="CP153" s="117"/>
      <c r="CQ153" s="117">
        <v>45043</v>
      </c>
      <c r="CR153" s="117">
        <v>45043</v>
      </c>
      <c r="CS153" s="117"/>
      <c r="CT153" s="117">
        <v>45043</v>
      </c>
      <c r="CU153" s="133">
        <v>100</v>
      </c>
      <c r="CV153" s="117">
        <v>45043</v>
      </c>
      <c r="CW153" s="117"/>
      <c r="CX153" s="147"/>
      <c r="CY153" s="147"/>
      <c r="CZ153" s="117">
        <v>45010</v>
      </c>
      <c r="DA153" s="117">
        <v>45010</v>
      </c>
      <c r="DB153" s="117"/>
      <c r="DC153" s="117">
        <v>45010</v>
      </c>
      <c r="DD153" s="133">
        <v>100</v>
      </c>
      <c r="DE153" s="117">
        <v>45010</v>
      </c>
      <c r="DF153" s="138"/>
      <c r="DG153" s="138">
        <v>45019</v>
      </c>
      <c r="DH153" s="139" t="s">
        <v>4413</v>
      </c>
      <c r="DI153" s="117">
        <v>45036</v>
      </c>
      <c r="DJ153" s="117">
        <v>45036</v>
      </c>
      <c r="DK153" s="117">
        <v>45036</v>
      </c>
      <c r="DL153" s="117">
        <v>45036</v>
      </c>
      <c r="DM153" s="117"/>
      <c r="DN153" s="117"/>
      <c r="DO153" s="117"/>
      <c r="DP153" s="117"/>
      <c r="DQ153" s="140"/>
      <c r="DR153" s="117"/>
      <c r="DS153" s="117"/>
      <c r="DT153" s="117"/>
      <c r="DU153" s="117"/>
      <c r="DV153" s="117"/>
      <c r="DW153" s="117"/>
      <c r="DX153" s="133"/>
      <c r="DY153" s="117"/>
      <c r="DZ153" s="117"/>
      <c r="EA153" s="117">
        <v>45043</v>
      </c>
      <c r="EB153" s="117">
        <v>45043</v>
      </c>
      <c r="EC153" s="117"/>
      <c r="ED153" s="117">
        <v>45043</v>
      </c>
      <c r="EE153" s="116">
        <v>100</v>
      </c>
      <c r="EF153" s="117">
        <v>45043</v>
      </c>
      <c r="EG153" s="117" t="s">
        <v>4465</v>
      </c>
      <c r="EH153" s="117">
        <v>45051</v>
      </c>
      <c r="EI153" s="117">
        <v>45051</v>
      </c>
      <c r="EJ153" s="117"/>
      <c r="EK153" s="117">
        <v>45051</v>
      </c>
      <c r="EL153" s="133">
        <v>100</v>
      </c>
      <c r="EM153" s="117">
        <v>45051</v>
      </c>
      <c r="EN153" s="122" t="s">
        <v>4388</v>
      </c>
      <c r="EO153" s="141"/>
      <c r="EP153" s="141"/>
      <c r="EQ153" s="141"/>
      <c r="ER153" s="141"/>
      <c r="ES153" s="141"/>
      <c r="ET153" s="141"/>
      <c r="EU153" s="141"/>
      <c r="EV153" s="117"/>
      <c r="EW153" s="117"/>
      <c r="EX153" s="117"/>
      <c r="EY153" s="117"/>
      <c r="EZ153" s="117"/>
      <c r="FA153" s="117"/>
      <c r="FB153" s="117"/>
      <c r="FC153" s="117"/>
      <c r="FD153" s="117"/>
      <c r="FE153" s="117"/>
      <c r="FF153" s="117"/>
      <c r="FG153" s="133"/>
      <c r="FH153" s="133"/>
      <c r="FI153" s="117"/>
      <c r="FJ153" s="142"/>
      <c r="FK153" s="142"/>
      <c r="FL153" s="143"/>
      <c r="FM153" s="143"/>
      <c r="FN153" s="139"/>
      <c r="FO153" s="142"/>
      <c r="FP153" s="142"/>
      <c r="FQ153" s="143"/>
      <c r="FR153" s="143"/>
      <c r="FS153" s="139"/>
    </row>
    <row r="154" spans="1:175" ht="20.100000000000001" customHeight="1" x14ac:dyDescent="0.5">
      <c r="A154" s="109">
        <v>153</v>
      </c>
      <c r="B154" s="109" t="s">
        <v>674</v>
      </c>
      <c r="C154" s="109">
        <v>153</v>
      </c>
      <c r="D154" s="110" t="s">
        <v>675</v>
      </c>
      <c r="E154" s="110" t="s">
        <v>676</v>
      </c>
      <c r="F154" s="110" t="s">
        <v>1561</v>
      </c>
      <c r="G154" s="111" t="s">
        <v>179</v>
      </c>
      <c r="H154" s="110" t="s">
        <v>2071</v>
      </c>
      <c r="I154" s="110" t="s">
        <v>2072</v>
      </c>
      <c r="J154" s="110"/>
      <c r="K154" s="111" t="s">
        <v>2073</v>
      </c>
      <c r="L154" s="111" t="s">
        <v>2024</v>
      </c>
      <c r="M154" s="111"/>
      <c r="N154" s="111" t="s">
        <v>1565</v>
      </c>
      <c r="O154" s="111" t="s">
        <v>2075</v>
      </c>
      <c r="P154" s="113">
        <v>15.880757080545701</v>
      </c>
      <c r="Q154" s="113">
        <v>100.056944557338</v>
      </c>
      <c r="R154" s="114" t="s">
        <v>2076</v>
      </c>
      <c r="S154" s="114" t="s">
        <v>2077</v>
      </c>
      <c r="T154" s="115" t="s">
        <v>2078</v>
      </c>
      <c r="U154" s="115" t="s">
        <v>2079</v>
      </c>
      <c r="V154" s="115"/>
      <c r="W154" s="115" t="s">
        <v>2080</v>
      </c>
      <c r="X154" s="115"/>
      <c r="Y154" s="115"/>
      <c r="Z154" s="181"/>
      <c r="AA154" s="181"/>
      <c r="AB154" s="115"/>
      <c r="AC154" s="211"/>
      <c r="AD154" s="166" t="s">
        <v>1948</v>
      </c>
      <c r="AE154" s="166" t="s">
        <v>1949</v>
      </c>
      <c r="AF154" s="117" t="s">
        <v>690</v>
      </c>
      <c r="AG154" s="132">
        <v>44966</v>
      </c>
      <c r="AH154" s="168" t="s">
        <v>691</v>
      </c>
      <c r="AI154" s="118" t="s">
        <v>692</v>
      </c>
      <c r="AJ154" s="145">
        <v>8</v>
      </c>
      <c r="AK154" s="146">
        <v>10</v>
      </c>
      <c r="AL154" s="146">
        <v>3.5</v>
      </c>
      <c r="AM154" s="146">
        <v>80</v>
      </c>
      <c r="AN154" s="147">
        <v>1</v>
      </c>
      <c r="AO154" s="147">
        <v>1</v>
      </c>
      <c r="AP154" s="240" t="s">
        <v>2081</v>
      </c>
      <c r="AQ154" s="147" t="s">
        <v>848</v>
      </c>
      <c r="AR154" s="147">
        <v>3</v>
      </c>
      <c r="AS154" s="147"/>
      <c r="AT154" s="138">
        <v>44970</v>
      </c>
      <c r="AU154" s="142"/>
      <c r="AV154" s="149" t="s">
        <v>2082</v>
      </c>
      <c r="AW154" s="235" t="s">
        <v>2083</v>
      </c>
      <c r="AX154" s="147"/>
      <c r="AY154" s="147" t="s">
        <v>2084</v>
      </c>
      <c r="AZ154" s="147"/>
      <c r="BA154" s="147"/>
      <c r="BB154" s="147"/>
      <c r="BC154" s="147"/>
      <c r="BD154" s="235" t="s">
        <v>698</v>
      </c>
      <c r="BE154" s="150"/>
      <c r="BF154" s="150"/>
      <c r="BG154" s="237" t="s">
        <v>699</v>
      </c>
      <c r="BH154" s="237" t="s">
        <v>700</v>
      </c>
      <c r="BI154" s="237" t="s">
        <v>701</v>
      </c>
      <c r="BJ154" s="152"/>
      <c r="BK154" s="152"/>
      <c r="BL154" s="153"/>
      <c r="BM154" s="154"/>
      <c r="BN154" s="111" t="s">
        <v>2074</v>
      </c>
      <c r="BO154" s="130" t="s">
        <v>2074</v>
      </c>
      <c r="BP154" s="130"/>
      <c r="BQ154" s="116" t="s">
        <v>704</v>
      </c>
      <c r="BR154" s="116" t="s">
        <v>1143</v>
      </c>
      <c r="BS154" s="132">
        <v>44966</v>
      </c>
      <c r="BT154" s="133">
        <v>100</v>
      </c>
      <c r="BU154" s="132">
        <v>44966</v>
      </c>
      <c r="BV154" s="132"/>
      <c r="BW154" s="132"/>
      <c r="BX154" s="134"/>
      <c r="BY154" s="134"/>
      <c r="BZ154" s="134"/>
      <c r="CA154" s="132"/>
      <c r="CB154" s="135"/>
      <c r="CC154" s="132"/>
      <c r="CD154" s="132"/>
      <c r="CE154" s="136"/>
      <c r="CF154" s="136"/>
      <c r="CG154" s="136"/>
      <c r="CH154" s="135"/>
      <c r="CI154" s="129" t="s">
        <v>701</v>
      </c>
      <c r="CJ154" s="117">
        <v>45023</v>
      </c>
      <c r="CK154" s="117">
        <v>45023</v>
      </c>
      <c r="CL154" s="117"/>
      <c r="CM154" s="117">
        <v>45023</v>
      </c>
      <c r="CN154" s="133">
        <v>100</v>
      </c>
      <c r="CO154" s="117">
        <v>45023</v>
      </c>
      <c r="CP154" s="117"/>
      <c r="CQ154" s="117">
        <v>45041</v>
      </c>
      <c r="CR154" s="117">
        <v>45041</v>
      </c>
      <c r="CS154" s="117"/>
      <c r="CT154" s="117">
        <v>45041</v>
      </c>
      <c r="CU154" s="133">
        <v>100</v>
      </c>
      <c r="CV154" s="117">
        <v>45041</v>
      </c>
      <c r="CW154" s="117"/>
      <c r="CX154" s="147"/>
      <c r="CY154" s="147" t="s">
        <v>2084</v>
      </c>
      <c r="CZ154" s="117">
        <v>45023</v>
      </c>
      <c r="DA154" s="117">
        <v>45023</v>
      </c>
      <c r="DB154" s="117"/>
      <c r="DC154" s="117">
        <v>45023</v>
      </c>
      <c r="DD154" s="133">
        <v>100</v>
      </c>
      <c r="DE154" s="117">
        <v>45023</v>
      </c>
      <c r="DF154" s="138"/>
      <c r="DG154" s="138">
        <v>45023</v>
      </c>
      <c r="DH154" s="139" t="s">
        <v>4387</v>
      </c>
      <c r="DI154" s="117">
        <v>45043</v>
      </c>
      <c r="DJ154" s="117">
        <v>45043</v>
      </c>
      <c r="DK154" s="117">
        <v>45043</v>
      </c>
      <c r="DL154" s="117">
        <v>45043</v>
      </c>
      <c r="DM154" s="117"/>
      <c r="DN154" s="117"/>
      <c r="DO154" s="117"/>
      <c r="DP154" s="117"/>
      <c r="DQ154" s="140"/>
      <c r="DR154" s="117"/>
      <c r="DS154" s="117"/>
      <c r="DT154" s="117">
        <v>45050</v>
      </c>
      <c r="DU154" s="117">
        <v>45050</v>
      </c>
      <c r="DV154" s="117"/>
      <c r="DW154" s="117">
        <v>45050</v>
      </c>
      <c r="DX154" s="133">
        <v>100</v>
      </c>
      <c r="DY154" s="117">
        <v>45050</v>
      </c>
      <c r="DZ154" s="117"/>
      <c r="EA154" s="117"/>
      <c r="EB154" s="117"/>
      <c r="EC154" s="117"/>
      <c r="ED154" s="117"/>
      <c r="EE154" s="116"/>
      <c r="EF154" s="117"/>
      <c r="EG154" s="117"/>
      <c r="EH154" s="117">
        <v>45051</v>
      </c>
      <c r="EI154" s="117">
        <v>45051</v>
      </c>
      <c r="EJ154" s="117">
        <v>45051</v>
      </c>
      <c r="EK154" s="117">
        <v>45052</v>
      </c>
      <c r="EL154" s="116">
        <v>60</v>
      </c>
      <c r="EM154" s="117"/>
      <c r="EN154" s="122" t="s">
        <v>4484</v>
      </c>
      <c r="EO154" s="141"/>
      <c r="EP154" s="141"/>
      <c r="EQ154" s="141"/>
      <c r="ER154" s="141"/>
      <c r="ES154" s="141"/>
      <c r="ET154" s="141"/>
      <c r="EU154" s="141"/>
      <c r="EV154" s="117"/>
      <c r="EW154" s="117"/>
      <c r="EX154" s="117"/>
      <c r="EY154" s="117"/>
      <c r="EZ154" s="117"/>
      <c r="FA154" s="117"/>
      <c r="FB154" s="117"/>
      <c r="FC154" s="117"/>
      <c r="FD154" s="117"/>
      <c r="FE154" s="117"/>
      <c r="FF154" s="117"/>
      <c r="FG154" s="133"/>
      <c r="FH154" s="133"/>
      <c r="FI154" s="117"/>
      <c r="FJ154" s="142"/>
      <c r="FK154" s="142"/>
      <c r="FL154" s="143">
        <v>243354</v>
      </c>
      <c r="FM154" s="143">
        <v>243354</v>
      </c>
      <c r="FN154" s="139" t="s">
        <v>708</v>
      </c>
      <c r="FO154" s="142"/>
      <c r="FP154" s="142"/>
      <c r="FQ154" s="143">
        <v>243354</v>
      </c>
      <c r="FR154" s="143">
        <v>243354</v>
      </c>
      <c r="FS154" s="139" t="s">
        <v>708</v>
      </c>
    </row>
    <row r="155" spans="1:175" ht="20.100000000000001" customHeight="1" x14ac:dyDescent="0.5">
      <c r="A155" s="109">
        <v>154</v>
      </c>
      <c r="B155" s="109" t="s">
        <v>674</v>
      </c>
      <c r="C155" s="109">
        <v>154</v>
      </c>
      <c r="D155" s="110" t="s">
        <v>675</v>
      </c>
      <c r="E155" s="110" t="s">
        <v>676</v>
      </c>
      <c r="F155" s="110" t="s">
        <v>677</v>
      </c>
      <c r="G155" s="111" t="s">
        <v>209</v>
      </c>
      <c r="H155" s="110" t="s">
        <v>2085</v>
      </c>
      <c r="I155" s="110" t="s">
        <v>2086</v>
      </c>
      <c r="J155" s="331"/>
      <c r="K155" s="324" t="s">
        <v>2087</v>
      </c>
      <c r="L155" s="111"/>
      <c r="M155" s="111" t="s">
        <v>1003</v>
      </c>
      <c r="N155" s="111" t="s">
        <v>682</v>
      </c>
      <c r="O155" s="112" t="s">
        <v>2088</v>
      </c>
      <c r="P155" s="113">
        <v>13.8971245231641</v>
      </c>
      <c r="Q155" s="113">
        <v>100.477916837365</v>
      </c>
      <c r="R155" s="114" t="s">
        <v>2089</v>
      </c>
      <c r="S155" s="114" t="s">
        <v>2090</v>
      </c>
      <c r="T155" s="115" t="s">
        <v>2091</v>
      </c>
      <c r="U155" s="166" t="s">
        <v>2092</v>
      </c>
      <c r="V155" s="166"/>
      <c r="W155" s="167" t="s">
        <v>2093</v>
      </c>
      <c r="X155" s="167"/>
      <c r="Y155" s="115"/>
      <c r="Z155" s="181"/>
      <c r="AA155" s="181"/>
      <c r="AB155" s="167"/>
      <c r="AC155" s="211"/>
      <c r="AD155" s="167" t="s">
        <v>762</v>
      </c>
      <c r="AE155" s="167" t="s">
        <v>763</v>
      </c>
      <c r="AF155" s="117" t="s">
        <v>690</v>
      </c>
      <c r="AG155" s="132">
        <v>44963</v>
      </c>
      <c r="AH155" s="118" t="s">
        <v>691</v>
      </c>
      <c r="AI155" s="118" t="s">
        <v>692</v>
      </c>
      <c r="AJ155" s="145">
        <v>7</v>
      </c>
      <c r="AK155" s="146">
        <v>8.1999999999999993</v>
      </c>
      <c r="AL155" s="146">
        <v>2.9</v>
      </c>
      <c r="AM155" s="146">
        <v>57.4</v>
      </c>
      <c r="AN155" s="147">
        <v>1</v>
      </c>
      <c r="AO155" s="147">
        <v>5</v>
      </c>
      <c r="AP155" s="240"/>
      <c r="AQ155" s="147" t="s">
        <v>2094</v>
      </c>
      <c r="AR155" s="147">
        <v>3</v>
      </c>
      <c r="AS155" s="147"/>
      <c r="AT155" s="138">
        <v>44964</v>
      </c>
      <c r="AU155" s="294" t="s">
        <v>2095</v>
      </c>
      <c r="AV155" s="234" t="s">
        <v>696</v>
      </c>
      <c r="AW155" s="235"/>
      <c r="AX155" s="236"/>
      <c r="AY155" s="236"/>
      <c r="AZ155" s="236" t="s">
        <v>1816</v>
      </c>
      <c r="BA155" s="236"/>
      <c r="BB155" s="236"/>
      <c r="BC155" s="236" t="s">
        <v>697</v>
      </c>
      <c r="BD155" s="235" t="s">
        <v>698</v>
      </c>
      <c r="BE155" s="235"/>
      <c r="BF155" s="235"/>
      <c r="BG155" s="237" t="s">
        <v>699</v>
      </c>
      <c r="BH155" s="237" t="s">
        <v>700</v>
      </c>
      <c r="BI155" s="237" t="s">
        <v>701</v>
      </c>
      <c r="BJ155" s="238"/>
      <c r="BK155" s="238"/>
      <c r="BL155" s="170" t="s">
        <v>1825</v>
      </c>
      <c r="BM155" s="154"/>
      <c r="BN155" s="111" t="s">
        <v>2088</v>
      </c>
      <c r="BO155" s="130" t="s">
        <v>2088</v>
      </c>
      <c r="BP155" s="130"/>
      <c r="BQ155" s="116" t="s">
        <v>704</v>
      </c>
      <c r="BR155" s="116" t="s">
        <v>705</v>
      </c>
      <c r="BS155" s="132">
        <v>44963</v>
      </c>
      <c r="BT155" s="133">
        <v>100</v>
      </c>
      <c r="BU155" s="132">
        <v>44963</v>
      </c>
      <c r="BV155" s="132"/>
      <c r="BW155" s="132"/>
      <c r="BX155" s="134"/>
      <c r="BY155" s="134"/>
      <c r="BZ155" s="134"/>
      <c r="CA155" s="132"/>
      <c r="CB155" s="135"/>
      <c r="CC155" s="132"/>
      <c r="CD155" s="132"/>
      <c r="CE155" s="136"/>
      <c r="CF155" s="136"/>
      <c r="CG155" s="136"/>
      <c r="CH155" s="135"/>
      <c r="CI155" s="129" t="s">
        <v>701</v>
      </c>
      <c r="CJ155" s="117">
        <v>45001</v>
      </c>
      <c r="CK155" s="117">
        <v>45001</v>
      </c>
      <c r="CL155" s="132"/>
      <c r="CM155" s="117">
        <v>45001</v>
      </c>
      <c r="CN155" s="133">
        <v>100</v>
      </c>
      <c r="CO155" s="117">
        <v>45001</v>
      </c>
      <c r="CP155" s="117"/>
      <c r="CQ155" s="137" t="s">
        <v>706</v>
      </c>
      <c r="CR155" s="132"/>
      <c r="CS155" s="117"/>
      <c r="CT155" s="132"/>
      <c r="CU155" s="133"/>
      <c r="CV155" s="137" t="s">
        <v>4382</v>
      </c>
      <c r="CW155" s="117"/>
      <c r="CX155" s="236"/>
      <c r="CY155" s="236"/>
      <c r="CZ155" s="117">
        <v>45000</v>
      </c>
      <c r="DA155" s="117">
        <v>45002</v>
      </c>
      <c r="DB155" s="117"/>
      <c r="DC155" s="117">
        <v>45003</v>
      </c>
      <c r="DD155" s="133">
        <v>100</v>
      </c>
      <c r="DE155" s="117">
        <v>45021</v>
      </c>
      <c r="DF155" s="138"/>
      <c r="DG155" s="138">
        <v>45012</v>
      </c>
      <c r="DH155" s="139" t="s">
        <v>4383</v>
      </c>
      <c r="DI155" s="117">
        <v>45042</v>
      </c>
      <c r="DJ155" s="117">
        <v>45042</v>
      </c>
      <c r="DK155" s="117">
        <v>45042</v>
      </c>
      <c r="DL155" s="117">
        <v>45042</v>
      </c>
      <c r="DM155" s="117"/>
      <c r="DN155" s="117"/>
      <c r="DO155" s="117"/>
      <c r="DP155" s="117"/>
      <c r="DQ155" s="140"/>
      <c r="DR155" s="117"/>
      <c r="DS155" s="117"/>
      <c r="DT155" s="117">
        <v>45026</v>
      </c>
      <c r="DU155" s="117">
        <v>45026</v>
      </c>
      <c r="DV155" s="117"/>
      <c r="DW155" s="117">
        <v>45027</v>
      </c>
      <c r="DX155" s="133">
        <v>100</v>
      </c>
      <c r="DY155" s="117">
        <v>45042</v>
      </c>
      <c r="DZ155" s="117"/>
      <c r="EA155" s="117">
        <v>45033</v>
      </c>
      <c r="EB155" s="117">
        <v>45033</v>
      </c>
      <c r="EC155" s="117"/>
      <c r="ED155" s="117">
        <v>45033</v>
      </c>
      <c r="EE155" s="116">
        <v>100</v>
      </c>
      <c r="EF155" s="117">
        <v>45033</v>
      </c>
      <c r="EG155" s="117" t="s">
        <v>740</v>
      </c>
      <c r="EH155" s="117">
        <v>45033</v>
      </c>
      <c r="EI155" s="117">
        <v>45033</v>
      </c>
      <c r="EJ155" s="117"/>
      <c r="EK155" s="117">
        <v>45033</v>
      </c>
      <c r="EL155" s="116">
        <v>100</v>
      </c>
      <c r="EM155" s="117">
        <v>45033</v>
      </c>
      <c r="EN155" s="122" t="s">
        <v>740</v>
      </c>
      <c r="EO155" s="141"/>
      <c r="EP155" s="141"/>
      <c r="EQ155" s="141"/>
      <c r="ER155" s="141"/>
      <c r="ES155" s="141"/>
      <c r="ET155" s="141"/>
      <c r="EU155" s="141"/>
      <c r="EV155" s="117"/>
      <c r="EW155" s="117"/>
      <c r="EX155" s="117"/>
      <c r="EY155" s="117"/>
      <c r="EZ155" s="117"/>
      <c r="FA155" s="117"/>
      <c r="FB155" s="117"/>
      <c r="FC155" s="117"/>
      <c r="FD155" s="117"/>
      <c r="FE155" s="117"/>
      <c r="FF155" s="117"/>
      <c r="FG155" s="133"/>
      <c r="FH155" s="133"/>
      <c r="FI155" s="117"/>
      <c r="FJ155" s="142"/>
      <c r="FK155" s="142"/>
      <c r="FL155" s="143"/>
      <c r="FM155" s="143"/>
      <c r="FN155" s="139"/>
      <c r="FO155" s="142"/>
      <c r="FP155" s="142"/>
      <c r="FQ155" s="143"/>
      <c r="FR155" s="143"/>
      <c r="FS155" s="139"/>
    </row>
    <row r="156" spans="1:175" ht="20.100000000000001" customHeight="1" x14ac:dyDescent="0.5">
      <c r="A156" s="109">
        <v>155</v>
      </c>
      <c r="B156" s="109" t="s">
        <v>674</v>
      </c>
      <c r="C156" s="109">
        <v>155</v>
      </c>
      <c r="D156" s="110" t="s">
        <v>675</v>
      </c>
      <c r="E156" s="110" t="s">
        <v>676</v>
      </c>
      <c r="F156" s="110" t="s">
        <v>677</v>
      </c>
      <c r="G156" s="111" t="s">
        <v>209</v>
      </c>
      <c r="H156" s="110" t="s">
        <v>1203</v>
      </c>
      <c r="I156" s="110" t="s">
        <v>2096</v>
      </c>
      <c r="J156" s="331"/>
      <c r="K156" s="324" t="s">
        <v>2097</v>
      </c>
      <c r="L156" s="111"/>
      <c r="M156" s="111" t="s">
        <v>2098</v>
      </c>
      <c r="N156" s="111" t="s">
        <v>682</v>
      </c>
      <c r="O156" s="209" t="s">
        <v>2100</v>
      </c>
      <c r="P156" s="113">
        <v>13.894822954631399</v>
      </c>
      <c r="Q156" s="113">
        <v>100.497481136479</v>
      </c>
      <c r="R156" s="114" t="s">
        <v>2101</v>
      </c>
      <c r="S156" s="114" t="s">
        <v>2102</v>
      </c>
      <c r="T156" s="115"/>
      <c r="U156" s="166"/>
      <c r="V156" s="166"/>
      <c r="W156" s="167"/>
      <c r="X156" s="180" t="s">
        <v>2099</v>
      </c>
      <c r="Y156" s="115" t="s">
        <v>4512</v>
      </c>
      <c r="Z156" s="181">
        <v>13.8731570188587</v>
      </c>
      <c r="AA156" s="181">
        <v>100.520033940451</v>
      </c>
      <c r="AB156" s="180" t="s">
        <v>4513</v>
      </c>
      <c r="AC156" s="211" t="s">
        <v>4514</v>
      </c>
      <c r="AD156" s="167" t="s">
        <v>762</v>
      </c>
      <c r="AE156" s="167" t="s">
        <v>763</v>
      </c>
      <c r="AF156" s="117" t="s">
        <v>690</v>
      </c>
      <c r="AG156" s="132">
        <v>44963</v>
      </c>
      <c r="AH156" s="118" t="s">
        <v>691</v>
      </c>
      <c r="AI156" s="118" t="s">
        <v>692</v>
      </c>
      <c r="AJ156" s="145">
        <v>6</v>
      </c>
      <c r="AK156" s="146">
        <v>9</v>
      </c>
      <c r="AL156" s="146">
        <v>2.8</v>
      </c>
      <c r="AM156" s="146">
        <v>54</v>
      </c>
      <c r="AN156" s="147">
        <v>1</v>
      </c>
      <c r="AO156" s="147">
        <v>1</v>
      </c>
      <c r="AP156" s="240"/>
      <c r="AQ156" s="147" t="s">
        <v>848</v>
      </c>
      <c r="AR156" s="147">
        <v>1</v>
      </c>
      <c r="AS156" s="147"/>
      <c r="AT156" s="138">
        <v>44964</v>
      </c>
      <c r="AU156" s="294" t="s">
        <v>2103</v>
      </c>
      <c r="AV156" s="234" t="s">
        <v>696</v>
      </c>
      <c r="AW156" s="235"/>
      <c r="AX156" s="236"/>
      <c r="AY156" s="236"/>
      <c r="AZ156" s="236" t="s">
        <v>1816</v>
      </c>
      <c r="BA156" s="236"/>
      <c r="BB156" s="236"/>
      <c r="BC156" s="236" t="s">
        <v>697</v>
      </c>
      <c r="BD156" s="235"/>
      <c r="BE156" s="235" t="s">
        <v>2104</v>
      </c>
      <c r="BF156" s="158">
        <v>3</v>
      </c>
      <c r="BG156" s="237" t="s">
        <v>699</v>
      </c>
      <c r="BH156" s="321" t="s">
        <v>700</v>
      </c>
      <c r="BI156" s="237" t="s">
        <v>701</v>
      </c>
      <c r="BJ156" s="238"/>
      <c r="BK156" s="238"/>
      <c r="BL156" s="170" t="s">
        <v>1825</v>
      </c>
      <c r="BM156" s="154"/>
      <c r="BN156" s="111" t="s">
        <v>2105</v>
      </c>
      <c r="BO156" s="130" t="s">
        <v>2099</v>
      </c>
      <c r="BP156" s="196" t="s">
        <v>795</v>
      </c>
      <c r="BQ156" s="116" t="s">
        <v>704</v>
      </c>
      <c r="BR156" s="116" t="s">
        <v>705</v>
      </c>
      <c r="BS156" s="132">
        <v>44963</v>
      </c>
      <c r="BT156" s="133">
        <v>100</v>
      </c>
      <c r="BU156" s="132">
        <v>44963</v>
      </c>
      <c r="BV156" s="132"/>
      <c r="BW156" s="132"/>
      <c r="BX156" s="134" t="s">
        <v>616</v>
      </c>
      <c r="BY156" s="134" t="s">
        <v>616</v>
      </c>
      <c r="BZ156" s="134"/>
      <c r="CA156" s="132"/>
      <c r="CB156" s="201" t="s">
        <v>2099</v>
      </c>
      <c r="CC156" s="202" t="s">
        <v>796</v>
      </c>
      <c r="CD156" s="132"/>
      <c r="CE156" s="136"/>
      <c r="CF156" s="136"/>
      <c r="CG156" s="136"/>
      <c r="CH156" s="135"/>
      <c r="CI156" s="129" t="s">
        <v>701</v>
      </c>
      <c r="CJ156" s="132">
        <v>45045</v>
      </c>
      <c r="CK156" s="132">
        <v>45045</v>
      </c>
      <c r="CL156" s="117"/>
      <c r="CM156" s="132">
        <v>45045</v>
      </c>
      <c r="CN156" s="133">
        <v>100</v>
      </c>
      <c r="CO156" s="132">
        <v>45045</v>
      </c>
      <c r="CP156" s="117"/>
      <c r="CQ156" s="132">
        <v>45045</v>
      </c>
      <c r="CR156" s="132">
        <v>45045</v>
      </c>
      <c r="CS156" s="117"/>
      <c r="CT156" s="132">
        <v>45045</v>
      </c>
      <c r="CU156" s="133">
        <v>100</v>
      </c>
      <c r="CV156" s="132">
        <v>45045</v>
      </c>
      <c r="CW156" s="117"/>
      <c r="CX156" s="236"/>
      <c r="CY156" s="236"/>
      <c r="CZ156" s="117">
        <v>45044</v>
      </c>
      <c r="DA156" s="117">
        <v>45044</v>
      </c>
      <c r="DB156" s="117">
        <v>45044</v>
      </c>
      <c r="DC156" s="117">
        <v>45045</v>
      </c>
      <c r="DD156" s="133">
        <v>90</v>
      </c>
      <c r="DE156" s="117"/>
      <c r="DF156" s="138"/>
      <c r="DG156" s="138">
        <v>45051</v>
      </c>
      <c r="DH156" s="139" t="s">
        <v>4401</v>
      </c>
      <c r="DI156" s="117"/>
      <c r="DJ156" s="117"/>
      <c r="DK156" s="117"/>
      <c r="DL156" s="117"/>
      <c r="DM156" s="117"/>
      <c r="DN156" s="117"/>
      <c r="DO156" s="117"/>
      <c r="DP156" s="117"/>
      <c r="DQ156" s="140"/>
      <c r="DR156" s="117"/>
      <c r="DS156" s="117"/>
      <c r="DT156" s="117"/>
      <c r="DU156" s="117"/>
      <c r="DV156" s="117"/>
      <c r="DW156" s="117"/>
      <c r="DX156" s="133"/>
      <c r="DY156" s="117"/>
      <c r="DZ156" s="117"/>
      <c r="EA156" s="117"/>
      <c r="EB156" s="117"/>
      <c r="EC156" s="117"/>
      <c r="ED156" s="117"/>
      <c r="EE156" s="116"/>
      <c r="EF156" s="117"/>
      <c r="EG156" s="117"/>
      <c r="EH156" s="117"/>
      <c r="EI156" s="117"/>
      <c r="EJ156" s="117"/>
      <c r="EK156" s="117"/>
      <c r="EL156" s="133"/>
      <c r="EM156" s="117"/>
      <c r="EN156" s="122"/>
      <c r="EO156" s="141"/>
      <c r="EP156" s="141"/>
      <c r="EQ156" s="141"/>
      <c r="ER156" s="141"/>
      <c r="ES156" s="141"/>
      <c r="ET156" s="141"/>
      <c r="EU156" s="141"/>
      <c r="EV156" s="117"/>
      <c r="EW156" s="117"/>
      <c r="EX156" s="117"/>
      <c r="EY156" s="117"/>
      <c r="EZ156" s="117"/>
      <c r="FA156" s="117"/>
      <c r="FB156" s="117"/>
      <c r="FC156" s="117"/>
      <c r="FD156" s="117"/>
      <c r="FE156" s="117"/>
      <c r="FF156" s="117"/>
      <c r="FG156" s="133"/>
      <c r="FH156" s="133"/>
      <c r="FI156" s="117"/>
      <c r="FJ156" s="142"/>
      <c r="FK156" s="142"/>
      <c r="FL156" s="143">
        <v>243346</v>
      </c>
      <c r="FM156" s="143">
        <v>243346</v>
      </c>
      <c r="FN156" s="139" t="s">
        <v>708</v>
      </c>
      <c r="FO156" s="142"/>
      <c r="FP156" s="142"/>
      <c r="FQ156" s="143">
        <v>243346</v>
      </c>
      <c r="FR156" s="143">
        <v>243346</v>
      </c>
      <c r="FS156" s="157" t="s">
        <v>729</v>
      </c>
    </row>
    <row r="157" spans="1:175" ht="20.100000000000001" customHeight="1" x14ac:dyDescent="0.5">
      <c r="A157" s="109">
        <v>156</v>
      </c>
      <c r="B157" s="109" t="s">
        <v>674</v>
      </c>
      <c r="C157" s="109">
        <v>156</v>
      </c>
      <c r="D157" s="110" t="s">
        <v>675</v>
      </c>
      <c r="E157" s="110" t="s">
        <v>676</v>
      </c>
      <c r="F157" s="110" t="s">
        <v>677</v>
      </c>
      <c r="G157" s="111" t="s">
        <v>209</v>
      </c>
      <c r="H157" s="110" t="s">
        <v>2106</v>
      </c>
      <c r="I157" s="110" t="s">
        <v>2106</v>
      </c>
      <c r="J157" s="110"/>
      <c r="K157" s="111" t="s">
        <v>2107</v>
      </c>
      <c r="L157" s="111" t="s">
        <v>2108</v>
      </c>
      <c r="M157" s="111" t="s">
        <v>912</v>
      </c>
      <c r="N157" s="111" t="s">
        <v>682</v>
      </c>
      <c r="O157" s="112" t="s">
        <v>2109</v>
      </c>
      <c r="P157" s="113">
        <v>13.805158157892</v>
      </c>
      <c r="Q157" s="113">
        <v>100.503205708642</v>
      </c>
      <c r="R157" s="114" t="s">
        <v>2110</v>
      </c>
      <c r="S157" s="114" t="s">
        <v>2111</v>
      </c>
      <c r="T157" s="115" t="s">
        <v>2112</v>
      </c>
      <c r="U157" s="166" t="s">
        <v>2111</v>
      </c>
      <c r="V157" s="166"/>
      <c r="W157" s="167" t="s">
        <v>2113</v>
      </c>
      <c r="X157" s="167"/>
      <c r="Y157" s="115" t="s">
        <v>4515</v>
      </c>
      <c r="Z157" s="181"/>
      <c r="AA157" s="181"/>
      <c r="AB157" s="167"/>
      <c r="AC157" s="167"/>
      <c r="AD157" s="166" t="s">
        <v>2114</v>
      </c>
      <c r="AE157" s="167" t="s">
        <v>2115</v>
      </c>
      <c r="AF157" s="117" t="s">
        <v>690</v>
      </c>
      <c r="AG157" s="117">
        <v>44967</v>
      </c>
      <c r="AH157" s="118" t="s">
        <v>691</v>
      </c>
      <c r="AI157" s="118" t="s">
        <v>692</v>
      </c>
      <c r="AJ157" s="145">
        <v>9</v>
      </c>
      <c r="AK157" s="146">
        <v>12</v>
      </c>
      <c r="AL157" s="146">
        <v>3.9</v>
      </c>
      <c r="AM157" s="146">
        <v>108</v>
      </c>
      <c r="AN157" s="147">
        <v>1</v>
      </c>
      <c r="AO157" s="147">
        <v>3</v>
      </c>
      <c r="AP157" s="240" t="s">
        <v>2116</v>
      </c>
      <c r="AQ157" s="147" t="s">
        <v>882</v>
      </c>
      <c r="AR157" s="147">
        <v>3</v>
      </c>
      <c r="AS157" s="147"/>
      <c r="AT157" s="138">
        <v>44972</v>
      </c>
      <c r="AU157" s="142"/>
      <c r="AV157" s="234" t="s">
        <v>696</v>
      </c>
      <c r="AW157" s="150"/>
      <c r="AX157" s="147"/>
      <c r="AY157" s="147"/>
      <c r="AZ157" s="147"/>
      <c r="BA157" s="236"/>
      <c r="BB157" s="236"/>
      <c r="BC157" s="236" t="s">
        <v>697</v>
      </c>
      <c r="BD157" s="235" t="s">
        <v>698</v>
      </c>
      <c r="BE157" s="150"/>
      <c r="BF157" s="150"/>
      <c r="BG157" s="237" t="s">
        <v>699</v>
      </c>
      <c r="BH157" s="237" t="s">
        <v>700</v>
      </c>
      <c r="BI157" s="237" t="s">
        <v>701</v>
      </c>
      <c r="BJ157" s="152"/>
      <c r="BK157" s="238"/>
      <c r="BL157" s="170" t="s">
        <v>1825</v>
      </c>
      <c r="BM157" s="154"/>
      <c r="BN157" s="111" t="s">
        <v>2109</v>
      </c>
      <c r="BO157" s="130" t="s">
        <v>2109</v>
      </c>
      <c r="BP157" s="130"/>
      <c r="BQ157" s="116" t="s">
        <v>704</v>
      </c>
      <c r="BR157" s="116" t="s">
        <v>1143</v>
      </c>
      <c r="BS157" s="132">
        <v>44967</v>
      </c>
      <c r="BT157" s="133">
        <v>100</v>
      </c>
      <c r="BU157" s="132">
        <v>44967</v>
      </c>
      <c r="BV157" s="132"/>
      <c r="BW157" s="132"/>
      <c r="BX157" s="134"/>
      <c r="BY157" s="134"/>
      <c r="BZ157" s="134"/>
      <c r="CA157" s="132"/>
      <c r="CB157" s="135"/>
      <c r="CC157" s="132"/>
      <c r="CD157" s="132"/>
      <c r="CE157" s="136"/>
      <c r="CF157" s="136"/>
      <c r="CG157" s="136"/>
      <c r="CH157" s="135"/>
      <c r="CI157" s="129" t="s">
        <v>701</v>
      </c>
      <c r="CJ157" s="117">
        <v>45009</v>
      </c>
      <c r="CK157" s="117">
        <v>45009</v>
      </c>
      <c r="CL157" s="117"/>
      <c r="CM157" s="117">
        <v>45009</v>
      </c>
      <c r="CN157" s="133">
        <v>100</v>
      </c>
      <c r="CO157" s="117">
        <v>45009</v>
      </c>
      <c r="CP157" s="117"/>
      <c r="CQ157" s="137" t="s">
        <v>706</v>
      </c>
      <c r="CR157" s="132"/>
      <c r="CS157" s="117"/>
      <c r="CT157" s="132"/>
      <c r="CU157" s="133"/>
      <c r="CV157" s="137" t="s">
        <v>4382</v>
      </c>
      <c r="CW157" s="117"/>
      <c r="CX157" s="147"/>
      <c r="CY157" s="147"/>
      <c r="CZ157" s="117">
        <v>45009</v>
      </c>
      <c r="DA157" s="117">
        <v>45009</v>
      </c>
      <c r="DB157" s="117">
        <v>45009</v>
      </c>
      <c r="DC157" s="117">
        <v>45010</v>
      </c>
      <c r="DD157" s="133">
        <v>70</v>
      </c>
      <c r="DE157" s="117"/>
      <c r="DF157" s="138" t="s">
        <v>2117</v>
      </c>
      <c r="DG157" s="138">
        <v>45023</v>
      </c>
      <c r="DH157" s="139" t="s">
        <v>4387</v>
      </c>
      <c r="DI157" s="117">
        <v>45037</v>
      </c>
      <c r="DJ157" s="117">
        <v>45037</v>
      </c>
      <c r="DK157" s="117">
        <v>45037</v>
      </c>
      <c r="DL157" s="117">
        <v>45037</v>
      </c>
      <c r="DM157" s="117"/>
      <c r="DN157" s="117"/>
      <c r="DO157" s="117"/>
      <c r="DP157" s="117"/>
      <c r="DQ157" s="140"/>
      <c r="DR157" s="117"/>
      <c r="DS157" s="117"/>
      <c r="DT157" s="117"/>
      <c r="DU157" s="117"/>
      <c r="DV157" s="117"/>
      <c r="DW157" s="117"/>
      <c r="DX157" s="133"/>
      <c r="DY157" s="117"/>
      <c r="DZ157" s="117"/>
      <c r="EA157" s="117"/>
      <c r="EB157" s="117"/>
      <c r="EC157" s="117"/>
      <c r="ED157" s="117"/>
      <c r="EE157" s="116"/>
      <c r="EF157" s="117"/>
      <c r="EG157" s="117"/>
      <c r="EH157" s="117">
        <v>45050</v>
      </c>
      <c r="EI157" s="117">
        <v>45050</v>
      </c>
      <c r="EJ157" s="117">
        <v>45050</v>
      </c>
      <c r="EK157" s="117">
        <v>45051</v>
      </c>
      <c r="EL157" s="116">
        <v>60</v>
      </c>
      <c r="EM157" s="117"/>
      <c r="EN157" s="122" t="s">
        <v>4394</v>
      </c>
      <c r="EO157" s="141"/>
      <c r="EP157" s="141"/>
      <c r="EQ157" s="141"/>
      <c r="ER157" s="141"/>
      <c r="ES157" s="141"/>
      <c r="ET157" s="141"/>
      <c r="EU157" s="141"/>
      <c r="EV157" s="117"/>
      <c r="EW157" s="117"/>
      <c r="EX157" s="117"/>
      <c r="EY157" s="117"/>
      <c r="EZ157" s="117"/>
      <c r="FA157" s="117"/>
      <c r="FB157" s="117"/>
      <c r="FC157" s="117"/>
      <c r="FD157" s="117"/>
      <c r="FE157" s="117"/>
      <c r="FF157" s="117"/>
      <c r="FG157" s="133"/>
      <c r="FH157" s="133"/>
      <c r="FI157" s="117"/>
      <c r="FJ157" s="142"/>
      <c r="FK157" s="142"/>
      <c r="FL157" s="143"/>
      <c r="FM157" s="143"/>
      <c r="FN157" s="139"/>
      <c r="FO157" s="142"/>
      <c r="FP157" s="142"/>
      <c r="FQ157" s="143"/>
      <c r="FR157" s="143"/>
      <c r="FS157" s="139"/>
    </row>
    <row r="158" spans="1:175" ht="20.100000000000001" customHeight="1" x14ac:dyDescent="0.55000000000000004">
      <c r="A158" s="109">
        <v>157</v>
      </c>
      <c r="B158" s="109" t="s">
        <v>674</v>
      </c>
      <c r="C158" s="109">
        <v>157</v>
      </c>
      <c r="D158" s="110" t="s">
        <v>675</v>
      </c>
      <c r="E158" s="110" t="s">
        <v>676</v>
      </c>
      <c r="F158" s="110" t="s">
        <v>677</v>
      </c>
      <c r="G158" s="111" t="s">
        <v>209</v>
      </c>
      <c r="H158" s="110" t="s">
        <v>2118</v>
      </c>
      <c r="I158" s="110" t="s">
        <v>2118</v>
      </c>
      <c r="J158" s="110"/>
      <c r="K158" s="111" t="s">
        <v>2119</v>
      </c>
      <c r="L158" s="111"/>
      <c r="M158" s="111" t="s">
        <v>2120</v>
      </c>
      <c r="N158" s="111" t="s">
        <v>682</v>
      </c>
      <c r="O158" s="259" t="s">
        <v>2121</v>
      </c>
      <c r="P158" s="113">
        <v>13.8412092537472</v>
      </c>
      <c r="Q158" s="113">
        <v>100.355713964353</v>
      </c>
      <c r="R158" s="114" t="s">
        <v>2122</v>
      </c>
      <c r="S158" s="114" t="s">
        <v>2123</v>
      </c>
      <c r="T158" s="115" t="s">
        <v>2124</v>
      </c>
      <c r="U158" s="166" t="s">
        <v>2125</v>
      </c>
      <c r="V158" s="166"/>
      <c r="W158" s="167" t="s">
        <v>2126</v>
      </c>
      <c r="X158" s="167"/>
      <c r="Y158" s="115" t="s">
        <v>4516</v>
      </c>
      <c r="Z158" s="181"/>
      <c r="AA158" s="181"/>
      <c r="AB158" s="167"/>
      <c r="AC158" s="167"/>
      <c r="AD158" s="332" t="s">
        <v>2114</v>
      </c>
      <c r="AE158" s="333" t="s">
        <v>2115</v>
      </c>
      <c r="AF158" s="117" t="s">
        <v>690</v>
      </c>
      <c r="AG158" s="117">
        <v>44967</v>
      </c>
      <c r="AH158" s="277" t="s">
        <v>691</v>
      </c>
      <c r="AI158" s="277" t="s">
        <v>692</v>
      </c>
      <c r="AJ158" s="145">
        <v>8</v>
      </c>
      <c r="AK158" s="146">
        <v>8</v>
      </c>
      <c r="AL158" s="146">
        <v>4</v>
      </c>
      <c r="AM158" s="146">
        <v>64</v>
      </c>
      <c r="AN158" s="147">
        <v>2</v>
      </c>
      <c r="AO158" s="147">
        <v>4</v>
      </c>
      <c r="AP158" s="240" t="s">
        <v>974</v>
      </c>
      <c r="AQ158" s="330"/>
      <c r="AR158" s="147">
        <v>3</v>
      </c>
      <c r="AS158" s="147"/>
      <c r="AT158" s="138">
        <v>44972</v>
      </c>
      <c r="AU158" s="148" t="s">
        <v>2127</v>
      </c>
      <c r="AV158" s="234" t="s">
        <v>696</v>
      </c>
      <c r="AW158" s="150"/>
      <c r="AX158" s="147"/>
      <c r="AY158" s="147"/>
      <c r="AZ158" s="147"/>
      <c r="BA158" s="236"/>
      <c r="BB158" s="236"/>
      <c r="BC158" s="147"/>
      <c r="BD158" s="235" t="s">
        <v>698</v>
      </c>
      <c r="BE158" s="150"/>
      <c r="BF158" s="150"/>
      <c r="BG158" s="237" t="s">
        <v>699</v>
      </c>
      <c r="BH158" s="237" t="s">
        <v>700</v>
      </c>
      <c r="BI158" s="237" t="s">
        <v>701</v>
      </c>
      <c r="BJ158" s="152"/>
      <c r="BK158" s="152"/>
      <c r="BL158" s="170" t="s">
        <v>1825</v>
      </c>
      <c r="BM158" s="154"/>
      <c r="BN158" s="111" t="s">
        <v>2121</v>
      </c>
      <c r="BO158" s="130" t="s">
        <v>2121</v>
      </c>
      <c r="BP158" s="130"/>
      <c r="BQ158" s="116" t="s">
        <v>704</v>
      </c>
      <c r="BR158" s="116" t="s">
        <v>1143</v>
      </c>
      <c r="BS158" s="132">
        <v>44967</v>
      </c>
      <c r="BT158" s="133">
        <v>100</v>
      </c>
      <c r="BU158" s="132">
        <v>44967</v>
      </c>
      <c r="BV158" s="132"/>
      <c r="BW158" s="132"/>
      <c r="BX158" s="134"/>
      <c r="BY158" s="134"/>
      <c r="BZ158" s="134"/>
      <c r="CA158" s="132"/>
      <c r="CB158" s="135"/>
      <c r="CC158" s="132"/>
      <c r="CD158" s="132"/>
      <c r="CE158" s="136"/>
      <c r="CF158" s="136"/>
      <c r="CG158" s="136"/>
      <c r="CH158" s="135"/>
      <c r="CI158" s="129" t="s">
        <v>701</v>
      </c>
      <c r="CJ158" s="117">
        <v>45015</v>
      </c>
      <c r="CK158" s="117">
        <v>45015</v>
      </c>
      <c r="CL158" s="132"/>
      <c r="CM158" s="117">
        <v>45015</v>
      </c>
      <c r="CN158" s="133">
        <v>100</v>
      </c>
      <c r="CO158" s="117">
        <v>45015</v>
      </c>
      <c r="CP158" s="117"/>
      <c r="CQ158" s="441">
        <v>45043</v>
      </c>
      <c r="CR158" s="441">
        <v>45043</v>
      </c>
      <c r="CS158" s="117"/>
      <c r="CT158" s="441">
        <v>45043</v>
      </c>
      <c r="CU158" s="133">
        <v>100</v>
      </c>
      <c r="CV158" s="441">
        <v>45043</v>
      </c>
      <c r="CW158" s="117"/>
      <c r="CX158" s="147"/>
      <c r="CY158" s="147"/>
      <c r="CZ158" s="169">
        <v>45015</v>
      </c>
      <c r="DA158" s="117">
        <v>45015</v>
      </c>
      <c r="DB158" s="117"/>
      <c r="DC158" s="117">
        <v>45016</v>
      </c>
      <c r="DD158" s="133">
        <v>100</v>
      </c>
      <c r="DE158" s="164">
        <v>45019</v>
      </c>
      <c r="DF158" s="261" t="s">
        <v>2128</v>
      </c>
      <c r="DG158" s="138">
        <v>45019</v>
      </c>
      <c r="DH158" s="139" t="s">
        <v>4413</v>
      </c>
      <c r="DI158" s="117">
        <v>45037</v>
      </c>
      <c r="DJ158" s="117">
        <v>45037</v>
      </c>
      <c r="DK158" s="117">
        <v>45037</v>
      </c>
      <c r="DL158" s="117">
        <v>45037</v>
      </c>
      <c r="DM158" s="117"/>
      <c r="DN158" s="117"/>
      <c r="DO158" s="117"/>
      <c r="DP158" s="117"/>
      <c r="DQ158" s="140"/>
      <c r="DR158" s="117"/>
      <c r="DS158" s="117"/>
      <c r="DT158" s="117"/>
      <c r="DU158" s="117"/>
      <c r="DV158" s="117"/>
      <c r="DW158" s="117"/>
      <c r="DX158" s="133"/>
      <c r="DY158" s="117"/>
      <c r="DZ158" s="117"/>
      <c r="EA158" s="117">
        <v>45038</v>
      </c>
      <c r="EB158" s="117">
        <v>45038</v>
      </c>
      <c r="EC158" s="117"/>
      <c r="ED158" s="117">
        <v>45038</v>
      </c>
      <c r="EE158" s="116">
        <v>100</v>
      </c>
      <c r="EF158" s="117">
        <v>45038</v>
      </c>
      <c r="EG158" s="117" t="s">
        <v>4481</v>
      </c>
      <c r="EH158" s="117"/>
      <c r="EI158" s="117"/>
      <c r="EJ158" s="117"/>
      <c r="EK158" s="117"/>
      <c r="EL158" s="133"/>
      <c r="EM158" s="117"/>
      <c r="EN158" s="122"/>
      <c r="EO158" s="141"/>
      <c r="EP158" s="141"/>
      <c r="EQ158" s="141"/>
      <c r="ER158" s="141"/>
      <c r="ES158" s="141"/>
      <c r="ET158" s="141"/>
      <c r="EU158" s="141"/>
      <c r="EV158" s="117"/>
      <c r="EW158" s="117"/>
      <c r="EX158" s="117"/>
      <c r="EY158" s="117"/>
      <c r="EZ158" s="117"/>
      <c r="FA158" s="117"/>
      <c r="FB158" s="117"/>
      <c r="FC158" s="117"/>
      <c r="FD158" s="117"/>
      <c r="FE158" s="117"/>
      <c r="FF158" s="117"/>
      <c r="FG158" s="133"/>
      <c r="FH158" s="133"/>
      <c r="FI158" s="117"/>
      <c r="FJ158" s="142"/>
      <c r="FK158" s="142"/>
      <c r="FL158" s="143"/>
      <c r="FM158" s="143"/>
      <c r="FN158" s="139"/>
      <c r="FO158" s="142"/>
      <c r="FP158" s="142"/>
      <c r="FQ158" s="143"/>
      <c r="FR158" s="143"/>
      <c r="FS158" s="139"/>
    </row>
    <row r="159" spans="1:175" ht="20.100000000000001" customHeight="1" x14ac:dyDescent="0.5">
      <c r="A159" s="109">
        <v>158</v>
      </c>
      <c r="B159" s="109" t="s">
        <v>674</v>
      </c>
      <c r="C159" s="109">
        <v>158</v>
      </c>
      <c r="D159" s="110" t="s">
        <v>675</v>
      </c>
      <c r="E159" s="110" t="s">
        <v>676</v>
      </c>
      <c r="F159" s="110" t="s">
        <v>677</v>
      </c>
      <c r="G159" s="111" t="s">
        <v>209</v>
      </c>
      <c r="H159" s="110" t="s">
        <v>1203</v>
      </c>
      <c r="I159" s="110" t="s">
        <v>2096</v>
      </c>
      <c r="J159" s="331"/>
      <c r="K159" s="324" t="s">
        <v>2129</v>
      </c>
      <c r="L159" s="111" t="s">
        <v>2108</v>
      </c>
      <c r="M159" s="111" t="s">
        <v>912</v>
      </c>
      <c r="N159" s="111" t="s">
        <v>682</v>
      </c>
      <c r="O159" s="112" t="s">
        <v>2131</v>
      </c>
      <c r="P159" s="113">
        <v>13.8788299051037</v>
      </c>
      <c r="Q159" s="113">
        <v>100.5480382662</v>
      </c>
      <c r="R159" s="114" t="s">
        <v>2132</v>
      </c>
      <c r="S159" s="114"/>
      <c r="T159" s="115" t="s">
        <v>2133</v>
      </c>
      <c r="U159" s="166" t="s">
        <v>2134</v>
      </c>
      <c r="V159" s="166"/>
      <c r="W159" s="167" t="s">
        <v>2135</v>
      </c>
      <c r="X159" s="167"/>
      <c r="Y159" s="115" t="s">
        <v>4517</v>
      </c>
      <c r="Z159" s="181"/>
      <c r="AA159" s="181"/>
      <c r="AB159" s="167"/>
      <c r="AC159" s="167"/>
      <c r="AD159" s="167" t="s">
        <v>762</v>
      </c>
      <c r="AE159" s="167" t="s">
        <v>763</v>
      </c>
      <c r="AF159" s="117" t="s">
        <v>690</v>
      </c>
      <c r="AG159" s="132">
        <v>44963</v>
      </c>
      <c r="AH159" s="118" t="s">
        <v>691</v>
      </c>
      <c r="AI159" s="118" t="s">
        <v>692</v>
      </c>
      <c r="AJ159" s="145">
        <v>6</v>
      </c>
      <c r="AK159" s="146">
        <v>10</v>
      </c>
      <c r="AL159" s="146">
        <v>2.5</v>
      </c>
      <c r="AM159" s="146">
        <v>60</v>
      </c>
      <c r="AN159" s="147">
        <v>1</v>
      </c>
      <c r="AO159" s="147">
        <v>2</v>
      </c>
      <c r="AP159" s="240" t="s">
        <v>1788</v>
      </c>
      <c r="AQ159" s="334"/>
      <c r="AR159" s="147">
        <v>3</v>
      </c>
      <c r="AS159" s="147"/>
      <c r="AT159" s="138">
        <v>44964</v>
      </c>
      <c r="AU159" s="294" t="s">
        <v>1316</v>
      </c>
      <c r="AV159" s="234" t="s">
        <v>2136</v>
      </c>
      <c r="AW159" s="235" t="s">
        <v>1584</v>
      </c>
      <c r="AX159" s="236"/>
      <c r="AY159" s="236"/>
      <c r="AZ159" s="236"/>
      <c r="BA159" s="236"/>
      <c r="BB159" s="236"/>
      <c r="BC159" s="236"/>
      <c r="BD159" s="235" t="s">
        <v>698</v>
      </c>
      <c r="BE159" s="235"/>
      <c r="BF159" s="235"/>
      <c r="BG159" s="237" t="s">
        <v>699</v>
      </c>
      <c r="BH159" s="237" t="s">
        <v>700</v>
      </c>
      <c r="BI159" s="237" t="s">
        <v>701</v>
      </c>
      <c r="BJ159" s="238"/>
      <c r="BK159" s="238"/>
      <c r="BL159" s="153"/>
      <c r="BM159" s="154"/>
      <c r="BN159" s="111" t="s">
        <v>2131</v>
      </c>
      <c r="BO159" s="131" t="s">
        <v>2130</v>
      </c>
      <c r="BP159" s="131" t="s">
        <v>703</v>
      </c>
      <c r="BQ159" s="116" t="s">
        <v>704</v>
      </c>
      <c r="BR159" s="116" t="s">
        <v>1143</v>
      </c>
      <c r="BS159" s="132">
        <v>44963</v>
      </c>
      <c r="BT159" s="133">
        <v>100</v>
      </c>
      <c r="BU159" s="132">
        <v>44963</v>
      </c>
      <c r="BV159" s="132"/>
      <c r="BW159" s="132"/>
      <c r="BX159" s="134"/>
      <c r="BY159" s="134"/>
      <c r="BZ159" s="134"/>
      <c r="CA159" s="132"/>
      <c r="CB159" s="135"/>
      <c r="CC159" s="132"/>
      <c r="CD159" s="132"/>
      <c r="CE159" s="136"/>
      <c r="CF159" s="136"/>
      <c r="CG159" s="136"/>
      <c r="CH159" s="135"/>
      <c r="CI159" s="129" t="s">
        <v>701</v>
      </c>
      <c r="CJ159" s="117">
        <v>45006</v>
      </c>
      <c r="CK159" s="117">
        <v>45006</v>
      </c>
      <c r="CL159" s="132"/>
      <c r="CM159" s="117">
        <v>45006</v>
      </c>
      <c r="CN159" s="133">
        <v>100</v>
      </c>
      <c r="CO159" s="117">
        <v>45006</v>
      </c>
      <c r="CP159" s="117"/>
      <c r="CQ159" s="132">
        <v>45043</v>
      </c>
      <c r="CR159" s="132">
        <v>45043</v>
      </c>
      <c r="CS159" s="117"/>
      <c r="CT159" s="132">
        <v>45043</v>
      </c>
      <c r="CU159" s="133">
        <v>100</v>
      </c>
      <c r="CV159" s="132">
        <v>45043</v>
      </c>
      <c r="CW159" s="117"/>
      <c r="CX159" s="236"/>
      <c r="CY159" s="236"/>
      <c r="CZ159" s="117">
        <v>45006</v>
      </c>
      <c r="DA159" s="117">
        <v>45006</v>
      </c>
      <c r="DB159" s="117"/>
      <c r="DC159" s="117">
        <v>45007</v>
      </c>
      <c r="DD159" s="133">
        <v>100</v>
      </c>
      <c r="DE159" s="117">
        <v>45022</v>
      </c>
      <c r="DF159" s="138" t="s">
        <v>2137</v>
      </c>
      <c r="DG159" s="138">
        <v>45012</v>
      </c>
      <c r="DH159" s="139" t="s">
        <v>4383</v>
      </c>
      <c r="DI159" s="117">
        <v>45026</v>
      </c>
      <c r="DJ159" s="117">
        <v>45026</v>
      </c>
      <c r="DK159" s="117">
        <v>45026</v>
      </c>
      <c r="DL159" s="117">
        <v>45026</v>
      </c>
      <c r="DM159" s="117"/>
      <c r="DN159" s="117"/>
      <c r="DO159" s="117"/>
      <c r="DP159" s="117"/>
      <c r="DQ159" s="140"/>
      <c r="DR159" s="117"/>
      <c r="DS159" s="117"/>
      <c r="DT159" s="117"/>
      <c r="DU159" s="117"/>
      <c r="DV159" s="117"/>
      <c r="DW159" s="117"/>
      <c r="DX159" s="133"/>
      <c r="DY159" s="117"/>
      <c r="DZ159" s="117"/>
      <c r="EA159" s="117">
        <v>45023</v>
      </c>
      <c r="EB159" s="117">
        <v>45023</v>
      </c>
      <c r="EC159" s="117"/>
      <c r="ED159" s="117">
        <v>45023</v>
      </c>
      <c r="EE159" s="116">
        <v>100</v>
      </c>
      <c r="EF159" s="117">
        <v>45023</v>
      </c>
      <c r="EG159" s="117" t="s">
        <v>2138</v>
      </c>
      <c r="EH159" s="117">
        <v>45023</v>
      </c>
      <c r="EI159" s="117">
        <v>45023</v>
      </c>
      <c r="EJ159" s="117">
        <v>45023</v>
      </c>
      <c r="EK159" s="117">
        <v>45024</v>
      </c>
      <c r="EL159" s="116">
        <v>60</v>
      </c>
      <c r="EM159" s="117"/>
      <c r="EN159" s="122" t="s">
        <v>2138</v>
      </c>
      <c r="EO159" s="141"/>
      <c r="EP159" s="141"/>
      <c r="EQ159" s="141"/>
      <c r="ER159" s="141"/>
      <c r="ES159" s="141"/>
      <c r="ET159" s="141"/>
      <c r="EU159" s="141"/>
      <c r="EV159" s="117"/>
      <c r="EW159" s="117"/>
      <c r="EX159" s="117"/>
      <c r="EY159" s="117"/>
      <c r="EZ159" s="117"/>
      <c r="FA159" s="117"/>
      <c r="FB159" s="117"/>
      <c r="FC159" s="117"/>
      <c r="FD159" s="117"/>
      <c r="FE159" s="117"/>
      <c r="FF159" s="117"/>
      <c r="FG159" s="133"/>
      <c r="FH159" s="133"/>
      <c r="FI159" s="117"/>
      <c r="FJ159" s="142"/>
      <c r="FK159" s="142"/>
      <c r="FL159" s="143"/>
      <c r="FM159" s="143"/>
      <c r="FN159" s="139"/>
      <c r="FO159" s="142"/>
      <c r="FP159" s="142"/>
      <c r="FQ159" s="143"/>
      <c r="FR159" s="143"/>
      <c r="FS159" s="139"/>
    </row>
    <row r="160" spans="1:175" ht="20.100000000000001" customHeight="1" x14ac:dyDescent="0.5">
      <c r="A160" s="109">
        <v>159</v>
      </c>
      <c r="B160" s="109" t="s">
        <v>674</v>
      </c>
      <c r="C160" s="109">
        <v>159</v>
      </c>
      <c r="D160" s="110" t="s">
        <v>675</v>
      </c>
      <c r="E160" s="110" t="s">
        <v>676</v>
      </c>
      <c r="F160" s="110" t="s">
        <v>677</v>
      </c>
      <c r="G160" s="111" t="s">
        <v>209</v>
      </c>
      <c r="H160" s="110" t="s">
        <v>1203</v>
      </c>
      <c r="I160" s="110" t="s">
        <v>2139</v>
      </c>
      <c r="J160" s="331"/>
      <c r="K160" s="324" t="s">
        <v>2140</v>
      </c>
      <c r="L160" s="111" t="s">
        <v>2108</v>
      </c>
      <c r="M160" s="111" t="s">
        <v>912</v>
      </c>
      <c r="N160" s="111" t="s">
        <v>682</v>
      </c>
      <c r="O160" s="111" t="s">
        <v>2141</v>
      </c>
      <c r="P160" s="113">
        <v>13.861522986945401</v>
      </c>
      <c r="Q160" s="113">
        <v>100.499128726009</v>
      </c>
      <c r="R160" s="114" t="s">
        <v>2142</v>
      </c>
      <c r="S160" s="114"/>
      <c r="T160" s="115" t="s">
        <v>2143</v>
      </c>
      <c r="U160" s="239" t="s">
        <v>2144</v>
      </c>
      <c r="V160" s="166"/>
      <c r="W160" s="167" t="s">
        <v>2145</v>
      </c>
      <c r="X160" s="167"/>
      <c r="Y160" s="115">
        <v>11000</v>
      </c>
      <c r="Z160" s="181"/>
      <c r="AA160" s="181"/>
      <c r="AB160" s="167"/>
      <c r="AC160" s="167"/>
      <c r="AD160" s="167" t="s">
        <v>762</v>
      </c>
      <c r="AE160" s="167" t="s">
        <v>763</v>
      </c>
      <c r="AF160" s="117" t="s">
        <v>690</v>
      </c>
      <c r="AG160" s="132">
        <v>44963</v>
      </c>
      <c r="AH160" s="118" t="s">
        <v>691</v>
      </c>
      <c r="AI160" s="118" t="s">
        <v>692</v>
      </c>
      <c r="AJ160" s="145">
        <v>6</v>
      </c>
      <c r="AK160" s="146">
        <v>9</v>
      </c>
      <c r="AL160" s="146">
        <v>3.2</v>
      </c>
      <c r="AM160" s="146">
        <v>54</v>
      </c>
      <c r="AN160" s="147">
        <v>4</v>
      </c>
      <c r="AO160" s="147">
        <v>4</v>
      </c>
      <c r="AP160" s="240"/>
      <c r="AQ160" s="147" t="s">
        <v>694</v>
      </c>
      <c r="AR160" s="147">
        <v>3</v>
      </c>
      <c r="AS160" s="147"/>
      <c r="AT160" s="138">
        <v>44964</v>
      </c>
      <c r="AU160" s="294" t="s">
        <v>1316</v>
      </c>
      <c r="AV160" s="234" t="s">
        <v>696</v>
      </c>
      <c r="AW160" s="235" t="s">
        <v>849</v>
      </c>
      <c r="AX160" s="236"/>
      <c r="AY160" s="236"/>
      <c r="AZ160" s="236"/>
      <c r="BA160" s="236"/>
      <c r="BB160" s="236" t="s">
        <v>697</v>
      </c>
      <c r="BC160" s="236"/>
      <c r="BD160" s="235" t="s">
        <v>698</v>
      </c>
      <c r="BE160" s="235"/>
      <c r="BF160" s="235"/>
      <c r="BG160" s="237" t="s">
        <v>699</v>
      </c>
      <c r="BH160" s="237" t="s">
        <v>700</v>
      </c>
      <c r="BI160" s="237" t="s">
        <v>701</v>
      </c>
      <c r="BJ160" s="238"/>
      <c r="BK160" s="238"/>
      <c r="BL160" s="170" t="s">
        <v>1825</v>
      </c>
      <c r="BM160" s="154"/>
      <c r="BN160" s="111" t="s">
        <v>2141</v>
      </c>
      <c r="BO160" s="130" t="s">
        <v>2141</v>
      </c>
      <c r="BP160" s="130"/>
      <c r="BQ160" s="116" t="s">
        <v>704</v>
      </c>
      <c r="BR160" s="116" t="s">
        <v>1143</v>
      </c>
      <c r="BS160" s="132">
        <v>44963</v>
      </c>
      <c r="BT160" s="133">
        <v>100</v>
      </c>
      <c r="BU160" s="132">
        <v>44963</v>
      </c>
      <c r="BV160" s="132"/>
      <c r="BW160" s="132"/>
      <c r="BX160" s="134"/>
      <c r="BY160" s="134"/>
      <c r="BZ160" s="134"/>
      <c r="CA160" s="132"/>
      <c r="CB160" s="135"/>
      <c r="CC160" s="132"/>
      <c r="CD160" s="132"/>
      <c r="CE160" s="136"/>
      <c r="CF160" s="136"/>
      <c r="CG160" s="136"/>
      <c r="CH160" s="135"/>
      <c r="CI160" s="129" t="s">
        <v>701</v>
      </c>
      <c r="CJ160" s="117">
        <v>45007</v>
      </c>
      <c r="CK160" s="117">
        <v>45007</v>
      </c>
      <c r="CL160" s="132"/>
      <c r="CM160" s="117">
        <v>45007</v>
      </c>
      <c r="CN160" s="133">
        <v>100</v>
      </c>
      <c r="CO160" s="117">
        <v>45007</v>
      </c>
      <c r="CP160" s="117"/>
      <c r="CQ160" s="434"/>
      <c r="CR160" s="435"/>
      <c r="CS160" s="436"/>
      <c r="CT160" s="435"/>
      <c r="CU160" s="437"/>
      <c r="CV160" s="434"/>
      <c r="CW160" s="117"/>
      <c r="CX160" s="236"/>
      <c r="CY160" s="236"/>
      <c r="CZ160" s="117">
        <v>45007</v>
      </c>
      <c r="DA160" s="117">
        <v>45007</v>
      </c>
      <c r="DB160" s="117"/>
      <c r="DC160" s="117">
        <v>45008</v>
      </c>
      <c r="DD160" s="133">
        <v>100</v>
      </c>
      <c r="DE160" s="117">
        <v>45023</v>
      </c>
      <c r="DF160" s="138" t="s">
        <v>2146</v>
      </c>
      <c r="DG160" s="138">
        <v>45012</v>
      </c>
      <c r="DH160" s="139" t="s">
        <v>4383</v>
      </c>
      <c r="DI160" s="117">
        <v>45042</v>
      </c>
      <c r="DJ160" s="117">
        <v>45042</v>
      </c>
      <c r="DK160" s="117">
        <v>45042</v>
      </c>
      <c r="DL160" s="117">
        <v>45042</v>
      </c>
      <c r="DM160" s="117"/>
      <c r="DN160" s="117"/>
      <c r="DO160" s="117"/>
      <c r="DP160" s="117"/>
      <c r="DQ160" s="140"/>
      <c r="DR160" s="117"/>
      <c r="DS160" s="117"/>
      <c r="DT160" s="117">
        <v>45027</v>
      </c>
      <c r="DU160" s="117">
        <v>45027</v>
      </c>
      <c r="DV160" s="117">
        <v>45028</v>
      </c>
      <c r="DW160" s="117">
        <v>45028</v>
      </c>
      <c r="DX160" s="133">
        <v>50</v>
      </c>
      <c r="DY160" s="117"/>
      <c r="DZ160" s="117"/>
      <c r="EA160" s="117">
        <v>45023</v>
      </c>
      <c r="EB160" s="117">
        <v>45023</v>
      </c>
      <c r="EC160" s="117"/>
      <c r="ED160" s="117">
        <v>45023</v>
      </c>
      <c r="EE160" s="116">
        <v>100</v>
      </c>
      <c r="EF160" s="117">
        <v>45023</v>
      </c>
      <c r="EG160" s="117" t="s">
        <v>2147</v>
      </c>
      <c r="EH160" s="117">
        <v>45023</v>
      </c>
      <c r="EI160" s="117">
        <v>45023</v>
      </c>
      <c r="EJ160" s="117"/>
      <c r="EK160" s="117">
        <v>45023</v>
      </c>
      <c r="EL160" s="116">
        <v>100</v>
      </c>
      <c r="EM160" s="117">
        <v>45023</v>
      </c>
      <c r="EN160" s="122" t="s">
        <v>2147</v>
      </c>
      <c r="EO160" s="141"/>
      <c r="EP160" s="141"/>
      <c r="EQ160" s="141"/>
      <c r="ER160" s="141"/>
      <c r="ES160" s="141"/>
      <c r="ET160" s="141"/>
      <c r="EU160" s="141"/>
      <c r="EV160" s="117"/>
      <c r="EW160" s="117"/>
      <c r="EX160" s="117"/>
      <c r="EY160" s="117"/>
      <c r="EZ160" s="117"/>
      <c r="FA160" s="117"/>
      <c r="FB160" s="117"/>
      <c r="FC160" s="117"/>
      <c r="FD160" s="117"/>
      <c r="FE160" s="117"/>
      <c r="FF160" s="117"/>
      <c r="FG160" s="133"/>
      <c r="FH160" s="133"/>
      <c r="FI160" s="117"/>
      <c r="FJ160" s="142"/>
      <c r="FK160" s="142"/>
      <c r="FL160" s="143">
        <v>243347</v>
      </c>
      <c r="FM160" s="143">
        <v>243347</v>
      </c>
      <c r="FN160" s="139" t="s">
        <v>708</v>
      </c>
      <c r="FO160" s="142"/>
      <c r="FP160" s="142"/>
      <c r="FQ160" s="143">
        <v>243347</v>
      </c>
      <c r="FR160" s="143">
        <v>243347</v>
      </c>
      <c r="FS160" s="157" t="s">
        <v>729</v>
      </c>
    </row>
    <row r="161" spans="1:175" ht="20.100000000000001" customHeight="1" x14ac:dyDescent="0.5">
      <c r="A161" s="109">
        <v>160</v>
      </c>
      <c r="B161" s="109" t="s">
        <v>674</v>
      </c>
      <c r="C161" s="109">
        <v>160</v>
      </c>
      <c r="D161" s="110" t="s">
        <v>675</v>
      </c>
      <c r="E161" s="110" t="s">
        <v>676</v>
      </c>
      <c r="F161" s="110" t="s">
        <v>677</v>
      </c>
      <c r="G161" s="111" t="s">
        <v>209</v>
      </c>
      <c r="H161" s="110" t="s">
        <v>2148</v>
      </c>
      <c r="I161" s="110" t="s">
        <v>2149</v>
      </c>
      <c r="J161" s="110"/>
      <c r="K161" s="111" t="s">
        <v>2150</v>
      </c>
      <c r="L161" s="111" t="s">
        <v>2151</v>
      </c>
      <c r="M161" s="111" t="s">
        <v>912</v>
      </c>
      <c r="N161" s="111" t="s">
        <v>682</v>
      </c>
      <c r="O161" s="112" t="s">
        <v>2152</v>
      </c>
      <c r="P161" s="113">
        <v>13.912389715907199</v>
      </c>
      <c r="Q161" s="113">
        <v>100.414553754845</v>
      </c>
      <c r="R161" s="114" t="s">
        <v>2153</v>
      </c>
      <c r="S161" s="114" t="s">
        <v>2154</v>
      </c>
      <c r="T161" s="115" t="s">
        <v>2155</v>
      </c>
      <c r="U161" s="166" t="s">
        <v>2156</v>
      </c>
      <c r="V161" s="166"/>
      <c r="W161" s="167" t="s">
        <v>2157</v>
      </c>
      <c r="X161" s="167"/>
      <c r="Y161" s="115"/>
      <c r="Z161" s="181"/>
      <c r="AA161" s="181"/>
      <c r="AB161" s="167"/>
      <c r="AC161" s="167"/>
      <c r="AD161" s="167" t="s">
        <v>2114</v>
      </c>
      <c r="AE161" s="167" t="s">
        <v>2115</v>
      </c>
      <c r="AF161" s="117" t="s">
        <v>690</v>
      </c>
      <c r="AG161" s="132">
        <v>44964</v>
      </c>
      <c r="AH161" s="118" t="s">
        <v>691</v>
      </c>
      <c r="AI161" s="118" t="s">
        <v>692</v>
      </c>
      <c r="AJ161" s="145">
        <v>7.2</v>
      </c>
      <c r="AK161" s="146">
        <v>18.12</v>
      </c>
      <c r="AL161" s="146">
        <v>2.4</v>
      </c>
      <c r="AM161" s="146">
        <v>130.46</v>
      </c>
      <c r="AN161" s="147">
        <v>1</v>
      </c>
      <c r="AO161" s="147">
        <v>4</v>
      </c>
      <c r="AP161" s="240" t="s">
        <v>2158</v>
      </c>
      <c r="AQ161" s="147" t="s">
        <v>694</v>
      </c>
      <c r="AR161" s="147">
        <v>3</v>
      </c>
      <c r="AS161" s="147"/>
      <c r="AT161" s="138">
        <v>44965</v>
      </c>
      <c r="AU161" s="294" t="s">
        <v>2159</v>
      </c>
      <c r="AV161" s="234" t="s">
        <v>725</v>
      </c>
      <c r="AW161" s="235"/>
      <c r="AX161" s="236"/>
      <c r="AY161" s="236"/>
      <c r="AZ161" s="236"/>
      <c r="BA161" s="236" t="s">
        <v>697</v>
      </c>
      <c r="BB161" s="236" t="s">
        <v>697</v>
      </c>
      <c r="BC161" s="236"/>
      <c r="BD161" s="235" t="s">
        <v>698</v>
      </c>
      <c r="BE161" s="235"/>
      <c r="BF161" s="235"/>
      <c r="BG161" s="237" t="s">
        <v>699</v>
      </c>
      <c r="BH161" s="237" t="s">
        <v>700</v>
      </c>
      <c r="BI161" s="237" t="s">
        <v>701</v>
      </c>
      <c r="BJ161" s="238"/>
      <c r="BK161" s="238"/>
      <c r="BL161" s="170" t="s">
        <v>1825</v>
      </c>
      <c r="BM161" s="154"/>
      <c r="BN161" s="111" t="s">
        <v>2152</v>
      </c>
      <c r="BO161" s="130" t="s">
        <v>2152</v>
      </c>
      <c r="BP161" s="130"/>
      <c r="BQ161" s="116" t="s">
        <v>704</v>
      </c>
      <c r="BR161" s="116" t="s">
        <v>1143</v>
      </c>
      <c r="BS161" s="132">
        <v>44964</v>
      </c>
      <c r="BT161" s="133">
        <v>100</v>
      </c>
      <c r="BU161" s="132">
        <v>44964</v>
      </c>
      <c r="BV161" s="132"/>
      <c r="BW161" s="132"/>
      <c r="BX161" s="134"/>
      <c r="BY161" s="134"/>
      <c r="BZ161" s="134"/>
      <c r="CA161" s="132"/>
      <c r="CB161" s="135"/>
      <c r="CC161" s="132"/>
      <c r="CD161" s="132"/>
      <c r="CE161" s="136"/>
      <c r="CF161" s="136"/>
      <c r="CG161" s="136"/>
      <c r="CH161" s="135"/>
      <c r="CI161" s="129" t="s">
        <v>701</v>
      </c>
      <c r="CJ161" s="132">
        <v>44986</v>
      </c>
      <c r="CK161" s="132">
        <v>44986</v>
      </c>
      <c r="CL161" s="132"/>
      <c r="CM161" s="132">
        <v>44986</v>
      </c>
      <c r="CN161" s="133">
        <v>100</v>
      </c>
      <c r="CO161" s="132">
        <v>44986</v>
      </c>
      <c r="CP161" s="132"/>
      <c r="CQ161" s="137" t="s">
        <v>706</v>
      </c>
      <c r="CR161" s="132"/>
      <c r="CS161" s="117"/>
      <c r="CT161" s="132"/>
      <c r="CU161" s="133"/>
      <c r="CV161" s="137" t="s">
        <v>4382</v>
      </c>
      <c r="CW161" s="117"/>
      <c r="CX161" s="236"/>
      <c r="CY161" s="236"/>
      <c r="CZ161" s="117">
        <v>45006</v>
      </c>
      <c r="DA161" s="117">
        <v>45006</v>
      </c>
      <c r="DB161" s="117"/>
      <c r="DC161" s="117">
        <v>45007</v>
      </c>
      <c r="DD161" s="133">
        <v>100</v>
      </c>
      <c r="DE161" s="117">
        <v>45007</v>
      </c>
      <c r="DF161" s="138"/>
      <c r="DG161" s="138">
        <v>45012</v>
      </c>
      <c r="DH161" s="139" t="s">
        <v>4383</v>
      </c>
      <c r="DI161" s="117">
        <v>45026</v>
      </c>
      <c r="DJ161" s="117">
        <v>45026</v>
      </c>
      <c r="DK161" s="117">
        <v>45026</v>
      </c>
      <c r="DL161" s="117">
        <v>45026</v>
      </c>
      <c r="DM161" s="117"/>
      <c r="DN161" s="117"/>
      <c r="DO161" s="117"/>
      <c r="DP161" s="117"/>
      <c r="DQ161" s="140"/>
      <c r="DR161" s="117"/>
      <c r="DS161" s="117"/>
      <c r="DT161" s="117"/>
      <c r="DU161" s="117"/>
      <c r="DV161" s="117"/>
      <c r="DW161" s="117"/>
      <c r="DX161" s="133"/>
      <c r="DY161" s="117"/>
      <c r="DZ161" s="117"/>
      <c r="EA161" s="117">
        <v>45035</v>
      </c>
      <c r="EB161" s="117">
        <v>45035</v>
      </c>
      <c r="EC161" s="117"/>
      <c r="ED161" s="117">
        <v>45035</v>
      </c>
      <c r="EE161" s="116">
        <v>100</v>
      </c>
      <c r="EF161" s="117">
        <v>45035</v>
      </c>
      <c r="EG161" s="117" t="s">
        <v>4518</v>
      </c>
      <c r="EH161" s="117">
        <v>45049</v>
      </c>
      <c r="EI161" s="117">
        <v>45049</v>
      </c>
      <c r="EJ161" s="117">
        <v>45049</v>
      </c>
      <c r="EK161" s="117">
        <v>45050</v>
      </c>
      <c r="EL161" s="116">
        <v>60</v>
      </c>
      <c r="EM161" s="117"/>
      <c r="EN161" s="122" t="s">
        <v>4519</v>
      </c>
      <c r="EO161" s="141"/>
      <c r="EP161" s="141"/>
      <c r="EQ161" s="141"/>
      <c r="ER161" s="141"/>
      <c r="ES161" s="141"/>
      <c r="ET161" s="141"/>
      <c r="EU161" s="141"/>
      <c r="EV161" s="117"/>
      <c r="EW161" s="117"/>
      <c r="EX161" s="117"/>
      <c r="EY161" s="117"/>
      <c r="EZ161" s="117"/>
      <c r="FA161" s="117"/>
      <c r="FB161" s="117"/>
      <c r="FC161" s="117"/>
      <c r="FD161" s="117"/>
      <c r="FE161" s="117"/>
      <c r="FF161" s="117"/>
      <c r="FG161" s="133"/>
      <c r="FH161" s="133"/>
      <c r="FI161" s="117"/>
      <c r="FJ161" s="142"/>
      <c r="FK161" s="142"/>
      <c r="FL161" s="143"/>
      <c r="FM161" s="143"/>
      <c r="FN161" s="139"/>
      <c r="FO161" s="142"/>
      <c r="FP161" s="142"/>
      <c r="FQ161" s="143"/>
      <c r="FR161" s="143"/>
      <c r="FS161" s="139"/>
    </row>
    <row r="162" spans="1:175" ht="20.100000000000001" customHeight="1" x14ac:dyDescent="0.5">
      <c r="A162" s="109">
        <v>161</v>
      </c>
      <c r="B162" s="109" t="s">
        <v>674</v>
      </c>
      <c r="C162" s="109">
        <v>161</v>
      </c>
      <c r="D162" s="110" t="s">
        <v>675</v>
      </c>
      <c r="E162" s="110" t="s">
        <v>676</v>
      </c>
      <c r="F162" s="110" t="s">
        <v>677</v>
      </c>
      <c r="G162" s="111" t="s">
        <v>209</v>
      </c>
      <c r="H162" s="110" t="s">
        <v>2148</v>
      </c>
      <c r="I162" s="110" t="s">
        <v>2160</v>
      </c>
      <c r="J162" s="110"/>
      <c r="K162" s="111" t="s">
        <v>2161</v>
      </c>
      <c r="L162" s="111"/>
      <c r="M162" s="111"/>
      <c r="N162" s="111" t="s">
        <v>682</v>
      </c>
      <c r="O162" s="112" t="s">
        <v>2162</v>
      </c>
      <c r="P162" s="113">
        <v>13.9421689289579</v>
      </c>
      <c r="Q162" s="113">
        <v>100.367391733676</v>
      </c>
      <c r="R162" s="114"/>
      <c r="S162" s="114"/>
      <c r="T162" s="115"/>
      <c r="U162" s="166"/>
      <c r="V162" s="166"/>
      <c r="W162" s="167" t="s">
        <v>2163</v>
      </c>
      <c r="X162" s="167"/>
      <c r="Y162" s="115"/>
      <c r="Z162" s="181"/>
      <c r="AA162" s="181"/>
      <c r="AB162" s="167"/>
      <c r="AC162" s="167"/>
      <c r="AD162" s="167" t="s">
        <v>2114</v>
      </c>
      <c r="AE162" s="167" t="s">
        <v>2115</v>
      </c>
      <c r="AF162" s="117" t="s">
        <v>690</v>
      </c>
      <c r="AG162" s="132">
        <v>44964</v>
      </c>
      <c r="AH162" s="118" t="s">
        <v>691</v>
      </c>
      <c r="AI162" s="118" t="s">
        <v>692</v>
      </c>
      <c r="AJ162" s="145">
        <v>8</v>
      </c>
      <c r="AK162" s="146">
        <v>8</v>
      </c>
      <c r="AL162" s="146">
        <v>3</v>
      </c>
      <c r="AM162" s="146">
        <v>64</v>
      </c>
      <c r="AN162" s="147">
        <v>1</v>
      </c>
      <c r="AO162" s="147">
        <v>4</v>
      </c>
      <c r="AP162" s="240" t="s">
        <v>2164</v>
      </c>
      <c r="AQ162" s="301"/>
      <c r="AR162" s="147">
        <v>3</v>
      </c>
      <c r="AS162" s="147"/>
      <c r="AT162" s="138">
        <v>44965</v>
      </c>
      <c r="AU162" s="294" t="s">
        <v>2165</v>
      </c>
      <c r="AV162" s="234" t="s">
        <v>696</v>
      </c>
      <c r="AW162" s="235"/>
      <c r="AX162" s="236"/>
      <c r="AY162" s="236"/>
      <c r="AZ162" s="236"/>
      <c r="BA162" s="236" t="s">
        <v>697</v>
      </c>
      <c r="BB162" s="236"/>
      <c r="BC162" s="236"/>
      <c r="BD162" s="235" t="s">
        <v>698</v>
      </c>
      <c r="BE162" s="235"/>
      <c r="BF162" s="235"/>
      <c r="BG162" s="237" t="s">
        <v>699</v>
      </c>
      <c r="BH162" s="237" t="s">
        <v>700</v>
      </c>
      <c r="BI162" s="237" t="s">
        <v>701</v>
      </c>
      <c r="BJ162" s="238"/>
      <c r="BK162" s="238"/>
      <c r="BL162" s="170" t="s">
        <v>1825</v>
      </c>
      <c r="BM162" s="154"/>
      <c r="BN162" s="111" t="s">
        <v>2162</v>
      </c>
      <c r="BO162" s="130" t="s">
        <v>2162</v>
      </c>
      <c r="BP162" s="130"/>
      <c r="BQ162" s="116" t="s">
        <v>704</v>
      </c>
      <c r="BR162" s="116" t="s">
        <v>1143</v>
      </c>
      <c r="BS162" s="132">
        <v>44964</v>
      </c>
      <c r="BT162" s="133">
        <v>100</v>
      </c>
      <c r="BU162" s="132">
        <v>44964</v>
      </c>
      <c r="BV162" s="132"/>
      <c r="BW162" s="132"/>
      <c r="BX162" s="134"/>
      <c r="BY162" s="134"/>
      <c r="BZ162" s="134"/>
      <c r="CA162" s="132"/>
      <c r="CB162" s="135"/>
      <c r="CC162" s="132"/>
      <c r="CD162" s="132"/>
      <c r="CE162" s="136"/>
      <c r="CF162" s="136"/>
      <c r="CG162" s="136"/>
      <c r="CH162" s="135"/>
      <c r="CI162" s="129" t="s">
        <v>701</v>
      </c>
      <c r="CJ162" s="117">
        <v>45008</v>
      </c>
      <c r="CK162" s="117">
        <v>45008</v>
      </c>
      <c r="CL162" s="132"/>
      <c r="CM162" s="117">
        <v>45008</v>
      </c>
      <c r="CN162" s="133">
        <v>100</v>
      </c>
      <c r="CO162" s="117">
        <v>45008</v>
      </c>
      <c r="CP162" s="117"/>
      <c r="CQ162" s="132">
        <v>45037</v>
      </c>
      <c r="CR162" s="132">
        <v>45037</v>
      </c>
      <c r="CS162" s="132"/>
      <c r="CT162" s="132">
        <v>45038</v>
      </c>
      <c r="CU162" s="133">
        <v>100</v>
      </c>
      <c r="CV162" s="132">
        <v>45038</v>
      </c>
      <c r="CW162" s="117" t="s">
        <v>2166</v>
      </c>
      <c r="CX162" s="236"/>
      <c r="CY162" s="236"/>
      <c r="CZ162" s="117">
        <v>45008</v>
      </c>
      <c r="DA162" s="117">
        <v>45008</v>
      </c>
      <c r="DB162" s="117"/>
      <c r="DC162" s="117">
        <v>45009</v>
      </c>
      <c r="DD162" s="133">
        <v>100</v>
      </c>
      <c r="DE162" s="117">
        <v>45014</v>
      </c>
      <c r="DF162" s="138"/>
      <c r="DG162" s="138">
        <v>45019</v>
      </c>
      <c r="DH162" s="139" t="s">
        <v>4413</v>
      </c>
      <c r="DI162" s="117">
        <v>45042</v>
      </c>
      <c r="DJ162" s="117">
        <v>45042</v>
      </c>
      <c r="DK162" s="117">
        <v>45042</v>
      </c>
      <c r="DL162" s="117">
        <v>45042</v>
      </c>
      <c r="DM162" s="117"/>
      <c r="DN162" s="117"/>
      <c r="DO162" s="117"/>
      <c r="DP162" s="117"/>
      <c r="DQ162" s="140"/>
      <c r="DR162" s="117"/>
      <c r="DS162" s="117"/>
      <c r="DT162" s="117"/>
      <c r="DU162" s="117"/>
      <c r="DV162" s="117"/>
      <c r="DW162" s="117"/>
      <c r="DX162" s="133"/>
      <c r="DY162" s="117"/>
      <c r="DZ162" s="117"/>
      <c r="EA162" s="117">
        <v>45035</v>
      </c>
      <c r="EB162" s="117">
        <v>45035</v>
      </c>
      <c r="EC162" s="117"/>
      <c r="ED162" s="117">
        <v>45035</v>
      </c>
      <c r="EE162" s="116">
        <v>100</v>
      </c>
      <c r="EF162" s="117">
        <v>45035</v>
      </c>
      <c r="EG162" s="117" t="s">
        <v>4463</v>
      </c>
      <c r="EH162" s="117">
        <v>45035</v>
      </c>
      <c r="EI162" s="117">
        <v>45035</v>
      </c>
      <c r="EJ162" s="117">
        <v>45035</v>
      </c>
      <c r="EK162" s="117">
        <v>45036</v>
      </c>
      <c r="EL162" s="116">
        <v>60</v>
      </c>
      <c r="EM162" s="117"/>
      <c r="EN162" s="122" t="s">
        <v>4463</v>
      </c>
      <c r="EO162" s="141"/>
      <c r="EP162" s="141"/>
      <c r="EQ162" s="141"/>
      <c r="ER162" s="141"/>
      <c r="ES162" s="141"/>
      <c r="ET162" s="141"/>
      <c r="EU162" s="141"/>
      <c r="EV162" s="117"/>
      <c r="EW162" s="117"/>
      <c r="EX162" s="117"/>
      <c r="EY162" s="117"/>
      <c r="EZ162" s="117"/>
      <c r="FA162" s="117"/>
      <c r="FB162" s="117"/>
      <c r="FC162" s="117"/>
      <c r="FD162" s="117"/>
      <c r="FE162" s="117"/>
      <c r="FF162" s="117"/>
      <c r="FG162" s="133"/>
      <c r="FH162" s="133"/>
      <c r="FI162" s="117"/>
      <c r="FJ162" s="142"/>
      <c r="FK162" s="142"/>
      <c r="FL162" s="143"/>
      <c r="FM162" s="143"/>
      <c r="FN162" s="139"/>
      <c r="FO162" s="142"/>
      <c r="FP162" s="142"/>
      <c r="FQ162" s="143"/>
      <c r="FR162" s="143"/>
      <c r="FS162" s="139"/>
    </row>
    <row r="163" spans="1:175" ht="20.100000000000001" customHeight="1" x14ac:dyDescent="0.5">
      <c r="A163" s="109">
        <v>162</v>
      </c>
      <c r="B163" s="109" t="s">
        <v>674</v>
      </c>
      <c r="C163" s="109">
        <v>162</v>
      </c>
      <c r="D163" s="110" t="s">
        <v>675</v>
      </c>
      <c r="E163" s="110" t="s">
        <v>676</v>
      </c>
      <c r="F163" s="110" t="s">
        <v>677</v>
      </c>
      <c r="G163" s="111" t="s">
        <v>209</v>
      </c>
      <c r="H163" s="110" t="s">
        <v>2085</v>
      </c>
      <c r="I163" s="110" t="s">
        <v>2085</v>
      </c>
      <c r="J163" s="110" t="s">
        <v>933</v>
      </c>
      <c r="K163" s="111" t="s">
        <v>2167</v>
      </c>
      <c r="L163" s="111" t="s">
        <v>2151</v>
      </c>
      <c r="M163" s="111"/>
      <c r="N163" s="111" t="s">
        <v>682</v>
      </c>
      <c r="O163" s="259" t="s">
        <v>2168</v>
      </c>
      <c r="P163" s="113">
        <v>13.9115845551747</v>
      </c>
      <c r="Q163" s="113">
        <v>100.496805279695</v>
      </c>
      <c r="R163" s="114" t="s">
        <v>2169</v>
      </c>
      <c r="S163" s="114"/>
      <c r="T163" s="115" t="s">
        <v>2170</v>
      </c>
      <c r="U163" s="166" t="s">
        <v>2171</v>
      </c>
      <c r="V163" s="166"/>
      <c r="W163" s="180" t="s">
        <v>2172</v>
      </c>
      <c r="X163" s="180"/>
      <c r="Y163" s="115"/>
      <c r="Z163" s="181"/>
      <c r="AA163" s="181"/>
      <c r="AB163" s="180"/>
      <c r="AC163" s="180"/>
      <c r="AD163" s="332" t="s">
        <v>2114</v>
      </c>
      <c r="AE163" s="333" t="s">
        <v>2115</v>
      </c>
      <c r="AF163" s="117" t="s">
        <v>2173</v>
      </c>
      <c r="AG163" s="132">
        <v>44988</v>
      </c>
      <c r="AH163" s="121"/>
      <c r="AI163" s="121"/>
      <c r="AJ163" s="145">
        <v>8</v>
      </c>
      <c r="AK163" s="146">
        <v>22</v>
      </c>
      <c r="AL163" s="146">
        <v>3</v>
      </c>
      <c r="AM163" s="146">
        <v>176</v>
      </c>
      <c r="AN163" s="147">
        <v>1</v>
      </c>
      <c r="AO163" s="147"/>
      <c r="AP163" s="240" t="s">
        <v>1877</v>
      </c>
      <c r="AQ163" s="147" t="s">
        <v>694</v>
      </c>
      <c r="AR163" s="147">
        <v>3</v>
      </c>
      <c r="AS163" s="147"/>
      <c r="AT163" s="138">
        <v>44972</v>
      </c>
      <c r="AU163" s="294" t="s">
        <v>2174</v>
      </c>
      <c r="AV163" s="149"/>
      <c r="AW163" s="150"/>
      <c r="AX163" s="147"/>
      <c r="AY163" s="147"/>
      <c r="AZ163" s="147"/>
      <c r="BA163" s="147"/>
      <c r="BB163" s="147"/>
      <c r="BC163" s="147"/>
      <c r="BD163" s="235"/>
      <c r="BE163" s="150"/>
      <c r="BF163" s="150"/>
      <c r="BG163" s="237" t="s">
        <v>699</v>
      </c>
      <c r="BH163" s="237" t="s">
        <v>700</v>
      </c>
      <c r="BI163" s="237" t="s">
        <v>701</v>
      </c>
      <c r="BJ163" s="152"/>
      <c r="BK163" s="152" t="s">
        <v>2175</v>
      </c>
      <c r="BL163" s="153"/>
      <c r="BM163" s="154"/>
      <c r="BN163" s="111" t="s">
        <v>2168</v>
      </c>
      <c r="BO163" s="130" t="s">
        <v>2168</v>
      </c>
      <c r="BP163" s="130"/>
      <c r="BQ163" s="116" t="s">
        <v>704</v>
      </c>
      <c r="BR163" s="116" t="s">
        <v>1143</v>
      </c>
      <c r="BS163" s="132">
        <v>44988</v>
      </c>
      <c r="BT163" s="133">
        <v>100</v>
      </c>
      <c r="BU163" s="132">
        <v>44988</v>
      </c>
      <c r="BV163" s="132"/>
      <c r="BW163" s="132"/>
      <c r="BX163" s="134"/>
      <c r="BY163" s="134"/>
      <c r="BZ163" s="134"/>
      <c r="CA163" s="132"/>
      <c r="CB163" s="335"/>
      <c r="CC163" s="336"/>
      <c r="CD163" s="336"/>
      <c r="CE163" s="337"/>
      <c r="CF163" s="337"/>
      <c r="CG163" s="337"/>
      <c r="CH163" s="335"/>
      <c r="CI163" s="129" t="s">
        <v>701</v>
      </c>
      <c r="CJ163" s="117">
        <v>45055</v>
      </c>
      <c r="CK163" s="117">
        <v>45055</v>
      </c>
      <c r="CL163" s="132"/>
      <c r="CM163" s="117">
        <v>45055</v>
      </c>
      <c r="CN163" s="133">
        <v>100</v>
      </c>
      <c r="CO163" s="117">
        <v>45055</v>
      </c>
      <c r="CP163" s="117"/>
      <c r="CQ163" s="137" t="s">
        <v>4382</v>
      </c>
      <c r="CR163" s="132"/>
      <c r="CS163" s="117"/>
      <c r="CT163" s="132"/>
      <c r="CU163" s="133"/>
      <c r="CV163" s="137" t="s">
        <v>4382</v>
      </c>
      <c r="CW163" s="117"/>
      <c r="CX163" s="147"/>
      <c r="CY163" s="147"/>
      <c r="CZ163" s="117">
        <v>45055</v>
      </c>
      <c r="DA163" s="117">
        <v>45055</v>
      </c>
      <c r="DB163" s="117">
        <v>45055</v>
      </c>
      <c r="DC163" s="117">
        <v>45056</v>
      </c>
      <c r="DD163" s="133">
        <v>80</v>
      </c>
      <c r="DE163" s="117"/>
      <c r="DF163" s="338" t="s">
        <v>2176</v>
      </c>
      <c r="DG163" s="138">
        <v>45023</v>
      </c>
      <c r="DH163" s="139" t="s">
        <v>4387</v>
      </c>
      <c r="DI163" s="117">
        <v>45042</v>
      </c>
      <c r="DJ163" s="117">
        <v>45042</v>
      </c>
      <c r="DK163" s="117">
        <v>45042</v>
      </c>
      <c r="DL163" s="117">
        <v>45042</v>
      </c>
      <c r="DM163" s="117"/>
      <c r="DN163" s="117"/>
      <c r="DO163" s="117"/>
      <c r="DP163" s="117"/>
      <c r="DQ163" s="140"/>
      <c r="DR163" s="117"/>
      <c r="DS163" s="117"/>
      <c r="DT163" s="117"/>
      <c r="DU163" s="117"/>
      <c r="DV163" s="117"/>
      <c r="DW163" s="117"/>
      <c r="DX163" s="133"/>
      <c r="DY163" s="117"/>
      <c r="DZ163" s="117"/>
      <c r="EA163" s="117">
        <v>45042</v>
      </c>
      <c r="EB163" s="117">
        <v>45042</v>
      </c>
      <c r="EC163" s="117"/>
      <c r="ED163" s="117">
        <v>45042</v>
      </c>
      <c r="EE163" s="116">
        <v>100</v>
      </c>
      <c r="EF163" s="117">
        <v>45042</v>
      </c>
      <c r="EG163" s="117" t="s">
        <v>3506</v>
      </c>
      <c r="EH163" s="117">
        <v>45042</v>
      </c>
      <c r="EI163" s="117">
        <v>45042</v>
      </c>
      <c r="EJ163" s="117">
        <v>45042</v>
      </c>
      <c r="EK163" s="117">
        <v>45043</v>
      </c>
      <c r="EL163" s="116">
        <v>60</v>
      </c>
      <c r="EM163" s="117"/>
      <c r="EN163" s="122" t="s">
        <v>3506</v>
      </c>
      <c r="EO163" s="141"/>
      <c r="EP163" s="141"/>
      <c r="EQ163" s="141"/>
      <c r="ER163" s="141"/>
      <c r="ES163" s="141"/>
      <c r="ET163" s="141"/>
      <c r="EU163" s="141"/>
      <c r="EV163" s="117"/>
      <c r="EW163" s="117"/>
      <c r="EX163" s="117"/>
      <c r="EY163" s="117"/>
      <c r="EZ163" s="117"/>
      <c r="FA163" s="117"/>
      <c r="FB163" s="117"/>
      <c r="FC163" s="117"/>
      <c r="FD163" s="117"/>
      <c r="FE163" s="117"/>
      <c r="FF163" s="117"/>
      <c r="FG163" s="133"/>
      <c r="FH163" s="133"/>
      <c r="FI163" s="117"/>
      <c r="FJ163" s="142"/>
      <c r="FK163" s="142"/>
      <c r="FL163" s="143"/>
      <c r="FM163" s="143"/>
      <c r="FN163" s="139"/>
      <c r="FO163" s="142"/>
      <c r="FP163" s="142"/>
      <c r="FQ163" s="143"/>
      <c r="FR163" s="143"/>
      <c r="FS163" s="139"/>
    </row>
    <row r="164" spans="1:175" ht="20.100000000000001" customHeight="1" x14ac:dyDescent="0.5">
      <c r="A164" s="109">
        <v>163</v>
      </c>
      <c r="B164" s="109" t="s">
        <v>674</v>
      </c>
      <c r="C164" s="109">
        <v>163</v>
      </c>
      <c r="D164" s="110" t="s">
        <v>675</v>
      </c>
      <c r="E164" s="110" t="s">
        <v>676</v>
      </c>
      <c r="F164" s="110" t="s">
        <v>677</v>
      </c>
      <c r="G164" s="111" t="s">
        <v>209</v>
      </c>
      <c r="H164" s="110" t="s">
        <v>2177</v>
      </c>
      <c r="I164" s="110" t="s">
        <v>2178</v>
      </c>
      <c r="J164" s="110"/>
      <c r="K164" s="111" t="s">
        <v>2179</v>
      </c>
      <c r="L164" s="111" t="s">
        <v>2180</v>
      </c>
      <c r="M164" s="111" t="s">
        <v>912</v>
      </c>
      <c r="N164" s="111" t="s">
        <v>682</v>
      </c>
      <c r="O164" s="259" t="s">
        <v>2181</v>
      </c>
      <c r="P164" s="113">
        <v>14.103801067742699</v>
      </c>
      <c r="Q164" s="113">
        <v>100.325969535526</v>
      </c>
      <c r="R164" s="114" t="s">
        <v>2182</v>
      </c>
      <c r="S164" s="114" t="s">
        <v>2183</v>
      </c>
      <c r="T164" s="115" t="s">
        <v>2184</v>
      </c>
      <c r="U164" s="166" t="s">
        <v>2185</v>
      </c>
      <c r="V164" s="166"/>
      <c r="W164" s="167" t="s">
        <v>2186</v>
      </c>
      <c r="X164" s="167"/>
      <c r="Y164" s="115"/>
      <c r="Z164" s="181"/>
      <c r="AA164" s="181"/>
      <c r="AB164" s="167"/>
      <c r="AC164" s="167"/>
      <c r="AD164" s="332" t="s">
        <v>2114</v>
      </c>
      <c r="AE164" s="333" t="s">
        <v>2115</v>
      </c>
      <c r="AF164" s="117" t="s">
        <v>690</v>
      </c>
      <c r="AG164" s="117">
        <v>44967</v>
      </c>
      <c r="AH164" s="277" t="s">
        <v>691</v>
      </c>
      <c r="AI164" s="277" t="s">
        <v>692</v>
      </c>
      <c r="AJ164" s="145">
        <v>6</v>
      </c>
      <c r="AK164" s="146">
        <v>10</v>
      </c>
      <c r="AL164" s="146">
        <v>3</v>
      </c>
      <c r="AM164" s="146">
        <v>60</v>
      </c>
      <c r="AN164" s="147">
        <v>1</v>
      </c>
      <c r="AO164" s="147">
        <v>2</v>
      </c>
      <c r="AP164" s="240" t="s">
        <v>2187</v>
      </c>
      <c r="AQ164" s="147">
        <v>30</v>
      </c>
      <c r="AR164" s="147">
        <v>3</v>
      </c>
      <c r="AS164" s="147"/>
      <c r="AT164" s="138"/>
      <c r="AU164" s="142"/>
      <c r="AV164" s="234" t="s">
        <v>696</v>
      </c>
      <c r="AW164" s="150"/>
      <c r="AX164" s="147"/>
      <c r="AY164" s="147"/>
      <c r="AZ164" s="147"/>
      <c r="BA164" s="236"/>
      <c r="BB164" s="236" t="s">
        <v>697</v>
      </c>
      <c r="BC164" s="147"/>
      <c r="BD164" s="235" t="s">
        <v>698</v>
      </c>
      <c r="BE164" s="150"/>
      <c r="BF164" s="150"/>
      <c r="BG164" s="237" t="s">
        <v>699</v>
      </c>
      <c r="BH164" s="237" t="s">
        <v>700</v>
      </c>
      <c r="BI164" s="237" t="s">
        <v>701</v>
      </c>
      <c r="BJ164" s="152"/>
      <c r="BK164" s="152"/>
      <c r="BL164" s="170" t="s">
        <v>1825</v>
      </c>
      <c r="BM164" s="154"/>
      <c r="BN164" s="111" t="s">
        <v>2181</v>
      </c>
      <c r="BO164" s="130" t="s">
        <v>2181</v>
      </c>
      <c r="BP164" s="130"/>
      <c r="BQ164" s="116" t="s">
        <v>704</v>
      </c>
      <c r="BR164" s="116" t="s">
        <v>1143</v>
      </c>
      <c r="BS164" s="132">
        <v>44967</v>
      </c>
      <c r="BT164" s="133">
        <v>100</v>
      </c>
      <c r="BU164" s="132">
        <v>44967</v>
      </c>
      <c r="BV164" s="132"/>
      <c r="BW164" s="132"/>
      <c r="BX164" s="134"/>
      <c r="BY164" s="134"/>
      <c r="BZ164" s="134"/>
      <c r="CA164" s="132"/>
      <c r="CB164" s="135"/>
      <c r="CC164" s="132"/>
      <c r="CD164" s="132"/>
      <c r="CE164" s="136"/>
      <c r="CF164" s="136"/>
      <c r="CG164" s="136"/>
      <c r="CH164" s="135"/>
      <c r="CI164" s="129" t="s">
        <v>701</v>
      </c>
      <c r="CJ164" s="117">
        <v>45013</v>
      </c>
      <c r="CK164" s="117">
        <v>45013</v>
      </c>
      <c r="CL164" s="132"/>
      <c r="CM164" s="117">
        <v>45013</v>
      </c>
      <c r="CN164" s="133">
        <v>100</v>
      </c>
      <c r="CO164" s="117">
        <v>45013</v>
      </c>
      <c r="CP164" s="117"/>
      <c r="CQ164" s="137" t="s">
        <v>706</v>
      </c>
      <c r="CR164" s="132"/>
      <c r="CS164" s="117"/>
      <c r="CT164" s="132"/>
      <c r="CU164" s="133"/>
      <c r="CV164" s="137" t="s">
        <v>4382</v>
      </c>
      <c r="CW164" s="117"/>
      <c r="CX164" s="147"/>
      <c r="CY164" s="147"/>
      <c r="CZ164" s="117">
        <v>45013</v>
      </c>
      <c r="DA164" s="117">
        <v>45013</v>
      </c>
      <c r="DB164" s="117"/>
      <c r="DC164" s="117">
        <v>45014</v>
      </c>
      <c r="DD164" s="133">
        <v>100</v>
      </c>
      <c r="DE164" s="117">
        <v>45015</v>
      </c>
      <c r="DF164" s="261" t="s">
        <v>2188</v>
      </c>
      <c r="DG164" s="138">
        <v>45019</v>
      </c>
      <c r="DH164" s="139" t="s">
        <v>4413</v>
      </c>
      <c r="DI164" s="117">
        <v>45037</v>
      </c>
      <c r="DJ164" s="117">
        <v>45037</v>
      </c>
      <c r="DK164" s="117">
        <v>45037</v>
      </c>
      <c r="DL164" s="117">
        <v>45037</v>
      </c>
      <c r="DM164" s="117"/>
      <c r="DN164" s="117"/>
      <c r="DO164" s="117"/>
      <c r="DP164" s="117"/>
      <c r="DQ164" s="140"/>
      <c r="DR164" s="117"/>
      <c r="DS164" s="117"/>
      <c r="DT164" s="117"/>
      <c r="DU164" s="117"/>
      <c r="DV164" s="117"/>
      <c r="DW164" s="117"/>
      <c r="DX164" s="133"/>
      <c r="DY164" s="117"/>
      <c r="DZ164" s="117"/>
      <c r="EA164" s="117">
        <v>45037</v>
      </c>
      <c r="EB164" s="117">
        <v>45037</v>
      </c>
      <c r="EC164" s="117"/>
      <c r="ED164" s="117">
        <v>45037</v>
      </c>
      <c r="EE164" s="116">
        <v>100</v>
      </c>
      <c r="EF164" s="117">
        <v>45037</v>
      </c>
      <c r="EG164" s="117" t="s">
        <v>1044</v>
      </c>
      <c r="EH164" s="117">
        <v>45037</v>
      </c>
      <c r="EI164" s="117">
        <v>45037</v>
      </c>
      <c r="EJ164" s="117"/>
      <c r="EK164" s="117">
        <v>45037</v>
      </c>
      <c r="EL164" s="116">
        <v>100</v>
      </c>
      <c r="EM164" s="117">
        <v>45037</v>
      </c>
      <c r="EN164" s="122" t="s">
        <v>1044</v>
      </c>
      <c r="EO164" s="141"/>
      <c r="EP164" s="141"/>
      <c r="EQ164" s="141"/>
      <c r="ER164" s="141"/>
      <c r="ES164" s="141"/>
      <c r="ET164" s="141"/>
      <c r="EU164" s="141"/>
      <c r="EV164" s="117"/>
      <c r="EW164" s="117"/>
      <c r="EX164" s="117"/>
      <c r="EY164" s="117"/>
      <c r="EZ164" s="117"/>
      <c r="FA164" s="117"/>
      <c r="FB164" s="117"/>
      <c r="FC164" s="117"/>
      <c r="FD164" s="117"/>
      <c r="FE164" s="117"/>
      <c r="FF164" s="117"/>
      <c r="FG164" s="133"/>
      <c r="FH164" s="133"/>
      <c r="FI164" s="117"/>
      <c r="FJ164" s="142"/>
      <c r="FK164" s="142"/>
      <c r="FL164" s="143">
        <v>243354</v>
      </c>
      <c r="FM164" s="143">
        <v>243354</v>
      </c>
      <c r="FN164" s="139" t="s">
        <v>708</v>
      </c>
      <c r="FO164" s="142"/>
      <c r="FP164" s="142"/>
      <c r="FQ164" s="143">
        <v>243354</v>
      </c>
      <c r="FR164" s="143">
        <v>243354</v>
      </c>
      <c r="FS164" s="139" t="s">
        <v>708</v>
      </c>
    </row>
    <row r="165" spans="1:175" ht="20.100000000000001" customHeight="1" x14ac:dyDescent="0.55000000000000004">
      <c r="A165" s="109">
        <v>164</v>
      </c>
      <c r="B165" s="109" t="s">
        <v>674</v>
      </c>
      <c r="C165" s="109">
        <v>164</v>
      </c>
      <c r="D165" s="110" t="s">
        <v>675</v>
      </c>
      <c r="E165" s="110" t="s">
        <v>676</v>
      </c>
      <c r="F165" s="110" t="s">
        <v>677</v>
      </c>
      <c r="G165" s="111" t="s">
        <v>214</v>
      </c>
      <c r="H165" s="110" t="s">
        <v>2189</v>
      </c>
      <c r="I165" s="110" t="s">
        <v>2190</v>
      </c>
      <c r="J165" s="110"/>
      <c r="K165" s="111" t="s">
        <v>2191</v>
      </c>
      <c r="L165" s="111" t="s">
        <v>2192</v>
      </c>
      <c r="M165" s="111" t="s">
        <v>2193</v>
      </c>
      <c r="N165" s="111" t="s">
        <v>682</v>
      </c>
      <c r="O165" s="112" t="s">
        <v>2194</v>
      </c>
      <c r="P165" s="113">
        <v>13.966184161606099</v>
      </c>
      <c r="Q165" s="113">
        <v>100.72592827785201</v>
      </c>
      <c r="R165" s="114" t="s">
        <v>2195</v>
      </c>
      <c r="S165" s="114" t="s">
        <v>2196</v>
      </c>
      <c r="T165" s="115"/>
      <c r="U165" s="115"/>
      <c r="V165" s="115"/>
      <c r="W165" s="167" t="s">
        <v>2197</v>
      </c>
      <c r="X165" s="167"/>
      <c r="Y165" s="115"/>
      <c r="Z165" s="181"/>
      <c r="AA165" s="181"/>
      <c r="AB165" s="167"/>
      <c r="AC165" s="167"/>
      <c r="AD165" s="167" t="s">
        <v>2198</v>
      </c>
      <c r="AE165" s="167" t="s">
        <v>2199</v>
      </c>
      <c r="AF165" s="117" t="s">
        <v>690</v>
      </c>
      <c r="AG165" s="132">
        <v>44966</v>
      </c>
      <c r="AH165" s="277" t="s">
        <v>691</v>
      </c>
      <c r="AI165" s="118" t="s">
        <v>692</v>
      </c>
      <c r="AJ165" s="145">
        <v>8</v>
      </c>
      <c r="AK165" s="146">
        <v>8</v>
      </c>
      <c r="AL165" s="146">
        <v>3</v>
      </c>
      <c r="AM165" s="146">
        <v>64</v>
      </c>
      <c r="AN165" s="147">
        <v>1</v>
      </c>
      <c r="AO165" s="147">
        <v>3</v>
      </c>
      <c r="AP165" s="240" t="s">
        <v>2200</v>
      </c>
      <c r="AQ165" s="147">
        <v>100</v>
      </c>
      <c r="AR165" s="147">
        <v>3</v>
      </c>
      <c r="AS165" s="149"/>
      <c r="AT165" s="138">
        <v>44974</v>
      </c>
      <c r="AU165" s="142"/>
      <c r="AV165" s="149" t="s">
        <v>696</v>
      </c>
      <c r="AW165" s="150"/>
      <c r="AX165" s="147" t="s">
        <v>2201</v>
      </c>
      <c r="AY165" s="147"/>
      <c r="AZ165" s="147"/>
      <c r="BA165" s="147"/>
      <c r="BB165" s="147"/>
      <c r="BC165" s="147"/>
      <c r="BD165" s="235" t="s">
        <v>698</v>
      </c>
      <c r="BE165" s="150"/>
      <c r="BF165" s="150"/>
      <c r="BG165" s="151" t="s">
        <v>699</v>
      </c>
      <c r="BH165" s="237" t="s">
        <v>700</v>
      </c>
      <c r="BI165" s="237" t="s">
        <v>701</v>
      </c>
      <c r="BJ165" s="152"/>
      <c r="BK165" s="152"/>
      <c r="BL165" s="153"/>
      <c r="BM165" s="154"/>
      <c r="BN165" s="111" t="s">
        <v>2194</v>
      </c>
      <c r="BO165" s="130" t="s">
        <v>2194</v>
      </c>
      <c r="BP165" s="130"/>
      <c r="BQ165" s="116" t="s">
        <v>704</v>
      </c>
      <c r="BR165" s="116" t="s">
        <v>705</v>
      </c>
      <c r="BS165" s="132">
        <v>44966</v>
      </c>
      <c r="BT165" s="133">
        <v>100</v>
      </c>
      <c r="BU165" s="132">
        <v>44966</v>
      </c>
      <c r="BV165" s="132"/>
      <c r="BW165" s="132"/>
      <c r="BX165" s="134"/>
      <c r="BY165" s="134"/>
      <c r="BZ165" s="134"/>
      <c r="CA165" s="132"/>
      <c r="CB165" s="135"/>
      <c r="CC165" s="132"/>
      <c r="CD165" s="132"/>
      <c r="CE165" s="136"/>
      <c r="CF165" s="136"/>
      <c r="CG165" s="136"/>
      <c r="CH165" s="135"/>
      <c r="CI165" s="129" t="s">
        <v>701</v>
      </c>
      <c r="CJ165" s="117">
        <v>44993</v>
      </c>
      <c r="CK165" s="117">
        <v>44993</v>
      </c>
      <c r="CL165" s="117"/>
      <c r="CM165" s="117">
        <v>44993</v>
      </c>
      <c r="CN165" s="133">
        <v>100</v>
      </c>
      <c r="CO165" s="117">
        <v>44993</v>
      </c>
      <c r="CP165" s="117"/>
      <c r="CQ165" s="441">
        <v>45016</v>
      </c>
      <c r="CR165" s="441">
        <v>45016</v>
      </c>
      <c r="CS165" s="117"/>
      <c r="CT165" s="441">
        <v>45016</v>
      </c>
      <c r="CU165" s="133">
        <v>100</v>
      </c>
      <c r="CV165" s="441">
        <v>45016</v>
      </c>
      <c r="CW165" s="117" t="s">
        <v>727</v>
      </c>
      <c r="CX165" s="147" t="s">
        <v>2201</v>
      </c>
      <c r="CY165" s="147"/>
      <c r="CZ165" s="117">
        <v>44992</v>
      </c>
      <c r="DA165" s="117">
        <v>44992</v>
      </c>
      <c r="DB165" s="117"/>
      <c r="DC165" s="117">
        <v>44992</v>
      </c>
      <c r="DD165" s="133">
        <v>100</v>
      </c>
      <c r="DE165" s="117">
        <v>44992</v>
      </c>
      <c r="DF165" s="138"/>
      <c r="DG165" s="138">
        <v>45012</v>
      </c>
      <c r="DH165" s="139" t="s">
        <v>4383</v>
      </c>
      <c r="DI165" s="117">
        <v>45028</v>
      </c>
      <c r="DJ165" s="117">
        <v>45028</v>
      </c>
      <c r="DK165" s="117">
        <v>45028</v>
      </c>
      <c r="DL165" s="117">
        <v>45028</v>
      </c>
      <c r="DM165" s="117"/>
      <c r="DN165" s="117"/>
      <c r="DO165" s="117"/>
      <c r="DP165" s="117"/>
      <c r="DQ165" s="140"/>
      <c r="DR165" s="117"/>
      <c r="DS165" s="117"/>
      <c r="DT165" s="117"/>
      <c r="DU165" s="117"/>
      <c r="DV165" s="117"/>
      <c r="DW165" s="117"/>
      <c r="DX165" s="133"/>
      <c r="DY165" s="117"/>
      <c r="DZ165" s="117"/>
      <c r="EA165" s="117">
        <v>45028</v>
      </c>
      <c r="EB165" s="117">
        <v>45028</v>
      </c>
      <c r="EC165" s="117"/>
      <c r="ED165" s="117">
        <v>45028</v>
      </c>
      <c r="EE165" s="116">
        <v>100</v>
      </c>
      <c r="EF165" s="117">
        <v>45028</v>
      </c>
      <c r="EG165" s="117" t="s">
        <v>740</v>
      </c>
      <c r="EH165" s="117">
        <v>45028</v>
      </c>
      <c r="EI165" s="117">
        <v>45028</v>
      </c>
      <c r="EJ165" s="117"/>
      <c r="EK165" s="117">
        <v>45028</v>
      </c>
      <c r="EL165" s="116">
        <v>100</v>
      </c>
      <c r="EM165" s="117">
        <v>45028</v>
      </c>
      <c r="EN165" s="122" t="s">
        <v>740</v>
      </c>
      <c r="EO165" s="141"/>
      <c r="EP165" s="141"/>
      <c r="EQ165" s="141"/>
      <c r="ER165" s="141"/>
      <c r="ES165" s="141"/>
      <c r="ET165" s="141"/>
      <c r="EU165" s="141"/>
      <c r="EV165" s="117"/>
      <c r="EW165" s="117"/>
      <c r="EX165" s="117"/>
      <c r="EY165" s="117"/>
      <c r="EZ165" s="117"/>
      <c r="FA165" s="117"/>
      <c r="FB165" s="117"/>
      <c r="FC165" s="117">
        <v>45052</v>
      </c>
      <c r="FD165" s="117">
        <v>45052</v>
      </c>
      <c r="FE165" s="117">
        <v>45052</v>
      </c>
      <c r="FF165" s="117">
        <v>45053</v>
      </c>
      <c r="FG165" s="133">
        <v>70</v>
      </c>
      <c r="FH165" s="133"/>
      <c r="FI165" s="117"/>
      <c r="FJ165" s="142"/>
      <c r="FK165" s="142"/>
      <c r="FL165" s="143">
        <v>243354</v>
      </c>
      <c r="FM165" s="143">
        <v>243354</v>
      </c>
      <c r="FN165" s="139" t="s">
        <v>708</v>
      </c>
      <c r="FO165" s="142"/>
      <c r="FP165" s="142"/>
      <c r="FQ165" s="143">
        <v>243354</v>
      </c>
      <c r="FR165" s="143">
        <v>243354</v>
      </c>
      <c r="FS165" s="139" t="s">
        <v>708</v>
      </c>
    </row>
    <row r="166" spans="1:175" ht="20.100000000000001" customHeight="1" x14ac:dyDescent="0.5">
      <c r="A166" s="109">
        <v>165</v>
      </c>
      <c r="B166" s="109" t="s">
        <v>674</v>
      </c>
      <c r="C166" s="109">
        <v>165</v>
      </c>
      <c r="D166" s="110" t="s">
        <v>675</v>
      </c>
      <c r="E166" s="110" t="s">
        <v>676</v>
      </c>
      <c r="F166" s="110" t="s">
        <v>677</v>
      </c>
      <c r="G166" s="111" t="s">
        <v>214</v>
      </c>
      <c r="H166" s="110" t="s">
        <v>2189</v>
      </c>
      <c r="I166" s="110" t="s">
        <v>2202</v>
      </c>
      <c r="J166" s="110"/>
      <c r="K166" s="111" t="s">
        <v>2203</v>
      </c>
      <c r="L166" s="111" t="s">
        <v>2192</v>
      </c>
      <c r="M166" s="111"/>
      <c r="N166" s="111" t="s">
        <v>682</v>
      </c>
      <c r="O166" s="112" t="s">
        <v>4662</v>
      </c>
      <c r="P166" s="113">
        <v>13.952137420400801</v>
      </c>
      <c r="Q166" s="113">
        <v>100.70397295270701</v>
      </c>
      <c r="R166" s="114" t="s">
        <v>2205</v>
      </c>
      <c r="S166" s="114" t="s">
        <v>2206</v>
      </c>
      <c r="T166" s="115" t="s">
        <v>2207</v>
      </c>
      <c r="U166" s="115" t="s">
        <v>2208</v>
      </c>
      <c r="V166" s="115"/>
      <c r="W166" s="167" t="s">
        <v>2209</v>
      </c>
      <c r="X166" s="167"/>
      <c r="Y166" s="115"/>
      <c r="Z166" s="181"/>
      <c r="AA166" s="181"/>
      <c r="AB166" s="167"/>
      <c r="AC166" s="167"/>
      <c r="AD166" s="332" t="s">
        <v>2114</v>
      </c>
      <c r="AE166" s="333" t="s">
        <v>2115</v>
      </c>
      <c r="AF166" s="117" t="s">
        <v>690</v>
      </c>
      <c r="AG166" s="132">
        <v>44972</v>
      </c>
      <c r="AH166" s="118" t="s">
        <v>691</v>
      </c>
      <c r="AI166" s="118" t="s">
        <v>692</v>
      </c>
      <c r="AJ166" s="145">
        <v>6</v>
      </c>
      <c r="AK166" s="146">
        <v>9</v>
      </c>
      <c r="AL166" s="146">
        <v>3.2</v>
      </c>
      <c r="AM166" s="146">
        <v>54</v>
      </c>
      <c r="AN166" s="147">
        <v>1</v>
      </c>
      <c r="AO166" s="147">
        <v>2</v>
      </c>
      <c r="AP166" s="240" t="s">
        <v>2210</v>
      </c>
      <c r="AQ166" s="330"/>
      <c r="AR166" s="147">
        <v>3</v>
      </c>
      <c r="AS166" s="149"/>
      <c r="AT166" s="138">
        <v>44973</v>
      </c>
      <c r="AU166" s="148" t="s">
        <v>2004</v>
      </c>
      <c r="AV166" s="149" t="s">
        <v>725</v>
      </c>
      <c r="AW166" s="150" t="s">
        <v>1584</v>
      </c>
      <c r="AX166" s="147"/>
      <c r="AY166" s="147"/>
      <c r="AZ166" s="147"/>
      <c r="BA166" s="147"/>
      <c r="BB166" s="147"/>
      <c r="BC166" s="147"/>
      <c r="BD166" s="235" t="s">
        <v>698</v>
      </c>
      <c r="BE166" s="150"/>
      <c r="BF166" s="150"/>
      <c r="BG166" s="151" t="s">
        <v>699</v>
      </c>
      <c r="BH166" s="237" t="s">
        <v>700</v>
      </c>
      <c r="BI166" s="237" t="s">
        <v>701</v>
      </c>
      <c r="BJ166" s="152"/>
      <c r="BK166" s="152"/>
      <c r="BL166" s="170" t="s">
        <v>1825</v>
      </c>
      <c r="BM166" s="154"/>
      <c r="BN166" s="329" t="s">
        <v>2211</v>
      </c>
      <c r="BO166" s="131" t="s">
        <v>2204</v>
      </c>
      <c r="BP166" s="131" t="s">
        <v>703</v>
      </c>
      <c r="BQ166" s="116" t="s">
        <v>704</v>
      </c>
      <c r="BR166" s="116" t="s">
        <v>705</v>
      </c>
      <c r="BS166" s="132">
        <v>44972</v>
      </c>
      <c r="BT166" s="133">
        <v>100</v>
      </c>
      <c r="BU166" s="132">
        <v>44972</v>
      </c>
      <c r="BV166" s="132"/>
      <c r="BW166" s="132"/>
      <c r="BX166" s="134"/>
      <c r="BY166" s="134"/>
      <c r="BZ166" s="134"/>
      <c r="CA166" s="132"/>
      <c r="CB166" s="135"/>
      <c r="CC166" s="132"/>
      <c r="CD166" s="132"/>
      <c r="CE166" s="136"/>
      <c r="CF166" s="136"/>
      <c r="CG166" s="136"/>
      <c r="CH166" s="135"/>
      <c r="CI166" s="129" t="s">
        <v>701</v>
      </c>
      <c r="CJ166" s="117">
        <v>44998</v>
      </c>
      <c r="CK166" s="117">
        <v>44998</v>
      </c>
      <c r="CL166" s="132"/>
      <c r="CM166" s="117">
        <v>44998</v>
      </c>
      <c r="CN166" s="133">
        <v>100</v>
      </c>
      <c r="CO166" s="117">
        <v>44998</v>
      </c>
      <c r="CP166" s="132"/>
      <c r="CQ166" s="137" t="s">
        <v>706</v>
      </c>
      <c r="CR166" s="132"/>
      <c r="CS166" s="117"/>
      <c r="CT166" s="132"/>
      <c r="CU166" s="133"/>
      <c r="CV166" s="137" t="s">
        <v>4382</v>
      </c>
      <c r="CW166" s="117"/>
      <c r="CX166" s="147"/>
      <c r="CY166" s="147"/>
      <c r="CZ166" s="117">
        <v>44998</v>
      </c>
      <c r="DA166" s="117">
        <v>44998</v>
      </c>
      <c r="DB166" s="117"/>
      <c r="DC166" s="117">
        <v>44998</v>
      </c>
      <c r="DD166" s="133">
        <v>100</v>
      </c>
      <c r="DE166" s="117">
        <v>44998</v>
      </c>
      <c r="DF166" s="138"/>
      <c r="DG166" s="138">
        <v>45012</v>
      </c>
      <c r="DH166" s="139" t="s">
        <v>4383</v>
      </c>
      <c r="DI166" s="117">
        <v>45034</v>
      </c>
      <c r="DJ166" s="117">
        <v>45034</v>
      </c>
      <c r="DK166" s="117">
        <v>45034</v>
      </c>
      <c r="DL166" s="117">
        <v>45034</v>
      </c>
      <c r="DM166" s="117"/>
      <c r="DN166" s="117"/>
      <c r="DO166" s="117"/>
      <c r="DP166" s="117"/>
      <c r="DQ166" s="140"/>
      <c r="DR166" s="117"/>
      <c r="DS166" s="117"/>
      <c r="DT166" s="117"/>
      <c r="DU166" s="117"/>
      <c r="DV166" s="117"/>
      <c r="DW166" s="117"/>
      <c r="DX166" s="133"/>
      <c r="DY166" s="117"/>
      <c r="DZ166" s="117"/>
      <c r="EA166" s="117">
        <v>45027</v>
      </c>
      <c r="EB166" s="117">
        <v>45027</v>
      </c>
      <c r="EC166" s="117"/>
      <c r="ED166" s="117">
        <v>45027</v>
      </c>
      <c r="EE166" s="116">
        <v>100</v>
      </c>
      <c r="EF166" s="117">
        <v>45027</v>
      </c>
      <c r="EG166" s="117" t="s">
        <v>740</v>
      </c>
      <c r="EH166" s="117">
        <v>45027</v>
      </c>
      <c r="EI166" s="117">
        <v>45027</v>
      </c>
      <c r="EJ166" s="117"/>
      <c r="EK166" s="117">
        <v>45027</v>
      </c>
      <c r="EL166" s="116">
        <v>100</v>
      </c>
      <c r="EM166" s="117">
        <v>45027</v>
      </c>
      <c r="EN166" s="122" t="s">
        <v>740</v>
      </c>
      <c r="EO166" s="141"/>
      <c r="EP166" s="141"/>
      <c r="EQ166" s="141"/>
      <c r="ER166" s="141"/>
      <c r="ES166" s="141"/>
      <c r="ET166" s="141"/>
      <c r="EU166" s="141"/>
      <c r="EV166" s="117"/>
      <c r="EW166" s="117"/>
      <c r="EX166" s="117"/>
      <c r="EY166" s="117"/>
      <c r="EZ166" s="117"/>
      <c r="FA166" s="117"/>
      <c r="FB166" s="117"/>
      <c r="FC166" s="117">
        <v>45054</v>
      </c>
      <c r="FD166" s="117">
        <v>45054</v>
      </c>
      <c r="FE166" s="117">
        <v>45054</v>
      </c>
      <c r="FF166" s="117">
        <v>45055</v>
      </c>
      <c r="FG166" s="133">
        <v>70</v>
      </c>
      <c r="FH166" s="133"/>
      <c r="FI166" s="117"/>
      <c r="FJ166" s="142"/>
      <c r="FK166" s="142"/>
      <c r="FL166" s="143">
        <v>243347</v>
      </c>
      <c r="FM166" s="143">
        <v>243347</v>
      </c>
      <c r="FN166" s="139" t="s">
        <v>708</v>
      </c>
      <c r="FO166" s="142"/>
      <c r="FP166" s="142"/>
      <c r="FQ166" s="143">
        <v>243347</v>
      </c>
      <c r="FR166" s="143">
        <v>243347</v>
      </c>
      <c r="FS166" s="157" t="s">
        <v>729</v>
      </c>
    </row>
    <row r="167" spans="1:175" ht="20.100000000000001" customHeight="1" x14ac:dyDescent="0.5">
      <c r="A167" s="109">
        <v>166</v>
      </c>
      <c r="B167" s="109" t="s">
        <v>674</v>
      </c>
      <c r="C167" s="109">
        <v>166</v>
      </c>
      <c r="D167" s="110" t="s">
        <v>675</v>
      </c>
      <c r="E167" s="110" t="s">
        <v>676</v>
      </c>
      <c r="F167" s="110" t="s">
        <v>677</v>
      </c>
      <c r="G167" s="111" t="s">
        <v>214</v>
      </c>
      <c r="H167" s="110" t="s">
        <v>2212</v>
      </c>
      <c r="I167" s="110" t="s">
        <v>2213</v>
      </c>
      <c r="J167" s="110"/>
      <c r="K167" s="111" t="s">
        <v>2214</v>
      </c>
      <c r="L167" s="111" t="s">
        <v>2192</v>
      </c>
      <c r="M167" s="111" t="s">
        <v>912</v>
      </c>
      <c r="N167" s="111" t="s">
        <v>682</v>
      </c>
      <c r="O167" s="112" t="s">
        <v>2215</v>
      </c>
      <c r="P167" s="113">
        <v>14.044047108609201</v>
      </c>
      <c r="Q167" s="113">
        <v>100.793668050864</v>
      </c>
      <c r="R167" s="114" t="s">
        <v>2216</v>
      </c>
      <c r="S167" s="114" t="s">
        <v>2217</v>
      </c>
      <c r="T167" s="115" t="s">
        <v>2218</v>
      </c>
      <c r="U167" s="115" t="s">
        <v>2219</v>
      </c>
      <c r="V167" s="115"/>
      <c r="W167" s="167" t="s">
        <v>2220</v>
      </c>
      <c r="X167" s="167"/>
      <c r="Y167" s="115"/>
      <c r="Z167" s="181"/>
      <c r="AA167" s="181"/>
      <c r="AB167" s="167"/>
      <c r="AC167" s="167"/>
      <c r="AD167" s="332" t="s">
        <v>2114</v>
      </c>
      <c r="AE167" s="333" t="s">
        <v>2115</v>
      </c>
      <c r="AF167" s="117" t="s">
        <v>690</v>
      </c>
      <c r="AG167" s="132">
        <v>44973</v>
      </c>
      <c r="AH167" s="118" t="s">
        <v>691</v>
      </c>
      <c r="AI167" s="118" t="s">
        <v>692</v>
      </c>
      <c r="AJ167" s="145">
        <v>9</v>
      </c>
      <c r="AK167" s="146">
        <v>10</v>
      </c>
      <c r="AL167" s="146">
        <v>3.5</v>
      </c>
      <c r="AM167" s="146">
        <v>90</v>
      </c>
      <c r="AN167" s="147">
        <v>1</v>
      </c>
      <c r="AO167" s="147">
        <v>3</v>
      </c>
      <c r="AP167" s="240" t="s">
        <v>2221</v>
      </c>
      <c r="AQ167" s="330"/>
      <c r="AR167" s="147">
        <v>3</v>
      </c>
      <c r="AS167" s="149"/>
      <c r="AT167" s="138">
        <v>44974</v>
      </c>
      <c r="AU167" s="142" t="s">
        <v>2222</v>
      </c>
      <c r="AV167" s="149" t="s">
        <v>696</v>
      </c>
      <c r="AW167" s="150"/>
      <c r="AX167" s="147"/>
      <c r="AY167" s="147"/>
      <c r="AZ167" s="147"/>
      <c r="BA167" s="147"/>
      <c r="BB167" s="147"/>
      <c r="BC167" s="147"/>
      <c r="BD167" s="235" t="s">
        <v>698</v>
      </c>
      <c r="BE167" s="150"/>
      <c r="BF167" s="150"/>
      <c r="BG167" s="151" t="s">
        <v>699</v>
      </c>
      <c r="BH167" s="237" t="s">
        <v>700</v>
      </c>
      <c r="BI167" s="237" t="s">
        <v>701</v>
      </c>
      <c r="BJ167" s="152"/>
      <c r="BK167" s="152"/>
      <c r="BL167" s="153"/>
      <c r="BM167" s="154"/>
      <c r="BN167" s="111" t="s">
        <v>2215</v>
      </c>
      <c r="BO167" s="130" t="s">
        <v>2215</v>
      </c>
      <c r="BP167" s="130"/>
      <c r="BQ167" s="116" t="s">
        <v>704</v>
      </c>
      <c r="BR167" s="116" t="s">
        <v>705</v>
      </c>
      <c r="BS167" s="132">
        <v>44973</v>
      </c>
      <c r="BT167" s="133">
        <v>100</v>
      </c>
      <c r="BU167" s="132">
        <v>44973</v>
      </c>
      <c r="BV167" s="132"/>
      <c r="BW167" s="132"/>
      <c r="BX167" s="134"/>
      <c r="BY167" s="134"/>
      <c r="BZ167" s="134"/>
      <c r="CA167" s="132"/>
      <c r="CB167" s="135"/>
      <c r="CC167" s="132"/>
      <c r="CD167" s="132"/>
      <c r="CE167" s="136"/>
      <c r="CF167" s="136"/>
      <c r="CG167" s="136"/>
      <c r="CH167" s="135"/>
      <c r="CI167" s="129" t="s">
        <v>701</v>
      </c>
      <c r="CJ167" s="117">
        <v>44999</v>
      </c>
      <c r="CK167" s="117">
        <v>44999</v>
      </c>
      <c r="CL167" s="132"/>
      <c r="CM167" s="117">
        <v>44999</v>
      </c>
      <c r="CN167" s="133">
        <v>100</v>
      </c>
      <c r="CO167" s="117">
        <v>44999</v>
      </c>
      <c r="CP167" s="117"/>
      <c r="CQ167" s="132">
        <v>45017</v>
      </c>
      <c r="CR167" s="132">
        <v>45017</v>
      </c>
      <c r="CS167" s="117"/>
      <c r="CT167" s="132">
        <v>45017</v>
      </c>
      <c r="CU167" s="133">
        <v>100</v>
      </c>
      <c r="CV167" s="132">
        <v>45017</v>
      </c>
      <c r="CW167" s="117" t="s">
        <v>868</v>
      </c>
      <c r="CX167" s="147"/>
      <c r="CY167" s="147"/>
      <c r="CZ167" s="117">
        <v>44999</v>
      </c>
      <c r="DA167" s="117">
        <v>44999</v>
      </c>
      <c r="DB167" s="117"/>
      <c r="DC167" s="117">
        <v>44999</v>
      </c>
      <c r="DD167" s="133">
        <v>100</v>
      </c>
      <c r="DE167" s="117">
        <v>44999</v>
      </c>
      <c r="DF167" s="138"/>
      <c r="DG167" s="138">
        <v>45012</v>
      </c>
      <c r="DH167" s="139" t="s">
        <v>4383</v>
      </c>
      <c r="DI167" s="117">
        <v>45035</v>
      </c>
      <c r="DJ167" s="117">
        <v>45035</v>
      </c>
      <c r="DK167" s="117">
        <v>45035</v>
      </c>
      <c r="DL167" s="117">
        <v>45035</v>
      </c>
      <c r="DM167" s="117"/>
      <c r="DN167" s="117"/>
      <c r="DO167" s="117"/>
      <c r="DP167" s="117"/>
      <c r="DQ167" s="140"/>
      <c r="DR167" s="117"/>
      <c r="DS167" s="117"/>
      <c r="DT167" s="117"/>
      <c r="DU167" s="117"/>
      <c r="DV167" s="117"/>
      <c r="DW167" s="117"/>
      <c r="DX167" s="133"/>
      <c r="DY167" s="117"/>
      <c r="DZ167" s="117"/>
      <c r="EA167" s="117">
        <v>45028</v>
      </c>
      <c r="EB167" s="117">
        <v>45028</v>
      </c>
      <c r="EC167" s="117"/>
      <c r="ED167" s="117">
        <v>45028</v>
      </c>
      <c r="EE167" s="116">
        <v>100</v>
      </c>
      <c r="EF167" s="117">
        <v>45028</v>
      </c>
      <c r="EG167" s="117" t="s">
        <v>1044</v>
      </c>
      <c r="EH167" s="117">
        <v>45028</v>
      </c>
      <c r="EI167" s="117">
        <v>45028</v>
      </c>
      <c r="EJ167" s="117"/>
      <c r="EK167" s="117">
        <v>45028</v>
      </c>
      <c r="EL167" s="116">
        <v>100</v>
      </c>
      <c r="EM167" s="117">
        <v>45028</v>
      </c>
      <c r="EN167" s="122" t="s">
        <v>1044</v>
      </c>
      <c r="EO167" s="141"/>
      <c r="EP167" s="141"/>
      <c r="EQ167" s="141"/>
      <c r="ER167" s="141"/>
      <c r="ES167" s="141"/>
      <c r="ET167" s="141"/>
      <c r="EU167" s="141"/>
      <c r="EV167" s="117"/>
      <c r="EW167" s="117"/>
      <c r="EX167" s="117"/>
      <c r="EY167" s="117"/>
      <c r="EZ167" s="117"/>
      <c r="FA167" s="117"/>
      <c r="FB167" s="117"/>
      <c r="FC167" s="117"/>
      <c r="FD167" s="117"/>
      <c r="FE167" s="117"/>
      <c r="FF167" s="117"/>
      <c r="FG167" s="133"/>
      <c r="FH167" s="133"/>
      <c r="FI167" s="117"/>
      <c r="FJ167" s="142"/>
      <c r="FK167" s="142"/>
      <c r="FL167" s="143"/>
      <c r="FM167" s="143"/>
      <c r="FN167" s="139"/>
      <c r="FO167" s="142"/>
      <c r="FP167" s="142"/>
      <c r="FQ167" s="143"/>
      <c r="FR167" s="143"/>
      <c r="FS167" s="139"/>
    </row>
    <row r="168" spans="1:175" ht="20.100000000000001" customHeight="1" x14ac:dyDescent="0.55000000000000004">
      <c r="A168" s="109">
        <v>167</v>
      </c>
      <c r="B168" s="109" t="s">
        <v>674</v>
      </c>
      <c r="C168" s="109">
        <v>167</v>
      </c>
      <c r="D168" s="110" t="s">
        <v>675</v>
      </c>
      <c r="E168" s="110" t="s">
        <v>676</v>
      </c>
      <c r="F168" s="110" t="s">
        <v>677</v>
      </c>
      <c r="G168" s="111" t="s">
        <v>214</v>
      </c>
      <c r="H168" s="110" t="s">
        <v>2212</v>
      </c>
      <c r="I168" s="110" t="s">
        <v>2223</v>
      </c>
      <c r="J168" s="110"/>
      <c r="K168" s="111" t="s">
        <v>2224</v>
      </c>
      <c r="L168" s="111" t="s">
        <v>2192</v>
      </c>
      <c r="M168" s="111"/>
      <c r="N168" s="111" t="s">
        <v>682</v>
      </c>
      <c r="O168" s="112" t="s">
        <v>2225</v>
      </c>
      <c r="P168" s="113">
        <v>14.0320315168064</v>
      </c>
      <c r="Q168" s="113">
        <v>100.759124879699</v>
      </c>
      <c r="R168" s="114" t="s">
        <v>2226</v>
      </c>
      <c r="S168" s="114"/>
      <c r="T168" s="115" t="s">
        <v>2227</v>
      </c>
      <c r="U168" s="115" t="s">
        <v>2228</v>
      </c>
      <c r="V168" s="115"/>
      <c r="W168" s="167" t="s">
        <v>2229</v>
      </c>
      <c r="X168" s="167"/>
      <c r="Y168" s="115"/>
      <c r="Z168" s="181"/>
      <c r="AA168" s="181"/>
      <c r="AB168" s="167"/>
      <c r="AC168" s="167"/>
      <c r="AD168" s="332" t="s">
        <v>2114</v>
      </c>
      <c r="AE168" s="333" t="s">
        <v>2115</v>
      </c>
      <c r="AF168" s="117" t="s">
        <v>690</v>
      </c>
      <c r="AG168" s="132">
        <v>44973</v>
      </c>
      <c r="AH168" s="118" t="s">
        <v>691</v>
      </c>
      <c r="AI168" s="118" t="s">
        <v>692</v>
      </c>
      <c r="AJ168" s="145">
        <v>8</v>
      </c>
      <c r="AK168" s="146">
        <v>12</v>
      </c>
      <c r="AL168" s="146">
        <v>3</v>
      </c>
      <c r="AM168" s="146">
        <v>96</v>
      </c>
      <c r="AN168" s="147">
        <v>2</v>
      </c>
      <c r="AO168" s="147">
        <v>2</v>
      </c>
      <c r="AP168" s="240" t="s">
        <v>2230</v>
      </c>
      <c r="AQ168" s="147" t="s">
        <v>848</v>
      </c>
      <c r="AR168" s="147">
        <v>3</v>
      </c>
      <c r="AS168" s="149"/>
      <c r="AT168" s="138">
        <v>44974</v>
      </c>
      <c r="AU168" s="142"/>
      <c r="AV168" s="149" t="s">
        <v>725</v>
      </c>
      <c r="AW168" s="150"/>
      <c r="AX168" s="147"/>
      <c r="AY168" s="147"/>
      <c r="AZ168" s="147"/>
      <c r="BA168" s="147" t="s">
        <v>697</v>
      </c>
      <c r="BB168" s="147"/>
      <c r="BC168" s="147"/>
      <c r="BD168" s="235" t="s">
        <v>698</v>
      </c>
      <c r="BE168" s="150"/>
      <c r="BF168" s="150"/>
      <c r="BG168" s="151" t="s">
        <v>699</v>
      </c>
      <c r="BH168" s="237" t="s">
        <v>700</v>
      </c>
      <c r="BI168" s="237" t="s">
        <v>701</v>
      </c>
      <c r="BJ168" s="152"/>
      <c r="BK168" s="152"/>
      <c r="BL168" s="153"/>
      <c r="BM168" s="154"/>
      <c r="BN168" s="111" t="s">
        <v>2225</v>
      </c>
      <c r="BO168" s="130" t="s">
        <v>2225</v>
      </c>
      <c r="BP168" s="130"/>
      <c r="BQ168" s="116" t="s">
        <v>704</v>
      </c>
      <c r="BR168" s="116" t="s">
        <v>705</v>
      </c>
      <c r="BS168" s="132">
        <v>44973</v>
      </c>
      <c r="BT168" s="133">
        <v>100</v>
      </c>
      <c r="BU168" s="132">
        <v>44973</v>
      </c>
      <c r="BV168" s="132"/>
      <c r="BW168" s="132"/>
      <c r="BX168" s="134"/>
      <c r="BY168" s="134"/>
      <c r="BZ168" s="134"/>
      <c r="CA168" s="132"/>
      <c r="CB168" s="135"/>
      <c r="CC168" s="132"/>
      <c r="CD168" s="132"/>
      <c r="CE168" s="136"/>
      <c r="CF168" s="136"/>
      <c r="CG168" s="136"/>
      <c r="CH168" s="135"/>
      <c r="CI168" s="129" t="s">
        <v>701</v>
      </c>
      <c r="CJ168" s="117">
        <v>44994</v>
      </c>
      <c r="CK168" s="117">
        <v>44994</v>
      </c>
      <c r="CL168" s="132"/>
      <c r="CM168" s="117">
        <v>44994</v>
      </c>
      <c r="CN168" s="133">
        <v>100</v>
      </c>
      <c r="CO168" s="117">
        <v>44994</v>
      </c>
      <c r="CP168" s="132"/>
      <c r="CQ168" s="441">
        <v>45016</v>
      </c>
      <c r="CR168" s="441">
        <v>45016</v>
      </c>
      <c r="CS168" s="117"/>
      <c r="CT168" s="441">
        <v>45016</v>
      </c>
      <c r="CU168" s="133">
        <v>100</v>
      </c>
      <c r="CV168" s="441">
        <v>45016</v>
      </c>
      <c r="CW168" s="117" t="s">
        <v>727</v>
      </c>
      <c r="CX168" s="147"/>
      <c r="CY168" s="147"/>
      <c r="CZ168" s="117">
        <v>44994</v>
      </c>
      <c r="DA168" s="117">
        <v>44994</v>
      </c>
      <c r="DB168" s="117"/>
      <c r="DC168" s="117">
        <v>44994</v>
      </c>
      <c r="DD168" s="133">
        <v>100</v>
      </c>
      <c r="DE168" s="117">
        <v>44994</v>
      </c>
      <c r="DF168" s="138"/>
      <c r="DG168" s="138">
        <v>45012</v>
      </c>
      <c r="DH168" s="139" t="s">
        <v>4383</v>
      </c>
      <c r="DI168" s="117">
        <v>45028</v>
      </c>
      <c r="DJ168" s="117">
        <v>45028</v>
      </c>
      <c r="DK168" s="117">
        <v>45028</v>
      </c>
      <c r="DL168" s="117">
        <v>45028</v>
      </c>
      <c r="DM168" s="117"/>
      <c r="DN168" s="117"/>
      <c r="DO168" s="117"/>
      <c r="DP168" s="117"/>
      <c r="DQ168" s="140"/>
      <c r="DR168" s="117"/>
      <c r="DS168" s="117"/>
      <c r="DT168" s="117"/>
      <c r="DU168" s="117"/>
      <c r="DV168" s="117"/>
      <c r="DW168" s="117"/>
      <c r="DX168" s="133"/>
      <c r="DY168" s="117"/>
      <c r="DZ168" s="117"/>
      <c r="EA168" s="117">
        <v>45033</v>
      </c>
      <c r="EB168" s="117">
        <v>45033</v>
      </c>
      <c r="EC168" s="117"/>
      <c r="ED168" s="117">
        <v>45033</v>
      </c>
      <c r="EE168" s="116">
        <v>100</v>
      </c>
      <c r="EF168" s="117">
        <v>45033</v>
      </c>
      <c r="EG168" s="117" t="s">
        <v>2231</v>
      </c>
      <c r="EH168" s="117">
        <v>45033</v>
      </c>
      <c r="EI168" s="117">
        <v>45033</v>
      </c>
      <c r="EJ168" s="117">
        <v>45033</v>
      </c>
      <c r="EK168" s="117">
        <v>45034</v>
      </c>
      <c r="EL168" s="116">
        <v>60</v>
      </c>
      <c r="EM168" s="117"/>
      <c r="EN168" s="122" t="s">
        <v>2231</v>
      </c>
      <c r="EO168" s="141"/>
      <c r="EP168" s="141"/>
      <c r="EQ168" s="141"/>
      <c r="ER168" s="141"/>
      <c r="ES168" s="141"/>
      <c r="ET168" s="141"/>
      <c r="EU168" s="141"/>
      <c r="EV168" s="117"/>
      <c r="EW168" s="117"/>
      <c r="EX168" s="117"/>
      <c r="EY168" s="117"/>
      <c r="EZ168" s="117"/>
      <c r="FA168" s="117"/>
      <c r="FB168" s="117"/>
      <c r="FC168" s="117"/>
      <c r="FD168" s="117"/>
      <c r="FE168" s="117"/>
      <c r="FF168" s="117"/>
      <c r="FG168" s="133"/>
      <c r="FH168" s="133"/>
      <c r="FI168" s="117"/>
      <c r="FJ168" s="142"/>
      <c r="FK168" s="142"/>
      <c r="FL168" s="143"/>
      <c r="FM168" s="143"/>
      <c r="FN168" s="139"/>
      <c r="FO168" s="142"/>
      <c r="FP168" s="142"/>
      <c r="FQ168" s="143"/>
      <c r="FR168" s="143"/>
      <c r="FS168" s="139"/>
    </row>
    <row r="169" spans="1:175" ht="20.100000000000001" customHeight="1" x14ac:dyDescent="0.5">
      <c r="A169" s="109">
        <v>168</v>
      </c>
      <c r="B169" s="109" t="s">
        <v>674</v>
      </c>
      <c r="C169" s="109">
        <v>168</v>
      </c>
      <c r="D169" s="110" t="s">
        <v>675</v>
      </c>
      <c r="E169" s="110" t="s">
        <v>676</v>
      </c>
      <c r="F169" s="110" t="s">
        <v>677</v>
      </c>
      <c r="G169" s="111" t="s">
        <v>214</v>
      </c>
      <c r="H169" s="110" t="s">
        <v>2212</v>
      </c>
      <c r="I169" s="110" t="s">
        <v>2232</v>
      </c>
      <c r="J169" s="110"/>
      <c r="K169" s="111" t="s">
        <v>2233</v>
      </c>
      <c r="L169" s="111" t="s">
        <v>2192</v>
      </c>
      <c r="M169" s="111"/>
      <c r="N169" s="111" t="s">
        <v>682</v>
      </c>
      <c r="O169" s="259" t="s">
        <v>2234</v>
      </c>
      <c r="P169" s="113">
        <v>14.0012050368679</v>
      </c>
      <c r="Q169" s="113">
        <v>100.67712263552301</v>
      </c>
      <c r="R169" s="114" t="s">
        <v>2235</v>
      </c>
      <c r="S169" s="114" t="s">
        <v>2236</v>
      </c>
      <c r="T169" s="115" t="s">
        <v>2237</v>
      </c>
      <c r="U169" s="115" t="s">
        <v>2238</v>
      </c>
      <c r="V169" s="115"/>
      <c r="W169" s="167" t="s">
        <v>2239</v>
      </c>
      <c r="X169" s="167"/>
      <c r="Y169" s="115"/>
      <c r="Z169" s="181"/>
      <c r="AA169" s="181"/>
      <c r="AB169" s="167"/>
      <c r="AC169" s="167"/>
      <c r="AD169" s="332" t="s">
        <v>2114</v>
      </c>
      <c r="AE169" s="333" t="s">
        <v>2115</v>
      </c>
      <c r="AF169" s="117" t="s">
        <v>690</v>
      </c>
      <c r="AG169" s="132">
        <v>44972</v>
      </c>
      <c r="AH169" s="118" t="s">
        <v>691</v>
      </c>
      <c r="AI169" s="118" t="s">
        <v>692</v>
      </c>
      <c r="AJ169" s="145">
        <v>8</v>
      </c>
      <c r="AK169" s="146">
        <v>9</v>
      </c>
      <c r="AL169" s="146">
        <v>3.6</v>
      </c>
      <c r="AM169" s="146">
        <v>72</v>
      </c>
      <c r="AN169" s="147">
        <v>1</v>
      </c>
      <c r="AO169" s="147">
        <v>3</v>
      </c>
      <c r="AP169" s="240" t="s">
        <v>2240</v>
      </c>
      <c r="AQ169" s="147" t="s">
        <v>1368</v>
      </c>
      <c r="AR169" s="147">
        <v>3</v>
      </c>
      <c r="AS169" s="149"/>
      <c r="AT169" s="138">
        <v>44973</v>
      </c>
      <c r="AU169" s="142" t="s">
        <v>2241</v>
      </c>
      <c r="AV169" s="149" t="s">
        <v>725</v>
      </c>
      <c r="AW169" s="150"/>
      <c r="AX169" s="147"/>
      <c r="AY169" s="147"/>
      <c r="AZ169" s="147"/>
      <c r="BA169" s="147" t="s">
        <v>697</v>
      </c>
      <c r="BB169" s="147"/>
      <c r="BC169" s="147"/>
      <c r="BD169" s="235" t="s">
        <v>698</v>
      </c>
      <c r="BE169" s="150"/>
      <c r="BF169" s="150"/>
      <c r="BG169" s="151" t="s">
        <v>699</v>
      </c>
      <c r="BH169" s="237" t="s">
        <v>700</v>
      </c>
      <c r="BI169" s="237" t="s">
        <v>701</v>
      </c>
      <c r="BJ169" s="152"/>
      <c r="BK169" s="152"/>
      <c r="BL169" s="170" t="s">
        <v>1825</v>
      </c>
      <c r="BM169" s="154"/>
      <c r="BN169" s="111" t="s">
        <v>2234</v>
      </c>
      <c r="BO169" s="130" t="s">
        <v>2234</v>
      </c>
      <c r="BP169" s="130"/>
      <c r="BQ169" s="116" t="s">
        <v>704</v>
      </c>
      <c r="BR169" s="116" t="s">
        <v>705</v>
      </c>
      <c r="BS169" s="132">
        <v>44972</v>
      </c>
      <c r="BT169" s="133">
        <v>100</v>
      </c>
      <c r="BU169" s="132">
        <v>44972</v>
      </c>
      <c r="BV169" s="132"/>
      <c r="BW169" s="132"/>
      <c r="BX169" s="134"/>
      <c r="BY169" s="134"/>
      <c r="BZ169" s="134"/>
      <c r="CA169" s="132"/>
      <c r="CB169" s="135"/>
      <c r="CC169" s="132"/>
      <c r="CD169" s="132"/>
      <c r="CE169" s="136"/>
      <c r="CF169" s="136"/>
      <c r="CG169" s="136"/>
      <c r="CH169" s="171" t="s">
        <v>2242</v>
      </c>
      <c r="CI169" s="129" t="s">
        <v>701</v>
      </c>
      <c r="CJ169" s="132">
        <v>44986</v>
      </c>
      <c r="CK169" s="132">
        <v>44986</v>
      </c>
      <c r="CL169" s="117"/>
      <c r="CM169" s="132">
        <v>44986</v>
      </c>
      <c r="CN169" s="133">
        <v>100</v>
      </c>
      <c r="CO169" s="132">
        <v>44986</v>
      </c>
      <c r="CP169" s="117"/>
      <c r="CQ169" s="117">
        <v>45018</v>
      </c>
      <c r="CR169" s="117">
        <v>45018</v>
      </c>
      <c r="CS169" s="117"/>
      <c r="CT169" s="117">
        <v>45018</v>
      </c>
      <c r="CU169" s="133">
        <v>100</v>
      </c>
      <c r="CV169" s="117">
        <v>45018</v>
      </c>
      <c r="CW169" s="305" t="s">
        <v>2243</v>
      </c>
      <c r="CX169" s="147"/>
      <c r="CY169" s="147"/>
      <c r="CZ169" s="169">
        <v>45017</v>
      </c>
      <c r="DA169" s="117">
        <v>44987</v>
      </c>
      <c r="DB169" s="117"/>
      <c r="DC169" s="117">
        <v>44987</v>
      </c>
      <c r="DD169" s="133">
        <v>100</v>
      </c>
      <c r="DE169" s="117">
        <v>44987</v>
      </c>
      <c r="DF169" s="261" t="s">
        <v>2244</v>
      </c>
      <c r="DG169" s="138">
        <v>45023</v>
      </c>
      <c r="DH169" s="139" t="s">
        <v>4387</v>
      </c>
      <c r="DI169" s="117">
        <v>45028</v>
      </c>
      <c r="DJ169" s="117">
        <v>45028</v>
      </c>
      <c r="DK169" s="117">
        <v>45028</v>
      </c>
      <c r="DL169" s="117">
        <v>45028</v>
      </c>
      <c r="DM169" s="117"/>
      <c r="DN169" s="117"/>
      <c r="DO169" s="117"/>
      <c r="DP169" s="117"/>
      <c r="DQ169" s="140"/>
      <c r="DR169" s="117"/>
      <c r="DS169" s="117"/>
      <c r="DT169" s="117"/>
      <c r="DU169" s="117"/>
      <c r="DV169" s="117"/>
      <c r="DW169" s="117"/>
      <c r="DX169" s="133"/>
      <c r="DY169" s="117"/>
      <c r="DZ169" s="117"/>
      <c r="EA169" s="117"/>
      <c r="EB169" s="117"/>
      <c r="EC169" s="117"/>
      <c r="ED169" s="117"/>
      <c r="EE169" s="116"/>
      <c r="EF169" s="117"/>
      <c r="EG169" s="117"/>
      <c r="EH169" s="117">
        <v>45052</v>
      </c>
      <c r="EI169" s="117">
        <v>45052</v>
      </c>
      <c r="EJ169" s="117"/>
      <c r="EK169" s="117">
        <v>45052</v>
      </c>
      <c r="EL169" s="133">
        <v>100</v>
      </c>
      <c r="EM169" s="117">
        <v>45052</v>
      </c>
      <c r="EN169" s="122" t="s">
        <v>4520</v>
      </c>
      <c r="EO169" s="141"/>
      <c r="EP169" s="141"/>
      <c r="EQ169" s="141"/>
      <c r="ER169" s="141"/>
      <c r="ES169" s="141"/>
      <c r="ET169" s="141"/>
      <c r="EU169" s="141"/>
      <c r="EV169" s="117"/>
      <c r="EW169" s="117"/>
      <c r="EX169" s="117"/>
      <c r="EY169" s="117"/>
      <c r="EZ169" s="117"/>
      <c r="FA169" s="117"/>
      <c r="FB169" s="117"/>
      <c r="FC169" s="117"/>
      <c r="FD169" s="117"/>
      <c r="FE169" s="117"/>
      <c r="FF169" s="117"/>
      <c r="FG169" s="133"/>
      <c r="FH169" s="133"/>
      <c r="FI169" s="117"/>
      <c r="FJ169" s="142"/>
      <c r="FK169" s="142"/>
      <c r="FL169" s="143"/>
      <c r="FM169" s="143"/>
      <c r="FN169" s="139"/>
      <c r="FO169" s="142"/>
      <c r="FP169" s="142"/>
      <c r="FQ169" s="143"/>
      <c r="FR169" s="143"/>
      <c r="FS169" s="139"/>
    </row>
    <row r="170" spans="1:175" ht="20.100000000000001" customHeight="1" x14ac:dyDescent="0.5">
      <c r="A170" s="109">
        <v>169</v>
      </c>
      <c r="B170" s="109" t="s">
        <v>674</v>
      </c>
      <c r="C170" s="109">
        <v>169</v>
      </c>
      <c r="D170" s="110" t="s">
        <v>675</v>
      </c>
      <c r="E170" s="110" t="s">
        <v>676</v>
      </c>
      <c r="F170" s="110" t="s">
        <v>677</v>
      </c>
      <c r="G170" s="111" t="s">
        <v>214</v>
      </c>
      <c r="H170" s="110" t="s">
        <v>2189</v>
      </c>
      <c r="I170" s="110" t="s">
        <v>2245</v>
      </c>
      <c r="J170" s="110"/>
      <c r="K170" s="144" t="s">
        <v>2246</v>
      </c>
      <c r="L170" s="111" t="s">
        <v>2192</v>
      </c>
      <c r="M170" s="111" t="s">
        <v>912</v>
      </c>
      <c r="N170" s="111" t="s">
        <v>682</v>
      </c>
      <c r="O170" s="112" t="s">
        <v>2247</v>
      </c>
      <c r="P170" s="113">
        <v>13.958961674225</v>
      </c>
      <c r="Q170" s="113">
        <v>100.63633636834</v>
      </c>
      <c r="R170" s="114" t="s">
        <v>2248</v>
      </c>
      <c r="S170" s="114" t="s">
        <v>2249</v>
      </c>
      <c r="T170" s="115" t="s">
        <v>2250</v>
      </c>
      <c r="U170" s="115" t="s">
        <v>2251</v>
      </c>
      <c r="V170" s="115"/>
      <c r="W170" s="167" t="s">
        <v>2252</v>
      </c>
      <c r="X170" s="167"/>
      <c r="Y170" s="115"/>
      <c r="Z170" s="181"/>
      <c r="AA170" s="181"/>
      <c r="AB170" s="167"/>
      <c r="AC170" s="167"/>
      <c r="AD170" s="332" t="s">
        <v>2114</v>
      </c>
      <c r="AE170" s="333" t="s">
        <v>2115</v>
      </c>
      <c r="AF170" s="117" t="s">
        <v>690</v>
      </c>
      <c r="AG170" s="132">
        <v>44972</v>
      </c>
      <c r="AH170" s="118" t="s">
        <v>691</v>
      </c>
      <c r="AI170" s="118" t="s">
        <v>692</v>
      </c>
      <c r="AJ170" s="145">
        <v>8</v>
      </c>
      <c r="AK170" s="146">
        <v>8</v>
      </c>
      <c r="AL170" s="146">
        <v>3</v>
      </c>
      <c r="AM170" s="146">
        <v>64</v>
      </c>
      <c r="AN170" s="147">
        <v>1</v>
      </c>
      <c r="AO170" s="147">
        <v>3</v>
      </c>
      <c r="AP170" s="240" t="s">
        <v>2253</v>
      </c>
      <c r="AQ170" s="330"/>
      <c r="AR170" s="147">
        <v>3</v>
      </c>
      <c r="AS170" s="149"/>
      <c r="AT170" s="138">
        <v>44973</v>
      </c>
      <c r="AU170" s="148" t="s">
        <v>2004</v>
      </c>
      <c r="AV170" s="149" t="s">
        <v>2254</v>
      </c>
      <c r="AW170" s="150"/>
      <c r="AX170" s="147"/>
      <c r="AY170" s="147"/>
      <c r="AZ170" s="147"/>
      <c r="BA170" s="147" t="s">
        <v>697</v>
      </c>
      <c r="BB170" s="147"/>
      <c r="BC170" s="147"/>
      <c r="BD170" s="235" t="s">
        <v>698</v>
      </c>
      <c r="BE170" s="150"/>
      <c r="BF170" s="150"/>
      <c r="BG170" s="151" t="s">
        <v>699</v>
      </c>
      <c r="BH170" s="151" t="s">
        <v>700</v>
      </c>
      <c r="BI170" s="237" t="s">
        <v>701</v>
      </c>
      <c r="BJ170" s="152"/>
      <c r="BK170" s="152"/>
      <c r="BL170" s="170" t="s">
        <v>1825</v>
      </c>
      <c r="BM170" s="154"/>
      <c r="BN170" s="111" t="s">
        <v>2247</v>
      </c>
      <c r="BO170" s="130" t="s">
        <v>2247</v>
      </c>
      <c r="BP170" s="130"/>
      <c r="BQ170" s="116" t="s">
        <v>704</v>
      </c>
      <c r="BR170" s="116" t="s">
        <v>1143</v>
      </c>
      <c r="BS170" s="132">
        <v>44972</v>
      </c>
      <c r="BT170" s="133">
        <v>100</v>
      </c>
      <c r="BU170" s="132">
        <v>44972</v>
      </c>
      <c r="BV170" s="132"/>
      <c r="BW170" s="132"/>
      <c r="BX170" s="134"/>
      <c r="BY170" s="134"/>
      <c r="BZ170" s="134"/>
      <c r="CA170" s="132"/>
      <c r="CB170" s="135"/>
      <c r="CC170" s="132"/>
      <c r="CD170" s="132"/>
      <c r="CE170" s="136"/>
      <c r="CF170" s="136"/>
      <c r="CG170" s="136"/>
      <c r="CH170" s="135"/>
      <c r="CI170" s="129" t="s">
        <v>701</v>
      </c>
      <c r="CJ170" s="117">
        <v>44994</v>
      </c>
      <c r="CK170" s="117">
        <v>44994</v>
      </c>
      <c r="CL170" s="132"/>
      <c r="CM170" s="117">
        <v>44994</v>
      </c>
      <c r="CN170" s="133">
        <v>100</v>
      </c>
      <c r="CO170" s="117">
        <v>44994</v>
      </c>
      <c r="CP170" s="117"/>
      <c r="CQ170" s="137" t="s">
        <v>706</v>
      </c>
      <c r="CR170" s="132"/>
      <c r="CS170" s="117"/>
      <c r="CT170" s="132"/>
      <c r="CU170" s="133"/>
      <c r="CV170" s="137" t="s">
        <v>4382</v>
      </c>
      <c r="CW170" s="117" t="s">
        <v>727</v>
      </c>
      <c r="CX170" s="147"/>
      <c r="CY170" s="147"/>
      <c r="CZ170" s="117">
        <v>44993</v>
      </c>
      <c r="DA170" s="117">
        <v>44994</v>
      </c>
      <c r="DB170" s="117"/>
      <c r="DC170" s="117">
        <v>44994</v>
      </c>
      <c r="DD170" s="133">
        <v>100</v>
      </c>
      <c r="DE170" s="117">
        <v>44994</v>
      </c>
      <c r="DF170" s="138"/>
      <c r="DG170" s="138">
        <v>45012</v>
      </c>
      <c r="DH170" s="139" t="s">
        <v>4383</v>
      </c>
      <c r="DI170" s="117">
        <v>45035</v>
      </c>
      <c r="DJ170" s="117">
        <v>45035</v>
      </c>
      <c r="DK170" s="117">
        <v>45035</v>
      </c>
      <c r="DL170" s="117">
        <v>45035</v>
      </c>
      <c r="DM170" s="117"/>
      <c r="DN170" s="117"/>
      <c r="DO170" s="117"/>
      <c r="DP170" s="117"/>
      <c r="DQ170" s="140"/>
      <c r="DR170" s="117"/>
      <c r="DS170" s="117"/>
      <c r="DT170" s="117"/>
      <c r="DU170" s="117"/>
      <c r="DV170" s="117"/>
      <c r="DW170" s="117"/>
      <c r="DX170" s="133"/>
      <c r="DY170" s="117"/>
      <c r="DZ170" s="117"/>
      <c r="EA170" s="117">
        <v>45027</v>
      </c>
      <c r="EB170" s="117">
        <v>45027</v>
      </c>
      <c r="EC170" s="117"/>
      <c r="ED170" s="117">
        <v>45027</v>
      </c>
      <c r="EE170" s="116">
        <v>100</v>
      </c>
      <c r="EF170" s="117">
        <v>45027</v>
      </c>
      <c r="EG170" s="117" t="s">
        <v>718</v>
      </c>
      <c r="EH170" s="117">
        <v>45027</v>
      </c>
      <c r="EI170" s="117">
        <v>45027</v>
      </c>
      <c r="EJ170" s="117">
        <v>45027</v>
      </c>
      <c r="EK170" s="117">
        <v>45028</v>
      </c>
      <c r="EL170" s="116">
        <v>60</v>
      </c>
      <c r="EM170" s="117"/>
      <c r="EN170" s="122" t="s">
        <v>718</v>
      </c>
      <c r="EO170" s="141"/>
      <c r="EP170" s="141"/>
      <c r="EQ170" s="141"/>
      <c r="ER170" s="141"/>
      <c r="ES170" s="141"/>
      <c r="ET170" s="141"/>
      <c r="EU170" s="141"/>
      <c r="EV170" s="117"/>
      <c r="EW170" s="117"/>
      <c r="EX170" s="117"/>
      <c r="EY170" s="117"/>
      <c r="EZ170" s="117"/>
      <c r="FA170" s="117"/>
      <c r="FB170" s="117"/>
      <c r="FC170" s="117">
        <v>45052</v>
      </c>
      <c r="FD170" s="117">
        <v>45052</v>
      </c>
      <c r="FE170" s="117">
        <v>45052</v>
      </c>
      <c r="FF170" s="117">
        <v>45053</v>
      </c>
      <c r="FG170" s="133">
        <v>70</v>
      </c>
      <c r="FH170" s="133"/>
      <c r="FI170" s="117"/>
      <c r="FJ170" s="142"/>
      <c r="FK170" s="142"/>
      <c r="FL170" s="143"/>
      <c r="FM170" s="143"/>
      <c r="FN170" s="139"/>
      <c r="FO170" s="142"/>
      <c r="FP170" s="142"/>
      <c r="FQ170" s="143"/>
      <c r="FR170" s="143"/>
      <c r="FS170" s="139"/>
    </row>
    <row r="171" spans="1:175" ht="20.100000000000001" customHeight="1" x14ac:dyDescent="0.5">
      <c r="A171" s="109">
        <v>170</v>
      </c>
      <c r="B171" s="109" t="s">
        <v>674</v>
      </c>
      <c r="C171" s="109">
        <v>170</v>
      </c>
      <c r="D171" s="110" t="s">
        <v>675</v>
      </c>
      <c r="E171" s="110" t="s">
        <v>676</v>
      </c>
      <c r="F171" s="110" t="s">
        <v>677</v>
      </c>
      <c r="G171" s="111" t="s">
        <v>214</v>
      </c>
      <c r="H171" s="110" t="s">
        <v>2255</v>
      </c>
      <c r="I171" s="110" t="s">
        <v>2256</v>
      </c>
      <c r="J171" s="110"/>
      <c r="K171" s="111" t="s">
        <v>2257</v>
      </c>
      <c r="L171" s="111" t="s">
        <v>2258</v>
      </c>
      <c r="M171" s="111"/>
      <c r="N171" s="111" t="s">
        <v>682</v>
      </c>
      <c r="O171" s="112" t="s">
        <v>2259</v>
      </c>
      <c r="P171" s="113">
        <v>14.0768232642538</v>
      </c>
      <c r="Q171" s="113">
        <v>100.423112466861</v>
      </c>
      <c r="R171" s="114" t="s">
        <v>2260</v>
      </c>
      <c r="S171" s="114" t="s">
        <v>2261</v>
      </c>
      <c r="T171" s="115" t="s">
        <v>2262</v>
      </c>
      <c r="U171" s="115" t="s">
        <v>2263</v>
      </c>
      <c r="V171" s="115"/>
      <c r="W171" s="167" t="s">
        <v>2264</v>
      </c>
      <c r="X171" s="167"/>
      <c r="Y171" s="115"/>
      <c r="Z171" s="181"/>
      <c r="AA171" s="181"/>
      <c r="AB171" s="167"/>
      <c r="AC171" s="167"/>
      <c r="AD171" s="332" t="s">
        <v>2114</v>
      </c>
      <c r="AE171" s="333" t="s">
        <v>2115</v>
      </c>
      <c r="AF171" s="117" t="s">
        <v>690</v>
      </c>
      <c r="AG171" s="132">
        <v>44974</v>
      </c>
      <c r="AH171" s="118" t="s">
        <v>691</v>
      </c>
      <c r="AI171" s="118" t="s">
        <v>692</v>
      </c>
      <c r="AJ171" s="145">
        <v>4</v>
      </c>
      <c r="AK171" s="146">
        <v>8</v>
      </c>
      <c r="AL171" s="146">
        <v>3.5</v>
      </c>
      <c r="AM171" s="146">
        <v>32</v>
      </c>
      <c r="AN171" s="147">
        <v>1</v>
      </c>
      <c r="AO171" s="147">
        <v>2</v>
      </c>
      <c r="AP171" s="240" t="s">
        <v>716</v>
      </c>
      <c r="AQ171" s="147" t="s">
        <v>752</v>
      </c>
      <c r="AR171" s="147">
        <v>1</v>
      </c>
      <c r="AS171" s="149"/>
      <c r="AT171" s="138">
        <v>44977</v>
      </c>
      <c r="AU171" s="142" t="s">
        <v>2265</v>
      </c>
      <c r="AV171" s="149" t="s">
        <v>696</v>
      </c>
      <c r="AW171" s="150"/>
      <c r="AX171" s="147"/>
      <c r="AY171" s="147"/>
      <c r="AZ171" s="147"/>
      <c r="BA171" s="147"/>
      <c r="BB171" s="147" t="s">
        <v>697</v>
      </c>
      <c r="BC171" s="147"/>
      <c r="BD171" s="150"/>
      <c r="BE171" s="150"/>
      <c r="BF171" s="150"/>
      <c r="BG171" s="163" t="s">
        <v>614</v>
      </c>
      <c r="BH171" s="262" t="s">
        <v>754</v>
      </c>
      <c r="BI171" s="237" t="s">
        <v>701</v>
      </c>
      <c r="BJ171" s="152"/>
      <c r="BK171" s="152"/>
      <c r="BL171" s="170" t="s">
        <v>2266</v>
      </c>
      <c r="BM171" s="154"/>
      <c r="BN171" s="111" t="s">
        <v>2259</v>
      </c>
      <c r="BO171" s="130" t="s">
        <v>2259</v>
      </c>
      <c r="BP171" s="130"/>
      <c r="BQ171" s="116" t="s">
        <v>704</v>
      </c>
      <c r="BR171" s="116" t="s">
        <v>1143</v>
      </c>
      <c r="BS171" s="132">
        <v>44974</v>
      </c>
      <c r="BT171" s="133">
        <v>100</v>
      </c>
      <c r="BU171" s="132">
        <v>44974</v>
      </c>
      <c r="BV171" s="132" t="s">
        <v>614</v>
      </c>
      <c r="BW171" s="132" t="s">
        <v>1155</v>
      </c>
      <c r="BX171" s="134"/>
      <c r="BY171" s="134"/>
      <c r="BZ171" s="134"/>
      <c r="CA171" s="132"/>
      <c r="CB171" s="171"/>
      <c r="CC171" s="172"/>
      <c r="CD171" s="172"/>
      <c r="CE171" s="173"/>
      <c r="CF171" s="173"/>
      <c r="CG171" s="173"/>
      <c r="CH171" s="258" t="s">
        <v>2267</v>
      </c>
      <c r="CI171" s="129" t="s">
        <v>701</v>
      </c>
      <c r="CJ171" s="132">
        <v>45016</v>
      </c>
      <c r="CK171" s="132">
        <v>45016</v>
      </c>
      <c r="CL171" s="132"/>
      <c r="CM171" s="132">
        <v>45016</v>
      </c>
      <c r="CN171" s="133">
        <v>100</v>
      </c>
      <c r="CO171" s="132">
        <v>45016</v>
      </c>
      <c r="CP171" s="117"/>
      <c r="CQ171" s="137" t="s">
        <v>706</v>
      </c>
      <c r="CR171" s="132"/>
      <c r="CS171" s="117"/>
      <c r="CT171" s="132"/>
      <c r="CU171" s="133"/>
      <c r="CV171" s="137" t="s">
        <v>4382</v>
      </c>
      <c r="CW171" s="117"/>
      <c r="CX171" s="147"/>
      <c r="CY171" s="147"/>
      <c r="CZ171" s="169">
        <v>45016</v>
      </c>
      <c r="DA171" s="117">
        <v>45016</v>
      </c>
      <c r="DB171" s="117"/>
      <c r="DC171" s="117">
        <v>45016</v>
      </c>
      <c r="DD171" s="133">
        <v>100</v>
      </c>
      <c r="DE171" s="117">
        <v>45016</v>
      </c>
      <c r="DF171" s="138"/>
      <c r="DG171" s="138">
        <v>45023</v>
      </c>
      <c r="DH171" s="139" t="s">
        <v>4387</v>
      </c>
      <c r="DI171" s="117">
        <v>45034</v>
      </c>
      <c r="DJ171" s="117">
        <v>45034</v>
      </c>
      <c r="DK171" s="117">
        <v>45034</v>
      </c>
      <c r="DL171" s="117">
        <v>45034</v>
      </c>
      <c r="DM171" s="117"/>
      <c r="DN171" s="117"/>
      <c r="DO171" s="117"/>
      <c r="DP171" s="117"/>
      <c r="DQ171" s="140"/>
      <c r="DR171" s="117"/>
      <c r="DS171" s="117"/>
      <c r="DT171" s="117"/>
      <c r="DU171" s="117"/>
      <c r="DV171" s="117"/>
      <c r="DW171" s="117"/>
      <c r="DX171" s="133"/>
      <c r="DY171" s="117"/>
      <c r="DZ171" s="117"/>
      <c r="EA171" s="117"/>
      <c r="EB171" s="117"/>
      <c r="EC171" s="117"/>
      <c r="ED171" s="117"/>
      <c r="EE171" s="116"/>
      <c r="EF171" s="117"/>
      <c r="EG171" s="117"/>
      <c r="EH171" s="117">
        <v>45050</v>
      </c>
      <c r="EI171" s="117">
        <v>45050</v>
      </c>
      <c r="EJ171" s="117">
        <v>45050</v>
      </c>
      <c r="EK171" s="117">
        <v>45051</v>
      </c>
      <c r="EL171" s="116">
        <v>60</v>
      </c>
      <c r="EM171" s="117"/>
      <c r="EN171" s="122" t="s">
        <v>4521</v>
      </c>
      <c r="EO171" s="141"/>
      <c r="EP171" s="141"/>
      <c r="EQ171" s="141"/>
      <c r="ER171" s="141"/>
      <c r="ES171" s="141"/>
      <c r="ET171" s="141"/>
      <c r="EU171" s="141"/>
      <c r="EV171" s="117"/>
      <c r="EW171" s="117"/>
      <c r="EX171" s="117"/>
      <c r="EY171" s="117"/>
      <c r="EZ171" s="117"/>
      <c r="FA171" s="117"/>
      <c r="FB171" s="117"/>
      <c r="FC171" s="117"/>
      <c r="FD171" s="117"/>
      <c r="FE171" s="117"/>
      <c r="FF171" s="117"/>
      <c r="FG171" s="133"/>
      <c r="FH171" s="133"/>
      <c r="FI171" s="117"/>
      <c r="FJ171" s="142"/>
      <c r="FK171" s="142"/>
      <c r="FL171" s="143"/>
      <c r="FM171" s="143"/>
      <c r="FN171" s="139"/>
      <c r="FO171" s="142"/>
      <c r="FP171" s="142"/>
      <c r="FQ171" s="143"/>
      <c r="FR171" s="143"/>
      <c r="FS171" s="139"/>
    </row>
    <row r="172" spans="1:175" ht="20.100000000000001" customHeight="1" x14ac:dyDescent="0.5">
      <c r="A172" s="109">
        <v>171</v>
      </c>
      <c r="B172" s="109" t="s">
        <v>674</v>
      </c>
      <c r="C172" s="109">
        <v>171</v>
      </c>
      <c r="D172" s="110" t="s">
        <v>675</v>
      </c>
      <c r="E172" s="110" t="s">
        <v>676</v>
      </c>
      <c r="F172" s="110" t="s">
        <v>677</v>
      </c>
      <c r="G172" s="111" t="s">
        <v>214</v>
      </c>
      <c r="H172" s="110" t="s">
        <v>2189</v>
      </c>
      <c r="I172" s="110" t="s">
        <v>2268</v>
      </c>
      <c r="J172" s="110"/>
      <c r="K172" s="111" t="s">
        <v>2269</v>
      </c>
      <c r="L172" s="111" t="s">
        <v>2192</v>
      </c>
      <c r="M172" s="111"/>
      <c r="N172" s="111" t="s">
        <v>682</v>
      </c>
      <c r="O172" s="112" t="s">
        <v>2270</v>
      </c>
      <c r="P172" s="113">
        <v>14.0023416772136</v>
      </c>
      <c r="Q172" s="113">
        <v>100.842991308533</v>
      </c>
      <c r="R172" s="114" t="s">
        <v>2271</v>
      </c>
      <c r="S172" s="114" t="s">
        <v>2272</v>
      </c>
      <c r="T172" s="115" t="s">
        <v>2273</v>
      </c>
      <c r="U172" s="115" t="s">
        <v>2274</v>
      </c>
      <c r="V172" s="115"/>
      <c r="W172" s="167" t="s">
        <v>2275</v>
      </c>
      <c r="X172" s="167"/>
      <c r="Y172" s="115"/>
      <c r="Z172" s="181"/>
      <c r="AA172" s="181"/>
      <c r="AB172" s="167"/>
      <c r="AC172" s="167"/>
      <c r="AD172" s="332" t="s">
        <v>2114</v>
      </c>
      <c r="AE172" s="333" t="s">
        <v>2115</v>
      </c>
      <c r="AF172" s="117" t="s">
        <v>690</v>
      </c>
      <c r="AG172" s="132">
        <v>44973</v>
      </c>
      <c r="AH172" s="118" t="s">
        <v>691</v>
      </c>
      <c r="AI172" s="118" t="s">
        <v>692</v>
      </c>
      <c r="AJ172" s="145">
        <v>5.8</v>
      </c>
      <c r="AK172" s="146">
        <v>10.8</v>
      </c>
      <c r="AL172" s="146">
        <v>2.5</v>
      </c>
      <c r="AM172" s="146">
        <v>62.64</v>
      </c>
      <c r="AN172" s="147">
        <v>1</v>
      </c>
      <c r="AO172" s="147">
        <v>1</v>
      </c>
      <c r="AP172" s="240" t="s">
        <v>1898</v>
      </c>
      <c r="AQ172" s="147" t="s">
        <v>1368</v>
      </c>
      <c r="AR172" s="147">
        <v>3</v>
      </c>
      <c r="AS172" s="149"/>
      <c r="AT172" s="138">
        <v>44974</v>
      </c>
      <c r="AU172" s="142" t="s">
        <v>2276</v>
      </c>
      <c r="AV172" s="149" t="s">
        <v>2254</v>
      </c>
      <c r="AW172" s="150"/>
      <c r="AX172" s="147"/>
      <c r="AY172" s="147"/>
      <c r="AZ172" s="147"/>
      <c r="BA172" s="147"/>
      <c r="BB172" s="147" t="s">
        <v>697</v>
      </c>
      <c r="BC172" s="147" t="s">
        <v>697</v>
      </c>
      <c r="BD172" s="235" t="s">
        <v>698</v>
      </c>
      <c r="BE172" s="150"/>
      <c r="BF172" s="150"/>
      <c r="BG172" s="151" t="s">
        <v>699</v>
      </c>
      <c r="BH172" s="237" t="s">
        <v>700</v>
      </c>
      <c r="BI172" s="237" t="s">
        <v>701</v>
      </c>
      <c r="BJ172" s="152"/>
      <c r="BK172" s="152"/>
      <c r="BL172" s="153"/>
      <c r="BM172" s="154"/>
      <c r="BN172" s="111" t="s">
        <v>2270</v>
      </c>
      <c r="BO172" s="130" t="s">
        <v>2270</v>
      </c>
      <c r="BP172" s="130"/>
      <c r="BQ172" s="116" t="s">
        <v>704</v>
      </c>
      <c r="BR172" s="116" t="s">
        <v>1143</v>
      </c>
      <c r="BS172" s="132">
        <v>44973</v>
      </c>
      <c r="BT172" s="133">
        <v>100</v>
      </c>
      <c r="BU172" s="132">
        <v>44973</v>
      </c>
      <c r="BV172" s="132"/>
      <c r="BW172" s="132"/>
      <c r="BX172" s="134"/>
      <c r="BY172" s="134"/>
      <c r="BZ172" s="134"/>
      <c r="CA172" s="132"/>
      <c r="CB172" s="135"/>
      <c r="CC172" s="132"/>
      <c r="CD172" s="132"/>
      <c r="CE172" s="136"/>
      <c r="CF172" s="136"/>
      <c r="CG172" s="136"/>
      <c r="CH172" s="135"/>
      <c r="CI172" s="129" t="s">
        <v>701</v>
      </c>
      <c r="CJ172" s="117">
        <v>44995</v>
      </c>
      <c r="CK172" s="117">
        <v>44995</v>
      </c>
      <c r="CL172" s="117"/>
      <c r="CM172" s="117">
        <v>44995</v>
      </c>
      <c r="CN172" s="133">
        <v>100</v>
      </c>
      <c r="CO172" s="117">
        <v>44995</v>
      </c>
      <c r="CP172" s="117"/>
      <c r="CQ172" s="132">
        <v>44995</v>
      </c>
      <c r="CR172" s="132"/>
      <c r="CS172" s="117"/>
      <c r="CT172" s="132"/>
      <c r="CU172" s="133"/>
      <c r="CV172" s="137" t="s">
        <v>4382</v>
      </c>
      <c r="CW172" s="117" t="s">
        <v>727</v>
      </c>
      <c r="CX172" s="147"/>
      <c r="CY172" s="147"/>
      <c r="CZ172" s="117">
        <v>44995</v>
      </c>
      <c r="DA172" s="117">
        <v>44995</v>
      </c>
      <c r="DB172" s="117"/>
      <c r="DC172" s="117">
        <v>44995</v>
      </c>
      <c r="DD172" s="133">
        <v>100</v>
      </c>
      <c r="DE172" s="117">
        <v>44995</v>
      </c>
      <c r="DF172" s="138"/>
      <c r="DG172" s="138">
        <v>45012</v>
      </c>
      <c r="DH172" s="139" t="s">
        <v>4383</v>
      </c>
      <c r="DI172" s="117">
        <v>45027</v>
      </c>
      <c r="DJ172" s="117">
        <v>45027</v>
      </c>
      <c r="DK172" s="117">
        <v>45027</v>
      </c>
      <c r="DL172" s="117">
        <v>45027</v>
      </c>
      <c r="DM172" s="117"/>
      <c r="DN172" s="117"/>
      <c r="DO172" s="117"/>
      <c r="DP172" s="117"/>
      <c r="DQ172" s="140"/>
      <c r="DR172" s="117"/>
      <c r="DS172" s="117"/>
      <c r="DT172" s="117"/>
      <c r="DU172" s="117"/>
      <c r="DV172" s="117"/>
      <c r="DW172" s="117"/>
      <c r="DX172" s="133"/>
      <c r="DY172" s="117"/>
      <c r="DZ172" s="117"/>
      <c r="EA172" s="117">
        <v>45027</v>
      </c>
      <c r="EB172" s="117">
        <v>45027</v>
      </c>
      <c r="EC172" s="117"/>
      <c r="ED172" s="117">
        <v>45027</v>
      </c>
      <c r="EE172" s="116">
        <v>100</v>
      </c>
      <c r="EF172" s="117">
        <v>45027</v>
      </c>
      <c r="EG172" s="117" t="s">
        <v>1044</v>
      </c>
      <c r="EH172" s="117">
        <v>45027</v>
      </c>
      <c r="EI172" s="117">
        <v>45027</v>
      </c>
      <c r="EJ172" s="117"/>
      <c r="EK172" s="117">
        <v>45027</v>
      </c>
      <c r="EL172" s="116">
        <v>100</v>
      </c>
      <c r="EM172" s="117">
        <v>45027</v>
      </c>
      <c r="EN172" s="122" t="s">
        <v>1044</v>
      </c>
      <c r="EO172" s="141"/>
      <c r="EP172" s="141"/>
      <c r="EQ172" s="141"/>
      <c r="ER172" s="141"/>
      <c r="ES172" s="141"/>
      <c r="ET172" s="141"/>
      <c r="EU172" s="141"/>
      <c r="EV172" s="117"/>
      <c r="EW172" s="117"/>
      <c r="EX172" s="117"/>
      <c r="EY172" s="117"/>
      <c r="EZ172" s="117"/>
      <c r="FA172" s="117"/>
      <c r="FB172" s="117"/>
      <c r="FC172" s="117">
        <v>45051</v>
      </c>
      <c r="FD172" s="117">
        <v>45051</v>
      </c>
      <c r="FE172" s="117">
        <v>45051</v>
      </c>
      <c r="FF172" s="117">
        <v>45052</v>
      </c>
      <c r="FG172" s="133">
        <v>70</v>
      </c>
      <c r="FH172" s="133"/>
      <c r="FI172" s="117"/>
      <c r="FJ172" s="142"/>
      <c r="FK172" s="142"/>
      <c r="FL172" s="143"/>
      <c r="FM172" s="143"/>
      <c r="FN172" s="139"/>
      <c r="FO172" s="142"/>
      <c r="FP172" s="142"/>
      <c r="FQ172" s="143"/>
      <c r="FR172" s="143"/>
      <c r="FS172" s="139"/>
    </row>
    <row r="173" spans="1:175" ht="20.100000000000001" customHeight="1" x14ac:dyDescent="0.5">
      <c r="A173" s="109">
        <v>172</v>
      </c>
      <c r="B173" s="109" t="s">
        <v>674</v>
      </c>
      <c r="C173" s="109">
        <v>172</v>
      </c>
      <c r="D173" s="110" t="s">
        <v>675</v>
      </c>
      <c r="E173" s="110" t="s">
        <v>676</v>
      </c>
      <c r="F173" s="110" t="s">
        <v>677</v>
      </c>
      <c r="G173" s="111" t="s">
        <v>214</v>
      </c>
      <c r="H173" s="110" t="s">
        <v>2277</v>
      </c>
      <c r="I173" s="110" t="s">
        <v>2278</v>
      </c>
      <c r="J173" s="110"/>
      <c r="K173" s="111" t="s">
        <v>2279</v>
      </c>
      <c r="L173" s="111" t="s">
        <v>2192</v>
      </c>
      <c r="M173" s="111"/>
      <c r="N173" s="111" t="s">
        <v>682</v>
      </c>
      <c r="O173" s="112" t="s">
        <v>2280</v>
      </c>
      <c r="P173" s="113">
        <v>14.165026625693701</v>
      </c>
      <c r="Q173" s="113">
        <v>100.776726122033</v>
      </c>
      <c r="R173" s="114" t="s">
        <v>2281</v>
      </c>
      <c r="S173" s="114" t="s">
        <v>2282</v>
      </c>
      <c r="T173" s="115" t="s">
        <v>2283</v>
      </c>
      <c r="U173" s="115" t="s">
        <v>2284</v>
      </c>
      <c r="V173" s="115"/>
      <c r="W173" s="167" t="s">
        <v>2285</v>
      </c>
      <c r="X173" s="167"/>
      <c r="Y173" s="115"/>
      <c r="Z173" s="181"/>
      <c r="AA173" s="181"/>
      <c r="AB173" s="167"/>
      <c r="AC173" s="167"/>
      <c r="AD173" s="332" t="s">
        <v>2114</v>
      </c>
      <c r="AE173" s="333" t="s">
        <v>2115</v>
      </c>
      <c r="AF173" s="117" t="s">
        <v>690</v>
      </c>
      <c r="AG173" s="132">
        <v>44971</v>
      </c>
      <c r="AH173" s="277" t="s">
        <v>691</v>
      </c>
      <c r="AI173" s="277" t="s">
        <v>692</v>
      </c>
      <c r="AJ173" s="145">
        <v>6.2</v>
      </c>
      <c r="AK173" s="146">
        <v>7</v>
      </c>
      <c r="AL173" s="146">
        <v>3</v>
      </c>
      <c r="AM173" s="146">
        <v>43.4</v>
      </c>
      <c r="AN173" s="147">
        <v>1</v>
      </c>
      <c r="AO173" s="147">
        <v>2</v>
      </c>
      <c r="AP173" s="240" t="s">
        <v>2286</v>
      </c>
      <c r="AQ173" s="330"/>
      <c r="AR173" s="147">
        <v>3</v>
      </c>
      <c r="AS173" s="149"/>
      <c r="AT173" s="138">
        <v>44972</v>
      </c>
      <c r="AU173" s="148" t="s">
        <v>2004</v>
      </c>
      <c r="AV173" s="149" t="s">
        <v>696</v>
      </c>
      <c r="AW173" s="150"/>
      <c r="AX173" s="147" t="s">
        <v>2201</v>
      </c>
      <c r="AY173" s="147"/>
      <c r="AZ173" s="147"/>
      <c r="BA173" s="147"/>
      <c r="BB173" s="147" t="s">
        <v>697</v>
      </c>
      <c r="BC173" s="147"/>
      <c r="BD173" s="150"/>
      <c r="BE173" s="150"/>
      <c r="BF173" s="150"/>
      <c r="BG173" s="163" t="s">
        <v>614</v>
      </c>
      <c r="BH173" s="237" t="s">
        <v>700</v>
      </c>
      <c r="BI173" s="237" t="s">
        <v>701</v>
      </c>
      <c r="BJ173" s="152"/>
      <c r="BK173" s="152"/>
      <c r="BL173" s="153"/>
      <c r="BM173" s="154"/>
      <c r="BN173" s="111" t="s">
        <v>2280</v>
      </c>
      <c r="BO173" s="130" t="s">
        <v>2280</v>
      </c>
      <c r="BP173" s="130"/>
      <c r="BQ173" s="116" t="s">
        <v>704</v>
      </c>
      <c r="BR173" s="116" t="s">
        <v>1143</v>
      </c>
      <c r="BS173" s="132">
        <v>44971</v>
      </c>
      <c r="BT173" s="133">
        <v>100</v>
      </c>
      <c r="BU173" s="132">
        <v>44971</v>
      </c>
      <c r="BV173" s="132"/>
      <c r="BW173" s="132"/>
      <c r="BX173" s="134"/>
      <c r="BY173" s="134"/>
      <c r="BZ173" s="134"/>
      <c r="CA173" s="132"/>
      <c r="CB173" s="171"/>
      <c r="CC173" s="172"/>
      <c r="CD173" s="172"/>
      <c r="CE173" s="173"/>
      <c r="CF173" s="173"/>
      <c r="CG173" s="173"/>
      <c r="CH173" s="171"/>
      <c r="CI173" s="129" t="s">
        <v>701</v>
      </c>
      <c r="CJ173" s="117">
        <v>44996</v>
      </c>
      <c r="CK173" s="117">
        <v>44996</v>
      </c>
      <c r="CL173" s="132"/>
      <c r="CM173" s="117">
        <v>44996</v>
      </c>
      <c r="CN173" s="133">
        <v>100</v>
      </c>
      <c r="CO173" s="117">
        <v>44996</v>
      </c>
      <c r="CP173" s="117"/>
      <c r="CQ173" s="132">
        <v>45017</v>
      </c>
      <c r="CR173" s="132">
        <v>45017</v>
      </c>
      <c r="CS173" s="117"/>
      <c r="CT173" s="132">
        <v>45017</v>
      </c>
      <c r="CU173" s="133">
        <v>100</v>
      </c>
      <c r="CV173" s="132">
        <v>45017</v>
      </c>
      <c r="CW173" s="117" t="s">
        <v>727</v>
      </c>
      <c r="CX173" s="147" t="s">
        <v>2201</v>
      </c>
      <c r="CY173" s="147"/>
      <c r="CZ173" s="117">
        <v>44996</v>
      </c>
      <c r="DA173" s="117">
        <v>44996</v>
      </c>
      <c r="DB173" s="117"/>
      <c r="DC173" s="117">
        <v>44996</v>
      </c>
      <c r="DD173" s="133">
        <v>100</v>
      </c>
      <c r="DE173" s="117">
        <v>44996</v>
      </c>
      <c r="DF173" s="138"/>
      <c r="DG173" s="138">
        <v>45012</v>
      </c>
      <c r="DH173" s="139" t="s">
        <v>4383</v>
      </c>
      <c r="DI173" s="117">
        <v>45035</v>
      </c>
      <c r="DJ173" s="117">
        <v>45035</v>
      </c>
      <c r="DK173" s="117">
        <v>45035</v>
      </c>
      <c r="DL173" s="117">
        <v>45035</v>
      </c>
      <c r="DM173" s="117"/>
      <c r="DN173" s="117"/>
      <c r="DO173" s="117"/>
      <c r="DP173" s="117"/>
      <c r="DQ173" s="140"/>
      <c r="DR173" s="117"/>
      <c r="DS173" s="117"/>
      <c r="DT173" s="117"/>
      <c r="DU173" s="117"/>
      <c r="DV173" s="117"/>
      <c r="DW173" s="117"/>
      <c r="DX173" s="133"/>
      <c r="DY173" s="117"/>
      <c r="DZ173" s="117"/>
      <c r="EA173" s="117">
        <v>45028</v>
      </c>
      <c r="EB173" s="117">
        <v>45028</v>
      </c>
      <c r="EC173" s="117"/>
      <c r="ED173" s="117">
        <v>45028</v>
      </c>
      <c r="EE173" s="116">
        <v>100</v>
      </c>
      <c r="EF173" s="117">
        <v>45028</v>
      </c>
      <c r="EG173" s="117" t="s">
        <v>740</v>
      </c>
      <c r="EH173" s="117">
        <v>45028</v>
      </c>
      <c r="EI173" s="117">
        <v>45028</v>
      </c>
      <c r="EJ173" s="117"/>
      <c r="EK173" s="117">
        <v>45028</v>
      </c>
      <c r="EL173" s="116">
        <v>100</v>
      </c>
      <c r="EM173" s="117">
        <v>45028</v>
      </c>
      <c r="EN173" s="122" t="s">
        <v>740</v>
      </c>
      <c r="EO173" s="141"/>
      <c r="EP173" s="141"/>
      <c r="EQ173" s="141"/>
      <c r="ER173" s="141"/>
      <c r="ES173" s="141"/>
      <c r="ET173" s="141"/>
      <c r="EU173" s="141"/>
      <c r="EV173" s="117"/>
      <c r="EW173" s="117"/>
      <c r="EX173" s="117"/>
      <c r="EY173" s="117"/>
      <c r="EZ173" s="117"/>
      <c r="FA173" s="117"/>
      <c r="FB173" s="117"/>
      <c r="FC173" s="117"/>
      <c r="FD173" s="117"/>
      <c r="FE173" s="117"/>
      <c r="FF173" s="117"/>
      <c r="FG173" s="133"/>
      <c r="FH173" s="133"/>
      <c r="FI173" s="117"/>
      <c r="FJ173" s="142"/>
      <c r="FK173" s="142"/>
      <c r="FL173" s="143"/>
      <c r="FM173" s="143"/>
      <c r="FN173" s="139"/>
      <c r="FO173" s="142"/>
      <c r="FP173" s="142"/>
      <c r="FQ173" s="143"/>
      <c r="FR173" s="143"/>
      <c r="FS173" s="139"/>
    </row>
    <row r="174" spans="1:175" ht="20.100000000000001" customHeight="1" x14ac:dyDescent="0.5">
      <c r="A174" s="109">
        <v>173</v>
      </c>
      <c r="B174" s="109" t="s">
        <v>674</v>
      </c>
      <c r="C174" s="109">
        <v>173</v>
      </c>
      <c r="D174" s="110" t="s">
        <v>675</v>
      </c>
      <c r="E174" s="110" t="s">
        <v>676</v>
      </c>
      <c r="F174" s="110" t="s">
        <v>677</v>
      </c>
      <c r="G174" s="111" t="s">
        <v>214</v>
      </c>
      <c r="H174" s="110" t="s">
        <v>1203</v>
      </c>
      <c r="I174" s="110" t="s">
        <v>2287</v>
      </c>
      <c r="J174" s="110"/>
      <c r="K174" s="111" t="s">
        <v>2288</v>
      </c>
      <c r="L174" s="111" t="s">
        <v>2258</v>
      </c>
      <c r="M174" s="111"/>
      <c r="N174" s="111" t="s">
        <v>682</v>
      </c>
      <c r="O174" s="112" t="s">
        <v>2289</v>
      </c>
      <c r="P174" s="113">
        <v>13.9558424415193</v>
      </c>
      <c r="Q174" s="113">
        <v>100.572609622027</v>
      </c>
      <c r="R174" s="114" t="s">
        <v>2290</v>
      </c>
      <c r="S174" s="114"/>
      <c r="T174" s="115"/>
      <c r="U174" s="115"/>
      <c r="V174" s="115"/>
      <c r="W174" s="180" t="s">
        <v>2291</v>
      </c>
      <c r="X174" s="180"/>
      <c r="Y174" s="115"/>
      <c r="Z174" s="181"/>
      <c r="AA174" s="181"/>
      <c r="AB174" s="180"/>
      <c r="AC174" s="180"/>
      <c r="AD174" s="332" t="s">
        <v>2114</v>
      </c>
      <c r="AE174" s="333" t="s">
        <v>2115</v>
      </c>
      <c r="AF174" s="117" t="s">
        <v>2173</v>
      </c>
      <c r="AG174" s="132">
        <v>44988</v>
      </c>
      <c r="AH174" s="116"/>
      <c r="AI174" s="116"/>
      <c r="AJ174" s="145">
        <v>6</v>
      </c>
      <c r="AK174" s="146">
        <v>9</v>
      </c>
      <c r="AL174" s="146">
        <v>3.4</v>
      </c>
      <c r="AM174" s="146">
        <v>54</v>
      </c>
      <c r="AN174" s="147">
        <v>1</v>
      </c>
      <c r="AO174" s="147"/>
      <c r="AP174" s="240"/>
      <c r="AQ174" s="330"/>
      <c r="AR174" s="330"/>
      <c r="AS174" s="149"/>
      <c r="AT174" s="138"/>
      <c r="AU174" s="294" t="s">
        <v>2292</v>
      </c>
      <c r="AV174" s="149" t="s">
        <v>725</v>
      </c>
      <c r="AW174" s="150" t="s">
        <v>2293</v>
      </c>
      <c r="AX174" s="147"/>
      <c r="AY174" s="147"/>
      <c r="AZ174" s="147"/>
      <c r="BA174" s="147"/>
      <c r="BB174" s="147"/>
      <c r="BC174" s="147"/>
      <c r="BD174" s="150"/>
      <c r="BE174" s="150"/>
      <c r="BF174" s="150"/>
      <c r="BG174" s="151" t="s">
        <v>699</v>
      </c>
      <c r="BH174" s="163" t="s">
        <v>1964</v>
      </c>
      <c r="BI174" s="237" t="s">
        <v>701</v>
      </c>
      <c r="BJ174" s="152"/>
      <c r="BK174" s="152"/>
      <c r="BL174" s="153"/>
      <c r="BM174" s="154"/>
      <c r="BN174" s="111" t="s">
        <v>2289</v>
      </c>
      <c r="BO174" s="130" t="s">
        <v>2289</v>
      </c>
      <c r="BP174" s="130"/>
      <c r="BQ174" s="116" t="s">
        <v>704</v>
      </c>
      <c r="BR174" s="116" t="s">
        <v>1143</v>
      </c>
      <c r="BS174" s="132">
        <v>44988</v>
      </c>
      <c r="BT174" s="133">
        <v>100</v>
      </c>
      <c r="BU174" s="132">
        <v>44988</v>
      </c>
      <c r="BV174" s="132"/>
      <c r="BW174" s="132"/>
      <c r="BX174" s="134"/>
      <c r="BY174" s="134"/>
      <c r="BZ174" s="134"/>
      <c r="CA174" s="132"/>
      <c r="CB174" s="135"/>
      <c r="CC174" s="132"/>
      <c r="CD174" s="132"/>
      <c r="CE174" s="136"/>
      <c r="CF174" s="136"/>
      <c r="CG174" s="136"/>
      <c r="CH174" s="135"/>
      <c r="CI174" s="129" t="s">
        <v>701</v>
      </c>
      <c r="CJ174" s="117">
        <v>44995</v>
      </c>
      <c r="CK174" s="117">
        <v>44995</v>
      </c>
      <c r="CL174" s="117"/>
      <c r="CM174" s="117">
        <v>44995</v>
      </c>
      <c r="CN174" s="133">
        <v>100</v>
      </c>
      <c r="CO174" s="117">
        <v>44995</v>
      </c>
      <c r="CP174" s="132"/>
      <c r="CQ174" s="132">
        <v>44995</v>
      </c>
      <c r="CR174" s="132"/>
      <c r="CS174" s="117"/>
      <c r="CT174" s="132"/>
      <c r="CU174" s="133"/>
      <c r="CV174" s="137" t="s">
        <v>4382</v>
      </c>
      <c r="CW174" s="117" t="s">
        <v>868</v>
      </c>
      <c r="CX174" s="147"/>
      <c r="CY174" s="147"/>
      <c r="CZ174" s="117">
        <v>44995</v>
      </c>
      <c r="DA174" s="117">
        <v>44995</v>
      </c>
      <c r="DB174" s="117"/>
      <c r="DC174" s="117">
        <v>44996</v>
      </c>
      <c r="DD174" s="133">
        <v>100</v>
      </c>
      <c r="DE174" s="117">
        <v>44996</v>
      </c>
      <c r="DF174" s="138"/>
      <c r="DG174" s="138">
        <v>45012</v>
      </c>
      <c r="DH174" s="139" t="s">
        <v>4383</v>
      </c>
      <c r="DI174" s="117">
        <v>45040</v>
      </c>
      <c r="DJ174" s="117">
        <v>45040</v>
      </c>
      <c r="DK174" s="117">
        <v>45040</v>
      </c>
      <c r="DL174" s="117">
        <v>45040</v>
      </c>
      <c r="DM174" s="117"/>
      <c r="DN174" s="117"/>
      <c r="DO174" s="117"/>
      <c r="DP174" s="117"/>
      <c r="DQ174" s="140"/>
      <c r="DR174" s="117"/>
      <c r="DS174" s="117"/>
      <c r="DT174" s="117"/>
      <c r="DU174" s="117"/>
      <c r="DV174" s="117"/>
      <c r="DW174" s="117"/>
      <c r="DX174" s="133"/>
      <c r="DY174" s="117"/>
      <c r="DZ174" s="117"/>
      <c r="EA174" s="117">
        <v>45034</v>
      </c>
      <c r="EB174" s="117">
        <v>45034</v>
      </c>
      <c r="EC174" s="117"/>
      <c r="ED174" s="117">
        <v>45034</v>
      </c>
      <c r="EE174" s="116">
        <v>100</v>
      </c>
      <c r="EF174" s="117">
        <v>45034</v>
      </c>
      <c r="EG174" s="117" t="s">
        <v>1044</v>
      </c>
      <c r="EH174" s="117">
        <v>45034</v>
      </c>
      <c r="EI174" s="117">
        <v>45034</v>
      </c>
      <c r="EJ174" s="117"/>
      <c r="EK174" s="117">
        <v>45034</v>
      </c>
      <c r="EL174" s="116">
        <v>100</v>
      </c>
      <c r="EM174" s="117">
        <v>45034</v>
      </c>
      <c r="EN174" s="122" t="s">
        <v>1044</v>
      </c>
      <c r="EO174" s="141"/>
      <c r="EP174" s="141"/>
      <c r="EQ174" s="141"/>
      <c r="ER174" s="141"/>
      <c r="ES174" s="141"/>
      <c r="ET174" s="141"/>
      <c r="EU174" s="141"/>
      <c r="EV174" s="117"/>
      <c r="EW174" s="117"/>
      <c r="EX174" s="117"/>
      <c r="EY174" s="117"/>
      <c r="EZ174" s="117"/>
      <c r="FA174" s="117"/>
      <c r="FB174" s="117"/>
      <c r="FC174" s="117">
        <v>45054</v>
      </c>
      <c r="FD174" s="117">
        <v>45054</v>
      </c>
      <c r="FE174" s="117">
        <v>45054</v>
      </c>
      <c r="FF174" s="117">
        <v>45055</v>
      </c>
      <c r="FG174" s="133">
        <v>70</v>
      </c>
      <c r="FH174" s="133"/>
      <c r="FI174" s="117"/>
      <c r="FJ174" s="142"/>
      <c r="FK174" s="142"/>
      <c r="FL174" s="143"/>
      <c r="FM174" s="143"/>
      <c r="FN174" s="139"/>
      <c r="FO174" s="142"/>
      <c r="FP174" s="142"/>
      <c r="FQ174" s="143"/>
      <c r="FR174" s="143"/>
      <c r="FS174" s="139"/>
    </row>
    <row r="175" spans="1:175" ht="20.100000000000001" customHeight="1" x14ac:dyDescent="0.5">
      <c r="A175" s="109">
        <v>174</v>
      </c>
      <c r="B175" s="109" t="s">
        <v>674</v>
      </c>
      <c r="C175" s="109">
        <v>174</v>
      </c>
      <c r="D175" s="110" t="s">
        <v>675</v>
      </c>
      <c r="E175" s="110" t="s">
        <v>676</v>
      </c>
      <c r="F175" s="110" t="s">
        <v>1302</v>
      </c>
      <c r="G175" s="111" t="s">
        <v>274</v>
      </c>
      <c r="H175" s="110" t="s">
        <v>1203</v>
      </c>
      <c r="I175" s="110" t="s">
        <v>2294</v>
      </c>
      <c r="J175" s="110"/>
      <c r="K175" s="111" t="s">
        <v>2295</v>
      </c>
      <c r="L175" s="111" t="s">
        <v>2296</v>
      </c>
      <c r="M175" s="111"/>
      <c r="N175" s="111" t="s">
        <v>1306</v>
      </c>
      <c r="O175" s="111" t="s">
        <v>2298</v>
      </c>
      <c r="P175" s="113">
        <v>14.138199301709999</v>
      </c>
      <c r="Q175" s="113">
        <v>101.291302635527</v>
      </c>
      <c r="R175" s="114" t="s">
        <v>2299</v>
      </c>
      <c r="S175" s="114" t="s">
        <v>2300</v>
      </c>
      <c r="T175" s="115" t="s">
        <v>2301</v>
      </c>
      <c r="U175" s="115" t="s">
        <v>2302</v>
      </c>
      <c r="V175" s="115"/>
      <c r="W175" s="167" t="s">
        <v>2302</v>
      </c>
      <c r="X175" s="167"/>
      <c r="Y175" s="115"/>
      <c r="Z175" s="181"/>
      <c r="AA175" s="181"/>
      <c r="AB175" s="167"/>
      <c r="AC175" s="167"/>
      <c r="AD175" s="312" t="s">
        <v>1717</v>
      </c>
      <c r="AE175" s="312" t="s">
        <v>1718</v>
      </c>
      <c r="AF175" s="117">
        <v>44988</v>
      </c>
      <c r="AG175" s="132">
        <v>44979</v>
      </c>
      <c r="AH175" s="313" t="s">
        <v>691</v>
      </c>
      <c r="AI175" s="277" t="s">
        <v>692</v>
      </c>
      <c r="AJ175" s="145">
        <v>8</v>
      </c>
      <c r="AK175" s="146">
        <v>8</v>
      </c>
      <c r="AL175" s="146">
        <v>2.85</v>
      </c>
      <c r="AM175" s="146">
        <v>64</v>
      </c>
      <c r="AN175" s="147">
        <v>1</v>
      </c>
      <c r="AO175" s="147">
        <v>3</v>
      </c>
      <c r="AP175" s="116"/>
      <c r="AQ175" s="147"/>
      <c r="AR175" s="147">
        <v>3</v>
      </c>
      <c r="AS175" s="147"/>
      <c r="AT175" s="117">
        <v>44980</v>
      </c>
      <c r="AU175" s="148" t="s">
        <v>2303</v>
      </c>
      <c r="AV175" s="149" t="s">
        <v>725</v>
      </c>
      <c r="AW175" s="150"/>
      <c r="AX175" s="149"/>
      <c r="AY175" s="149"/>
      <c r="AZ175" s="149"/>
      <c r="BA175" s="149"/>
      <c r="BB175" s="149"/>
      <c r="BC175" s="149"/>
      <c r="BD175" s="150" t="s">
        <v>698</v>
      </c>
      <c r="BE175" s="150"/>
      <c r="BF175" s="150"/>
      <c r="BG175" s="151" t="s">
        <v>699</v>
      </c>
      <c r="BH175" s="151" t="s">
        <v>1964</v>
      </c>
      <c r="BI175" s="151" t="s">
        <v>701</v>
      </c>
      <c r="BJ175" s="152"/>
      <c r="BK175" s="152"/>
      <c r="BL175" s="153"/>
      <c r="BM175" s="154"/>
      <c r="BN175" s="111" t="s">
        <v>2298</v>
      </c>
      <c r="BO175" s="131" t="s">
        <v>2297</v>
      </c>
      <c r="BP175" s="131" t="s">
        <v>703</v>
      </c>
      <c r="BQ175" s="116" t="s">
        <v>704</v>
      </c>
      <c r="BR175" s="116" t="s">
        <v>705</v>
      </c>
      <c r="BS175" s="132">
        <v>44979</v>
      </c>
      <c r="BT175" s="133">
        <v>100</v>
      </c>
      <c r="BU175" s="132">
        <v>44979</v>
      </c>
      <c r="BV175" s="132"/>
      <c r="BW175" s="132"/>
      <c r="BX175" s="134"/>
      <c r="BY175" s="134"/>
      <c r="BZ175" s="134"/>
      <c r="CA175" s="132"/>
      <c r="CB175" s="135"/>
      <c r="CC175" s="132"/>
      <c r="CD175" s="132"/>
      <c r="CE175" s="136"/>
      <c r="CF175" s="136"/>
      <c r="CG175" s="136"/>
      <c r="CH175" s="135"/>
      <c r="CI175" s="129" t="s">
        <v>701</v>
      </c>
      <c r="CJ175" s="132">
        <v>44986</v>
      </c>
      <c r="CK175" s="132">
        <v>44986</v>
      </c>
      <c r="CL175" s="132"/>
      <c r="CM175" s="132">
        <v>44986</v>
      </c>
      <c r="CN175" s="133">
        <v>100</v>
      </c>
      <c r="CO175" s="132">
        <v>44986</v>
      </c>
      <c r="CP175" s="132"/>
      <c r="CQ175" s="137" t="s">
        <v>706</v>
      </c>
      <c r="CR175" s="132"/>
      <c r="CS175" s="117"/>
      <c r="CT175" s="132"/>
      <c r="CU175" s="133"/>
      <c r="CV175" s="137" t="s">
        <v>4382</v>
      </c>
      <c r="CW175" s="117"/>
      <c r="CX175" s="147"/>
      <c r="CY175" s="149"/>
      <c r="CZ175" s="117">
        <v>45008</v>
      </c>
      <c r="DA175" s="117">
        <v>45008</v>
      </c>
      <c r="DB175" s="117"/>
      <c r="DC175" s="117">
        <v>45008</v>
      </c>
      <c r="DD175" s="133">
        <v>100</v>
      </c>
      <c r="DE175" s="117">
        <v>45008</v>
      </c>
      <c r="DF175" s="138"/>
      <c r="DG175" s="138">
        <v>45012</v>
      </c>
      <c r="DH175" s="139" t="s">
        <v>4383</v>
      </c>
      <c r="DI175" s="117">
        <v>45040</v>
      </c>
      <c r="DJ175" s="117">
        <v>45040</v>
      </c>
      <c r="DK175" s="117">
        <v>45040</v>
      </c>
      <c r="DL175" s="117">
        <v>45040</v>
      </c>
      <c r="DM175" s="117"/>
      <c r="DN175" s="117"/>
      <c r="DO175" s="117"/>
      <c r="DP175" s="117"/>
      <c r="DQ175" s="140"/>
      <c r="DR175" s="117"/>
      <c r="DS175" s="117"/>
      <c r="DT175" s="117">
        <v>45054</v>
      </c>
      <c r="DU175" s="117">
        <v>45054</v>
      </c>
      <c r="DV175" s="117"/>
      <c r="DW175" s="117">
        <v>45054</v>
      </c>
      <c r="DX175" s="133">
        <v>100</v>
      </c>
      <c r="DY175" s="117">
        <v>45054</v>
      </c>
      <c r="DZ175" s="117"/>
      <c r="EA175" s="117">
        <v>45040</v>
      </c>
      <c r="EB175" s="117">
        <v>45040</v>
      </c>
      <c r="EC175" s="117"/>
      <c r="ED175" s="117">
        <v>45040</v>
      </c>
      <c r="EE175" s="116">
        <v>100</v>
      </c>
      <c r="EF175" s="117">
        <v>45040</v>
      </c>
      <c r="EG175" s="117" t="s">
        <v>2304</v>
      </c>
      <c r="EH175" s="117">
        <v>45040</v>
      </c>
      <c r="EI175" s="117">
        <v>45040</v>
      </c>
      <c r="EJ175" s="117">
        <v>45040</v>
      </c>
      <c r="EK175" s="117">
        <v>45041</v>
      </c>
      <c r="EL175" s="116">
        <v>60</v>
      </c>
      <c r="EM175" s="117"/>
      <c r="EN175" s="122" t="s">
        <v>2304</v>
      </c>
      <c r="EO175" s="141"/>
      <c r="EP175" s="141"/>
      <c r="EQ175" s="141"/>
      <c r="ER175" s="141"/>
      <c r="ES175" s="141"/>
      <c r="ET175" s="141"/>
      <c r="EU175" s="141"/>
      <c r="EV175" s="117"/>
      <c r="EW175" s="117"/>
      <c r="EX175" s="117"/>
      <c r="EY175" s="117"/>
      <c r="EZ175" s="117"/>
      <c r="FA175" s="117"/>
      <c r="FB175" s="117"/>
      <c r="FC175" s="117">
        <v>45051</v>
      </c>
      <c r="FD175" s="117">
        <v>45051</v>
      </c>
      <c r="FE175" s="117">
        <v>45051</v>
      </c>
      <c r="FF175" s="117">
        <v>45052</v>
      </c>
      <c r="FG175" s="133">
        <v>70</v>
      </c>
      <c r="FH175" s="133"/>
      <c r="FI175" s="117"/>
      <c r="FJ175" s="142"/>
      <c r="FK175" s="142"/>
      <c r="FL175" s="143"/>
      <c r="FM175" s="143"/>
      <c r="FN175" s="139"/>
      <c r="FO175" s="142"/>
      <c r="FP175" s="142"/>
      <c r="FQ175" s="143"/>
      <c r="FR175" s="143"/>
      <c r="FS175" s="139"/>
    </row>
    <row r="176" spans="1:175" ht="20.100000000000001" customHeight="1" x14ac:dyDescent="0.5">
      <c r="A176" s="109">
        <v>175</v>
      </c>
      <c r="B176" s="109" t="s">
        <v>674</v>
      </c>
      <c r="C176" s="109">
        <v>175</v>
      </c>
      <c r="D176" s="110" t="s">
        <v>675</v>
      </c>
      <c r="E176" s="110" t="s">
        <v>676</v>
      </c>
      <c r="F176" s="110" t="s">
        <v>1302</v>
      </c>
      <c r="G176" s="111" t="s">
        <v>274</v>
      </c>
      <c r="H176" s="110" t="s">
        <v>2305</v>
      </c>
      <c r="I176" s="110" t="s">
        <v>2306</v>
      </c>
      <c r="J176" s="110"/>
      <c r="K176" s="111" t="s">
        <v>2307</v>
      </c>
      <c r="L176" s="111"/>
      <c r="M176" s="111"/>
      <c r="N176" s="111" t="s">
        <v>1306</v>
      </c>
      <c r="O176" s="111" t="s">
        <v>2308</v>
      </c>
      <c r="P176" s="113">
        <v>13.896564671788999</v>
      </c>
      <c r="Q176" s="113">
        <v>101.16819415086</v>
      </c>
      <c r="R176" s="114" t="s">
        <v>2309</v>
      </c>
      <c r="S176" s="114" t="s">
        <v>2310</v>
      </c>
      <c r="T176" s="115"/>
      <c r="U176" s="115"/>
      <c r="V176" s="115"/>
      <c r="W176" s="167"/>
      <c r="X176" s="167"/>
      <c r="Y176" s="115"/>
      <c r="Z176" s="181"/>
      <c r="AA176" s="181"/>
      <c r="AB176" s="167"/>
      <c r="AC176" s="167"/>
      <c r="AD176" s="312" t="s">
        <v>1775</v>
      </c>
      <c r="AE176" s="166" t="s">
        <v>1776</v>
      </c>
      <c r="AF176" s="117">
        <v>44988</v>
      </c>
      <c r="AG176" s="132">
        <v>44981</v>
      </c>
      <c r="AH176" s="118" t="s">
        <v>691</v>
      </c>
      <c r="AI176" s="118" t="s">
        <v>692</v>
      </c>
      <c r="AJ176" s="145">
        <v>8</v>
      </c>
      <c r="AK176" s="146">
        <v>8</v>
      </c>
      <c r="AL176" s="146">
        <v>3.4</v>
      </c>
      <c r="AM176" s="146">
        <v>64</v>
      </c>
      <c r="AN176" s="147">
        <v>1</v>
      </c>
      <c r="AO176" s="147">
        <v>3</v>
      </c>
      <c r="AP176" s="116"/>
      <c r="AQ176" s="147" t="s">
        <v>1368</v>
      </c>
      <c r="AR176" s="147">
        <v>3</v>
      </c>
      <c r="AS176" s="147"/>
      <c r="AT176" s="117"/>
      <c r="AU176" s="142"/>
      <c r="AV176" s="149" t="s">
        <v>725</v>
      </c>
      <c r="AW176" s="150"/>
      <c r="AX176" s="149"/>
      <c r="AY176" s="149"/>
      <c r="AZ176" s="149"/>
      <c r="BA176" s="149"/>
      <c r="BB176" s="149"/>
      <c r="BC176" s="149"/>
      <c r="BD176" s="150" t="s">
        <v>698</v>
      </c>
      <c r="BE176" s="150"/>
      <c r="BF176" s="150"/>
      <c r="BG176" s="151" t="s">
        <v>699</v>
      </c>
      <c r="BH176" s="151" t="s">
        <v>1964</v>
      </c>
      <c r="BI176" s="151" t="s">
        <v>701</v>
      </c>
      <c r="BJ176" s="152"/>
      <c r="BK176" s="152"/>
      <c r="BL176" s="153"/>
      <c r="BM176" s="154"/>
      <c r="BN176" s="111" t="s">
        <v>2308</v>
      </c>
      <c r="BO176" s="130" t="s">
        <v>2308</v>
      </c>
      <c r="BP176" s="130"/>
      <c r="BQ176" s="116" t="s">
        <v>704</v>
      </c>
      <c r="BR176" s="116" t="s">
        <v>705</v>
      </c>
      <c r="BS176" s="132">
        <v>44981</v>
      </c>
      <c r="BT176" s="133">
        <v>100</v>
      </c>
      <c r="BU176" s="132">
        <v>44981</v>
      </c>
      <c r="BV176" s="132"/>
      <c r="BW176" s="132"/>
      <c r="BX176" s="134"/>
      <c r="BY176" s="134"/>
      <c r="BZ176" s="134"/>
      <c r="CA176" s="132"/>
      <c r="CB176" s="135"/>
      <c r="CC176" s="132"/>
      <c r="CD176" s="132"/>
      <c r="CE176" s="136"/>
      <c r="CF176" s="136"/>
      <c r="CG176" s="136"/>
      <c r="CH176" s="135"/>
      <c r="CI176" s="129" t="s">
        <v>701</v>
      </c>
      <c r="CJ176" s="132">
        <v>45000</v>
      </c>
      <c r="CK176" s="132">
        <v>45000</v>
      </c>
      <c r="CL176" s="132"/>
      <c r="CM176" s="132">
        <v>45000</v>
      </c>
      <c r="CN176" s="133">
        <v>100</v>
      </c>
      <c r="CO176" s="132">
        <v>45000</v>
      </c>
      <c r="CP176" s="132"/>
      <c r="CQ176" s="137" t="s">
        <v>706</v>
      </c>
      <c r="CR176" s="132"/>
      <c r="CS176" s="117"/>
      <c r="CT176" s="132"/>
      <c r="CU176" s="133"/>
      <c r="CV176" s="137" t="s">
        <v>4382</v>
      </c>
      <c r="CW176" s="117" t="s">
        <v>868</v>
      </c>
      <c r="CX176" s="147"/>
      <c r="CY176" s="149"/>
      <c r="CZ176" s="117">
        <v>45000</v>
      </c>
      <c r="DA176" s="117">
        <v>45000</v>
      </c>
      <c r="DB176" s="117"/>
      <c r="DC176" s="117">
        <v>45000</v>
      </c>
      <c r="DD176" s="133">
        <v>100</v>
      </c>
      <c r="DE176" s="117">
        <v>45000</v>
      </c>
      <c r="DF176" s="138"/>
      <c r="DG176" s="138">
        <v>45012</v>
      </c>
      <c r="DH176" s="139" t="s">
        <v>4383</v>
      </c>
      <c r="DI176" s="117">
        <v>45040</v>
      </c>
      <c r="DJ176" s="117">
        <v>45040</v>
      </c>
      <c r="DK176" s="117">
        <v>45040</v>
      </c>
      <c r="DL176" s="117">
        <v>45040</v>
      </c>
      <c r="DM176" s="117">
        <v>45035</v>
      </c>
      <c r="DN176" s="117">
        <v>45035</v>
      </c>
      <c r="DO176" s="117"/>
      <c r="DP176" s="117">
        <v>45035</v>
      </c>
      <c r="DQ176" s="133">
        <v>100</v>
      </c>
      <c r="DR176" s="117">
        <v>45035</v>
      </c>
      <c r="DS176" s="117"/>
      <c r="DT176" s="117">
        <v>45035</v>
      </c>
      <c r="DU176" s="117">
        <v>45035</v>
      </c>
      <c r="DV176" s="117"/>
      <c r="DW176" s="117">
        <v>45035</v>
      </c>
      <c r="DX176" s="133">
        <v>100</v>
      </c>
      <c r="DY176" s="117">
        <v>45035</v>
      </c>
      <c r="DZ176" s="117"/>
      <c r="EA176" s="117">
        <v>45040</v>
      </c>
      <c r="EB176" s="117">
        <v>45040</v>
      </c>
      <c r="EC176" s="117"/>
      <c r="ED176" s="117">
        <v>45040</v>
      </c>
      <c r="EE176" s="116">
        <v>100</v>
      </c>
      <c r="EF176" s="117">
        <v>45040</v>
      </c>
      <c r="EG176" s="117" t="s">
        <v>1044</v>
      </c>
      <c r="EH176" s="117">
        <v>45040</v>
      </c>
      <c r="EI176" s="117">
        <v>45040</v>
      </c>
      <c r="EJ176" s="117"/>
      <c r="EK176" s="117">
        <v>45040</v>
      </c>
      <c r="EL176" s="116">
        <v>100</v>
      </c>
      <c r="EM176" s="117">
        <v>45040</v>
      </c>
      <c r="EN176" s="122" t="s">
        <v>1044</v>
      </c>
      <c r="EO176" s="141"/>
      <c r="EP176" s="141"/>
      <c r="EQ176" s="141"/>
      <c r="ER176" s="141"/>
      <c r="ES176" s="141"/>
      <c r="ET176" s="141"/>
      <c r="EU176" s="141"/>
      <c r="EV176" s="117"/>
      <c r="EW176" s="117"/>
      <c r="EX176" s="117"/>
      <c r="EY176" s="117"/>
      <c r="EZ176" s="117"/>
      <c r="FA176" s="117"/>
      <c r="FB176" s="117"/>
      <c r="FC176" s="117">
        <v>45050</v>
      </c>
      <c r="FD176" s="117">
        <v>45050</v>
      </c>
      <c r="FE176" s="117">
        <v>45050</v>
      </c>
      <c r="FF176" s="117">
        <v>45051</v>
      </c>
      <c r="FG176" s="133">
        <v>70</v>
      </c>
      <c r="FH176" s="133"/>
      <c r="FI176" s="117"/>
      <c r="FJ176" s="142"/>
      <c r="FK176" s="142"/>
      <c r="FL176" s="143"/>
      <c r="FM176" s="143"/>
      <c r="FN176" s="139"/>
      <c r="FO176" s="142"/>
      <c r="FP176" s="142"/>
      <c r="FQ176" s="143"/>
      <c r="FR176" s="143"/>
      <c r="FS176" s="139"/>
    </row>
    <row r="177" spans="1:175" ht="20.100000000000001" customHeight="1" x14ac:dyDescent="0.5">
      <c r="A177" s="109">
        <v>176</v>
      </c>
      <c r="B177" s="109" t="s">
        <v>674</v>
      </c>
      <c r="C177" s="109">
        <v>176</v>
      </c>
      <c r="D177" s="110" t="s">
        <v>675</v>
      </c>
      <c r="E177" s="110" t="s">
        <v>676</v>
      </c>
      <c r="F177" s="110" t="s">
        <v>1302</v>
      </c>
      <c r="G177" s="111" t="s">
        <v>274</v>
      </c>
      <c r="H177" s="110" t="s">
        <v>2311</v>
      </c>
      <c r="I177" s="110" t="s">
        <v>2312</v>
      </c>
      <c r="J177" s="110"/>
      <c r="K177" s="144" t="s">
        <v>2313</v>
      </c>
      <c r="L177" s="111"/>
      <c r="M177" s="111"/>
      <c r="N177" s="111" t="s">
        <v>1306</v>
      </c>
      <c r="O177" s="111" t="s">
        <v>2314</v>
      </c>
      <c r="P177" s="113">
        <v>14.0755848408172</v>
      </c>
      <c r="Q177" s="113">
        <v>101.819486950865</v>
      </c>
      <c r="R177" s="114" t="s">
        <v>2315</v>
      </c>
      <c r="S177" s="114"/>
      <c r="T177" s="115"/>
      <c r="U177" s="115"/>
      <c r="V177" s="115"/>
      <c r="W177" s="167" t="s">
        <v>2316</v>
      </c>
      <c r="X177" s="167"/>
      <c r="Y177" s="115"/>
      <c r="Z177" s="181"/>
      <c r="AA177" s="181"/>
      <c r="AB177" s="167"/>
      <c r="AC177" s="167"/>
      <c r="AD177" s="312" t="s">
        <v>1775</v>
      </c>
      <c r="AE177" s="166" t="s">
        <v>1776</v>
      </c>
      <c r="AF177" s="117">
        <v>44988</v>
      </c>
      <c r="AG177" s="132">
        <v>44981</v>
      </c>
      <c r="AH177" s="118" t="s">
        <v>691</v>
      </c>
      <c r="AI177" s="118" t="s">
        <v>692</v>
      </c>
      <c r="AJ177" s="145">
        <v>6</v>
      </c>
      <c r="AK177" s="146">
        <v>16</v>
      </c>
      <c r="AL177" s="146">
        <v>3.8</v>
      </c>
      <c r="AM177" s="146">
        <v>96</v>
      </c>
      <c r="AN177" s="147">
        <v>1</v>
      </c>
      <c r="AO177" s="147">
        <v>3</v>
      </c>
      <c r="AP177" s="116"/>
      <c r="AQ177" s="147"/>
      <c r="AR177" s="147">
        <v>3</v>
      </c>
      <c r="AS177" s="147"/>
      <c r="AT177" s="117"/>
      <c r="AU177" s="142"/>
      <c r="AV177" s="149" t="s">
        <v>725</v>
      </c>
      <c r="AW177" s="150"/>
      <c r="AX177" s="149"/>
      <c r="AY177" s="149"/>
      <c r="AZ177" s="149"/>
      <c r="BA177" s="147" t="s">
        <v>697</v>
      </c>
      <c r="BB177" s="149"/>
      <c r="BC177" s="149"/>
      <c r="BD177" s="150" t="s">
        <v>698</v>
      </c>
      <c r="BE177" s="150"/>
      <c r="BF177" s="150"/>
      <c r="BG177" s="151" t="s">
        <v>699</v>
      </c>
      <c r="BH177" s="151" t="s">
        <v>1964</v>
      </c>
      <c r="BI177" s="151" t="s">
        <v>701</v>
      </c>
      <c r="BJ177" s="152"/>
      <c r="BK177" s="152"/>
      <c r="BL177" s="153"/>
      <c r="BM177" s="154"/>
      <c r="BN177" s="111" t="s">
        <v>2314</v>
      </c>
      <c r="BO177" s="226" t="s">
        <v>2314</v>
      </c>
      <c r="BP177" s="130"/>
      <c r="BQ177" s="116" t="s">
        <v>704</v>
      </c>
      <c r="BR177" s="116" t="s">
        <v>705</v>
      </c>
      <c r="BS177" s="132">
        <v>44981</v>
      </c>
      <c r="BT177" s="133">
        <v>100</v>
      </c>
      <c r="BU177" s="132">
        <v>44981</v>
      </c>
      <c r="BV177" s="132"/>
      <c r="BW177" s="132"/>
      <c r="BX177" s="134"/>
      <c r="BY177" s="134"/>
      <c r="BZ177" s="134"/>
      <c r="CA177" s="132"/>
      <c r="CB177" s="135"/>
      <c r="CC177" s="132"/>
      <c r="CD177" s="132"/>
      <c r="CE177" s="136"/>
      <c r="CF177" s="136"/>
      <c r="CG177" s="136"/>
      <c r="CH177" s="135"/>
      <c r="CI177" s="129" t="s">
        <v>701</v>
      </c>
      <c r="CJ177" s="132">
        <v>44986</v>
      </c>
      <c r="CK177" s="132">
        <v>44986</v>
      </c>
      <c r="CL177" s="132"/>
      <c r="CM177" s="132">
        <v>44986</v>
      </c>
      <c r="CN177" s="133">
        <v>100</v>
      </c>
      <c r="CO177" s="132">
        <v>44986</v>
      </c>
      <c r="CP177" s="132"/>
      <c r="CQ177" s="137" t="s">
        <v>706</v>
      </c>
      <c r="CR177" s="132"/>
      <c r="CS177" s="117"/>
      <c r="CT177" s="132"/>
      <c r="CU177" s="133"/>
      <c r="CV177" s="137" t="s">
        <v>4382</v>
      </c>
      <c r="CW177" s="117"/>
      <c r="CX177" s="147"/>
      <c r="CY177" s="149"/>
      <c r="CZ177" s="117">
        <v>45004</v>
      </c>
      <c r="DA177" s="117">
        <v>45004</v>
      </c>
      <c r="DB177" s="117"/>
      <c r="DC177" s="117">
        <v>45004</v>
      </c>
      <c r="DD177" s="133">
        <v>100</v>
      </c>
      <c r="DE177" s="117">
        <v>45004</v>
      </c>
      <c r="DF177" s="138"/>
      <c r="DG177" s="138">
        <v>45012</v>
      </c>
      <c r="DH177" s="139" t="s">
        <v>4383</v>
      </c>
      <c r="DI177" s="117">
        <v>45043</v>
      </c>
      <c r="DJ177" s="117">
        <v>45043</v>
      </c>
      <c r="DK177" s="117">
        <v>45043</v>
      </c>
      <c r="DL177" s="117">
        <v>45043</v>
      </c>
      <c r="DM177" s="117"/>
      <c r="DN177" s="117"/>
      <c r="DO177" s="117"/>
      <c r="DP177" s="117"/>
      <c r="DQ177" s="140"/>
      <c r="DR177" s="117"/>
      <c r="DS177" s="117"/>
      <c r="DT177" s="117">
        <v>45055</v>
      </c>
      <c r="DU177" s="117">
        <v>45055</v>
      </c>
      <c r="DV177" s="117"/>
      <c r="DW177" s="117">
        <v>45055</v>
      </c>
      <c r="DX177" s="133">
        <v>100</v>
      </c>
      <c r="DY177" s="117">
        <v>45055</v>
      </c>
      <c r="DZ177" s="117"/>
      <c r="EA177" s="117">
        <v>45042</v>
      </c>
      <c r="EB177" s="117">
        <v>45042</v>
      </c>
      <c r="EC177" s="117"/>
      <c r="ED177" s="117">
        <v>45042</v>
      </c>
      <c r="EE177" s="116">
        <v>100</v>
      </c>
      <c r="EF177" s="117">
        <v>45042</v>
      </c>
      <c r="EG177" s="117" t="s">
        <v>4522</v>
      </c>
      <c r="EH177" s="117">
        <v>45052</v>
      </c>
      <c r="EI177" s="117">
        <v>45052</v>
      </c>
      <c r="EJ177" s="117"/>
      <c r="EK177" s="117">
        <v>45052</v>
      </c>
      <c r="EL177" s="133">
        <v>100</v>
      </c>
      <c r="EM177" s="117">
        <v>45052</v>
      </c>
      <c r="EN177" s="122" t="s">
        <v>4523</v>
      </c>
      <c r="EO177" s="141"/>
      <c r="EP177" s="141"/>
      <c r="EQ177" s="141"/>
      <c r="ER177" s="141"/>
      <c r="ES177" s="141"/>
      <c r="ET177" s="141"/>
      <c r="EU177" s="141"/>
      <c r="EV177" s="117"/>
      <c r="EW177" s="117"/>
      <c r="EX177" s="117"/>
      <c r="EY177" s="117"/>
      <c r="EZ177" s="117"/>
      <c r="FA177" s="117"/>
      <c r="FB177" s="117"/>
      <c r="FC177" s="117"/>
      <c r="FD177" s="117"/>
      <c r="FE177" s="117"/>
      <c r="FF177" s="117"/>
      <c r="FG177" s="133"/>
      <c r="FH177" s="133"/>
      <c r="FI177" s="117"/>
      <c r="FJ177" s="142"/>
      <c r="FK177" s="142"/>
      <c r="FL177" s="143"/>
      <c r="FM177" s="143"/>
      <c r="FN177" s="139"/>
      <c r="FO177" s="142"/>
      <c r="FP177" s="142"/>
      <c r="FQ177" s="143"/>
      <c r="FR177" s="143"/>
      <c r="FS177" s="139"/>
    </row>
    <row r="178" spans="1:175" ht="20.100000000000001" customHeight="1" x14ac:dyDescent="0.5">
      <c r="A178" s="109">
        <v>177</v>
      </c>
      <c r="B178" s="109" t="s">
        <v>674</v>
      </c>
      <c r="C178" s="109">
        <v>177</v>
      </c>
      <c r="D178" s="110" t="s">
        <v>675</v>
      </c>
      <c r="E178" s="110" t="s">
        <v>676</v>
      </c>
      <c r="F178" s="110" t="s">
        <v>1302</v>
      </c>
      <c r="G178" s="111" t="s">
        <v>274</v>
      </c>
      <c r="H178" s="110" t="s">
        <v>2317</v>
      </c>
      <c r="I178" s="110" t="s">
        <v>2318</v>
      </c>
      <c r="J178" s="110"/>
      <c r="K178" s="111" t="s">
        <v>2319</v>
      </c>
      <c r="L178" s="111" t="s">
        <v>2320</v>
      </c>
      <c r="M178" s="111"/>
      <c r="N178" s="111" t="s">
        <v>1306</v>
      </c>
      <c r="O178" s="111" t="s">
        <v>2321</v>
      </c>
      <c r="P178" s="113">
        <v>13.8535446476647</v>
      </c>
      <c r="Q178" s="113">
        <v>101.44432349418101</v>
      </c>
      <c r="R178" s="285" t="s">
        <v>2322</v>
      </c>
      <c r="S178" s="318" t="s">
        <v>2323</v>
      </c>
      <c r="T178" s="115"/>
      <c r="U178" s="115"/>
      <c r="V178" s="115"/>
      <c r="W178" s="167" t="s">
        <v>2324</v>
      </c>
      <c r="X178" s="167"/>
      <c r="Y178" s="115"/>
      <c r="Z178" s="181"/>
      <c r="AA178" s="181"/>
      <c r="AB178" s="167"/>
      <c r="AC178" s="167"/>
      <c r="AD178" s="312" t="s">
        <v>1775</v>
      </c>
      <c r="AE178" s="166" t="s">
        <v>1776</v>
      </c>
      <c r="AF178" s="117">
        <v>44988</v>
      </c>
      <c r="AG178" s="132">
        <v>44981</v>
      </c>
      <c r="AH178" s="118" t="s">
        <v>691</v>
      </c>
      <c r="AI178" s="118" t="s">
        <v>692</v>
      </c>
      <c r="AJ178" s="145">
        <v>4.5</v>
      </c>
      <c r="AK178" s="146">
        <v>9.6999999999999993</v>
      </c>
      <c r="AL178" s="146">
        <v>3.5</v>
      </c>
      <c r="AM178" s="146">
        <v>43.65</v>
      </c>
      <c r="AN178" s="147">
        <v>1</v>
      </c>
      <c r="AO178" s="147">
        <v>2</v>
      </c>
      <c r="AP178" s="116"/>
      <c r="AQ178" s="147" t="s">
        <v>752</v>
      </c>
      <c r="AR178" s="147">
        <v>3</v>
      </c>
      <c r="AS178" s="147"/>
      <c r="AT178" s="117"/>
      <c r="AU178" s="148" t="s">
        <v>2325</v>
      </c>
      <c r="AV178" s="149" t="s">
        <v>725</v>
      </c>
      <c r="AW178" s="150"/>
      <c r="AX178" s="149"/>
      <c r="AY178" s="147" t="s">
        <v>2326</v>
      </c>
      <c r="AZ178" s="147" t="s">
        <v>1816</v>
      </c>
      <c r="BA178" s="149"/>
      <c r="BB178" s="149"/>
      <c r="BC178" s="147" t="s">
        <v>697</v>
      </c>
      <c r="BD178" s="150"/>
      <c r="BE178" s="150"/>
      <c r="BF178" s="150"/>
      <c r="BG178" s="163" t="s">
        <v>614</v>
      </c>
      <c r="BH178" s="151" t="s">
        <v>1964</v>
      </c>
      <c r="BI178" s="151" t="s">
        <v>701</v>
      </c>
      <c r="BJ178" s="152"/>
      <c r="BK178" s="152"/>
      <c r="BL178" s="153"/>
      <c r="BM178" s="154"/>
      <c r="BN178" s="111" t="s">
        <v>2321</v>
      </c>
      <c r="BO178" s="226" t="s">
        <v>2321</v>
      </c>
      <c r="BP178" s="130"/>
      <c r="BQ178" s="116" t="s">
        <v>704</v>
      </c>
      <c r="BR178" s="116" t="s">
        <v>1143</v>
      </c>
      <c r="BS178" s="132">
        <v>44981</v>
      </c>
      <c r="BT178" s="133">
        <v>100</v>
      </c>
      <c r="BU178" s="132">
        <v>44981</v>
      </c>
      <c r="BV178" s="132" t="s">
        <v>614</v>
      </c>
      <c r="BW178" s="132" t="s">
        <v>1155</v>
      </c>
      <c r="BX178" s="134"/>
      <c r="BY178" s="134"/>
      <c r="BZ178" s="134"/>
      <c r="CA178" s="132"/>
      <c r="CB178" s="171"/>
      <c r="CC178" s="172"/>
      <c r="CD178" s="172"/>
      <c r="CE178" s="173"/>
      <c r="CF178" s="173"/>
      <c r="CG178" s="173"/>
      <c r="CH178" s="171" t="s">
        <v>2327</v>
      </c>
      <c r="CI178" s="129" t="s">
        <v>701</v>
      </c>
      <c r="CJ178" s="132">
        <v>44986</v>
      </c>
      <c r="CK178" s="132">
        <v>44986</v>
      </c>
      <c r="CL178" s="132"/>
      <c r="CM178" s="132">
        <v>44986</v>
      </c>
      <c r="CN178" s="133">
        <v>100</v>
      </c>
      <c r="CO178" s="132">
        <v>44986</v>
      </c>
      <c r="CP178" s="132"/>
      <c r="CQ178" s="117">
        <v>45007</v>
      </c>
      <c r="CR178" s="117">
        <v>45007</v>
      </c>
      <c r="CS178" s="117"/>
      <c r="CT178" s="117">
        <v>45007</v>
      </c>
      <c r="CU178" s="133">
        <v>100</v>
      </c>
      <c r="CV178" s="117">
        <v>45007</v>
      </c>
      <c r="CW178" s="117" t="s">
        <v>727</v>
      </c>
      <c r="CX178" s="147"/>
      <c r="CY178" s="149" t="s">
        <v>2326</v>
      </c>
      <c r="CZ178" s="117">
        <v>45003</v>
      </c>
      <c r="DA178" s="117">
        <v>45003</v>
      </c>
      <c r="DB178" s="117"/>
      <c r="DC178" s="117">
        <v>45003</v>
      </c>
      <c r="DD178" s="133">
        <v>100</v>
      </c>
      <c r="DE178" s="117">
        <v>45003</v>
      </c>
      <c r="DF178" s="138"/>
      <c r="DG178" s="138">
        <v>45007</v>
      </c>
      <c r="DH178" s="139" t="s">
        <v>4446</v>
      </c>
      <c r="DI178" s="117">
        <v>45027</v>
      </c>
      <c r="DJ178" s="117">
        <v>45027</v>
      </c>
      <c r="DK178" s="117">
        <v>45027</v>
      </c>
      <c r="DL178" s="117">
        <v>45027</v>
      </c>
      <c r="DM178" s="117"/>
      <c r="DN178" s="117"/>
      <c r="DO178" s="117"/>
      <c r="DP178" s="117"/>
      <c r="DQ178" s="140"/>
      <c r="DR178" s="117"/>
      <c r="DS178" s="117"/>
      <c r="DT178" s="117">
        <v>45046</v>
      </c>
      <c r="DU178" s="117">
        <v>45046</v>
      </c>
      <c r="DV178" s="117"/>
      <c r="DW178" s="117">
        <v>45046</v>
      </c>
      <c r="DX178" s="133">
        <v>100</v>
      </c>
      <c r="DY178" s="117">
        <v>45046</v>
      </c>
      <c r="DZ178" s="117"/>
      <c r="EA178" s="117">
        <v>45042</v>
      </c>
      <c r="EB178" s="117">
        <v>45042</v>
      </c>
      <c r="EC178" s="117"/>
      <c r="ED178" s="117">
        <v>45042</v>
      </c>
      <c r="EE178" s="116">
        <v>100</v>
      </c>
      <c r="EF178" s="117">
        <v>45042</v>
      </c>
      <c r="EG178" s="117" t="s">
        <v>4485</v>
      </c>
      <c r="EH178" s="222">
        <v>45053</v>
      </c>
      <c r="EI178" s="222">
        <v>45053</v>
      </c>
      <c r="EJ178" s="117"/>
      <c r="EK178" s="222">
        <v>45053</v>
      </c>
      <c r="EL178" s="133"/>
      <c r="EM178" s="222">
        <v>45053</v>
      </c>
      <c r="EN178" s="122" t="s">
        <v>4704</v>
      </c>
      <c r="EO178" s="141"/>
      <c r="EP178" s="141"/>
      <c r="EQ178" s="141"/>
      <c r="ER178" s="141"/>
      <c r="ES178" s="141"/>
      <c r="ET178" s="141"/>
      <c r="EU178" s="141"/>
      <c r="EV178" s="117"/>
      <c r="EW178" s="117"/>
      <c r="EX178" s="117"/>
      <c r="EY178" s="117"/>
      <c r="EZ178" s="117"/>
      <c r="FA178" s="117"/>
      <c r="FB178" s="117"/>
      <c r="FC178" s="117"/>
      <c r="FD178" s="117"/>
      <c r="FE178" s="117"/>
      <c r="FF178" s="117"/>
      <c r="FG178" s="133"/>
      <c r="FH178" s="133"/>
      <c r="FI178" s="117"/>
      <c r="FJ178" s="142"/>
      <c r="FK178" s="142"/>
      <c r="FL178" s="143">
        <v>243350</v>
      </c>
      <c r="FM178" s="143">
        <v>243350</v>
      </c>
      <c r="FN178" s="139" t="s">
        <v>708</v>
      </c>
      <c r="FO178" s="142"/>
      <c r="FP178" s="142"/>
      <c r="FQ178" s="143">
        <v>243350</v>
      </c>
      <c r="FR178" s="143">
        <v>243350</v>
      </c>
      <c r="FS178" s="139" t="s">
        <v>708</v>
      </c>
    </row>
    <row r="179" spans="1:175" ht="20.100000000000001" customHeight="1" x14ac:dyDescent="0.5">
      <c r="A179" s="109">
        <v>178</v>
      </c>
      <c r="B179" s="109" t="s">
        <v>674</v>
      </c>
      <c r="C179" s="109">
        <v>178</v>
      </c>
      <c r="D179" s="110" t="s">
        <v>675</v>
      </c>
      <c r="E179" s="110" t="s">
        <v>676</v>
      </c>
      <c r="F179" s="110" t="s">
        <v>1302</v>
      </c>
      <c r="G179" s="111" t="s">
        <v>274</v>
      </c>
      <c r="H179" s="110" t="s">
        <v>2305</v>
      </c>
      <c r="I179" s="110" t="s">
        <v>2328</v>
      </c>
      <c r="J179" s="110"/>
      <c r="K179" s="111" t="s">
        <v>2329</v>
      </c>
      <c r="L179" s="111" t="s">
        <v>2320</v>
      </c>
      <c r="M179" s="111"/>
      <c r="N179" s="111" t="s">
        <v>1306</v>
      </c>
      <c r="O179" s="111" t="s">
        <v>2331</v>
      </c>
      <c r="P179" s="113">
        <v>13.968641259938099</v>
      </c>
      <c r="Q179" s="113">
        <v>101.20652569319201</v>
      </c>
      <c r="R179" s="114" t="s">
        <v>2332</v>
      </c>
      <c r="S179" s="114"/>
      <c r="T179" s="115"/>
      <c r="U179" s="115"/>
      <c r="V179" s="115"/>
      <c r="W179" s="180" t="s">
        <v>2333</v>
      </c>
      <c r="X179" s="180"/>
      <c r="Y179" s="115"/>
      <c r="Z179" s="181"/>
      <c r="AA179" s="181"/>
      <c r="AB179" s="180"/>
      <c r="AC179" s="180"/>
      <c r="AD179" s="167"/>
      <c r="AE179" s="167"/>
      <c r="AF179" s="117" t="s">
        <v>2334</v>
      </c>
      <c r="AG179" s="132"/>
      <c r="AH179" s="116"/>
      <c r="AI179" s="116" t="s">
        <v>933</v>
      </c>
      <c r="AJ179" s="145"/>
      <c r="AK179" s="146"/>
      <c r="AL179" s="212"/>
      <c r="AM179" s="146"/>
      <c r="AN179" s="147"/>
      <c r="AO179" s="147"/>
      <c r="AP179" s="116"/>
      <c r="AQ179" s="147"/>
      <c r="AR179" s="147"/>
      <c r="AS179" s="149"/>
      <c r="AT179" s="122"/>
      <c r="AU179" s="294" t="s">
        <v>2335</v>
      </c>
      <c r="AV179" s="149"/>
      <c r="AW179" s="150"/>
      <c r="AX179" s="149"/>
      <c r="AY179" s="149"/>
      <c r="AZ179" s="149"/>
      <c r="BA179" s="149"/>
      <c r="BB179" s="149"/>
      <c r="BC179" s="149"/>
      <c r="BD179" s="150"/>
      <c r="BE179" s="150"/>
      <c r="BF179" s="150"/>
      <c r="BG179" s="151"/>
      <c r="BH179" s="151" t="s">
        <v>1964</v>
      </c>
      <c r="BI179" s="151"/>
      <c r="BJ179" s="152"/>
      <c r="BK179" s="152" t="s">
        <v>2336</v>
      </c>
      <c r="BL179" s="153"/>
      <c r="BM179" s="154"/>
      <c r="BN179" s="111" t="s">
        <v>2331</v>
      </c>
      <c r="BO179" s="131" t="s">
        <v>2330</v>
      </c>
      <c r="BP179" s="131" t="s">
        <v>703</v>
      </c>
      <c r="BQ179" s="116" t="s">
        <v>704</v>
      </c>
      <c r="BR179" s="116" t="s">
        <v>1143</v>
      </c>
      <c r="BS179" s="241">
        <v>44992</v>
      </c>
      <c r="BT179" s="242">
        <v>100</v>
      </c>
      <c r="BU179" s="241">
        <v>44992</v>
      </c>
      <c r="BV179" s="132"/>
      <c r="BW179" s="132"/>
      <c r="BX179" s="134"/>
      <c r="BY179" s="134"/>
      <c r="BZ179" s="134"/>
      <c r="CA179" s="132"/>
      <c r="CB179" s="135"/>
      <c r="CC179" s="132"/>
      <c r="CD179" s="132"/>
      <c r="CE179" s="136"/>
      <c r="CF179" s="136"/>
      <c r="CG179" s="136"/>
      <c r="CH179" s="135"/>
      <c r="CI179" s="129" t="s">
        <v>701</v>
      </c>
      <c r="CJ179" s="117">
        <v>44995</v>
      </c>
      <c r="CK179" s="117">
        <v>44995</v>
      </c>
      <c r="CL179" s="132"/>
      <c r="CM179" s="117">
        <v>44995</v>
      </c>
      <c r="CN179" s="133">
        <v>100</v>
      </c>
      <c r="CO179" s="117">
        <v>44995</v>
      </c>
      <c r="CP179" s="117"/>
      <c r="CQ179" s="117">
        <v>45007</v>
      </c>
      <c r="CR179" s="117">
        <v>45007</v>
      </c>
      <c r="CS179" s="117"/>
      <c r="CT179" s="117">
        <v>45007</v>
      </c>
      <c r="CU179" s="133">
        <v>100</v>
      </c>
      <c r="CV179" s="117">
        <v>45007</v>
      </c>
      <c r="CW179" s="117" t="s">
        <v>727</v>
      </c>
      <c r="CX179" s="147"/>
      <c r="CY179" s="149"/>
      <c r="CZ179" s="117">
        <v>44995</v>
      </c>
      <c r="DA179" s="117">
        <v>44995</v>
      </c>
      <c r="DB179" s="117"/>
      <c r="DC179" s="117">
        <v>44995</v>
      </c>
      <c r="DD179" s="133">
        <v>100</v>
      </c>
      <c r="DE179" s="117">
        <v>44995</v>
      </c>
      <c r="DF179" s="138"/>
      <c r="DG179" s="138">
        <v>45007</v>
      </c>
      <c r="DH179" s="139" t="s">
        <v>4446</v>
      </c>
      <c r="DI179" s="117">
        <v>45027</v>
      </c>
      <c r="DJ179" s="117">
        <v>45027</v>
      </c>
      <c r="DK179" s="117">
        <v>45027</v>
      </c>
      <c r="DL179" s="117">
        <v>45027</v>
      </c>
      <c r="DM179" s="117">
        <v>45035</v>
      </c>
      <c r="DN179" s="117">
        <v>45035</v>
      </c>
      <c r="DO179" s="117"/>
      <c r="DP179" s="117">
        <v>45035</v>
      </c>
      <c r="DQ179" s="133">
        <v>100</v>
      </c>
      <c r="DR179" s="117">
        <v>45035</v>
      </c>
      <c r="DS179" s="117"/>
      <c r="DT179" s="117">
        <v>45035</v>
      </c>
      <c r="DU179" s="117">
        <v>45035</v>
      </c>
      <c r="DV179" s="117"/>
      <c r="DW179" s="117">
        <v>45035</v>
      </c>
      <c r="DX179" s="133">
        <v>100</v>
      </c>
      <c r="DY179" s="117">
        <v>45035</v>
      </c>
      <c r="DZ179" s="117"/>
      <c r="EA179" s="117">
        <v>45040</v>
      </c>
      <c r="EB179" s="117">
        <v>45040</v>
      </c>
      <c r="EC179" s="117"/>
      <c r="ED179" s="117">
        <v>45040</v>
      </c>
      <c r="EE179" s="116">
        <v>100</v>
      </c>
      <c r="EF179" s="117">
        <v>45040</v>
      </c>
      <c r="EG179" s="117" t="s">
        <v>2337</v>
      </c>
      <c r="EH179" s="117">
        <v>45040</v>
      </c>
      <c r="EI179" s="117">
        <v>45040</v>
      </c>
      <c r="EJ179" s="117">
        <v>45040</v>
      </c>
      <c r="EK179" s="117">
        <v>45041</v>
      </c>
      <c r="EL179" s="116">
        <v>60</v>
      </c>
      <c r="EM179" s="117"/>
      <c r="EN179" s="122" t="s">
        <v>2337</v>
      </c>
      <c r="EO179" s="141"/>
      <c r="EP179" s="141"/>
      <c r="EQ179" s="141"/>
      <c r="ER179" s="141"/>
      <c r="ES179" s="141"/>
      <c r="ET179" s="141"/>
      <c r="EU179" s="141"/>
      <c r="EV179" s="117"/>
      <c r="EW179" s="117"/>
      <c r="EX179" s="117"/>
      <c r="EY179" s="117"/>
      <c r="EZ179" s="117"/>
      <c r="FA179" s="117"/>
      <c r="FB179" s="117"/>
      <c r="FC179" s="117">
        <v>45051</v>
      </c>
      <c r="FD179" s="117">
        <v>45051</v>
      </c>
      <c r="FE179" s="117">
        <v>45051</v>
      </c>
      <c r="FF179" s="117">
        <v>45052</v>
      </c>
      <c r="FG179" s="133">
        <v>70</v>
      </c>
      <c r="FH179" s="133"/>
      <c r="FI179" s="117"/>
      <c r="FJ179" s="142"/>
      <c r="FK179" s="142"/>
      <c r="FL179" s="143"/>
      <c r="FM179" s="143"/>
      <c r="FN179" s="139"/>
      <c r="FO179" s="142"/>
      <c r="FP179" s="142"/>
      <c r="FQ179" s="143"/>
      <c r="FR179" s="143"/>
      <c r="FS179" s="139"/>
    </row>
    <row r="180" spans="1:175" ht="20.100000000000001" customHeight="1" x14ac:dyDescent="0.5">
      <c r="A180" s="109">
        <v>179</v>
      </c>
      <c r="B180" s="109" t="s">
        <v>674</v>
      </c>
      <c r="C180" s="109">
        <v>179</v>
      </c>
      <c r="D180" s="110" t="s">
        <v>675</v>
      </c>
      <c r="E180" s="110" t="s">
        <v>676</v>
      </c>
      <c r="F180" s="110" t="s">
        <v>1302</v>
      </c>
      <c r="G180" s="111" t="s">
        <v>274</v>
      </c>
      <c r="H180" s="110" t="s">
        <v>2311</v>
      </c>
      <c r="I180" s="110" t="s">
        <v>2338</v>
      </c>
      <c r="J180" s="110"/>
      <c r="K180" s="111" t="s">
        <v>2339</v>
      </c>
      <c r="L180" s="111" t="s">
        <v>1710</v>
      </c>
      <c r="M180" s="111"/>
      <c r="N180" s="111" t="s">
        <v>1306</v>
      </c>
      <c r="O180" s="111" t="s">
        <v>2340</v>
      </c>
      <c r="P180" s="113">
        <v>13.9387013094821</v>
      </c>
      <c r="Q180" s="113">
        <v>101.62669610853099</v>
      </c>
      <c r="R180" s="114" t="s">
        <v>2341</v>
      </c>
      <c r="S180" s="114"/>
      <c r="T180" s="115"/>
      <c r="U180" s="115"/>
      <c r="V180" s="115"/>
      <c r="W180" s="167" t="s">
        <v>2342</v>
      </c>
      <c r="X180" s="167"/>
      <c r="Y180" s="115"/>
      <c r="Z180" s="181"/>
      <c r="AA180" s="181"/>
      <c r="AB180" s="167"/>
      <c r="AC180" s="167"/>
      <c r="AD180" s="312" t="s">
        <v>1775</v>
      </c>
      <c r="AE180" s="166" t="s">
        <v>1776</v>
      </c>
      <c r="AF180" s="117">
        <v>44981</v>
      </c>
      <c r="AG180" s="132">
        <v>44981</v>
      </c>
      <c r="AH180" s="118" t="s">
        <v>691</v>
      </c>
      <c r="AI180" s="118" t="s">
        <v>692</v>
      </c>
      <c r="AJ180" s="145">
        <v>10</v>
      </c>
      <c r="AK180" s="146">
        <v>12</v>
      </c>
      <c r="AL180" s="146">
        <v>3.4</v>
      </c>
      <c r="AM180" s="146">
        <v>120</v>
      </c>
      <c r="AN180" s="147">
        <v>1</v>
      </c>
      <c r="AO180" s="147"/>
      <c r="AP180" s="116"/>
      <c r="AQ180" s="147"/>
      <c r="AR180" s="147">
        <v>3</v>
      </c>
      <c r="AS180" s="149"/>
      <c r="AT180" s="122"/>
      <c r="AU180" s="142"/>
      <c r="AV180" s="149" t="s">
        <v>725</v>
      </c>
      <c r="AW180" s="150"/>
      <c r="AX180" s="149"/>
      <c r="AY180" s="149"/>
      <c r="AZ180" s="149"/>
      <c r="BA180" s="149"/>
      <c r="BB180" s="149"/>
      <c r="BC180" s="149"/>
      <c r="BD180" s="150" t="s">
        <v>698</v>
      </c>
      <c r="BE180" s="150"/>
      <c r="BF180" s="150"/>
      <c r="BG180" s="151" t="s">
        <v>699</v>
      </c>
      <c r="BH180" s="151" t="s">
        <v>1964</v>
      </c>
      <c r="BI180" s="151" t="s">
        <v>701</v>
      </c>
      <c r="BJ180" s="152"/>
      <c r="BK180" s="152"/>
      <c r="BL180" s="153"/>
      <c r="BM180" s="154"/>
      <c r="BN180" s="111" t="s">
        <v>2340</v>
      </c>
      <c r="BO180" s="226" t="s">
        <v>2340</v>
      </c>
      <c r="BP180" s="130"/>
      <c r="BQ180" s="116" t="s">
        <v>704</v>
      </c>
      <c r="BR180" s="116" t="s">
        <v>1143</v>
      </c>
      <c r="BS180" s="132">
        <v>44981</v>
      </c>
      <c r="BT180" s="133">
        <v>100</v>
      </c>
      <c r="BU180" s="132">
        <v>44981</v>
      </c>
      <c r="BV180" s="132"/>
      <c r="BW180" s="132"/>
      <c r="BX180" s="134"/>
      <c r="BY180" s="134"/>
      <c r="BZ180" s="134"/>
      <c r="CA180" s="132"/>
      <c r="CB180" s="135"/>
      <c r="CC180" s="132"/>
      <c r="CD180" s="132"/>
      <c r="CE180" s="136"/>
      <c r="CF180" s="136"/>
      <c r="CG180" s="136"/>
      <c r="CH180" s="135"/>
      <c r="CI180" s="129" t="s">
        <v>701</v>
      </c>
      <c r="CJ180" s="132">
        <v>44986</v>
      </c>
      <c r="CK180" s="132">
        <v>44986</v>
      </c>
      <c r="CL180" s="132"/>
      <c r="CM180" s="132">
        <v>44986</v>
      </c>
      <c r="CN180" s="133">
        <v>100</v>
      </c>
      <c r="CO180" s="132">
        <v>44986</v>
      </c>
      <c r="CP180" s="132"/>
      <c r="CQ180" s="117">
        <v>45010</v>
      </c>
      <c r="CR180" s="117">
        <v>45010</v>
      </c>
      <c r="CS180" s="117"/>
      <c r="CT180" s="117">
        <v>45010</v>
      </c>
      <c r="CU180" s="133">
        <v>100</v>
      </c>
      <c r="CV180" s="117">
        <v>45010</v>
      </c>
      <c r="CW180" s="117" t="s">
        <v>727</v>
      </c>
      <c r="CX180" s="147"/>
      <c r="CY180" s="149"/>
      <c r="CZ180" s="117">
        <v>45008</v>
      </c>
      <c r="DA180" s="117">
        <v>45008</v>
      </c>
      <c r="DB180" s="117"/>
      <c r="DC180" s="117">
        <v>45008</v>
      </c>
      <c r="DD180" s="133">
        <v>100</v>
      </c>
      <c r="DE180" s="117">
        <v>45008</v>
      </c>
      <c r="DF180" s="138"/>
      <c r="DG180" s="138">
        <v>45007</v>
      </c>
      <c r="DH180" s="139" t="s">
        <v>4446</v>
      </c>
      <c r="DI180" s="117">
        <v>45021</v>
      </c>
      <c r="DJ180" s="117">
        <v>45021</v>
      </c>
      <c r="DK180" s="117">
        <v>45021</v>
      </c>
      <c r="DL180" s="117">
        <v>45021</v>
      </c>
      <c r="DM180" s="117"/>
      <c r="DN180" s="117"/>
      <c r="DO180" s="117"/>
      <c r="DP180" s="117"/>
      <c r="DQ180" s="140"/>
      <c r="DR180" s="117"/>
      <c r="DS180" s="117"/>
      <c r="DT180" s="117">
        <v>45047</v>
      </c>
      <c r="DU180" s="117">
        <v>45047</v>
      </c>
      <c r="DV180" s="117"/>
      <c r="DW180" s="117">
        <v>45047</v>
      </c>
      <c r="DX180" s="133">
        <v>100</v>
      </c>
      <c r="DY180" s="117">
        <v>45047</v>
      </c>
      <c r="DZ180" s="117"/>
      <c r="EA180" s="117">
        <v>45042</v>
      </c>
      <c r="EB180" s="117">
        <v>45042</v>
      </c>
      <c r="EC180" s="117"/>
      <c r="ED180" s="117">
        <v>45042</v>
      </c>
      <c r="EE180" s="116">
        <v>100</v>
      </c>
      <c r="EF180" s="117">
        <v>45042</v>
      </c>
      <c r="EG180" s="117" t="s">
        <v>4522</v>
      </c>
      <c r="EH180" s="117">
        <v>45052</v>
      </c>
      <c r="EI180" s="117">
        <v>45052</v>
      </c>
      <c r="EJ180" s="117">
        <v>45052</v>
      </c>
      <c r="EK180" s="117">
        <v>45053</v>
      </c>
      <c r="EL180" s="116">
        <v>60</v>
      </c>
      <c r="EM180" s="117"/>
      <c r="EN180" s="122" t="s">
        <v>4524</v>
      </c>
      <c r="EO180" s="141"/>
      <c r="EP180" s="141"/>
      <c r="EQ180" s="141"/>
      <c r="ER180" s="141"/>
      <c r="ES180" s="141"/>
      <c r="ET180" s="141"/>
      <c r="EU180" s="141"/>
      <c r="EV180" s="117"/>
      <c r="EW180" s="117"/>
      <c r="EX180" s="117"/>
      <c r="EY180" s="117"/>
      <c r="EZ180" s="117"/>
      <c r="FA180" s="117"/>
      <c r="FB180" s="117"/>
      <c r="FC180" s="117"/>
      <c r="FD180" s="117"/>
      <c r="FE180" s="117"/>
      <c r="FF180" s="117"/>
      <c r="FG180" s="133"/>
      <c r="FH180" s="133"/>
      <c r="FI180" s="117"/>
      <c r="FJ180" s="142"/>
      <c r="FK180" s="142"/>
      <c r="FL180" s="143"/>
      <c r="FM180" s="143"/>
      <c r="FN180" s="139"/>
      <c r="FO180" s="142"/>
      <c r="FP180" s="142"/>
      <c r="FQ180" s="143"/>
      <c r="FR180" s="143"/>
      <c r="FS180" s="139"/>
    </row>
    <row r="181" spans="1:175" ht="20.100000000000001" customHeight="1" x14ac:dyDescent="0.5">
      <c r="A181" s="109">
        <v>180</v>
      </c>
      <c r="B181" s="109" t="s">
        <v>674</v>
      </c>
      <c r="C181" s="109">
        <v>180</v>
      </c>
      <c r="D181" s="110" t="s">
        <v>675</v>
      </c>
      <c r="E181" s="110" t="s">
        <v>676</v>
      </c>
      <c r="F181" s="110" t="s">
        <v>1302</v>
      </c>
      <c r="G181" s="111" t="s">
        <v>274</v>
      </c>
      <c r="H181" s="110" t="s">
        <v>2311</v>
      </c>
      <c r="I181" s="110" t="s">
        <v>2343</v>
      </c>
      <c r="J181" s="110"/>
      <c r="K181" s="111" t="s">
        <v>2344</v>
      </c>
      <c r="L181" s="111"/>
      <c r="M181" s="111"/>
      <c r="N181" s="111" t="s">
        <v>1306</v>
      </c>
      <c r="O181" s="111" t="s">
        <v>4663</v>
      </c>
      <c r="P181" s="113">
        <v>13.7374684306848</v>
      </c>
      <c r="Q181" s="113">
        <v>101.881222762075</v>
      </c>
      <c r="R181" s="114" t="s">
        <v>2346</v>
      </c>
      <c r="S181" s="114"/>
      <c r="T181" s="115"/>
      <c r="U181" s="115"/>
      <c r="V181" s="115"/>
      <c r="W181" s="167" t="s">
        <v>2347</v>
      </c>
      <c r="X181" s="167"/>
      <c r="Y181" s="115"/>
      <c r="Z181" s="181"/>
      <c r="AA181" s="181"/>
      <c r="AB181" s="167"/>
      <c r="AC181" s="167"/>
      <c r="AD181" s="312" t="s">
        <v>1775</v>
      </c>
      <c r="AE181" s="166" t="s">
        <v>1776</v>
      </c>
      <c r="AF181" s="117">
        <v>44981</v>
      </c>
      <c r="AG181" s="132">
        <v>44981</v>
      </c>
      <c r="AH181" s="118" t="s">
        <v>691</v>
      </c>
      <c r="AI181" s="118" t="s">
        <v>692</v>
      </c>
      <c r="AJ181" s="145">
        <v>6</v>
      </c>
      <c r="AK181" s="146">
        <v>9</v>
      </c>
      <c r="AL181" s="146">
        <v>3.8</v>
      </c>
      <c r="AM181" s="146">
        <v>54</v>
      </c>
      <c r="AN181" s="147">
        <v>1</v>
      </c>
      <c r="AO181" s="147">
        <v>1</v>
      </c>
      <c r="AP181" s="116"/>
      <c r="AQ181" s="147" t="s">
        <v>1938</v>
      </c>
      <c r="AR181" s="147">
        <v>3</v>
      </c>
      <c r="AS181" s="149"/>
      <c r="AT181" s="122"/>
      <c r="AU181" s="148" t="s">
        <v>2348</v>
      </c>
      <c r="AV181" s="149" t="s">
        <v>725</v>
      </c>
      <c r="AW181" s="150" t="s">
        <v>2349</v>
      </c>
      <c r="AX181" s="149"/>
      <c r="AY181" s="149"/>
      <c r="AZ181" s="149"/>
      <c r="BA181" s="149"/>
      <c r="BB181" s="149"/>
      <c r="BC181" s="147" t="s">
        <v>697</v>
      </c>
      <c r="BD181" s="150" t="s">
        <v>698</v>
      </c>
      <c r="BE181" s="150"/>
      <c r="BF181" s="150"/>
      <c r="BG181" s="151" t="s">
        <v>699</v>
      </c>
      <c r="BH181" s="151" t="s">
        <v>1964</v>
      </c>
      <c r="BI181" s="151" t="s">
        <v>701</v>
      </c>
      <c r="BJ181" s="152"/>
      <c r="BK181" s="152"/>
      <c r="BL181" s="153"/>
      <c r="BM181" s="154"/>
      <c r="BN181" s="323" t="s">
        <v>2350</v>
      </c>
      <c r="BO181" s="131" t="s">
        <v>2345</v>
      </c>
      <c r="BP181" s="131" t="s">
        <v>703</v>
      </c>
      <c r="BQ181" s="116" t="s">
        <v>704</v>
      </c>
      <c r="BR181" s="116" t="s">
        <v>1143</v>
      </c>
      <c r="BS181" s="132">
        <v>44981</v>
      </c>
      <c r="BT181" s="133">
        <v>100</v>
      </c>
      <c r="BU181" s="132">
        <v>44981</v>
      </c>
      <c r="BV181" s="132"/>
      <c r="BW181" s="132"/>
      <c r="BX181" s="134"/>
      <c r="BY181" s="134"/>
      <c r="BZ181" s="134"/>
      <c r="CA181" s="132"/>
      <c r="CB181" s="135"/>
      <c r="CC181" s="132"/>
      <c r="CD181" s="132"/>
      <c r="CE181" s="136"/>
      <c r="CF181" s="136"/>
      <c r="CG181" s="136"/>
      <c r="CH181" s="135"/>
      <c r="CI181" s="129" t="s">
        <v>701</v>
      </c>
      <c r="CJ181" s="117">
        <v>44998</v>
      </c>
      <c r="CK181" s="117">
        <v>44998</v>
      </c>
      <c r="CL181" s="132"/>
      <c r="CM181" s="117">
        <v>44998</v>
      </c>
      <c r="CN181" s="133">
        <v>100</v>
      </c>
      <c r="CO181" s="117">
        <v>44998</v>
      </c>
      <c r="CP181" s="132"/>
      <c r="CQ181" s="117">
        <v>45012</v>
      </c>
      <c r="CR181" s="117">
        <v>45012</v>
      </c>
      <c r="CS181" s="117"/>
      <c r="CT181" s="117">
        <v>45012</v>
      </c>
      <c r="CU181" s="133">
        <v>100</v>
      </c>
      <c r="CV181" s="117">
        <v>45012</v>
      </c>
      <c r="CW181" s="117" t="s">
        <v>727</v>
      </c>
      <c r="CX181" s="147"/>
      <c r="CY181" s="149"/>
      <c r="CZ181" s="117">
        <v>44998</v>
      </c>
      <c r="DA181" s="117">
        <v>44998</v>
      </c>
      <c r="DB181" s="117"/>
      <c r="DC181" s="117">
        <v>44998</v>
      </c>
      <c r="DD181" s="133">
        <v>100</v>
      </c>
      <c r="DE181" s="117">
        <v>44998</v>
      </c>
      <c r="DF181" s="138"/>
      <c r="DG181" s="138">
        <v>45007</v>
      </c>
      <c r="DH181" s="139" t="s">
        <v>4446</v>
      </c>
      <c r="DI181" s="117">
        <v>45021</v>
      </c>
      <c r="DJ181" s="117">
        <v>45021</v>
      </c>
      <c r="DK181" s="117">
        <v>45021</v>
      </c>
      <c r="DL181" s="117">
        <v>45021</v>
      </c>
      <c r="DM181" s="117"/>
      <c r="DN181" s="117"/>
      <c r="DO181" s="117"/>
      <c r="DP181" s="117"/>
      <c r="DQ181" s="140"/>
      <c r="DR181" s="117"/>
      <c r="DS181" s="117"/>
      <c r="DT181" s="117">
        <v>45041</v>
      </c>
      <c r="DU181" s="117">
        <v>45041</v>
      </c>
      <c r="DV181" s="117"/>
      <c r="DW181" s="117">
        <v>45041</v>
      </c>
      <c r="DX181" s="133">
        <v>100</v>
      </c>
      <c r="DY181" s="117">
        <v>45041</v>
      </c>
      <c r="DZ181" s="117"/>
      <c r="EA181" s="117">
        <v>45042</v>
      </c>
      <c r="EB181" s="117">
        <v>45042</v>
      </c>
      <c r="EC181" s="117"/>
      <c r="ED181" s="117">
        <v>45042</v>
      </c>
      <c r="EE181" s="116">
        <v>100</v>
      </c>
      <c r="EF181" s="117">
        <v>45042</v>
      </c>
      <c r="EG181" s="117" t="s">
        <v>1044</v>
      </c>
      <c r="EH181" s="117">
        <v>45042</v>
      </c>
      <c r="EI181" s="117">
        <v>45042</v>
      </c>
      <c r="EJ181" s="117"/>
      <c r="EK181" s="117">
        <v>45042</v>
      </c>
      <c r="EL181" s="116">
        <v>100</v>
      </c>
      <c r="EM181" s="117">
        <v>45042</v>
      </c>
      <c r="EN181" s="122" t="s">
        <v>1044</v>
      </c>
      <c r="EO181" s="141"/>
      <c r="EP181" s="141"/>
      <c r="EQ181" s="141"/>
      <c r="ER181" s="141"/>
      <c r="ES181" s="141"/>
      <c r="ET181" s="141"/>
      <c r="EU181" s="141"/>
      <c r="EV181" s="117"/>
      <c r="EW181" s="117"/>
      <c r="EX181" s="117"/>
      <c r="EY181" s="117"/>
      <c r="EZ181" s="117"/>
      <c r="FA181" s="117"/>
      <c r="FB181" s="117"/>
      <c r="FC181" s="117">
        <v>45054</v>
      </c>
      <c r="FD181" s="117">
        <v>45054</v>
      </c>
      <c r="FE181" s="117">
        <v>45054</v>
      </c>
      <c r="FF181" s="117">
        <v>45055</v>
      </c>
      <c r="FG181" s="133">
        <v>70</v>
      </c>
      <c r="FH181" s="133"/>
      <c r="FI181" s="117"/>
      <c r="FJ181" s="142"/>
      <c r="FK181" s="142"/>
      <c r="FL181" s="143"/>
      <c r="FM181" s="143"/>
      <c r="FN181" s="139"/>
      <c r="FO181" s="142"/>
      <c r="FP181" s="142"/>
      <c r="FQ181" s="143"/>
      <c r="FR181" s="143"/>
      <c r="FS181" s="139"/>
    </row>
    <row r="182" spans="1:175" ht="20.100000000000001" customHeight="1" x14ac:dyDescent="0.5">
      <c r="A182" s="109">
        <v>181</v>
      </c>
      <c r="B182" s="109" t="s">
        <v>674</v>
      </c>
      <c r="C182" s="109">
        <v>181</v>
      </c>
      <c r="D182" s="110" t="s">
        <v>675</v>
      </c>
      <c r="E182" s="110" t="s">
        <v>676</v>
      </c>
      <c r="F182" s="110" t="s">
        <v>1751</v>
      </c>
      <c r="G182" s="111" t="s">
        <v>259</v>
      </c>
      <c r="H182" s="110" t="s">
        <v>259</v>
      </c>
      <c r="I182" s="110" t="s">
        <v>2351</v>
      </c>
      <c r="J182" s="110"/>
      <c r="K182" s="111" t="s">
        <v>2352</v>
      </c>
      <c r="L182" s="111" t="s">
        <v>2353</v>
      </c>
      <c r="M182" s="111"/>
      <c r="N182" s="111" t="s">
        <v>682</v>
      </c>
      <c r="O182" s="111" t="s">
        <v>2355</v>
      </c>
      <c r="P182" s="113">
        <v>14.3549873202625</v>
      </c>
      <c r="Q182" s="113">
        <v>100.60149430445399</v>
      </c>
      <c r="R182" s="339" t="s">
        <v>2356</v>
      </c>
      <c r="S182" s="114" t="s">
        <v>2357</v>
      </c>
      <c r="T182" s="115" t="s">
        <v>2358</v>
      </c>
      <c r="U182" s="115" t="s">
        <v>2359</v>
      </c>
      <c r="V182" s="115"/>
      <c r="W182" s="115" t="s">
        <v>2360</v>
      </c>
      <c r="X182" s="115"/>
      <c r="Y182" s="115"/>
      <c r="Z182" s="181"/>
      <c r="AA182" s="181"/>
      <c r="AB182" s="115"/>
      <c r="AC182" s="115"/>
      <c r="AD182" s="166" t="s">
        <v>1762</v>
      </c>
      <c r="AE182" s="166" t="s">
        <v>1763</v>
      </c>
      <c r="AF182" s="117" t="s">
        <v>690</v>
      </c>
      <c r="AG182" s="132">
        <v>44965</v>
      </c>
      <c r="AH182" s="118" t="s">
        <v>691</v>
      </c>
      <c r="AI182" s="118" t="s">
        <v>692</v>
      </c>
      <c r="AJ182" s="145">
        <v>10</v>
      </c>
      <c r="AK182" s="146">
        <v>9</v>
      </c>
      <c r="AL182" s="146">
        <v>4.7</v>
      </c>
      <c r="AM182" s="146">
        <v>90</v>
      </c>
      <c r="AN182" s="147">
        <v>1</v>
      </c>
      <c r="AO182" s="147">
        <v>4</v>
      </c>
      <c r="AP182" s="240" t="s">
        <v>816</v>
      </c>
      <c r="AQ182" s="147" t="s">
        <v>717</v>
      </c>
      <c r="AR182" s="147">
        <v>3</v>
      </c>
      <c r="AS182" s="149"/>
      <c r="AT182" s="138">
        <v>44967</v>
      </c>
      <c r="AU182" s="142"/>
      <c r="AV182" s="234" t="s">
        <v>696</v>
      </c>
      <c r="AW182" s="235"/>
      <c r="AX182" s="236"/>
      <c r="AY182" s="236"/>
      <c r="AZ182" s="236"/>
      <c r="BA182" s="236"/>
      <c r="BB182" s="236" t="s">
        <v>697</v>
      </c>
      <c r="BC182" s="236" t="s">
        <v>697</v>
      </c>
      <c r="BD182" s="235"/>
      <c r="BE182" s="235" t="s">
        <v>2361</v>
      </c>
      <c r="BF182" s="158">
        <v>1</v>
      </c>
      <c r="BG182" s="237" t="s">
        <v>699</v>
      </c>
      <c r="BH182" s="237" t="s">
        <v>1964</v>
      </c>
      <c r="BI182" s="237" t="s">
        <v>701</v>
      </c>
      <c r="BJ182" s="238"/>
      <c r="BK182" s="238"/>
      <c r="BL182" s="170" t="s">
        <v>1825</v>
      </c>
      <c r="BM182" s="154"/>
      <c r="BN182" s="111" t="s">
        <v>2355</v>
      </c>
      <c r="BO182" s="317" t="s">
        <v>2354</v>
      </c>
      <c r="BP182" s="317" t="s">
        <v>703</v>
      </c>
      <c r="BQ182" s="116" t="s">
        <v>704</v>
      </c>
      <c r="BR182" s="116" t="s">
        <v>705</v>
      </c>
      <c r="BS182" s="132">
        <v>44965</v>
      </c>
      <c r="BT182" s="133">
        <v>100</v>
      </c>
      <c r="BU182" s="132">
        <v>44965</v>
      </c>
      <c r="BV182" s="132"/>
      <c r="BW182" s="132"/>
      <c r="BX182" s="134"/>
      <c r="BY182" s="134"/>
      <c r="BZ182" s="134"/>
      <c r="CA182" s="132"/>
      <c r="CB182" s="135"/>
      <c r="CC182" s="132"/>
      <c r="CD182" s="132"/>
      <c r="CE182" s="136"/>
      <c r="CF182" s="136"/>
      <c r="CG182" s="136"/>
      <c r="CH182" s="135"/>
      <c r="CI182" s="129" t="s">
        <v>701</v>
      </c>
      <c r="CJ182" s="117">
        <v>44999</v>
      </c>
      <c r="CK182" s="117">
        <v>44999</v>
      </c>
      <c r="CL182" s="132"/>
      <c r="CM182" s="117">
        <v>44999</v>
      </c>
      <c r="CN182" s="133">
        <v>100</v>
      </c>
      <c r="CO182" s="117">
        <v>44999</v>
      </c>
      <c r="CP182" s="117"/>
      <c r="CQ182" s="117">
        <v>45026</v>
      </c>
      <c r="CR182" s="117">
        <v>45026</v>
      </c>
      <c r="CS182" s="117"/>
      <c r="CT182" s="117">
        <v>45026</v>
      </c>
      <c r="CU182" s="133">
        <v>100</v>
      </c>
      <c r="CV182" s="117">
        <v>45026</v>
      </c>
      <c r="CW182" s="117"/>
      <c r="CX182" s="236"/>
      <c r="CY182" s="236"/>
      <c r="CZ182" s="117">
        <v>45020</v>
      </c>
      <c r="DA182" s="117">
        <v>45020</v>
      </c>
      <c r="DB182" s="117"/>
      <c r="DC182" s="117">
        <v>45020</v>
      </c>
      <c r="DD182" s="133">
        <v>100</v>
      </c>
      <c r="DE182" s="117">
        <v>45020</v>
      </c>
      <c r="DF182" s="138"/>
      <c r="DG182" s="138">
        <v>45019</v>
      </c>
      <c r="DH182" s="139" t="s">
        <v>4413</v>
      </c>
      <c r="DI182" s="117">
        <v>45050</v>
      </c>
      <c r="DJ182" s="117">
        <v>45050</v>
      </c>
      <c r="DK182" s="117">
        <v>45050</v>
      </c>
      <c r="DL182" s="117">
        <v>45050</v>
      </c>
      <c r="DM182" s="117"/>
      <c r="DN182" s="117"/>
      <c r="DO182" s="117"/>
      <c r="DP182" s="117"/>
      <c r="DQ182" s="140"/>
      <c r="DR182" s="117"/>
      <c r="DS182" s="117"/>
      <c r="DT182" s="117"/>
      <c r="DU182" s="117"/>
      <c r="DV182" s="117"/>
      <c r="DW182" s="117"/>
      <c r="DX182" s="133"/>
      <c r="DY182" s="117"/>
      <c r="DZ182" s="117"/>
      <c r="EA182" s="117">
        <v>45035</v>
      </c>
      <c r="EB182" s="117">
        <v>45035</v>
      </c>
      <c r="EC182" s="117"/>
      <c r="ED182" s="117">
        <v>45035</v>
      </c>
      <c r="EE182" s="116">
        <v>100</v>
      </c>
      <c r="EF182" s="117">
        <v>45035</v>
      </c>
      <c r="EG182" s="117" t="s">
        <v>780</v>
      </c>
      <c r="EH182" s="117">
        <v>45035</v>
      </c>
      <c r="EI182" s="117">
        <v>45035</v>
      </c>
      <c r="EJ182" s="117">
        <v>45035</v>
      </c>
      <c r="EK182" s="117">
        <v>45036</v>
      </c>
      <c r="EL182" s="116">
        <v>60</v>
      </c>
      <c r="EM182" s="117"/>
      <c r="EN182" s="122" t="s">
        <v>780</v>
      </c>
      <c r="EO182" s="141"/>
      <c r="EP182" s="141"/>
      <c r="EQ182" s="141"/>
      <c r="ER182" s="141"/>
      <c r="ES182" s="141"/>
      <c r="ET182" s="141"/>
      <c r="EU182" s="141"/>
      <c r="EV182" s="117"/>
      <c r="EW182" s="117"/>
      <c r="EX182" s="117"/>
      <c r="EY182" s="117"/>
      <c r="EZ182" s="117"/>
      <c r="FA182" s="117"/>
      <c r="FB182" s="117"/>
      <c r="FC182" s="117">
        <v>45046</v>
      </c>
      <c r="FD182" s="117">
        <v>45046</v>
      </c>
      <c r="FE182" s="117">
        <v>45046</v>
      </c>
      <c r="FF182" s="117">
        <v>45048</v>
      </c>
      <c r="FG182" s="133">
        <v>70</v>
      </c>
      <c r="FH182" s="133"/>
      <c r="FI182" s="117"/>
      <c r="FJ182" s="142"/>
      <c r="FK182" s="142"/>
      <c r="FL182" s="143">
        <v>243341</v>
      </c>
      <c r="FM182" s="143">
        <v>243341</v>
      </c>
      <c r="FN182" s="139" t="s">
        <v>708</v>
      </c>
      <c r="FO182" s="142"/>
      <c r="FP182" s="142"/>
      <c r="FQ182" s="143">
        <v>243341</v>
      </c>
      <c r="FR182" s="143">
        <v>243341</v>
      </c>
      <c r="FS182" s="157" t="s">
        <v>729</v>
      </c>
    </row>
    <row r="183" spans="1:175" ht="20.100000000000001" customHeight="1" x14ac:dyDescent="0.5">
      <c r="A183" s="109">
        <v>182</v>
      </c>
      <c r="B183" s="109" t="s">
        <v>674</v>
      </c>
      <c r="C183" s="109">
        <v>182</v>
      </c>
      <c r="D183" s="110" t="s">
        <v>675</v>
      </c>
      <c r="E183" s="110" t="s">
        <v>676</v>
      </c>
      <c r="F183" s="110" t="s">
        <v>1751</v>
      </c>
      <c r="G183" s="111" t="s">
        <v>259</v>
      </c>
      <c r="H183" s="110" t="s">
        <v>259</v>
      </c>
      <c r="I183" s="110" t="s">
        <v>2362</v>
      </c>
      <c r="J183" s="110"/>
      <c r="K183" s="111" t="s">
        <v>2363</v>
      </c>
      <c r="L183" s="111" t="s">
        <v>2353</v>
      </c>
      <c r="M183" s="111"/>
      <c r="N183" s="111" t="s">
        <v>682</v>
      </c>
      <c r="O183" s="111" t="s">
        <v>2364</v>
      </c>
      <c r="P183" s="113">
        <v>14.313617858708801</v>
      </c>
      <c r="Q183" s="113">
        <v>100.518333780218</v>
      </c>
      <c r="R183" s="114" t="s">
        <v>2365</v>
      </c>
      <c r="S183" s="114" t="s">
        <v>2366</v>
      </c>
      <c r="T183" s="115" t="s">
        <v>2367</v>
      </c>
      <c r="U183" s="115" t="s">
        <v>2368</v>
      </c>
      <c r="V183" s="115"/>
      <c r="W183" s="115" t="s">
        <v>2369</v>
      </c>
      <c r="X183" s="115"/>
      <c r="Y183" s="115"/>
      <c r="Z183" s="181"/>
      <c r="AA183" s="181"/>
      <c r="AB183" s="115"/>
      <c r="AC183" s="115"/>
      <c r="AD183" s="166" t="s">
        <v>1762</v>
      </c>
      <c r="AE183" s="166" t="s">
        <v>1763</v>
      </c>
      <c r="AF183" s="117" t="s">
        <v>690</v>
      </c>
      <c r="AG183" s="132">
        <v>44964</v>
      </c>
      <c r="AH183" s="168" t="s">
        <v>691</v>
      </c>
      <c r="AI183" s="118" t="s">
        <v>692</v>
      </c>
      <c r="AJ183" s="145">
        <v>6</v>
      </c>
      <c r="AK183" s="146">
        <v>9</v>
      </c>
      <c r="AL183" s="146">
        <v>3.6</v>
      </c>
      <c r="AM183" s="146">
        <v>67.2</v>
      </c>
      <c r="AN183" s="147">
        <v>1</v>
      </c>
      <c r="AO183" s="147">
        <v>2</v>
      </c>
      <c r="AP183" s="240" t="s">
        <v>2370</v>
      </c>
      <c r="AQ183" s="147" t="s">
        <v>752</v>
      </c>
      <c r="AR183" s="147">
        <v>1</v>
      </c>
      <c r="AS183" s="147"/>
      <c r="AT183" s="138">
        <v>44964</v>
      </c>
      <c r="AU183" s="294" t="s">
        <v>2371</v>
      </c>
      <c r="AV183" s="234" t="s">
        <v>696</v>
      </c>
      <c r="AW183" s="235" t="s">
        <v>1584</v>
      </c>
      <c r="AX183" s="236"/>
      <c r="AY183" s="236"/>
      <c r="AZ183" s="236"/>
      <c r="BA183" s="236"/>
      <c r="BB183" s="236"/>
      <c r="BC183" s="236"/>
      <c r="BD183" s="235" t="s">
        <v>698</v>
      </c>
      <c r="BE183" s="235"/>
      <c r="BF183" s="235"/>
      <c r="BG183" s="237" t="s">
        <v>699</v>
      </c>
      <c r="BH183" s="262" t="s">
        <v>1964</v>
      </c>
      <c r="BI183" s="237" t="s">
        <v>701</v>
      </c>
      <c r="BJ183" s="238"/>
      <c r="BK183" s="238"/>
      <c r="BL183" s="153"/>
      <c r="BM183" s="154"/>
      <c r="BN183" s="111" t="s">
        <v>2364</v>
      </c>
      <c r="BO183" s="319" t="s">
        <v>2364</v>
      </c>
      <c r="BP183" s="317"/>
      <c r="BQ183" s="116" t="s">
        <v>704</v>
      </c>
      <c r="BR183" s="116" t="s">
        <v>705</v>
      </c>
      <c r="BS183" s="132">
        <v>44964</v>
      </c>
      <c r="BT183" s="133">
        <v>100</v>
      </c>
      <c r="BU183" s="132">
        <v>44964</v>
      </c>
      <c r="BV183" s="132"/>
      <c r="BW183" s="132"/>
      <c r="BX183" s="134"/>
      <c r="BY183" s="134"/>
      <c r="BZ183" s="134"/>
      <c r="CA183" s="132"/>
      <c r="CB183" s="135"/>
      <c r="CC183" s="132"/>
      <c r="CD183" s="132"/>
      <c r="CE183" s="136"/>
      <c r="CF183" s="136"/>
      <c r="CG183" s="136"/>
      <c r="CH183" s="135"/>
      <c r="CI183" s="129" t="s">
        <v>701</v>
      </c>
      <c r="CJ183" s="117">
        <v>44999</v>
      </c>
      <c r="CK183" s="117">
        <v>44999</v>
      </c>
      <c r="CL183" s="132"/>
      <c r="CM183" s="117">
        <v>44999</v>
      </c>
      <c r="CN183" s="133">
        <v>100</v>
      </c>
      <c r="CO183" s="117">
        <v>44999</v>
      </c>
      <c r="CP183" s="117"/>
      <c r="CQ183" s="117">
        <v>45014</v>
      </c>
      <c r="CR183" s="117">
        <v>45014</v>
      </c>
      <c r="CS183" s="117"/>
      <c r="CT183" s="117">
        <v>45014</v>
      </c>
      <c r="CU183" s="133">
        <v>100</v>
      </c>
      <c r="CV183" s="117">
        <v>45014</v>
      </c>
      <c r="CW183" s="117"/>
      <c r="CX183" s="236"/>
      <c r="CY183" s="236"/>
      <c r="CZ183" s="117">
        <v>45002</v>
      </c>
      <c r="DA183" s="117">
        <v>45002</v>
      </c>
      <c r="DB183" s="117"/>
      <c r="DC183" s="117">
        <v>45004</v>
      </c>
      <c r="DD183" s="133">
        <v>100</v>
      </c>
      <c r="DE183" s="117">
        <v>45004</v>
      </c>
      <c r="DF183" s="138"/>
      <c r="DG183" s="138">
        <v>45007</v>
      </c>
      <c r="DH183" s="139" t="s">
        <v>4446</v>
      </c>
      <c r="DI183" s="117">
        <v>45042</v>
      </c>
      <c r="DJ183" s="117">
        <v>45042</v>
      </c>
      <c r="DK183" s="117">
        <v>45042</v>
      </c>
      <c r="DL183" s="117">
        <v>45042</v>
      </c>
      <c r="DM183" s="117"/>
      <c r="DN183" s="117"/>
      <c r="DO183" s="117"/>
      <c r="DP183" s="117"/>
      <c r="DQ183" s="140"/>
      <c r="DR183" s="117"/>
      <c r="DS183" s="117"/>
      <c r="DT183" s="117"/>
      <c r="DU183" s="117"/>
      <c r="DV183" s="117"/>
      <c r="DW183" s="117"/>
      <c r="DX183" s="133"/>
      <c r="DY183" s="117"/>
      <c r="DZ183" s="117"/>
      <c r="EA183" s="117">
        <v>45037</v>
      </c>
      <c r="EB183" s="117">
        <v>45037</v>
      </c>
      <c r="EC183" s="117"/>
      <c r="ED183" s="117">
        <v>45037</v>
      </c>
      <c r="EE183" s="116">
        <v>100</v>
      </c>
      <c r="EF183" s="117">
        <v>45037</v>
      </c>
      <c r="EG183" s="117" t="s">
        <v>1044</v>
      </c>
      <c r="EH183" s="117">
        <v>45037</v>
      </c>
      <c r="EI183" s="117">
        <v>45037</v>
      </c>
      <c r="EJ183" s="117"/>
      <c r="EK183" s="117">
        <v>45037</v>
      </c>
      <c r="EL183" s="116">
        <v>100</v>
      </c>
      <c r="EM183" s="117">
        <v>45037</v>
      </c>
      <c r="EN183" s="122" t="s">
        <v>1044</v>
      </c>
      <c r="EO183" s="141"/>
      <c r="EP183" s="141"/>
      <c r="EQ183" s="141"/>
      <c r="ER183" s="141"/>
      <c r="ES183" s="141"/>
      <c r="ET183" s="141"/>
      <c r="EU183" s="141"/>
      <c r="EV183" s="117"/>
      <c r="EW183" s="117"/>
      <c r="EX183" s="117"/>
      <c r="EY183" s="117"/>
      <c r="EZ183" s="117"/>
      <c r="FA183" s="117"/>
      <c r="FB183" s="117"/>
      <c r="FC183" s="117">
        <v>45046</v>
      </c>
      <c r="FD183" s="117">
        <v>45046</v>
      </c>
      <c r="FE183" s="117">
        <v>45046</v>
      </c>
      <c r="FF183" s="117">
        <v>45047</v>
      </c>
      <c r="FG183" s="133">
        <v>70</v>
      </c>
      <c r="FH183" s="133"/>
      <c r="FI183" s="117"/>
      <c r="FJ183" s="142"/>
      <c r="FK183" s="142"/>
      <c r="FL183" s="143">
        <v>243347</v>
      </c>
      <c r="FM183" s="143">
        <v>243347</v>
      </c>
      <c r="FN183" s="139" t="s">
        <v>708</v>
      </c>
      <c r="FO183" s="142"/>
      <c r="FP183" s="142"/>
      <c r="FQ183" s="143">
        <v>243347</v>
      </c>
      <c r="FR183" s="143">
        <v>243347</v>
      </c>
      <c r="FS183" s="139" t="s">
        <v>708</v>
      </c>
    </row>
    <row r="184" spans="1:175" ht="20.100000000000001" customHeight="1" x14ac:dyDescent="0.5">
      <c r="A184" s="109">
        <v>183</v>
      </c>
      <c r="B184" s="109" t="s">
        <v>674</v>
      </c>
      <c r="C184" s="109">
        <v>183</v>
      </c>
      <c r="D184" s="110" t="s">
        <v>675</v>
      </c>
      <c r="E184" s="110" t="s">
        <v>676</v>
      </c>
      <c r="F184" s="110" t="s">
        <v>1751</v>
      </c>
      <c r="G184" s="111" t="s">
        <v>259</v>
      </c>
      <c r="H184" s="110" t="s">
        <v>2372</v>
      </c>
      <c r="I184" s="110" t="s">
        <v>2373</v>
      </c>
      <c r="J184" s="110"/>
      <c r="K184" s="111" t="s">
        <v>2374</v>
      </c>
      <c r="L184" s="111" t="s">
        <v>2375</v>
      </c>
      <c r="M184" s="111"/>
      <c r="N184" s="111" t="s">
        <v>682</v>
      </c>
      <c r="O184" s="111" t="s">
        <v>2376</v>
      </c>
      <c r="P184" s="113">
        <v>14.3799454566965</v>
      </c>
      <c r="Q184" s="113">
        <v>100.336042579081</v>
      </c>
      <c r="R184" s="114" t="s">
        <v>2377</v>
      </c>
      <c r="S184" s="114" t="s">
        <v>2378</v>
      </c>
      <c r="T184" s="115" t="s">
        <v>2379</v>
      </c>
      <c r="U184" s="115" t="s">
        <v>2380</v>
      </c>
      <c r="V184" s="115"/>
      <c r="W184" s="115" t="s">
        <v>2381</v>
      </c>
      <c r="X184" s="115"/>
      <c r="Y184" s="115"/>
      <c r="Z184" s="181"/>
      <c r="AA184" s="181"/>
      <c r="AB184" s="115"/>
      <c r="AC184" s="115"/>
      <c r="AD184" s="166" t="s">
        <v>1762</v>
      </c>
      <c r="AE184" s="166" t="s">
        <v>1763</v>
      </c>
      <c r="AF184" s="117" t="s">
        <v>690</v>
      </c>
      <c r="AG184" s="132">
        <v>44963</v>
      </c>
      <c r="AH184" s="168" t="s">
        <v>691</v>
      </c>
      <c r="AI184" s="118" t="s">
        <v>692</v>
      </c>
      <c r="AJ184" s="145">
        <v>6</v>
      </c>
      <c r="AK184" s="146">
        <v>9</v>
      </c>
      <c r="AL184" s="146">
        <v>3.4</v>
      </c>
      <c r="AM184" s="146">
        <v>54</v>
      </c>
      <c r="AN184" s="147">
        <v>1</v>
      </c>
      <c r="AO184" s="147">
        <v>1</v>
      </c>
      <c r="AP184" s="240" t="s">
        <v>2382</v>
      </c>
      <c r="AQ184" s="147" t="s">
        <v>752</v>
      </c>
      <c r="AR184" s="147">
        <v>3</v>
      </c>
      <c r="AS184" s="147"/>
      <c r="AT184" s="138">
        <v>44964</v>
      </c>
      <c r="AU184" s="294" t="s">
        <v>2371</v>
      </c>
      <c r="AV184" s="234" t="s">
        <v>696</v>
      </c>
      <c r="AW184" s="235" t="s">
        <v>1584</v>
      </c>
      <c r="AX184" s="236"/>
      <c r="AY184" s="236"/>
      <c r="AZ184" s="236"/>
      <c r="BA184" s="236"/>
      <c r="BB184" s="236" t="s">
        <v>697</v>
      </c>
      <c r="BC184" s="236"/>
      <c r="BD184" s="235" t="s">
        <v>698</v>
      </c>
      <c r="BE184" s="235"/>
      <c r="BF184" s="235"/>
      <c r="BG184" s="237" t="s">
        <v>699</v>
      </c>
      <c r="BH184" s="237" t="s">
        <v>1964</v>
      </c>
      <c r="BI184" s="237" t="s">
        <v>701</v>
      </c>
      <c r="BJ184" s="238"/>
      <c r="BK184" s="238"/>
      <c r="BL184" s="170" t="s">
        <v>2383</v>
      </c>
      <c r="BM184" s="154"/>
      <c r="BN184" s="111" t="s">
        <v>2376</v>
      </c>
      <c r="BO184" s="319" t="s">
        <v>2376</v>
      </c>
      <c r="BP184" s="317"/>
      <c r="BQ184" s="116" t="s">
        <v>704</v>
      </c>
      <c r="BR184" s="116" t="s">
        <v>705</v>
      </c>
      <c r="BS184" s="132">
        <v>44963</v>
      </c>
      <c r="BT184" s="133">
        <v>100</v>
      </c>
      <c r="BU184" s="132">
        <v>44963</v>
      </c>
      <c r="BV184" s="132"/>
      <c r="BW184" s="132"/>
      <c r="BX184" s="134"/>
      <c r="BY184" s="134"/>
      <c r="BZ184" s="134"/>
      <c r="CA184" s="132"/>
      <c r="CB184" s="135"/>
      <c r="CC184" s="132"/>
      <c r="CD184" s="132"/>
      <c r="CE184" s="136"/>
      <c r="CF184" s="136"/>
      <c r="CG184" s="136"/>
      <c r="CH184" s="135"/>
      <c r="CI184" s="129" t="s">
        <v>701</v>
      </c>
      <c r="CJ184" s="132">
        <v>45000</v>
      </c>
      <c r="CK184" s="132">
        <v>45000</v>
      </c>
      <c r="CL184" s="132"/>
      <c r="CM184" s="132">
        <v>45000</v>
      </c>
      <c r="CN184" s="133">
        <v>100</v>
      </c>
      <c r="CO184" s="132">
        <v>45000</v>
      </c>
      <c r="CP184" s="117"/>
      <c r="CQ184" s="117">
        <v>45020</v>
      </c>
      <c r="CR184" s="117">
        <v>45020</v>
      </c>
      <c r="CS184" s="117"/>
      <c r="CT184" s="132">
        <v>45020</v>
      </c>
      <c r="CU184" s="133">
        <v>100</v>
      </c>
      <c r="CV184" s="132">
        <v>45020</v>
      </c>
      <c r="CW184" s="117"/>
      <c r="CX184" s="236"/>
      <c r="CY184" s="236"/>
      <c r="CZ184" s="117">
        <v>45004</v>
      </c>
      <c r="DA184" s="117">
        <v>45004</v>
      </c>
      <c r="DB184" s="117"/>
      <c r="DC184" s="117">
        <v>45005</v>
      </c>
      <c r="DD184" s="133">
        <v>100</v>
      </c>
      <c r="DE184" s="117">
        <v>45005</v>
      </c>
      <c r="DF184" s="138"/>
      <c r="DG184" s="138">
        <v>45007</v>
      </c>
      <c r="DH184" s="139" t="s">
        <v>4446</v>
      </c>
      <c r="DI184" s="117">
        <v>45034</v>
      </c>
      <c r="DJ184" s="117">
        <v>45034</v>
      </c>
      <c r="DK184" s="117">
        <v>45034</v>
      </c>
      <c r="DL184" s="117">
        <v>45034</v>
      </c>
      <c r="DM184" s="117"/>
      <c r="DN184" s="117"/>
      <c r="DO184" s="117"/>
      <c r="DP184" s="117"/>
      <c r="DQ184" s="140"/>
      <c r="DR184" s="117"/>
      <c r="DS184" s="117"/>
      <c r="DT184" s="117"/>
      <c r="DU184" s="117"/>
      <c r="DV184" s="117"/>
      <c r="DW184" s="117"/>
      <c r="DX184" s="133"/>
      <c r="DY184" s="117"/>
      <c r="DZ184" s="117"/>
      <c r="EA184" s="117">
        <v>45037</v>
      </c>
      <c r="EB184" s="117">
        <v>45037</v>
      </c>
      <c r="EC184" s="117"/>
      <c r="ED184" s="117">
        <v>45037</v>
      </c>
      <c r="EE184" s="116">
        <v>100</v>
      </c>
      <c r="EF184" s="117">
        <v>45037</v>
      </c>
      <c r="EG184" s="117" t="s">
        <v>1044</v>
      </c>
      <c r="EH184" s="117">
        <v>45037</v>
      </c>
      <c r="EI184" s="117">
        <v>45037</v>
      </c>
      <c r="EJ184" s="117"/>
      <c r="EK184" s="117">
        <v>45037</v>
      </c>
      <c r="EL184" s="116">
        <v>100</v>
      </c>
      <c r="EM184" s="117">
        <v>45037</v>
      </c>
      <c r="EN184" s="122" t="s">
        <v>1044</v>
      </c>
      <c r="EO184" s="141"/>
      <c r="EP184" s="141"/>
      <c r="EQ184" s="141"/>
      <c r="ER184" s="141"/>
      <c r="ES184" s="141"/>
      <c r="ET184" s="141"/>
      <c r="EU184" s="141"/>
      <c r="EV184" s="117"/>
      <c r="EW184" s="117"/>
      <c r="EX184" s="117"/>
      <c r="EY184" s="117"/>
      <c r="EZ184" s="117"/>
      <c r="FA184" s="117"/>
      <c r="FB184" s="117"/>
      <c r="FC184" s="117">
        <v>45049</v>
      </c>
      <c r="FD184" s="117">
        <v>45049</v>
      </c>
      <c r="FE184" s="117">
        <v>45049</v>
      </c>
      <c r="FF184" s="117">
        <v>45050</v>
      </c>
      <c r="FG184" s="133">
        <v>70</v>
      </c>
      <c r="FH184" s="133"/>
      <c r="FI184" s="117"/>
      <c r="FJ184" s="142"/>
      <c r="FK184" s="142"/>
      <c r="FL184" s="143">
        <v>243341</v>
      </c>
      <c r="FM184" s="143">
        <v>243341</v>
      </c>
      <c r="FN184" s="139" t="s">
        <v>708</v>
      </c>
      <c r="FO184" s="142"/>
      <c r="FP184" s="142"/>
      <c r="FQ184" s="143">
        <v>243341</v>
      </c>
      <c r="FR184" s="143">
        <v>243341</v>
      </c>
      <c r="FS184" s="139" t="s">
        <v>708</v>
      </c>
    </row>
    <row r="185" spans="1:175" ht="20.100000000000001" customHeight="1" x14ac:dyDescent="0.5">
      <c r="A185" s="109">
        <v>184</v>
      </c>
      <c r="B185" s="109" t="s">
        <v>674</v>
      </c>
      <c r="C185" s="109">
        <v>184</v>
      </c>
      <c r="D185" s="110" t="s">
        <v>675</v>
      </c>
      <c r="E185" s="110" t="s">
        <v>676</v>
      </c>
      <c r="F185" s="110" t="s">
        <v>1751</v>
      </c>
      <c r="G185" s="111" t="s">
        <v>259</v>
      </c>
      <c r="H185" s="110" t="s">
        <v>2384</v>
      </c>
      <c r="I185" s="110" t="s">
        <v>2385</v>
      </c>
      <c r="J185" s="110"/>
      <c r="K185" s="111" t="s">
        <v>2386</v>
      </c>
      <c r="L185" s="111" t="s">
        <v>2387</v>
      </c>
      <c r="M185" s="111"/>
      <c r="N185" s="111" t="s">
        <v>682</v>
      </c>
      <c r="O185" s="111" t="s">
        <v>2388</v>
      </c>
      <c r="P185" s="113">
        <v>14.632779151776999</v>
      </c>
      <c r="Q185" s="113">
        <v>100.56320120855101</v>
      </c>
      <c r="R185" s="114" t="s">
        <v>2389</v>
      </c>
      <c r="S185" s="114" t="s">
        <v>2390</v>
      </c>
      <c r="T185" s="115" t="s">
        <v>2391</v>
      </c>
      <c r="U185" s="115" t="s">
        <v>2392</v>
      </c>
      <c r="V185" s="115"/>
      <c r="W185" s="115" t="s">
        <v>2393</v>
      </c>
      <c r="X185" s="115"/>
      <c r="Y185" s="115"/>
      <c r="Z185" s="181"/>
      <c r="AA185" s="181"/>
      <c r="AB185" s="115"/>
      <c r="AC185" s="115"/>
      <c r="AD185" s="166" t="s">
        <v>1762</v>
      </c>
      <c r="AE185" s="166" t="s">
        <v>1763</v>
      </c>
      <c r="AF185" s="117" t="s">
        <v>690</v>
      </c>
      <c r="AG185" s="132">
        <v>44965</v>
      </c>
      <c r="AH185" s="118" t="s">
        <v>691</v>
      </c>
      <c r="AI185" s="118" t="s">
        <v>692</v>
      </c>
      <c r="AJ185" s="145">
        <v>7</v>
      </c>
      <c r="AK185" s="146">
        <v>9.5</v>
      </c>
      <c r="AL185" s="146">
        <v>3.5</v>
      </c>
      <c r="AM185" s="146">
        <v>66.5</v>
      </c>
      <c r="AN185" s="147">
        <v>2</v>
      </c>
      <c r="AO185" s="147">
        <v>3</v>
      </c>
      <c r="AP185" s="240" t="s">
        <v>2394</v>
      </c>
      <c r="AQ185" s="147" t="s">
        <v>848</v>
      </c>
      <c r="AR185" s="147">
        <v>3</v>
      </c>
      <c r="AS185" s="149"/>
      <c r="AT185" s="138">
        <v>44970</v>
      </c>
      <c r="AU185" s="294" t="s">
        <v>2395</v>
      </c>
      <c r="AV185" s="234" t="s">
        <v>696</v>
      </c>
      <c r="AW185" s="235" t="s">
        <v>1386</v>
      </c>
      <c r="AX185" s="147"/>
      <c r="AY185" s="147"/>
      <c r="AZ185" s="147"/>
      <c r="BA185" s="236"/>
      <c r="BB185" s="236"/>
      <c r="BC185" s="147"/>
      <c r="BD185" s="235" t="s">
        <v>698</v>
      </c>
      <c r="BE185" s="150"/>
      <c r="BF185" s="150"/>
      <c r="BG185" s="237" t="s">
        <v>699</v>
      </c>
      <c r="BH185" s="237" t="s">
        <v>1964</v>
      </c>
      <c r="BI185" s="237" t="s">
        <v>701</v>
      </c>
      <c r="BJ185" s="152"/>
      <c r="BK185" s="152"/>
      <c r="BL185" s="170" t="s">
        <v>1825</v>
      </c>
      <c r="BM185" s="154"/>
      <c r="BN185" s="111" t="s">
        <v>2388</v>
      </c>
      <c r="BO185" s="319" t="s">
        <v>2388</v>
      </c>
      <c r="BP185" s="317"/>
      <c r="BQ185" s="116" t="s">
        <v>704</v>
      </c>
      <c r="BR185" s="116" t="s">
        <v>1143</v>
      </c>
      <c r="BS185" s="132">
        <v>44965</v>
      </c>
      <c r="BT185" s="133">
        <v>100</v>
      </c>
      <c r="BU185" s="132">
        <v>44965</v>
      </c>
      <c r="BV185" s="132"/>
      <c r="BW185" s="132"/>
      <c r="BX185" s="134"/>
      <c r="BY185" s="134"/>
      <c r="BZ185" s="134"/>
      <c r="CA185" s="132"/>
      <c r="CB185" s="135"/>
      <c r="CC185" s="132"/>
      <c r="CD185" s="132"/>
      <c r="CE185" s="136"/>
      <c r="CF185" s="136"/>
      <c r="CG185" s="136"/>
      <c r="CH185" s="135"/>
      <c r="CI185" s="129" t="s">
        <v>701</v>
      </c>
      <c r="CJ185" s="117">
        <v>44999</v>
      </c>
      <c r="CK185" s="117">
        <v>44999</v>
      </c>
      <c r="CL185" s="132"/>
      <c r="CM185" s="117">
        <v>44999</v>
      </c>
      <c r="CN185" s="133">
        <v>100</v>
      </c>
      <c r="CO185" s="117">
        <v>44999</v>
      </c>
      <c r="CP185" s="117"/>
      <c r="CQ185" s="117">
        <v>45018</v>
      </c>
      <c r="CR185" s="117">
        <v>45018</v>
      </c>
      <c r="CS185" s="117"/>
      <c r="CT185" s="117">
        <v>45018</v>
      </c>
      <c r="CU185" s="133">
        <v>100</v>
      </c>
      <c r="CV185" s="117">
        <v>45018</v>
      </c>
      <c r="CW185" s="117"/>
      <c r="CX185" s="147"/>
      <c r="CY185" s="147"/>
      <c r="CZ185" s="117">
        <v>45024</v>
      </c>
      <c r="DA185" s="117">
        <v>45024</v>
      </c>
      <c r="DB185" s="117"/>
      <c r="DC185" s="117">
        <v>45024</v>
      </c>
      <c r="DD185" s="133">
        <v>100</v>
      </c>
      <c r="DE185" s="117">
        <v>45024</v>
      </c>
      <c r="DF185" s="138"/>
      <c r="DG185" s="138">
        <v>45019</v>
      </c>
      <c r="DH185" s="139" t="s">
        <v>4413</v>
      </c>
      <c r="DI185" s="117">
        <v>45042</v>
      </c>
      <c r="DJ185" s="117">
        <v>45042</v>
      </c>
      <c r="DK185" s="117">
        <v>45042</v>
      </c>
      <c r="DL185" s="117">
        <v>45042</v>
      </c>
      <c r="DM185" s="117"/>
      <c r="DN185" s="117"/>
      <c r="DO185" s="117"/>
      <c r="DP185" s="117"/>
      <c r="DQ185" s="140"/>
      <c r="DR185" s="117"/>
      <c r="DS185" s="117"/>
      <c r="DT185" s="117"/>
      <c r="DU185" s="117"/>
      <c r="DV185" s="117"/>
      <c r="DW185" s="117"/>
      <c r="DX185" s="133"/>
      <c r="DY185" s="117"/>
      <c r="DZ185" s="117"/>
      <c r="EA185" s="117">
        <v>45037</v>
      </c>
      <c r="EB185" s="117">
        <v>45037</v>
      </c>
      <c r="EC185" s="117"/>
      <c r="ED185" s="117">
        <v>45037</v>
      </c>
      <c r="EE185" s="116">
        <v>100</v>
      </c>
      <c r="EF185" s="117">
        <v>45037</v>
      </c>
      <c r="EG185" s="117" t="s">
        <v>1044</v>
      </c>
      <c r="EH185" s="117">
        <v>45037</v>
      </c>
      <c r="EI185" s="117">
        <v>45037</v>
      </c>
      <c r="EJ185" s="117"/>
      <c r="EK185" s="117">
        <v>45037</v>
      </c>
      <c r="EL185" s="116">
        <v>100</v>
      </c>
      <c r="EM185" s="117">
        <v>45037</v>
      </c>
      <c r="EN185" s="122" t="s">
        <v>1044</v>
      </c>
      <c r="EO185" s="141"/>
      <c r="EP185" s="141"/>
      <c r="EQ185" s="141"/>
      <c r="ER185" s="141"/>
      <c r="ES185" s="141"/>
      <c r="ET185" s="141"/>
      <c r="EU185" s="141"/>
      <c r="EV185" s="117"/>
      <c r="EW185" s="117"/>
      <c r="EX185" s="117"/>
      <c r="EY185" s="117"/>
      <c r="EZ185" s="117"/>
      <c r="FA185" s="117"/>
      <c r="FB185" s="117"/>
      <c r="FC185" s="117">
        <v>45048</v>
      </c>
      <c r="FD185" s="117">
        <v>45048</v>
      </c>
      <c r="FE185" s="117">
        <v>45048</v>
      </c>
      <c r="FF185" s="117">
        <v>45049</v>
      </c>
      <c r="FG185" s="133">
        <v>70</v>
      </c>
      <c r="FH185" s="133"/>
      <c r="FI185" s="117"/>
      <c r="FJ185" s="142"/>
      <c r="FK185" s="142"/>
      <c r="FL185" s="143">
        <v>243347</v>
      </c>
      <c r="FM185" s="143">
        <v>243347</v>
      </c>
      <c r="FN185" s="139" t="s">
        <v>708</v>
      </c>
      <c r="FO185" s="142"/>
      <c r="FP185" s="142"/>
      <c r="FQ185" s="143">
        <v>243347</v>
      </c>
      <c r="FR185" s="143">
        <v>243347</v>
      </c>
      <c r="FS185" s="139" t="s">
        <v>708</v>
      </c>
    </row>
    <row r="186" spans="1:175" ht="20.100000000000001" customHeight="1" x14ac:dyDescent="0.5">
      <c r="A186" s="109">
        <v>185</v>
      </c>
      <c r="B186" s="109" t="s">
        <v>674</v>
      </c>
      <c r="C186" s="109">
        <v>185</v>
      </c>
      <c r="D186" s="110" t="s">
        <v>675</v>
      </c>
      <c r="E186" s="110" t="s">
        <v>676</v>
      </c>
      <c r="F186" s="110" t="s">
        <v>1751</v>
      </c>
      <c r="G186" s="111" t="s">
        <v>259</v>
      </c>
      <c r="H186" s="110" t="s">
        <v>259</v>
      </c>
      <c r="I186" s="110" t="s">
        <v>2396</v>
      </c>
      <c r="J186" s="110"/>
      <c r="K186" s="111" t="s">
        <v>4525</v>
      </c>
      <c r="L186" s="111"/>
      <c r="M186" s="111"/>
      <c r="N186" s="111" t="s">
        <v>682</v>
      </c>
      <c r="O186" s="111" t="s">
        <v>2398</v>
      </c>
      <c r="P186" s="113">
        <v>14.306901211970001</v>
      </c>
      <c r="Q186" s="113">
        <v>100.569946693202</v>
      </c>
      <c r="R186" s="114" t="s">
        <v>2399</v>
      </c>
      <c r="S186" s="114" t="s">
        <v>2400</v>
      </c>
      <c r="T186" s="115"/>
      <c r="U186" s="115"/>
      <c r="V186" s="115"/>
      <c r="W186" s="115" t="s">
        <v>2401</v>
      </c>
      <c r="X186" s="115"/>
      <c r="Y186" s="115"/>
      <c r="Z186" s="181"/>
      <c r="AA186" s="181"/>
      <c r="AB186" s="115"/>
      <c r="AC186" s="115"/>
      <c r="AD186" s="166" t="s">
        <v>1762</v>
      </c>
      <c r="AE186" s="166" t="s">
        <v>1763</v>
      </c>
      <c r="AF186" s="117" t="s">
        <v>690</v>
      </c>
      <c r="AG186" s="132">
        <v>44971</v>
      </c>
      <c r="AH186" s="118" t="s">
        <v>691</v>
      </c>
      <c r="AI186" s="118" t="s">
        <v>692</v>
      </c>
      <c r="AJ186" s="145">
        <v>8</v>
      </c>
      <c r="AK186" s="146">
        <v>8</v>
      </c>
      <c r="AL186" s="146">
        <v>3.4</v>
      </c>
      <c r="AM186" s="146">
        <v>64</v>
      </c>
      <c r="AN186" s="147">
        <v>1</v>
      </c>
      <c r="AO186" s="147">
        <v>3</v>
      </c>
      <c r="AP186" s="240" t="s">
        <v>2402</v>
      </c>
      <c r="AQ186" s="147" t="s">
        <v>1368</v>
      </c>
      <c r="AR186" s="147">
        <v>3</v>
      </c>
      <c r="AS186" s="149"/>
      <c r="AT186" s="138">
        <v>44972</v>
      </c>
      <c r="AU186" s="142"/>
      <c r="AV186" s="234" t="s">
        <v>696</v>
      </c>
      <c r="AW186" s="150"/>
      <c r="AX186" s="147"/>
      <c r="AY186" s="147"/>
      <c r="AZ186" s="147"/>
      <c r="BA186" s="147" t="s">
        <v>697</v>
      </c>
      <c r="BB186" s="147" t="s">
        <v>697</v>
      </c>
      <c r="BC186" s="147"/>
      <c r="BD186" s="235" t="s">
        <v>698</v>
      </c>
      <c r="BE186" s="150"/>
      <c r="BF186" s="150"/>
      <c r="BG186" s="237" t="s">
        <v>699</v>
      </c>
      <c r="BH186" s="237" t="s">
        <v>1964</v>
      </c>
      <c r="BI186" s="237" t="s">
        <v>701</v>
      </c>
      <c r="BJ186" s="152"/>
      <c r="BK186" s="152"/>
      <c r="BL186" s="170" t="s">
        <v>2403</v>
      </c>
      <c r="BM186" s="154"/>
      <c r="BN186" s="111" t="s">
        <v>2397</v>
      </c>
      <c r="BO186" s="319" t="s">
        <v>2397</v>
      </c>
      <c r="BP186" s="317"/>
      <c r="BQ186" s="116" t="s">
        <v>704</v>
      </c>
      <c r="BR186" s="116" t="s">
        <v>1143</v>
      </c>
      <c r="BS186" s="132">
        <v>44971</v>
      </c>
      <c r="BT186" s="133">
        <v>100</v>
      </c>
      <c r="BU186" s="132">
        <v>44971</v>
      </c>
      <c r="BV186" s="132"/>
      <c r="BW186" s="132"/>
      <c r="BX186" s="134"/>
      <c r="BY186" s="134"/>
      <c r="BZ186" s="134"/>
      <c r="CA186" s="132"/>
      <c r="CB186" s="135"/>
      <c r="CC186" s="132"/>
      <c r="CD186" s="132"/>
      <c r="CE186" s="136"/>
      <c r="CF186" s="136"/>
      <c r="CG186" s="136"/>
      <c r="CH186" s="135"/>
      <c r="CI186" s="129" t="s">
        <v>701</v>
      </c>
      <c r="CJ186" s="132">
        <v>45021</v>
      </c>
      <c r="CK186" s="132">
        <v>45021</v>
      </c>
      <c r="CL186" s="132"/>
      <c r="CM186" s="132">
        <v>45021</v>
      </c>
      <c r="CN186" s="133">
        <v>100</v>
      </c>
      <c r="CO186" s="132">
        <v>45021</v>
      </c>
      <c r="CP186" s="138" t="s">
        <v>2404</v>
      </c>
      <c r="CQ186" s="117">
        <v>45020</v>
      </c>
      <c r="CR186" s="117">
        <v>45020</v>
      </c>
      <c r="CS186" s="117"/>
      <c r="CT186" s="117">
        <v>45020</v>
      </c>
      <c r="CU186" s="133">
        <v>100</v>
      </c>
      <c r="CV186" s="117">
        <v>45020</v>
      </c>
      <c r="CW186" s="117"/>
      <c r="CX186" s="147"/>
      <c r="CY186" s="147"/>
      <c r="CZ186" s="117">
        <v>45021</v>
      </c>
      <c r="DA186" s="117">
        <v>45021</v>
      </c>
      <c r="DB186" s="117"/>
      <c r="DC186" s="117">
        <v>45021</v>
      </c>
      <c r="DD186" s="133">
        <v>100</v>
      </c>
      <c r="DE186" s="117">
        <v>45021</v>
      </c>
      <c r="DF186" s="138"/>
      <c r="DG186" s="138">
        <v>45019</v>
      </c>
      <c r="DH186" s="139" t="s">
        <v>4413</v>
      </c>
      <c r="DI186" s="117">
        <v>45050</v>
      </c>
      <c r="DJ186" s="117">
        <v>45050</v>
      </c>
      <c r="DK186" s="117">
        <v>45050</v>
      </c>
      <c r="DL186" s="117">
        <v>45050</v>
      </c>
      <c r="DM186" s="117"/>
      <c r="DN186" s="117"/>
      <c r="DO186" s="117"/>
      <c r="DP186" s="117"/>
      <c r="DQ186" s="140"/>
      <c r="DR186" s="117"/>
      <c r="DS186" s="117"/>
      <c r="DT186" s="117"/>
      <c r="DU186" s="117"/>
      <c r="DV186" s="117"/>
      <c r="DW186" s="117"/>
      <c r="DX186" s="133"/>
      <c r="DY186" s="117"/>
      <c r="DZ186" s="117"/>
      <c r="EA186" s="117">
        <v>45040</v>
      </c>
      <c r="EB186" s="117">
        <v>45040</v>
      </c>
      <c r="EC186" s="117"/>
      <c r="ED186" s="117">
        <v>45040</v>
      </c>
      <c r="EE186" s="116">
        <v>100</v>
      </c>
      <c r="EF186" s="117">
        <v>45040</v>
      </c>
      <c r="EG186" s="117" t="s">
        <v>4465</v>
      </c>
      <c r="EH186" s="117">
        <v>45050</v>
      </c>
      <c r="EI186" s="117">
        <v>45050</v>
      </c>
      <c r="EJ186" s="117">
        <v>45050</v>
      </c>
      <c r="EK186" s="117">
        <v>45051</v>
      </c>
      <c r="EL186" s="116">
        <v>60</v>
      </c>
      <c r="EM186" s="117"/>
      <c r="EN186" s="122" t="s">
        <v>4526</v>
      </c>
      <c r="EO186" s="141"/>
      <c r="EP186" s="141"/>
      <c r="EQ186" s="141"/>
      <c r="ER186" s="141"/>
      <c r="ES186" s="141"/>
      <c r="ET186" s="141"/>
      <c r="EU186" s="141"/>
      <c r="EV186" s="117"/>
      <c r="EW186" s="117"/>
      <c r="EX186" s="117"/>
      <c r="EY186" s="117"/>
      <c r="EZ186" s="117"/>
      <c r="FA186" s="117"/>
      <c r="FB186" s="117"/>
      <c r="FC186" s="117">
        <v>45048</v>
      </c>
      <c r="FD186" s="117">
        <v>45048</v>
      </c>
      <c r="FE186" s="117">
        <v>45048</v>
      </c>
      <c r="FF186" s="117">
        <v>45049</v>
      </c>
      <c r="FG186" s="133">
        <v>70</v>
      </c>
      <c r="FH186" s="133"/>
      <c r="FI186" s="117"/>
      <c r="FJ186" s="142"/>
      <c r="FK186" s="142"/>
      <c r="FL186" s="143"/>
      <c r="FM186" s="143"/>
      <c r="FN186" s="139"/>
      <c r="FO186" s="142"/>
      <c r="FP186" s="142"/>
      <c r="FQ186" s="143"/>
      <c r="FR186" s="143"/>
      <c r="FS186" s="139"/>
    </row>
    <row r="187" spans="1:175" ht="20.100000000000001" customHeight="1" x14ac:dyDescent="0.5">
      <c r="A187" s="109">
        <v>186</v>
      </c>
      <c r="B187" s="109" t="s">
        <v>674</v>
      </c>
      <c r="C187" s="109">
        <v>186</v>
      </c>
      <c r="D187" s="110" t="s">
        <v>675</v>
      </c>
      <c r="E187" s="110" t="s">
        <v>676</v>
      </c>
      <c r="F187" s="110" t="s">
        <v>1751</v>
      </c>
      <c r="G187" s="111" t="s">
        <v>259</v>
      </c>
      <c r="H187" s="110" t="s">
        <v>2405</v>
      </c>
      <c r="I187" s="110" t="s">
        <v>2406</v>
      </c>
      <c r="J187" s="110"/>
      <c r="K187" s="111" t="s">
        <v>2407</v>
      </c>
      <c r="L187" s="111"/>
      <c r="M187" s="111" t="s">
        <v>2408</v>
      </c>
      <c r="N187" s="111" t="s">
        <v>682</v>
      </c>
      <c r="O187" s="111" t="s">
        <v>2410</v>
      </c>
      <c r="P187" s="113">
        <v>14.561144580879899</v>
      </c>
      <c r="Q187" s="113">
        <v>100.76383824903399</v>
      </c>
      <c r="R187" s="114" t="s">
        <v>2411</v>
      </c>
      <c r="S187" s="114" t="s">
        <v>2412</v>
      </c>
      <c r="T187" s="115" t="s">
        <v>2413</v>
      </c>
      <c r="U187" s="115" t="s">
        <v>2414</v>
      </c>
      <c r="V187" s="115"/>
      <c r="W187" s="115" t="s">
        <v>2415</v>
      </c>
      <c r="X187" s="115"/>
      <c r="Y187" s="115"/>
      <c r="Z187" s="181"/>
      <c r="AA187" s="181"/>
      <c r="AB187" s="115"/>
      <c r="AC187" s="115"/>
      <c r="AD187" s="166" t="s">
        <v>1762</v>
      </c>
      <c r="AE187" s="166" t="s">
        <v>1763</v>
      </c>
      <c r="AF187" s="117" t="s">
        <v>690</v>
      </c>
      <c r="AG187" s="132">
        <v>44965</v>
      </c>
      <c r="AH187" s="118" t="s">
        <v>691</v>
      </c>
      <c r="AI187" s="118" t="s">
        <v>692</v>
      </c>
      <c r="AJ187" s="145">
        <v>5.5</v>
      </c>
      <c r="AK187" s="146">
        <v>10.5</v>
      </c>
      <c r="AL187" s="146">
        <v>3.5</v>
      </c>
      <c r="AM187" s="146">
        <v>57.75</v>
      </c>
      <c r="AN187" s="147">
        <v>2</v>
      </c>
      <c r="AO187" s="147">
        <v>2</v>
      </c>
      <c r="AP187" s="240" t="s">
        <v>2416</v>
      </c>
      <c r="AQ187" s="330"/>
      <c r="AR187" s="147">
        <v>3</v>
      </c>
      <c r="AS187" s="149"/>
      <c r="AT187" s="138">
        <v>44967</v>
      </c>
      <c r="AU187" s="294" t="s">
        <v>2417</v>
      </c>
      <c r="AV187" s="234" t="s">
        <v>696</v>
      </c>
      <c r="AW187" s="150"/>
      <c r="AX187" s="147"/>
      <c r="AY187" s="147"/>
      <c r="AZ187" s="147"/>
      <c r="BA187" s="147" t="s">
        <v>697</v>
      </c>
      <c r="BB187" s="236"/>
      <c r="BC187" s="147"/>
      <c r="BD187" s="235" t="s">
        <v>698</v>
      </c>
      <c r="BE187" s="150"/>
      <c r="BF187" s="150"/>
      <c r="BG187" s="237" t="s">
        <v>699</v>
      </c>
      <c r="BH187" s="237" t="s">
        <v>1964</v>
      </c>
      <c r="BI187" s="237" t="s">
        <v>701</v>
      </c>
      <c r="BJ187" s="152"/>
      <c r="BK187" s="152"/>
      <c r="BL187" s="170" t="s">
        <v>2418</v>
      </c>
      <c r="BM187" s="154"/>
      <c r="BN187" s="111" t="s">
        <v>2410</v>
      </c>
      <c r="BO187" s="317" t="s">
        <v>2409</v>
      </c>
      <c r="BP187" s="317" t="s">
        <v>703</v>
      </c>
      <c r="BQ187" s="116" t="s">
        <v>704</v>
      </c>
      <c r="BR187" s="116" t="s">
        <v>1143</v>
      </c>
      <c r="BS187" s="132">
        <v>44965</v>
      </c>
      <c r="BT187" s="133">
        <v>100</v>
      </c>
      <c r="BU187" s="132">
        <v>44965</v>
      </c>
      <c r="BV187" s="132"/>
      <c r="BW187" s="132"/>
      <c r="BX187" s="134"/>
      <c r="BY187" s="134"/>
      <c r="BZ187" s="134"/>
      <c r="CA187" s="132"/>
      <c r="CB187" s="135"/>
      <c r="CC187" s="132"/>
      <c r="CD187" s="132"/>
      <c r="CE187" s="136"/>
      <c r="CF187" s="136"/>
      <c r="CG187" s="136"/>
      <c r="CH187" s="135"/>
      <c r="CI187" s="129" t="s">
        <v>701</v>
      </c>
      <c r="CJ187" s="117">
        <v>44999</v>
      </c>
      <c r="CK187" s="117">
        <v>44999</v>
      </c>
      <c r="CL187" s="132"/>
      <c r="CM187" s="117">
        <v>44999</v>
      </c>
      <c r="CN187" s="133">
        <v>100</v>
      </c>
      <c r="CO187" s="117">
        <v>44999</v>
      </c>
      <c r="CP187" s="117"/>
      <c r="CQ187" s="137" t="s">
        <v>4382</v>
      </c>
      <c r="CR187" s="132"/>
      <c r="CS187" s="117"/>
      <c r="CT187" s="132"/>
      <c r="CU187" s="133"/>
      <c r="CV187" s="137" t="s">
        <v>4382</v>
      </c>
      <c r="CW187" s="117"/>
      <c r="CX187" s="147"/>
      <c r="CY187" s="147"/>
      <c r="CZ187" s="117">
        <v>45036</v>
      </c>
      <c r="DA187" s="117">
        <v>45036</v>
      </c>
      <c r="DB187" s="117"/>
      <c r="DC187" s="117">
        <v>45036</v>
      </c>
      <c r="DD187" s="133">
        <v>100</v>
      </c>
      <c r="DE187" s="117">
        <v>45036</v>
      </c>
      <c r="DF187" s="138"/>
      <c r="DG187" s="138">
        <v>45023</v>
      </c>
      <c r="DH187" s="139" t="s">
        <v>4387</v>
      </c>
      <c r="DI187" s="117">
        <v>45040</v>
      </c>
      <c r="DJ187" s="117">
        <v>45040</v>
      </c>
      <c r="DK187" s="117">
        <v>45040</v>
      </c>
      <c r="DL187" s="117">
        <v>45040</v>
      </c>
      <c r="DM187" s="117"/>
      <c r="DN187" s="117"/>
      <c r="DO187" s="117"/>
      <c r="DP187" s="117"/>
      <c r="DQ187" s="140"/>
      <c r="DR187" s="117"/>
      <c r="DS187" s="117"/>
      <c r="DT187" s="117"/>
      <c r="DU187" s="117"/>
      <c r="DV187" s="117"/>
      <c r="DW187" s="117"/>
      <c r="DX187" s="133"/>
      <c r="DY187" s="117"/>
      <c r="DZ187" s="117"/>
      <c r="EA187" s="117"/>
      <c r="EB187" s="117"/>
      <c r="EC187" s="117"/>
      <c r="ED187" s="117"/>
      <c r="EE187" s="116"/>
      <c r="EF187" s="117"/>
      <c r="EG187" s="117"/>
      <c r="EH187" s="117">
        <v>45049</v>
      </c>
      <c r="EI187" s="117">
        <v>45049</v>
      </c>
      <c r="EJ187" s="117">
        <v>45049</v>
      </c>
      <c r="EK187" s="117">
        <v>45050</v>
      </c>
      <c r="EL187" s="116">
        <v>60</v>
      </c>
      <c r="EM187" s="117"/>
      <c r="EN187" s="122" t="s">
        <v>4527</v>
      </c>
      <c r="EO187" s="141"/>
      <c r="EP187" s="141"/>
      <c r="EQ187" s="141"/>
      <c r="ER187" s="141"/>
      <c r="ES187" s="141"/>
      <c r="ET187" s="141"/>
      <c r="EU187" s="141"/>
      <c r="EV187" s="117"/>
      <c r="EW187" s="117"/>
      <c r="EX187" s="117"/>
      <c r="EY187" s="117"/>
      <c r="EZ187" s="117"/>
      <c r="FA187" s="117"/>
      <c r="FB187" s="117"/>
      <c r="FC187" s="117">
        <v>45048</v>
      </c>
      <c r="FD187" s="117">
        <v>45048</v>
      </c>
      <c r="FE187" s="117">
        <v>45048</v>
      </c>
      <c r="FF187" s="117">
        <v>45049</v>
      </c>
      <c r="FG187" s="133">
        <v>70</v>
      </c>
      <c r="FH187" s="133"/>
      <c r="FI187" s="117"/>
      <c r="FJ187" s="142"/>
      <c r="FK187" s="142"/>
      <c r="FL187" s="143"/>
      <c r="FM187" s="143"/>
      <c r="FN187" s="139"/>
      <c r="FO187" s="142"/>
      <c r="FP187" s="142"/>
      <c r="FQ187" s="143"/>
      <c r="FR187" s="143"/>
      <c r="FS187" s="139"/>
    </row>
    <row r="188" spans="1:175" ht="20.100000000000001" customHeight="1" x14ac:dyDescent="0.5">
      <c r="A188" s="109">
        <v>187</v>
      </c>
      <c r="B188" s="109" t="s">
        <v>674</v>
      </c>
      <c r="C188" s="109">
        <v>187</v>
      </c>
      <c r="D188" s="110" t="s">
        <v>675</v>
      </c>
      <c r="E188" s="110" t="s">
        <v>676</v>
      </c>
      <c r="F188" s="110" t="s">
        <v>1751</v>
      </c>
      <c r="G188" s="111" t="s">
        <v>259</v>
      </c>
      <c r="H188" s="110" t="s">
        <v>2419</v>
      </c>
      <c r="I188" s="110" t="s">
        <v>2420</v>
      </c>
      <c r="J188" s="110"/>
      <c r="K188" s="111" t="s">
        <v>2421</v>
      </c>
      <c r="L188" s="323"/>
      <c r="M188" s="323"/>
      <c r="N188" s="111" t="s">
        <v>682</v>
      </c>
      <c r="O188" s="111" t="s">
        <v>2422</v>
      </c>
      <c r="P188" s="113">
        <v>14.207576197045601</v>
      </c>
      <c r="Q188" s="113">
        <v>100.573488650869</v>
      </c>
      <c r="R188" s="114" t="s">
        <v>2423</v>
      </c>
      <c r="S188" s="114"/>
      <c r="T188" s="115"/>
      <c r="U188" s="115"/>
      <c r="V188" s="115"/>
      <c r="W188" s="115" t="s">
        <v>2424</v>
      </c>
      <c r="X188" s="115"/>
      <c r="Y188" s="115"/>
      <c r="Z188" s="181"/>
      <c r="AA188" s="181"/>
      <c r="AB188" s="115"/>
      <c r="AC188" s="115"/>
      <c r="AD188" s="166" t="s">
        <v>1762</v>
      </c>
      <c r="AE188" s="166" t="s">
        <v>1763</v>
      </c>
      <c r="AF188" s="117" t="s">
        <v>690</v>
      </c>
      <c r="AG188" s="132">
        <v>44964</v>
      </c>
      <c r="AH188" s="118" t="s">
        <v>691</v>
      </c>
      <c r="AI188" s="118" t="s">
        <v>692</v>
      </c>
      <c r="AJ188" s="145">
        <v>10.3</v>
      </c>
      <c r="AK188" s="146">
        <v>13.5</v>
      </c>
      <c r="AL188" s="146">
        <v>3.4</v>
      </c>
      <c r="AM188" s="146">
        <v>139.05000000000001</v>
      </c>
      <c r="AN188" s="147">
        <v>1</v>
      </c>
      <c r="AO188" s="147">
        <v>3</v>
      </c>
      <c r="AP188" s="240"/>
      <c r="AQ188" s="301"/>
      <c r="AR188" s="301"/>
      <c r="AS188" s="147"/>
      <c r="AT188" s="138">
        <v>44964</v>
      </c>
      <c r="AU188" s="294" t="s">
        <v>2425</v>
      </c>
      <c r="AV188" s="234" t="s">
        <v>696</v>
      </c>
      <c r="AW188" s="235"/>
      <c r="AX188" s="236"/>
      <c r="AY188" s="236"/>
      <c r="AZ188" s="236"/>
      <c r="BA188" s="147" t="s">
        <v>697</v>
      </c>
      <c r="BB188" s="147" t="s">
        <v>697</v>
      </c>
      <c r="BC188" s="236"/>
      <c r="BD188" s="235"/>
      <c r="BE188" s="235" t="s">
        <v>2361</v>
      </c>
      <c r="BF188" s="158">
        <v>1</v>
      </c>
      <c r="BG188" s="237" t="s">
        <v>699</v>
      </c>
      <c r="BH188" s="302" t="s">
        <v>1964</v>
      </c>
      <c r="BI188" s="237" t="s">
        <v>701</v>
      </c>
      <c r="BJ188" s="238"/>
      <c r="BK188" s="238"/>
      <c r="BL188" s="153"/>
      <c r="BM188" s="170" t="s">
        <v>2426</v>
      </c>
      <c r="BN188" s="111" t="s">
        <v>2422</v>
      </c>
      <c r="BO188" s="329" t="s">
        <v>2422</v>
      </c>
      <c r="BP188" s="317"/>
      <c r="BQ188" s="116" t="s">
        <v>704</v>
      </c>
      <c r="BR188" s="116" t="s">
        <v>1143</v>
      </c>
      <c r="BS188" s="132">
        <v>44964</v>
      </c>
      <c r="BT188" s="133">
        <v>100</v>
      </c>
      <c r="BU188" s="132">
        <v>44964</v>
      </c>
      <c r="BV188" s="132"/>
      <c r="BW188" s="132"/>
      <c r="BX188" s="134"/>
      <c r="BY188" s="134"/>
      <c r="BZ188" s="134"/>
      <c r="CA188" s="132"/>
      <c r="CB188" s="258"/>
      <c r="CC188" s="258" t="s">
        <v>2427</v>
      </c>
      <c r="CD188" s="289"/>
      <c r="CE188" s="340"/>
      <c r="CF188" s="340"/>
      <c r="CG188" s="340"/>
      <c r="CH188" s="258"/>
      <c r="CI188" s="129" t="s">
        <v>701</v>
      </c>
      <c r="CJ188" s="117">
        <v>45020</v>
      </c>
      <c r="CK188" s="117">
        <v>45020</v>
      </c>
      <c r="CL188" s="132"/>
      <c r="CM188" s="117">
        <v>45020</v>
      </c>
      <c r="CN188" s="133">
        <v>100</v>
      </c>
      <c r="CO188" s="117">
        <v>45020</v>
      </c>
      <c r="CP188" s="117"/>
      <c r="CQ188" s="117">
        <v>45022</v>
      </c>
      <c r="CR188" s="117">
        <v>45022</v>
      </c>
      <c r="CS188" s="117"/>
      <c r="CT188" s="117">
        <v>45022</v>
      </c>
      <c r="CU188" s="133">
        <v>100</v>
      </c>
      <c r="CV188" s="117">
        <v>45022</v>
      </c>
      <c r="CW188" s="117"/>
      <c r="CX188" s="236"/>
      <c r="CY188" s="236"/>
      <c r="CZ188" s="117">
        <v>45020</v>
      </c>
      <c r="DA188" s="117">
        <v>45020</v>
      </c>
      <c r="DB188" s="117"/>
      <c r="DC188" s="117">
        <v>45020</v>
      </c>
      <c r="DD188" s="133">
        <v>100</v>
      </c>
      <c r="DE188" s="117">
        <v>45020</v>
      </c>
      <c r="DF188" s="138"/>
      <c r="DG188" s="138">
        <v>45019</v>
      </c>
      <c r="DH188" s="139" t="s">
        <v>4413</v>
      </c>
      <c r="DI188" s="117">
        <v>45036</v>
      </c>
      <c r="DJ188" s="117">
        <v>45036</v>
      </c>
      <c r="DK188" s="117">
        <v>45036</v>
      </c>
      <c r="DL188" s="117">
        <v>45036</v>
      </c>
      <c r="DM188" s="117"/>
      <c r="DN188" s="117"/>
      <c r="DO188" s="117"/>
      <c r="DP188" s="117"/>
      <c r="DQ188" s="140"/>
      <c r="DR188" s="117"/>
      <c r="DS188" s="117"/>
      <c r="DT188" s="117"/>
      <c r="DU188" s="117"/>
      <c r="DV188" s="117"/>
      <c r="DW188" s="117"/>
      <c r="DX188" s="133"/>
      <c r="DY188" s="117"/>
      <c r="DZ188" s="117"/>
      <c r="EA188" s="117">
        <v>45035</v>
      </c>
      <c r="EB188" s="117">
        <v>45035</v>
      </c>
      <c r="EC188" s="117"/>
      <c r="ED188" s="117">
        <v>45035</v>
      </c>
      <c r="EE188" s="116">
        <v>100</v>
      </c>
      <c r="EF188" s="117">
        <v>45035</v>
      </c>
      <c r="EG188" s="117" t="s">
        <v>780</v>
      </c>
      <c r="EH188" s="117">
        <v>45035</v>
      </c>
      <c r="EI188" s="117">
        <v>45035</v>
      </c>
      <c r="EJ188" s="117">
        <v>45035</v>
      </c>
      <c r="EK188" s="117">
        <v>45036</v>
      </c>
      <c r="EL188" s="116">
        <v>60</v>
      </c>
      <c r="EM188" s="117"/>
      <c r="EN188" s="122" t="s">
        <v>780</v>
      </c>
      <c r="EO188" s="141"/>
      <c r="EP188" s="141"/>
      <c r="EQ188" s="141"/>
      <c r="ER188" s="141"/>
      <c r="ES188" s="141"/>
      <c r="ET188" s="141"/>
      <c r="EU188" s="141"/>
      <c r="EV188" s="117"/>
      <c r="EW188" s="117"/>
      <c r="EX188" s="117"/>
      <c r="EY188" s="117"/>
      <c r="EZ188" s="117"/>
      <c r="FA188" s="117"/>
      <c r="FB188" s="117"/>
      <c r="FC188" s="117">
        <v>45045</v>
      </c>
      <c r="FD188" s="117">
        <v>45045</v>
      </c>
      <c r="FE188" s="117">
        <v>45045</v>
      </c>
      <c r="FF188" s="117">
        <v>45046</v>
      </c>
      <c r="FG188" s="133">
        <v>70</v>
      </c>
      <c r="FH188" s="133"/>
      <c r="FI188" s="117"/>
      <c r="FJ188" s="142"/>
      <c r="FK188" s="142"/>
      <c r="FL188" s="143"/>
      <c r="FM188" s="143"/>
      <c r="FN188" s="139"/>
      <c r="FO188" s="142"/>
      <c r="FP188" s="142"/>
      <c r="FQ188" s="143"/>
      <c r="FR188" s="143"/>
      <c r="FS188" s="139"/>
    </row>
    <row r="189" spans="1:175" ht="20.100000000000001" customHeight="1" x14ac:dyDescent="0.5">
      <c r="A189" s="109">
        <v>188</v>
      </c>
      <c r="B189" s="109" t="s">
        <v>674</v>
      </c>
      <c r="C189" s="109">
        <v>188</v>
      </c>
      <c r="D189" s="110" t="s">
        <v>675</v>
      </c>
      <c r="E189" s="110" t="s">
        <v>676</v>
      </c>
      <c r="F189" s="110" t="s">
        <v>1751</v>
      </c>
      <c r="G189" s="111" t="s">
        <v>259</v>
      </c>
      <c r="H189" s="110" t="s">
        <v>2428</v>
      </c>
      <c r="I189" s="110" t="s">
        <v>2429</v>
      </c>
      <c r="J189" s="110"/>
      <c r="K189" s="111" t="s">
        <v>2430</v>
      </c>
      <c r="L189" s="111" t="s">
        <v>2387</v>
      </c>
      <c r="M189" s="111"/>
      <c r="N189" s="111" t="s">
        <v>682</v>
      </c>
      <c r="O189" s="111" t="s">
        <v>2432</v>
      </c>
      <c r="P189" s="113">
        <v>14.2216738866931</v>
      </c>
      <c r="Q189" s="113">
        <v>100.690781777859</v>
      </c>
      <c r="R189" s="114" t="s">
        <v>2433</v>
      </c>
      <c r="S189" s="114"/>
      <c r="T189" s="115" t="s">
        <v>2434</v>
      </c>
      <c r="U189" s="115" t="s">
        <v>2435</v>
      </c>
      <c r="V189" s="115"/>
      <c r="W189" s="115" t="s">
        <v>2436</v>
      </c>
      <c r="X189" s="115"/>
      <c r="Y189" s="115"/>
      <c r="Z189" s="181"/>
      <c r="AA189" s="181"/>
      <c r="AB189" s="115"/>
      <c r="AC189" s="115"/>
      <c r="AD189" s="166" t="s">
        <v>1762</v>
      </c>
      <c r="AE189" s="166" t="s">
        <v>1763</v>
      </c>
      <c r="AF189" s="117" t="s">
        <v>690</v>
      </c>
      <c r="AG189" s="132">
        <v>44964</v>
      </c>
      <c r="AH189" s="118" t="s">
        <v>691</v>
      </c>
      <c r="AI189" s="118" t="s">
        <v>692</v>
      </c>
      <c r="AJ189" s="145">
        <v>8.5</v>
      </c>
      <c r="AK189" s="146">
        <v>8.5</v>
      </c>
      <c r="AL189" s="146">
        <v>2.1</v>
      </c>
      <c r="AM189" s="146">
        <v>72.25</v>
      </c>
      <c r="AN189" s="147">
        <v>1</v>
      </c>
      <c r="AO189" s="147">
        <v>3</v>
      </c>
      <c r="AP189" s="240"/>
      <c r="AQ189" s="301"/>
      <c r="AR189" s="147">
        <v>3</v>
      </c>
      <c r="AS189" s="147"/>
      <c r="AT189" s="138">
        <v>44964</v>
      </c>
      <c r="AU189" s="294" t="s">
        <v>2437</v>
      </c>
      <c r="AV189" s="234" t="s">
        <v>725</v>
      </c>
      <c r="AW189" s="235" t="s">
        <v>2438</v>
      </c>
      <c r="AX189" s="236" t="s">
        <v>1057</v>
      </c>
      <c r="AY189" s="236"/>
      <c r="AZ189" s="236" t="s">
        <v>1816</v>
      </c>
      <c r="BA189" s="236"/>
      <c r="BB189" s="236"/>
      <c r="BC189" s="236" t="s">
        <v>697</v>
      </c>
      <c r="BD189" s="235" t="s">
        <v>698</v>
      </c>
      <c r="BE189" s="235"/>
      <c r="BF189" s="235"/>
      <c r="BG189" s="237" t="s">
        <v>699</v>
      </c>
      <c r="BH189" s="237" t="s">
        <v>1964</v>
      </c>
      <c r="BI189" s="237" t="s">
        <v>701</v>
      </c>
      <c r="BJ189" s="238"/>
      <c r="BK189" s="238"/>
      <c r="BL189" s="170" t="s">
        <v>1825</v>
      </c>
      <c r="BM189" s="154"/>
      <c r="BN189" s="111" t="s">
        <v>2432</v>
      </c>
      <c r="BO189" s="317" t="s">
        <v>2431</v>
      </c>
      <c r="BP189" s="317" t="s">
        <v>703</v>
      </c>
      <c r="BQ189" s="116" t="s">
        <v>704</v>
      </c>
      <c r="BR189" s="116" t="s">
        <v>1143</v>
      </c>
      <c r="BS189" s="132">
        <v>44964</v>
      </c>
      <c r="BT189" s="133">
        <v>100</v>
      </c>
      <c r="BU189" s="132">
        <v>44964</v>
      </c>
      <c r="BV189" s="132"/>
      <c r="BW189" s="132"/>
      <c r="BX189" s="134"/>
      <c r="BY189" s="134"/>
      <c r="BZ189" s="134"/>
      <c r="CA189" s="132"/>
      <c r="CB189" s="135"/>
      <c r="CC189" s="132"/>
      <c r="CD189" s="132"/>
      <c r="CE189" s="136"/>
      <c r="CF189" s="136"/>
      <c r="CG189" s="136"/>
      <c r="CH189" s="135"/>
      <c r="CI189" s="129" t="s">
        <v>701</v>
      </c>
      <c r="CJ189" s="132">
        <v>44986</v>
      </c>
      <c r="CK189" s="132">
        <v>44986</v>
      </c>
      <c r="CL189" s="132"/>
      <c r="CM189" s="132">
        <v>44986</v>
      </c>
      <c r="CN189" s="133">
        <v>100</v>
      </c>
      <c r="CO189" s="132">
        <v>44986</v>
      </c>
      <c r="CP189" s="132"/>
      <c r="CQ189" s="117">
        <v>45015</v>
      </c>
      <c r="CR189" s="117">
        <v>45015</v>
      </c>
      <c r="CS189" s="117"/>
      <c r="CT189" s="117">
        <v>45015</v>
      </c>
      <c r="CU189" s="133">
        <v>100</v>
      </c>
      <c r="CV189" s="117">
        <v>45015</v>
      </c>
      <c r="CW189" s="117"/>
      <c r="CX189" s="236" t="s">
        <v>1057</v>
      </c>
      <c r="CY189" s="236"/>
      <c r="CZ189" s="117">
        <v>45020</v>
      </c>
      <c r="DA189" s="117">
        <v>45020</v>
      </c>
      <c r="DB189" s="117"/>
      <c r="DC189" s="117">
        <v>45020</v>
      </c>
      <c r="DD189" s="133">
        <v>100</v>
      </c>
      <c r="DE189" s="117">
        <v>45020</v>
      </c>
      <c r="DF189" s="138"/>
      <c r="DG189" s="138">
        <v>45019</v>
      </c>
      <c r="DH189" s="139" t="s">
        <v>4413</v>
      </c>
      <c r="DI189" s="117">
        <v>45034</v>
      </c>
      <c r="DJ189" s="117">
        <v>45034</v>
      </c>
      <c r="DK189" s="117">
        <v>45034</v>
      </c>
      <c r="DL189" s="117">
        <v>45034</v>
      </c>
      <c r="DM189" s="117"/>
      <c r="DN189" s="117"/>
      <c r="DO189" s="117"/>
      <c r="DP189" s="117"/>
      <c r="DQ189" s="140"/>
      <c r="DR189" s="117"/>
      <c r="DS189" s="117"/>
      <c r="DT189" s="117"/>
      <c r="DU189" s="117"/>
      <c r="DV189" s="117"/>
      <c r="DW189" s="117"/>
      <c r="DX189" s="133"/>
      <c r="DY189" s="117"/>
      <c r="DZ189" s="117"/>
      <c r="EA189" s="117">
        <v>45035</v>
      </c>
      <c r="EB189" s="117">
        <v>45035</v>
      </c>
      <c r="EC189" s="117"/>
      <c r="ED189" s="117">
        <v>45035</v>
      </c>
      <c r="EE189" s="116">
        <v>100</v>
      </c>
      <c r="EF189" s="117">
        <v>45035</v>
      </c>
      <c r="EG189" s="117" t="s">
        <v>780</v>
      </c>
      <c r="EH189" s="117">
        <v>45035</v>
      </c>
      <c r="EI189" s="117">
        <v>45035</v>
      </c>
      <c r="EJ189" s="117">
        <v>45035</v>
      </c>
      <c r="EK189" s="117">
        <v>45036</v>
      </c>
      <c r="EL189" s="116">
        <v>60</v>
      </c>
      <c r="EM189" s="117"/>
      <c r="EN189" s="122" t="s">
        <v>780</v>
      </c>
      <c r="EO189" s="141"/>
      <c r="EP189" s="141"/>
      <c r="EQ189" s="141"/>
      <c r="ER189" s="141"/>
      <c r="ES189" s="141"/>
      <c r="ET189" s="141"/>
      <c r="EU189" s="141"/>
      <c r="EV189" s="117"/>
      <c r="EW189" s="117"/>
      <c r="EX189" s="117"/>
      <c r="EY189" s="117"/>
      <c r="EZ189" s="117"/>
      <c r="FA189" s="117"/>
      <c r="FB189" s="117"/>
      <c r="FC189" s="117">
        <v>45048</v>
      </c>
      <c r="FD189" s="117">
        <v>45048</v>
      </c>
      <c r="FE189" s="117">
        <v>45048</v>
      </c>
      <c r="FF189" s="117">
        <v>45049</v>
      </c>
      <c r="FG189" s="133">
        <v>70</v>
      </c>
      <c r="FH189" s="133"/>
      <c r="FI189" s="117"/>
      <c r="FJ189" s="142"/>
      <c r="FK189" s="142"/>
      <c r="FL189" s="143"/>
      <c r="FM189" s="143"/>
      <c r="FN189" s="139"/>
      <c r="FO189" s="142"/>
      <c r="FP189" s="142"/>
      <c r="FQ189" s="143"/>
      <c r="FR189" s="143"/>
      <c r="FS189" s="139"/>
    </row>
    <row r="190" spans="1:175" ht="20.100000000000001" customHeight="1" x14ac:dyDescent="0.5">
      <c r="A190" s="109">
        <v>189</v>
      </c>
      <c r="B190" s="109" t="s">
        <v>674</v>
      </c>
      <c r="C190" s="109">
        <v>189</v>
      </c>
      <c r="D190" s="110" t="s">
        <v>675</v>
      </c>
      <c r="E190" s="110" t="s">
        <v>676</v>
      </c>
      <c r="F190" s="110" t="s">
        <v>1751</v>
      </c>
      <c r="G190" s="111" t="s">
        <v>259</v>
      </c>
      <c r="H190" s="110" t="s">
        <v>2439</v>
      </c>
      <c r="I190" s="110" t="s">
        <v>2440</v>
      </c>
      <c r="J190" s="110"/>
      <c r="K190" s="111" t="s">
        <v>2441</v>
      </c>
      <c r="L190" s="111"/>
      <c r="M190" s="111"/>
      <c r="N190" s="111" t="s">
        <v>682</v>
      </c>
      <c r="O190" s="111" t="s">
        <v>2443</v>
      </c>
      <c r="P190" s="113">
        <v>14.5358630681893</v>
      </c>
      <c r="Q190" s="113">
        <v>100.528746372599</v>
      </c>
      <c r="R190" s="114" t="s">
        <v>2444</v>
      </c>
      <c r="S190" s="114" t="s">
        <v>2445</v>
      </c>
      <c r="T190" s="115" t="s">
        <v>2446</v>
      </c>
      <c r="U190" s="115" t="s">
        <v>2447</v>
      </c>
      <c r="V190" s="115"/>
      <c r="W190" s="115" t="s">
        <v>2448</v>
      </c>
      <c r="X190" s="115"/>
      <c r="Y190" s="115"/>
      <c r="Z190" s="181"/>
      <c r="AA190" s="181"/>
      <c r="AB190" s="115"/>
      <c r="AC190" s="115"/>
      <c r="AD190" s="166" t="s">
        <v>1762</v>
      </c>
      <c r="AE190" s="166" t="s">
        <v>1763</v>
      </c>
      <c r="AF190" s="117" t="s">
        <v>690</v>
      </c>
      <c r="AG190" s="132">
        <v>44966</v>
      </c>
      <c r="AH190" s="118" t="s">
        <v>691</v>
      </c>
      <c r="AI190" s="118" t="s">
        <v>692</v>
      </c>
      <c r="AJ190" s="145">
        <v>6</v>
      </c>
      <c r="AK190" s="146">
        <v>12</v>
      </c>
      <c r="AL190" s="146">
        <v>4</v>
      </c>
      <c r="AM190" s="146">
        <v>72</v>
      </c>
      <c r="AN190" s="147">
        <v>1</v>
      </c>
      <c r="AO190" s="147">
        <v>2</v>
      </c>
      <c r="AP190" s="240" t="s">
        <v>2449</v>
      </c>
      <c r="AQ190" s="147" t="s">
        <v>752</v>
      </c>
      <c r="AR190" s="147">
        <v>3</v>
      </c>
      <c r="AS190" s="149"/>
      <c r="AT190" s="138">
        <v>44970</v>
      </c>
      <c r="AU190" s="294" t="s">
        <v>2450</v>
      </c>
      <c r="AV190" s="234" t="s">
        <v>696</v>
      </c>
      <c r="AW190" s="235" t="s">
        <v>1386</v>
      </c>
      <c r="AX190" s="147"/>
      <c r="AY190" s="147"/>
      <c r="AZ190" s="147"/>
      <c r="BA190" s="236"/>
      <c r="BB190" s="236"/>
      <c r="BC190" s="147"/>
      <c r="BD190" s="235" t="s">
        <v>698</v>
      </c>
      <c r="BE190" s="150"/>
      <c r="BF190" s="150"/>
      <c r="BG190" s="237" t="s">
        <v>699</v>
      </c>
      <c r="BH190" s="237" t="s">
        <v>1964</v>
      </c>
      <c r="BI190" s="237" t="s">
        <v>701</v>
      </c>
      <c r="BJ190" s="152"/>
      <c r="BK190" s="152"/>
      <c r="BL190" s="170" t="s">
        <v>1825</v>
      </c>
      <c r="BM190" s="154"/>
      <c r="BN190" s="111" t="s">
        <v>2443</v>
      </c>
      <c r="BO190" s="317" t="s">
        <v>2442</v>
      </c>
      <c r="BP190" s="317" t="s">
        <v>703</v>
      </c>
      <c r="BQ190" s="116" t="s">
        <v>704</v>
      </c>
      <c r="BR190" s="314" t="s">
        <v>1143</v>
      </c>
      <c r="BS190" s="132">
        <v>44966</v>
      </c>
      <c r="BT190" s="133">
        <v>100</v>
      </c>
      <c r="BU190" s="132">
        <v>44966</v>
      </c>
      <c r="BV190" s="132"/>
      <c r="BW190" s="132"/>
      <c r="BX190" s="134"/>
      <c r="BY190" s="134"/>
      <c r="BZ190" s="134"/>
      <c r="CA190" s="132"/>
      <c r="CB190" s="135"/>
      <c r="CC190" s="132"/>
      <c r="CD190" s="132"/>
      <c r="CE190" s="136"/>
      <c r="CF190" s="136"/>
      <c r="CG190" s="136"/>
      <c r="CH190" s="135"/>
      <c r="CI190" s="129" t="s">
        <v>701</v>
      </c>
      <c r="CJ190" s="132">
        <v>45000</v>
      </c>
      <c r="CK190" s="132">
        <v>45000</v>
      </c>
      <c r="CL190" s="132"/>
      <c r="CM190" s="132">
        <v>45000</v>
      </c>
      <c r="CN190" s="133">
        <v>100</v>
      </c>
      <c r="CO190" s="132">
        <v>45000</v>
      </c>
      <c r="CP190" s="117"/>
      <c r="CQ190" s="117">
        <v>45019</v>
      </c>
      <c r="CR190" s="117">
        <v>45019</v>
      </c>
      <c r="CS190" s="117"/>
      <c r="CT190" s="117">
        <v>45019</v>
      </c>
      <c r="CU190" s="133">
        <v>100</v>
      </c>
      <c r="CV190" s="117">
        <v>45019</v>
      </c>
      <c r="CW190" s="117"/>
      <c r="CX190" s="147"/>
      <c r="CY190" s="147"/>
      <c r="CZ190" s="117">
        <v>45022</v>
      </c>
      <c r="DA190" s="117">
        <v>45022</v>
      </c>
      <c r="DB190" s="117"/>
      <c r="DC190" s="117">
        <v>45022</v>
      </c>
      <c r="DD190" s="133">
        <v>100</v>
      </c>
      <c r="DE190" s="117">
        <v>45022</v>
      </c>
      <c r="DF190" s="138"/>
      <c r="DG190" s="138">
        <v>45019</v>
      </c>
      <c r="DH190" s="139" t="s">
        <v>4413</v>
      </c>
      <c r="DI190" s="117">
        <v>45040</v>
      </c>
      <c r="DJ190" s="117">
        <v>45040</v>
      </c>
      <c r="DK190" s="117">
        <v>45040</v>
      </c>
      <c r="DL190" s="117">
        <v>45040</v>
      </c>
      <c r="DM190" s="117"/>
      <c r="DN190" s="117"/>
      <c r="DO190" s="117"/>
      <c r="DP190" s="117"/>
      <c r="DQ190" s="140"/>
      <c r="DR190" s="117"/>
      <c r="DS190" s="117"/>
      <c r="DT190" s="117"/>
      <c r="DU190" s="117"/>
      <c r="DV190" s="117"/>
      <c r="DW190" s="117"/>
      <c r="DX190" s="133"/>
      <c r="DY190" s="117"/>
      <c r="DZ190" s="117"/>
      <c r="EA190" s="117">
        <v>45035</v>
      </c>
      <c r="EB190" s="117">
        <v>45035</v>
      </c>
      <c r="EC190" s="117"/>
      <c r="ED190" s="117">
        <v>45035</v>
      </c>
      <c r="EE190" s="116">
        <v>100</v>
      </c>
      <c r="EF190" s="117">
        <v>45035</v>
      </c>
      <c r="EG190" s="117" t="s">
        <v>780</v>
      </c>
      <c r="EH190" s="117">
        <v>45035</v>
      </c>
      <c r="EI190" s="117">
        <v>45035</v>
      </c>
      <c r="EJ190" s="117">
        <v>45035</v>
      </c>
      <c r="EK190" s="117">
        <v>45036</v>
      </c>
      <c r="EL190" s="116">
        <v>60</v>
      </c>
      <c r="EM190" s="117"/>
      <c r="EN190" s="122" t="s">
        <v>780</v>
      </c>
      <c r="EO190" s="141"/>
      <c r="EP190" s="141"/>
      <c r="EQ190" s="141"/>
      <c r="ER190" s="141"/>
      <c r="ES190" s="141"/>
      <c r="ET190" s="141"/>
      <c r="EU190" s="141"/>
      <c r="EV190" s="117"/>
      <c r="EW190" s="117"/>
      <c r="EX190" s="117"/>
      <c r="EY190" s="117"/>
      <c r="EZ190" s="117"/>
      <c r="FA190" s="117"/>
      <c r="FB190" s="117"/>
      <c r="FC190" s="117">
        <v>45048</v>
      </c>
      <c r="FD190" s="117">
        <v>45048</v>
      </c>
      <c r="FE190" s="117">
        <v>45048</v>
      </c>
      <c r="FF190" s="117">
        <v>45049</v>
      </c>
      <c r="FG190" s="133">
        <v>70</v>
      </c>
      <c r="FH190" s="133"/>
      <c r="FI190" s="117"/>
      <c r="FJ190" s="142"/>
      <c r="FK190" s="142"/>
      <c r="FL190" s="143">
        <v>243347</v>
      </c>
      <c r="FM190" s="143">
        <v>243347</v>
      </c>
      <c r="FN190" s="139" t="s">
        <v>708</v>
      </c>
      <c r="FO190" s="142"/>
      <c r="FP190" s="142"/>
      <c r="FQ190" s="143">
        <v>243347</v>
      </c>
      <c r="FR190" s="143">
        <v>243347</v>
      </c>
      <c r="FS190" s="139" t="s">
        <v>708</v>
      </c>
    </row>
    <row r="191" spans="1:175" ht="20.100000000000001" customHeight="1" x14ac:dyDescent="0.5">
      <c r="A191" s="109">
        <v>190</v>
      </c>
      <c r="B191" s="109" t="s">
        <v>674</v>
      </c>
      <c r="C191" s="109">
        <v>190</v>
      </c>
      <c r="D191" s="110" t="s">
        <v>675</v>
      </c>
      <c r="E191" s="110" t="s">
        <v>676</v>
      </c>
      <c r="F191" s="110" t="s">
        <v>1751</v>
      </c>
      <c r="G191" s="111" t="s">
        <v>259</v>
      </c>
      <c r="H191" s="110" t="s">
        <v>2451</v>
      </c>
      <c r="I191" s="110" t="s">
        <v>2451</v>
      </c>
      <c r="J191" s="110"/>
      <c r="K191" s="111" t="s">
        <v>2452</v>
      </c>
      <c r="L191" s="111"/>
      <c r="M191" s="111" t="s">
        <v>912</v>
      </c>
      <c r="N191" s="111" t="s">
        <v>682</v>
      </c>
      <c r="O191" s="111" t="s">
        <v>2453</v>
      </c>
      <c r="P191" s="113">
        <v>14.325665757473001</v>
      </c>
      <c r="Q191" s="113">
        <v>100.396911077862</v>
      </c>
      <c r="R191" s="114" t="s">
        <v>2454</v>
      </c>
      <c r="S191" s="114" t="s">
        <v>2455</v>
      </c>
      <c r="T191" s="115" t="s">
        <v>2456</v>
      </c>
      <c r="U191" s="115" t="s">
        <v>2457</v>
      </c>
      <c r="V191" s="115"/>
      <c r="W191" s="115" t="s">
        <v>2458</v>
      </c>
      <c r="X191" s="115"/>
      <c r="Y191" s="115"/>
      <c r="Z191" s="181"/>
      <c r="AA191" s="181"/>
      <c r="AB191" s="115"/>
      <c r="AC191" s="115"/>
      <c r="AD191" s="166" t="s">
        <v>1762</v>
      </c>
      <c r="AE191" s="166" t="s">
        <v>1763</v>
      </c>
      <c r="AF191" s="117" t="s">
        <v>690</v>
      </c>
      <c r="AG191" s="132">
        <v>44963</v>
      </c>
      <c r="AH191" s="168" t="s">
        <v>691</v>
      </c>
      <c r="AI191" s="118" t="s">
        <v>692</v>
      </c>
      <c r="AJ191" s="145">
        <v>4.8</v>
      </c>
      <c r="AK191" s="146">
        <v>6</v>
      </c>
      <c r="AL191" s="146">
        <v>2.2000000000000002</v>
      </c>
      <c r="AM191" s="146">
        <v>28.799999999999997</v>
      </c>
      <c r="AN191" s="147">
        <v>1</v>
      </c>
      <c r="AO191" s="147">
        <v>1</v>
      </c>
      <c r="AP191" s="240"/>
      <c r="AQ191" s="301"/>
      <c r="AR191" s="301"/>
      <c r="AS191" s="147"/>
      <c r="AT191" s="138">
        <v>44964</v>
      </c>
      <c r="AU191" s="294" t="s">
        <v>2437</v>
      </c>
      <c r="AV191" s="234" t="s">
        <v>725</v>
      </c>
      <c r="AW191" s="235"/>
      <c r="AX191" s="236"/>
      <c r="AY191" s="236"/>
      <c r="AZ191" s="236" t="s">
        <v>1816</v>
      </c>
      <c r="BA191" s="236"/>
      <c r="BB191" s="236"/>
      <c r="BC191" s="236" t="s">
        <v>697</v>
      </c>
      <c r="BD191" s="235"/>
      <c r="BE191" s="235"/>
      <c r="BF191" s="158">
        <v>1</v>
      </c>
      <c r="BG191" s="163" t="s">
        <v>614</v>
      </c>
      <c r="BH191" s="302" t="s">
        <v>1964</v>
      </c>
      <c r="BI191" s="237" t="s">
        <v>701</v>
      </c>
      <c r="BJ191" s="238"/>
      <c r="BK191" s="238"/>
      <c r="BL191" s="153"/>
      <c r="BM191" s="154"/>
      <c r="BN191" s="111" t="s">
        <v>2453</v>
      </c>
      <c r="BO191" s="329" t="s">
        <v>2453</v>
      </c>
      <c r="BP191" s="317"/>
      <c r="BQ191" s="116" t="s">
        <v>704</v>
      </c>
      <c r="BR191" s="116" t="s">
        <v>1143</v>
      </c>
      <c r="BS191" s="132">
        <v>44963</v>
      </c>
      <c r="BT191" s="133">
        <v>100</v>
      </c>
      <c r="BU191" s="132">
        <v>44963</v>
      </c>
      <c r="BV191" s="132" t="s">
        <v>614</v>
      </c>
      <c r="BW191" s="132" t="s">
        <v>1155</v>
      </c>
      <c r="BX191" s="134"/>
      <c r="BY191" s="134"/>
      <c r="BZ191" s="134"/>
      <c r="CA191" s="132"/>
      <c r="CB191" s="171"/>
      <c r="CC191" s="172"/>
      <c r="CD191" s="172"/>
      <c r="CE191" s="173"/>
      <c r="CF191" s="173"/>
      <c r="CG191" s="173"/>
      <c r="CH191" s="171" t="s">
        <v>2459</v>
      </c>
      <c r="CI191" s="129" t="s">
        <v>701</v>
      </c>
      <c r="CJ191" s="132">
        <v>44986</v>
      </c>
      <c r="CK191" s="132">
        <v>44986</v>
      </c>
      <c r="CL191" s="132"/>
      <c r="CM191" s="132">
        <v>44986</v>
      </c>
      <c r="CN191" s="133">
        <v>100</v>
      </c>
      <c r="CO191" s="132">
        <v>44986</v>
      </c>
      <c r="CP191" s="132"/>
      <c r="CQ191" s="137" t="s">
        <v>706</v>
      </c>
      <c r="CR191" s="132"/>
      <c r="CS191" s="117"/>
      <c r="CT191" s="132"/>
      <c r="CU191" s="133"/>
      <c r="CV191" s="137" t="s">
        <v>4382</v>
      </c>
      <c r="CW191" s="117"/>
      <c r="CX191" s="236"/>
      <c r="CY191" s="236"/>
      <c r="CZ191" s="117">
        <v>45021</v>
      </c>
      <c r="DA191" s="117">
        <v>45021</v>
      </c>
      <c r="DB191" s="117"/>
      <c r="DC191" s="117">
        <v>45021</v>
      </c>
      <c r="DD191" s="133">
        <v>100</v>
      </c>
      <c r="DE191" s="117">
        <v>45021</v>
      </c>
      <c r="DF191" s="138"/>
      <c r="DG191" s="138">
        <v>45019</v>
      </c>
      <c r="DH191" s="139" t="s">
        <v>4413</v>
      </c>
      <c r="DI191" s="117">
        <v>45034</v>
      </c>
      <c r="DJ191" s="117">
        <v>45034</v>
      </c>
      <c r="DK191" s="117">
        <v>45034</v>
      </c>
      <c r="DL191" s="117">
        <v>45034</v>
      </c>
      <c r="DM191" s="117"/>
      <c r="DN191" s="117"/>
      <c r="DO191" s="117"/>
      <c r="DP191" s="117"/>
      <c r="DQ191" s="140"/>
      <c r="DR191" s="117"/>
      <c r="DS191" s="117"/>
      <c r="DT191" s="117"/>
      <c r="DU191" s="117"/>
      <c r="DV191" s="117"/>
      <c r="DW191" s="117"/>
      <c r="DX191" s="133"/>
      <c r="DY191" s="117"/>
      <c r="DZ191" s="117"/>
      <c r="EA191" s="117">
        <v>45038</v>
      </c>
      <c r="EB191" s="117">
        <v>45038</v>
      </c>
      <c r="EC191" s="117"/>
      <c r="ED191" s="117">
        <v>45038</v>
      </c>
      <c r="EE191" s="116">
        <v>100</v>
      </c>
      <c r="EF191" s="117">
        <v>45038</v>
      </c>
      <c r="EG191" s="117" t="s">
        <v>1044</v>
      </c>
      <c r="EH191" s="117">
        <v>45038</v>
      </c>
      <c r="EI191" s="117">
        <v>45038</v>
      </c>
      <c r="EJ191" s="117"/>
      <c r="EK191" s="117">
        <v>45038</v>
      </c>
      <c r="EL191" s="116">
        <v>100</v>
      </c>
      <c r="EM191" s="117">
        <v>45038</v>
      </c>
      <c r="EN191" s="122" t="s">
        <v>1044</v>
      </c>
      <c r="EO191" s="141"/>
      <c r="EP191" s="141"/>
      <c r="EQ191" s="141"/>
      <c r="ER191" s="141"/>
      <c r="ES191" s="141"/>
      <c r="ET191" s="141"/>
      <c r="EU191" s="141"/>
      <c r="EV191" s="117"/>
      <c r="EW191" s="117"/>
      <c r="EX191" s="117"/>
      <c r="EY191" s="117"/>
      <c r="EZ191" s="117"/>
      <c r="FA191" s="117"/>
      <c r="FB191" s="117"/>
      <c r="FC191" s="117">
        <v>45046</v>
      </c>
      <c r="FD191" s="117">
        <v>45046</v>
      </c>
      <c r="FE191" s="117">
        <v>45046</v>
      </c>
      <c r="FF191" s="117">
        <v>45048</v>
      </c>
      <c r="FG191" s="133">
        <v>50</v>
      </c>
      <c r="FH191" s="133"/>
      <c r="FI191" s="117"/>
      <c r="FJ191" s="142"/>
      <c r="FK191" s="142"/>
      <c r="FL191" s="143"/>
      <c r="FM191" s="143"/>
      <c r="FN191" s="139"/>
      <c r="FO191" s="142"/>
      <c r="FP191" s="142"/>
      <c r="FQ191" s="143"/>
      <c r="FR191" s="143"/>
      <c r="FS191" s="139"/>
    </row>
    <row r="192" spans="1:175" ht="20.100000000000001" customHeight="1" x14ac:dyDescent="0.5">
      <c r="A192" s="109">
        <v>191</v>
      </c>
      <c r="B192" s="109" t="s">
        <v>674</v>
      </c>
      <c r="C192" s="109">
        <v>191</v>
      </c>
      <c r="D192" s="110" t="s">
        <v>675</v>
      </c>
      <c r="E192" s="110" t="s">
        <v>676</v>
      </c>
      <c r="F192" s="110" t="s">
        <v>1751</v>
      </c>
      <c r="G192" s="111" t="s">
        <v>259</v>
      </c>
      <c r="H192" s="110" t="s">
        <v>2451</v>
      </c>
      <c r="I192" s="110" t="s">
        <v>2460</v>
      </c>
      <c r="J192" s="110"/>
      <c r="K192" s="111" t="s">
        <v>2461</v>
      </c>
      <c r="L192" s="111"/>
      <c r="M192" s="111" t="s">
        <v>2462</v>
      </c>
      <c r="N192" s="111" t="s">
        <v>682</v>
      </c>
      <c r="O192" s="111" t="s">
        <v>2463</v>
      </c>
      <c r="P192" s="113">
        <v>14.3502831986538</v>
      </c>
      <c r="Q192" s="113">
        <v>100.377426066213</v>
      </c>
      <c r="R192" s="341" t="s">
        <v>2464</v>
      </c>
      <c r="S192" s="114"/>
      <c r="T192" s="115" t="s">
        <v>2465</v>
      </c>
      <c r="U192" s="115" t="s">
        <v>2466</v>
      </c>
      <c r="V192" s="115"/>
      <c r="W192" s="342" t="s">
        <v>2467</v>
      </c>
      <c r="X192" s="342"/>
      <c r="Y192" s="115"/>
      <c r="Z192" s="181"/>
      <c r="AA192" s="181"/>
      <c r="AB192" s="342"/>
      <c r="AC192" s="342"/>
      <c r="AD192" s="166" t="s">
        <v>1762</v>
      </c>
      <c r="AE192" s="166" t="s">
        <v>1763</v>
      </c>
      <c r="AF192" s="117" t="s">
        <v>690</v>
      </c>
      <c r="AG192" s="132">
        <v>44963</v>
      </c>
      <c r="AH192" s="168" t="s">
        <v>691</v>
      </c>
      <c r="AI192" s="118" t="s">
        <v>692</v>
      </c>
      <c r="AJ192" s="145">
        <v>8</v>
      </c>
      <c r="AK192" s="146">
        <v>8</v>
      </c>
      <c r="AL192" s="146">
        <v>3.6</v>
      </c>
      <c r="AM192" s="146">
        <v>64</v>
      </c>
      <c r="AN192" s="147">
        <v>1</v>
      </c>
      <c r="AO192" s="147">
        <v>3</v>
      </c>
      <c r="AP192" s="240"/>
      <c r="AQ192" s="147" t="s">
        <v>1368</v>
      </c>
      <c r="AR192" s="147">
        <v>3</v>
      </c>
      <c r="AS192" s="147"/>
      <c r="AT192" s="138">
        <v>44964</v>
      </c>
      <c r="AU192" s="294" t="s">
        <v>2371</v>
      </c>
      <c r="AV192" s="234" t="s">
        <v>725</v>
      </c>
      <c r="AW192" s="235"/>
      <c r="AX192" s="236"/>
      <c r="AY192" s="236"/>
      <c r="AZ192" s="236"/>
      <c r="BA192" s="236"/>
      <c r="BB192" s="236"/>
      <c r="BC192" s="236"/>
      <c r="BD192" s="235" t="s">
        <v>698</v>
      </c>
      <c r="BE192" s="235"/>
      <c r="BF192" s="235"/>
      <c r="BG192" s="237" t="s">
        <v>699</v>
      </c>
      <c r="BH192" s="237" t="s">
        <v>1964</v>
      </c>
      <c r="BI192" s="237" t="s">
        <v>701</v>
      </c>
      <c r="BJ192" s="238"/>
      <c r="BK192" s="238"/>
      <c r="BL192" s="153"/>
      <c r="BM192" s="154"/>
      <c r="BN192" s="111" t="s">
        <v>2463</v>
      </c>
      <c r="BO192" s="319" t="s">
        <v>2463</v>
      </c>
      <c r="BP192" s="317"/>
      <c r="BQ192" s="116" t="s">
        <v>704</v>
      </c>
      <c r="BR192" s="116" t="s">
        <v>1143</v>
      </c>
      <c r="BS192" s="132">
        <v>44963</v>
      </c>
      <c r="BT192" s="133">
        <v>100</v>
      </c>
      <c r="BU192" s="132">
        <v>44963</v>
      </c>
      <c r="BV192" s="132"/>
      <c r="BW192" s="132"/>
      <c r="BX192" s="134"/>
      <c r="BY192" s="134"/>
      <c r="BZ192" s="134"/>
      <c r="CA192" s="132"/>
      <c r="CB192" s="135"/>
      <c r="CC192" s="132"/>
      <c r="CD192" s="132"/>
      <c r="CE192" s="136"/>
      <c r="CF192" s="136"/>
      <c r="CG192" s="136"/>
      <c r="CH192" s="135"/>
      <c r="CI192" s="129" t="s">
        <v>701</v>
      </c>
      <c r="CJ192" s="132">
        <v>44986</v>
      </c>
      <c r="CK192" s="132">
        <v>44986</v>
      </c>
      <c r="CL192" s="132"/>
      <c r="CM192" s="132">
        <v>44986</v>
      </c>
      <c r="CN192" s="133">
        <v>100</v>
      </c>
      <c r="CO192" s="132">
        <v>44986</v>
      </c>
      <c r="CP192" s="132"/>
      <c r="CQ192" s="137" t="s">
        <v>706</v>
      </c>
      <c r="CR192" s="132"/>
      <c r="CS192" s="117"/>
      <c r="CT192" s="132"/>
      <c r="CU192" s="133"/>
      <c r="CV192" s="137" t="s">
        <v>4382</v>
      </c>
      <c r="CW192" s="117"/>
      <c r="CX192" s="236"/>
      <c r="CY192" s="236"/>
      <c r="CZ192" s="117">
        <v>45003</v>
      </c>
      <c r="DA192" s="117">
        <v>45003</v>
      </c>
      <c r="DB192" s="117"/>
      <c r="DC192" s="117">
        <v>45003</v>
      </c>
      <c r="DD192" s="133">
        <v>100</v>
      </c>
      <c r="DE192" s="117">
        <v>45003</v>
      </c>
      <c r="DF192" s="138"/>
      <c r="DG192" s="138">
        <v>45012</v>
      </c>
      <c r="DH192" s="139" t="s">
        <v>4383</v>
      </c>
      <c r="DI192" s="117">
        <v>45034</v>
      </c>
      <c r="DJ192" s="117">
        <v>45034</v>
      </c>
      <c r="DK192" s="117">
        <v>45034</v>
      </c>
      <c r="DL192" s="117">
        <v>45034</v>
      </c>
      <c r="DM192" s="117"/>
      <c r="DN192" s="117"/>
      <c r="DO192" s="117"/>
      <c r="DP192" s="117"/>
      <c r="DQ192" s="140"/>
      <c r="DR192" s="117"/>
      <c r="DS192" s="117"/>
      <c r="DT192" s="117"/>
      <c r="DU192" s="117"/>
      <c r="DV192" s="117"/>
      <c r="DW192" s="117"/>
      <c r="DX192" s="133"/>
      <c r="DY192" s="117"/>
      <c r="DZ192" s="117"/>
      <c r="EA192" s="117">
        <v>45035</v>
      </c>
      <c r="EB192" s="117">
        <v>45035</v>
      </c>
      <c r="EC192" s="117"/>
      <c r="ED192" s="117">
        <v>45035</v>
      </c>
      <c r="EE192" s="116">
        <v>100</v>
      </c>
      <c r="EF192" s="117">
        <v>45035</v>
      </c>
      <c r="EG192" s="117" t="s">
        <v>780</v>
      </c>
      <c r="EH192" s="117">
        <v>45035</v>
      </c>
      <c r="EI192" s="117">
        <v>45035</v>
      </c>
      <c r="EJ192" s="117">
        <v>45035</v>
      </c>
      <c r="EK192" s="117">
        <v>45036</v>
      </c>
      <c r="EL192" s="116">
        <v>60</v>
      </c>
      <c r="EM192" s="117"/>
      <c r="EN192" s="122" t="s">
        <v>780</v>
      </c>
      <c r="EO192" s="141"/>
      <c r="EP192" s="141"/>
      <c r="EQ192" s="141"/>
      <c r="ER192" s="141"/>
      <c r="ES192" s="141"/>
      <c r="ET192" s="141"/>
      <c r="EU192" s="141"/>
      <c r="EV192" s="117"/>
      <c r="EW192" s="117"/>
      <c r="EX192" s="117"/>
      <c r="EY192" s="117"/>
      <c r="EZ192" s="117"/>
      <c r="FA192" s="117"/>
      <c r="FB192" s="117"/>
      <c r="FC192" s="117">
        <v>45046</v>
      </c>
      <c r="FD192" s="117">
        <v>45046</v>
      </c>
      <c r="FE192" s="117">
        <v>45046</v>
      </c>
      <c r="FF192" s="117">
        <v>45048</v>
      </c>
      <c r="FG192" s="133">
        <v>50</v>
      </c>
      <c r="FH192" s="133"/>
      <c r="FI192" s="117"/>
      <c r="FJ192" s="142"/>
      <c r="FK192" s="142"/>
      <c r="FL192" s="143"/>
      <c r="FM192" s="143"/>
      <c r="FN192" s="139"/>
      <c r="FO192" s="142"/>
      <c r="FP192" s="142"/>
      <c r="FQ192" s="143"/>
      <c r="FR192" s="143"/>
      <c r="FS192" s="139"/>
    </row>
    <row r="193" spans="1:175" ht="20.100000000000001" customHeight="1" x14ac:dyDescent="0.5">
      <c r="A193" s="109">
        <v>192</v>
      </c>
      <c r="B193" s="109" t="s">
        <v>674</v>
      </c>
      <c r="C193" s="109">
        <v>192</v>
      </c>
      <c r="D193" s="110" t="s">
        <v>675</v>
      </c>
      <c r="E193" s="110" t="s">
        <v>676</v>
      </c>
      <c r="F193" s="110" t="s">
        <v>1751</v>
      </c>
      <c r="G193" s="111" t="s">
        <v>259</v>
      </c>
      <c r="H193" s="110" t="s">
        <v>2468</v>
      </c>
      <c r="I193" s="110" t="s">
        <v>2469</v>
      </c>
      <c r="J193" s="110"/>
      <c r="K193" s="111" t="s">
        <v>2470</v>
      </c>
      <c r="L193" s="111" t="s">
        <v>2375</v>
      </c>
      <c r="M193" s="111"/>
      <c r="N193" s="111" t="s">
        <v>682</v>
      </c>
      <c r="O193" s="111" t="s">
        <v>2471</v>
      </c>
      <c r="P193" s="113">
        <v>14.389572469954</v>
      </c>
      <c r="Q193" s="113">
        <v>100.435578293204</v>
      </c>
      <c r="R193" s="114" t="s">
        <v>2472</v>
      </c>
      <c r="S193" s="114"/>
      <c r="T193" s="115" t="s">
        <v>2473</v>
      </c>
      <c r="U193" s="343" t="s">
        <v>2474</v>
      </c>
      <c r="V193" s="343"/>
      <c r="W193" s="115" t="s">
        <v>2475</v>
      </c>
      <c r="X193" s="115"/>
      <c r="Y193" s="115"/>
      <c r="Z193" s="181"/>
      <c r="AA193" s="181"/>
      <c r="AB193" s="115"/>
      <c r="AC193" s="115"/>
      <c r="AD193" s="166" t="s">
        <v>1762</v>
      </c>
      <c r="AE193" s="166" t="s">
        <v>1763</v>
      </c>
      <c r="AF193" s="117" t="s">
        <v>690</v>
      </c>
      <c r="AG193" s="132">
        <v>44964</v>
      </c>
      <c r="AH193" s="118" t="s">
        <v>691</v>
      </c>
      <c r="AI193" s="118" t="s">
        <v>692</v>
      </c>
      <c r="AJ193" s="145">
        <v>6</v>
      </c>
      <c r="AK193" s="146">
        <v>9</v>
      </c>
      <c r="AL193" s="146">
        <v>3.6</v>
      </c>
      <c r="AM193" s="146">
        <v>54</v>
      </c>
      <c r="AN193" s="147">
        <v>1</v>
      </c>
      <c r="AO193" s="147">
        <v>2</v>
      </c>
      <c r="AP193" s="240" t="s">
        <v>2476</v>
      </c>
      <c r="AQ193" s="147" t="s">
        <v>848</v>
      </c>
      <c r="AR193" s="147">
        <v>3</v>
      </c>
      <c r="AS193" s="147"/>
      <c r="AT193" s="138">
        <v>44964</v>
      </c>
      <c r="AU193" s="294" t="s">
        <v>2371</v>
      </c>
      <c r="AV193" s="234" t="s">
        <v>696</v>
      </c>
      <c r="AW193" s="235" t="s">
        <v>1386</v>
      </c>
      <c r="AX193" s="236" t="s">
        <v>1057</v>
      </c>
      <c r="AY193" s="236"/>
      <c r="AZ193" s="236"/>
      <c r="BA193" s="236"/>
      <c r="BB193" s="236"/>
      <c r="BC193" s="236"/>
      <c r="BD193" s="235" t="s">
        <v>698</v>
      </c>
      <c r="BE193" s="235"/>
      <c r="BF193" s="235"/>
      <c r="BG193" s="237" t="s">
        <v>699</v>
      </c>
      <c r="BH193" s="237" t="s">
        <v>1964</v>
      </c>
      <c r="BI193" s="237" t="s">
        <v>701</v>
      </c>
      <c r="BJ193" s="238"/>
      <c r="BK193" s="238"/>
      <c r="BL193" s="170" t="s">
        <v>2477</v>
      </c>
      <c r="BM193" s="154"/>
      <c r="BN193" s="111" t="s">
        <v>2471</v>
      </c>
      <c r="BO193" s="319" t="s">
        <v>2471</v>
      </c>
      <c r="BP193" s="317"/>
      <c r="BQ193" s="116" t="s">
        <v>704</v>
      </c>
      <c r="BR193" s="116" t="s">
        <v>1143</v>
      </c>
      <c r="BS193" s="132">
        <v>44964</v>
      </c>
      <c r="BT193" s="133">
        <v>100</v>
      </c>
      <c r="BU193" s="132">
        <v>44964</v>
      </c>
      <c r="BV193" s="132"/>
      <c r="BW193" s="132"/>
      <c r="BX193" s="134"/>
      <c r="BY193" s="134"/>
      <c r="BZ193" s="134"/>
      <c r="CA193" s="132"/>
      <c r="CB193" s="135"/>
      <c r="CC193" s="132"/>
      <c r="CD193" s="132"/>
      <c r="CE193" s="136"/>
      <c r="CF193" s="136"/>
      <c r="CG193" s="136"/>
      <c r="CH193" s="135"/>
      <c r="CI193" s="129" t="s">
        <v>701</v>
      </c>
      <c r="CJ193" s="132">
        <v>45000</v>
      </c>
      <c r="CK193" s="132">
        <v>45000</v>
      </c>
      <c r="CL193" s="132"/>
      <c r="CM193" s="132">
        <v>45000</v>
      </c>
      <c r="CN193" s="133">
        <v>100</v>
      </c>
      <c r="CO193" s="132">
        <v>45000</v>
      </c>
      <c r="CP193" s="117"/>
      <c r="CQ193" s="117">
        <v>45015</v>
      </c>
      <c r="CR193" s="117">
        <v>45015</v>
      </c>
      <c r="CS193" s="117"/>
      <c r="CT193" s="117">
        <v>45015</v>
      </c>
      <c r="CU193" s="133">
        <v>100</v>
      </c>
      <c r="CV193" s="117">
        <v>45015</v>
      </c>
      <c r="CW193" s="117"/>
      <c r="CX193" s="236" t="s">
        <v>1057</v>
      </c>
      <c r="CY193" s="236"/>
      <c r="CZ193" s="117">
        <v>45001</v>
      </c>
      <c r="DA193" s="117">
        <v>45001</v>
      </c>
      <c r="DB193" s="117">
        <v>45001</v>
      </c>
      <c r="DC193" s="117">
        <v>45003</v>
      </c>
      <c r="DD193" s="133">
        <v>90</v>
      </c>
      <c r="DE193" s="117"/>
      <c r="DF193" s="138"/>
      <c r="DG193" s="138">
        <v>45007</v>
      </c>
      <c r="DH193" s="139" t="s">
        <v>4446</v>
      </c>
      <c r="DI193" s="117">
        <v>45042</v>
      </c>
      <c r="DJ193" s="117">
        <v>45042</v>
      </c>
      <c r="DK193" s="117">
        <v>45042</v>
      </c>
      <c r="DL193" s="117">
        <v>45042</v>
      </c>
      <c r="DM193" s="117"/>
      <c r="DN193" s="117"/>
      <c r="DO193" s="117"/>
      <c r="DP193" s="117"/>
      <c r="DQ193" s="140"/>
      <c r="DR193" s="117"/>
      <c r="DS193" s="117"/>
      <c r="DT193" s="117"/>
      <c r="DU193" s="117"/>
      <c r="DV193" s="117"/>
      <c r="DW193" s="117"/>
      <c r="DX193" s="133"/>
      <c r="DY193" s="117"/>
      <c r="DZ193" s="117"/>
      <c r="EA193" s="117">
        <v>45037</v>
      </c>
      <c r="EB193" s="117">
        <v>45037</v>
      </c>
      <c r="EC193" s="117"/>
      <c r="ED193" s="117">
        <v>45037</v>
      </c>
      <c r="EE193" s="116">
        <v>100</v>
      </c>
      <c r="EF193" s="117">
        <v>45037</v>
      </c>
      <c r="EG193" s="117" t="s">
        <v>1044</v>
      </c>
      <c r="EH193" s="117">
        <v>45037</v>
      </c>
      <c r="EI193" s="117">
        <v>45037</v>
      </c>
      <c r="EJ193" s="117"/>
      <c r="EK193" s="117">
        <v>45037</v>
      </c>
      <c r="EL193" s="116">
        <v>100</v>
      </c>
      <c r="EM193" s="117">
        <v>45037</v>
      </c>
      <c r="EN193" s="122" t="s">
        <v>1044</v>
      </c>
      <c r="EO193" s="141"/>
      <c r="EP193" s="141"/>
      <c r="EQ193" s="141"/>
      <c r="ER193" s="141"/>
      <c r="ES193" s="141"/>
      <c r="ET193" s="141"/>
      <c r="EU193" s="141"/>
      <c r="EV193" s="117"/>
      <c r="EW193" s="117"/>
      <c r="EX193" s="117"/>
      <c r="EY193" s="117"/>
      <c r="EZ193" s="117"/>
      <c r="FA193" s="117"/>
      <c r="FB193" s="117"/>
      <c r="FC193" s="117">
        <v>45046</v>
      </c>
      <c r="FD193" s="117">
        <v>45046</v>
      </c>
      <c r="FE193" s="117">
        <v>45046</v>
      </c>
      <c r="FF193" s="117">
        <v>45047</v>
      </c>
      <c r="FG193" s="133">
        <v>70</v>
      </c>
      <c r="FH193" s="133"/>
      <c r="FI193" s="117"/>
      <c r="FJ193" s="142"/>
      <c r="FK193" s="142"/>
      <c r="FL193" s="143">
        <v>243347</v>
      </c>
      <c r="FM193" s="143">
        <v>243347</v>
      </c>
      <c r="FN193" s="139" t="s">
        <v>708</v>
      </c>
      <c r="FO193" s="142"/>
      <c r="FP193" s="142"/>
      <c r="FQ193" s="143">
        <v>243347</v>
      </c>
      <c r="FR193" s="143">
        <v>243347</v>
      </c>
      <c r="FS193" s="139" t="s">
        <v>708</v>
      </c>
    </row>
    <row r="194" spans="1:175" ht="20.100000000000001" customHeight="1" x14ac:dyDescent="0.5">
      <c r="A194" s="109">
        <v>193</v>
      </c>
      <c r="B194" s="109" t="s">
        <v>674</v>
      </c>
      <c r="C194" s="109">
        <v>193</v>
      </c>
      <c r="D194" s="110" t="s">
        <v>675</v>
      </c>
      <c r="E194" s="110" t="s">
        <v>676</v>
      </c>
      <c r="F194" s="110" t="s">
        <v>1202</v>
      </c>
      <c r="G194" s="111" t="s">
        <v>294</v>
      </c>
      <c r="H194" s="110" t="s">
        <v>2478</v>
      </c>
      <c r="I194" s="110" t="s">
        <v>2479</v>
      </c>
      <c r="J194" s="110"/>
      <c r="K194" s="111" t="s">
        <v>2480</v>
      </c>
      <c r="L194" s="111"/>
      <c r="M194" s="111"/>
      <c r="N194" s="111" t="s">
        <v>1207</v>
      </c>
      <c r="O194" s="112" t="s">
        <v>2481</v>
      </c>
      <c r="P194" s="113">
        <v>12.919213475202501</v>
      </c>
      <c r="Q194" s="113">
        <v>101.209021964328</v>
      </c>
      <c r="R194" s="114" t="s">
        <v>2482</v>
      </c>
      <c r="S194" s="114" t="s">
        <v>2483</v>
      </c>
      <c r="T194" s="115"/>
      <c r="U194" s="115"/>
      <c r="V194" s="115"/>
      <c r="W194" s="115" t="s">
        <v>2484</v>
      </c>
      <c r="X194" s="115"/>
      <c r="Y194" s="115"/>
      <c r="Z194" s="181"/>
      <c r="AA194" s="181"/>
      <c r="AB194" s="115"/>
      <c r="AC194" s="115"/>
      <c r="AD194" s="166" t="s">
        <v>1256</v>
      </c>
      <c r="AE194" s="166" t="s">
        <v>1257</v>
      </c>
      <c r="AF194" s="267">
        <v>44981</v>
      </c>
      <c r="AG194" s="267">
        <v>44981</v>
      </c>
      <c r="AH194" s="118" t="s">
        <v>691</v>
      </c>
      <c r="AI194" s="118" t="s">
        <v>692</v>
      </c>
      <c r="AJ194" s="145"/>
      <c r="AK194" s="146"/>
      <c r="AL194" s="146"/>
      <c r="AM194" s="146"/>
      <c r="AN194" s="147"/>
      <c r="AO194" s="147"/>
      <c r="AP194" s="116"/>
      <c r="AQ194" s="147"/>
      <c r="AR194" s="147"/>
      <c r="AS194" s="149"/>
      <c r="AT194" s="122"/>
      <c r="AU194" s="142"/>
      <c r="AV194" s="149"/>
      <c r="AW194" s="150"/>
      <c r="AX194" s="149"/>
      <c r="AY194" s="149"/>
      <c r="AZ194" s="149"/>
      <c r="BA194" s="149"/>
      <c r="BB194" s="149"/>
      <c r="BC194" s="149"/>
      <c r="BD194" s="150" t="s">
        <v>698</v>
      </c>
      <c r="BE194" s="150"/>
      <c r="BF194" s="150"/>
      <c r="BG194" s="151" t="s">
        <v>699</v>
      </c>
      <c r="BH194" s="151" t="s">
        <v>1964</v>
      </c>
      <c r="BI194" s="151" t="s">
        <v>701</v>
      </c>
      <c r="BJ194" s="152"/>
      <c r="BK194" s="152"/>
      <c r="BL194" s="153"/>
      <c r="BM194" s="154"/>
      <c r="BN194" s="111" t="s">
        <v>2481</v>
      </c>
      <c r="BO194" s="311" t="s">
        <v>2481</v>
      </c>
      <c r="BP194" s="196"/>
      <c r="BQ194" s="269" t="s">
        <v>1215</v>
      </c>
      <c r="BR194" s="269" t="s">
        <v>705</v>
      </c>
      <c r="BS194" s="267">
        <v>44981</v>
      </c>
      <c r="BT194" s="133">
        <v>100</v>
      </c>
      <c r="BU194" s="132">
        <v>44981</v>
      </c>
      <c r="BV194" s="132"/>
      <c r="BW194" s="132"/>
      <c r="BX194" s="134"/>
      <c r="BY194" s="134"/>
      <c r="BZ194" s="134"/>
      <c r="CA194" s="132"/>
      <c r="CB194" s="135"/>
      <c r="CC194" s="132"/>
      <c r="CD194" s="132"/>
      <c r="CE194" s="136"/>
      <c r="CF194" s="136"/>
      <c r="CG194" s="136"/>
      <c r="CH194" s="135" t="s">
        <v>2485</v>
      </c>
      <c r="CI194" s="129"/>
      <c r="CJ194" s="117">
        <v>45017</v>
      </c>
      <c r="CK194" s="117">
        <v>45019</v>
      </c>
      <c r="CL194" s="117"/>
      <c r="CM194" s="117">
        <v>45019</v>
      </c>
      <c r="CN194" s="133">
        <v>100</v>
      </c>
      <c r="CO194" s="117">
        <v>45019</v>
      </c>
      <c r="CP194" s="240"/>
      <c r="CQ194" s="117">
        <v>45019</v>
      </c>
      <c r="CR194" s="117">
        <v>45019</v>
      </c>
      <c r="CS194" s="240"/>
      <c r="CT194" s="117">
        <v>45019</v>
      </c>
      <c r="CU194" s="133">
        <v>100</v>
      </c>
      <c r="CV194" s="117">
        <v>45019</v>
      </c>
      <c r="CW194" s="129" t="s">
        <v>2486</v>
      </c>
      <c r="CX194" s="149"/>
      <c r="CY194" s="149"/>
      <c r="CZ194" s="117">
        <v>45017</v>
      </c>
      <c r="DA194" s="117">
        <v>45019</v>
      </c>
      <c r="DB194" s="117"/>
      <c r="DC194" s="117">
        <v>45019</v>
      </c>
      <c r="DD194" s="133">
        <v>100</v>
      </c>
      <c r="DE194" s="117">
        <v>45019</v>
      </c>
      <c r="DF194" s="138"/>
      <c r="DG194" s="138">
        <v>45023</v>
      </c>
      <c r="DH194" s="139" t="s">
        <v>4387</v>
      </c>
      <c r="DI194" s="117">
        <v>45041</v>
      </c>
      <c r="DJ194" s="117">
        <v>45041</v>
      </c>
      <c r="DK194" s="117">
        <v>45041</v>
      </c>
      <c r="DL194" s="117">
        <v>45041</v>
      </c>
      <c r="DM194" s="240"/>
      <c r="DN194" s="240"/>
      <c r="DO194" s="240"/>
      <c r="DP194" s="240"/>
      <c r="DQ194" s="271"/>
      <c r="DR194" s="240"/>
      <c r="DS194" s="240"/>
      <c r="DT194" s="117">
        <v>45058</v>
      </c>
      <c r="DU194" s="117"/>
      <c r="DV194" s="117"/>
      <c r="DW194" s="117"/>
      <c r="DX194" s="133"/>
      <c r="DY194" s="117"/>
      <c r="DZ194" s="240"/>
      <c r="EA194" s="117">
        <v>45042</v>
      </c>
      <c r="EB194" s="117">
        <v>45042</v>
      </c>
      <c r="EC194" s="240"/>
      <c r="ED194" s="117">
        <v>45042</v>
      </c>
      <c r="EE194" s="116">
        <v>100</v>
      </c>
      <c r="EF194" s="117">
        <v>45042</v>
      </c>
      <c r="EG194" s="240" t="s">
        <v>4522</v>
      </c>
      <c r="EH194" s="117">
        <v>45052</v>
      </c>
      <c r="EI194" s="117">
        <v>45052</v>
      </c>
      <c r="EJ194" s="117"/>
      <c r="EK194" s="117">
        <v>45052</v>
      </c>
      <c r="EL194" s="133">
        <v>100</v>
      </c>
      <c r="EM194" s="117">
        <v>45052</v>
      </c>
      <c r="EN194" s="122" t="s">
        <v>4523</v>
      </c>
      <c r="EO194" s="141"/>
      <c r="EP194" s="141"/>
      <c r="EQ194" s="141"/>
      <c r="ER194" s="141"/>
      <c r="ES194" s="141"/>
      <c r="ET194" s="141"/>
      <c r="EU194" s="141"/>
      <c r="EV194" s="240"/>
      <c r="EW194" s="240"/>
      <c r="EX194" s="240"/>
      <c r="EY194" s="240"/>
      <c r="EZ194" s="240"/>
      <c r="FA194" s="240"/>
      <c r="FB194" s="240"/>
      <c r="FC194" s="117">
        <v>45054</v>
      </c>
      <c r="FD194" s="117">
        <v>45054</v>
      </c>
      <c r="FE194" s="117">
        <v>45054</v>
      </c>
      <c r="FF194" s="117">
        <v>45055</v>
      </c>
      <c r="FG194" s="133">
        <v>70</v>
      </c>
      <c r="FH194" s="133"/>
      <c r="FI194" s="117"/>
      <c r="FJ194" s="142"/>
      <c r="FK194" s="142"/>
      <c r="FL194" s="143">
        <v>243347</v>
      </c>
      <c r="FM194" s="143">
        <v>243347</v>
      </c>
      <c r="FN194" s="139" t="s">
        <v>708</v>
      </c>
      <c r="FO194" s="142"/>
      <c r="FP194" s="142"/>
      <c r="FQ194" s="143">
        <v>243347</v>
      </c>
      <c r="FR194" s="143">
        <v>243347</v>
      </c>
      <c r="FS194" s="139" t="s">
        <v>708</v>
      </c>
    </row>
    <row r="195" spans="1:175" ht="20.100000000000001" customHeight="1" x14ac:dyDescent="0.5">
      <c r="A195" s="109">
        <v>194</v>
      </c>
      <c r="B195" s="109" t="s">
        <v>674</v>
      </c>
      <c r="C195" s="109">
        <v>194</v>
      </c>
      <c r="D195" s="110" t="s">
        <v>675</v>
      </c>
      <c r="E195" s="110" t="s">
        <v>676</v>
      </c>
      <c r="F195" s="110" t="s">
        <v>1202</v>
      </c>
      <c r="G195" s="111" t="s">
        <v>294</v>
      </c>
      <c r="H195" s="110" t="s">
        <v>2478</v>
      </c>
      <c r="I195" s="110" t="s">
        <v>2479</v>
      </c>
      <c r="J195" s="110"/>
      <c r="K195" s="111" t="s">
        <v>2487</v>
      </c>
      <c r="L195" s="111"/>
      <c r="M195" s="111"/>
      <c r="N195" s="111" t="s">
        <v>1207</v>
      </c>
      <c r="O195" s="112" t="s">
        <v>2489</v>
      </c>
      <c r="P195" s="113">
        <v>12.890115708740201</v>
      </c>
      <c r="Q195" s="113">
        <v>101.270996636885</v>
      </c>
      <c r="R195" s="114"/>
      <c r="S195" s="114"/>
      <c r="T195" s="115"/>
      <c r="U195" s="115"/>
      <c r="V195" s="115"/>
      <c r="W195" s="115" t="s">
        <v>2490</v>
      </c>
      <c r="X195" s="115"/>
      <c r="Y195" s="115"/>
      <c r="Z195" s="181"/>
      <c r="AA195" s="181"/>
      <c r="AB195" s="115"/>
      <c r="AC195" s="115"/>
      <c r="AD195" s="166" t="s">
        <v>1256</v>
      </c>
      <c r="AE195" s="166" t="s">
        <v>1257</v>
      </c>
      <c r="AF195" s="267">
        <v>44981</v>
      </c>
      <c r="AG195" s="267">
        <v>44981</v>
      </c>
      <c r="AH195" s="118" t="s">
        <v>691</v>
      </c>
      <c r="AI195" s="118" t="s">
        <v>692</v>
      </c>
      <c r="AJ195" s="145"/>
      <c r="AK195" s="146"/>
      <c r="AL195" s="146"/>
      <c r="AM195" s="146"/>
      <c r="AN195" s="147"/>
      <c r="AO195" s="147"/>
      <c r="AP195" s="116"/>
      <c r="AQ195" s="147"/>
      <c r="AR195" s="147"/>
      <c r="AS195" s="149"/>
      <c r="AT195" s="122"/>
      <c r="AU195" s="142"/>
      <c r="AV195" s="149"/>
      <c r="AW195" s="150"/>
      <c r="AX195" s="149"/>
      <c r="AY195" s="149"/>
      <c r="AZ195" s="149"/>
      <c r="BA195" s="149"/>
      <c r="BB195" s="149"/>
      <c r="BC195" s="149"/>
      <c r="BD195" s="150" t="s">
        <v>698</v>
      </c>
      <c r="BE195" s="150"/>
      <c r="BF195" s="150"/>
      <c r="BG195" s="151" t="s">
        <v>699</v>
      </c>
      <c r="BH195" s="151" t="s">
        <v>1964</v>
      </c>
      <c r="BI195" s="151" t="s">
        <v>701</v>
      </c>
      <c r="BJ195" s="152"/>
      <c r="BK195" s="152"/>
      <c r="BL195" s="153"/>
      <c r="BM195" s="154"/>
      <c r="BN195" s="111" t="s">
        <v>2489</v>
      </c>
      <c r="BO195" s="257" t="s">
        <v>2488</v>
      </c>
      <c r="BP195" s="257" t="s">
        <v>703</v>
      </c>
      <c r="BQ195" s="269" t="s">
        <v>1215</v>
      </c>
      <c r="BR195" s="269" t="s">
        <v>705</v>
      </c>
      <c r="BS195" s="267">
        <v>44981</v>
      </c>
      <c r="BT195" s="133">
        <v>100</v>
      </c>
      <c r="BU195" s="132">
        <v>44981</v>
      </c>
      <c r="BV195" s="132"/>
      <c r="BW195" s="132"/>
      <c r="BX195" s="134"/>
      <c r="BY195" s="134"/>
      <c r="BZ195" s="134"/>
      <c r="CA195" s="132"/>
      <c r="CB195" s="135"/>
      <c r="CC195" s="132"/>
      <c r="CD195" s="132"/>
      <c r="CE195" s="136"/>
      <c r="CF195" s="136"/>
      <c r="CG195" s="136"/>
      <c r="CH195" s="135"/>
      <c r="CI195" s="129"/>
      <c r="CJ195" s="132">
        <v>44995</v>
      </c>
      <c r="CK195" s="132">
        <v>44995</v>
      </c>
      <c r="CL195" s="132"/>
      <c r="CM195" s="132">
        <v>44995</v>
      </c>
      <c r="CN195" s="133">
        <v>100</v>
      </c>
      <c r="CO195" s="132">
        <v>44995</v>
      </c>
      <c r="CP195" s="240"/>
      <c r="CQ195" s="132">
        <v>44995</v>
      </c>
      <c r="CR195" s="132">
        <v>44995</v>
      </c>
      <c r="CS195" s="240"/>
      <c r="CT195" s="132">
        <v>44995</v>
      </c>
      <c r="CU195" s="133">
        <v>100</v>
      </c>
      <c r="CV195" s="117">
        <v>44995</v>
      </c>
      <c r="CW195" s="116"/>
      <c r="CX195" s="149"/>
      <c r="CY195" s="149"/>
      <c r="CZ195" s="117">
        <v>45007</v>
      </c>
      <c r="DA195" s="117">
        <v>45007</v>
      </c>
      <c r="DB195" s="117"/>
      <c r="DC195" s="117">
        <v>45007</v>
      </c>
      <c r="DD195" s="133">
        <v>100</v>
      </c>
      <c r="DE195" s="117">
        <v>45007</v>
      </c>
      <c r="DF195" s="138"/>
      <c r="DG195" s="138">
        <v>45007</v>
      </c>
      <c r="DH195" s="139" t="s">
        <v>4446</v>
      </c>
      <c r="DI195" s="117">
        <v>45028</v>
      </c>
      <c r="DJ195" s="117">
        <v>45028</v>
      </c>
      <c r="DK195" s="117">
        <v>45028</v>
      </c>
      <c r="DL195" s="117">
        <v>45028</v>
      </c>
      <c r="DM195" s="240"/>
      <c r="DN195" s="240"/>
      <c r="DO195" s="240"/>
      <c r="DP195" s="240"/>
      <c r="DQ195" s="271"/>
      <c r="DR195" s="240"/>
      <c r="DS195" s="240"/>
      <c r="DT195" s="117">
        <v>45057</v>
      </c>
      <c r="DU195" s="117"/>
      <c r="DV195" s="117"/>
      <c r="DW195" s="117"/>
      <c r="DX195" s="133"/>
      <c r="DY195" s="117"/>
      <c r="DZ195" s="240"/>
      <c r="EA195" s="117">
        <v>45039</v>
      </c>
      <c r="EB195" s="117">
        <v>45039</v>
      </c>
      <c r="EC195" s="240"/>
      <c r="ED195" s="117">
        <v>45039</v>
      </c>
      <c r="EE195" s="116">
        <v>100</v>
      </c>
      <c r="EF195" s="117">
        <v>45039</v>
      </c>
      <c r="EG195" s="117" t="s">
        <v>2491</v>
      </c>
      <c r="EH195" s="117">
        <v>45039</v>
      </c>
      <c r="EI195" s="117">
        <v>45039</v>
      </c>
      <c r="EJ195" s="117">
        <v>45039</v>
      </c>
      <c r="EK195" s="117">
        <v>45040</v>
      </c>
      <c r="EL195" s="116">
        <v>60</v>
      </c>
      <c r="EM195" s="117"/>
      <c r="EN195" s="122" t="s">
        <v>2491</v>
      </c>
      <c r="EO195" s="141"/>
      <c r="EP195" s="141"/>
      <c r="EQ195" s="141"/>
      <c r="ER195" s="141"/>
      <c r="ES195" s="141"/>
      <c r="ET195" s="141"/>
      <c r="EU195" s="141"/>
      <c r="EV195" s="240"/>
      <c r="EW195" s="240"/>
      <c r="EX195" s="240"/>
      <c r="EY195" s="240"/>
      <c r="EZ195" s="240"/>
      <c r="FA195" s="240"/>
      <c r="FB195" s="240"/>
      <c r="FC195" s="117">
        <v>45054</v>
      </c>
      <c r="FD195" s="117">
        <v>45054</v>
      </c>
      <c r="FE195" s="117">
        <v>45054</v>
      </c>
      <c r="FF195" s="117">
        <v>45055</v>
      </c>
      <c r="FG195" s="133">
        <v>70</v>
      </c>
      <c r="FH195" s="133"/>
      <c r="FI195" s="117"/>
      <c r="FJ195" s="142"/>
      <c r="FK195" s="142"/>
      <c r="FL195" s="143">
        <v>243349</v>
      </c>
      <c r="FM195" s="143">
        <v>243349</v>
      </c>
      <c r="FN195" s="139" t="s">
        <v>708</v>
      </c>
      <c r="FO195" s="142"/>
      <c r="FP195" s="142"/>
      <c r="FQ195" s="143">
        <v>243349</v>
      </c>
      <c r="FR195" s="143">
        <v>243349</v>
      </c>
      <c r="FS195" s="157" t="s">
        <v>729</v>
      </c>
    </row>
    <row r="196" spans="1:175" ht="20.100000000000001" customHeight="1" x14ac:dyDescent="0.5">
      <c r="A196" s="109">
        <v>195</v>
      </c>
      <c r="B196" s="109" t="s">
        <v>674</v>
      </c>
      <c r="C196" s="109">
        <v>195</v>
      </c>
      <c r="D196" s="110" t="s">
        <v>675</v>
      </c>
      <c r="E196" s="110" t="s">
        <v>676</v>
      </c>
      <c r="F196" s="110" t="s">
        <v>1202</v>
      </c>
      <c r="G196" s="111" t="s">
        <v>294</v>
      </c>
      <c r="H196" s="110" t="s">
        <v>2478</v>
      </c>
      <c r="I196" s="110" t="s">
        <v>2492</v>
      </c>
      <c r="J196" s="110"/>
      <c r="K196" s="111" t="s">
        <v>4528</v>
      </c>
      <c r="L196" s="111" t="s">
        <v>2493</v>
      </c>
      <c r="M196" s="111"/>
      <c r="N196" s="111" t="s">
        <v>1207</v>
      </c>
      <c r="O196" s="112" t="s">
        <v>2494</v>
      </c>
      <c r="P196" s="113">
        <v>13.052210885586501</v>
      </c>
      <c r="Q196" s="113">
        <v>101.196999357309</v>
      </c>
      <c r="R196" s="114" t="s">
        <v>2495</v>
      </c>
      <c r="S196" s="114" t="s">
        <v>2496</v>
      </c>
      <c r="T196" s="115"/>
      <c r="U196" s="115"/>
      <c r="V196" s="115"/>
      <c r="W196" s="115" t="s">
        <v>2497</v>
      </c>
      <c r="X196" s="115"/>
      <c r="Y196" s="115"/>
      <c r="Z196" s="181"/>
      <c r="AA196" s="181"/>
      <c r="AB196" s="115"/>
      <c r="AC196" s="115"/>
      <c r="AD196" s="166" t="s">
        <v>1256</v>
      </c>
      <c r="AE196" s="166" t="s">
        <v>1257</v>
      </c>
      <c r="AF196" s="267">
        <v>44981</v>
      </c>
      <c r="AG196" s="132">
        <v>44980</v>
      </c>
      <c r="AH196" s="118" t="s">
        <v>691</v>
      </c>
      <c r="AI196" s="118" t="s">
        <v>692</v>
      </c>
      <c r="AJ196" s="145">
        <v>8</v>
      </c>
      <c r="AK196" s="146">
        <v>6</v>
      </c>
      <c r="AL196" s="146">
        <v>3</v>
      </c>
      <c r="AM196" s="146">
        <v>48</v>
      </c>
      <c r="AN196" s="147">
        <v>1</v>
      </c>
      <c r="AO196" s="147">
        <v>1</v>
      </c>
      <c r="AP196" s="116" t="s">
        <v>2498</v>
      </c>
      <c r="AQ196" s="147" t="s">
        <v>1236</v>
      </c>
      <c r="AR196" s="147">
        <v>3</v>
      </c>
      <c r="AS196" s="149"/>
      <c r="AT196" s="122"/>
      <c r="AU196" s="142"/>
      <c r="AV196" s="149"/>
      <c r="AW196" s="150"/>
      <c r="AX196" s="149"/>
      <c r="AY196" s="149"/>
      <c r="AZ196" s="149"/>
      <c r="BA196" s="149"/>
      <c r="BB196" s="149"/>
      <c r="BC196" s="149"/>
      <c r="BD196" s="150"/>
      <c r="BE196" s="150" t="s">
        <v>1247</v>
      </c>
      <c r="BF196" s="150">
        <v>1</v>
      </c>
      <c r="BG196" s="151"/>
      <c r="BH196" s="151" t="s">
        <v>1964</v>
      </c>
      <c r="BI196" s="151"/>
      <c r="BJ196" s="152"/>
      <c r="BK196" s="152"/>
      <c r="BL196" s="153"/>
      <c r="BM196" s="154"/>
      <c r="BN196" s="111" t="s">
        <v>2494</v>
      </c>
      <c r="BO196" s="311" t="s">
        <v>2494</v>
      </c>
      <c r="BP196" s="196"/>
      <c r="BQ196" s="269" t="s">
        <v>1215</v>
      </c>
      <c r="BR196" s="116" t="s">
        <v>705</v>
      </c>
      <c r="BS196" s="132">
        <v>44980</v>
      </c>
      <c r="BT196" s="133">
        <v>100</v>
      </c>
      <c r="BU196" s="132">
        <v>44980</v>
      </c>
      <c r="BV196" s="132"/>
      <c r="BW196" s="132"/>
      <c r="BX196" s="134"/>
      <c r="BY196" s="134"/>
      <c r="BZ196" s="134"/>
      <c r="CA196" s="132"/>
      <c r="CB196" s="135"/>
      <c r="CC196" s="132"/>
      <c r="CD196" s="132" t="s">
        <v>1248</v>
      </c>
      <c r="CE196" s="270" t="s">
        <v>1287</v>
      </c>
      <c r="CF196" s="270"/>
      <c r="CG196" s="270"/>
      <c r="CH196" s="135"/>
      <c r="CI196" s="129"/>
      <c r="CJ196" s="117">
        <v>45014</v>
      </c>
      <c r="CK196" s="117">
        <v>45014</v>
      </c>
      <c r="CL196" s="132"/>
      <c r="CM196" s="117">
        <v>45014</v>
      </c>
      <c r="CN196" s="133">
        <v>100</v>
      </c>
      <c r="CO196" s="117">
        <v>45014</v>
      </c>
      <c r="CP196" s="240"/>
      <c r="CQ196" s="132">
        <v>45014</v>
      </c>
      <c r="CR196" s="132">
        <v>45014</v>
      </c>
      <c r="CS196" s="240"/>
      <c r="CT196" s="117">
        <v>45014</v>
      </c>
      <c r="CU196" s="133">
        <v>100</v>
      </c>
      <c r="CV196" s="117">
        <v>45014</v>
      </c>
      <c r="CW196" s="129"/>
      <c r="CX196" s="149"/>
      <c r="CY196" s="149"/>
      <c r="CZ196" s="117">
        <v>45014</v>
      </c>
      <c r="DA196" s="117">
        <v>45014</v>
      </c>
      <c r="DB196" s="117"/>
      <c r="DC196" s="117">
        <v>45015</v>
      </c>
      <c r="DD196" s="133">
        <v>100</v>
      </c>
      <c r="DE196" s="117">
        <v>45015</v>
      </c>
      <c r="DF196" s="138"/>
      <c r="DG196" s="138">
        <v>45012</v>
      </c>
      <c r="DH196" s="139" t="s">
        <v>4383</v>
      </c>
      <c r="DI196" s="117">
        <v>45037</v>
      </c>
      <c r="DJ196" s="117">
        <v>45037</v>
      </c>
      <c r="DK196" s="117">
        <v>45037</v>
      </c>
      <c r="DL196" s="117">
        <v>45037</v>
      </c>
      <c r="DM196" s="240"/>
      <c r="DN196" s="240"/>
      <c r="DO196" s="240"/>
      <c r="DP196" s="240"/>
      <c r="DQ196" s="271"/>
      <c r="DR196" s="240"/>
      <c r="DS196" s="240"/>
      <c r="DT196" s="117">
        <v>45058</v>
      </c>
      <c r="DU196" s="117"/>
      <c r="DV196" s="117"/>
      <c r="DW196" s="117"/>
      <c r="DX196" s="133"/>
      <c r="DY196" s="117"/>
      <c r="DZ196" s="240"/>
      <c r="EA196" s="117">
        <v>45042</v>
      </c>
      <c r="EB196" s="117">
        <v>45042</v>
      </c>
      <c r="EC196" s="240"/>
      <c r="ED196" s="117">
        <v>45042</v>
      </c>
      <c r="EE196" s="116">
        <v>100</v>
      </c>
      <c r="EF196" s="117">
        <v>45042</v>
      </c>
      <c r="EG196" s="240" t="s">
        <v>4522</v>
      </c>
      <c r="EH196" s="117">
        <v>45051</v>
      </c>
      <c r="EI196" s="117">
        <v>45051</v>
      </c>
      <c r="EJ196" s="117"/>
      <c r="EK196" s="117">
        <v>45051</v>
      </c>
      <c r="EL196" s="133">
        <v>100</v>
      </c>
      <c r="EM196" s="117">
        <v>45051</v>
      </c>
      <c r="EN196" s="122" t="s">
        <v>4529</v>
      </c>
      <c r="EO196" s="141"/>
      <c r="EP196" s="141"/>
      <c r="EQ196" s="141"/>
      <c r="ER196" s="141"/>
      <c r="ES196" s="141"/>
      <c r="ET196" s="141"/>
      <c r="EU196" s="141"/>
      <c r="EV196" s="240"/>
      <c r="EW196" s="240"/>
      <c r="EX196" s="240"/>
      <c r="EY196" s="240"/>
      <c r="EZ196" s="240"/>
      <c r="FA196" s="240"/>
      <c r="FB196" s="240"/>
      <c r="FC196" s="117">
        <v>45054</v>
      </c>
      <c r="FD196" s="117">
        <v>45054</v>
      </c>
      <c r="FE196" s="117">
        <v>45054</v>
      </c>
      <c r="FF196" s="117">
        <v>45055</v>
      </c>
      <c r="FG196" s="133">
        <v>70</v>
      </c>
      <c r="FH196" s="133"/>
      <c r="FI196" s="117"/>
      <c r="FJ196" s="142"/>
      <c r="FK196" s="142"/>
      <c r="FL196" s="143">
        <v>243341</v>
      </c>
      <c r="FM196" s="143">
        <v>243341</v>
      </c>
      <c r="FN196" s="139" t="s">
        <v>708</v>
      </c>
      <c r="FO196" s="142"/>
      <c r="FP196" s="142"/>
      <c r="FQ196" s="143">
        <v>243341</v>
      </c>
      <c r="FR196" s="143">
        <v>243341</v>
      </c>
      <c r="FS196" s="139" t="s">
        <v>708</v>
      </c>
    </row>
    <row r="197" spans="1:175" ht="20.100000000000001" customHeight="1" x14ac:dyDescent="0.5">
      <c r="A197" s="109">
        <v>196</v>
      </c>
      <c r="B197" s="109" t="s">
        <v>674</v>
      </c>
      <c r="C197" s="109">
        <v>196</v>
      </c>
      <c r="D197" s="110" t="s">
        <v>675</v>
      </c>
      <c r="E197" s="110" t="s">
        <v>676</v>
      </c>
      <c r="F197" s="110" t="s">
        <v>1202</v>
      </c>
      <c r="G197" s="111" t="s">
        <v>294</v>
      </c>
      <c r="H197" s="110" t="s">
        <v>2478</v>
      </c>
      <c r="I197" s="110" t="s">
        <v>2478</v>
      </c>
      <c r="J197" s="110"/>
      <c r="K197" s="344" t="s">
        <v>4530</v>
      </c>
      <c r="L197" s="111" t="s">
        <v>2493</v>
      </c>
      <c r="M197" s="111"/>
      <c r="N197" s="111" t="s">
        <v>1207</v>
      </c>
      <c r="O197" s="112" t="s">
        <v>2499</v>
      </c>
      <c r="P197" s="113">
        <v>12.979646972244501</v>
      </c>
      <c r="Q197" s="113">
        <v>101.211972266175</v>
      </c>
      <c r="R197" s="114" t="s">
        <v>2500</v>
      </c>
      <c r="S197" s="114" t="s">
        <v>2501</v>
      </c>
      <c r="T197" s="115"/>
      <c r="U197" s="115"/>
      <c r="V197" s="115"/>
      <c r="W197" s="115" t="s">
        <v>2502</v>
      </c>
      <c r="X197" s="115"/>
      <c r="Y197" s="115"/>
      <c r="Z197" s="181"/>
      <c r="AA197" s="181"/>
      <c r="AB197" s="115"/>
      <c r="AC197" s="115"/>
      <c r="AD197" s="166" t="s">
        <v>1256</v>
      </c>
      <c r="AE197" s="166" t="s">
        <v>1257</v>
      </c>
      <c r="AF197" s="267">
        <v>44981</v>
      </c>
      <c r="AG197" s="267">
        <v>44981</v>
      </c>
      <c r="AH197" s="118" t="s">
        <v>691</v>
      </c>
      <c r="AI197" s="118" t="s">
        <v>692</v>
      </c>
      <c r="AJ197" s="145"/>
      <c r="AK197" s="146"/>
      <c r="AL197" s="146"/>
      <c r="AM197" s="146"/>
      <c r="AN197" s="147"/>
      <c r="AO197" s="147"/>
      <c r="AP197" s="116"/>
      <c r="AQ197" s="147"/>
      <c r="AR197" s="147"/>
      <c r="AS197" s="149"/>
      <c r="AT197" s="122"/>
      <c r="AU197" s="142"/>
      <c r="AV197" s="149"/>
      <c r="AW197" s="150"/>
      <c r="AX197" s="149"/>
      <c r="AY197" s="149"/>
      <c r="AZ197" s="149"/>
      <c r="BA197" s="149"/>
      <c r="BB197" s="149"/>
      <c r="BC197" s="149"/>
      <c r="BD197" s="150"/>
      <c r="BE197" s="150" t="s">
        <v>1247</v>
      </c>
      <c r="BF197" s="150">
        <v>1</v>
      </c>
      <c r="BG197" s="151"/>
      <c r="BH197" s="151" t="s">
        <v>1964</v>
      </c>
      <c r="BI197" s="151"/>
      <c r="BJ197" s="152"/>
      <c r="BK197" s="152"/>
      <c r="BL197" s="153"/>
      <c r="BM197" s="154"/>
      <c r="BN197" s="111" t="s">
        <v>2499</v>
      </c>
      <c r="BO197" s="311" t="s">
        <v>2499</v>
      </c>
      <c r="BP197" s="196"/>
      <c r="BQ197" s="269" t="s">
        <v>1215</v>
      </c>
      <c r="BR197" s="269" t="s">
        <v>705</v>
      </c>
      <c r="BS197" s="267">
        <v>44981</v>
      </c>
      <c r="BT197" s="133">
        <v>100</v>
      </c>
      <c r="BU197" s="132">
        <v>44981</v>
      </c>
      <c r="BV197" s="132"/>
      <c r="BW197" s="132"/>
      <c r="BX197" s="134"/>
      <c r="BY197" s="134"/>
      <c r="BZ197" s="134"/>
      <c r="CA197" s="132"/>
      <c r="CB197" s="135"/>
      <c r="CC197" s="132"/>
      <c r="CD197" s="132" t="s">
        <v>1248</v>
      </c>
      <c r="CE197" s="270" t="s">
        <v>1287</v>
      </c>
      <c r="CF197" s="270"/>
      <c r="CG197" s="270"/>
      <c r="CH197" s="135"/>
      <c r="CI197" s="129"/>
      <c r="CJ197" s="117">
        <v>45015</v>
      </c>
      <c r="CK197" s="132">
        <v>45015</v>
      </c>
      <c r="CL197" s="132"/>
      <c r="CM197" s="132">
        <v>45015</v>
      </c>
      <c r="CN197" s="133">
        <v>100</v>
      </c>
      <c r="CO197" s="117">
        <v>45015</v>
      </c>
      <c r="CP197" s="240"/>
      <c r="CQ197" s="117">
        <v>45015</v>
      </c>
      <c r="CR197" s="117">
        <v>45015</v>
      </c>
      <c r="CS197" s="240"/>
      <c r="CT197" s="117">
        <v>45015</v>
      </c>
      <c r="CU197" s="133">
        <v>100</v>
      </c>
      <c r="CV197" s="117">
        <v>45015</v>
      </c>
      <c r="CW197" s="129"/>
      <c r="CX197" s="149"/>
      <c r="CY197" s="149"/>
      <c r="CZ197" s="117">
        <v>45015</v>
      </c>
      <c r="DA197" s="117">
        <v>45015</v>
      </c>
      <c r="DB197" s="117"/>
      <c r="DC197" s="117">
        <v>45015</v>
      </c>
      <c r="DD197" s="133">
        <v>100</v>
      </c>
      <c r="DE197" s="117">
        <v>45015</v>
      </c>
      <c r="DF197" s="138"/>
      <c r="DG197" s="138">
        <v>45012</v>
      </c>
      <c r="DH197" s="139" t="s">
        <v>4383</v>
      </c>
      <c r="DI197" s="117">
        <v>45041</v>
      </c>
      <c r="DJ197" s="117">
        <v>45041</v>
      </c>
      <c r="DK197" s="117">
        <v>45041</v>
      </c>
      <c r="DL197" s="117">
        <v>45041</v>
      </c>
      <c r="DM197" s="240"/>
      <c r="DN197" s="240"/>
      <c r="DO197" s="240"/>
      <c r="DP197" s="240"/>
      <c r="DQ197" s="271"/>
      <c r="DR197" s="240"/>
      <c r="DS197" s="240"/>
      <c r="DT197" s="117">
        <v>45058</v>
      </c>
      <c r="DU197" s="117"/>
      <c r="DV197" s="117"/>
      <c r="DW197" s="117"/>
      <c r="DX197" s="133"/>
      <c r="DY197" s="117"/>
      <c r="DZ197" s="240"/>
      <c r="EA197" s="117">
        <v>45042</v>
      </c>
      <c r="EB197" s="117">
        <v>45042</v>
      </c>
      <c r="EC197" s="240"/>
      <c r="ED197" s="117">
        <v>45042</v>
      </c>
      <c r="EE197" s="116">
        <v>100</v>
      </c>
      <c r="EF197" s="117">
        <v>45042</v>
      </c>
      <c r="EG197" s="240" t="s">
        <v>4522</v>
      </c>
      <c r="EH197" s="117">
        <v>45051</v>
      </c>
      <c r="EI197" s="117">
        <v>45051</v>
      </c>
      <c r="EJ197" s="117"/>
      <c r="EK197" s="117">
        <v>45051</v>
      </c>
      <c r="EL197" s="133">
        <v>100</v>
      </c>
      <c r="EM197" s="117">
        <v>45051</v>
      </c>
      <c r="EN197" s="122" t="s">
        <v>4529</v>
      </c>
      <c r="EO197" s="141"/>
      <c r="EP197" s="141"/>
      <c r="EQ197" s="141"/>
      <c r="ER197" s="141"/>
      <c r="ES197" s="141"/>
      <c r="ET197" s="141"/>
      <c r="EU197" s="141"/>
      <c r="EV197" s="240"/>
      <c r="EW197" s="240"/>
      <c r="EX197" s="240"/>
      <c r="EY197" s="240"/>
      <c r="EZ197" s="240"/>
      <c r="FA197" s="240"/>
      <c r="FB197" s="240"/>
      <c r="FC197" s="117">
        <v>45054</v>
      </c>
      <c r="FD197" s="117">
        <v>45054</v>
      </c>
      <c r="FE197" s="117">
        <v>45054</v>
      </c>
      <c r="FF197" s="117">
        <v>45055</v>
      </c>
      <c r="FG197" s="133">
        <v>70</v>
      </c>
      <c r="FH197" s="133"/>
      <c r="FI197" s="117"/>
      <c r="FJ197" s="142"/>
      <c r="FK197" s="142"/>
      <c r="FL197" s="143">
        <v>243347</v>
      </c>
      <c r="FM197" s="143">
        <v>243347</v>
      </c>
      <c r="FN197" s="139" t="s">
        <v>708</v>
      </c>
      <c r="FO197" s="142"/>
      <c r="FP197" s="142"/>
      <c r="FQ197" s="143">
        <v>243347</v>
      </c>
      <c r="FR197" s="143">
        <v>243347</v>
      </c>
      <c r="FS197" s="139" t="s">
        <v>708</v>
      </c>
    </row>
    <row r="198" spans="1:175" ht="20.100000000000001" customHeight="1" x14ac:dyDescent="0.5">
      <c r="A198" s="109">
        <v>197</v>
      </c>
      <c r="B198" s="109" t="s">
        <v>674</v>
      </c>
      <c r="C198" s="109">
        <v>197</v>
      </c>
      <c r="D198" s="110" t="s">
        <v>675</v>
      </c>
      <c r="E198" s="110" t="s">
        <v>676</v>
      </c>
      <c r="F198" s="110" t="s">
        <v>1202</v>
      </c>
      <c r="G198" s="111" t="s">
        <v>294</v>
      </c>
      <c r="H198" s="110" t="s">
        <v>2503</v>
      </c>
      <c r="I198" s="110" t="s">
        <v>2504</v>
      </c>
      <c r="J198" s="110"/>
      <c r="K198" s="111" t="s">
        <v>2505</v>
      </c>
      <c r="L198" s="111" t="s">
        <v>2493</v>
      </c>
      <c r="M198" s="111"/>
      <c r="N198" s="111" t="s">
        <v>1207</v>
      </c>
      <c r="O198" s="112" t="s">
        <v>2506</v>
      </c>
      <c r="P198" s="113">
        <v>12.8556142063434</v>
      </c>
      <c r="Q198" s="113">
        <v>101.30039690850199</v>
      </c>
      <c r="R198" s="114" t="s">
        <v>2507</v>
      </c>
      <c r="S198" s="114" t="s">
        <v>2508</v>
      </c>
      <c r="T198" s="115"/>
      <c r="U198" s="115"/>
      <c r="V198" s="115"/>
      <c r="W198" s="115" t="s">
        <v>2509</v>
      </c>
      <c r="X198" s="115"/>
      <c r="Y198" s="115"/>
      <c r="Z198" s="181"/>
      <c r="AA198" s="181"/>
      <c r="AB198" s="115"/>
      <c r="AC198" s="115"/>
      <c r="AD198" s="166" t="s">
        <v>1256</v>
      </c>
      <c r="AE198" s="166" t="s">
        <v>1257</v>
      </c>
      <c r="AF198" s="267">
        <v>44981</v>
      </c>
      <c r="AG198" s="203">
        <v>44981</v>
      </c>
      <c r="AH198" s="118" t="s">
        <v>691</v>
      </c>
      <c r="AI198" s="118" t="s">
        <v>692</v>
      </c>
      <c r="AJ198" s="145"/>
      <c r="AK198" s="146"/>
      <c r="AL198" s="146"/>
      <c r="AM198" s="146"/>
      <c r="AN198" s="147"/>
      <c r="AO198" s="147"/>
      <c r="AP198" s="116"/>
      <c r="AQ198" s="147"/>
      <c r="AR198" s="147"/>
      <c r="AS198" s="149"/>
      <c r="AT198" s="122"/>
      <c r="AU198" s="142"/>
      <c r="AV198" s="149"/>
      <c r="AW198" s="150"/>
      <c r="AX198" s="149"/>
      <c r="AY198" s="149"/>
      <c r="AZ198" s="149"/>
      <c r="BA198" s="149"/>
      <c r="BB198" s="149"/>
      <c r="BC198" s="149"/>
      <c r="BD198" s="150" t="s">
        <v>698</v>
      </c>
      <c r="BE198" s="150"/>
      <c r="BF198" s="150"/>
      <c r="BG198" s="151" t="s">
        <v>699</v>
      </c>
      <c r="BH198" s="151" t="s">
        <v>1964</v>
      </c>
      <c r="BI198" s="151" t="s">
        <v>701</v>
      </c>
      <c r="BJ198" s="152"/>
      <c r="BK198" s="152"/>
      <c r="BL198" s="153"/>
      <c r="BM198" s="154"/>
      <c r="BN198" s="111" t="s">
        <v>2506</v>
      </c>
      <c r="BO198" s="311" t="s">
        <v>2506</v>
      </c>
      <c r="BP198" s="196"/>
      <c r="BQ198" s="269" t="s">
        <v>1215</v>
      </c>
      <c r="BR198" s="269" t="s">
        <v>705</v>
      </c>
      <c r="BS198" s="203">
        <v>44981</v>
      </c>
      <c r="BT198" s="133">
        <v>100</v>
      </c>
      <c r="BU198" s="132">
        <v>44981</v>
      </c>
      <c r="BV198" s="132"/>
      <c r="BW198" s="132"/>
      <c r="BX198" s="134"/>
      <c r="BY198" s="134"/>
      <c r="BZ198" s="134"/>
      <c r="CA198" s="132"/>
      <c r="CB198" s="135"/>
      <c r="CC198" s="132"/>
      <c r="CD198" s="132"/>
      <c r="CE198" s="136"/>
      <c r="CF198" s="136"/>
      <c r="CG198" s="136"/>
      <c r="CH198" s="135"/>
      <c r="CI198" s="129"/>
      <c r="CJ198" s="132">
        <v>44995</v>
      </c>
      <c r="CK198" s="132">
        <v>44998</v>
      </c>
      <c r="CL198" s="132"/>
      <c r="CM198" s="132">
        <v>44998</v>
      </c>
      <c r="CN198" s="133">
        <v>100</v>
      </c>
      <c r="CO198" s="132">
        <v>44998</v>
      </c>
      <c r="CP198" s="240"/>
      <c r="CQ198" s="132">
        <v>44998</v>
      </c>
      <c r="CR198" s="132">
        <v>44998</v>
      </c>
      <c r="CS198" s="240"/>
      <c r="CT198" s="132">
        <v>44998</v>
      </c>
      <c r="CU198" s="133">
        <v>100</v>
      </c>
      <c r="CV198" s="132">
        <v>44998</v>
      </c>
      <c r="CW198" s="116"/>
      <c r="CX198" s="149"/>
      <c r="CY198" s="149"/>
      <c r="CZ198" s="117">
        <v>45006</v>
      </c>
      <c r="DA198" s="117">
        <v>45006</v>
      </c>
      <c r="DB198" s="117"/>
      <c r="DC198" s="117">
        <v>45006</v>
      </c>
      <c r="DD198" s="133">
        <v>100</v>
      </c>
      <c r="DE198" s="117">
        <v>45006</v>
      </c>
      <c r="DF198" s="138"/>
      <c r="DG198" s="138">
        <v>45007</v>
      </c>
      <c r="DH198" s="139" t="s">
        <v>4446</v>
      </c>
      <c r="DI198" s="117">
        <v>45027</v>
      </c>
      <c r="DJ198" s="117">
        <v>45027</v>
      </c>
      <c r="DK198" s="117">
        <v>45027</v>
      </c>
      <c r="DL198" s="117">
        <v>45027</v>
      </c>
      <c r="DM198" s="240"/>
      <c r="DN198" s="240"/>
      <c r="DO198" s="240"/>
      <c r="DP198" s="240"/>
      <c r="DQ198" s="271"/>
      <c r="DR198" s="240"/>
      <c r="DS198" s="240"/>
      <c r="DT198" s="117">
        <v>45057</v>
      </c>
      <c r="DU198" s="117"/>
      <c r="DV198" s="117"/>
      <c r="DW198" s="117"/>
      <c r="DX198" s="133"/>
      <c r="DY198" s="117"/>
      <c r="DZ198" s="240"/>
      <c r="EA198" s="117">
        <v>45039</v>
      </c>
      <c r="EB198" s="117">
        <v>45039</v>
      </c>
      <c r="EC198" s="240"/>
      <c r="ED198" s="117">
        <v>45039</v>
      </c>
      <c r="EE198" s="116">
        <v>100</v>
      </c>
      <c r="EF198" s="117">
        <v>45039</v>
      </c>
      <c r="EG198" s="117" t="s">
        <v>2510</v>
      </c>
      <c r="EH198" s="117">
        <v>45039</v>
      </c>
      <c r="EI198" s="117">
        <v>45039</v>
      </c>
      <c r="EJ198" s="117">
        <v>45039</v>
      </c>
      <c r="EK198" s="117">
        <v>45040</v>
      </c>
      <c r="EL198" s="116">
        <v>60</v>
      </c>
      <c r="EM198" s="117"/>
      <c r="EN198" s="122" t="s">
        <v>2510</v>
      </c>
      <c r="EO198" s="141"/>
      <c r="EP198" s="141"/>
      <c r="EQ198" s="141"/>
      <c r="ER198" s="141"/>
      <c r="ES198" s="141"/>
      <c r="ET198" s="141"/>
      <c r="EU198" s="141"/>
      <c r="EV198" s="240"/>
      <c r="EW198" s="240"/>
      <c r="EX198" s="240"/>
      <c r="EY198" s="240"/>
      <c r="EZ198" s="240"/>
      <c r="FA198" s="240"/>
      <c r="FB198" s="240"/>
      <c r="FC198" s="117">
        <v>45056</v>
      </c>
      <c r="FD198" s="117">
        <v>45055</v>
      </c>
      <c r="FE198" s="117">
        <v>45055</v>
      </c>
      <c r="FF198" s="117">
        <v>45056</v>
      </c>
      <c r="FG198" s="133">
        <v>70</v>
      </c>
      <c r="FH198" s="117"/>
      <c r="FI198" s="117"/>
      <c r="FJ198" s="142"/>
      <c r="FK198" s="142"/>
      <c r="FL198" s="143">
        <v>243350</v>
      </c>
      <c r="FM198" s="143">
        <v>243350</v>
      </c>
      <c r="FN198" s="139" t="s">
        <v>708</v>
      </c>
      <c r="FO198" s="142"/>
      <c r="FP198" s="142"/>
      <c r="FQ198" s="143">
        <v>243350</v>
      </c>
      <c r="FR198" s="143">
        <v>243350</v>
      </c>
      <c r="FS198" s="139" t="s">
        <v>708</v>
      </c>
    </row>
    <row r="199" spans="1:175" ht="20.100000000000001" customHeight="1" x14ac:dyDescent="0.5">
      <c r="A199" s="109">
        <v>198</v>
      </c>
      <c r="B199" s="109" t="s">
        <v>674</v>
      </c>
      <c r="C199" s="109">
        <v>198</v>
      </c>
      <c r="D199" s="110" t="s">
        <v>675</v>
      </c>
      <c r="E199" s="110" t="s">
        <v>676</v>
      </c>
      <c r="F199" s="110" t="s">
        <v>1202</v>
      </c>
      <c r="G199" s="111" t="s">
        <v>294</v>
      </c>
      <c r="H199" s="110" t="s">
        <v>2511</v>
      </c>
      <c r="I199" s="110" t="s">
        <v>2512</v>
      </c>
      <c r="J199" s="110"/>
      <c r="K199" s="111" t="s">
        <v>2513</v>
      </c>
      <c r="L199" s="111" t="s">
        <v>2493</v>
      </c>
      <c r="M199" s="111"/>
      <c r="N199" s="111" t="s">
        <v>1207</v>
      </c>
      <c r="O199" s="112" t="s">
        <v>2514</v>
      </c>
      <c r="P199" s="113">
        <v>12.714769110761701</v>
      </c>
      <c r="Q199" s="113">
        <v>101.032888193158</v>
      </c>
      <c r="R199" s="114" t="s">
        <v>2515</v>
      </c>
      <c r="S199" s="114" t="s">
        <v>933</v>
      </c>
      <c r="T199" s="115"/>
      <c r="U199" s="115"/>
      <c r="V199" s="115"/>
      <c r="W199" s="115" t="s">
        <v>2516</v>
      </c>
      <c r="X199" s="115"/>
      <c r="Y199" s="115"/>
      <c r="Z199" s="181"/>
      <c r="AA199" s="181"/>
      <c r="AB199" s="115"/>
      <c r="AC199" s="115"/>
      <c r="AD199" s="166" t="s">
        <v>1423</v>
      </c>
      <c r="AE199" s="166" t="s">
        <v>1424</v>
      </c>
      <c r="AF199" s="267">
        <v>44981</v>
      </c>
      <c r="AG199" s="273">
        <v>44985</v>
      </c>
      <c r="AH199" s="118" t="s">
        <v>691</v>
      </c>
      <c r="AI199" s="118" t="s">
        <v>692</v>
      </c>
      <c r="AJ199" s="145"/>
      <c r="AK199" s="146"/>
      <c r="AL199" s="146"/>
      <c r="AM199" s="146"/>
      <c r="AN199" s="147"/>
      <c r="AO199" s="147"/>
      <c r="AP199" s="116"/>
      <c r="AQ199" s="147"/>
      <c r="AR199" s="147"/>
      <c r="AS199" s="149"/>
      <c r="AT199" s="122"/>
      <c r="AU199" s="142"/>
      <c r="AV199" s="149"/>
      <c r="AW199" s="150"/>
      <c r="AX199" s="149"/>
      <c r="AY199" s="149"/>
      <c r="AZ199" s="149"/>
      <c r="BA199" s="149"/>
      <c r="BB199" s="149"/>
      <c r="BC199" s="149"/>
      <c r="BD199" s="150" t="s">
        <v>698</v>
      </c>
      <c r="BE199" s="150"/>
      <c r="BF199" s="150"/>
      <c r="BG199" s="151" t="s">
        <v>699</v>
      </c>
      <c r="BH199" s="151" t="s">
        <v>1964</v>
      </c>
      <c r="BI199" s="151" t="s">
        <v>701</v>
      </c>
      <c r="BJ199" s="152"/>
      <c r="BK199" s="152"/>
      <c r="BL199" s="153"/>
      <c r="BM199" s="154"/>
      <c r="BN199" s="111" t="s">
        <v>2514</v>
      </c>
      <c r="BO199" s="311" t="s">
        <v>2514</v>
      </c>
      <c r="BP199" s="196"/>
      <c r="BQ199" s="269" t="s">
        <v>1215</v>
      </c>
      <c r="BR199" s="269" t="s">
        <v>705</v>
      </c>
      <c r="BS199" s="273">
        <v>44985</v>
      </c>
      <c r="BT199" s="133">
        <v>100</v>
      </c>
      <c r="BU199" s="132">
        <v>44985</v>
      </c>
      <c r="BV199" s="132"/>
      <c r="BW199" s="132"/>
      <c r="BX199" s="134"/>
      <c r="BY199" s="134"/>
      <c r="BZ199" s="134"/>
      <c r="CA199" s="132"/>
      <c r="CB199" s="135"/>
      <c r="CC199" s="132"/>
      <c r="CD199" s="132"/>
      <c r="CE199" s="136"/>
      <c r="CF199" s="136"/>
      <c r="CG199" s="136"/>
      <c r="CH199" s="135"/>
      <c r="CI199" s="129"/>
      <c r="CJ199" s="132">
        <v>44996</v>
      </c>
      <c r="CK199" s="132">
        <v>44996</v>
      </c>
      <c r="CL199" s="132"/>
      <c r="CM199" s="132">
        <v>44996</v>
      </c>
      <c r="CN199" s="133">
        <v>100</v>
      </c>
      <c r="CO199" s="132">
        <v>44996</v>
      </c>
      <c r="CP199" s="240"/>
      <c r="CQ199" s="132">
        <v>44996</v>
      </c>
      <c r="CR199" s="132">
        <v>44996</v>
      </c>
      <c r="CS199" s="240"/>
      <c r="CT199" s="132">
        <v>44996</v>
      </c>
      <c r="CU199" s="133">
        <v>100</v>
      </c>
      <c r="CV199" s="117">
        <v>44996</v>
      </c>
      <c r="CW199" s="116" t="s">
        <v>2517</v>
      </c>
      <c r="CX199" s="149"/>
      <c r="CY199" s="149"/>
      <c r="CZ199" s="117">
        <v>45006</v>
      </c>
      <c r="DA199" s="117">
        <v>45006</v>
      </c>
      <c r="DB199" s="117"/>
      <c r="DC199" s="117">
        <v>45006</v>
      </c>
      <c r="DD199" s="133">
        <v>100</v>
      </c>
      <c r="DE199" s="117">
        <v>45006</v>
      </c>
      <c r="DF199" s="138"/>
      <c r="DG199" s="138">
        <v>45007</v>
      </c>
      <c r="DH199" s="139" t="s">
        <v>4446</v>
      </c>
      <c r="DI199" s="117">
        <v>45034</v>
      </c>
      <c r="DJ199" s="117">
        <v>45034</v>
      </c>
      <c r="DK199" s="117">
        <v>45034</v>
      </c>
      <c r="DL199" s="117">
        <v>45034</v>
      </c>
      <c r="DM199" s="240"/>
      <c r="DN199" s="240"/>
      <c r="DO199" s="240"/>
      <c r="DP199" s="240"/>
      <c r="DQ199" s="271"/>
      <c r="DR199" s="240"/>
      <c r="DS199" s="240"/>
      <c r="DT199" s="117">
        <v>45056</v>
      </c>
      <c r="DU199" s="117"/>
      <c r="DV199" s="117"/>
      <c r="DW199" s="117"/>
      <c r="DX199" s="133"/>
      <c r="DY199" s="117"/>
      <c r="DZ199" s="240"/>
      <c r="EA199" s="117">
        <v>45039</v>
      </c>
      <c r="EB199" s="117">
        <v>45039</v>
      </c>
      <c r="EC199" s="240"/>
      <c r="ED199" s="117">
        <v>45039</v>
      </c>
      <c r="EE199" s="116">
        <v>100</v>
      </c>
      <c r="EF199" s="117">
        <v>45039</v>
      </c>
      <c r="EG199" s="117" t="s">
        <v>1044</v>
      </c>
      <c r="EH199" s="117">
        <v>45039</v>
      </c>
      <c r="EI199" s="117">
        <v>45039</v>
      </c>
      <c r="EJ199" s="117"/>
      <c r="EK199" s="117">
        <v>45039</v>
      </c>
      <c r="EL199" s="116">
        <v>100</v>
      </c>
      <c r="EM199" s="117">
        <v>45039</v>
      </c>
      <c r="EN199" s="122" t="s">
        <v>1044</v>
      </c>
      <c r="EO199" s="141"/>
      <c r="EP199" s="141"/>
      <c r="EQ199" s="141"/>
      <c r="ER199" s="141"/>
      <c r="ES199" s="141"/>
      <c r="ET199" s="141"/>
      <c r="EU199" s="141"/>
      <c r="EV199" s="240"/>
      <c r="EW199" s="240"/>
      <c r="EX199" s="240"/>
      <c r="EY199" s="240"/>
      <c r="EZ199" s="240"/>
      <c r="FA199" s="240"/>
      <c r="FB199" s="240"/>
      <c r="FC199" s="117">
        <v>45055</v>
      </c>
      <c r="FD199" s="117"/>
      <c r="FE199" s="117"/>
      <c r="FF199" s="117"/>
      <c r="FG199" s="133"/>
      <c r="FH199" s="133"/>
      <c r="FI199" s="117"/>
      <c r="FJ199" s="142"/>
      <c r="FK199" s="142"/>
      <c r="FL199" s="143">
        <v>243341</v>
      </c>
      <c r="FM199" s="143">
        <v>243341</v>
      </c>
      <c r="FN199" s="139" t="s">
        <v>708</v>
      </c>
      <c r="FO199" s="142"/>
      <c r="FP199" s="142"/>
      <c r="FQ199" s="143">
        <v>243341</v>
      </c>
      <c r="FR199" s="143">
        <v>243341</v>
      </c>
      <c r="FS199" s="139" t="s">
        <v>708</v>
      </c>
    </row>
    <row r="200" spans="1:175" ht="20.100000000000001" customHeight="1" x14ac:dyDescent="0.5">
      <c r="A200" s="109">
        <v>199</v>
      </c>
      <c r="B200" s="109" t="s">
        <v>674</v>
      </c>
      <c r="C200" s="109">
        <v>199</v>
      </c>
      <c r="D200" s="110" t="s">
        <v>675</v>
      </c>
      <c r="E200" s="110" t="s">
        <v>676</v>
      </c>
      <c r="F200" s="110" t="s">
        <v>1202</v>
      </c>
      <c r="G200" s="111" t="s">
        <v>294</v>
      </c>
      <c r="H200" s="110" t="s">
        <v>1203</v>
      </c>
      <c r="I200" s="110" t="s">
        <v>2518</v>
      </c>
      <c r="J200" s="110"/>
      <c r="K200" s="111" t="s">
        <v>2519</v>
      </c>
      <c r="L200" s="111" t="s">
        <v>2493</v>
      </c>
      <c r="M200" s="111"/>
      <c r="N200" s="111" t="s">
        <v>1207</v>
      </c>
      <c r="O200" s="112" t="s">
        <v>2520</v>
      </c>
      <c r="P200" s="113">
        <v>12.684763258340601</v>
      </c>
      <c r="Q200" s="113">
        <v>101.236687093157</v>
      </c>
      <c r="R200" s="114" t="s">
        <v>2521</v>
      </c>
      <c r="S200" s="114" t="s">
        <v>2522</v>
      </c>
      <c r="T200" s="115"/>
      <c r="U200" s="115"/>
      <c r="V200" s="115"/>
      <c r="W200" s="115" t="s">
        <v>2523</v>
      </c>
      <c r="X200" s="115"/>
      <c r="Y200" s="115"/>
      <c r="Z200" s="181"/>
      <c r="AA200" s="181"/>
      <c r="AB200" s="115"/>
      <c r="AC200" s="115"/>
      <c r="AD200" s="166" t="s">
        <v>1423</v>
      </c>
      <c r="AE200" s="166" t="s">
        <v>1424</v>
      </c>
      <c r="AF200" s="267">
        <v>44981</v>
      </c>
      <c r="AG200" s="273">
        <v>44985</v>
      </c>
      <c r="AH200" s="118" t="s">
        <v>691</v>
      </c>
      <c r="AI200" s="118" t="s">
        <v>692</v>
      </c>
      <c r="AJ200" s="145"/>
      <c r="AK200" s="146"/>
      <c r="AL200" s="146"/>
      <c r="AM200" s="146"/>
      <c r="AN200" s="147"/>
      <c r="AO200" s="147"/>
      <c r="AP200" s="116"/>
      <c r="AQ200" s="147"/>
      <c r="AR200" s="147"/>
      <c r="AS200" s="149"/>
      <c r="AT200" s="122"/>
      <c r="AU200" s="142"/>
      <c r="AV200" s="149"/>
      <c r="AW200" s="150"/>
      <c r="AX200" s="149"/>
      <c r="AY200" s="149"/>
      <c r="AZ200" s="149"/>
      <c r="BA200" s="149"/>
      <c r="BB200" s="149"/>
      <c r="BC200" s="149"/>
      <c r="BD200" s="150" t="s">
        <v>698</v>
      </c>
      <c r="BE200" s="150"/>
      <c r="BF200" s="150"/>
      <c r="BG200" s="151" t="s">
        <v>699</v>
      </c>
      <c r="BH200" s="151" t="s">
        <v>1964</v>
      </c>
      <c r="BI200" s="151" t="s">
        <v>701</v>
      </c>
      <c r="BJ200" s="152"/>
      <c r="BK200" s="152"/>
      <c r="BL200" s="153"/>
      <c r="BM200" s="154"/>
      <c r="BN200" s="111" t="s">
        <v>2520</v>
      </c>
      <c r="BO200" s="311" t="s">
        <v>2520</v>
      </c>
      <c r="BP200" s="196"/>
      <c r="BQ200" s="269" t="s">
        <v>1215</v>
      </c>
      <c r="BR200" s="269" t="s">
        <v>705</v>
      </c>
      <c r="BS200" s="273">
        <v>44985</v>
      </c>
      <c r="BT200" s="133">
        <v>100</v>
      </c>
      <c r="BU200" s="132">
        <v>44985</v>
      </c>
      <c r="BV200" s="132"/>
      <c r="BW200" s="132"/>
      <c r="BX200" s="134"/>
      <c r="BY200" s="134"/>
      <c r="BZ200" s="134"/>
      <c r="CA200" s="132"/>
      <c r="CB200" s="135"/>
      <c r="CC200" s="132"/>
      <c r="CD200" s="132"/>
      <c r="CE200" s="136"/>
      <c r="CF200" s="136"/>
      <c r="CG200" s="136"/>
      <c r="CH200" s="135"/>
      <c r="CI200" s="129"/>
      <c r="CJ200" s="132">
        <v>45018</v>
      </c>
      <c r="CK200" s="132">
        <v>45018</v>
      </c>
      <c r="CL200" s="132"/>
      <c r="CM200" s="132">
        <v>44988</v>
      </c>
      <c r="CN200" s="133">
        <v>100</v>
      </c>
      <c r="CO200" s="132">
        <v>45020</v>
      </c>
      <c r="CP200" s="240"/>
      <c r="CQ200" s="132">
        <v>45023</v>
      </c>
      <c r="CR200" s="132">
        <v>45020</v>
      </c>
      <c r="CS200" s="240"/>
      <c r="CT200" s="132">
        <v>45020</v>
      </c>
      <c r="CU200" s="133">
        <v>100</v>
      </c>
      <c r="CV200" s="132">
        <v>45020</v>
      </c>
      <c r="CW200" s="129" t="s">
        <v>2524</v>
      </c>
      <c r="CX200" s="149"/>
      <c r="CY200" s="149"/>
      <c r="CZ200" s="222">
        <v>45016</v>
      </c>
      <c r="DA200" s="117">
        <v>45020</v>
      </c>
      <c r="DB200" s="117"/>
      <c r="DC200" s="117">
        <v>45020</v>
      </c>
      <c r="DD200" s="133">
        <v>100</v>
      </c>
      <c r="DE200" s="117">
        <v>45020</v>
      </c>
      <c r="DF200" s="138"/>
      <c r="DG200" s="138">
        <v>45019</v>
      </c>
      <c r="DH200" s="139" t="s">
        <v>4413</v>
      </c>
      <c r="DI200" s="117">
        <v>45043</v>
      </c>
      <c r="DJ200" s="117">
        <v>45043</v>
      </c>
      <c r="DK200" s="117">
        <v>45043</v>
      </c>
      <c r="DL200" s="117">
        <v>45043</v>
      </c>
      <c r="DM200" s="240"/>
      <c r="DN200" s="240"/>
      <c r="DO200" s="240"/>
      <c r="DP200" s="240"/>
      <c r="DQ200" s="271"/>
      <c r="DR200" s="240"/>
      <c r="DS200" s="240"/>
      <c r="DT200" s="117">
        <v>45056</v>
      </c>
      <c r="DU200" s="117"/>
      <c r="DV200" s="117"/>
      <c r="DW200" s="117"/>
      <c r="DX200" s="133"/>
      <c r="DY200" s="117"/>
      <c r="DZ200" s="240"/>
      <c r="EA200" s="117">
        <v>45042</v>
      </c>
      <c r="EB200" s="117">
        <v>45042</v>
      </c>
      <c r="EC200" s="240"/>
      <c r="ED200" s="117">
        <v>45042</v>
      </c>
      <c r="EE200" s="116">
        <v>100</v>
      </c>
      <c r="EF200" s="117">
        <v>45042</v>
      </c>
      <c r="EG200" s="240" t="s">
        <v>4522</v>
      </c>
      <c r="EH200" s="117">
        <v>45051</v>
      </c>
      <c r="EI200" s="117">
        <v>45051</v>
      </c>
      <c r="EJ200" s="117"/>
      <c r="EK200" s="117">
        <v>45051</v>
      </c>
      <c r="EL200" s="133">
        <v>100</v>
      </c>
      <c r="EM200" s="117">
        <v>45051</v>
      </c>
      <c r="EN200" s="122" t="s">
        <v>4529</v>
      </c>
      <c r="EO200" s="141"/>
      <c r="EP200" s="141"/>
      <c r="EQ200" s="141"/>
      <c r="ER200" s="141"/>
      <c r="ES200" s="141"/>
      <c r="ET200" s="141"/>
      <c r="EU200" s="141"/>
      <c r="EV200" s="240"/>
      <c r="EW200" s="240"/>
      <c r="EX200" s="240"/>
      <c r="EY200" s="240"/>
      <c r="EZ200" s="240"/>
      <c r="FA200" s="240"/>
      <c r="FB200" s="240"/>
      <c r="FC200" s="117">
        <v>45055</v>
      </c>
      <c r="FD200" s="117"/>
      <c r="FE200" s="117"/>
      <c r="FF200" s="117"/>
      <c r="FG200" s="133"/>
      <c r="FH200" s="133"/>
      <c r="FI200" s="117"/>
      <c r="FJ200" s="142"/>
      <c r="FK200" s="142"/>
      <c r="FL200" s="143"/>
      <c r="FM200" s="143"/>
      <c r="FN200" s="139"/>
      <c r="FO200" s="142"/>
      <c r="FP200" s="142"/>
      <c r="FQ200" s="143"/>
      <c r="FR200" s="143"/>
      <c r="FS200" s="139"/>
    </row>
    <row r="201" spans="1:175" ht="20.100000000000001" customHeight="1" x14ac:dyDescent="0.5">
      <c r="A201" s="109">
        <v>200</v>
      </c>
      <c r="B201" s="109" t="s">
        <v>674</v>
      </c>
      <c r="C201" s="109">
        <v>200</v>
      </c>
      <c r="D201" s="110" t="s">
        <v>675</v>
      </c>
      <c r="E201" s="110" t="s">
        <v>676</v>
      </c>
      <c r="F201" s="110" t="s">
        <v>1202</v>
      </c>
      <c r="G201" s="111" t="s">
        <v>294</v>
      </c>
      <c r="H201" s="110" t="s">
        <v>2525</v>
      </c>
      <c r="I201" s="110" t="s">
        <v>2525</v>
      </c>
      <c r="J201" s="110"/>
      <c r="K201" s="111" t="s">
        <v>4531</v>
      </c>
      <c r="L201" s="111"/>
      <c r="M201" s="111"/>
      <c r="N201" s="111" t="s">
        <v>1207</v>
      </c>
      <c r="O201" s="112" t="s">
        <v>2526</v>
      </c>
      <c r="P201" s="113">
        <v>12.8679580620826</v>
      </c>
      <c r="Q201" s="113">
        <v>101.14213437731701</v>
      </c>
      <c r="R201" s="114" t="s">
        <v>2527</v>
      </c>
      <c r="S201" s="114" t="s">
        <v>2528</v>
      </c>
      <c r="T201" s="115"/>
      <c r="U201" s="115"/>
      <c r="V201" s="115"/>
      <c r="W201" s="115"/>
      <c r="X201" s="115"/>
      <c r="Y201" s="115"/>
      <c r="Z201" s="181"/>
      <c r="AA201" s="181"/>
      <c r="AB201" s="115"/>
      <c r="AC201" s="115"/>
      <c r="AD201" s="166" t="s">
        <v>1256</v>
      </c>
      <c r="AE201" s="166" t="s">
        <v>1257</v>
      </c>
      <c r="AF201" s="267">
        <v>44981</v>
      </c>
      <c r="AG201" s="203">
        <v>44981</v>
      </c>
      <c r="AH201" s="118" t="s">
        <v>691</v>
      </c>
      <c r="AI201" s="118" t="s">
        <v>692</v>
      </c>
      <c r="AJ201" s="145"/>
      <c r="AK201" s="146"/>
      <c r="AL201" s="146"/>
      <c r="AM201" s="146"/>
      <c r="AN201" s="147"/>
      <c r="AO201" s="147"/>
      <c r="AP201" s="116"/>
      <c r="AQ201" s="147"/>
      <c r="AR201" s="147"/>
      <c r="AS201" s="149"/>
      <c r="AT201" s="122"/>
      <c r="AU201" s="142"/>
      <c r="AV201" s="149"/>
      <c r="AW201" s="150"/>
      <c r="AX201" s="149"/>
      <c r="AY201" s="149"/>
      <c r="AZ201" s="149"/>
      <c r="BA201" s="149"/>
      <c r="BB201" s="149"/>
      <c r="BC201" s="149"/>
      <c r="BD201" s="150" t="s">
        <v>698</v>
      </c>
      <c r="BE201" s="150"/>
      <c r="BF201" s="150"/>
      <c r="BG201" s="151" t="s">
        <v>699</v>
      </c>
      <c r="BH201" s="151" t="s">
        <v>1964</v>
      </c>
      <c r="BI201" s="151" t="s">
        <v>701</v>
      </c>
      <c r="BJ201" s="152"/>
      <c r="BK201" s="152"/>
      <c r="BL201" s="153"/>
      <c r="BM201" s="154"/>
      <c r="BN201" s="111" t="s">
        <v>2526</v>
      </c>
      <c r="BO201" s="311" t="s">
        <v>2526</v>
      </c>
      <c r="BP201" s="196"/>
      <c r="BQ201" s="269" t="s">
        <v>1215</v>
      </c>
      <c r="BR201" s="269" t="s">
        <v>705</v>
      </c>
      <c r="BS201" s="203">
        <v>44981</v>
      </c>
      <c r="BT201" s="133">
        <v>100</v>
      </c>
      <c r="BU201" s="132">
        <v>44981</v>
      </c>
      <c r="BV201" s="132"/>
      <c r="BW201" s="132"/>
      <c r="BX201" s="134"/>
      <c r="BY201" s="134"/>
      <c r="BZ201" s="134"/>
      <c r="CA201" s="132"/>
      <c r="CB201" s="135"/>
      <c r="CC201" s="132"/>
      <c r="CD201" s="132"/>
      <c r="CE201" s="136"/>
      <c r="CF201" s="136"/>
      <c r="CG201" s="136"/>
      <c r="CH201" s="171" t="s">
        <v>2529</v>
      </c>
      <c r="CI201" s="129"/>
      <c r="CJ201" s="117">
        <v>45020</v>
      </c>
      <c r="CK201" s="117">
        <v>45020</v>
      </c>
      <c r="CL201" s="132"/>
      <c r="CM201" s="117">
        <v>45020</v>
      </c>
      <c r="CN201" s="133">
        <v>100</v>
      </c>
      <c r="CO201" s="117">
        <v>45020</v>
      </c>
      <c r="CP201" s="240"/>
      <c r="CQ201" s="117">
        <v>45019</v>
      </c>
      <c r="CR201" s="117">
        <v>45019</v>
      </c>
      <c r="CS201" s="240"/>
      <c r="CT201" s="117">
        <v>45019</v>
      </c>
      <c r="CU201" s="133">
        <v>100</v>
      </c>
      <c r="CV201" s="117">
        <v>45019</v>
      </c>
      <c r="CW201" s="129" t="s">
        <v>2530</v>
      </c>
      <c r="CX201" s="149"/>
      <c r="CY201" s="149"/>
      <c r="CZ201" s="222">
        <v>45015</v>
      </c>
      <c r="DA201" s="117">
        <v>45019</v>
      </c>
      <c r="DB201" s="117"/>
      <c r="DC201" s="117">
        <v>45020</v>
      </c>
      <c r="DD201" s="133">
        <v>100</v>
      </c>
      <c r="DE201" s="117">
        <v>45020</v>
      </c>
      <c r="DF201" s="138"/>
      <c r="DG201" s="138">
        <v>45019</v>
      </c>
      <c r="DH201" s="139" t="s">
        <v>4413</v>
      </c>
      <c r="DI201" s="117">
        <v>45045</v>
      </c>
      <c r="DJ201" s="117">
        <v>45045</v>
      </c>
      <c r="DK201" s="117">
        <v>45045</v>
      </c>
      <c r="DL201" s="117">
        <v>45045</v>
      </c>
      <c r="DM201" s="240"/>
      <c r="DN201" s="240"/>
      <c r="DO201" s="240"/>
      <c r="DP201" s="240"/>
      <c r="DQ201" s="271"/>
      <c r="DR201" s="240"/>
      <c r="DS201" s="240"/>
      <c r="DT201" s="117">
        <v>45057</v>
      </c>
      <c r="DU201" s="117"/>
      <c r="DV201" s="117"/>
      <c r="DW201" s="117"/>
      <c r="DX201" s="133"/>
      <c r="DY201" s="117"/>
      <c r="DZ201" s="240"/>
      <c r="EA201" s="117">
        <v>45042</v>
      </c>
      <c r="EB201" s="117">
        <v>45042</v>
      </c>
      <c r="EC201" s="240"/>
      <c r="ED201" s="117">
        <v>45042</v>
      </c>
      <c r="EE201" s="116">
        <v>100</v>
      </c>
      <c r="EF201" s="117">
        <v>45042</v>
      </c>
      <c r="EG201" s="240" t="s">
        <v>4522</v>
      </c>
      <c r="EH201" s="117">
        <v>45051</v>
      </c>
      <c r="EI201" s="117">
        <v>45051</v>
      </c>
      <c r="EJ201" s="117"/>
      <c r="EK201" s="117">
        <v>45051</v>
      </c>
      <c r="EL201" s="133">
        <v>100</v>
      </c>
      <c r="EM201" s="117">
        <v>45051</v>
      </c>
      <c r="EN201" s="122" t="s">
        <v>4529</v>
      </c>
      <c r="EO201" s="141"/>
      <c r="EP201" s="141"/>
      <c r="EQ201" s="141"/>
      <c r="ER201" s="141"/>
      <c r="ES201" s="141"/>
      <c r="ET201" s="141"/>
      <c r="EU201" s="141"/>
      <c r="EV201" s="240"/>
      <c r="EW201" s="240"/>
      <c r="EX201" s="240"/>
      <c r="EY201" s="240"/>
      <c r="EZ201" s="240"/>
      <c r="FA201" s="240"/>
      <c r="FB201" s="240"/>
      <c r="FC201" s="117">
        <v>45056</v>
      </c>
      <c r="FD201" s="117"/>
      <c r="FE201" s="117"/>
      <c r="FF201" s="117"/>
      <c r="FG201" s="133"/>
      <c r="FH201" s="133"/>
      <c r="FI201" s="117"/>
      <c r="FJ201" s="142"/>
      <c r="FK201" s="142"/>
      <c r="FL201" s="143">
        <v>243347</v>
      </c>
      <c r="FM201" s="143">
        <v>243347</v>
      </c>
      <c r="FN201" s="139" t="s">
        <v>708</v>
      </c>
      <c r="FO201" s="142"/>
      <c r="FP201" s="142"/>
      <c r="FQ201" s="143">
        <v>243347</v>
      </c>
      <c r="FR201" s="143">
        <v>243347</v>
      </c>
      <c r="FS201" s="139" t="s">
        <v>708</v>
      </c>
    </row>
    <row r="202" spans="1:175" ht="20.100000000000001" customHeight="1" x14ac:dyDescent="0.5">
      <c r="A202" s="109">
        <v>201</v>
      </c>
      <c r="B202" s="109" t="s">
        <v>674</v>
      </c>
      <c r="C202" s="109">
        <v>201</v>
      </c>
      <c r="D202" s="110" t="s">
        <v>675</v>
      </c>
      <c r="E202" s="110" t="s">
        <v>676</v>
      </c>
      <c r="F202" s="110" t="s">
        <v>1202</v>
      </c>
      <c r="G202" s="111" t="s">
        <v>294</v>
      </c>
      <c r="H202" s="110" t="s">
        <v>2531</v>
      </c>
      <c r="I202" s="110" t="s">
        <v>2532</v>
      </c>
      <c r="J202" s="110"/>
      <c r="K202" s="111" t="s">
        <v>2533</v>
      </c>
      <c r="L202" s="111"/>
      <c r="M202" s="111"/>
      <c r="N202" s="111" t="s">
        <v>1207</v>
      </c>
      <c r="O202" s="111" t="s">
        <v>2534</v>
      </c>
      <c r="P202" s="113">
        <v>13.1085122638973</v>
      </c>
      <c r="Q202" s="113">
        <v>101.605229416283</v>
      </c>
      <c r="R202" s="114"/>
      <c r="S202" s="114"/>
      <c r="T202" s="115"/>
      <c r="U202" s="115"/>
      <c r="V202" s="115"/>
      <c r="W202" s="115" t="s">
        <v>2535</v>
      </c>
      <c r="X202" s="115"/>
      <c r="Y202" s="115"/>
      <c r="Z202" s="181"/>
      <c r="AA202" s="181"/>
      <c r="AB202" s="115"/>
      <c r="AC202" s="115"/>
      <c r="AD202" s="166" t="s">
        <v>1256</v>
      </c>
      <c r="AE202" s="166" t="s">
        <v>1257</v>
      </c>
      <c r="AF202" s="267">
        <v>44981</v>
      </c>
      <c r="AG202" s="132">
        <v>44979</v>
      </c>
      <c r="AH202" s="118" t="s">
        <v>691</v>
      </c>
      <c r="AI202" s="118" t="s">
        <v>692</v>
      </c>
      <c r="AJ202" s="145">
        <v>8.9</v>
      </c>
      <c r="AK202" s="146">
        <v>6</v>
      </c>
      <c r="AL202" s="146">
        <v>3.25</v>
      </c>
      <c r="AM202" s="146">
        <v>53.4</v>
      </c>
      <c r="AN202" s="147">
        <v>2</v>
      </c>
      <c r="AO202" s="147">
        <v>2</v>
      </c>
      <c r="AP202" s="116" t="s">
        <v>2536</v>
      </c>
      <c r="AQ202" s="147" t="s">
        <v>2537</v>
      </c>
      <c r="AR202" s="147">
        <v>3</v>
      </c>
      <c r="AS202" s="149"/>
      <c r="AT202" s="122"/>
      <c r="AU202" s="142"/>
      <c r="AV202" s="149"/>
      <c r="AW202" s="150"/>
      <c r="AX202" s="149"/>
      <c r="AY202" s="149"/>
      <c r="AZ202" s="149"/>
      <c r="BA202" s="149"/>
      <c r="BB202" s="149"/>
      <c r="BC202" s="149"/>
      <c r="BD202" s="150" t="s">
        <v>698</v>
      </c>
      <c r="BE202" s="150"/>
      <c r="BF202" s="150"/>
      <c r="BG202" s="151" t="s">
        <v>699</v>
      </c>
      <c r="BH202" s="151" t="s">
        <v>1964</v>
      </c>
      <c r="BI202" s="151" t="s">
        <v>701</v>
      </c>
      <c r="BJ202" s="152"/>
      <c r="BK202" s="152"/>
      <c r="BL202" s="153"/>
      <c r="BM202" s="154"/>
      <c r="BN202" s="111" t="s">
        <v>2534</v>
      </c>
      <c r="BO202" s="311" t="s">
        <v>2534</v>
      </c>
      <c r="BP202" s="196"/>
      <c r="BQ202" s="269" t="s">
        <v>1215</v>
      </c>
      <c r="BR202" s="116" t="s">
        <v>1143</v>
      </c>
      <c r="BS202" s="132">
        <v>44979</v>
      </c>
      <c r="BT202" s="133">
        <v>100</v>
      </c>
      <c r="BU202" s="132">
        <v>44979</v>
      </c>
      <c r="BV202" s="132"/>
      <c r="BW202" s="132"/>
      <c r="BX202" s="134"/>
      <c r="BY202" s="134"/>
      <c r="BZ202" s="134"/>
      <c r="CA202" s="132"/>
      <c r="CB202" s="135"/>
      <c r="CC202" s="132"/>
      <c r="CD202" s="132"/>
      <c r="CE202" s="136"/>
      <c r="CF202" s="136"/>
      <c r="CG202" s="136"/>
      <c r="CH202" s="135"/>
      <c r="CI202" s="129"/>
      <c r="CJ202" s="132">
        <v>45000</v>
      </c>
      <c r="CK202" s="132">
        <v>45000</v>
      </c>
      <c r="CL202" s="132"/>
      <c r="CM202" s="132">
        <v>45000</v>
      </c>
      <c r="CN202" s="133">
        <v>100</v>
      </c>
      <c r="CO202" s="132">
        <v>45000</v>
      </c>
      <c r="CP202" s="240"/>
      <c r="CQ202" s="132">
        <v>45000</v>
      </c>
      <c r="CR202" s="132">
        <v>45000</v>
      </c>
      <c r="CS202" s="240"/>
      <c r="CT202" s="132">
        <v>45000</v>
      </c>
      <c r="CU202" s="133">
        <v>100</v>
      </c>
      <c r="CV202" s="132">
        <v>45000</v>
      </c>
      <c r="CW202" s="116"/>
      <c r="CX202" s="149"/>
      <c r="CY202" s="149"/>
      <c r="CZ202" s="117">
        <v>45010</v>
      </c>
      <c r="DA202" s="117">
        <v>45010</v>
      </c>
      <c r="DB202" s="117"/>
      <c r="DC202" s="117">
        <v>45010</v>
      </c>
      <c r="DD202" s="133">
        <v>100</v>
      </c>
      <c r="DE202" s="117">
        <v>45010</v>
      </c>
      <c r="DF202" s="138"/>
      <c r="DG202" s="138">
        <v>45007</v>
      </c>
      <c r="DH202" s="139" t="s">
        <v>4446</v>
      </c>
      <c r="DI202" s="117">
        <v>45019</v>
      </c>
      <c r="DJ202" s="117">
        <v>45019</v>
      </c>
      <c r="DK202" s="117">
        <v>45019</v>
      </c>
      <c r="DL202" s="117">
        <v>45019</v>
      </c>
      <c r="DM202" s="240"/>
      <c r="DN202" s="240"/>
      <c r="DO202" s="240"/>
      <c r="DP202" s="240"/>
      <c r="DQ202" s="271"/>
      <c r="DR202" s="240"/>
      <c r="DS202" s="240"/>
      <c r="DT202" s="117">
        <v>45060</v>
      </c>
      <c r="DU202" s="117"/>
      <c r="DV202" s="117"/>
      <c r="DW202" s="117"/>
      <c r="DX202" s="133"/>
      <c r="DY202" s="117"/>
      <c r="DZ202" s="240"/>
      <c r="EA202" s="117">
        <v>45039</v>
      </c>
      <c r="EB202" s="117">
        <v>45039</v>
      </c>
      <c r="EC202" s="240"/>
      <c r="ED202" s="117">
        <v>45039</v>
      </c>
      <c r="EE202" s="116">
        <v>100</v>
      </c>
      <c r="EF202" s="117">
        <v>45039</v>
      </c>
      <c r="EG202" s="117" t="s">
        <v>1044</v>
      </c>
      <c r="EH202" s="117">
        <v>45039</v>
      </c>
      <c r="EI202" s="117">
        <v>45039</v>
      </c>
      <c r="EJ202" s="117"/>
      <c r="EK202" s="117">
        <v>45039</v>
      </c>
      <c r="EL202" s="116">
        <v>100</v>
      </c>
      <c r="EM202" s="117">
        <v>45039</v>
      </c>
      <c r="EN202" s="122" t="s">
        <v>1044</v>
      </c>
      <c r="EO202" s="141"/>
      <c r="EP202" s="141"/>
      <c r="EQ202" s="141"/>
      <c r="ER202" s="141"/>
      <c r="ES202" s="141"/>
      <c r="ET202" s="141"/>
      <c r="EU202" s="141"/>
      <c r="EV202" s="240"/>
      <c r="EW202" s="240"/>
      <c r="EX202" s="240"/>
      <c r="EY202" s="240"/>
      <c r="EZ202" s="240"/>
      <c r="FA202" s="240"/>
      <c r="FB202" s="240"/>
      <c r="FC202" s="117">
        <v>45057</v>
      </c>
      <c r="FD202" s="117"/>
      <c r="FE202" s="117"/>
      <c r="FF202" s="117"/>
      <c r="FG202" s="133"/>
      <c r="FH202" s="133"/>
      <c r="FI202" s="117"/>
      <c r="FJ202" s="142"/>
      <c r="FK202" s="142"/>
      <c r="FL202" s="143">
        <v>243341</v>
      </c>
      <c r="FM202" s="143">
        <v>243341</v>
      </c>
      <c r="FN202" s="139" t="s">
        <v>708</v>
      </c>
      <c r="FO202" s="142"/>
      <c r="FP202" s="142"/>
      <c r="FQ202" s="143">
        <v>243341</v>
      </c>
      <c r="FR202" s="143">
        <v>243341</v>
      </c>
      <c r="FS202" s="139" t="s">
        <v>708</v>
      </c>
    </row>
    <row r="203" spans="1:175" s="318" customFormat="1" ht="20.100000000000001" customHeight="1" x14ac:dyDescent="0.5">
      <c r="A203" s="345">
        <v>202</v>
      </c>
      <c r="B203" s="345" t="s">
        <v>674</v>
      </c>
      <c r="C203" s="345">
        <v>202</v>
      </c>
      <c r="D203" s="346" t="s">
        <v>675</v>
      </c>
      <c r="E203" s="110" t="s">
        <v>676</v>
      </c>
      <c r="F203" s="346" t="s">
        <v>1202</v>
      </c>
      <c r="G203" s="329" t="s">
        <v>294</v>
      </c>
      <c r="H203" s="346" t="s">
        <v>1203</v>
      </c>
      <c r="I203" s="110" t="s">
        <v>2538</v>
      </c>
      <c r="J203" s="110"/>
      <c r="K203" s="111" t="s">
        <v>2539</v>
      </c>
      <c r="L203" s="111"/>
      <c r="M203" s="111"/>
      <c r="N203" s="111" t="s">
        <v>1207</v>
      </c>
      <c r="O203" s="347" t="s">
        <v>2541</v>
      </c>
      <c r="P203" s="113">
        <v>12.717605045746099</v>
      </c>
      <c r="Q203" s="113">
        <v>101.032894302659</v>
      </c>
      <c r="R203" s="114" t="s">
        <v>2542</v>
      </c>
      <c r="S203" s="114"/>
      <c r="T203" s="115"/>
      <c r="U203" s="115"/>
      <c r="V203" s="115"/>
      <c r="W203" s="115" t="s">
        <v>2543</v>
      </c>
      <c r="X203" s="115" t="s">
        <v>2540</v>
      </c>
      <c r="Y203" s="115" t="s">
        <v>4532</v>
      </c>
      <c r="Z203" s="181">
        <v>12.717605045746099</v>
      </c>
      <c r="AA203" s="181">
        <v>101.032894302659</v>
      </c>
      <c r="AB203" s="115"/>
      <c r="AC203" s="115"/>
      <c r="AD203" s="166" t="s">
        <v>1423</v>
      </c>
      <c r="AE203" s="166" t="s">
        <v>1424</v>
      </c>
      <c r="AF203" s="267">
        <v>44981</v>
      </c>
      <c r="AG203" s="273">
        <v>44985</v>
      </c>
      <c r="AH203" s="118" t="s">
        <v>691</v>
      </c>
      <c r="AI203" s="118" t="s">
        <v>692</v>
      </c>
      <c r="AJ203" s="145"/>
      <c r="AK203" s="146"/>
      <c r="AL203" s="146"/>
      <c r="AM203" s="146"/>
      <c r="AN203" s="147"/>
      <c r="AO203" s="147"/>
      <c r="AP203" s="116"/>
      <c r="AQ203" s="147"/>
      <c r="AR203" s="147"/>
      <c r="AS203" s="149"/>
      <c r="AT203" s="122"/>
      <c r="AU203" s="142"/>
      <c r="AV203" s="149"/>
      <c r="AW203" s="150"/>
      <c r="AX203" s="149"/>
      <c r="AY203" s="149"/>
      <c r="AZ203" s="149"/>
      <c r="BA203" s="149"/>
      <c r="BB203" s="149"/>
      <c r="BC203" s="149"/>
      <c r="BD203" s="150"/>
      <c r="BE203" s="150"/>
      <c r="BF203" s="150"/>
      <c r="BG203" s="151"/>
      <c r="BH203" s="151" t="s">
        <v>1964</v>
      </c>
      <c r="BI203" s="151"/>
      <c r="BJ203" s="152"/>
      <c r="BK203" s="152"/>
      <c r="BL203" s="153"/>
      <c r="BM203" s="154" t="s">
        <v>2544</v>
      </c>
      <c r="BN203" s="111" t="s">
        <v>2545</v>
      </c>
      <c r="BO203" s="196" t="s">
        <v>2540</v>
      </c>
      <c r="BP203" s="196" t="s">
        <v>795</v>
      </c>
      <c r="BQ203" s="348" t="s">
        <v>1215</v>
      </c>
      <c r="BR203" s="348" t="s">
        <v>2546</v>
      </c>
      <c r="BS203" s="349">
        <v>44985</v>
      </c>
      <c r="BT203" s="165">
        <v>100</v>
      </c>
      <c r="BU203" s="202" t="s">
        <v>796</v>
      </c>
      <c r="BV203" s="244"/>
      <c r="BW203" s="244"/>
      <c r="BX203" s="134" t="s">
        <v>616</v>
      </c>
      <c r="BY203" s="134" t="s">
        <v>616</v>
      </c>
      <c r="BZ203" s="350"/>
      <c r="CA203" s="244"/>
      <c r="CB203" s="243" t="s">
        <v>2540</v>
      </c>
      <c r="CC203" s="244"/>
      <c r="CD203" s="244"/>
      <c r="CE203" s="245"/>
      <c r="CF203" s="245"/>
      <c r="CG203" s="245"/>
      <c r="CH203" s="243"/>
      <c r="CI203" s="351"/>
      <c r="CJ203" s="244">
        <v>45016</v>
      </c>
      <c r="CK203" s="244">
        <v>45016</v>
      </c>
      <c r="CL203" s="309"/>
      <c r="CM203" s="244">
        <v>45016</v>
      </c>
      <c r="CN203" s="165">
        <v>100</v>
      </c>
      <c r="CO203" s="244">
        <v>45016</v>
      </c>
      <c r="CP203" s="244"/>
      <c r="CQ203" s="244">
        <v>45017</v>
      </c>
      <c r="CR203" s="244">
        <v>45017</v>
      </c>
      <c r="CS203" s="309"/>
      <c r="CT203" s="244">
        <v>45017</v>
      </c>
      <c r="CU203" s="165">
        <v>100</v>
      </c>
      <c r="CV203" s="244">
        <v>45017</v>
      </c>
      <c r="CW203" s="351"/>
      <c r="CX203" s="149"/>
      <c r="CY203" s="149"/>
      <c r="CZ203" s="164">
        <v>45016</v>
      </c>
      <c r="DA203" s="164">
        <v>45017</v>
      </c>
      <c r="DB203" s="164"/>
      <c r="DC203" s="164">
        <v>44987</v>
      </c>
      <c r="DD203" s="165">
        <v>100</v>
      </c>
      <c r="DE203" s="164">
        <v>44987</v>
      </c>
      <c r="DF203" s="352"/>
      <c r="DG203" s="138">
        <v>45023</v>
      </c>
      <c r="DH203" s="139" t="s">
        <v>4387</v>
      </c>
      <c r="DI203" s="117">
        <v>45041</v>
      </c>
      <c r="DJ203" s="117">
        <v>45041</v>
      </c>
      <c r="DK203" s="117">
        <v>45041</v>
      </c>
      <c r="DL203" s="117">
        <v>45041</v>
      </c>
      <c r="DM203" s="309"/>
      <c r="DN203" s="309"/>
      <c r="DO203" s="309"/>
      <c r="DP203" s="309"/>
      <c r="DQ203" s="353"/>
      <c r="DR203" s="309"/>
      <c r="DS203" s="309"/>
      <c r="DT203" s="117">
        <v>45056</v>
      </c>
      <c r="DU203" s="117"/>
      <c r="DV203" s="117"/>
      <c r="DW203" s="117"/>
      <c r="DX203" s="165"/>
      <c r="DY203" s="117"/>
      <c r="DZ203" s="309"/>
      <c r="EA203" s="117">
        <v>45042</v>
      </c>
      <c r="EB203" s="117">
        <v>45042</v>
      </c>
      <c r="EC203" s="309"/>
      <c r="ED203" s="117">
        <v>45042</v>
      </c>
      <c r="EE203" s="116">
        <v>100</v>
      </c>
      <c r="EF203" s="117">
        <v>45042</v>
      </c>
      <c r="EG203" s="309" t="s">
        <v>4522</v>
      </c>
      <c r="EH203" s="117">
        <v>45051</v>
      </c>
      <c r="EI203" s="117">
        <v>45051</v>
      </c>
      <c r="EJ203" s="117"/>
      <c r="EK203" s="117">
        <v>45051</v>
      </c>
      <c r="EL203" s="133">
        <v>100</v>
      </c>
      <c r="EM203" s="117">
        <v>45051</v>
      </c>
      <c r="EN203" s="122" t="s">
        <v>4529</v>
      </c>
      <c r="EO203" s="354"/>
      <c r="EP203" s="354"/>
      <c r="EQ203" s="354"/>
      <c r="ER203" s="354"/>
      <c r="ES203" s="354"/>
      <c r="ET203" s="354"/>
      <c r="EU203" s="354"/>
      <c r="EV203" s="309"/>
      <c r="EW203" s="309"/>
      <c r="EX203" s="309"/>
      <c r="EY203" s="309"/>
      <c r="EZ203" s="309"/>
      <c r="FA203" s="309"/>
      <c r="FB203" s="309"/>
      <c r="FC203" s="117">
        <v>45055</v>
      </c>
      <c r="FD203" s="117"/>
      <c r="FE203" s="117"/>
      <c r="FF203" s="117"/>
      <c r="FG203" s="165"/>
      <c r="FH203" s="165"/>
      <c r="FI203" s="164"/>
      <c r="FJ203" s="355"/>
      <c r="FK203" s="355"/>
      <c r="FL203" s="143"/>
      <c r="FM203" s="143"/>
      <c r="FN203" s="139"/>
      <c r="FO203" s="355"/>
      <c r="FP203" s="355"/>
      <c r="FQ203" s="143"/>
      <c r="FR203" s="143"/>
      <c r="FS203" s="139"/>
    </row>
    <row r="204" spans="1:175" ht="20.100000000000001" customHeight="1" x14ac:dyDescent="0.5">
      <c r="A204" s="109">
        <v>203</v>
      </c>
      <c r="B204" s="109" t="s">
        <v>674</v>
      </c>
      <c r="C204" s="109">
        <v>203</v>
      </c>
      <c r="D204" s="110" t="s">
        <v>675</v>
      </c>
      <c r="E204" s="110" t="s">
        <v>676</v>
      </c>
      <c r="F204" s="110" t="s">
        <v>1202</v>
      </c>
      <c r="G204" s="111" t="s">
        <v>294</v>
      </c>
      <c r="H204" s="110" t="s">
        <v>2547</v>
      </c>
      <c r="I204" s="110" t="s">
        <v>2548</v>
      </c>
      <c r="J204" s="110"/>
      <c r="K204" s="111" t="s">
        <v>4533</v>
      </c>
      <c r="L204" s="111" t="s">
        <v>2549</v>
      </c>
      <c r="M204" s="111"/>
      <c r="N204" s="111" t="s">
        <v>1207</v>
      </c>
      <c r="O204" s="112" t="s">
        <v>2551</v>
      </c>
      <c r="P204" s="113">
        <v>13.0364158814529</v>
      </c>
      <c r="Q204" s="113">
        <v>101.434309320156</v>
      </c>
      <c r="R204" s="114"/>
      <c r="S204" s="114"/>
      <c r="T204" s="115"/>
      <c r="U204" s="115"/>
      <c r="V204" s="115"/>
      <c r="W204" s="356" t="s">
        <v>2552</v>
      </c>
      <c r="X204" s="356"/>
      <c r="Y204" s="115"/>
      <c r="Z204" s="181"/>
      <c r="AA204" s="181"/>
      <c r="AB204" s="356"/>
      <c r="AC204" s="356"/>
      <c r="AD204" s="166" t="s">
        <v>1256</v>
      </c>
      <c r="AE204" s="166" t="s">
        <v>1257</v>
      </c>
      <c r="AF204" s="267">
        <v>44981</v>
      </c>
      <c r="AG204" s="132">
        <v>44979</v>
      </c>
      <c r="AH204" s="118" t="s">
        <v>691</v>
      </c>
      <c r="AI204" s="118" t="s">
        <v>692</v>
      </c>
      <c r="AJ204" s="145">
        <v>6.1</v>
      </c>
      <c r="AK204" s="146">
        <v>8.6</v>
      </c>
      <c r="AL204" s="146">
        <v>3.1</v>
      </c>
      <c r="AM204" s="146">
        <v>52.46</v>
      </c>
      <c r="AN204" s="147">
        <v>2</v>
      </c>
      <c r="AO204" s="147">
        <v>2</v>
      </c>
      <c r="AP204" s="116" t="s">
        <v>2536</v>
      </c>
      <c r="AQ204" s="147" t="s">
        <v>1226</v>
      </c>
      <c r="AR204" s="147">
        <v>3</v>
      </c>
      <c r="AS204" s="149"/>
      <c r="AT204" s="122"/>
      <c r="AU204" s="142"/>
      <c r="AV204" s="149"/>
      <c r="AW204" s="150"/>
      <c r="AX204" s="149"/>
      <c r="AY204" s="149"/>
      <c r="AZ204" s="149"/>
      <c r="BA204" s="149"/>
      <c r="BB204" s="149"/>
      <c r="BC204" s="149"/>
      <c r="BD204" s="150" t="s">
        <v>698</v>
      </c>
      <c r="BE204" s="150"/>
      <c r="BF204" s="150"/>
      <c r="BG204" s="151" t="s">
        <v>699</v>
      </c>
      <c r="BH204" s="151" t="s">
        <v>1964</v>
      </c>
      <c r="BI204" s="151" t="s">
        <v>701</v>
      </c>
      <c r="BJ204" s="152"/>
      <c r="BK204" s="152"/>
      <c r="BL204" s="153"/>
      <c r="BM204" s="154"/>
      <c r="BN204" s="111" t="s">
        <v>2551</v>
      </c>
      <c r="BO204" s="257" t="s">
        <v>2550</v>
      </c>
      <c r="BP204" s="257" t="s">
        <v>703</v>
      </c>
      <c r="BQ204" s="269" t="s">
        <v>1215</v>
      </c>
      <c r="BR204" s="116" t="s">
        <v>1143</v>
      </c>
      <c r="BS204" s="132">
        <v>44979</v>
      </c>
      <c r="BT204" s="133">
        <v>100</v>
      </c>
      <c r="BU204" s="132">
        <v>44979</v>
      </c>
      <c r="BV204" s="132"/>
      <c r="BW204" s="132"/>
      <c r="BX204" s="134"/>
      <c r="BY204" s="134"/>
      <c r="BZ204" s="134"/>
      <c r="CA204" s="132"/>
      <c r="CB204" s="135"/>
      <c r="CC204" s="132"/>
      <c r="CD204" s="132"/>
      <c r="CE204" s="136"/>
      <c r="CF204" s="136"/>
      <c r="CG204" s="136"/>
      <c r="CH204" s="135"/>
      <c r="CI204" s="129"/>
      <c r="CJ204" s="132">
        <v>45001</v>
      </c>
      <c r="CK204" s="132">
        <v>45001</v>
      </c>
      <c r="CL204" s="132"/>
      <c r="CM204" s="132">
        <v>45002</v>
      </c>
      <c r="CN204" s="133">
        <v>100</v>
      </c>
      <c r="CO204" s="132">
        <v>45002</v>
      </c>
      <c r="CP204" s="240"/>
      <c r="CQ204" s="132">
        <v>45003</v>
      </c>
      <c r="CR204" s="132">
        <v>45003</v>
      </c>
      <c r="CS204" s="240"/>
      <c r="CT204" s="132">
        <v>45003</v>
      </c>
      <c r="CU204" s="133">
        <v>100</v>
      </c>
      <c r="CV204" s="132">
        <v>45003</v>
      </c>
      <c r="CW204" s="116"/>
      <c r="CX204" s="149"/>
      <c r="CY204" s="149"/>
      <c r="CZ204" s="117">
        <v>45005</v>
      </c>
      <c r="DA204" s="117">
        <v>45005</v>
      </c>
      <c r="DB204" s="117"/>
      <c r="DC204" s="117">
        <v>45005</v>
      </c>
      <c r="DD204" s="133">
        <v>100</v>
      </c>
      <c r="DE204" s="117">
        <v>45005</v>
      </c>
      <c r="DF204" s="138"/>
      <c r="DG204" s="138">
        <v>45007</v>
      </c>
      <c r="DH204" s="139" t="s">
        <v>4446</v>
      </c>
      <c r="DI204" s="117">
        <v>45026</v>
      </c>
      <c r="DJ204" s="117">
        <v>45026</v>
      </c>
      <c r="DK204" s="117">
        <v>45026</v>
      </c>
      <c r="DL204" s="117">
        <v>45026</v>
      </c>
      <c r="DM204" s="240"/>
      <c r="DN204" s="240"/>
      <c r="DO204" s="240"/>
      <c r="DP204" s="240"/>
      <c r="DQ204" s="271"/>
      <c r="DR204" s="240"/>
      <c r="DS204" s="240"/>
      <c r="DT204" s="117">
        <v>45060</v>
      </c>
      <c r="DU204" s="117"/>
      <c r="DV204" s="117"/>
      <c r="DW204" s="117"/>
      <c r="DX204" s="133"/>
      <c r="DY204" s="117"/>
      <c r="DZ204" s="240"/>
      <c r="EA204" s="117">
        <v>45039</v>
      </c>
      <c r="EB204" s="117">
        <v>45039</v>
      </c>
      <c r="EC204" s="240"/>
      <c r="ED204" s="117">
        <v>45039</v>
      </c>
      <c r="EE204" s="116">
        <v>100</v>
      </c>
      <c r="EF204" s="117">
        <v>45039</v>
      </c>
      <c r="EG204" s="117" t="s">
        <v>2553</v>
      </c>
      <c r="EH204" s="117">
        <v>45039</v>
      </c>
      <c r="EI204" s="117">
        <v>45039</v>
      </c>
      <c r="EJ204" s="117">
        <v>45039</v>
      </c>
      <c r="EK204" s="117">
        <v>45040</v>
      </c>
      <c r="EL204" s="116">
        <v>60</v>
      </c>
      <c r="EM204" s="117"/>
      <c r="EN204" s="122" t="s">
        <v>2553</v>
      </c>
      <c r="EO204" s="141"/>
      <c r="EP204" s="141"/>
      <c r="EQ204" s="141"/>
      <c r="ER204" s="141"/>
      <c r="ES204" s="141"/>
      <c r="ET204" s="141"/>
      <c r="EU204" s="141"/>
      <c r="EV204" s="240"/>
      <c r="EW204" s="240"/>
      <c r="EX204" s="240"/>
      <c r="EY204" s="240"/>
      <c r="EZ204" s="240"/>
      <c r="FA204" s="240"/>
      <c r="FB204" s="240"/>
      <c r="FC204" s="117">
        <v>45057</v>
      </c>
      <c r="FD204" s="117"/>
      <c r="FE204" s="117"/>
      <c r="FF204" s="117"/>
      <c r="FG204" s="133"/>
      <c r="FH204" s="133"/>
      <c r="FI204" s="117"/>
      <c r="FJ204" s="142"/>
      <c r="FK204" s="142"/>
      <c r="FL204" s="143">
        <v>243341</v>
      </c>
      <c r="FM204" s="143">
        <v>243341</v>
      </c>
      <c r="FN204" s="139" t="s">
        <v>708</v>
      </c>
      <c r="FO204" s="142"/>
      <c r="FP204" s="142"/>
      <c r="FQ204" s="143">
        <v>243341</v>
      </c>
      <c r="FR204" s="143">
        <v>243341</v>
      </c>
      <c r="FS204" s="139" t="s">
        <v>708</v>
      </c>
    </row>
    <row r="205" spans="1:175" ht="20.100000000000001" customHeight="1" x14ac:dyDescent="0.5">
      <c r="A205" s="109">
        <v>204</v>
      </c>
      <c r="B205" s="109" t="s">
        <v>674</v>
      </c>
      <c r="C205" s="109">
        <v>204</v>
      </c>
      <c r="D205" s="110" t="s">
        <v>675</v>
      </c>
      <c r="E205" s="110" t="s">
        <v>676</v>
      </c>
      <c r="F205" s="110" t="s">
        <v>1751</v>
      </c>
      <c r="G205" s="111" t="s">
        <v>139</v>
      </c>
      <c r="H205" s="110" t="s">
        <v>2554</v>
      </c>
      <c r="I205" s="110" t="s">
        <v>2555</v>
      </c>
      <c r="J205" s="110"/>
      <c r="K205" s="111" t="s">
        <v>2556</v>
      </c>
      <c r="L205" s="111" t="s">
        <v>2557</v>
      </c>
      <c r="M205" s="111" t="s">
        <v>912</v>
      </c>
      <c r="N205" s="111" t="s">
        <v>1565</v>
      </c>
      <c r="O205" s="111" t="s">
        <v>2558</v>
      </c>
      <c r="P205" s="113">
        <v>15.1330124077154</v>
      </c>
      <c r="Q205" s="113">
        <v>100.542995393566</v>
      </c>
      <c r="R205" s="114" t="s">
        <v>2559</v>
      </c>
      <c r="S205" s="114" t="s">
        <v>2560</v>
      </c>
      <c r="T205" s="115" t="s">
        <v>2561</v>
      </c>
      <c r="U205" s="115" t="s">
        <v>2562</v>
      </c>
      <c r="V205" s="115"/>
      <c r="W205" s="115" t="s">
        <v>2560</v>
      </c>
      <c r="X205" s="115"/>
      <c r="Y205" s="115"/>
      <c r="Z205" s="181"/>
      <c r="AA205" s="181"/>
      <c r="AB205" s="115"/>
      <c r="AC205" s="115"/>
      <c r="AD205" s="166" t="s">
        <v>1775</v>
      </c>
      <c r="AE205" s="166" t="s">
        <v>1776</v>
      </c>
      <c r="AF205" s="117" t="s">
        <v>690</v>
      </c>
      <c r="AG205" s="132">
        <v>44970</v>
      </c>
      <c r="AH205" s="118" t="s">
        <v>691</v>
      </c>
      <c r="AI205" s="118" t="s">
        <v>692</v>
      </c>
      <c r="AJ205" s="145">
        <v>6</v>
      </c>
      <c r="AK205" s="146">
        <v>9</v>
      </c>
      <c r="AL205" s="146">
        <v>3.4</v>
      </c>
      <c r="AM205" s="146">
        <v>54</v>
      </c>
      <c r="AN205" s="147">
        <v>2</v>
      </c>
      <c r="AO205" s="147">
        <v>2</v>
      </c>
      <c r="AP205" s="240" t="s">
        <v>2563</v>
      </c>
      <c r="AQ205" s="147" t="s">
        <v>848</v>
      </c>
      <c r="AR205" s="147">
        <v>3</v>
      </c>
      <c r="AS205" s="149"/>
      <c r="AT205" s="138">
        <v>44972</v>
      </c>
      <c r="AU205" s="142"/>
      <c r="AV205" s="149" t="s">
        <v>725</v>
      </c>
      <c r="AW205" s="150" t="s">
        <v>1386</v>
      </c>
      <c r="AX205" s="147"/>
      <c r="AY205" s="147" t="s">
        <v>2564</v>
      </c>
      <c r="AZ205" s="147"/>
      <c r="BA205" s="147"/>
      <c r="BB205" s="147"/>
      <c r="BC205" s="147"/>
      <c r="BD205" s="235" t="s">
        <v>698</v>
      </c>
      <c r="BE205" s="150"/>
      <c r="BF205" s="150"/>
      <c r="BG205" s="237" t="s">
        <v>699</v>
      </c>
      <c r="BH205" s="237" t="s">
        <v>1964</v>
      </c>
      <c r="BI205" s="237" t="s">
        <v>701</v>
      </c>
      <c r="BJ205" s="152"/>
      <c r="BK205" s="152"/>
      <c r="BL205" s="153"/>
      <c r="BM205" s="154"/>
      <c r="BN205" s="111" t="s">
        <v>2558</v>
      </c>
      <c r="BO205" s="319" t="s">
        <v>2558</v>
      </c>
      <c r="BP205" s="317"/>
      <c r="BQ205" s="116" t="s">
        <v>704</v>
      </c>
      <c r="BR205" s="116" t="s">
        <v>705</v>
      </c>
      <c r="BS205" s="132">
        <v>44970</v>
      </c>
      <c r="BT205" s="133">
        <v>100</v>
      </c>
      <c r="BU205" s="132">
        <v>44970</v>
      </c>
      <c r="BV205" s="132"/>
      <c r="BW205" s="132"/>
      <c r="BX205" s="134"/>
      <c r="BY205" s="134"/>
      <c r="BZ205" s="134"/>
      <c r="CA205" s="132"/>
      <c r="CB205" s="135"/>
      <c r="CC205" s="132"/>
      <c r="CD205" s="132"/>
      <c r="CE205" s="136"/>
      <c r="CF205" s="136"/>
      <c r="CG205" s="136"/>
      <c r="CH205" s="135"/>
      <c r="CI205" s="129" t="s">
        <v>701</v>
      </c>
      <c r="CJ205" s="132">
        <v>44986</v>
      </c>
      <c r="CK205" s="132">
        <v>44986</v>
      </c>
      <c r="CL205" s="132"/>
      <c r="CM205" s="132">
        <v>44986</v>
      </c>
      <c r="CN205" s="133">
        <v>100</v>
      </c>
      <c r="CO205" s="132">
        <v>44986</v>
      </c>
      <c r="CP205" s="132"/>
      <c r="CQ205" s="132">
        <v>45017</v>
      </c>
      <c r="CR205" s="132">
        <v>45017</v>
      </c>
      <c r="CS205" s="117"/>
      <c r="CT205" s="132">
        <v>45017</v>
      </c>
      <c r="CU205" s="133">
        <v>100</v>
      </c>
      <c r="CV205" s="132">
        <v>45017</v>
      </c>
      <c r="CW205" s="117"/>
      <c r="CX205" s="147"/>
      <c r="CY205" s="147" t="s">
        <v>2564</v>
      </c>
      <c r="CZ205" s="117">
        <v>45012</v>
      </c>
      <c r="DA205" s="117">
        <v>45012</v>
      </c>
      <c r="DB205" s="117"/>
      <c r="DC205" s="117">
        <v>45013</v>
      </c>
      <c r="DD205" s="133">
        <v>100</v>
      </c>
      <c r="DE205" s="117">
        <v>45051</v>
      </c>
      <c r="DF205" s="138"/>
      <c r="DG205" s="138">
        <v>45007</v>
      </c>
      <c r="DH205" s="139" t="s">
        <v>4446</v>
      </c>
      <c r="DI205" s="117">
        <v>45021</v>
      </c>
      <c r="DJ205" s="117">
        <v>45021</v>
      </c>
      <c r="DK205" s="117">
        <v>45021</v>
      </c>
      <c r="DL205" s="117">
        <v>45021</v>
      </c>
      <c r="DM205" s="117"/>
      <c r="DN205" s="117"/>
      <c r="DO205" s="117"/>
      <c r="DP205" s="117"/>
      <c r="DQ205" s="140"/>
      <c r="DR205" s="117"/>
      <c r="DS205" s="117"/>
      <c r="DT205" s="117">
        <v>45051</v>
      </c>
      <c r="DU205" s="117">
        <v>45051</v>
      </c>
      <c r="DV205" s="117"/>
      <c r="DW205" s="117">
        <v>45051</v>
      </c>
      <c r="DX205" s="133">
        <v>100</v>
      </c>
      <c r="DY205" s="117">
        <v>45051</v>
      </c>
      <c r="DZ205" s="117"/>
      <c r="EA205" s="117">
        <v>45040</v>
      </c>
      <c r="EB205" s="117">
        <v>45040</v>
      </c>
      <c r="EC205" s="117"/>
      <c r="ED205" s="117">
        <v>45040</v>
      </c>
      <c r="EE205" s="116">
        <v>100</v>
      </c>
      <c r="EF205" s="117">
        <v>45040</v>
      </c>
      <c r="EG205" s="117" t="s">
        <v>4465</v>
      </c>
      <c r="EH205" s="117"/>
      <c r="EI205" s="117"/>
      <c r="EJ205" s="117"/>
      <c r="EK205" s="117"/>
      <c r="EL205" s="133"/>
      <c r="EM205" s="117"/>
      <c r="EN205" s="122"/>
      <c r="EO205" s="141"/>
      <c r="EP205" s="141"/>
      <c r="EQ205" s="141"/>
      <c r="ER205" s="141"/>
      <c r="ES205" s="141"/>
      <c r="ET205" s="141"/>
      <c r="EU205" s="141"/>
      <c r="EV205" s="117"/>
      <c r="EW205" s="117"/>
      <c r="EX205" s="117"/>
      <c r="EY205" s="117"/>
      <c r="EZ205" s="117"/>
      <c r="FA205" s="117"/>
      <c r="FB205" s="117"/>
      <c r="FC205" s="117"/>
      <c r="FD205" s="117"/>
      <c r="FE205" s="117"/>
      <c r="FF205" s="117"/>
      <c r="FG205" s="133"/>
      <c r="FH205" s="133"/>
      <c r="FI205" s="117"/>
      <c r="FJ205" s="142"/>
      <c r="FK205" s="142"/>
      <c r="FL205" s="143"/>
      <c r="FM205" s="143"/>
      <c r="FN205" s="139"/>
      <c r="FO205" s="142"/>
      <c r="FP205" s="142"/>
      <c r="FQ205" s="143"/>
      <c r="FR205" s="143"/>
      <c r="FS205" s="139"/>
    </row>
    <row r="206" spans="1:175" ht="20.100000000000001" customHeight="1" x14ac:dyDescent="0.5">
      <c r="A206" s="109">
        <v>205</v>
      </c>
      <c r="B206" s="109" t="s">
        <v>674</v>
      </c>
      <c r="C206" s="109">
        <v>205</v>
      </c>
      <c r="D206" s="110" t="s">
        <v>675</v>
      </c>
      <c r="E206" s="110" t="s">
        <v>676</v>
      </c>
      <c r="F206" s="110" t="s">
        <v>1751</v>
      </c>
      <c r="G206" s="111" t="s">
        <v>139</v>
      </c>
      <c r="H206" s="110" t="s">
        <v>1203</v>
      </c>
      <c r="I206" s="110" t="s">
        <v>2565</v>
      </c>
      <c r="J206" s="110"/>
      <c r="K206" s="111" t="s">
        <v>2566</v>
      </c>
      <c r="L206" s="111" t="s">
        <v>2567</v>
      </c>
      <c r="M206" s="111"/>
      <c r="N206" s="111" t="s">
        <v>1565</v>
      </c>
      <c r="O206" s="111" t="s">
        <v>2568</v>
      </c>
      <c r="P206" s="113">
        <v>14.818730433650501</v>
      </c>
      <c r="Q206" s="113">
        <v>100.804992408557</v>
      </c>
      <c r="R206" s="339" t="s">
        <v>2569</v>
      </c>
      <c r="S206" s="114" t="s">
        <v>2570</v>
      </c>
      <c r="T206" s="115" t="s">
        <v>2571</v>
      </c>
      <c r="U206" s="115" t="s">
        <v>2572</v>
      </c>
      <c r="V206" s="115"/>
      <c r="W206" s="357" t="s">
        <v>2573</v>
      </c>
      <c r="X206" s="357"/>
      <c r="Y206" s="115"/>
      <c r="Z206" s="181"/>
      <c r="AA206" s="181"/>
      <c r="AB206" s="357"/>
      <c r="AC206" s="357"/>
      <c r="AD206" s="166" t="s">
        <v>1775</v>
      </c>
      <c r="AE206" s="166" t="s">
        <v>1776</v>
      </c>
      <c r="AF206" s="117" t="s">
        <v>690</v>
      </c>
      <c r="AG206" s="117">
        <v>44967</v>
      </c>
      <c r="AH206" s="118" t="s">
        <v>691</v>
      </c>
      <c r="AI206" s="118" t="s">
        <v>692</v>
      </c>
      <c r="AJ206" s="145">
        <v>8</v>
      </c>
      <c r="AK206" s="146">
        <v>18</v>
      </c>
      <c r="AL206" s="146">
        <v>3.1</v>
      </c>
      <c r="AM206" s="146">
        <v>144</v>
      </c>
      <c r="AN206" s="147">
        <v>1</v>
      </c>
      <c r="AO206" s="147">
        <v>2</v>
      </c>
      <c r="AP206" s="240" t="s">
        <v>2574</v>
      </c>
      <c r="AQ206" s="147" t="s">
        <v>1368</v>
      </c>
      <c r="AR206" s="147">
        <v>3</v>
      </c>
      <c r="AS206" s="149"/>
      <c r="AT206" s="138">
        <v>44970</v>
      </c>
      <c r="AU206" s="294" t="s">
        <v>2575</v>
      </c>
      <c r="AV206" s="149" t="s">
        <v>696</v>
      </c>
      <c r="AW206" s="150"/>
      <c r="AX206" s="147"/>
      <c r="AY206" s="147"/>
      <c r="AZ206" s="147"/>
      <c r="BA206" s="147"/>
      <c r="BB206" s="147"/>
      <c r="BC206" s="147" t="s">
        <v>2576</v>
      </c>
      <c r="BD206" s="235" t="s">
        <v>698</v>
      </c>
      <c r="BE206" s="150"/>
      <c r="BF206" s="150"/>
      <c r="BG206" s="237" t="s">
        <v>699</v>
      </c>
      <c r="BH206" s="237" t="s">
        <v>1964</v>
      </c>
      <c r="BI206" s="237" t="s">
        <v>701</v>
      </c>
      <c r="BJ206" s="152"/>
      <c r="BK206" s="152"/>
      <c r="BL206" s="153"/>
      <c r="BM206" s="154"/>
      <c r="BN206" s="111" t="s">
        <v>2568</v>
      </c>
      <c r="BO206" s="319" t="s">
        <v>2568</v>
      </c>
      <c r="BP206" s="317"/>
      <c r="BQ206" s="116" t="s">
        <v>704</v>
      </c>
      <c r="BR206" s="116" t="s">
        <v>705</v>
      </c>
      <c r="BS206" s="132">
        <v>44967</v>
      </c>
      <c r="BT206" s="133">
        <v>100</v>
      </c>
      <c r="BU206" s="132">
        <v>44967</v>
      </c>
      <c r="BV206" s="132"/>
      <c r="BW206" s="132"/>
      <c r="BX206" s="134"/>
      <c r="BY206" s="134"/>
      <c r="BZ206" s="134"/>
      <c r="CA206" s="132"/>
      <c r="CB206" s="135"/>
      <c r="CC206" s="132"/>
      <c r="CD206" s="132"/>
      <c r="CE206" s="136"/>
      <c r="CF206" s="136"/>
      <c r="CG206" s="136"/>
      <c r="CH206" s="135"/>
      <c r="CI206" s="129" t="s">
        <v>701</v>
      </c>
      <c r="CJ206" s="132">
        <v>44998</v>
      </c>
      <c r="CK206" s="132">
        <v>44998</v>
      </c>
      <c r="CL206" s="132"/>
      <c r="CM206" s="132">
        <v>44998</v>
      </c>
      <c r="CN206" s="133">
        <v>100</v>
      </c>
      <c r="CO206" s="132">
        <v>44998</v>
      </c>
      <c r="CP206" s="117"/>
      <c r="CQ206" s="137" t="s">
        <v>706</v>
      </c>
      <c r="CR206" s="132"/>
      <c r="CS206" s="117"/>
      <c r="CT206" s="132"/>
      <c r="CU206" s="133"/>
      <c r="CV206" s="137" t="s">
        <v>4382</v>
      </c>
      <c r="CW206" s="117"/>
      <c r="CX206" s="147"/>
      <c r="CY206" s="147"/>
      <c r="CZ206" s="117">
        <v>45004</v>
      </c>
      <c r="DA206" s="117">
        <v>45004</v>
      </c>
      <c r="DB206" s="117"/>
      <c r="DC206" s="117">
        <v>45005</v>
      </c>
      <c r="DD206" s="133">
        <v>100</v>
      </c>
      <c r="DE206" s="117">
        <v>45036</v>
      </c>
      <c r="DF206" s="138"/>
      <c r="DG206" s="138">
        <v>45012</v>
      </c>
      <c r="DH206" s="139" t="s">
        <v>4383</v>
      </c>
      <c r="DI206" s="117">
        <v>45027</v>
      </c>
      <c r="DJ206" s="117">
        <v>45027</v>
      </c>
      <c r="DK206" s="117">
        <v>45027</v>
      </c>
      <c r="DL206" s="117">
        <v>45027</v>
      </c>
      <c r="DM206" s="117">
        <v>45035</v>
      </c>
      <c r="DN206" s="117">
        <v>45035</v>
      </c>
      <c r="DO206" s="117"/>
      <c r="DP206" s="117">
        <v>45035</v>
      </c>
      <c r="DQ206" s="133">
        <v>100</v>
      </c>
      <c r="DR206" s="117">
        <v>45035</v>
      </c>
      <c r="DS206" s="117"/>
      <c r="DT206" s="117">
        <v>45035</v>
      </c>
      <c r="DU206" s="117">
        <v>45035</v>
      </c>
      <c r="DV206" s="117"/>
      <c r="DW206" s="117">
        <v>45035</v>
      </c>
      <c r="DX206" s="133">
        <v>100</v>
      </c>
      <c r="DY206" s="117">
        <v>45035</v>
      </c>
      <c r="DZ206" s="117"/>
      <c r="EA206" s="117">
        <v>45040</v>
      </c>
      <c r="EB206" s="117">
        <v>45040</v>
      </c>
      <c r="EC206" s="117"/>
      <c r="ED206" s="117">
        <v>45040</v>
      </c>
      <c r="EE206" s="116">
        <v>100</v>
      </c>
      <c r="EF206" s="117">
        <v>45040</v>
      </c>
      <c r="EG206" s="117" t="s">
        <v>4465</v>
      </c>
      <c r="EH206" s="117"/>
      <c r="EI206" s="117"/>
      <c r="EJ206" s="117"/>
      <c r="EK206" s="117"/>
      <c r="EL206" s="133"/>
      <c r="EM206" s="117"/>
      <c r="EN206" s="122"/>
      <c r="EO206" s="141"/>
      <c r="EP206" s="141"/>
      <c r="EQ206" s="141"/>
      <c r="ER206" s="141"/>
      <c r="ES206" s="141"/>
      <c r="ET206" s="141"/>
      <c r="EU206" s="141"/>
      <c r="EV206" s="117"/>
      <c r="EW206" s="117"/>
      <c r="EX206" s="117"/>
      <c r="EY206" s="117"/>
      <c r="EZ206" s="117"/>
      <c r="FA206" s="117"/>
      <c r="FB206" s="117"/>
      <c r="FC206" s="117"/>
      <c r="FD206" s="117"/>
      <c r="FE206" s="117"/>
      <c r="FF206" s="117"/>
      <c r="FG206" s="133"/>
      <c r="FH206" s="133"/>
      <c r="FI206" s="117"/>
      <c r="FJ206" s="142"/>
      <c r="FK206" s="142"/>
      <c r="FL206" s="143"/>
      <c r="FM206" s="143"/>
      <c r="FN206" s="139"/>
      <c r="FO206" s="142"/>
      <c r="FP206" s="142"/>
      <c r="FQ206" s="143"/>
      <c r="FR206" s="143"/>
      <c r="FS206" s="139"/>
    </row>
    <row r="207" spans="1:175" ht="20.100000000000001" customHeight="1" x14ac:dyDescent="0.5">
      <c r="A207" s="109">
        <v>206</v>
      </c>
      <c r="B207" s="109" t="s">
        <v>674</v>
      </c>
      <c r="C207" s="109">
        <v>206</v>
      </c>
      <c r="D207" s="110" t="s">
        <v>675</v>
      </c>
      <c r="E207" s="110" t="s">
        <v>676</v>
      </c>
      <c r="F207" s="110" t="s">
        <v>1751</v>
      </c>
      <c r="G207" s="111" t="s">
        <v>139</v>
      </c>
      <c r="H207" s="110" t="s">
        <v>1203</v>
      </c>
      <c r="I207" s="110" t="s">
        <v>2577</v>
      </c>
      <c r="J207" s="110"/>
      <c r="K207" s="111" t="s">
        <v>2578</v>
      </c>
      <c r="L207" s="111" t="s">
        <v>2579</v>
      </c>
      <c r="M207" s="111"/>
      <c r="N207" s="111" t="s">
        <v>1565</v>
      </c>
      <c r="O207" s="111" t="s">
        <v>4664</v>
      </c>
      <c r="P207" s="113">
        <v>14.8980200463287</v>
      </c>
      <c r="Q207" s="113">
        <v>100.62937268290599</v>
      </c>
      <c r="R207" s="114" t="s">
        <v>2581</v>
      </c>
      <c r="S207" s="114" t="s">
        <v>2582</v>
      </c>
      <c r="T207" s="115" t="s">
        <v>2583</v>
      </c>
      <c r="U207" s="115" t="s">
        <v>2584</v>
      </c>
      <c r="V207" s="115"/>
      <c r="W207" s="115" t="s">
        <v>2585</v>
      </c>
      <c r="X207" s="115"/>
      <c r="Y207" s="115"/>
      <c r="Z207" s="181"/>
      <c r="AA207" s="181"/>
      <c r="AB207" s="115"/>
      <c r="AC207" s="115"/>
      <c r="AD207" s="166" t="s">
        <v>1775</v>
      </c>
      <c r="AE207" s="166" t="s">
        <v>1776</v>
      </c>
      <c r="AF207" s="117" t="s">
        <v>690</v>
      </c>
      <c r="AG207" s="132">
        <v>44970</v>
      </c>
      <c r="AH207" s="118" t="s">
        <v>691</v>
      </c>
      <c r="AI207" s="118" t="s">
        <v>692</v>
      </c>
      <c r="AJ207" s="145">
        <v>8</v>
      </c>
      <c r="AK207" s="146">
        <v>8</v>
      </c>
      <c r="AL207" s="146">
        <v>3.5</v>
      </c>
      <c r="AM207" s="146">
        <v>64</v>
      </c>
      <c r="AN207" s="147">
        <v>1</v>
      </c>
      <c r="AO207" s="147"/>
      <c r="AP207" s="116" t="s">
        <v>2586</v>
      </c>
      <c r="AQ207" s="330"/>
      <c r="AR207" s="147">
        <v>3</v>
      </c>
      <c r="AS207" s="149"/>
      <c r="AT207" s="138">
        <v>44972</v>
      </c>
      <c r="AU207" s="148" t="s">
        <v>2587</v>
      </c>
      <c r="AV207" s="149" t="s">
        <v>696</v>
      </c>
      <c r="AW207" s="150"/>
      <c r="AX207" s="147" t="s">
        <v>2588</v>
      </c>
      <c r="AY207" s="147"/>
      <c r="AZ207" s="147"/>
      <c r="BA207" s="147" t="s">
        <v>697</v>
      </c>
      <c r="BB207" s="147"/>
      <c r="BC207" s="147"/>
      <c r="BD207" s="235" t="s">
        <v>698</v>
      </c>
      <c r="BE207" s="150"/>
      <c r="BF207" s="150"/>
      <c r="BG207" s="237" t="s">
        <v>699</v>
      </c>
      <c r="BH207" s="237" t="s">
        <v>1964</v>
      </c>
      <c r="BI207" s="237" t="s">
        <v>701</v>
      </c>
      <c r="BJ207" s="152"/>
      <c r="BK207" s="152"/>
      <c r="BL207" s="153"/>
      <c r="BM207" s="154"/>
      <c r="BN207" s="329" t="s">
        <v>2589</v>
      </c>
      <c r="BO207" s="317" t="s">
        <v>2580</v>
      </c>
      <c r="BP207" s="317" t="s">
        <v>703</v>
      </c>
      <c r="BQ207" s="116" t="s">
        <v>704</v>
      </c>
      <c r="BR207" s="314" t="s">
        <v>705</v>
      </c>
      <c r="BS207" s="132">
        <v>44970</v>
      </c>
      <c r="BT207" s="133">
        <v>100</v>
      </c>
      <c r="BU207" s="132">
        <v>44970</v>
      </c>
      <c r="BV207" s="132"/>
      <c r="BW207" s="132"/>
      <c r="BX207" s="134"/>
      <c r="BY207" s="134"/>
      <c r="BZ207" s="134"/>
      <c r="CA207" s="132"/>
      <c r="CB207" s="135"/>
      <c r="CC207" s="132"/>
      <c r="CD207" s="132"/>
      <c r="CE207" s="136"/>
      <c r="CF207" s="136"/>
      <c r="CG207" s="136"/>
      <c r="CH207" s="135"/>
      <c r="CI207" s="129" t="s">
        <v>701</v>
      </c>
      <c r="CJ207" s="132">
        <v>44998</v>
      </c>
      <c r="CK207" s="132">
        <v>44998</v>
      </c>
      <c r="CL207" s="132"/>
      <c r="CM207" s="132">
        <v>44998</v>
      </c>
      <c r="CN207" s="133">
        <v>100</v>
      </c>
      <c r="CO207" s="132">
        <v>44998</v>
      </c>
      <c r="CP207" s="117"/>
      <c r="CQ207" s="132">
        <v>45002</v>
      </c>
      <c r="CR207" s="132">
        <v>45002</v>
      </c>
      <c r="CS207" s="132"/>
      <c r="CT207" s="132">
        <v>45003</v>
      </c>
      <c r="CU207" s="133">
        <v>100</v>
      </c>
      <c r="CV207" s="132">
        <v>45003</v>
      </c>
      <c r="CW207" s="117" t="s">
        <v>727</v>
      </c>
      <c r="CX207" s="147" t="s">
        <v>2588</v>
      </c>
      <c r="CY207" s="147"/>
      <c r="CZ207" s="117">
        <v>45005</v>
      </c>
      <c r="DA207" s="117">
        <v>45005</v>
      </c>
      <c r="DB207" s="117"/>
      <c r="DC207" s="117">
        <v>45006</v>
      </c>
      <c r="DD207" s="133">
        <v>100</v>
      </c>
      <c r="DE207" s="117">
        <v>45050</v>
      </c>
      <c r="DF207" s="138"/>
      <c r="DG207" s="138">
        <v>45019</v>
      </c>
      <c r="DH207" s="139" t="s">
        <v>4413</v>
      </c>
      <c r="DI207" s="117">
        <v>45037</v>
      </c>
      <c r="DJ207" s="117">
        <v>45037</v>
      </c>
      <c r="DK207" s="117">
        <v>45037</v>
      </c>
      <c r="DL207" s="117">
        <v>45037</v>
      </c>
      <c r="DM207" s="117"/>
      <c r="DN207" s="117"/>
      <c r="DO207" s="117"/>
      <c r="DP207" s="117"/>
      <c r="DQ207" s="140"/>
      <c r="DR207" s="117"/>
      <c r="DS207" s="117"/>
      <c r="DT207" s="117">
        <v>45046</v>
      </c>
      <c r="DU207" s="117">
        <v>45046</v>
      </c>
      <c r="DV207" s="117"/>
      <c r="DW207" s="117">
        <v>45046</v>
      </c>
      <c r="DX207" s="133">
        <v>100</v>
      </c>
      <c r="DY207" s="117">
        <v>45046</v>
      </c>
      <c r="DZ207" s="117"/>
      <c r="EA207" s="117">
        <v>45040</v>
      </c>
      <c r="EB207" s="117">
        <v>45040</v>
      </c>
      <c r="EC207" s="117"/>
      <c r="ED207" s="117">
        <v>45040</v>
      </c>
      <c r="EE207" s="116">
        <v>100</v>
      </c>
      <c r="EF207" s="117">
        <v>45040</v>
      </c>
      <c r="EG207" s="117" t="s">
        <v>4465</v>
      </c>
      <c r="EH207" s="117"/>
      <c r="EI207" s="117"/>
      <c r="EJ207" s="117"/>
      <c r="EK207" s="117"/>
      <c r="EL207" s="133"/>
      <c r="EM207" s="117"/>
      <c r="EN207" s="122"/>
      <c r="EO207" s="141"/>
      <c r="EP207" s="141"/>
      <c r="EQ207" s="141"/>
      <c r="ER207" s="141"/>
      <c r="ES207" s="141"/>
      <c r="ET207" s="141"/>
      <c r="EU207" s="141"/>
      <c r="EV207" s="117"/>
      <c r="EW207" s="117"/>
      <c r="EX207" s="117"/>
      <c r="EY207" s="117"/>
      <c r="EZ207" s="117"/>
      <c r="FA207" s="117"/>
      <c r="FB207" s="117"/>
      <c r="FC207" s="117"/>
      <c r="FD207" s="117"/>
      <c r="FE207" s="117"/>
      <c r="FF207" s="117"/>
      <c r="FG207" s="133"/>
      <c r="FH207" s="133"/>
      <c r="FI207" s="117"/>
      <c r="FJ207" s="142"/>
      <c r="FK207" s="142"/>
      <c r="FL207" s="143"/>
      <c r="FM207" s="143"/>
      <c r="FN207" s="139"/>
      <c r="FO207" s="142"/>
      <c r="FP207" s="142"/>
      <c r="FQ207" s="143"/>
      <c r="FR207" s="143"/>
      <c r="FS207" s="139"/>
    </row>
    <row r="208" spans="1:175" ht="20.100000000000001" customHeight="1" x14ac:dyDescent="0.5">
      <c r="A208" s="109">
        <v>207</v>
      </c>
      <c r="B208" s="109" t="s">
        <v>674</v>
      </c>
      <c r="C208" s="109">
        <v>207</v>
      </c>
      <c r="D208" s="110" t="s">
        <v>675</v>
      </c>
      <c r="E208" s="110" t="s">
        <v>676</v>
      </c>
      <c r="F208" s="110" t="s">
        <v>1751</v>
      </c>
      <c r="G208" s="111" t="s">
        <v>139</v>
      </c>
      <c r="H208" s="110" t="s">
        <v>1203</v>
      </c>
      <c r="I208" s="110" t="s">
        <v>2590</v>
      </c>
      <c r="J208" s="110"/>
      <c r="K208" s="111" t="s">
        <v>2591</v>
      </c>
      <c r="L208" s="111" t="s">
        <v>2557</v>
      </c>
      <c r="M208" s="111"/>
      <c r="N208" s="111" t="s">
        <v>1565</v>
      </c>
      <c r="O208" s="111" t="s">
        <v>2592</v>
      </c>
      <c r="P208" s="113">
        <v>14.8606176071067</v>
      </c>
      <c r="Q208" s="113">
        <v>100.74495923946699</v>
      </c>
      <c r="R208" s="318" t="s">
        <v>2593</v>
      </c>
      <c r="S208" s="114" t="s">
        <v>2594</v>
      </c>
      <c r="T208" s="115" t="s">
        <v>2595</v>
      </c>
      <c r="U208" s="115" t="s">
        <v>2596</v>
      </c>
      <c r="V208" s="115"/>
      <c r="W208" s="115" t="s">
        <v>2597</v>
      </c>
      <c r="X208" s="115"/>
      <c r="Y208" s="115"/>
      <c r="Z208" s="181"/>
      <c r="AA208" s="181"/>
      <c r="AB208" s="115"/>
      <c r="AC208" s="115"/>
      <c r="AD208" s="166" t="s">
        <v>1775</v>
      </c>
      <c r="AE208" s="166" t="s">
        <v>1776</v>
      </c>
      <c r="AF208" s="117" t="s">
        <v>690</v>
      </c>
      <c r="AG208" s="117">
        <v>44967</v>
      </c>
      <c r="AH208" s="118" t="s">
        <v>691</v>
      </c>
      <c r="AI208" s="118" t="s">
        <v>692</v>
      </c>
      <c r="AJ208" s="145">
        <v>6</v>
      </c>
      <c r="AK208" s="146">
        <v>9</v>
      </c>
      <c r="AL208" s="146">
        <v>3.5</v>
      </c>
      <c r="AM208" s="146">
        <v>54</v>
      </c>
      <c r="AN208" s="147">
        <v>2</v>
      </c>
      <c r="AO208" s="147">
        <v>2</v>
      </c>
      <c r="AP208" s="240" t="s">
        <v>716</v>
      </c>
      <c r="AQ208" s="330"/>
      <c r="AR208" s="147">
        <v>3</v>
      </c>
      <c r="AS208" s="149"/>
      <c r="AT208" s="138">
        <v>44970</v>
      </c>
      <c r="AU208" s="294" t="s">
        <v>2598</v>
      </c>
      <c r="AV208" s="149" t="s">
        <v>2599</v>
      </c>
      <c r="AW208" s="150" t="s">
        <v>1386</v>
      </c>
      <c r="AX208" s="147"/>
      <c r="AY208" s="147"/>
      <c r="AZ208" s="147"/>
      <c r="BA208" s="147"/>
      <c r="BB208" s="147" t="s">
        <v>697</v>
      </c>
      <c r="BC208" s="147"/>
      <c r="BD208" s="150" t="s">
        <v>698</v>
      </c>
      <c r="BE208" s="150"/>
      <c r="BF208" s="150"/>
      <c r="BG208" s="237" t="s">
        <v>699</v>
      </c>
      <c r="BH208" s="302" t="s">
        <v>1964</v>
      </c>
      <c r="BI208" s="237" t="s">
        <v>701</v>
      </c>
      <c r="BJ208" s="152"/>
      <c r="BK208" s="152"/>
      <c r="BL208" s="153"/>
      <c r="BM208" s="154"/>
      <c r="BN208" s="111" t="s">
        <v>2592</v>
      </c>
      <c r="BO208" s="319" t="s">
        <v>2592</v>
      </c>
      <c r="BP208" s="317"/>
      <c r="BQ208" s="116" t="s">
        <v>704</v>
      </c>
      <c r="BR208" s="116" t="s">
        <v>705</v>
      </c>
      <c r="BS208" s="132">
        <v>44967</v>
      </c>
      <c r="BT208" s="133">
        <v>100</v>
      </c>
      <c r="BU208" s="132">
        <v>44967</v>
      </c>
      <c r="BV208" s="132"/>
      <c r="BW208" s="132"/>
      <c r="BX208" s="134"/>
      <c r="BY208" s="134"/>
      <c r="BZ208" s="134"/>
      <c r="CA208" s="132"/>
      <c r="CB208" s="135"/>
      <c r="CC208" s="132"/>
      <c r="CD208" s="132"/>
      <c r="CE208" s="136"/>
      <c r="CF208" s="136"/>
      <c r="CG208" s="136"/>
      <c r="CH208" s="135"/>
      <c r="CI208" s="129" t="s">
        <v>701</v>
      </c>
      <c r="CJ208" s="132">
        <v>44998</v>
      </c>
      <c r="CK208" s="132">
        <v>44998</v>
      </c>
      <c r="CL208" s="132"/>
      <c r="CM208" s="132">
        <v>44998</v>
      </c>
      <c r="CN208" s="133">
        <v>100</v>
      </c>
      <c r="CO208" s="132">
        <v>44998</v>
      </c>
      <c r="CP208" s="117"/>
      <c r="CQ208" s="132">
        <v>45015</v>
      </c>
      <c r="CR208" s="132">
        <v>45015</v>
      </c>
      <c r="CS208" s="117"/>
      <c r="CT208" s="132">
        <v>45015</v>
      </c>
      <c r="CU208" s="133">
        <v>100</v>
      </c>
      <c r="CV208" s="132">
        <v>45015</v>
      </c>
      <c r="CW208" s="117" t="s">
        <v>727</v>
      </c>
      <c r="CX208" s="147"/>
      <c r="CY208" s="147"/>
      <c r="CZ208" s="117">
        <v>45010</v>
      </c>
      <c r="DA208" s="117">
        <v>45010</v>
      </c>
      <c r="DB208" s="117"/>
      <c r="DC208" s="117">
        <v>45011</v>
      </c>
      <c r="DD208" s="133">
        <v>100</v>
      </c>
      <c r="DE208" s="117">
        <v>45036</v>
      </c>
      <c r="DF208" s="138"/>
      <c r="DG208" s="138">
        <v>45012</v>
      </c>
      <c r="DH208" s="139" t="s">
        <v>4383</v>
      </c>
      <c r="DI208" s="117">
        <v>45027</v>
      </c>
      <c r="DJ208" s="117">
        <v>45027</v>
      </c>
      <c r="DK208" s="117">
        <v>45027</v>
      </c>
      <c r="DL208" s="117">
        <v>45027</v>
      </c>
      <c r="DM208" s="117">
        <v>45036</v>
      </c>
      <c r="DN208" s="117">
        <v>45036</v>
      </c>
      <c r="DO208" s="117"/>
      <c r="DP208" s="117">
        <v>45036</v>
      </c>
      <c r="DQ208" s="133">
        <v>100</v>
      </c>
      <c r="DR208" s="117">
        <v>45036</v>
      </c>
      <c r="DS208" s="117"/>
      <c r="DT208" s="117">
        <v>45036</v>
      </c>
      <c r="DU208" s="117">
        <v>45036</v>
      </c>
      <c r="DV208" s="117"/>
      <c r="DW208" s="117">
        <v>45036</v>
      </c>
      <c r="DX208" s="133">
        <v>100</v>
      </c>
      <c r="DY208" s="117">
        <v>45036</v>
      </c>
      <c r="DZ208" s="117"/>
      <c r="EA208" s="117">
        <v>45040</v>
      </c>
      <c r="EB208" s="117">
        <v>45040</v>
      </c>
      <c r="EC208" s="117"/>
      <c r="ED208" s="117">
        <v>45040</v>
      </c>
      <c r="EE208" s="116">
        <v>100</v>
      </c>
      <c r="EF208" s="117">
        <v>45040</v>
      </c>
      <c r="EG208" s="117" t="s">
        <v>1044</v>
      </c>
      <c r="EH208" s="117">
        <v>45040</v>
      </c>
      <c r="EI208" s="117">
        <v>45040</v>
      </c>
      <c r="EJ208" s="117"/>
      <c r="EK208" s="117">
        <v>45040</v>
      </c>
      <c r="EL208" s="116">
        <v>100</v>
      </c>
      <c r="EM208" s="117">
        <v>45040</v>
      </c>
      <c r="EN208" s="122" t="s">
        <v>1044</v>
      </c>
      <c r="EO208" s="141"/>
      <c r="EP208" s="141"/>
      <c r="EQ208" s="141"/>
      <c r="ER208" s="141"/>
      <c r="ES208" s="141"/>
      <c r="ET208" s="141"/>
      <c r="EU208" s="141"/>
      <c r="EV208" s="117"/>
      <c r="EW208" s="117"/>
      <c r="EX208" s="117"/>
      <c r="EY208" s="117"/>
      <c r="EZ208" s="117"/>
      <c r="FA208" s="117"/>
      <c r="FB208" s="117"/>
      <c r="FC208" s="117"/>
      <c r="FD208" s="117"/>
      <c r="FE208" s="117"/>
      <c r="FF208" s="117"/>
      <c r="FG208" s="133"/>
      <c r="FH208" s="133"/>
      <c r="FI208" s="117"/>
      <c r="FJ208" s="142"/>
      <c r="FK208" s="142"/>
      <c r="FL208" s="143"/>
      <c r="FM208" s="143"/>
      <c r="FN208" s="139"/>
      <c r="FO208" s="142"/>
      <c r="FP208" s="142"/>
      <c r="FQ208" s="143"/>
      <c r="FR208" s="143"/>
      <c r="FS208" s="139"/>
    </row>
    <row r="209" spans="1:175" ht="20.100000000000001" customHeight="1" x14ac:dyDescent="0.5">
      <c r="A209" s="109">
        <v>208</v>
      </c>
      <c r="B209" s="109" t="s">
        <v>674</v>
      </c>
      <c r="C209" s="109">
        <v>208</v>
      </c>
      <c r="D209" s="110" t="s">
        <v>675</v>
      </c>
      <c r="E209" s="110" t="s">
        <v>676</v>
      </c>
      <c r="F209" s="110" t="s">
        <v>1751</v>
      </c>
      <c r="G209" s="111" t="s">
        <v>139</v>
      </c>
      <c r="H209" s="110" t="s">
        <v>2554</v>
      </c>
      <c r="I209" s="110" t="s">
        <v>2554</v>
      </c>
      <c r="J209" s="110"/>
      <c r="K209" s="111" t="s">
        <v>2600</v>
      </c>
      <c r="L209" s="111"/>
      <c r="M209" s="111" t="s">
        <v>2601</v>
      </c>
      <c r="N209" s="111" t="s">
        <v>1565</v>
      </c>
      <c r="O209" s="111" t="s">
        <v>2602</v>
      </c>
      <c r="P209" s="113">
        <v>15.045637240168301</v>
      </c>
      <c r="Q209" s="113">
        <v>100.536433550894</v>
      </c>
      <c r="R209" s="114" t="s">
        <v>2603</v>
      </c>
      <c r="S209" s="114" t="s">
        <v>2604</v>
      </c>
      <c r="T209" s="115" t="s">
        <v>2605</v>
      </c>
      <c r="U209" s="115" t="s">
        <v>2606</v>
      </c>
      <c r="V209" s="115"/>
      <c r="W209" s="115" t="s">
        <v>2607</v>
      </c>
      <c r="X209" s="115"/>
      <c r="Y209" s="115"/>
      <c r="Z209" s="181"/>
      <c r="AA209" s="181"/>
      <c r="AB209" s="115"/>
      <c r="AC209" s="115"/>
      <c r="AD209" s="166" t="s">
        <v>1775</v>
      </c>
      <c r="AE209" s="166" t="s">
        <v>1776</v>
      </c>
      <c r="AF209" s="117" t="s">
        <v>690</v>
      </c>
      <c r="AG209" s="132">
        <v>44970</v>
      </c>
      <c r="AH209" s="118" t="s">
        <v>691</v>
      </c>
      <c r="AI209" s="118" t="s">
        <v>692</v>
      </c>
      <c r="AJ209" s="145">
        <v>8</v>
      </c>
      <c r="AK209" s="146">
        <v>8.3000000000000007</v>
      </c>
      <c r="AL209" s="146">
        <v>2.85</v>
      </c>
      <c r="AM209" s="146">
        <v>66.400000000000006</v>
      </c>
      <c r="AN209" s="147">
        <v>1</v>
      </c>
      <c r="AO209" s="147">
        <v>3</v>
      </c>
      <c r="AP209" s="240" t="s">
        <v>1868</v>
      </c>
      <c r="AQ209" s="147" t="s">
        <v>848</v>
      </c>
      <c r="AR209" s="147">
        <v>3</v>
      </c>
      <c r="AS209" s="149"/>
      <c r="AT209" s="138">
        <v>44972</v>
      </c>
      <c r="AU209" s="142"/>
      <c r="AV209" s="149" t="s">
        <v>725</v>
      </c>
      <c r="AW209" s="150"/>
      <c r="AX209" s="147"/>
      <c r="AY209" s="147"/>
      <c r="AZ209" s="147"/>
      <c r="BA209" s="147"/>
      <c r="BB209" s="147"/>
      <c r="BC209" s="147"/>
      <c r="BD209" s="235" t="s">
        <v>698</v>
      </c>
      <c r="BE209" s="150"/>
      <c r="BF209" s="150"/>
      <c r="BG209" s="237" t="s">
        <v>699</v>
      </c>
      <c r="BH209" s="237" t="s">
        <v>1964</v>
      </c>
      <c r="BI209" s="237" t="s">
        <v>701</v>
      </c>
      <c r="BJ209" s="152"/>
      <c r="BK209" s="152"/>
      <c r="BL209" s="153"/>
      <c r="BM209" s="154"/>
      <c r="BN209" s="111" t="s">
        <v>2602</v>
      </c>
      <c r="BO209" s="319" t="s">
        <v>2602</v>
      </c>
      <c r="BP209" s="317"/>
      <c r="BQ209" s="116" t="s">
        <v>704</v>
      </c>
      <c r="BR209" s="116" t="s">
        <v>705</v>
      </c>
      <c r="BS209" s="132">
        <v>44970</v>
      </c>
      <c r="BT209" s="133">
        <v>100</v>
      </c>
      <c r="BU209" s="132">
        <v>44970</v>
      </c>
      <c r="BV209" s="132"/>
      <c r="BW209" s="132"/>
      <c r="BX209" s="134"/>
      <c r="BY209" s="134"/>
      <c r="BZ209" s="134"/>
      <c r="CA209" s="132"/>
      <c r="CB209" s="135"/>
      <c r="CC209" s="132"/>
      <c r="CD209" s="132"/>
      <c r="CE209" s="136"/>
      <c r="CF209" s="136"/>
      <c r="CG209" s="136"/>
      <c r="CH209" s="135"/>
      <c r="CI209" s="129" t="s">
        <v>701</v>
      </c>
      <c r="CJ209" s="132">
        <v>44986</v>
      </c>
      <c r="CK209" s="132">
        <v>44986</v>
      </c>
      <c r="CL209" s="132"/>
      <c r="CM209" s="132">
        <v>44986</v>
      </c>
      <c r="CN209" s="133">
        <v>100</v>
      </c>
      <c r="CO209" s="132">
        <v>44986</v>
      </c>
      <c r="CP209" s="132"/>
      <c r="CQ209" s="137" t="s">
        <v>706</v>
      </c>
      <c r="CR209" s="132"/>
      <c r="CS209" s="117"/>
      <c r="CT209" s="132"/>
      <c r="CU209" s="133"/>
      <c r="CV209" s="137" t="s">
        <v>4382</v>
      </c>
      <c r="CW209" s="117"/>
      <c r="CX209" s="147"/>
      <c r="CY209" s="147"/>
      <c r="CZ209" s="117">
        <v>45013</v>
      </c>
      <c r="DA209" s="117">
        <v>45013</v>
      </c>
      <c r="DB209" s="117"/>
      <c r="DC209" s="117">
        <v>45013</v>
      </c>
      <c r="DD209" s="133">
        <v>100</v>
      </c>
      <c r="DE209" s="117">
        <v>45013</v>
      </c>
      <c r="DF209" s="138"/>
      <c r="DG209" s="138">
        <v>45019</v>
      </c>
      <c r="DH209" s="139" t="s">
        <v>4413</v>
      </c>
      <c r="DI209" s="117">
        <v>45040</v>
      </c>
      <c r="DJ209" s="117">
        <v>45040</v>
      </c>
      <c r="DK209" s="117">
        <v>45040</v>
      </c>
      <c r="DL209" s="117">
        <v>45040</v>
      </c>
      <c r="DM209" s="117"/>
      <c r="DN209" s="117"/>
      <c r="DO209" s="117"/>
      <c r="DP209" s="117"/>
      <c r="DQ209" s="140"/>
      <c r="DR209" s="117"/>
      <c r="DS209" s="117"/>
      <c r="DT209" s="117">
        <v>45051</v>
      </c>
      <c r="DU209" s="117">
        <v>45051</v>
      </c>
      <c r="DV209" s="117"/>
      <c r="DW209" s="117">
        <v>45051</v>
      </c>
      <c r="DX209" s="133">
        <v>100</v>
      </c>
      <c r="DY209" s="117">
        <v>45051</v>
      </c>
      <c r="DZ209" s="117"/>
      <c r="EA209" s="117">
        <v>45040</v>
      </c>
      <c r="EB209" s="117">
        <v>45040</v>
      </c>
      <c r="EC209" s="117"/>
      <c r="ED209" s="117">
        <v>45040</v>
      </c>
      <c r="EE209" s="116">
        <v>100</v>
      </c>
      <c r="EF209" s="117">
        <v>45040</v>
      </c>
      <c r="EG209" s="117" t="s">
        <v>1044</v>
      </c>
      <c r="EH209" s="117">
        <v>45040</v>
      </c>
      <c r="EI209" s="117">
        <v>45040</v>
      </c>
      <c r="EJ209" s="117"/>
      <c r="EK209" s="117">
        <v>45040</v>
      </c>
      <c r="EL209" s="116">
        <v>100</v>
      </c>
      <c r="EM209" s="117">
        <v>45040</v>
      </c>
      <c r="EN209" s="122" t="s">
        <v>1044</v>
      </c>
      <c r="EO209" s="141"/>
      <c r="EP209" s="141"/>
      <c r="EQ209" s="141"/>
      <c r="ER209" s="141"/>
      <c r="ES209" s="141"/>
      <c r="ET209" s="141"/>
      <c r="EU209" s="141"/>
      <c r="EV209" s="117"/>
      <c r="EW209" s="117"/>
      <c r="EX209" s="117"/>
      <c r="EY209" s="117"/>
      <c r="EZ209" s="117"/>
      <c r="FA209" s="117"/>
      <c r="FB209" s="117"/>
      <c r="FC209" s="117"/>
      <c r="FD209" s="117"/>
      <c r="FE209" s="117"/>
      <c r="FF209" s="117"/>
      <c r="FG209" s="133"/>
      <c r="FH209" s="133"/>
      <c r="FI209" s="117"/>
      <c r="FJ209" s="142"/>
      <c r="FK209" s="142"/>
      <c r="FL209" s="143"/>
      <c r="FM209" s="143"/>
      <c r="FN209" s="139"/>
      <c r="FO209" s="142"/>
      <c r="FP209" s="142"/>
      <c r="FQ209" s="143"/>
      <c r="FR209" s="143"/>
      <c r="FS209" s="139"/>
    </row>
    <row r="210" spans="1:175" ht="20.100000000000001" customHeight="1" x14ac:dyDescent="0.5">
      <c r="A210" s="109">
        <v>209</v>
      </c>
      <c r="B210" s="109" t="s">
        <v>674</v>
      </c>
      <c r="C210" s="109">
        <v>209</v>
      </c>
      <c r="D210" s="110" t="s">
        <v>675</v>
      </c>
      <c r="E210" s="110" t="s">
        <v>676</v>
      </c>
      <c r="F210" s="110" t="s">
        <v>1751</v>
      </c>
      <c r="G210" s="111" t="s">
        <v>139</v>
      </c>
      <c r="H210" s="110" t="s">
        <v>1203</v>
      </c>
      <c r="I210" s="110" t="s">
        <v>2608</v>
      </c>
      <c r="J210" s="110"/>
      <c r="K210" s="111" t="s">
        <v>4534</v>
      </c>
      <c r="L210" s="111" t="s">
        <v>2609</v>
      </c>
      <c r="M210" s="111" t="s">
        <v>912</v>
      </c>
      <c r="N210" s="111" t="s">
        <v>1565</v>
      </c>
      <c r="O210" s="111" t="s">
        <v>2610</v>
      </c>
      <c r="P210" s="113">
        <v>14.8472104626036</v>
      </c>
      <c r="Q210" s="113">
        <v>100.644495877878</v>
      </c>
      <c r="R210" s="114" t="s">
        <v>2611</v>
      </c>
      <c r="S210" s="114"/>
      <c r="T210" s="115"/>
      <c r="U210" s="115"/>
      <c r="V210" s="115"/>
      <c r="W210" s="115" t="s">
        <v>2612</v>
      </c>
      <c r="X210" s="115"/>
      <c r="Y210" s="115"/>
      <c r="Z210" s="181"/>
      <c r="AA210" s="181"/>
      <c r="AB210" s="115"/>
      <c r="AC210" s="115"/>
      <c r="AD210" s="166" t="s">
        <v>1775</v>
      </c>
      <c r="AE210" s="166" t="s">
        <v>1776</v>
      </c>
      <c r="AF210" s="117" t="s">
        <v>690</v>
      </c>
      <c r="AG210" s="132">
        <v>44970</v>
      </c>
      <c r="AH210" s="118" t="s">
        <v>691</v>
      </c>
      <c r="AI210" s="118" t="s">
        <v>692</v>
      </c>
      <c r="AJ210" s="145">
        <v>9.1999999999999993</v>
      </c>
      <c r="AK210" s="146">
        <v>6.2</v>
      </c>
      <c r="AL210" s="146">
        <v>2.85</v>
      </c>
      <c r="AM210" s="146">
        <v>57.04</v>
      </c>
      <c r="AN210" s="147">
        <v>1</v>
      </c>
      <c r="AO210" s="147">
        <v>2</v>
      </c>
      <c r="AP210" s="116" t="s">
        <v>1996</v>
      </c>
      <c r="AQ210" s="147" t="s">
        <v>1368</v>
      </c>
      <c r="AR210" s="147">
        <v>3</v>
      </c>
      <c r="AS210" s="149"/>
      <c r="AT210" s="138">
        <v>44972</v>
      </c>
      <c r="AU210" s="148" t="s">
        <v>2587</v>
      </c>
      <c r="AV210" s="149" t="s">
        <v>696</v>
      </c>
      <c r="AW210" s="150"/>
      <c r="AX210" s="147"/>
      <c r="AY210" s="147"/>
      <c r="AZ210" s="147"/>
      <c r="BA210" s="147"/>
      <c r="BB210" s="147" t="s">
        <v>697</v>
      </c>
      <c r="BC210" s="147"/>
      <c r="BD210" s="235" t="s">
        <v>698</v>
      </c>
      <c r="BE210" s="150"/>
      <c r="BF210" s="150"/>
      <c r="BG210" s="237" t="s">
        <v>699</v>
      </c>
      <c r="BH210" s="237" t="s">
        <v>1964</v>
      </c>
      <c r="BI210" s="237" t="s">
        <v>701</v>
      </c>
      <c r="BJ210" s="152"/>
      <c r="BK210" s="152"/>
      <c r="BL210" s="153"/>
      <c r="BM210" s="154"/>
      <c r="BN210" s="111" t="s">
        <v>2610</v>
      </c>
      <c r="BO210" s="319" t="s">
        <v>2610</v>
      </c>
      <c r="BP210" s="317"/>
      <c r="BQ210" s="116" t="s">
        <v>704</v>
      </c>
      <c r="BR210" s="116" t="s">
        <v>705</v>
      </c>
      <c r="BS210" s="132">
        <v>44970</v>
      </c>
      <c r="BT210" s="133">
        <v>100</v>
      </c>
      <c r="BU210" s="132">
        <v>44970</v>
      </c>
      <c r="BV210" s="132"/>
      <c r="BW210" s="132"/>
      <c r="BX210" s="134"/>
      <c r="BY210" s="134"/>
      <c r="BZ210" s="134"/>
      <c r="CA210" s="132"/>
      <c r="CB210" s="135"/>
      <c r="CC210" s="132"/>
      <c r="CD210" s="132"/>
      <c r="CE210" s="136"/>
      <c r="CF210" s="136"/>
      <c r="CG210" s="136"/>
      <c r="CH210" s="135"/>
      <c r="CI210" s="129" t="s">
        <v>701</v>
      </c>
      <c r="CJ210" s="132">
        <v>44999</v>
      </c>
      <c r="CK210" s="132">
        <v>44999</v>
      </c>
      <c r="CL210" s="132"/>
      <c r="CM210" s="132">
        <v>44999</v>
      </c>
      <c r="CN210" s="133">
        <v>100</v>
      </c>
      <c r="CO210" s="132">
        <v>44999</v>
      </c>
      <c r="CP210" s="117"/>
      <c r="CQ210" s="137" t="s">
        <v>706</v>
      </c>
      <c r="CR210" s="132"/>
      <c r="CS210" s="117"/>
      <c r="CT210" s="132"/>
      <c r="CU210" s="133"/>
      <c r="CV210" s="137" t="s">
        <v>4382</v>
      </c>
      <c r="CW210" s="117"/>
      <c r="CX210" s="147"/>
      <c r="CY210" s="147"/>
      <c r="CZ210" s="117">
        <v>45020</v>
      </c>
      <c r="DA210" s="117">
        <v>45020</v>
      </c>
      <c r="DB210" s="117"/>
      <c r="DC210" s="117">
        <v>45020</v>
      </c>
      <c r="DD210" s="133">
        <v>100</v>
      </c>
      <c r="DE210" s="117">
        <v>45020</v>
      </c>
      <c r="DF210" s="138"/>
      <c r="DG210" s="138">
        <v>45019</v>
      </c>
      <c r="DH210" s="139" t="s">
        <v>4413</v>
      </c>
      <c r="DI210" s="117">
        <v>45035</v>
      </c>
      <c r="DJ210" s="117">
        <v>45035</v>
      </c>
      <c r="DK210" s="117">
        <v>45035</v>
      </c>
      <c r="DL210" s="117">
        <v>45035</v>
      </c>
      <c r="DM210" s="117"/>
      <c r="DN210" s="117"/>
      <c r="DO210" s="117"/>
      <c r="DP210" s="117"/>
      <c r="DQ210" s="140"/>
      <c r="DR210" s="117"/>
      <c r="DS210" s="117"/>
      <c r="DT210" s="117">
        <v>45045</v>
      </c>
      <c r="DU210" s="117">
        <v>45045</v>
      </c>
      <c r="DV210" s="117"/>
      <c r="DW210" s="117">
        <v>45046</v>
      </c>
      <c r="DX210" s="133">
        <v>100</v>
      </c>
      <c r="DY210" s="117">
        <v>45046</v>
      </c>
      <c r="DZ210" s="117"/>
      <c r="EA210" s="117">
        <v>45040</v>
      </c>
      <c r="EB210" s="117">
        <v>45040</v>
      </c>
      <c r="EC210" s="117"/>
      <c r="ED210" s="117">
        <v>45040</v>
      </c>
      <c r="EE210" s="116">
        <v>100</v>
      </c>
      <c r="EF210" s="117">
        <v>45040</v>
      </c>
      <c r="EG210" s="117" t="s">
        <v>4465</v>
      </c>
      <c r="EH210" s="222">
        <v>45053</v>
      </c>
      <c r="EI210" s="222">
        <v>45053</v>
      </c>
      <c r="EJ210" s="222">
        <v>45053</v>
      </c>
      <c r="EK210" s="222">
        <v>45054</v>
      </c>
      <c r="EL210" s="440">
        <v>60</v>
      </c>
      <c r="EM210" s="117"/>
      <c r="EN210" s="122" t="s">
        <v>4706</v>
      </c>
      <c r="EO210" s="141"/>
      <c r="EP210" s="141"/>
      <c r="EQ210" s="141"/>
      <c r="ER210" s="141"/>
      <c r="ES210" s="141"/>
      <c r="ET210" s="141"/>
      <c r="EU210" s="141"/>
      <c r="EV210" s="117"/>
      <c r="EW210" s="117"/>
      <c r="EX210" s="117"/>
      <c r="EY210" s="117"/>
      <c r="EZ210" s="117"/>
      <c r="FA210" s="117"/>
      <c r="FB210" s="117"/>
      <c r="FC210" s="117"/>
      <c r="FD210" s="117"/>
      <c r="FE210" s="117"/>
      <c r="FF210" s="117"/>
      <c r="FG210" s="133"/>
      <c r="FH210" s="133"/>
      <c r="FI210" s="117"/>
      <c r="FJ210" s="142"/>
      <c r="FK210" s="142"/>
      <c r="FL210" s="143"/>
      <c r="FM210" s="143"/>
      <c r="FN210" s="139"/>
      <c r="FO210" s="142"/>
      <c r="FP210" s="142"/>
      <c r="FQ210" s="143"/>
      <c r="FR210" s="143"/>
      <c r="FS210" s="139"/>
    </row>
    <row r="211" spans="1:175" ht="20.100000000000001" customHeight="1" x14ac:dyDescent="0.5">
      <c r="A211" s="109">
        <v>210</v>
      </c>
      <c r="B211" s="109" t="s">
        <v>674</v>
      </c>
      <c r="C211" s="109">
        <v>210</v>
      </c>
      <c r="D211" s="110" t="s">
        <v>675</v>
      </c>
      <c r="E211" s="110" t="s">
        <v>676</v>
      </c>
      <c r="F211" s="110" t="s">
        <v>1751</v>
      </c>
      <c r="G211" s="111" t="s">
        <v>139</v>
      </c>
      <c r="H211" s="110" t="s">
        <v>1203</v>
      </c>
      <c r="I211" s="110" t="s">
        <v>2613</v>
      </c>
      <c r="J211" s="110"/>
      <c r="K211" s="111" t="s">
        <v>2614</v>
      </c>
      <c r="L211" s="111" t="s">
        <v>2557</v>
      </c>
      <c r="M211" s="111"/>
      <c r="N211" s="111" t="s">
        <v>1565</v>
      </c>
      <c r="O211" s="111" t="s">
        <v>4665</v>
      </c>
      <c r="P211" s="113">
        <v>14.800773524272801</v>
      </c>
      <c r="Q211" s="113">
        <v>100.654499222051</v>
      </c>
      <c r="R211" s="114" t="s">
        <v>2616</v>
      </c>
      <c r="S211" s="114" t="s">
        <v>2617</v>
      </c>
      <c r="T211" s="115" t="s">
        <v>2618</v>
      </c>
      <c r="U211" s="115" t="s">
        <v>2619</v>
      </c>
      <c r="V211" s="115"/>
      <c r="W211" s="115" t="s">
        <v>2620</v>
      </c>
      <c r="X211" s="115"/>
      <c r="Y211" s="115"/>
      <c r="Z211" s="181"/>
      <c r="AA211" s="181"/>
      <c r="AB211" s="115"/>
      <c r="AC211" s="115"/>
      <c r="AD211" s="166" t="s">
        <v>1775</v>
      </c>
      <c r="AE211" s="166" t="s">
        <v>1776</v>
      </c>
      <c r="AF211" s="117" t="s">
        <v>690</v>
      </c>
      <c r="AG211" s="132">
        <v>44970</v>
      </c>
      <c r="AH211" s="118" t="s">
        <v>691</v>
      </c>
      <c r="AI211" s="118" t="s">
        <v>692</v>
      </c>
      <c r="AJ211" s="145">
        <v>6</v>
      </c>
      <c r="AK211" s="146">
        <v>10</v>
      </c>
      <c r="AL211" s="146">
        <v>3.1</v>
      </c>
      <c r="AM211" s="146">
        <v>60</v>
      </c>
      <c r="AN211" s="147">
        <v>1</v>
      </c>
      <c r="AO211" s="147">
        <v>1</v>
      </c>
      <c r="AP211" s="240" t="s">
        <v>816</v>
      </c>
      <c r="AQ211" s="147" t="s">
        <v>1368</v>
      </c>
      <c r="AR211" s="147">
        <v>3</v>
      </c>
      <c r="AS211" s="149"/>
      <c r="AT211" s="138">
        <v>44972</v>
      </c>
      <c r="AU211" s="142"/>
      <c r="AV211" s="149" t="s">
        <v>696</v>
      </c>
      <c r="AW211" s="150"/>
      <c r="AX211" s="147"/>
      <c r="AY211" s="147"/>
      <c r="AZ211" s="147"/>
      <c r="BA211" s="147" t="s">
        <v>697</v>
      </c>
      <c r="BB211" s="147"/>
      <c r="BC211" s="147"/>
      <c r="BD211" s="235" t="s">
        <v>698</v>
      </c>
      <c r="BE211" s="150"/>
      <c r="BF211" s="150"/>
      <c r="BG211" s="237" t="s">
        <v>699</v>
      </c>
      <c r="BH211" s="237" t="s">
        <v>1964</v>
      </c>
      <c r="BI211" s="237" t="s">
        <v>701</v>
      </c>
      <c r="BJ211" s="152"/>
      <c r="BK211" s="152"/>
      <c r="BL211" s="153"/>
      <c r="BM211" s="154"/>
      <c r="BN211" s="329" t="s">
        <v>2621</v>
      </c>
      <c r="BO211" s="317" t="s">
        <v>2615</v>
      </c>
      <c r="BP211" s="317" t="s">
        <v>703</v>
      </c>
      <c r="BQ211" s="116" t="s">
        <v>704</v>
      </c>
      <c r="BR211" s="314" t="s">
        <v>705</v>
      </c>
      <c r="BS211" s="132">
        <v>44970</v>
      </c>
      <c r="BT211" s="133">
        <v>100</v>
      </c>
      <c r="BU211" s="132">
        <v>44970</v>
      </c>
      <c r="BV211" s="132"/>
      <c r="BW211" s="132"/>
      <c r="BX211" s="134"/>
      <c r="BY211" s="134"/>
      <c r="BZ211" s="134"/>
      <c r="CA211" s="132"/>
      <c r="CB211" s="135"/>
      <c r="CC211" s="132"/>
      <c r="CD211" s="132"/>
      <c r="CE211" s="136"/>
      <c r="CF211" s="136"/>
      <c r="CG211" s="136"/>
      <c r="CH211" s="135"/>
      <c r="CI211" s="129" t="s">
        <v>701</v>
      </c>
      <c r="CJ211" s="132">
        <v>44998</v>
      </c>
      <c r="CK211" s="132">
        <v>44998</v>
      </c>
      <c r="CL211" s="132"/>
      <c r="CM211" s="132">
        <v>44998</v>
      </c>
      <c r="CN211" s="133">
        <v>100</v>
      </c>
      <c r="CO211" s="132">
        <v>44998</v>
      </c>
      <c r="CP211" s="117"/>
      <c r="CQ211" s="132">
        <v>45013</v>
      </c>
      <c r="CR211" s="132">
        <v>45013</v>
      </c>
      <c r="CS211" s="117"/>
      <c r="CT211" s="132">
        <v>45013</v>
      </c>
      <c r="CU211" s="133">
        <v>100</v>
      </c>
      <c r="CV211" s="132">
        <v>45013</v>
      </c>
      <c r="CW211" s="117" t="s">
        <v>727</v>
      </c>
      <c r="CX211" s="147"/>
      <c r="CY211" s="147"/>
      <c r="CZ211" s="117">
        <v>45006</v>
      </c>
      <c r="DA211" s="117">
        <v>45006</v>
      </c>
      <c r="DB211" s="117"/>
      <c r="DC211" s="117">
        <v>45007</v>
      </c>
      <c r="DD211" s="133">
        <v>100</v>
      </c>
      <c r="DE211" s="117">
        <v>45050</v>
      </c>
      <c r="DF211" s="138"/>
      <c r="DG211" s="138">
        <v>45019</v>
      </c>
      <c r="DH211" s="139" t="s">
        <v>4413</v>
      </c>
      <c r="DI211" s="117">
        <v>45034</v>
      </c>
      <c r="DJ211" s="117">
        <v>45034</v>
      </c>
      <c r="DK211" s="117">
        <v>45034</v>
      </c>
      <c r="DL211" s="117">
        <v>45034</v>
      </c>
      <c r="DM211" s="117"/>
      <c r="DN211" s="117"/>
      <c r="DO211" s="117"/>
      <c r="DP211" s="117"/>
      <c r="DQ211" s="140"/>
      <c r="DR211" s="117"/>
      <c r="DS211" s="117"/>
      <c r="DT211" s="117">
        <v>45045</v>
      </c>
      <c r="DU211" s="117">
        <v>45045</v>
      </c>
      <c r="DV211" s="117"/>
      <c r="DW211" s="117">
        <v>45045</v>
      </c>
      <c r="DX211" s="133">
        <v>100</v>
      </c>
      <c r="DY211" s="117">
        <v>45045</v>
      </c>
      <c r="DZ211" s="117"/>
      <c r="EA211" s="117">
        <v>45040</v>
      </c>
      <c r="EB211" s="117">
        <v>45040</v>
      </c>
      <c r="EC211" s="117"/>
      <c r="ED211" s="117">
        <v>45040</v>
      </c>
      <c r="EE211" s="116">
        <v>100</v>
      </c>
      <c r="EF211" s="117">
        <v>45040</v>
      </c>
      <c r="EG211" s="117" t="s">
        <v>1044</v>
      </c>
      <c r="EH211" s="117">
        <v>45040</v>
      </c>
      <c r="EI211" s="117">
        <v>45040</v>
      </c>
      <c r="EJ211" s="117"/>
      <c r="EK211" s="117">
        <v>45040</v>
      </c>
      <c r="EL211" s="116">
        <v>100</v>
      </c>
      <c r="EM211" s="117">
        <v>45040</v>
      </c>
      <c r="EN211" s="122" t="s">
        <v>1044</v>
      </c>
      <c r="EO211" s="141"/>
      <c r="EP211" s="141"/>
      <c r="EQ211" s="141"/>
      <c r="ER211" s="141"/>
      <c r="ES211" s="141"/>
      <c r="ET211" s="141"/>
      <c r="EU211" s="141"/>
      <c r="EV211" s="117"/>
      <c r="EW211" s="117"/>
      <c r="EX211" s="117"/>
      <c r="EY211" s="117"/>
      <c r="EZ211" s="117"/>
      <c r="FA211" s="117"/>
      <c r="FB211" s="117"/>
      <c r="FC211" s="117"/>
      <c r="FD211" s="117"/>
      <c r="FE211" s="117"/>
      <c r="FF211" s="117"/>
      <c r="FG211" s="133"/>
      <c r="FH211" s="133"/>
      <c r="FI211" s="117"/>
      <c r="FJ211" s="142"/>
      <c r="FK211" s="142"/>
      <c r="FL211" s="143">
        <v>243341</v>
      </c>
      <c r="FM211" s="143">
        <v>243341</v>
      </c>
      <c r="FN211" s="139" t="s">
        <v>708</v>
      </c>
      <c r="FO211" s="142"/>
      <c r="FP211" s="142"/>
      <c r="FQ211" s="143">
        <v>243341</v>
      </c>
      <c r="FR211" s="143">
        <v>243341</v>
      </c>
      <c r="FS211" s="139" t="s">
        <v>708</v>
      </c>
    </row>
    <row r="212" spans="1:175" ht="20.100000000000001" customHeight="1" x14ac:dyDescent="0.5">
      <c r="A212" s="109">
        <v>211</v>
      </c>
      <c r="B212" s="109" t="s">
        <v>674</v>
      </c>
      <c r="C212" s="109">
        <v>211</v>
      </c>
      <c r="D212" s="110" t="s">
        <v>675</v>
      </c>
      <c r="E212" s="110" t="s">
        <v>676</v>
      </c>
      <c r="F212" s="110" t="s">
        <v>1751</v>
      </c>
      <c r="G212" s="111" t="s">
        <v>139</v>
      </c>
      <c r="H212" s="110" t="s">
        <v>2622</v>
      </c>
      <c r="I212" s="110" t="s">
        <v>2622</v>
      </c>
      <c r="J212" s="110"/>
      <c r="K212" s="111" t="s">
        <v>2623</v>
      </c>
      <c r="L212" s="111" t="s">
        <v>2567</v>
      </c>
      <c r="M212" s="111"/>
      <c r="N212" s="111" t="s">
        <v>1565</v>
      </c>
      <c r="O212" s="111" t="s">
        <v>2624</v>
      </c>
      <c r="P212" s="113">
        <v>14.8546622984381</v>
      </c>
      <c r="Q212" s="113">
        <v>100.98975052022899</v>
      </c>
      <c r="R212" s="114" t="s">
        <v>2625</v>
      </c>
      <c r="S212" s="114"/>
      <c r="T212" s="115" t="s">
        <v>2626</v>
      </c>
      <c r="U212" s="115" t="s">
        <v>2627</v>
      </c>
      <c r="V212" s="115"/>
      <c r="W212" s="115" t="s">
        <v>2628</v>
      </c>
      <c r="X212" s="115"/>
      <c r="Y212" s="115"/>
      <c r="Z212" s="181"/>
      <c r="AA212" s="181"/>
      <c r="AB212" s="115"/>
      <c r="AC212" s="115"/>
      <c r="AD212" s="166" t="s">
        <v>1775</v>
      </c>
      <c r="AE212" s="166" t="s">
        <v>1776</v>
      </c>
      <c r="AF212" s="117" t="s">
        <v>690</v>
      </c>
      <c r="AG212" s="132">
        <v>44966</v>
      </c>
      <c r="AH212" s="118" t="s">
        <v>691</v>
      </c>
      <c r="AI212" s="118" t="s">
        <v>692</v>
      </c>
      <c r="AJ212" s="145">
        <v>8.1999999999999993</v>
      </c>
      <c r="AK212" s="146">
        <v>6.2</v>
      </c>
      <c r="AL212" s="146">
        <v>3</v>
      </c>
      <c r="AM212" s="146">
        <v>50.839999999999996</v>
      </c>
      <c r="AN212" s="147">
        <v>1</v>
      </c>
      <c r="AO212" s="147">
        <v>4</v>
      </c>
      <c r="AP212" s="240" t="s">
        <v>1868</v>
      </c>
      <c r="AQ212" s="330"/>
      <c r="AR212" s="147">
        <v>3</v>
      </c>
      <c r="AS212" s="149"/>
      <c r="AT212" s="138">
        <v>44967</v>
      </c>
      <c r="AU212" s="294" t="s">
        <v>2598</v>
      </c>
      <c r="AV212" s="149" t="s">
        <v>696</v>
      </c>
      <c r="AW212" s="150"/>
      <c r="AX212" s="147"/>
      <c r="AY212" s="147"/>
      <c r="AZ212" s="147"/>
      <c r="BA212" s="147" t="s">
        <v>697</v>
      </c>
      <c r="BB212" s="147"/>
      <c r="BC212" s="147"/>
      <c r="BD212" s="235" t="s">
        <v>698</v>
      </c>
      <c r="BE212" s="150"/>
      <c r="BF212" s="150"/>
      <c r="BG212" s="237" t="s">
        <v>699</v>
      </c>
      <c r="BH212" s="237" t="s">
        <v>1964</v>
      </c>
      <c r="BI212" s="237" t="s">
        <v>701</v>
      </c>
      <c r="BJ212" s="152"/>
      <c r="BK212" s="152"/>
      <c r="BL212" s="153"/>
      <c r="BM212" s="154"/>
      <c r="BN212" s="111" t="s">
        <v>2624</v>
      </c>
      <c r="BO212" s="319" t="s">
        <v>2624</v>
      </c>
      <c r="BP212" s="317"/>
      <c r="BQ212" s="116" t="s">
        <v>704</v>
      </c>
      <c r="BR212" s="116" t="s">
        <v>705</v>
      </c>
      <c r="BS212" s="132">
        <v>44966</v>
      </c>
      <c r="BT212" s="133">
        <v>100</v>
      </c>
      <c r="BU212" s="132">
        <v>44966</v>
      </c>
      <c r="BV212" s="132"/>
      <c r="BW212" s="132"/>
      <c r="BX212" s="134"/>
      <c r="BY212" s="134"/>
      <c r="BZ212" s="134"/>
      <c r="CA212" s="132"/>
      <c r="CB212" s="135"/>
      <c r="CC212" s="132"/>
      <c r="CD212" s="132"/>
      <c r="CE212" s="136"/>
      <c r="CF212" s="136"/>
      <c r="CG212" s="136"/>
      <c r="CH212" s="135"/>
      <c r="CI212" s="129" t="s">
        <v>701</v>
      </c>
      <c r="CJ212" s="117">
        <v>45002</v>
      </c>
      <c r="CK212" s="117">
        <v>45002</v>
      </c>
      <c r="CL212" s="132"/>
      <c r="CM212" s="117">
        <v>45002</v>
      </c>
      <c r="CN212" s="133">
        <v>100</v>
      </c>
      <c r="CO212" s="117">
        <v>45002</v>
      </c>
      <c r="CP212" s="117"/>
      <c r="CQ212" s="137" t="s">
        <v>706</v>
      </c>
      <c r="CR212" s="132"/>
      <c r="CS212" s="117"/>
      <c r="CT212" s="132"/>
      <c r="CU212" s="133"/>
      <c r="CV212" s="137" t="s">
        <v>4382</v>
      </c>
      <c r="CW212" s="117"/>
      <c r="CX212" s="147"/>
      <c r="CY212" s="147"/>
      <c r="CZ212" s="117">
        <v>44996</v>
      </c>
      <c r="DA212" s="117">
        <v>45002</v>
      </c>
      <c r="DB212" s="117"/>
      <c r="DC212" s="117">
        <v>45003</v>
      </c>
      <c r="DD212" s="133">
        <v>100</v>
      </c>
      <c r="DE212" s="117">
        <v>45050</v>
      </c>
      <c r="DF212" s="138"/>
      <c r="DG212" s="138">
        <v>45019</v>
      </c>
      <c r="DH212" s="139" t="s">
        <v>4413</v>
      </c>
      <c r="DI212" s="117">
        <v>45044</v>
      </c>
      <c r="DJ212" s="117">
        <v>45044</v>
      </c>
      <c r="DK212" s="117">
        <v>45044</v>
      </c>
      <c r="DL212" s="117">
        <v>45044</v>
      </c>
      <c r="DM212" s="117"/>
      <c r="DN212" s="117"/>
      <c r="DO212" s="117"/>
      <c r="DP212" s="117"/>
      <c r="DQ212" s="140"/>
      <c r="DR212" s="117"/>
      <c r="DS212" s="117"/>
      <c r="DT212" s="117">
        <v>45042</v>
      </c>
      <c r="DU212" s="117">
        <v>45042</v>
      </c>
      <c r="DV212" s="117"/>
      <c r="DW212" s="117">
        <v>45042</v>
      </c>
      <c r="DX212" s="133">
        <v>100</v>
      </c>
      <c r="DY212" s="117">
        <v>45042</v>
      </c>
      <c r="DZ212" s="117"/>
      <c r="EA212" s="117">
        <v>45040</v>
      </c>
      <c r="EB212" s="117">
        <v>45040</v>
      </c>
      <c r="EC212" s="117"/>
      <c r="ED212" s="117">
        <v>45040</v>
      </c>
      <c r="EE212" s="116">
        <v>100</v>
      </c>
      <c r="EF212" s="117">
        <v>45040</v>
      </c>
      <c r="EG212" s="117" t="s">
        <v>4465</v>
      </c>
      <c r="EH212" s="117"/>
      <c r="EI212" s="117"/>
      <c r="EJ212" s="117"/>
      <c r="EK212" s="117"/>
      <c r="EL212" s="133"/>
      <c r="EM212" s="117"/>
      <c r="EN212" s="122"/>
      <c r="EO212" s="141"/>
      <c r="EP212" s="141"/>
      <c r="EQ212" s="141"/>
      <c r="ER212" s="141"/>
      <c r="ES212" s="141"/>
      <c r="ET212" s="141"/>
      <c r="EU212" s="141"/>
      <c r="EV212" s="117"/>
      <c r="EW212" s="117"/>
      <c r="EX212" s="117"/>
      <c r="EY212" s="117"/>
      <c r="EZ212" s="117"/>
      <c r="FA212" s="117"/>
      <c r="FB212" s="117"/>
      <c r="FC212" s="117"/>
      <c r="FD212" s="117"/>
      <c r="FE212" s="117"/>
      <c r="FF212" s="117"/>
      <c r="FG212" s="133"/>
      <c r="FH212" s="133"/>
      <c r="FI212" s="117"/>
      <c r="FJ212" s="142"/>
      <c r="FK212" s="142"/>
      <c r="FL212" s="143">
        <v>243350</v>
      </c>
      <c r="FM212" s="143">
        <v>243350</v>
      </c>
      <c r="FN212" s="139" t="s">
        <v>708</v>
      </c>
      <c r="FO212" s="142"/>
      <c r="FP212" s="142"/>
      <c r="FQ212" s="143">
        <v>243350</v>
      </c>
      <c r="FR212" s="143">
        <v>243350</v>
      </c>
      <c r="FS212" s="157" t="s">
        <v>729</v>
      </c>
    </row>
    <row r="213" spans="1:175" ht="20.100000000000001" customHeight="1" x14ac:dyDescent="0.5">
      <c r="A213" s="109">
        <v>212</v>
      </c>
      <c r="B213" s="109" t="s">
        <v>674</v>
      </c>
      <c r="C213" s="109">
        <v>212</v>
      </c>
      <c r="D213" s="110" t="s">
        <v>675</v>
      </c>
      <c r="E213" s="110" t="s">
        <v>676</v>
      </c>
      <c r="F213" s="110" t="s">
        <v>1751</v>
      </c>
      <c r="G213" s="111" t="s">
        <v>139</v>
      </c>
      <c r="H213" s="110" t="s">
        <v>2622</v>
      </c>
      <c r="I213" s="110" t="s">
        <v>2629</v>
      </c>
      <c r="J213" s="110"/>
      <c r="K213" s="111" t="s">
        <v>4535</v>
      </c>
      <c r="L213" s="111" t="s">
        <v>2567</v>
      </c>
      <c r="M213" s="111"/>
      <c r="N213" s="111" t="s">
        <v>1565</v>
      </c>
      <c r="O213" s="111" t="s">
        <v>2630</v>
      </c>
      <c r="P213" s="113">
        <v>14.932075330429599</v>
      </c>
      <c r="Q213" s="113">
        <v>101.181641356276</v>
      </c>
      <c r="R213" s="114" t="s">
        <v>2631</v>
      </c>
      <c r="S213" s="114"/>
      <c r="T213" s="115" t="s">
        <v>2632</v>
      </c>
      <c r="U213" s="115" t="s">
        <v>2633</v>
      </c>
      <c r="V213" s="115"/>
      <c r="W213" s="115" t="s">
        <v>2634</v>
      </c>
      <c r="X213" s="115"/>
      <c r="Y213" s="115"/>
      <c r="Z213" s="181"/>
      <c r="AA213" s="181"/>
      <c r="AB213" s="115"/>
      <c r="AC213" s="115"/>
      <c r="AD213" s="166" t="s">
        <v>1775</v>
      </c>
      <c r="AE213" s="166" t="s">
        <v>1776</v>
      </c>
      <c r="AF213" s="117" t="s">
        <v>690</v>
      </c>
      <c r="AG213" s="132">
        <v>44966</v>
      </c>
      <c r="AH213" s="118" t="s">
        <v>691</v>
      </c>
      <c r="AI213" s="118" t="s">
        <v>692</v>
      </c>
      <c r="AJ213" s="145">
        <v>8</v>
      </c>
      <c r="AK213" s="146">
        <v>8</v>
      </c>
      <c r="AL213" s="146">
        <v>3.4</v>
      </c>
      <c r="AM213" s="146">
        <v>64</v>
      </c>
      <c r="AN213" s="147">
        <v>1</v>
      </c>
      <c r="AO213" s="147">
        <v>2</v>
      </c>
      <c r="AP213" s="240" t="s">
        <v>716</v>
      </c>
      <c r="AQ213" s="147">
        <v>5</v>
      </c>
      <c r="AR213" s="147">
        <v>3</v>
      </c>
      <c r="AS213" s="149"/>
      <c r="AT213" s="138">
        <v>44967</v>
      </c>
      <c r="AU213" s="294" t="s">
        <v>2635</v>
      </c>
      <c r="AV213" s="149" t="s">
        <v>696</v>
      </c>
      <c r="AW213" s="150"/>
      <c r="AX213" s="147"/>
      <c r="AY213" s="147"/>
      <c r="AZ213" s="147"/>
      <c r="BA213" s="147"/>
      <c r="BB213" s="147"/>
      <c r="BC213" s="147"/>
      <c r="BD213" s="235"/>
      <c r="BE213" s="150" t="s">
        <v>2636</v>
      </c>
      <c r="BF213" s="158">
        <v>1</v>
      </c>
      <c r="BG213" s="237" t="s">
        <v>699</v>
      </c>
      <c r="BH213" s="237" t="s">
        <v>1964</v>
      </c>
      <c r="BI213" s="237" t="s">
        <v>701</v>
      </c>
      <c r="BJ213" s="152"/>
      <c r="BK213" s="152"/>
      <c r="BL213" s="153"/>
      <c r="BM213" s="154"/>
      <c r="BN213" s="111" t="s">
        <v>2630</v>
      </c>
      <c r="BO213" s="319" t="s">
        <v>2630</v>
      </c>
      <c r="BP213" s="317"/>
      <c r="BQ213" s="116" t="s">
        <v>704</v>
      </c>
      <c r="BR213" s="116" t="s">
        <v>705</v>
      </c>
      <c r="BS213" s="132">
        <v>44966</v>
      </c>
      <c r="BT213" s="133">
        <v>100</v>
      </c>
      <c r="BU213" s="132">
        <v>44966</v>
      </c>
      <c r="BV213" s="132"/>
      <c r="BW213" s="132"/>
      <c r="BX213" s="134"/>
      <c r="BY213" s="134"/>
      <c r="BZ213" s="134"/>
      <c r="CA213" s="132"/>
      <c r="CB213" s="135"/>
      <c r="CC213" s="132"/>
      <c r="CD213" s="132"/>
      <c r="CE213" s="136"/>
      <c r="CF213" s="136"/>
      <c r="CG213" s="136"/>
      <c r="CH213" s="135"/>
      <c r="CI213" s="129" t="s">
        <v>701</v>
      </c>
      <c r="CJ213" s="132">
        <v>45000</v>
      </c>
      <c r="CK213" s="132">
        <v>45000</v>
      </c>
      <c r="CL213" s="132"/>
      <c r="CM213" s="132">
        <v>45000</v>
      </c>
      <c r="CN213" s="133">
        <v>100</v>
      </c>
      <c r="CO213" s="132">
        <v>45000</v>
      </c>
      <c r="CP213" s="117"/>
      <c r="CQ213" s="132">
        <v>45013</v>
      </c>
      <c r="CR213" s="132">
        <v>45013</v>
      </c>
      <c r="CS213" s="117"/>
      <c r="CT213" s="132">
        <v>45013</v>
      </c>
      <c r="CU213" s="133">
        <v>100</v>
      </c>
      <c r="CV213" s="132">
        <v>45013</v>
      </c>
      <c r="CW213" s="117" t="s">
        <v>727</v>
      </c>
      <c r="CX213" s="147"/>
      <c r="CY213" s="147"/>
      <c r="CZ213" s="117">
        <v>45000</v>
      </c>
      <c r="DA213" s="117">
        <v>45000</v>
      </c>
      <c r="DB213" s="117"/>
      <c r="DC213" s="117">
        <v>45002</v>
      </c>
      <c r="DD213" s="133">
        <v>100</v>
      </c>
      <c r="DE213" s="117">
        <v>45041</v>
      </c>
      <c r="DF213" s="138"/>
      <c r="DG213" s="138">
        <v>45019</v>
      </c>
      <c r="DH213" s="139" t="s">
        <v>4413</v>
      </c>
      <c r="DI213" s="117">
        <v>45044</v>
      </c>
      <c r="DJ213" s="117">
        <v>45044</v>
      </c>
      <c r="DK213" s="117">
        <v>45044</v>
      </c>
      <c r="DL213" s="117">
        <v>45044</v>
      </c>
      <c r="DM213" s="117"/>
      <c r="DN213" s="117"/>
      <c r="DO213" s="117"/>
      <c r="DP213" s="117"/>
      <c r="DQ213" s="140"/>
      <c r="DR213" s="117"/>
      <c r="DS213" s="117"/>
      <c r="DT213" s="117">
        <v>45041</v>
      </c>
      <c r="DU213" s="117">
        <v>45041</v>
      </c>
      <c r="DV213" s="117"/>
      <c r="DW213" s="117">
        <v>45041</v>
      </c>
      <c r="DX213" s="133">
        <v>100</v>
      </c>
      <c r="DY213" s="117">
        <v>45041</v>
      </c>
      <c r="DZ213" s="117"/>
      <c r="EA213" s="117">
        <v>45042</v>
      </c>
      <c r="EB213" s="117">
        <v>45042</v>
      </c>
      <c r="EC213" s="117"/>
      <c r="ED213" s="117">
        <v>45042</v>
      </c>
      <c r="EE213" s="116">
        <v>100</v>
      </c>
      <c r="EF213" s="117">
        <v>45042</v>
      </c>
      <c r="EG213" s="117" t="s">
        <v>4536</v>
      </c>
      <c r="EH213" s="117">
        <v>45051</v>
      </c>
      <c r="EI213" s="117">
        <v>45051</v>
      </c>
      <c r="EJ213" s="117">
        <v>45051</v>
      </c>
      <c r="EK213" s="117">
        <v>45052</v>
      </c>
      <c r="EL213" s="116">
        <v>60</v>
      </c>
      <c r="EM213" s="117"/>
      <c r="EN213" s="122" t="s">
        <v>4537</v>
      </c>
      <c r="EO213" s="141"/>
      <c r="EP213" s="141"/>
      <c r="EQ213" s="141"/>
      <c r="ER213" s="141"/>
      <c r="ES213" s="141"/>
      <c r="ET213" s="141"/>
      <c r="EU213" s="141"/>
      <c r="EV213" s="117"/>
      <c r="EW213" s="117"/>
      <c r="EX213" s="117"/>
      <c r="EY213" s="117"/>
      <c r="EZ213" s="117"/>
      <c r="FA213" s="117"/>
      <c r="FB213" s="117"/>
      <c r="FC213" s="117"/>
      <c r="FD213" s="117"/>
      <c r="FE213" s="117"/>
      <c r="FF213" s="117"/>
      <c r="FG213" s="133"/>
      <c r="FH213" s="133"/>
      <c r="FI213" s="117"/>
      <c r="FJ213" s="142"/>
      <c r="FK213" s="142"/>
      <c r="FL213" s="143"/>
      <c r="FM213" s="143"/>
      <c r="FN213" s="139"/>
      <c r="FO213" s="142"/>
      <c r="FP213" s="142"/>
      <c r="FQ213" s="143"/>
      <c r="FR213" s="143"/>
      <c r="FS213" s="139"/>
    </row>
    <row r="214" spans="1:175" ht="20.100000000000001" customHeight="1" x14ac:dyDescent="0.5">
      <c r="A214" s="109">
        <v>213</v>
      </c>
      <c r="B214" s="109" t="s">
        <v>674</v>
      </c>
      <c r="C214" s="109">
        <v>213</v>
      </c>
      <c r="D214" s="110" t="s">
        <v>675</v>
      </c>
      <c r="E214" s="110" t="s">
        <v>676</v>
      </c>
      <c r="F214" s="110" t="s">
        <v>1751</v>
      </c>
      <c r="G214" s="111" t="s">
        <v>139</v>
      </c>
      <c r="H214" s="110" t="s">
        <v>2622</v>
      </c>
      <c r="I214" s="110" t="s">
        <v>2637</v>
      </c>
      <c r="J214" s="110"/>
      <c r="K214" s="111" t="s">
        <v>2638</v>
      </c>
      <c r="L214" s="111" t="s">
        <v>2567</v>
      </c>
      <c r="M214" s="111"/>
      <c r="N214" s="111" t="s">
        <v>1565</v>
      </c>
      <c r="O214" s="111" t="s">
        <v>2639</v>
      </c>
      <c r="P214" s="113">
        <v>14.983374382508201</v>
      </c>
      <c r="Q214" s="113">
        <v>101.012869979727</v>
      </c>
      <c r="R214" s="114" t="s">
        <v>2640</v>
      </c>
      <c r="S214" s="114"/>
      <c r="T214" s="115" t="s">
        <v>2641</v>
      </c>
      <c r="U214" s="115" t="s">
        <v>2642</v>
      </c>
      <c r="V214" s="115"/>
      <c r="W214" s="115" t="s">
        <v>2643</v>
      </c>
      <c r="X214" s="115"/>
      <c r="Y214" s="115"/>
      <c r="Z214" s="181"/>
      <c r="AA214" s="181"/>
      <c r="AB214" s="115"/>
      <c r="AC214" s="115"/>
      <c r="AD214" s="166" t="s">
        <v>1775</v>
      </c>
      <c r="AE214" s="166" t="s">
        <v>1776</v>
      </c>
      <c r="AF214" s="117" t="s">
        <v>690</v>
      </c>
      <c r="AG214" s="132">
        <v>44966</v>
      </c>
      <c r="AH214" s="118" t="s">
        <v>691</v>
      </c>
      <c r="AI214" s="118" t="s">
        <v>692</v>
      </c>
      <c r="AJ214" s="145">
        <v>7.9</v>
      </c>
      <c r="AK214" s="146">
        <v>7.9</v>
      </c>
      <c r="AL214" s="146">
        <v>3.4</v>
      </c>
      <c r="AM214" s="146">
        <v>62.410000000000004</v>
      </c>
      <c r="AN214" s="147">
        <v>1</v>
      </c>
      <c r="AO214" s="147">
        <v>3</v>
      </c>
      <c r="AP214" s="240" t="s">
        <v>716</v>
      </c>
      <c r="AQ214" s="147" t="s">
        <v>848</v>
      </c>
      <c r="AR214" s="147">
        <v>3</v>
      </c>
      <c r="AS214" s="149"/>
      <c r="AT214" s="138">
        <v>44967</v>
      </c>
      <c r="AU214" s="294" t="s">
        <v>2395</v>
      </c>
      <c r="AV214" s="149" t="s">
        <v>696</v>
      </c>
      <c r="AW214" s="150"/>
      <c r="AX214" s="147"/>
      <c r="AY214" s="147"/>
      <c r="AZ214" s="147"/>
      <c r="BA214" s="147"/>
      <c r="BB214" s="147"/>
      <c r="BC214" s="147"/>
      <c r="BD214" s="235"/>
      <c r="BE214" s="150" t="s">
        <v>2644</v>
      </c>
      <c r="BF214" s="158">
        <v>1</v>
      </c>
      <c r="BG214" s="237" t="s">
        <v>699</v>
      </c>
      <c r="BH214" s="237" t="s">
        <v>1964</v>
      </c>
      <c r="BI214" s="237" t="s">
        <v>701</v>
      </c>
      <c r="BJ214" s="152"/>
      <c r="BK214" s="152"/>
      <c r="BL214" s="153"/>
      <c r="BM214" s="154"/>
      <c r="BN214" s="111" t="s">
        <v>2639</v>
      </c>
      <c r="BO214" s="319" t="s">
        <v>2639</v>
      </c>
      <c r="BP214" s="317"/>
      <c r="BQ214" s="116" t="s">
        <v>704</v>
      </c>
      <c r="BR214" s="116" t="s">
        <v>705</v>
      </c>
      <c r="BS214" s="132">
        <v>44966</v>
      </c>
      <c r="BT214" s="133">
        <v>100</v>
      </c>
      <c r="BU214" s="132">
        <v>44966</v>
      </c>
      <c r="BV214" s="132"/>
      <c r="BW214" s="132"/>
      <c r="BX214" s="134"/>
      <c r="BY214" s="134"/>
      <c r="BZ214" s="134"/>
      <c r="CA214" s="132"/>
      <c r="CB214" s="135"/>
      <c r="CC214" s="132"/>
      <c r="CD214" s="132"/>
      <c r="CE214" s="136"/>
      <c r="CF214" s="136"/>
      <c r="CG214" s="136"/>
      <c r="CH214" s="135"/>
      <c r="CI214" s="129" t="s">
        <v>701</v>
      </c>
      <c r="CJ214" s="117">
        <v>44999</v>
      </c>
      <c r="CK214" s="117">
        <v>44999</v>
      </c>
      <c r="CL214" s="132"/>
      <c r="CM214" s="117">
        <v>44999</v>
      </c>
      <c r="CN214" s="133">
        <v>100</v>
      </c>
      <c r="CO214" s="117">
        <v>44999</v>
      </c>
      <c r="CP214" s="117"/>
      <c r="CQ214" s="137" t="s">
        <v>706</v>
      </c>
      <c r="CR214" s="132"/>
      <c r="CS214" s="117"/>
      <c r="CT214" s="132"/>
      <c r="CU214" s="133"/>
      <c r="CV214" s="137" t="s">
        <v>4382</v>
      </c>
      <c r="CW214" s="117" t="s">
        <v>868</v>
      </c>
      <c r="CX214" s="147"/>
      <c r="CY214" s="147"/>
      <c r="CZ214" s="117">
        <v>44999</v>
      </c>
      <c r="DA214" s="117">
        <v>44999</v>
      </c>
      <c r="DB214" s="117"/>
      <c r="DC214" s="117">
        <v>44999</v>
      </c>
      <c r="DD214" s="133">
        <v>100</v>
      </c>
      <c r="DE214" s="117">
        <v>44999</v>
      </c>
      <c r="DF214" s="138"/>
      <c r="DG214" s="138">
        <v>45019</v>
      </c>
      <c r="DH214" s="139" t="s">
        <v>4413</v>
      </c>
      <c r="DI214" s="117">
        <v>45041</v>
      </c>
      <c r="DJ214" s="117">
        <v>45041</v>
      </c>
      <c r="DK214" s="117">
        <v>45041</v>
      </c>
      <c r="DL214" s="117">
        <v>45041</v>
      </c>
      <c r="DM214" s="117">
        <v>45039</v>
      </c>
      <c r="DN214" s="117">
        <v>45039</v>
      </c>
      <c r="DO214" s="117"/>
      <c r="DP214" s="117">
        <v>45039</v>
      </c>
      <c r="DQ214" s="133">
        <v>100</v>
      </c>
      <c r="DR214" s="117">
        <v>45039</v>
      </c>
      <c r="DS214" s="117"/>
      <c r="DT214" s="117">
        <v>45039</v>
      </c>
      <c r="DU214" s="117">
        <v>45039</v>
      </c>
      <c r="DV214" s="117"/>
      <c r="DW214" s="117">
        <v>45039</v>
      </c>
      <c r="DX214" s="133">
        <v>100</v>
      </c>
      <c r="DY214" s="117">
        <v>45039</v>
      </c>
      <c r="DZ214" s="117"/>
      <c r="EA214" s="117">
        <v>45040</v>
      </c>
      <c r="EB214" s="117">
        <v>45040</v>
      </c>
      <c r="EC214" s="117"/>
      <c r="ED214" s="117">
        <v>45040</v>
      </c>
      <c r="EE214" s="116">
        <v>100</v>
      </c>
      <c r="EF214" s="117">
        <v>45040</v>
      </c>
      <c r="EG214" s="117" t="s">
        <v>4465</v>
      </c>
      <c r="EH214" s="117"/>
      <c r="EI214" s="117"/>
      <c r="EJ214" s="117"/>
      <c r="EK214" s="117"/>
      <c r="EL214" s="133"/>
      <c r="EM214" s="117"/>
      <c r="EN214" s="122"/>
      <c r="EO214" s="141"/>
      <c r="EP214" s="141"/>
      <c r="EQ214" s="141"/>
      <c r="ER214" s="141"/>
      <c r="ES214" s="141"/>
      <c r="ET214" s="141"/>
      <c r="EU214" s="141"/>
      <c r="EV214" s="117"/>
      <c r="EW214" s="117"/>
      <c r="EX214" s="117"/>
      <c r="EY214" s="117"/>
      <c r="EZ214" s="117"/>
      <c r="FA214" s="117"/>
      <c r="FB214" s="117"/>
      <c r="FC214" s="117"/>
      <c r="FD214" s="117"/>
      <c r="FE214" s="117"/>
      <c r="FF214" s="117"/>
      <c r="FG214" s="133"/>
      <c r="FH214" s="133"/>
      <c r="FI214" s="117"/>
      <c r="FJ214" s="142"/>
      <c r="FK214" s="142"/>
      <c r="FL214" s="143"/>
      <c r="FM214" s="143"/>
      <c r="FN214" s="139"/>
      <c r="FO214" s="142"/>
      <c r="FP214" s="142"/>
      <c r="FQ214" s="143"/>
      <c r="FR214" s="143"/>
      <c r="FS214" s="139"/>
    </row>
    <row r="215" spans="1:175" ht="20.100000000000001" customHeight="1" x14ac:dyDescent="0.5">
      <c r="A215" s="109">
        <v>214</v>
      </c>
      <c r="B215" s="109" t="s">
        <v>674</v>
      </c>
      <c r="C215" s="109">
        <v>214</v>
      </c>
      <c r="D215" s="110" t="s">
        <v>675</v>
      </c>
      <c r="E215" s="110" t="s">
        <v>676</v>
      </c>
      <c r="F215" s="110" t="s">
        <v>1751</v>
      </c>
      <c r="G215" s="111" t="s">
        <v>139</v>
      </c>
      <c r="H215" s="110" t="s">
        <v>2622</v>
      </c>
      <c r="I215" s="110" t="s">
        <v>2645</v>
      </c>
      <c r="J215" s="110"/>
      <c r="K215" s="111" t="s">
        <v>2646</v>
      </c>
      <c r="L215" s="111" t="s">
        <v>2609</v>
      </c>
      <c r="M215" s="111"/>
      <c r="N215" s="111" t="s">
        <v>1565</v>
      </c>
      <c r="O215" s="112" t="s">
        <v>2647</v>
      </c>
      <c r="P215" s="113">
        <v>14.857479980287099</v>
      </c>
      <c r="Q215" s="113">
        <v>100.89765156069301</v>
      </c>
      <c r="R215" s="114" t="s">
        <v>2648</v>
      </c>
      <c r="S215" s="114" t="s">
        <v>2649</v>
      </c>
      <c r="T215" s="115" t="s">
        <v>2650</v>
      </c>
      <c r="U215" s="115" t="s">
        <v>2651</v>
      </c>
      <c r="V215" s="115"/>
      <c r="W215" s="115" t="s">
        <v>2652</v>
      </c>
      <c r="X215" s="115"/>
      <c r="Y215" s="115"/>
      <c r="Z215" s="181"/>
      <c r="AA215" s="181"/>
      <c r="AB215" s="115"/>
      <c r="AC215" s="115"/>
      <c r="AD215" s="166" t="s">
        <v>1775</v>
      </c>
      <c r="AE215" s="166" t="s">
        <v>1776</v>
      </c>
      <c r="AF215" s="117" t="s">
        <v>690</v>
      </c>
      <c r="AG215" s="117">
        <v>44967</v>
      </c>
      <c r="AH215" s="118" t="s">
        <v>691</v>
      </c>
      <c r="AI215" s="118" t="s">
        <v>692</v>
      </c>
      <c r="AJ215" s="145">
        <v>9.4</v>
      </c>
      <c r="AK215" s="146">
        <v>16</v>
      </c>
      <c r="AL215" s="146">
        <v>2.8</v>
      </c>
      <c r="AM215" s="146">
        <v>150.4</v>
      </c>
      <c r="AN215" s="147">
        <v>1</v>
      </c>
      <c r="AO215" s="147">
        <v>3</v>
      </c>
      <c r="AP215" s="240" t="s">
        <v>2653</v>
      </c>
      <c r="AQ215" s="147" t="s">
        <v>1368</v>
      </c>
      <c r="AR215" s="147">
        <v>3</v>
      </c>
      <c r="AS215" s="149"/>
      <c r="AT215" s="138">
        <v>44970</v>
      </c>
      <c r="AU215" s="294" t="s">
        <v>2395</v>
      </c>
      <c r="AV215" s="149" t="s">
        <v>696</v>
      </c>
      <c r="AW215" s="150"/>
      <c r="AX215" s="147"/>
      <c r="AY215" s="147"/>
      <c r="AZ215" s="147"/>
      <c r="BA215" s="147"/>
      <c r="BB215" s="147"/>
      <c r="BC215" s="147" t="s">
        <v>697</v>
      </c>
      <c r="BD215" s="150"/>
      <c r="BE215" s="150" t="s">
        <v>2654</v>
      </c>
      <c r="BF215" s="158">
        <v>1</v>
      </c>
      <c r="BG215" s="237" t="s">
        <v>699</v>
      </c>
      <c r="BH215" s="237" t="s">
        <v>1964</v>
      </c>
      <c r="BI215" s="237" t="s">
        <v>701</v>
      </c>
      <c r="BJ215" s="152"/>
      <c r="BK215" s="152"/>
      <c r="BL215" s="153"/>
      <c r="BM215" s="154"/>
      <c r="BN215" s="111" t="s">
        <v>2647</v>
      </c>
      <c r="BO215" s="319" t="s">
        <v>2647</v>
      </c>
      <c r="BP215" s="317"/>
      <c r="BQ215" s="116" t="s">
        <v>704</v>
      </c>
      <c r="BR215" s="116" t="s">
        <v>705</v>
      </c>
      <c r="BS215" s="132">
        <v>44967</v>
      </c>
      <c r="BT215" s="133">
        <v>100</v>
      </c>
      <c r="BU215" s="132">
        <v>44967</v>
      </c>
      <c r="BV215" s="132"/>
      <c r="BW215" s="132"/>
      <c r="BX215" s="134"/>
      <c r="BY215" s="134"/>
      <c r="BZ215" s="134"/>
      <c r="CA215" s="132"/>
      <c r="CB215" s="135"/>
      <c r="CC215" s="132"/>
      <c r="CD215" s="132" t="s">
        <v>1248</v>
      </c>
      <c r="CE215" s="306" t="s">
        <v>1651</v>
      </c>
      <c r="CF215" s="306"/>
      <c r="CG215" s="306"/>
      <c r="CH215" s="135"/>
      <c r="CI215" s="129" t="s">
        <v>701</v>
      </c>
      <c r="CJ215" s="117">
        <v>44999</v>
      </c>
      <c r="CK215" s="117">
        <v>44999</v>
      </c>
      <c r="CL215" s="132"/>
      <c r="CM215" s="117">
        <v>44999</v>
      </c>
      <c r="CN215" s="133">
        <v>100</v>
      </c>
      <c r="CO215" s="117">
        <v>44999</v>
      </c>
      <c r="CP215" s="117"/>
      <c r="CQ215" s="164">
        <v>45043</v>
      </c>
      <c r="CR215" s="164">
        <v>45043</v>
      </c>
      <c r="CS215" s="164"/>
      <c r="CT215" s="164">
        <v>45043</v>
      </c>
      <c r="CU215" s="165">
        <v>100</v>
      </c>
      <c r="CV215" s="164">
        <v>45043</v>
      </c>
      <c r="CW215" s="117" t="s">
        <v>2655</v>
      </c>
      <c r="CX215" s="147"/>
      <c r="CY215" s="147"/>
      <c r="CZ215" s="117">
        <v>45023</v>
      </c>
      <c r="DA215" s="117">
        <v>45023</v>
      </c>
      <c r="DB215" s="117"/>
      <c r="DC215" s="117">
        <v>45023</v>
      </c>
      <c r="DD215" s="133">
        <v>100</v>
      </c>
      <c r="DE215" s="117">
        <v>45034</v>
      </c>
      <c r="DF215" s="138"/>
      <c r="DG215" s="138">
        <v>45023</v>
      </c>
      <c r="DH215" s="139" t="s">
        <v>4387</v>
      </c>
      <c r="DI215" s="117">
        <v>45044</v>
      </c>
      <c r="DJ215" s="117">
        <v>45044</v>
      </c>
      <c r="DK215" s="117">
        <v>45044</v>
      </c>
      <c r="DL215" s="117">
        <v>45044</v>
      </c>
      <c r="DM215" s="117">
        <v>45034</v>
      </c>
      <c r="DN215" s="117">
        <v>45034</v>
      </c>
      <c r="DO215" s="117"/>
      <c r="DP215" s="117">
        <v>45034</v>
      </c>
      <c r="DQ215" s="133">
        <v>100</v>
      </c>
      <c r="DR215" s="117">
        <v>45034</v>
      </c>
      <c r="DS215" s="117"/>
      <c r="DT215" s="117">
        <v>45034</v>
      </c>
      <c r="DU215" s="117">
        <v>45034</v>
      </c>
      <c r="DV215" s="117"/>
      <c r="DW215" s="117">
        <v>45034</v>
      </c>
      <c r="DX215" s="133">
        <v>100</v>
      </c>
      <c r="DY215" s="117">
        <v>45034</v>
      </c>
      <c r="DZ215" s="117"/>
      <c r="EA215" s="117"/>
      <c r="EB215" s="117"/>
      <c r="EC215" s="117"/>
      <c r="ED215" s="117"/>
      <c r="EE215" s="116"/>
      <c r="EF215" s="117"/>
      <c r="EG215" s="117"/>
      <c r="EH215" s="222">
        <v>45053</v>
      </c>
      <c r="EI215" s="222">
        <v>45053</v>
      </c>
      <c r="EJ215" s="222">
        <v>45053</v>
      </c>
      <c r="EK215" s="222">
        <v>45054</v>
      </c>
      <c r="EL215" s="440">
        <v>60</v>
      </c>
      <c r="EM215" s="117"/>
      <c r="EN215" s="122" t="s">
        <v>4707</v>
      </c>
      <c r="EO215" s="141"/>
      <c r="EP215" s="141"/>
      <c r="EQ215" s="141"/>
      <c r="ER215" s="141"/>
      <c r="ES215" s="141"/>
      <c r="ET215" s="141"/>
      <c r="EU215" s="141"/>
      <c r="EV215" s="117"/>
      <c r="EW215" s="117"/>
      <c r="EX215" s="117"/>
      <c r="EY215" s="117"/>
      <c r="EZ215" s="117"/>
      <c r="FA215" s="117"/>
      <c r="FB215" s="117"/>
      <c r="FC215" s="117"/>
      <c r="FD215" s="117"/>
      <c r="FE215" s="117"/>
      <c r="FF215" s="117"/>
      <c r="FG215" s="133"/>
      <c r="FH215" s="133"/>
      <c r="FI215" s="117"/>
      <c r="FJ215" s="142"/>
      <c r="FK215" s="142"/>
      <c r="FL215" s="143">
        <v>243347</v>
      </c>
      <c r="FM215" s="143">
        <v>243347</v>
      </c>
      <c r="FN215" s="139" t="s">
        <v>708</v>
      </c>
      <c r="FO215" s="142"/>
      <c r="FP215" s="142"/>
      <c r="FQ215" s="143">
        <v>243347</v>
      </c>
      <c r="FR215" s="143">
        <v>243347</v>
      </c>
      <c r="FS215" s="139" t="s">
        <v>708</v>
      </c>
    </row>
    <row r="216" spans="1:175" ht="20.100000000000001" customHeight="1" x14ac:dyDescent="0.5">
      <c r="A216" s="109">
        <v>215</v>
      </c>
      <c r="B216" s="109" t="s">
        <v>674</v>
      </c>
      <c r="C216" s="109">
        <v>215</v>
      </c>
      <c r="D216" s="110" t="s">
        <v>675</v>
      </c>
      <c r="E216" s="110" t="s">
        <v>676</v>
      </c>
      <c r="F216" s="110" t="s">
        <v>1751</v>
      </c>
      <c r="G216" s="111" t="s">
        <v>139</v>
      </c>
      <c r="H216" s="110" t="s">
        <v>2406</v>
      </c>
      <c r="I216" s="110" t="s">
        <v>2406</v>
      </c>
      <c r="J216" s="110"/>
      <c r="K216" s="111" t="s">
        <v>2656</v>
      </c>
      <c r="L216" s="111" t="s">
        <v>2567</v>
      </c>
      <c r="M216" s="111"/>
      <c r="N216" s="111" t="s">
        <v>1565</v>
      </c>
      <c r="O216" s="112" t="s">
        <v>2657</v>
      </c>
      <c r="P216" s="113">
        <v>15.069842883536101</v>
      </c>
      <c r="Q216" s="113">
        <v>101.215437493225</v>
      </c>
      <c r="R216" s="114" t="s">
        <v>2658</v>
      </c>
      <c r="S216" s="114" t="s">
        <v>2659</v>
      </c>
      <c r="T216" s="115" t="s">
        <v>2660</v>
      </c>
      <c r="U216" s="115" t="s">
        <v>2661</v>
      </c>
      <c r="V216" s="115"/>
      <c r="W216" s="115" t="s">
        <v>2662</v>
      </c>
      <c r="X216" s="115"/>
      <c r="Y216" s="115"/>
      <c r="Z216" s="181"/>
      <c r="AA216" s="181"/>
      <c r="AB216" s="115"/>
      <c r="AC216" s="115"/>
      <c r="AD216" s="166" t="s">
        <v>1775</v>
      </c>
      <c r="AE216" s="166" t="s">
        <v>1776</v>
      </c>
      <c r="AF216" s="117" t="s">
        <v>690</v>
      </c>
      <c r="AG216" s="132">
        <v>44966</v>
      </c>
      <c r="AH216" s="118" t="s">
        <v>691</v>
      </c>
      <c r="AI216" s="118" t="s">
        <v>692</v>
      </c>
      <c r="AJ216" s="145">
        <v>12.3</v>
      </c>
      <c r="AK216" s="146">
        <v>12</v>
      </c>
      <c r="AL216" s="146">
        <v>3.3</v>
      </c>
      <c r="AM216" s="146">
        <v>147.60000000000002</v>
      </c>
      <c r="AN216" s="147">
        <v>1</v>
      </c>
      <c r="AO216" s="147">
        <v>3</v>
      </c>
      <c r="AP216" s="240" t="s">
        <v>2663</v>
      </c>
      <c r="AQ216" s="147" t="s">
        <v>848</v>
      </c>
      <c r="AR216" s="147">
        <v>3</v>
      </c>
      <c r="AS216" s="149"/>
      <c r="AT216" s="138">
        <v>44967</v>
      </c>
      <c r="AU216" s="294" t="s">
        <v>2395</v>
      </c>
      <c r="AV216" s="149" t="s">
        <v>696</v>
      </c>
      <c r="AW216" s="150"/>
      <c r="AX216" s="147"/>
      <c r="AY216" s="147"/>
      <c r="AZ216" s="147"/>
      <c r="BA216" s="147"/>
      <c r="BB216" s="147"/>
      <c r="BC216" s="147" t="s">
        <v>697</v>
      </c>
      <c r="BD216" s="235"/>
      <c r="BE216" s="150" t="s">
        <v>2664</v>
      </c>
      <c r="BF216" s="158">
        <v>1</v>
      </c>
      <c r="BG216" s="237" t="s">
        <v>699</v>
      </c>
      <c r="BH216" s="237" t="s">
        <v>1964</v>
      </c>
      <c r="BI216" s="237" t="s">
        <v>701</v>
      </c>
      <c r="BJ216" s="152"/>
      <c r="BK216" s="152"/>
      <c r="BL216" s="153"/>
      <c r="BM216" s="154"/>
      <c r="BN216" s="111" t="s">
        <v>2657</v>
      </c>
      <c r="BO216" s="319" t="s">
        <v>2657</v>
      </c>
      <c r="BP216" s="317"/>
      <c r="BQ216" s="116" t="s">
        <v>704</v>
      </c>
      <c r="BR216" s="116" t="s">
        <v>1143</v>
      </c>
      <c r="BS216" s="132">
        <v>44966</v>
      </c>
      <c r="BT216" s="133">
        <v>100</v>
      </c>
      <c r="BU216" s="132">
        <v>44966</v>
      </c>
      <c r="BV216" s="132"/>
      <c r="BW216" s="132"/>
      <c r="BX216" s="134"/>
      <c r="BY216" s="134"/>
      <c r="BZ216" s="134"/>
      <c r="CA216" s="132"/>
      <c r="CB216" s="135"/>
      <c r="CC216" s="132"/>
      <c r="CD216" s="132" t="s">
        <v>1248</v>
      </c>
      <c r="CE216" s="306" t="s">
        <v>1651</v>
      </c>
      <c r="CF216" s="306"/>
      <c r="CG216" s="306"/>
      <c r="CH216" s="135"/>
      <c r="CI216" s="129" t="s">
        <v>701</v>
      </c>
      <c r="CJ216" s="132">
        <v>45014</v>
      </c>
      <c r="CK216" s="132">
        <v>45014</v>
      </c>
      <c r="CL216" s="132"/>
      <c r="CM216" s="132">
        <v>45014</v>
      </c>
      <c r="CN216" s="133">
        <v>100</v>
      </c>
      <c r="CO216" s="132">
        <v>45014</v>
      </c>
      <c r="CP216" s="117"/>
      <c r="CQ216" s="132">
        <v>45014</v>
      </c>
      <c r="CR216" s="132">
        <v>45014</v>
      </c>
      <c r="CS216" s="117"/>
      <c r="CT216" s="132">
        <v>45014</v>
      </c>
      <c r="CU216" s="133">
        <v>100</v>
      </c>
      <c r="CV216" s="132">
        <v>45014</v>
      </c>
      <c r="CW216" s="117" t="s">
        <v>727</v>
      </c>
      <c r="CX216" s="147"/>
      <c r="CY216" s="147"/>
      <c r="CZ216" s="117"/>
      <c r="DA216" s="117"/>
      <c r="DB216" s="117"/>
      <c r="DC216" s="117"/>
      <c r="DD216" s="133"/>
      <c r="DE216" s="117"/>
      <c r="DF216" s="358" t="s">
        <v>4538</v>
      </c>
      <c r="DG216" s="138">
        <v>45023</v>
      </c>
      <c r="DH216" s="139" t="s">
        <v>4387</v>
      </c>
      <c r="DI216" s="117"/>
      <c r="DJ216" s="117"/>
      <c r="DK216" s="117"/>
      <c r="DL216" s="117"/>
      <c r="DM216" s="117"/>
      <c r="DN216" s="117"/>
      <c r="DO216" s="117"/>
      <c r="DP216" s="117"/>
      <c r="DQ216" s="140"/>
      <c r="DR216" s="117"/>
      <c r="DS216" s="117"/>
      <c r="DT216" s="117"/>
      <c r="DU216" s="117"/>
      <c r="DV216" s="117"/>
      <c r="DW216" s="117"/>
      <c r="DX216" s="133"/>
      <c r="DY216" s="117"/>
      <c r="DZ216" s="117"/>
      <c r="EA216" s="117"/>
      <c r="EB216" s="117"/>
      <c r="EC216" s="117"/>
      <c r="ED216" s="117"/>
      <c r="EE216" s="116"/>
      <c r="EF216" s="117"/>
      <c r="EG216" s="117"/>
      <c r="EH216" s="117"/>
      <c r="EI216" s="117"/>
      <c r="EJ216" s="117"/>
      <c r="EK216" s="117"/>
      <c r="EL216" s="133"/>
      <c r="EM216" s="117"/>
      <c r="EN216" s="122"/>
      <c r="EO216" s="141"/>
      <c r="EP216" s="141"/>
      <c r="EQ216" s="141"/>
      <c r="ER216" s="141"/>
      <c r="ES216" s="141"/>
      <c r="ET216" s="141"/>
      <c r="EU216" s="141"/>
      <c r="EV216" s="117"/>
      <c r="EW216" s="117"/>
      <c r="EX216" s="117"/>
      <c r="EY216" s="117"/>
      <c r="EZ216" s="117"/>
      <c r="FA216" s="117"/>
      <c r="FB216" s="117"/>
      <c r="FC216" s="117"/>
      <c r="FD216" s="117"/>
      <c r="FE216" s="117"/>
      <c r="FF216" s="117"/>
      <c r="FG216" s="133"/>
      <c r="FH216" s="133"/>
      <c r="FI216" s="117"/>
      <c r="FJ216" s="142"/>
      <c r="FK216" s="142"/>
      <c r="FL216" s="143">
        <v>243347</v>
      </c>
      <c r="FM216" s="143">
        <v>243347</v>
      </c>
      <c r="FN216" s="139" t="s">
        <v>708</v>
      </c>
      <c r="FO216" s="142"/>
      <c r="FP216" s="142"/>
      <c r="FQ216" s="143">
        <v>243347</v>
      </c>
      <c r="FR216" s="143">
        <v>243347</v>
      </c>
      <c r="FS216" s="139" t="s">
        <v>708</v>
      </c>
    </row>
    <row r="217" spans="1:175" ht="20.100000000000001" customHeight="1" x14ac:dyDescent="0.5">
      <c r="A217" s="109">
        <v>216</v>
      </c>
      <c r="B217" s="109" t="s">
        <v>674</v>
      </c>
      <c r="C217" s="109">
        <v>216</v>
      </c>
      <c r="D217" s="110" t="s">
        <v>675</v>
      </c>
      <c r="E217" s="110" t="s">
        <v>676</v>
      </c>
      <c r="F217" s="110" t="s">
        <v>1751</v>
      </c>
      <c r="G217" s="111" t="s">
        <v>139</v>
      </c>
      <c r="H217" s="110" t="s">
        <v>2665</v>
      </c>
      <c r="I217" s="110" t="s">
        <v>2666</v>
      </c>
      <c r="J217" s="110"/>
      <c r="K217" s="111" t="s">
        <v>2667</v>
      </c>
      <c r="L217" s="111" t="s">
        <v>2567</v>
      </c>
      <c r="M217" s="111"/>
      <c r="N217" s="111" t="s">
        <v>1565</v>
      </c>
      <c r="O217" s="111" t="s">
        <v>2668</v>
      </c>
      <c r="P217" s="113">
        <v>15.280076382672201</v>
      </c>
      <c r="Q217" s="113">
        <v>101.342898277891</v>
      </c>
      <c r="R217" s="114" t="s">
        <v>2669</v>
      </c>
      <c r="S217" s="114" t="s">
        <v>2670</v>
      </c>
      <c r="T217" s="115" t="s">
        <v>2671</v>
      </c>
      <c r="U217" s="115" t="s">
        <v>2672</v>
      </c>
      <c r="V217" s="115"/>
      <c r="W217" s="115" t="s">
        <v>2673</v>
      </c>
      <c r="X217" s="115"/>
      <c r="Y217" s="115"/>
      <c r="Z217" s="181"/>
      <c r="AA217" s="181"/>
      <c r="AB217" s="115"/>
      <c r="AC217" s="115"/>
      <c r="AD217" s="166" t="s">
        <v>1775</v>
      </c>
      <c r="AE217" s="166" t="s">
        <v>1776</v>
      </c>
      <c r="AF217" s="117" t="s">
        <v>690</v>
      </c>
      <c r="AG217" s="132">
        <v>44966</v>
      </c>
      <c r="AH217" s="118" t="s">
        <v>691</v>
      </c>
      <c r="AI217" s="118" t="s">
        <v>692</v>
      </c>
      <c r="AJ217" s="145">
        <v>9</v>
      </c>
      <c r="AK217" s="146">
        <v>12</v>
      </c>
      <c r="AL217" s="146">
        <v>3.9</v>
      </c>
      <c r="AM217" s="146">
        <v>108</v>
      </c>
      <c r="AN217" s="147">
        <v>1</v>
      </c>
      <c r="AO217" s="147">
        <v>1</v>
      </c>
      <c r="AP217" s="240" t="s">
        <v>2674</v>
      </c>
      <c r="AQ217" s="147" t="s">
        <v>848</v>
      </c>
      <c r="AR217" s="147">
        <v>3</v>
      </c>
      <c r="AS217" s="149"/>
      <c r="AT217" s="138">
        <v>44967</v>
      </c>
      <c r="AU217" s="294" t="s">
        <v>2395</v>
      </c>
      <c r="AV217" s="149" t="s">
        <v>696</v>
      </c>
      <c r="AW217" s="150" t="s">
        <v>2675</v>
      </c>
      <c r="AX217" s="147"/>
      <c r="AY217" s="147" t="s">
        <v>2676</v>
      </c>
      <c r="AZ217" s="147"/>
      <c r="BA217" s="147"/>
      <c r="BB217" s="147" t="s">
        <v>697</v>
      </c>
      <c r="BC217" s="147"/>
      <c r="BD217" s="235" t="s">
        <v>698</v>
      </c>
      <c r="BE217" s="150"/>
      <c r="BF217" s="150"/>
      <c r="BG217" s="237" t="s">
        <v>699</v>
      </c>
      <c r="BH217" s="237" t="s">
        <v>1964</v>
      </c>
      <c r="BI217" s="237" t="s">
        <v>701</v>
      </c>
      <c r="BJ217" s="152"/>
      <c r="BK217" s="152"/>
      <c r="BL217" s="153"/>
      <c r="BM217" s="154"/>
      <c r="BN217" s="111" t="s">
        <v>2668</v>
      </c>
      <c r="BO217" s="319" t="s">
        <v>2668</v>
      </c>
      <c r="BP217" s="317"/>
      <c r="BQ217" s="116" t="s">
        <v>704</v>
      </c>
      <c r="BR217" s="116" t="s">
        <v>1143</v>
      </c>
      <c r="BS217" s="132">
        <v>44966</v>
      </c>
      <c r="BT217" s="133">
        <v>100</v>
      </c>
      <c r="BU217" s="132">
        <v>44966</v>
      </c>
      <c r="BV217" s="132"/>
      <c r="BW217" s="132"/>
      <c r="BX217" s="134"/>
      <c r="BY217" s="134"/>
      <c r="BZ217" s="134"/>
      <c r="CA217" s="132"/>
      <c r="CB217" s="135"/>
      <c r="CC217" s="132"/>
      <c r="CD217" s="132"/>
      <c r="CE217" s="136"/>
      <c r="CF217" s="136"/>
      <c r="CG217" s="136"/>
      <c r="CH217" s="135"/>
      <c r="CI217" s="129" t="s">
        <v>701</v>
      </c>
      <c r="CJ217" s="117">
        <v>44999</v>
      </c>
      <c r="CK217" s="117">
        <v>44999</v>
      </c>
      <c r="CL217" s="132"/>
      <c r="CM217" s="117">
        <v>44999</v>
      </c>
      <c r="CN217" s="133">
        <v>100</v>
      </c>
      <c r="CO217" s="117">
        <v>44999</v>
      </c>
      <c r="CP217" s="117"/>
      <c r="CQ217" s="117">
        <v>45003</v>
      </c>
      <c r="CR217" s="117">
        <v>45003</v>
      </c>
      <c r="CS217" s="117"/>
      <c r="CT217" s="117">
        <v>45003</v>
      </c>
      <c r="CU217" s="133">
        <v>100</v>
      </c>
      <c r="CV217" s="117">
        <v>45003</v>
      </c>
      <c r="CW217" s="117" t="s">
        <v>727</v>
      </c>
      <c r="CX217" s="147"/>
      <c r="CY217" s="147" t="s">
        <v>2676</v>
      </c>
      <c r="CZ217" s="117">
        <v>45003</v>
      </c>
      <c r="DA217" s="117">
        <v>45003</v>
      </c>
      <c r="DB217" s="117"/>
      <c r="DC217" s="117">
        <v>45004</v>
      </c>
      <c r="DD217" s="133">
        <v>100</v>
      </c>
      <c r="DE217" s="117">
        <v>45042</v>
      </c>
      <c r="DF217" s="138"/>
      <c r="DG217" s="138">
        <v>45019</v>
      </c>
      <c r="DH217" s="139" t="s">
        <v>4413</v>
      </c>
      <c r="DI217" s="117">
        <v>45034</v>
      </c>
      <c r="DJ217" s="117">
        <v>45034</v>
      </c>
      <c r="DK217" s="117">
        <v>45034</v>
      </c>
      <c r="DL217" s="117">
        <v>45034</v>
      </c>
      <c r="DM217" s="117"/>
      <c r="DN217" s="117"/>
      <c r="DO217" s="117"/>
      <c r="DP217" s="117"/>
      <c r="DQ217" s="140"/>
      <c r="DR217" s="117"/>
      <c r="DS217" s="117"/>
      <c r="DT217" s="117">
        <v>45042</v>
      </c>
      <c r="DU217" s="117">
        <v>45042</v>
      </c>
      <c r="DV217" s="117"/>
      <c r="DW217" s="117">
        <v>45042</v>
      </c>
      <c r="DX217" s="133">
        <v>100</v>
      </c>
      <c r="DY217" s="117">
        <v>45042</v>
      </c>
      <c r="DZ217" s="117"/>
      <c r="EA217" s="117">
        <v>45042</v>
      </c>
      <c r="EB217" s="117">
        <v>45042</v>
      </c>
      <c r="EC217" s="117"/>
      <c r="ED217" s="117">
        <v>45042</v>
      </c>
      <c r="EE217" s="116">
        <v>100</v>
      </c>
      <c r="EF217" s="117">
        <v>45042</v>
      </c>
      <c r="EG217" s="117" t="s">
        <v>1044</v>
      </c>
      <c r="EH217" s="117">
        <v>45042</v>
      </c>
      <c r="EI217" s="117">
        <v>45042</v>
      </c>
      <c r="EJ217" s="117"/>
      <c r="EK217" s="117">
        <v>45042</v>
      </c>
      <c r="EL217" s="116">
        <v>100</v>
      </c>
      <c r="EM217" s="117">
        <v>45042</v>
      </c>
      <c r="EN217" s="122" t="s">
        <v>1044</v>
      </c>
      <c r="EO217" s="141"/>
      <c r="EP217" s="141"/>
      <c r="EQ217" s="141"/>
      <c r="ER217" s="141"/>
      <c r="ES217" s="141"/>
      <c r="ET217" s="141"/>
      <c r="EU217" s="141"/>
      <c r="EV217" s="117"/>
      <c r="EW217" s="117"/>
      <c r="EX217" s="117"/>
      <c r="EY217" s="117"/>
      <c r="EZ217" s="117"/>
      <c r="FA217" s="117"/>
      <c r="FB217" s="117"/>
      <c r="FC217" s="117"/>
      <c r="FD217" s="117"/>
      <c r="FE217" s="117"/>
      <c r="FF217" s="117"/>
      <c r="FG217" s="133"/>
      <c r="FH217" s="133"/>
      <c r="FI217" s="117"/>
      <c r="FJ217" s="142"/>
      <c r="FK217" s="142"/>
      <c r="FL217" s="143"/>
      <c r="FM217" s="143"/>
      <c r="FN217" s="139"/>
      <c r="FO217" s="142"/>
      <c r="FP217" s="142"/>
      <c r="FQ217" s="143"/>
      <c r="FR217" s="143"/>
      <c r="FS217" s="139"/>
    </row>
    <row r="218" spans="1:175" ht="20.100000000000001" customHeight="1" x14ac:dyDescent="0.5">
      <c r="A218" s="109">
        <v>217</v>
      </c>
      <c r="B218" s="109" t="s">
        <v>674</v>
      </c>
      <c r="C218" s="109">
        <v>217</v>
      </c>
      <c r="D218" s="110" t="s">
        <v>675</v>
      </c>
      <c r="E218" s="110" t="s">
        <v>676</v>
      </c>
      <c r="F218" s="110" t="s">
        <v>1751</v>
      </c>
      <c r="G218" s="111" t="s">
        <v>139</v>
      </c>
      <c r="H218" s="110" t="s">
        <v>2677</v>
      </c>
      <c r="I218" s="110" t="s">
        <v>2677</v>
      </c>
      <c r="J218" s="110"/>
      <c r="K218" s="111" t="s">
        <v>2678</v>
      </c>
      <c r="L218" s="111" t="s">
        <v>2567</v>
      </c>
      <c r="M218" s="111"/>
      <c r="N218" s="111" t="s">
        <v>1565</v>
      </c>
      <c r="O218" s="111" t="s">
        <v>2680</v>
      </c>
      <c r="P218" s="113">
        <v>15.2010043733871</v>
      </c>
      <c r="Q218" s="113">
        <v>100.829904035559</v>
      </c>
      <c r="R218" s="114" t="s">
        <v>2681</v>
      </c>
      <c r="S218" s="114"/>
      <c r="T218" s="115" t="s">
        <v>2682</v>
      </c>
      <c r="U218" s="115" t="s">
        <v>2683</v>
      </c>
      <c r="V218" s="115"/>
      <c r="W218" s="115" t="s">
        <v>2684</v>
      </c>
      <c r="X218" s="115"/>
      <c r="Y218" s="115"/>
      <c r="Z218" s="181"/>
      <c r="AA218" s="181"/>
      <c r="AB218" s="115"/>
      <c r="AC218" s="115"/>
      <c r="AD218" s="166" t="s">
        <v>1775</v>
      </c>
      <c r="AE218" s="166" t="s">
        <v>1776</v>
      </c>
      <c r="AF218" s="117" t="s">
        <v>690</v>
      </c>
      <c r="AG218" s="132">
        <v>44970</v>
      </c>
      <c r="AH218" s="118" t="s">
        <v>691</v>
      </c>
      <c r="AI218" s="118" t="s">
        <v>692</v>
      </c>
      <c r="AJ218" s="145">
        <v>8</v>
      </c>
      <c r="AK218" s="146">
        <v>8</v>
      </c>
      <c r="AL218" s="146">
        <v>3.4</v>
      </c>
      <c r="AM218" s="146">
        <v>64</v>
      </c>
      <c r="AN218" s="147">
        <v>1</v>
      </c>
      <c r="AO218" s="147">
        <v>3</v>
      </c>
      <c r="AP218" s="240"/>
      <c r="AQ218" s="147" t="s">
        <v>1368</v>
      </c>
      <c r="AR218" s="147">
        <v>3</v>
      </c>
      <c r="AS218" s="149"/>
      <c r="AT218" s="138"/>
      <c r="AU218" s="142" t="s">
        <v>2685</v>
      </c>
      <c r="AV218" s="149" t="s">
        <v>2686</v>
      </c>
      <c r="AW218" s="150"/>
      <c r="AX218" s="147" t="s">
        <v>2201</v>
      </c>
      <c r="AY218" s="147"/>
      <c r="AZ218" s="147"/>
      <c r="BA218" s="147"/>
      <c r="BB218" s="147"/>
      <c r="BC218" s="147"/>
      <c r="BD218" s="235" t="s">
        <v>698</v>
      </c>
      <c r="BE218" s="150"/>
      <c r="BF218" s="150"/>
      <c r="BG218" s="237" t="s">
        <v>699</v>
      </c>
      <c r="BH218" s="237" t="s">
        <v>1964</v>
      </c>
      <c r="BI218" s="237" t="s">
        <v>701</v>
      </c>
      <c r="BJ218" s="152"/>
      <c r="BK218" s="152"/>
      <c r="BL218" s="153"/>
      <c r="BM218" s="154"/>
      <c r="BN218" s="111" t="s">
        <v>2680</v>
      </c>
      <c r="BO218" s="319" t="s">
        <v>2679</v>
      </c>
      <c r="BP218" s="317"/>
      <c r="BQ218" s="116" t="s">
        <v>704</v>
      </c>
      <c r="BR218" s="116" t="s">
        <v>1143</v>
      </c>
      <c r="BS218" s="132">
        <v>44970</v>
      </c>
      <c r="BT218" s="133">
        <v>100</v>
      </c>
      <c r="BU218" s="132">
        <v>44970</v>
      </c>
      <c r="BV218" s="132"/>
      <c r="BW218" s="132"/>
      <c r="BX218" s="134"/>
      <c r="BY218" s="134"/>
      <c r="BZ218" s="134"/>
      <c r="CA218" s="132"/>
      <c r="CB218" s="135"/>
      <c r="CC218" s="132"/>
      <c r="CD218" s="132"/>
      <c r="CE218" s="136"/>
      <c r="CF218" s="136"/>
      <c r="CG218" s="136"/>
      <c r="CH218" s="135"/>
      <c r="CI218" s="129" t="s">
        <v>701</v>
      </c>
      <c r="CJ218" s="132">
        <v>45000</v>
      </c>
      <c r="CK218" s="132">
        <v>45000</v>
      </c>
      <c r="CL218" s="132"/>
      <c r="CM218" s="132">
        <v>45000</v>
      </c>
      <c r="CN218" s="133">
        <v>100</v>
      </c>
      <c r="CO218" s="132">
        <v>45000</v>
      </c>
      <c r="CP218" s="117"/>
      <c r="CQ218" s="132">
        <v>45000</v>
      </c>
      <c r="CR218" s="132">
        <v>45000</v>
      </c>
      <c r="CS218" s="132"/>
      <c r="CT218" s="132">
        <v>45002</v>
      </c>
      <c r="CU218" s="133">
        <v>100</v>
      </c>
      <c r="CV218" s="132">
        <v>45002</v>
      </c>
      <c r="CW218" s="117" t="s">
        <v>727</v>
      </c>
      <c r="CX218" s="147" t="s">
        <v>2201</v>
      </c>
      <c r="CY218" s="147"/>
      <c r="CZ218" s="117">
        <v>45056</v>
      </c>
      <c r="DA218" s="117"/>
      <c r="DB218" s="117"/>
      <c r="DC218" s="117"/>
      <c r="DD218" s="133"/>
      <c r="DE218" s="117"/>
      <c r="DF218" s="138" t="s">
        <v>4539</v>
      </c>
      <c r="DG218" s="138">
        <v>45019</v>
      </c>
      <c r="DH218" s="139" t="s">
        <v>4413</v>
      </c>
      <c r="DI218" s="117">
        <v>45041</v>
      </c>
      <c r="DJ218" s="117">
        <v>45041</v>
      </c>
      <c r="DK218" s="117">
        <v>45041</v>
      </c>
      <c r="DL218" s="117">
        <v>45041</v>
      </c>
      <c r="DM218" s="117"/>
      <c r="DN218" s="117"/>
      <c r="DO218" s="117"/>
      <c r="DP218" s="117"/>
      <c r="DQ218" s="140"/>
      <c r="DR218" s="117"/>
      <c r="DS218" s="117"/>
      <c r="DT218" s="117"/>
      <c r="DU218" s="117"/>
      <c r="DV218" s="117"/>
      <c r="DW218" s="117"/>
      <c r="DX218" s="133"/>
      <c r="DY218" s="117"/>
      <c r="DZ218" s="117"/>
      <c r="EA218" s="117">
        <v>45040</v>
      </c>
      <c r="EB218" s="117">
        <v>45040</v>
      </c>
      <c r="EC218" s="117"/>
      <c r="ED218" s="117">
        <v>45040</v>
      </c>
      <c r="EE218" s="116">
        <v>100</v>
      </c>
      <c r="EF218" s="117">
        <v>45040</v>
      </c>
      <c r="EG218" s="117" t="s">
        <v>2687</v>
      </c>
      <c r="EH218" s="117">
        <v>45040</v>
      </c>
      <c r="EI218" s="117">
        <v>45040</v>
      </c>
      <c r="EJ218" s="117">
        <v>45040</v>
      </c>
      <c r="EK218" s="117">
        <v>45041</v>
      </c>
      <c r="EL218" s="116">
        <v>60</v>
      </c>
      <c r="EM218" s="117"/>
      <c r="EN218" s="122" t="s">
        <v>2687</v>
      </c>
      <c r="EO218" s="141"/>
      <c r="EP218" s="141"/>
      <c r="EQ218" s="141"/>
      <c r="ER218" s="141"/>
      <c r="ES218" s="141"/>
      <c r="ET218" s="141"/>
      <c r="EU218" s="141"/>
      <c r="EV218" s="117"/>
      <c r="EW218" s="117"/>
      <c r="EX218" s="117"/>
      <c r="EY218" s="117"/>
      <c r="EZ218" s="117"/>
      <c r="FA218" s="117"/>
      <c r="FB218" s="117"/>
      <c r="FC218" s="117"/>
      <c r="FD218" s="117"/>
      <c r="FE218" s="117"/>
      <c r="FF218" s="117"/>
      <c r="FG218" s="133"/>
      <c r="FH218" s="133"/>
      <c r="FI218" s="117"/>
      <c r="FJ218" s="142"/>
      <c r="FK218" s="142"/>
      <c r="FL218" s="143"/>
      <c r="FM218" s="143"/>
      <c r="FN218" s="139"/>
      <c r="FO218" s="142"/>
      <c r="FP218" s="142"/>
      <c r="FQ218" s="143"/>
      <c r="FR218" s="143"/>
      <c r="FS218" s="139"/>
    </row>
    <row r="219" spans="1:175" ht="20.100000000000001" customHeight="1" x14ac:dyDescent="0.5">
      <c r="A219" s="109">
        <v>218</v>
      </c>
      <c r="B219" s="109" t="s">
        <v>674</v>
      </c>
      <c r="C219" s="109">
        <v>218</v>
      </c>
      <c r="D219" s="110" t="s">
        <v>675</v>
      </c>
      <c r="E219" s="110" t="s">
        <v>676</v>
      </c>
      <c r="F219" s="110" t="s">
        <v>1751</v>
      </c>
      <c r="G219" s="111" t="s">
        <v>139</v>
      </c>
      <c r="H219" s="110" t="s">
        <v>2688</v>
      </c>
      <c r="I219" s="110" t="s">
        <v>2688</v>
      </c>
      <c r="J219" s="110"/>
      <c r="K219" s="111" t="s">
        <v>2689</v>
      </c>
      <c r="L219" s="111" t="s">
        <v>2567</v>
      </c>
      <c r="M219" s="111"/>
      <c r="N219" s="111" t="s">
        <v>1565</v>
      </c>
      <c r="O219" s="175" t="s">
        <v>2691</v>
      </c>
      <c r="P219" s="113">
        <v>15.2335188446185</v>
      </c>
      <c r="Q219" s="113">
        <v>100.652146337405</v>
      </c>
      <c r="R219" s="114" t="s">
        <v>2692</v>
      </c>
      <c r="S219" s="114"/>
      <c r="T219" s="115"/>
      <c r="U219" s="115"/>
      <c r="V219" s="115"/>
      <c r="W219" s="239" t="s">
        <v>2684</v>
      </c>
      <c r="X219" s="239" t="s">
        <v>2690</v>
      </c>
      <c r="Y219" s="115" t="s">
        <v>4540</v>
      </c>
      <c r="Z219" s="181">
        <v>14.968594086904901</v>
      </c>
      <c r="AA219" s="181">
        <v>100.668443411509</v>
      </c>
      <c r="AB219" s="239" t="s">
        <v>4541</v>
      </c>
      <c r="AC219" s="239" t="s">
        <v>4542</v>
      </c>
      <c r="AD219" s="166"/>
      <c r="AE219" s="166"/>
      <c r="AF219" s="252" t="s">
        <v>1736</v>
      </c>
      <c r="AG219" s="164"/>
      <c r="AH219" s="116"/>
      <c r="AI219" s="116"/>
      <c r="AJ219" s="145"/>
      <c r="AK219" s="146"/>
      <c r="AL219" s="146"/>
      <c r="AM219" s="146"/>
      <c r="AN219" s="147"/>
      <c r="AO219" s="147"/>
      <c r="AP219" s="240"/>
      <c r="AQ219" s="147"/>
      <c r="AR219" s="147">
        <v>3</v>
      </c>
      <c r="AS219" s="149"/>
      <c r="AT219" s="138"/>
      <c r="AU219" s="142" t="s">
        <v>2693</v>
      </c>
      <c r="AV219" s="149"/>
      <c r="AW219" s="150"/>
      <c r="AX219" s="147"/>
      <c r="AY219" s="147"/>
      <c r="AZ219" s="147"/>
      <c r="BA219" s="147"/>
      <c r="BB219" s="147"/>
      <c r="BC219" s="147"/>
      <c r="BD219" s="150"/>
      <c r="BE219" s="150"/>
      <c r="BF219" s="150"/>
      <c r="BG219" s="237"/>
      <c r="BH219" s="151" t="s">
        <v>1964</v>
      </c>
      <c r="BI219" s="151"/>
      <c r="BJ219" s="152"/>
      <c r="BK219" s="253" t="s">
        <v>792</v>
      </c>
      <c r="BL219" s="153"/>
      <c r="BM219" s="154"/>
      <c r="BN219" s="111" t="s">
        <v>2694</v>
      </c>
      <c r="BO219" s="319" t="s">
        <v>2690</v>
      </c>
      <c r="BP219" s="196" t="s">
        <v>795</v>
      </c>
      <c r="BQ219" s="116" t="s">
        <v>704</v>
      </c>
      <c r="BR219" s="116" t="s">
        <v>1143</v>
      </c>
      <c r="BS219" s="359" t="s">
        <v>2695</v>
      </c>
      <c r="BT219" s="242"/>
      <c r="BU219" s="202" t="s">
        <v>796</v>
      </c>
      <c r="BV219" s="132"/>
      <c r="BW219" s="132"/>
      <c r="BX219" s="134" t="s">
        <v>616</v>
      </c>
      <c r="BY219" s="134" t="s">
        <v>616</v>
      </c>
      <c r="BZ219" s="134"/>
      <c r="CA219" s="132"/>
      <c r="CB219" s="243" t="s">
        <v>2690</v>
      </c>
      <c r="CC219" s="172"/>
      <c r="CD219" s="172"/>
      <c r="CE219" s="173"/>
      <c r="CF219" s="173"/>
      <c r="CG219" s="173"/>
      <c r="CH219" s="171"/>
      <c r="CI219" s="214" t="s">
        <v>805</v>
      </c>
      <c r="CJ219" s="132">
        <v>45024</v>
      </c>
      <c r="CK219" s="132">
        <v>45024</v>
      </c>
      <c r="CL219" s="132"/>
      <c r="CM219" s="132">
        <v>45024</v>
      </c>
      <c r="CN219" s="133">
        <v>100</v>
      </c>
      <c r="CO219" s="132">
        <v>45024</v>
      </c>
      <c r="CP219" s="117"/>
      <c r="CQ219" s="137" t="s">
        <v>706</v>
      </c>
      <c r="CR219" s="132"/>
      <c r="CS219" s="117"/>
      <c r="CT219" s="132"/>
      <c r="CU219" s="133"/>
      <c r="CV219" s="137" t="s">
        <v>4382</v>
      </c>
      <c r="CW219" s="117"/>
      <c r="CX219" s="147"/>
      <c r="CY219" s="147"/>
      <c r="CZ219" s="117">
        <v>45024</v>
      </c>
      <c r="DA219" s="117">
        <v>45024</v>
      </c>
      <c r="DB219" s="117"/>
      <c r="DC219" s="117">
        <v>45024</v>
      </c>
      <c r="DD219" s="133">
        <v>100</v>
      </c>
      <c r="DE219" s="117">
        <v>45024</v>
      </c>
      <c r="DF219" s="138"/>
      <c r="DG219" s="138">
        <v>45023</v>
      </c>
      <c r="DH219" s="139" t="s">
        <v>4387</v>
      </c>
      <c r="DI219" s="117">
        <v>45041</v>
      </c>
      <c r="DJ219" s="117">
        <v>45041</v>
      </c>
      <c r="DK219" s="117">
        <v>45041</v>
      </c>
      <c r="DL219" s="117">
        <v>45041</v>
      </c>
      <c r="DM219" s="117"/>
      <c r="DN219" s="117"/>
      <c r="DO219" s="117"/>
      <c r="DP219" s="117"/>
      <c r="DQ219" s="140"/>
      <c r="DR219" s="117"/>
      <c r="DS219" s="117"/>
      <c r="DT219" s="117"/>
      <c r="DU219" s="117"/>
      <c r="DV219" s="117"/>
      <c r="DW219" s="117"/>
      <c r="DX219" s="133"/>
      <c r="DY219" s="117"/>
      <c r="DZ219" s="117"/>
      <c r="EA219" s="117"/>
      <c r="EB219" s="117"/>
      <c r="EC219" s="117"/>
      <c r="ED219" s="117"/>
      <c r="EE219" s="116"/>
      <c r="EF219" s="117"/>
      <c r="EG219" s="117"/>
      <c r="EH219" s="117">
        <v>45052</v>
      </c>
      <c r="EI219" s="117">
        <v>45052</v>
      </c>
      <c r="EJ219" s="117">
        <v>45052</v>
      </c>
      <c r="EK219" s="117">
        <v>45053</v>
      </c>
      <c r="EL219" s="116">
        <v>60</v>
      </c>
      <c r="EM219" s="117"/>
      <c r="EN219" s="122" t="s">
        <v>4448</v>
      </c>
      <c r="EO219" s="141"/>
      <c r="EP219" s="141"/>
      <c r="EQ219" s="141"/>
      <c r="ER219" s="141"/>
      <c r="ES219" s="141"/>
      <c r="ET219" s="141"/>
      <c r="EU219" s="141"/>
      <c r="EV219" s="117"/>
      <c r="EW219" s="117"/>
      <c r="EX219" s="117"/>
      <c r="EY219" s="117"/>
      <c r="EZ219" s="117"/>
      <c r="FA219" s="117"/>
      <c r="FB219" s="117"/>
      <c r="FC219" s="117"/>
      <c r="FD219" s="117"/>
      <c r="FE219" s="117"/>
      <c r="FF219" s="117"/>
      <c r="FG219" s="133"/>
      <c r="FH219" s="133"/>
      <c r="FI219" s="117"/>
      <c r="FJ219" s="142"/>
      <c r="FK219" s="142"/>
      <c r="FL219" s="143"/>
      <c r="FM219" s="143"/>
      <c r="FN219" s="139"/>
      <c r="FO219" s="142"/>
      <c r="FP219" s="142"/>
      <c r="FQ219" s="143"/>
      <c r="FR219" s="143"/>
      <c r="FS219" s="139"/>
    </row>
    <row r="220" spans="1:175" ht="20.100000000000001" customHeight="1" x14ac:dyDescent="0.5">
      <c r="A220" s="109">
        <v>219</v>
      </c>
      <c r="B220" s="109" t="s">
        <v>674</v>
      </c>
      <c r="C220" s="109">
        <v>219</v>
      </c>
      <c r="D220" s="110" t="s">
        <v>675</v>
      </c>
      <c r="E220" s="110" t="s">
        <v>676</v>
      </c>
      <c r="F220" s="110" t="s">
        <v>1302</v>
      </c>
      <c r="G220" s="111" t="s">
        <v>314</v>
      </c>
      <c r="H220" s="110" t="s">
        <v>1203</v>
      </c>
      <c r="I220" s="110" t="s">
        <v>2696</v>
      </c>
      <c r="J220" s="110"/>
      <c r="K220" s="111" t="s">
        <v>4543</v>
      </c>
      <c r="L220" s="111" t="s">
        <v>2697</v>
      </c>
      <c r="M220" s="111" t="s">
        <v>912</v>
      </c>
      <c r="N220" s="111" t="s">
        <v>682</v>
      </c>
      <c r="O220" s="259" t="s">
        <v>2698</v>
      </c>
      <c r="P220" s="113">
        <v>13.768094278885</v>
      </c>
      <c r="Q220" s="113">
        <v>100.199235425201</v>
      </c>
      <c r="R220" s="114" t="s">
        <v>2699</v>
      </c>
      <c r="S220" s="114" t="s">
        <v>2700</v>
      </c>
      <c r="T220" s="115" t="s">
        <v>2701</v>
      </c>
      <c r="U220" s="115" t="s">
        <v>2702</v>
      </c>
      <c r="V220" s="115"/>
      <c r="W220" s="115" t="s">
        <v>2703</v>
      </c>
      <c r="X220" s="115"/>
      <c r="Y220" s="115"/>
      <c r="Z220" s="181"/>
      <c r="AA220" s="181"/>
      <c r="AB220" s="115"/>
      <c r="AC220" s="115"/>
      <c r="AD220" s="166" t="s">
        <v>762</v>
      </c>
      <c r="AE220" s="166" t="s">
        <v>763</v>
      </c>
      <c r="AF220" s="117" t="s">
        <v>690</v>
      </c>
      <c r="AG220" s="132">
        <v>44979</v>
      </c>
      <c r="AH220" s="118" t="s">
        <v>691</v>
      </c>
      <c r="AI220" s="118" t="s">
        <v>692</v>
      </c>
      <c r="AJ220" s="145">
        <v>8</v>
      </c>
      <c r="AK220" s="146">
        <v>9.6999999999999993</v>
      </c>
      <c r="AL220" s="146">
        <v>3</v>
      </c>
      <c r="AM220" s="146">
        <v>77.599999999999994</v>
      </c>
      <c r="AN220" s="147">
        <v>1</v>
      </c>
      <c r="AO220" s="147">
        <v>4</v>
      </c>
      <c r="AP220" s="116" t="s">
        <v>2704</v>
      </c>
      <c r="AQ220" s="147" t="s">
        <v>694</v>
      </c>
      <c r="AR220" s="147">
        <v>3</v>
      </c>
      <c r="AS220" s="149"/>
      <c r="AT220" s="122">
        <v>44980</v>
      </c>
      <c r="AU220" s="142"/>
      <c r="AV220" s="149" t="s">
        <v>696</v>
      </c>
      <c r="AW220" s="150"/>
      <c r="AX220" s="147"/>
      <c r="AY220" s="147"/>
      <c r="AZ220" s="147"/>
      <c r="BA220" s="147"/>
      <c r="BB220" s="147"/>
      <c r="BC220" s="147"/>
      <c r="BD220" s="150"/>
      <c r="BE220" s="150" t="s">
        <v>2705</v>
      </c>
      <c r="BF220" s="158">
        <v>1</v>
      </c>
      <c r="BG220" s="151" t="s">
        <v>699</v>
      </c>
      <c r="BH220" s="151" t="s">
        <v>1964</v>
      </c>
      <c r="BI220" s="151" t="s">
        <v>701</v>
      </c>
      <c r="BJ220" s="152"/>
      <c r="BK220" s="152"/>
      <c r="BL220" s="153"/>
      <c r="BM220" s="154"/>
      <c r="BN220" s="111" t="s">
        <v>2698</v>
      </c>
      <c r="BO220" s="226" t="s">
        <v>2698</v>
      </c>
      <c r="BP220" s="130"/>
      <c r="BQ220" s="116" t="s">
        <v>704</v>
      </c>
      <c r="BR220" s="116" t="s">
        <v>705</v>
      </c>
      <c r="BS220" s="132">
        <v>44979</v>
      </c>
      <c r="BT220" s="133">
        <v>100</v>
      </c>
      <c r="BU220" s="132">
        <v>44979</v>
      </c>
      <c r="BV220" s="132"/>
      <c r="BW220" s="132"/>
      <c r="BX220" s="134"/>
      <c r="BY220" s="134"/>
      <c r="BZ220" s="134"/>
      <c r="CA220" s="132"/>
      <c r="CB220" s="135"/>
      <c r="CC220" s="132"/>
      <c r="CD220" s="132"/>
      <c r="CE220" s="136"/>
      <c r="CF220" s="136"/>
      <c r="CG220" s="136"/>
      <c r="CH220" s="135"/>
      <c r="CI220" s="129" t="s">
        <v>701</v>
      </c>
      <c r="CJ220" s="117">
        <v>45019</v>
      </c>
      <c r="CK220" s="117">
        <v>45019</v>
      </c>
      <c r="CL220" s="117"/>
      <c r="CM220" s="117">
        <v>45019</v>
      </c>
      <c r="CN220" s="133">
        <v>100</v>
      </c>
      <c r="CO220" s="117">
        <v>45019</v>
      </c>
      <c r="CP220" s="117"/>
      <c r="CQ220" s="137" t="s">
        <v>706</v>
      </c>
      <c r="CR220" s="132"/>
      <c r="CS220" s="117"/>
      <c r="CT220" s="132"/>
      <c r="CU220" s="133"/>
      <c r="CV220" s="137" t="s">
        <v>4382</v>
      </c>
      <c r="CW220" s="117"/>
      <c r="CX220" s="147"/>
      <c r="CY220" s="149"/>
      <c r="CZ220" s="169">
        <v>45017</v>
      </c>
      <c r="DA220" s="117">
        <v>45019</v>
      </c>
      <c r="DB220" s="117"/>
      <c r="DC220" s="117">
        <v>45021</v>
      </c>
      <c r="DD220" s="133">
        <v>100</v>
      </c>
      <c r="DE220" s="117">
        <v>45021</v>
      </c>
      <c r="DF220" s="338" t="s">
        <v>2706</v>
      </c>
      <c r="DG220" s="138">
        <v>45019</v>
      </c>
      <c r="DH220" s="139" t="s">
        <v>4413</v>
      </c>
      <c r="DI220" s="117">
        <v>45041</v>
      </c>
      <c r="DJ220" s="117">
        <v>45041</v>
      </c>
      <c r="DK220" s="117">
        <v>45041</v>
      </c>
      <c r="DL220" s="117">
        <v>45041</v>
      </c>
      <c r="DM220" s="117"/>
      <c r="DN220" s="117"/>
      <c r="DO220" s="117"/>
      <c r="DP220" s="117"/>
      <c r="DQ220" s="140"/>
      <c r="DR220" s="117"/>
      <c r="DS220" s="117"/>
      <c r="DT220" s="117">
        <v>45021</v>
      </c>
      <c r="DU220" s="117">
        <v>45021</v>
      </c>
      <c r="DV220" s="117"/>
      <c r="DW220" s="117">
        <v>45022</v>
      </c>
      <c r="DX220" s="133">
        <v>100</v>
      </c>
      <c r="DY220" s="117">
        <v>45044</v>
      </c>
      <c r="DZ220" s="117"/>
      <c r="EA220" s="117">
        <v>45038</v>
      </c>
      <c r="EB220" s="117">
        <v>45038</v>
      </c>
      <c r="EC220" s="117"/>
      <c r="ED220" s="117">
        <v>45038</v>
      </c>
      <c r="EE220" s="116">
        <v>100</v>
      </c>
      <c r="EF220" s="117">
        <v>45038</v>
      </c>
      <c r="EG220" s="117" t="s">
        <v>1044</v>
      </c>
      <c r="EH220" s="117">
        <v>45038</v>
      </c>
      <c r="EI220" s="117">
        <v>45038</v>
      </c>
      <c r="EJ220" s="117"/>
      <c r="EK220" s="117">
        <v>45038</v>
      </c>
      <c r="EL220" s="116">
        <v>100</v>
      </c>
      <c r="EM220" s="117">
        <v>45038</v>
      </c>
      <c r="EN220" s="122" t="s">
        <v>1044</v>
      </c>
      <c r="EO220" s="141"/>
      <c r="EP220" s="141"/>
      <c r="EQ220" s="141"/>
      <c r="ER220" s="141"/>
      <c r="ES220" s="141"/>
      <c r="ET220" s="141"/>
      <c r="EU220" s="141"/>
      <c r="EV220" s="117"/>
      <c r="EW220" s="117"/>
      <c r="EX220" s="117"/>
      <c r="EY220" s="117"/>
      <c r="EZ220" s="117"/>
      <c r="FA220" s="117"/>
      <c r="FB220" s="117"/>
      <c r="FC220" s="117">
        <v>45049</v>
      </c>
      <c r="FD220" s="117">
        <v>45049</v>
      </c>
      <c r="FE220" s="117">
        <v>45049</v>
      </c>
      <c r="FF220" s="117">
        <v>45050</v>
      </c>
      <c r="FG220" s="133">
        <v>70</v>
      </c>
      <c r="FH220" s="133"/>
      <c r="FI220" s="117"/>
      <c r="FJ220" s="142"/>
      <c r="FK220" s="142"/>
      <c r="FL220" s="143"/>
      <c r="FM220" s="143"/>
      <c r="FN220" s="139"/>
      <c r="FO220" s="142"/>
      <c r="FP220" s="142"/>
      <c r="FQ220" s="143"/>
      <c r="FR220" s="143"/>
      <c r="FS220" s="139"/>
    </row>
    <row r="221" spans="1:175" ht="20.100000000000001" customHeight="1" x14ac:dyDescent="0.5">
      <c r="A221" s="109">
        <v>220</v>
      </c>
      <c r="B221" s="109" t="s">
        <v>674</v>
      </c>
      <c r="C221" s="109">
        <v>220</v>
      </c>
      <c r="D221" s="110" t="s">
        <v>675</v>
      </c>
      <c r="E221" s="110" t="s">
        <v>676</v>
      </c>
      <c r="F221" s="110" t="s">
        <v>1302</v>
      </c>
      <c r="G221" s="111" t="s">
        <v>314</v>
      </c>
      <c r="H221" s="110" t="s">
        <v>1203</v>
      </c>
      <c r="I221" s="110" t="s">
        <v>2707</v>
      </c>
      <c r="J221" s="110"/>
      <c r="K221" s="111" t="s">
        <v>2708</v>
      </c>
      <c r="L221" s="111" t="s">
        <v>2697</v>
      </c>
      <c r="M221" s="111" t="s">
        <v>912</v>
      </c>
      <c r="N221" s="111" t="s">
        <v>682</v>
      </c>
      <c r="O221" s="111" t="s">
        <v>2709</v>
      </c>
      <c r="P221" s="113">
        <v>13.5065031722482</v>
      </c>
      <c r="Q221" s="113">
        <v>100.72780536434399</v>
      </c>
      <c r="R221" s="114" t="s">
        <v>2710</v>
      </c>
      <c r="S221" s="114" t="s">
        <v>2711</v>
      </c>
      <c r="T221" s="115" t="s">
        <v>2712</v>
      </c>
      <c r="U221" s="115" t="s">
        <v>2713</v>
      </c>
      <c r="V221" s="115"/>
      <c r="W221" s="115" t="s">
        <v>2714</v>
      </c>
      <c r="X221" s="115"/>
      <c r="Y221" s="115"/>
      <c r="Z221" s="181"/>
      <c r="AA221" s="181"/>
      <c r="AB221" s="115"/>
      <c r="AC221" s="115"/>
      <c r="AD221" s="166" t="s">
        <v>762</v>
      </c>
      <c r="AE221" s="166" t="s">
        <v>763</v>
      </c>
      <c r="AF221" s="117" t="s">
        <v>690</v>
      </c>
      <c r="AG221" s="132">
        <v>44979</v>
      </c>
      <c r="AH221" s="118" t="s">
        <v>691</v>
      </c>
      <c r="AI221" s="118" t="s">
        <v>692</v>
      </c>
      <c r="AJ221" s="145">
        <v>6</v>
      </c>
      <c r="AK221" s="146">
        <v>9</v>
      </c>
      <c r="AL221" s="146">
        <v>3.4</v>
      </c>
      <c r="AM221" s="146">
        <v>54</v>
      </c>
      <c r="AN221" s="147">
        <v>1</v>
      </c>
      <c r="AO221" s="147">
        <v>2</v>
      </c>
      <c r="AP221" s="116" t="s">
        <v>2715</v>
      </c>
      <c r="AQ221" s="147">
        <v>15</v>
      </c>
      <c r="AR221" s="147">
        <v>3</v>
      </c>
      <c r="AS221" s="149"/>
      <c r="AT221" s="122">
        <v>44980</v>
      </c>
      <c r="AU221" s="142"/>
      <c r="AV221" s="149" t="s">
        <v>725</v>
      </c>
      <c r="AW221" s="150"/>
      <c r="AX221" s="149"/>
      <c r="AY221" s="149"/>
      <c r="AZ221" s="149"/>
      <c r="BA221" s="147" t="s">
        <v>697</v>
      </c>
      <c r="BB221" s="147" t="s">
        <v>697</v>
      </c>
      <c r="BC221" s="149"/>
      <c r="BD221" s="150" t="s">
        <v>698</v>
      </c>
      <c r="BE221" s="150"/>
      <c r="BF221" s="150"/>
      <c r="BG221" s="151" t="s">
        <v>699</v>
      </c>
      <c r="BH221" s="151" t="s">
        <v>1964</v>
      </c>
      <c r="BI221" s="151" t="s">
        <v>701</v>
      </c>
      <c r="BJ221" s="152"/>
      <c r="BK221" s="152"/>
      <c r="BL221" s="153"/>
      <c r="BM221" s="154"/>
      <c r="BN221" s="111" t="s">
        <v>2709</v>
      </c>
      <c r="BO221" s="226" t="s">
        <v>2709</v>
      </c>
      <c r="BP221" s="130"/>
      <c r="BQ221" s="116" t="s">
        <v>704</v>
      </c>
      <c r="BR221" s="116" t="s">
        <v>705</v>
      </c>
      <c r="BS221" s="132">
        <v>44979</v>
      </c>
      <c r="BT221" s="133">
        <v>100</v>
      </c>
      <c r="BU221" s="132">
        <v>44979</v>
      </c>
      <c r="BV221" s="132"/>
      <c r="BW221" s="132"/>
      <c r="BX221" s="134"/>
      <c r="BY221" s="134"/>
      <c r="BZ221" s="134"/>
      <c r="CA221" s="132"/>
      <c r="CB221" s="135"/>
      <c r="CC221" s="132"/>
      <c r="CD221" s="132"/>
      <c r="CE221" s="136"/>
      <c r="CF221" s="136"/>
      <c r="CG221" s="136"/>
      <c r="CH221" s="135"/>
      <c r="CI221" s="129" t="s">
        <v>701</v>
      </c>
      <c r="CJ221" s="117">
        <v>44999</v>
      </c>
      <c r="CK221" s="117">
        <v>44999</v>
      </c>
      <c r="CL221" s="132"/>
      <c r="CM221" s="117">
        <v>44999</v>
      </c>
      <c r="CN221" s="133">
        <v>100</v>
      </c>
      <c r="CO221" s="117">
        <v>44999</v>
      </c>
      <c r="CP221" s="132"/>
      <c r="CQ221" s="132">
        <v>45012</v>
      </c>
      <c r="CR221" s="132">
        <v>45012</v>
      </c>
      <c r="CS221" s="117"/>
      <c r="CT221" s="132">
        <v>45012</v>
      </c>
      <c r="CU221" s="133">
        <v>100</v>
      </c>
      <c r="CV221" s="132">
        <v>45012</v>
      </c>
      <c r="CW221" s="117" t="s">
        <v>868</v>
      </c>
      <c r="CX221" s="147"/>
      <c r="CY221" s="149"/>
      <c r="CZ221" s="117">
        <v>44999</v>
      </c>
      <c r="DA221" s="117">
        <v>44999</v>
      </c>
      <c r="DB221" s="117"/>
      <c r="DC221" s="117">
        <v>45000</v>
      </c>
      <c r="DD221" s="133">
        <v>100</v>
      </c>
      <c r="DE221" s="117">
        <v>45000</v>
      </c>
      <c r="DF221" s="138"/>
      <c r="DG221" s="138">
        <v>45007</v>
      </c>
      <c r="DH221" s="139" t="s">
        <v>4446</v>
      </c>
      <c r="DI221" s="117">
        <v>45040</v>
      </c>
      <c r="DJ221" s="117">
        <v>45040</v>
      </c>
      <c r="DK221" s="117">
        <v>45040</v>
      </c>
      <c r="DL221" s="117">
        <v>45040</v>
      </c>
      <c r="DM221" s="117"/>
      <c r="DN221" s="117"/>
      <c r="DO221" s="117"/>
      <c r="DP221" s="117"/>
      <c r="DQ221" s="140"/>
      <c r="DR221" s="117"/>
      <c r="DS221" s="117"/>
      <c r="DT221" s="117">
        <v>45021</v>
      </c>
      <c r="DU221" s="117">
        <v>45021</v>
      </c>
      <c r="DV221" s="117"/>
      <c r="DW221" s="117">
        <v>45021</v>
      </c>
      <c r="DX221" s="133">
        <v>100</v>
      </c>
      <c r="DY221" s="117">
        <v>45037</v>
      </c>
      <c r="DZ221" s="117"/>
      <c r="EA221" s="117">
        <v>45026</v>
      </c>
      <c r="EB221" s="117">
        <v>45026</v>
      </c>
      <c r="EC221" s="117"/>
      <c r="ED221" s="117">
        <v>45026</v>
      </c>
      <c r="EE221" s="116">
        <v>100</v>
      </c>
      <c r="EF221" s="117">
        <v>45026</v>
      </c>
      <c r="EG221" s="117" t="s">
        <v>994</v>
      </c>
      <c r="EH221" s="117">
        <v>45026</v>
      </c>
      <c r="EI221" s="117">
        <v>45026</v>
      </c>
      <c r="EJ221" s="117">
        <v>45026</v>
      </c>
      <c r="EK221" s="117">
        <v>45027</v>
      </c>
      <c r="EL221" s="116">
        <v>60</v>
      </c>
      <c r="EM221" s="117"/>
      <c r="EN221" s="122" t="s">
        <v>994</v>
      </c>
      <c r="EO221" s="141"/>
      <c r="EP221" s="141"/>
      <c r="EQ221" s="141"/>
      <c r="ER221" s="141"/>
      <c r="ES221" s="141"/>
      <c r="ET221" s="141"/>
      <c r="EU221" s="141"/>
      <c r="EV221" s="117"/>
      <c r="EW221" s="117"/>
      <c r="EX221" s="117"/>
      <c r="EY221" s="117"/>
      <c r="EZ221" s="117"/>
      <c r="FA221" s="117"/>
      <c r="FB221" s="117"/>
      <c r="FC221" s="117">
        <v>45048</v>
      </c>
      <c r="FD221" s="117">
        <v>45048</v>
      </c>
      <c r="FE221" s="117">
        <v>45048</v>
      </c>
      <c r="FF221" s="117">
        <v>45049</v>
      </c>
      <c r="FG221" s="133">
        <v>70</v>
      </c>
      <c r="FH221" s="133"/>
      <c r="FI221" s="117" t="s">
        <v>4544</v>
      </c>
      <c r="FJ221" s="142"/>
      <c r="FK221" s="142"/>
      <c r="FL221" s="143"/>
      <c r="FM221" s="143"/>
      <c r="FN221" s="139"/>
      <c r="FO221" s="142"/>
      <c r="FP221" s="142"/>
      <c r="FQ221" s="143"/>
      <c r="FR221" s="143"/>
      <c r="FS221" s="139"/>
    </row>
    <row r="222" spans="1:175" ht="20.100000000000001" customHeight="1" x14ac:dyDescent="0.5">
      <c r="A222" s="109">
        <v>221</v>
      </c>
      <c r="B222" s="109" t="s">
        <v>674</v>
      </c>
      <c r="C222" s="109">
        <v>221</v>
      </c>
      <c r="D222" s="110" t="s">
        <v>675</v>
      </c>
      <c r="E222" s="110" t="s">
        <v>676</v>
      </c>
      <c r="F222" s="110" t="s">
        <v>1302</v>
      </c>
      <c r="G222" s="111" t="s">
        <v>314</v>
      </c>
      <c r="H222" s="110" t="s">
        <v>1203</v>
      </c>
      <c r="I222" s="110" t="s">
        <v>2716</v>
      </c>
      <c r="J222" s="110"/>
      <c r="K222" s="111" t="s">
        <v>2717</v>
      </c>
      <c r="L222" s="111"/>
      <c r="M222" s="111"/>
      <c r="N222" s="111" t="s">
        <v>682</v>
      </c>
      <c r="O222" s="259" t="s">
        <v>2719</v>
      </c>
      <c r="P222" s="113">
        <v>13.521888332710599</v>
      </c>
      <c r="Q222" s="113">
        <v>100.644183893179</v>
      </c>
      <c r="R222" s="114" t="s">
        <v>2720</v>
      </c>
      <c r="S222" s="114" t="s">
        <v>2721</v>
      </c>
      <c r="T222" s="115"/>
      <c r="U222" s="115"/>
      <c r="V222" s="115"/>
      <c r="W222" s="115" t="s">
        <v>2722</v>
      </c>
      <c r="X222" s="115"/>
      <c r="Y222" s="115"/>
      <c r="Z222" s="181"/>
      <c r="AA222" s="181"/>
      <c r="AB222" s="115"/>
      <c r="AC222" s="115"/>
      <c r="AD222" s="166" t="s">
        <v>762</v>
      </c>
      <c r="AE222" s="166" t="s">
        <v>763</v>
      </c>
      <c r="AF222" s="117">
        <v>44980</v>
      </c>
      <c r="AG222" s="132">
        <v>44980</v>
      </c>
      <c r="AH222" s="118" t="s">
        <v>691</v>
      </c>
      <c r="AI222" s="118" t="s">
        <v>692</v>
      </c>
      <c r="AJ222" s="145">
        <v>6</v>
      </c>
      <c r="AK222" s="146">
        <v>18</v>
      </c>
      <c r="AL222" s="146">
        <v>3.9</v>
      </c>
      <c r="AM222" s="146">
        <v>108</v>
      </c>
      <c r="AN222" s="147">
        <v>1</v>
      </c>
      <c r="AO222" s="147">
        <v>3</v>
      </c>
      <c r="AP222" s="116" t="s">
        <v>2723</v>
      </c>
      <c r="AQ222" s="147" t="s">
        <v>694</v>
      </c>
      <c r="AR222" s="147">
        <v>3</v>
      </c>
      <c r="AS222" s="149"/>
      <c r="AT222" s="122">
        <v>44980</v>
      </c>
      <c r="AU222" s="142" t="s">
        <v>2724</v>
      </c>
      <c r="AV222" s="149" t="s">
        <v>725</v>
      </c>
      <c r="AW222" s="150"/>
      <c r="AX222" s="149"/>
      <c r="AY222" s="149"/>
      <c r="AZ222" s="149"/>
      <c r="BA222" s="149"/>
      <c r="BB222" s="149"/>
      <c r="BC222" s="147" t="s">
        <v>697</v>
      </c>
      <c r="BD222" s="150" t="s">
        <v>698</v>
      </c>
      <c r="BE222" s="150"/>
      <c r="BF222" s="150"/>
      <c r="BG222" s="151" t="s">
        <v>699</v>
      </c>
      <c r="BH222" s="151" t="s">
        <v>1964</v>
      </c>
      <c r="BI222" s="151" t="s">
        <v>701</v>
      </c>
      <c r="BJ222" s="152"/>
      <c r="BK222" s="152"/>
      <c r="BL222" s="153"/>
      <c r="BM222" s="154"/>
      <c r="BN222" s="111" t="s">
        <v>2719</v>
      </c>
      <c r="BO222" s="131" t="s">
        <v>2718</v>
      </c>
      <c r="BP222" s="131" t="s">
        <v>703</v>
      </c>
      <c r="BQ222" s="116" t="s">
        <v>704</v>
      </c>
      <c r="BR222" s="116" t="s">
        <v>705</v>
      </c>
      <c r="BS222" s="132">
        <v>44980</v>
      </c>
      <c r="BT222" s="133">
        <v>100</v>
      </c>
      <c r="BU222" s="132">
        <v>44980</v>
      </c>
      <c r="BV222" s="132"/>
      <c r="BW222" s="132"/>
      <c r="BX222" s="134"/>
      <c r="BY222" s="134"/>
      <c r="BZ222" s="134"/>
      <c r="CA222" s="132"/>
      <c r="CB222" s="135"/>
      <c r="CC222" s="132"/>
      <c r="CD222" s="132"/>
      <c r="CE222" s="136"/>
      <c r="CF222" s="136"/>
      <c r="CG222" s="136"/>
      <c r="CH222" s="135"/>
      <c r="CI222" s="129" t="s">
        <v>701</v>
      </c>
      <c r="CJ222" s="132">
        <v>44986</v>
      </c>
      <c r="CK222" s="132">
        <v>44986</v>
      </c>
      <c r="CL222" s="132"/>
      <c r="CM222" s="132">
        <v>44986</v>
      </c>
      <c r="CN222" s="133">
        <v>100</v>
      </c>
      <c r="CO222" s="132">
        <v>44986</v>
      </c>
      <c r="CP222" s="132"/>
      <c r="CQ222" s="132">
        <v>45034</v>
      </c>
      <c r="CR222" s="132">
        <v>45034</v>
      </c>
      <c r="CS222" s="117"/>
      <c r="CT222" s="132">
        <v>45034</v>
      </c>
      <c r="CU222" s="133">
        <v>100</v>
      </c>
      <c r="CV222" s="132">
        <v>45034</v>
      </c>
      <c r="CW222" s="117"/>
      <c r="CX222" s="147"/>
      <c r="CY222" s="149"/>
      <c r="CZ222" s="169">
        <v>45026</v>
      </c>
      <c r="DA222" s="132">
        <v>45034</v>
      </c>
      <c r="DB222" s="132"/>
      <c r="DC222" s="117">
        <v>45035</v>
      </c>
      <c r="DD222" s="133">
        <v>100</v>
      </c>
      <c r="DE222" s="117">
        <v>45050</v>
      </c>
      <c r="DF222" s="338" t="s">
        <v>2725</v>
      </c>
      <c r="DG222" s="138">
        <v>45019</v>
      </c>
      <c r="DH222" s="139" t="s">
        <v>4413</v>
      </c>
      <c r="DI222" s="117">
        <v>45044</v>
      </c>
      <c r="DJ222" s="117">
        <v>45044</v>
      </c>
      <c r="DK222" s="117">
        <v>45044</v>
      </c>
      <c r="DL222" s="117">
        <v>45044</v>
      </c>
      <c r="DM222" s="117"/>
      <c r="DN222" s="117"/>
      <c r="DO222" s="117"/>
      <c r="DP222" s="117"/>
      <c r="DQ222" s="140"/>
      <c r="DR222" s="117"/>
      <c r="DS222" s="117"/>
      <c r="DT222" s="117">
        <v>45050</v>
      </c>
      <c r="DU222" s="117">
        <v>45050</v>
      </c>
      <c r="DV222" s="117"/>
      <c r="DW222" s="117">
        <v>45050</v>
      </c>
      <c r="DX222" s="133">
        <v>100</v>
      </c>
      <c r="DY222" s="117">
        <v>45050</v>
      </c>
      <c r="DZ222" s="117"/>
      <c r="EA222" s="117">
        <v>45038</v>
      </c>
      <c r="EB222" s="117">
        <v>45038</v>
      </c>
      <c r="EC222" s="117"/>
      <c r="ED222" s="117">
        <v>45038</v>
      </c>
      <c r="EE222" s="116">
        <v>100</v>
      </c>
      <c r="EF222" s="117">
        <v>45038</v>
      </c>
      <c r="EG222" s="117" t="s">
        <v>1044</v>
      </c>
      <c r="EH222" s="117">
        <v>45038</v>
      </c>
      <c r="EI222" s="117">
        <v>45038</v>
      </c>
      <c r="EJ222" s="117"/>
      <c r="EK222" s="117">
        <v>45038</v>
      </c>
      <c r="EL222" s="116">
        <v>100</v>
      </c>
      <c r="EM222" s="117">
        <v>45038</v>
      </c>
      <c r="EN222" s="122" t="s">
        <v>1044</v>
      </c>
      <c r="EO222" s="141"/>
      <c r="EP222" s="141"/>
      <c r="EQ222" s="141"/>
      <c r="ER222" s="141"/>
      <c r="ES222" s="141"/>
      <c r="ET222" s="141"/>
      <c r="EU222" s="141"/>
      <c r="EV222" s="117"/>
      <c r="EW222" s="117"/>
      <c r="EX222" s="117"/>
      <c r="EY222" s="117"/>
      <c r="EZ222" s="117"/>
      <c r="FA222" s="117"/>
      <c r="FB222" s="117"/>
      <c r="FC222" s="117"/>
      <c r="FD222" s="117"/>
      <c r="FE222" s="117"/>
      <c r="FF222" s="117"/>
      <c r="FG222" s="133"/>
      <c r="FH222" s="133"/>
      <c r="FI222" s="117"/>
      <c r="FJ222" s="142"/>
      <c r="FK222" s="142"/>
      <c r="FL222" s="143"/>
      <c r="FM222" s="143"/>
      <c r="FN222" s="139"/>
      <c r="FO222" s="142"/>
      <c r="FP222" s="142"/>
      <c r="FQ222" s="143"/>
      <c r="FR222" s="143"/>
      <c r="FS222" s="139"/>
    </row>
    <row r="223" spans="1:175" ht="20.100000000000001" customHeight="1" x14ac:dyDescent="0.5">
      <c r="A223" s="109">
        <v>222</v>
      </c>
      <c r="B223" s="109" t="s">
        <v>674</v>
      </c>
      <c r="C223" s="109">
        <v>222</v>
      </c>
      <c r="D223" s="110" t="s">
        <v>675</v>
      </c>
      <c r="E223" s="110" t="s">
        <v>676</v>
      </c>
      <c r="F223" s="110" t="s">
        <v>1302</v>
      </c>
      <c r="G223" s="111" t="s">
        <v>314</v>
      </c>
      <c r="H223" s="110" t="s">
        <v>2726</v>
      </c>
      <c r="I223" s="110" t="s">
        <v>2727</v>
      </c>
      <c r="J223" s="110"/>
      <c r="K223" s="111" t="s">
        <v>2728</v>
      </c>
      <c r="L223" s="111" t="s">
        <v>2697</v>
      </c>
      <c r="M223" s="111" t="s">
        <v>912</v>
      </c>
      <c r="N223" s="111" t="s">
        <v>682</v>
      </c>
      <c r="O223" s="111" t="s">
        <v>4666</v>
      </c>
      <c r="P223" s="113">
        <v>13.5819687629653</v>
      </c>
      <c r="Q223" s="113">
        <v>100.578462236473</v>
      </c>
      <c r="R223" s="114" t="s">
        <v>2730</v>
      </c>
      <c r="S223" s="114" t="s">
        <v>2731</v>
      </c>
      <c r="T223" s="115" t="s">
        <v>2732</v>
      </c>
      <c r="U223" s="115" t="s">
        <v>2733</v>
      </c>
      <c r="V223" s="115"/>
      <c r="W223" s="360" t="s">
        <v>2734</v>
      </c>
      <c r="X223" s="360"/>
      <c r="Y223" s="115"/>
      <c r="Z223" s="181"/>
      <c r="AA223" s="181"/>
      <c r="AB223" s="360"/>
      <c r="AC223" s="360"/>
      <c r="AD223" s="166" t="s">
        <v>762</v>
      </c>
      <c r="AE223" s="166" t="s">
        <v>763</v>
      </c>
      <c r="AF223" s="117" t="s">
        <v>690</v>
      </c>
      <c r="AG223" s="132">
        <v>44979</v>
      </c>
      <c r="AH223" s="118" t="s">
        <v>691</v>
      </c>
      <c r="AI223" s="118" t="s">
        <v>692</v>
      </c>
      <c r="AJ223" s="145">
        <v>7.15</v>
      </c>
      <c r="AK223" s="146">
        <v>7.8</v>
      </c>
      <c r="AL223" s="146">
        <v>3.4</v>
      </c>
      <c r="AM223" s="146">
        <v>55.77</v>
      </c>
      <c r="AN223" s="147">
        <v>3</v>
      </c>
      <c r="AO223" s="147">
        <v>4</v>
      </c>
      <c r="AP223" s="116" t="s">
        <v>1178</v>
      </c>
      <c r="AQ223" s="147" t="s">
        <v>694</v>
      </c>
      <c r="AR223" s="147">
        <v>3</v>
      </c>
      <c r="AS223" s="149"/>
      <c r="AT223" s="122">
        <v>44979</v>
      </c>
      <c r="AU223" s="142"/>
      <c r="AV223" s="149" t="s">
        <v>696</v>
      </c>
      <c r="AW223" s="150" t="s">
        <v>849</v>
      </c>
      <c r="AX223" s="149"/>
      <c r="AY223" s="149"/>
      <c r="AZ223" s="149"/>
      <c r="BA223" s="149"/>
      <c r="BB223" s="149"/>
      <c r="BC223" s="149"/>
      <c r="BD223" s="150" t="s">
        <v>698</v>
      </c>
      <c r="BE223" s="150"/>
      <c r="BF223" s="150"/>
      <c r="BG223" s="151" t="s">
        <v>699</v>
      </c>
      <c r="BH223" s="151" t="s">
        <v>1964</v>
      </c>
      <c r="BI223" s="151" t="s">
        <v>701</v>
      </c>
      <c r="BJ223" s="152"/>
      <c r="BK223" s="152"/>
      <c r="BL223" s="170" t="s">
        <v>2735</v>
      </c>
      <c r="BM223" s="154"/>
      <c r="BN223" s="111" t="s">
        <v>2736</v>
      </c>
      <c r="BO223" s="131" t="s">
        <v>2729</v>
      </c>
      <c r="BP223" s="131" t="s">
        <v>703</v>
      </c>
      <c r="BQ223" s="116" t="s">
        <v>704</v>
      </c>
      <c r="BR223" s="314" t="s">
        <v>705</v>
      </c>
      <c r="BS223" s="132">
        <v>44978</v>
      </c>
      <c r="BT223" s="133">
        <v>100</v>
      </c>
      <c r="BU223" s="132">
        <v>44979</v>
      </c>
      <c r="BV223" s="132"/>
      <c r="BW223" s="132"/>
      <c r="BX223" s="134"/>
      <c r="BY223" s="134"/>
      <c r="BZ223" s="134"/>
      <c r="CA223" s="132"/>
      <c r="CB223" s="135"/>
      <c r="CC223" s="132"/>
      <c r="CD223" s="132"/>
      <c r="CE223" s="136"/>
      <c r="CF223" s="136"/>
      <c r="CG223" s="136"/>
      <c r="CH223" s="135"/>
      <c r="CI223" s="129" t="s">
        <v>701</v>
      </c>
      <c r="CJ223" s="117">
        <v>45004</v>
      </c>
      <c r="CK223" s="117">
        <v>45004</v>
      </c>
      <c r="CL223" s="132"/>
      <c r="CM223" s="117">
        <v>45004</v>
      </c>
      <c r="CN223" s="133">
        <v>100</v>
      </c>
      <c r="CO223" s="117">
        <v>45004</v>
      </c>
      <c r="CP223" s="117"/>
      <c r="CQ223" s="132">
        <v>45016</v>
      </c>
      <c r="CR223" s="132">
        <v>45016</v>
      </c>
      <c r="CS223" s="117"/>
      <c r="CT223" s="132">
        <v>45016</v>
      </c>
      <c r="CU223" s="133">
        <v>100</v>
      </c>
      <c r="CV223" s="132">
        <v>45016</v>
      </c>
      <c r="CW223" s="117"/>
      <c r="CX223" s="147"/>
      <c r="CY223" s="149"/>
      <c r="CZ223" s="117">
        <v>45004</v>
      </c>
      <c r="DA223" s="117">
        <v>45004</v>
      </c>
      <c r="DB223" s="117"/>
      <c r="DC223" s="117">
        <v>45005</v>
      </c>
      <c r="DD223" s="133">
        <v>100</v>
      </c>
      <c r="DE223" s="117">
        <v>45016</v>
      </c>
      <c r="DF223" s="138"/>
      <c r="DG223" s="138">
        <v>45012</v>
      </c>
      <c r="DH223" s="139" t="s">
        <v>4383</v>
      </c>
      <c r="DI223" s="117">
        <v>45040</v>
      </c>
      <c r="DJ223" s="117">
        <v>45040</v>
      </c>
      <c r="DK223" s="117">
        <v>45040</v>
      </c>
      <c r="DL223" s="117">
        <v>45040</v>
      </c>
      <c r="DM223" s="117"/>
      <c r="DN223" s="117"/>
      <c r="DO223" s="117"/>
      <c r="DP223" s="117"/>
      <c r="DQ223" s="140"/>
      <c r="DR223" s="117"/>
      <c r="DS223" s="117"/>
      <c r="DT223" s="117">
        <v>45027</v>
      </c>
      <c r="DU223" s="117">
        <v>45027</v>
      </c>
      <c r="DV223" s="117">
        <v>45027</v>
      </c>
      <c r="DW223" s="117">
        <v>45028</v>
      </c>
      <c r="DX223" s="133">
        <v>50</v>
      </c>
      <c r="DY223" s="117"/>
      <c r="DZ223" s="117"/>
      <c r="EA223" s="117">
        <v>45037</v>
      </c>
      <c r="EB223" s="117">
        <v>45037</v>
      </c>
      <c r="EC223" s="117"/>
      <c r="ED223" s="117">
        <v>45037</v>
      </c>
      <c r="EE223" s="116">
        <v>100</v>
      </c>
      <c r="EF223" s="117">
        <v>45037</v>
      </c>
      <c r="EG223" s="117" t="s">
        <v>1044</v>
      </c>
      <c r="EH223" s="117">
        <v>45037</v>
      </c>
      <c r="EI223" s="117">
        <v>45037</v>
      </c>
      <c r="EJ223" s="117"/>
      <c r="EK223" s="117">
        <v>45037</v>
      </c>
      <c r="EL223" s="116">
        <v>100</v>
      </c>
      <c r="EM223" s="117">
        <v>45037</v>
      </c>
      <c r="EN223" s="122" t="s">
        <v>1044</v>
      </c>
      <c r="EO223" s="141"/>
      <c r="EP223" s="141"/>
      <c r="EQ223" s="141"/>
      <c r="ER223" s="141"/>
      <c r="ES223" s="141"/>
      <c r="ET223" s="141"/>
      <c r="EU223" s="141"/>
      <c r="EV223" s="117"/>
      <c r="EW223" s="117"/>
      <c r="EX223" s="117"/>
      <c r="EY223" s="117"/>
      <c r="EZ223" s="117"/>
      <c r="FA223" s="117"/>
      <c r="FB223" s="117"/>
      <c r="FC223" s="117">
        <v>45049</v>
      </c>
      <c r="FD223" s="117">
        <v>45049</v>
      </c>
      <c r="FE223" s="117">
        <v>45049</v>
      </c>
      <c r="FF223" s="117">
        <v>45050</v>
      </c>
      <c r="FG223" s="133">
        <v>70</v>
      </c>
      <c r="FH223" s="133"/>
      <c r="FI223" s="117"/>
      <c r="FJ223" s="142"/>
      <c r="FK223" s="142"/>
      <c r="FL223" s="143">
        <v>243347</v>
      </c>
      <c r="FM223" s="143">
        <v>243347</v>
      </c>
      <c r="FN223" s="139" t="s">
        <v>708</v>
      </c>
      <c r="FO223" s="142"/>
      <c r="FP223" s="142"/>
      <c r="FQ223" s="143">
        <v>243347</v>
      </c>
      <c r="FR223" s="143">
        <v>243347</v>
      </c>
      <c r="FS223" s="139" t="s">
        <v>708</v>
      </c>
    </row>
    <row r="224" spans="1:175" ht="20.100000000000001" customHeight="1" x14ac:dyDescent="0.5">
      <c r="A224" s="109">
        <v>223</v>
      </c>
      <c r="B224" s="109" t="s">
        <v>674</v>
      </c>
      <c r="C224" s="109">
        <v>223</v>
      </c>
      <c r="D224" s="110" t="s">
        <v>675</v>
      </c>
      <c r="E224" s="110" t="s">
        <v>676</v>
      </c>
      <c r="F224" s="110" t="s">
        <v>1302</v>
      </c>
      <c r="G224" s="111" t="s">
        <v>314</v>
      </c>
      <c r="H224" s="110" t="s">
        <v>2726</v>
      </c>
      <c r="I224" s="110" t="s">
        <v>2737</v>
      </c>
      <c r="J224" s="110"/>
      <c r="K224" s="144" t="s">
        <v>2738</v>
      </c>
      <c r="L224" s="111" t="s">
        <v>2739</v>
      </c>
      <c r="M224" s="111" t="s">
        <v>912</v>
      </c>
      <c r="N224" s="111" t="s">
        <v>682</v>
      </c>
      <c r="O224" s="111" t="s">
        <v>4667</v>
      </c>
      <c r="P224" s="113">
        <v>13.588229885989399</v>
      </c>
      <c r="Q224" s="113">
        <v>100.560282636473</v>
      </c>
      <c r="R224" s="114" t="s">
        <v>2741</v>
      </c>
      <c r="S224" s="114" t="s">
        <v>2742</v>
      </c>
      <c r="T224" s="115" t="s">
        <v>2743</v>
      </c>
      <c r="U224" s="115" t="s">
        <v>2744</v>
      </c>
      <c r="V224" s="115"/>
      <c r="W224" s="115" t="s">
        <v>2745</v>
      </c>
      <c r="X224" s="115"/>
      <c r="Y224" s="115"/>
      <c r="Z224" s="181"/>
      <c r="AA224" s="181"/>
      <c r="AB224" s="115"/>
      <c r="AC224" s="115"/>
      <c r="AD224" s="166" t="s">
        <v>762</v>
      </c>
      <c r="AE224" s="166" t="s">
        <v>763</v>
      </c>
      <c r="AF224" s="117" t="s">
        <v>690</v>
      </c>
      <c r="AG224" s="132">
        <v>44979</v>
      </c>
      <c r="AH224" s="118" t="s">
        <v>691</v>
      </c>
      <c r="AI224" s="118" t="s">
        <v>692</v>
      </c>
      <c r="AJ224" s="145">
        <v>7.7</v>
      </c>
      <c r="AK224" s="146">
        <v>8</v>
      </c>
      <c r="AL224" s="146">
        <v>3.4</v>
      </c>
      <c r="AM224" s="146">
        <v>61.6</v>
      </c>
      <c r="AN224" s="147">
        <v>2</v>
      </c>
      <c r="AO224" s="147">
        <v>3</v>
      </c>
      <c r="AP224" s="116" t="s">
        <v>816</v>
      </c>
      <c r="AQ224" s="147" t="s">
        <v>882</v>
      </c>
      <c r="AR224" s="147">
        <v>3</v>
      </c>
      <c r="AS224" s="149"/>
      <c r="AT224" s="122">
        <v>44979</v>
      </c>
      <c r="AU224" s="142"/>
      <c r="AV224" s="149" t="s">
        <v>725</v>
      </c>
      <c r="AW224" s="150" t="s">
        <v>849</v>
      </c>
      <c r="AX224" s="149"/>
      <c r="AY224" s="149"/>
      <c r="AZ224" s="149"/>
      <c r="BA224" s="149"/>
      <c r="BB224" s="149"/>
      <c r="BC224" s="149"/>
      <c r="BD224" s="150" t="s">
        <v>698</v>
      </c>
      <c r="BE224" s="150"/>
      <c r="BF224" s="150"/>
      <c r="BG224" s="151" t="s">
        <v>699</v>
      </c>
      <c r="BH224" s="151" t="s">
        <v>1964</v>
      </c>
      <c r="BI224" s="151" t="s">
        <v>701</v>
      </c>
      <c r="BJ224" s="152"/>
      <c r="BK224" s="152"/>
      <c r="BL224" s="153"/>
      <c r="BM224" s="154"/>
      <c r="BN224" s="111" t="s">
        <v>2746</v>
      </c>
      <c r="BO224" s="131" t="s">
        <v>2740</v>
      </c>
      <c r="BP224" s="131" t="s">
        <v>703</v>
      </c>
      <c r="BQ224" s="116" t="s">
        <v>704</v>
      </c>
      <c r="BR224" s="116" t="s">
        <v>705</v>
      </c>
      <c r="BS224" s="132">
        <v>44978</v>
      </c>
      <c r="BT224" s="133">
        <v>100</v>
      </c>
      <c r="BU224" s="132">
        <v>44979</v>
      </c>
      <c r="BV224" s="132"/>
      <c r="BW224" s="132"/>
      <c r="BX224" s="134"/>
      <c r="BY224" s="134"/>
      <c r="BZ224" s="134"/>
      <c r="CA224" s="132"/>
      <c r="CB224" s="135"/>
      <c r="CC224" s="132"/>
      <c r="CD224" s="132"/>
      <c r="CE224" s="136"/>
      <c r="CF224" s="136"/>
      <c r="CG224" s="136"/>
      <c r="CH224" s="135"/>
      <c r="CI224" s="129" t="s">
        <v>701</v>
      </c>
      <c r="CJ224" s="132">
        <v>44995</v>
      </c>
      <c r="CK224" s="117">
        <v>44995</v>
      </c>
      <c r="CL224" s="132"/>
      <c r="CM224" s="117">
        <v>44995</v>
      </c>
      <c r="CN224" s="133">
        <v>100</v>
      </c>
      <c r="CO224" s="117">
        <v>44995</v>
      </c>
      <c r="CP224" s="132"/>
      <c r="CQ224" s="132">
        <v>45015</v>
      </c>
      <c r="CR224" s="132">
        <v>45015</v>
      </c>
      <c r="CS224" s="132"/>
      <c r="CT224" s="132">
        <v>45015</v>
      </c>
      <c r="CU224" s="133">
        <v>100</v>
      </c>
      <c r="CV224" s="132">
        <v>45015</v>
      </c>
      <c r="CW224" s="117" t="s">
        <v>868</v>
      </c>
      <c r="CX224" s="147"/>
      <c r="CY224" s="149"/>
      <c r="CZ224" s="117">
        <v>44995</v>
      </c>
      <c r="DA224" s="117">
        <v>44995</v>
      </c>
      <c r="DB224" s="117"/>
      <c r="DC224" s="117">
        <v>44995</v>
      </c>
      <c r="DD224" s="133">
        <v>100</v>
      </c>
      <c r="DE224" s="117">
        <v>44995</v>
      </c>
      <c r="DF224" s="138"/>
      <c r="DG224" s="138">
        <v>45012</v>
      </c>
      <c r="DH224" s="139" t="s">
        <v>4383</v>
      </c>
      <c r="DI224" s="117">
        <v>45039</v>
      </c>
      <c r="DJ224" s="117">
        <v>45039</v>
      </c>
      <c r="DK224" s="117">
        <v>45039</v>
      </c>
      <c r="DL224" s="117">
        <v>45039</v>
      </c>
      <c r="DM224" s="117"/>
      <c r="DN224" s="117"/>
      <c r="DO224" s="117"/>
      <c r="DP224" s="117"/>
      <c r="DQ224" s="140"/>
      <c r="DR224" s="117"/>
      <c r="DS224" s="117"/>
      <c r="DT224" s="117"/>
      <c r="DU224" s="117"/>
      <c r="DV224" s="117"/>
      <c r="DW224" s="117"/>
      <c r="DX224" s="133"/>
      <c r="DY224" s="117"/>
      <c r="DZ224" s="117"/>
      <c r="EA224" s="117">
        <v>45034</v>
      </c>
      <c r="EB224" s="117">
        <v>45034</v>
      </c>
      <c r="EC224" s="117"/>
      <c r="ED224" s="117">
        <v>45034</v>
      </c>
      <c r="EE224" s="116">
        <v>100</v>
      </c>
      <c r="EF224" s="117">
        <v>45034</v>
      </c>
      <c r="EG224" s="117" t="s">
        <v>1044</v>
      </c>
      <c r="EH224" s="117">
        <v>45034</v>
      </c>
      <c r="EI224" s="117">
        <v>45034</v>
      </c>
      <c r="EJ224" s="117"/>
      <c r="EK224" s="117">
        <v>45034</v>
      </c>
      <c r="EL224" s="116">
        <v>100</v>
      </c>
      <c r="EM224" s="117">
        <v>45034</v>
      </c>
      <c r="EN224" s="122" t="s">
        <v>1044</v>
      </c>
      <c r="EO224" s="141"/>
      <c r="EP224" s="141"/>
      <c r="EQ224" s="141"/>
      <c r="ER224" s="141"/>
      <c r="ES224" s="141"/>
      <c r="ET224" s="141"/>
      <c r="EU224" s="141"/>
      <c r="EV224" s="117"/>
      <c r="EW224" s="117"/>
      <c r="EX224" s="117"/>
      <c r="EY224" s="117"/>
      <c r="EZ224" s="117"/>
      <c r="FA224" s="117"/>
      <c r="FB224" s="117"/>
      <c r="FC224" s="117">
        <v>45049</v>
      </c>
      <c r="FD224" s="117">
        <v>45049</v>
      </c>
      <c r="FE224" s="117">
        <v>45049</v>
      </c>
      <c r="FF224" s="117">
        <v>45050</v>
      </c>
      <c r="FG224" s="133">
        <v>70</v>
      </c>
      <c r="FH224" s="133"/>
      <c r="FI224" s="117"/>
      <c r="FJ224" s="142"/>
      <c r="FK224" s="142"/>
      <c r="FL224" s="143"/>
      <c r="FM224" s="143"/>
      <c r="FN224" s="139"/>
      <c r="FO224" s="142"/>
      <c r="FP224" s="142"/>
      <c r="FQ224" s="143"/>
      <c r="FR224" s="143"/>
      <c r="FS224" s="139"/>
    </row>
    <row r="225" spans="1:175" ht="20.100000000000001" customHeight="1" x14ac:dyDescent="0.5">
      <c r="A225" s="109">
        <v>224</v>
      </c>
      <c r="B225" s="109" t="s">
        <v>674</v>
      </c>
      <c r="C225" s="109">
        <v>224</v>
      </c>
      <c r="D225" s="110" t="s">
        <v>675</v>
      </c>
      <c r="E225" s="110" t="s">
        <v>676</v>
      </c>
      <c r="F225" s="110" t="s">
        <v>1302</v>
      </c>
      <c r="G225" s="111" t="s">
        <v>314</v>
      </c>
      <c r="H225" s="110" t="s">
        <v>2726</v>
      </c>
      <c r="I225" s="110" t="s">
        <v>2747</v>
      </c>
      <c r="J225" s="110"/>
      <c r="K225" s="111" t="s">
        <v>4545</v>
      </c>
      <c r="L225" s="111" t="s">
        <v>2697</v>
      </c>
      <c r="M225" s="111" t="s">
        <v>912</v>
      </c>
      <c r="N225" s="111" t="s">
        <v>682</v>
      </c>
      <c r="O225" s="111" t="s">
        <v>2748</v>
      </c>
      <c r="P225" s="113">
        <v>13.606144791944001</v>
      </c>
      <c r="Q225" s="113">
        <v>100.566053494146</v>
      </c>
      <c r="R225" s="114" t="s">
        <v>2749</v>
      </c>
      <c r="S225" s="114" t="s">
        <v>2750</v>
      </c>
      <c r="T225" s="115" t="s">
        <v>2751</v>
      </c>
      <c r="U225" s="115" t="s">
        <v>2752</v>
      </c>
      <c r="V225" s="115"/>
      <c r="W225" s="360" t="s">
        <v>2753</v>
      </c>
      <c r="X225" s="360"/>
      <c r="Y225" s="115"/>
      <c r="Z225" s="181"/>
      <c r="AA225" s="181"/>
      <c r="AB225" s="360"/>
      <c r="AC225" s="360"/>
      <c r="AD225" s="166" t="s">
        <v>762</v>
      </c>
      <c r="AE225" s="166" t="s">
        <v>763</v>
      </c>
      <c r="AF225" s="117" t="s">
        <v>690</v>
      </c>
      <c r="AG225" s="132">
        <v>44979</v>
      </c>
      <c r="AH225" s="118" t="s">
        <v>691</v>
      </c>
      <c r="AI225" s="118" t="s">
        <v>692</v>
      </c>
      <c r="AJ225" s="145" t="s">
        <v>2754</v>
      </c>
      <c r="AK225" s="146" t="s">
        <v>2755</v>
      </c>
      <c r="AL225" s="146">
        <v>2.8</v>
      </c>
      <c r="AM225" s="146">
        <v>52.2</v>
      </c>
      <c r="AN225" s="147">
        <v>1</v>
      </c>
      <c r="AO225" s="147">
        <v>2</v>
      </c>
      <c r="AP225" s="116" t="s">
        <v>2187</v>
      </c>
      <c r="AQ225" s="147" t="s">
        <v>694</v>
      </c>
      <c r="AR225" s="147">
        <v>3</v>
      </c>
      <c r="AS225" s="149"/>
      <c r="AT225" s="122">
        <v>44979</v>
      </c>
      <c r="AU225" s="142" t="s">
        <v>2756</v>
      </c>
      <c r="AV225" s="149" t="s">
        <v>696</v>
      </c>
      <c r="AW225" s="150"/>
      <c r="AX225" s="149"/>
      <c r="AY225" s="149"/>
      <c r="AZ225" s="149"/>
      <c r="BA225" s="149"/>
      <c r="BB225" s="147" t="s">
        <v>697</v>
      </c>
      <c r="BC225" s="149"/>
      <c r="BD225" s="150" t="s">
        <v>698</v>
      </c>
      <c r="BE225" s="150"/>
      <c r="BF225" s="150"/>
      <c r="BG225" s="151" t="s">
        <v>699</v>
      </c>
      <c r="BH225" s="151" t="s">
        <v>1964</v>
      </c>
      <c r="BI225" s="151" t="s">
        <v>701</v>
      </c>
      <c r="BJ225" s="152"/>
      <c r="BK225" s="152"/>
      <c r="BL225" s="170" t="s">
        <v>2735</v>
      </c>
      <c r="BM225" s="154"/>
      <c r="BN225" s="111" t="s">
        <v>2748</v>
      </c>
      <c r="BO225" s="226" t="s">
        <v>2748</v>
      </c>
      <c r="BP225" s="130"/>
      <c r="BQ225" s="116" t="s">
        <v>704</v>
      </c>
      <c r="BR225" s="116" t="s">
        <v>705</v>
      </c>
      <c r="BS225" s="132">
        <v>44978</v>
      </c>
      <c r="BT225" s="133">
        <v>100</v>
      </c>
      <c r="BU225" s="132">
        <v>44979</v>
      </c>
      <c r="BV225" s="132"/>
      <c r="BW225" s="132"/>
      <c r="BX225" s="134"/>
      <c r="BY225" s="134"/>
      <c r="BZ225" s="134"/>
      <c r="CA225" s="132"/>
      <c r="CB225" s="135"/>
      <c r="CC225" s="132"/>
      <c r="CD225" s="132"/>
      <c r="CE225" s="136"/>
      <c r="CF225" s="136"/>
      <c r="CG225" s="136"/>
      <c r="CH225" s="135"/>
      <c r="CI225" s="129" t="s">
        <v>701</v>
      </c>
      <c r="CJ225" s="132">
        <v>44995</v>
      </c>
      <c r="CK225" s="117">
        <v>44995</v>
      </c>
      <c r="CL225" s="132"/>
      <c r="CM225" s="117">
        <v>44995</v>
      </c>
      <c r="CN225" s="133">
        <v>100</v>
      </c>
      <c r="CO225" s="117">
        <v>44995</v>
      </c>
      <c r="CP225" s="117"/>
      <c r="CQ225" s="132">
        <v>44995</v>
      </c>
      <c r="CR225" s="132">
        <v>45021</v>
      </c>
      <c r="CS225" s="132"/>
      <c r="CT225" s="132">
        <v>45021</v>
      </c>
      <c r="CU225" s="133">
        <v>100</v>
      </c>
      <c r="CV225" s="132">
        <v>45021</v>
      </c>
      <c r="CW225" s="117" t="s">
        <v>868</v>
      </c>
      <c r="CX225" s="147"/>
      <c r="CY225" s="149"/>
      <c r="CZ225" s="117">
        <v>44995</v>
      </c>
      <c r="DA225" s="117">
        <v>44995</v>
      </c>
      <c r="DB225" s="117"/>
      <c r="DC225" s="117">
        <v>44995</v>
      </c>
      <c r="DD225" s="133">
        <v>100</v>
      </c>
      <c r="DE225" s="117">
        <v>44995</v>
      </c>
      <c r="DF225" s="138"/>
      <c r="DG225" s="138">
        <v>45012</v>
      </c>
      <c r="DH225" s="139" t="s">
        <v>4383</v>
      </c>
      <c r="DI225" s="117">
        <v>45039</v>
      </c>
      <c r="DJ225" s="117">
        <v>45039</v>
      </c>
      <c r="DK225" s="117">
        <v>45039</v>
      </c>
      <c r="DL225" s="117">
        <v>45039</v>
      </c>
      <c r="DM225" s="117">
        <v>45035</v>
      </c>
      <c r="DN225" s="117">
        <v>45035</v>
      </c>
      <c r="DO225" s="117"/>
      <c r="DP225" s="117">
        <v>45035</v>
      </c>
      <c r="DQ225" s="133">
        <v>100</v>
      </c>
      <c r="DR225" s="117">
        <v>45035</v>
      </c>
      <c r="DS225" s="117"/>
      <c r="DT225" s="117">
        <v>45035</v>
      </c>
      <c r="DU225" s="117">
        <v>45035</v>
      </c>
      <c r="DV225" s="117"/>
      <c r="DW225" s="117">
        <v>45035</v>
      </c>
      <c r="DX225" s="133">
        <v>100</v>
      </c>
      <c r="DY225" s="117">
        <v>45035</v>
      </c>
      <c r="DZ225" s="117"/>
      <c r="EA225" s="117">
        <v>45037</v>
      </c>
      <c r="EB225" s="117">
        <v>45037</v>
      </c>
      <c r="EC225" s="117"/>
      <c r="ED225" s="117">
        <v>45037</v>
      </c>
      <c r="EE225" s="116">
        <v>100</v>
      </c>
      <c r="EF225" s="117">
        <v>45037</v>
      </c>
      <c r="EG225" s="117" t="s">
        <v>4465</v>
      </c>
      <c r="EH225" s="117">
        <v>45052</v>
      </c>
      <c r="EI225" s="117">
        <v>45052</v>
      </c>
      <c r="EJ225" s="117"/>
      <c r="EK225" s="117">
        <v>45052</v>
      </c>
      <c r="EL225" s="133">
        <v>100</v>
      </c>
      <c r="EM225" s="117">
        <v>45052</v>
      </c>
      <c r="EN225" s="122" t="s">
        <v>4546</v>
      </c>
      <c r="EO225" s="141"/>
      <c r="EP225" s="141"/>
      <c r="EQ225" s="141"/>
      <c r="ER225" s="141"/>
      <c r="ES225" s="141"/>
      <c r="ET225" s="141"/>
      <c r="EU225" s="141"/>
      <c r="EV225" s="117"/>
      <c r="EW225" s="117"/>
      <c r="EX225" s="117"/>
      <c r="EY225" s="117"/>
      <c r="EZ225" s="117"/>
      <c r="FA225" s="117"/>
      <c r="FB225" s="117"/>
      <c r="FC225" s="117"/>
      <c r="FD225" s="117"/>
      <c r="FE225" s="117"/>
      <c r="FF225" s="117"/>
      <c r="FG225" s="133"/>
      <c r="FH225" s="133"/>
      <c r="FI225" s="117"/>
      <c r="FJ225" s="142"/>
      <c r="FK225" s="142"/>
      <c r="FL225" s="143">
        <v>243350</v>
      </c>
      <c r="FM225" s="143">
        <v>243350</v>
      </c>
      <c r="FN225" s="139" t="s">
        <v>708</v>
      </c>
      <c r="FO225" s="142"/>
      <c r="FP225" s="142"/>
      <c r="FQ225" s="143">
        <v>243350</v>
      </c>
      <c r="FR225" s="143">
        <v>243350</v>
      </c>
      <c r="FS225" s="139" t="s">
        <v>708</v>
      </c>
    </row>
    <row r="226" spans="1:175" ht="20.100000000000001" customHeight="1" x14ac:dyDescent="0.5">
      <c r="A226" s="109">
        <v>225</v>
      </c>
      <c r="B226" s="109" t="s">
        <v>674</v>
      </c>
      <c r="C226" s="109">
        <v>225</v>
      </c>
      <c r="D226" s="110" t="s">
        <v>675</v>
      </c>
      <c r="E226" s="110" t="s">
        <v>676</v>
      </c>
      <c r="F226" s="110" t="s">
        <v>1302</v>
      </c>
      <c r="G226" s="111" t="s">
        <v>314</v>
      </c>
      <c r="H226" s="110" t="s">
        <v>2726</v>
      </c>
      <c r="I226" s="110" t="s">
        <v>2757</v>
      </c>
      <c r="J226" s="110"/>
      <c r="K226" s="111" t="s">
        <v>2758</v>
      </c>
      <c r="L226" s="111" t="s">
        <v>2697</v>
      </c>
      <c r="M226" s="111"/>
      <c r="N226" s="111" t="s">
        <v>682</v>
      </c>
      <c r="O226" s="111" t="s">
        <v>2759</v>
      </c>
      <c r="P226" s="113">
        <v>13.580706875417899</v>
      </c>
      <c r="Q226" s="113">
        <v>100.4715685788</v>
      </c>
      <c r="R226" s="114" t="s">
        <v>2760</v>
      </c>
      <c r="S226" s="114" t="s">
        <v>2761</v>
      </c>
      <c r="T226" s="115"/>
      <c r="U226" s="115"/>
      <c r="V226" s="115"/>
      <c r="W226" s="360" t="s">
        <v>2762</v>
      </c>
      <c r="X226" s="360"/>
      <c r="Y226" s="115"/>
      <c r="Z226" s="181"/>
      <c r="AA226" s="181"/>
      <c r="AB226" s="360"/>
      <c r="AC226" s="360"/>
      <c r="AD226" s="166" t="s">
        <v>762</v>
      </c>
      <c r="AE226" s="166" t="s">
        <v>763</v>
      </c>
      <c r="AF226" s="117">
        <v>44981</v>
      </c>
      <c r="AG226" s="132">
        <v>44981</v>
      </c>
      <c r="AH226" s="168" t="s">
        <v>764</v>
      </c>
      <c r="AI226" s="168" t="s">
        <v>764</v>
      </c>
      <c r="AJ226" s="145">
        <v>8</v>
      </c>
      <c r="AK226" s="146">
        <v>10</v>
      </c>
      <c r="AL226" s="146">
        <v>4.2</v>
      </c>
      <c r="AM226" s="146">
        <v>80</v>
      </c>
      <c r="AN226" s="147">
        <v>1</v>
      </c>
      <c r="AO226" s="147">
        <v>4</v>
      </c>
      <c r="AP226" s="116" t="s">
        <v>1868</v>
      </c>
      <c r="AQ226" s="147" t="s">
        <v>1938</v>
      </c>
      <c r="AR226" s="147">
        <v>3</v>
      </c>
      <c r="AS226" s="149"/>
      <c r="AT226" s="122"/>
      <c r="AU226" s="148" t="s">
        <v>2756</v>
      </c>
      <c r="AV226" s="149" t="s">
        <v>696</v>
      </c>
      <c r="AW226" s="150"/>
      <c r="AX226" s="147"/>
      <c r="AY226" s="147"/>
      <c r="AZ226" s="147"/>
      <c r="BA226" s="147"/>
      <c r="BB226" s="147"/>
      <c r="BC226" s="147"/>
      <c r="BD226" s="150"/>
      <c r="BE226" s="150" t="s">
        <v>2763</v>
      </c>
      <c r="BF226" s="158">
        <v>1</v>
      </c>
      <c r="BG226" s="151" t="s">
        <v>699</v>
      </c>
      <c r="BH226" s="151" t="s">
        <v>1964</v>
      </c>
      <c r="BI226" s="163" t="s">
        <v>701</v>
      </c>
      <c r="BJ226" s="152"/>
      <c r="BK226" s="152"/>
      <c r="BL226" s="153"/>
      <c r="BM226" s="154"/>
      <c r="BN226" s="111" t="s">
        <v>2759</v>
      </c>
      <c r="BO226" s="226" t="s">
        <v>2759</v>
      </c>
      <c r="BP226" s="130"/>
      <c r="BQ226" s="116" t="s">
        <v>704</v>
      </c>
      <c r="BR226" s="116" t="s">
        <v>705</v>
      </c>
      <c r="BS226" s="132">
        <v>44981</v>
      </c>
      <c r="BT226" s="133">
        <v>100</v>
      </c>
      <c r="BU226" s="132">
        <v>44981</v>
      </c>
      <c r="BV226" s="132"/>
      <c r="BW226" s="132"/>
      <c r="BX226" s="134"/>
      <c r="BY226" s="134"/>
      <c r="BZ226" s="134"/>
      <c r="CA226" s="132"/>
      <c r="CB226" s="135"/>
      <c r="CC226" s="132"/>
      <c r="CD226" s="132"/>
      <c r="CE226" s="136"/>
      <c r="CF226" s="136"/>
      <c r="CG226" s="136"/>
      <c r="CH226" s="135"/>
      <c r="CI226" s="129" t="s">
        <v>701</v>
      </c>
      <c r="CJ226" s="132">
        <v>45001</v>
      </c>
      <c r="CK226" s="132">
        <v>45001</v>
      </c>
      <c r="CL226" s="132"/>
      <c r="CM226" s="132">
        <v>45001</v>
      </c>
      <c r="CN226" s="133">
        <v>100</v>
      </c>
      <c r="CO226" s="132">
        <v>45001</v>
      </c>
      <c r="CP226" s="117"/>
      <c r="CQ226" s="132">
        <v>45022</v>
      </c>
      <c r="CR226" s="132">
        <v>45022</v>
      </c>
      <c r="CS226" s="117"/>
      <c r="CT226" s="132">
        <v>45022</v>
      </c>
      <c r="CU226" s="133">
        <v>100</v>
      </c>
      <c r="CV226" s="132">
        <v>45022</v>
      </c>
      <c r="CW226" s="117"/>
      <c r="CX226" s="147"/>
      <c r="CY226" s="149"/>
      <c r="CZ226" s="117">
        <v>45001</v>
      </c>
      <c r="DA226" s="117">
        <v>45001</v>
      </c>
      <c r="DB226" s="117"/>
      <c r="DC226" s="117">
        <v>45003</v>
      </c>
      <c r="DD226" s="133">
        <v>100</v>
      </c>
      <c r="DE226" s="117">
        <v>45017</v>
      </c>
      <c r="DF226" s="138"/>
      <c r="DG226" s="138">
        <v>45012</v>
      </c>
      <c r="DH226" s="139" t="s">
        <v>4383</v>
      </c>
      <c r="DI226" s="117">
        <v>45040</v>
      </c>
      <c r="DJ226" s="117">
        <v>45040</v>
      </c>
      <c r="DK226" s="117">
        <v>45040</v>
      </c>
      <c r="DL226" s="117">
        <v>45040</v>
      </c>
      <c r="DM226" s="117"/>
      <c r="DN226" s="117"/>
      <c r="DO226" s="117"/>
      <c r="DP226" s="117"/>
      <c r="DQ226" s="140"/>
      <c r="DR226" s="117"/>
      <c r="DS226" s="117"/>
      <c r="DT226" s="117">
        <v>45049</v>
      </c>
      <c r="DU226" s="117">
        <v>45049</v>
      </c>
      <c r="DV226" s="117"/>
      <c r="DW226" s="117">
        <v>45049</v>
      </c>
      <c r="DX226" s="133">
        <v>100</v>
      </c>
      <c r="DY226" s="117">
        <v>45049</v>
      </c>
      <c r="DZ226" s="117"/>
      <c r="EA226" s="117">
        <v>45037</v>
      </c>
      <c r="EB226" s="117">
        <v>45037</v>
      </c>
      <c r="EC226" s="117"/>
      <c r="ED226" s="117">
        <v>45037</v>
      </c>
      <c r="EE226" s="116">
        <v>100</v>
      </c>
      <c r="EF226" s="117">
        <v>45037</v>
      </c>
      <c r="EG226" s="117" t="s">
        <v>4469</v>
      </c>
      <c r="EH226" s="117">
        <v>45051</v>
      </c>
      <c r="EI226" s="117">
        <v>45051</v>
      </c>
      <c r="EJ226" s="117"/>
      <c r="EK226" s="117">
        <v>45051</v>
      </c>
      <c r="EL226" s="133">
        <v>100</v>
      </c>
      <c r="EM226" s="117">
        <v>45051</v>
      </c>
      <c r="EN226" s="122" t="s">
        <v>4388</v>
      </c>
      <c r="EO226" s="141"/>
      <c r="EP226" s="141"/>
      <c r="EQ226" s="141"/>
      <c r="ER226" s="141"/>
      <c r="ES226" s="141"/>
      <c r="ET226" s="141"/>
      <c r="EU226" s="141"/>
      <c r="EV226" s="117"/>
      <c r="EW226" s="117"/>
      <c r="EX226" s="117"/>
      <c r="EY226" s="117"/>
      <c r="EZ226" s="117"/>
      <c r="FA226" s="117"/>
      <c r="FB226" s="117"/>
      <c r="FC226" s="117"/>
      <c r="FD226" s="117"/>
      <c r="FE226" s="117"/>
      <c r="FF226" s="117"/>
      <c r="FG226" s="133"/>
      <c r="FH226" s="133"/>
      <c r="FI226" s="117"/>
      <c r="FJ226" s="142"/>
      <c r="FK226" s="142"/>
      <c r="FL226" s="143"/>
      <c r="FM226" s="143"/>
      <c r="FN226" s="139"/>
      <c r="FO226" s="142"/>
      <c r="FP226" s="142"/>
      <c r="FQ226" s="143"/>
      <c r="FR226" s="143"/>
      <c r="FS226" s="139"/>
    </row>
    <row r="227" spans="1:175" ht="20.100000000000001" customHeight="1" x14ac:dyDescent="0.5">
      <c r="A227" s="109">
        <v>226</v>
      </c>
      <c r="B227" s="109" t="s">
        <v>674</v>
      </c>
      <c r="C227" s="109">
        <v>226</v>
      </c>
      <c r="D227" s="110" t="s">
        <v>675</v>
      </c>
      <c r="E227" s="110" t="s">
        <v>676</v>
      </c>
      <c r="F227" s="110" t="s">
        <v>1302</v>
      </c>
      <c r="G227" s="111" t="s">
        <v>314</v>
      </c>
      <c r="H227" s="110" t="s">
        <v>2726</v>
      </c>
      <c r="I227" s="110" t="s">
        <v>2764</v>
      </c>
      <c r="J227" s="110"/>
      <c r="K227" s="111" t="s">
        <v>2765</v>
      </c>
      <c r="L227" s="111" t="s">
        <v>2739</v>
      </c>
      <c r="M227" s="111" t="s">
        <v>912</v>
      </c>
      <c r="N227" s="111" t="s">
        <v>682</v>
      </c>
      <c r="O227" s="111" t="s">
        <v>2767</v>
      </c>
      <c r="P227" s="113">
        <v>13.594901040922</v>
      </c>
      <c r="Q227" s="113">
        <v>100.58314385181799</v>
      </c>
      <c r="R227" s="114" t="s">
        <v>2768</v>
      </c>
      <c r="S227" s="114" t="s">
        <v>2769</v>
      </c>
      <c r="T227" s="115" t="s">
        <v>2770</v>
      </c>
      <c r="U227" s="115" t="s">
        <v>2771</v>
      </c>
      <c r="V227" s="115"/>
      <c r="W227" s="115" t="s">
        <v>2772</v>
      </c>
      <c r="X227" s="115"/>
      <c r="Y227" s="115"/>
      <c r="Z227" s="181"/>
      <c r="AA227" s="181"/>
      <c r="AB227" s="115"/>
      <c r="AC227" s="115"/>
      <c r="AD227" s="166" t="s">
        <v>762</v>
      </c>
      <c r="AE227" s="166" t="s">
        <v>763</v>
      </c>
      <c r="AF227" s="117" t="s">
        <v>690</v>
      </c>
      <c r="AG227" s="132">
        <v>44979</v>
      </c>
      <c r="AH227" s="118" t="s">
        <v>691</v>
      </c>
      <c r="AI227" s="118" t="s">
        <v>692</v>
      </c>
      <c r="AJ227" s="145">
        <v>3</v>
      </c>
      <c r="AK227" s="146">
        <v>12</v>
      </c>
      <c r="AL227" s="146">
        <v>2.6</v>
      </c>
      <c r="AM227" s="146">
        <v>56</v>
      </c>
      <c r="AN227" s="147">
        <v>1</v>
      </c>
      <c r="AO227" s="147">
        <v>1</v>
      </c>
      <c r="AP227" s="116" t="s">
        <v>2773</v>
      </c>
      <c r="AQ227" s="147"/>
      <c r="AR227" s="147">
        <v>3</v>
      </c>
      <c r="AS227" s="149"/>
      <c r="AT227" s="122">
        <v>44979</v>
      </c>
      <c r="AU227" s="148" t="s">
        <v>1316</v>
      </c>
      <c r="AV227" s="149" t="s">
        <v>696</v>
      </c>
      <c r="AW227" s="150"/>
      <c r="AX227" s="149"/>
      <c r="AY227" s="149"/>
      <c r="AZ227" s="149"/>
      <c r="BA227" s="147" t="s">
        <v>697</v>
      </c>
      <c r="BB227" s="147" t="s">
        <v>697</v>
      </c>
      <c r="BC227" s="147" t="s">
        <v>697</v>
      </c>
      <c r="BD227" s="150" t="s">
        <v>698</v>
      </c>
      <c r="BE227" s="150"/>
      <c r="BF227" s="150"/>
      <c r="BG227" s="151" t="s">
        <v>699</v>
      </c>
      <c r="BH227" s="151" t="s">
        <v>1964</v>
      </c>
      <c r="BI227" s="151" t="s">
        <v>701</v>
      </c>
      <c r="BJ227" s="152"/>
      <c r="BK227" s="152"/>
      <c r="BL227" s="153"/>
      <c r="BM227" s="154"/>
      <c r="BN227" s="111" t="s">
        <v>2767</v>
      </c>
      <c r="BO227" s="131" t="s">
        <v>2766</v>
      </c>
      <c r="BP227" s="131" t="s">
        <v>703</v>
      </c>
      <c r="BQ227" s="116" t="s">
        <v>704</v>
      </c>
      <c r="BR227" s="116" t="s">
        <v>705</v>
      </c>
      <c r="BS227" s="132">
        <v>44978</v>
      </c>
      <c r="BT227" s="133">
        <v>100</v>
      </c>
      <c r="BU227" s="132">
        <v>44979</v>
      </c>
      <c r="BV227" s="132"/>
      <c r="BW227" s="132"/>
      <c r="BX227" s="134"/>
      <c r="BY227" s="134"/>
      <c r="BZ227" s="134"/>
      <c r="CA227" s="132"/>
      <c r="CB227" s="135"/>
      <c r="CC227" s="132"/>
      <c r="CD227" s="132"/>
      <c r="CE227" s="136"/>
      <c r="CF227" s="136"/>
      <c r="CG227" s="136"/>
      <c r="CH227" s="135"/>
      <c r="CI227" s="129" t="s">
        <v>701</v>
      </c>
      <c r="CJ227" s="132">
        <v>45008</v>
      </c>
      <c r="CK227" s="132">
        <v>45008</v>
      </c>
      <c r="CL227" s="132"/>
      <c r="CM227" s="132">
        <v>45008</v>
      </c>
      <c r="CN227" s="133">
        <v>100</v>
      </c>
      <c r="CO227" s="132">
        <v>45008</v>
      </c>
      <c r="CP227" s="117"/>
      <c r="CQ227" s="137" t="s">
        <v>706</v>
      </c>
      <c r="CR227" s="132"/>
      <c r="CS227" s="117"/>
      <c r="CT227" s="132"/>
      <c r="CU227" s="133"/>
      <c r="CV227" s="137" t="s">
        <v>4382</v>
      </c>
      <c r="CW227" s="117"/>
      <c r="CX227" s="147"/>
      <c r="CY227" s="149"/>
      <c r="CZ227" s="117">
        <v>45008</v>
      </c>
      <c r="DA227" s="117">
        <v>45008</v>
      </c>
      <c r="DB227" s="117"/>
      <c r="DC227" s="117">
        <v>45009</v>
      </c>
      <c r="DD227" s="133">
        <v>100</v>
      </c>
      <c r="DE227" s="117">
        <v>45010</v>
      </c>
      <c r="DF227" s="138"/>
      <c r="DG227" s="138">
        <v>45012</v>
      </c>
      <c r="DH227" s="139" t="s">
        <v>4383</v>
      </c>
      <c r="DI227" s="117">
        <v>45037</v>
      </c>
      <c r="DJ227" s="117">
        <v>45037</v>
      </c>
      <c r="DK227" s="117">
        <v>45037</v>
      </c>
      <c r="DL227" s="117">
        <v>45037</v>
      </c>
      <c r="DM227" s="117">
        <v>45035</v>
      </c>
      <c r="DN227" s="117">
        <v>45035</v>
      </c>
      <c r="DO227" s="117"/>
      <c r="DP227" s="117">
        <v>45035</v>
      </c>
      <c r="DQ227" s="133">
        <v>100</v>
      </c>
      <c r="DR227" s="117">
        <v>45035</v>
      </c>
      <c r="DS227" s="117"/>
      <c r="DT227" s="117">
        <v>45035</v>
      </c>
      <c r="DU227" s="117">
        <v>45035</v>
      </c>
      <c r="DV227" s="117"/>
      <c r="DW227" s="117">
        <v>45035</v>
      </c>
      <c r="DX227" s="133">
        <v>100</v>
      </c>
      <c r="DY227" s="117">
        <v>45035</v>
      </c>
      <c r="DZ227" s="117"/>
      <c r="EA227" s="117">
        <v>45037</v>
      </c>
      <c r="EB227" s="117">
        <v>45037</v>
      </c>
      <c r="EC227" s="117"/>
      <c r="ED227" s="117">
        <v>45037</v>
      </c>
      <c r="EE227" s="116">
        <v>100</v>
      </c>
      <c r="EF227" s="117">
        <v>45037</v>
      </c>
      <c r="EG227" s="117" t="s">
        <v>1044</v>
      </c>
      <c r="EH227" s="117">
        <v>45037</v>
      </c>
      <c r="EI227" s="117">
        <v>45037</v>
      </c>
      <c r="EJ227" s="117"/>
      <c r="EK227" s="117">
        <v>45037</v>
      </c>
      <c r="EL227" s="116">
        <v>100</v>
      </c>
      <c r="EM227" s="117">
        <v>45037</v>
      </c>
      <c r="EN227" s="122" t="s">
        <v>1044</v>
      </c>
      <c r="EO227" s="141"/>
      <c r="EP227" s="141"/>
      <c r="EQ227" s="141"/>
      <c r="ER227" s="141"/>
      <c r="ES227" s="141"/>
      <c r="ET227" s="141"/>
      <c r="EU227" s="141"/>
      <c r="EV227" s="117"/>
      <c r="EW227" s="117"/>
      <c r="EX227" s="117"/>
      <c r="EY227" s="117"/>
      <c r="EZ227" s="117"/>
      <c r="FA227" s="117"/>
      <c r="FB227" s="117"/>
      <c r="FC227" s="117"/>
      <c r="FD227" s="117"/>
      <c r="FE227" s="117"/>
      <c r="FF227" s="117"/>
      <c r="FG227" s="133"/>
      <c r="FH227" s="133"/>
      <c r="FI227" s="117"/>
      <c r="FJ227" s="142"/>
      <c r="FK227" s="142"/>
      <c r="FL227" s="143"/>
      <c r="FM227" s="143"/>
      <c r="FN227" s="139"/>
      <c r="FO227" s="142"/>
      <c r="FP227" s="142"/>
      <c r="FQ227" s="143"/>
      <c r="FR227" s="143"/>
      <c r="FS227" s="139"/>
    </row>
    <row r="228" spans="1:175" ht="20.100000000000001" customHeight="1" x14ac:dyDescent="0.5">
      <c r="A228" s="109">
        <v>227</v>
      </c>
      <c r="B228" s="109" t="s">
        <v>674</v>
      </c>
      <c r="C228" s="109">
        <v>227</v>
      </c>
      <c r="D228" s="110" t="s">
        <v>675</v>
      </c>
      <c r="E228" s="110" t="s">
        <v>676</v>
      </c>
      <c r="F228" s="110" t="s">
        <v>1302</v>
      </c>
      <c r="G228" s="111" t="s">
        <v>314</v>
      </c>
      <c r="H228" s="110" t="s">
        <v>2774</v>
      </c>
      <c r="I228" s="110" t="s">
        <v>2775</v>
      </c>
      <c r="J228" s="110"/>
      <c r="K228" s="111" t="s">
        <v>2776</v>
      </c>
      <c r="L228" s="111" t="s">
        <v>2777</v>
      </c>
      <c r="M228" s="111" t="s">
        <v>912</v>
      </c>
      <c r="N228" s="111" t="s">
        <v>682</v>
      </c>
      <c r="O228" s="111" t="s">
        <v>2778</v>
      </c>
      <c r="P228" s="113">
        <v>13.514553099793501</v>
      </c>
      <c r="Q228" s="113">
        <v>100.82088272298</v>
      </c>
      <c r="R228" s="114" t="s">
        <v>2779</v>
      </c>
      <c r="S228" s="114" t="s">
        <v>2780</v>
      </c>
      <c r="T228" s="115" t="s">
        <v>2781</v>
      </c>
      <c r="U228" s="115" t="s">
        <v>2782</v>
      </c>
      <c r="V228" s="115"/>
      <c r="W228" s="360" t="s">
        <v>2783</v>
      </c>
      <c r="X228" s="360"/>
      <c r="Y228" s="115"/>
      <c r="Z228" s="181"/>
      <c r="AA228" s="181"/>
      <c r="AB228" s="360"/>
      <c r="AC228" s="360"/>
      <c r="AD228" s="166" t="s">
        <v>762</v>
      </c>
      <c r="AE228" s="166" t="s">
        <v>763</v>
      </c>
      <c r="AF228" s="117" t="s">
        <v>690</v>
      </c>
      <c r="AG228" s="132">
        <v>44978</v>
      </c>
      <c r="AH228" s="118" t="s">
        <v>691</v>
      </c>
      <c r="AI228" s="118" t="s">
        <v>692</v>
      </c>
      <c r="AJ228" s="145">
        <v>8</v>
      </c>
      <c r="AK228" s="146">
        <v>10.5</v>
      </c>
      <c r="AL228" s="146">
        <v>3.2</v>
      </c>
      <c r="AM228" s="146">
        <v>84</v>
      </c>
      <c r="AN228" s="147">
        <v>2</v>
      </c>
      <c r="AO228" s="147">
        <v>2</v>
      </c>
      <c r="AP228" s="116" t="s">
        <v>2784</v>
      </c>
      <c r="AQ228" s="147" t="s">
        <v>882</v>
      </c>
      <c r="AR228" s="147">
        <v>3</v>
      </c>
      <c r="AS228" s="149"/>
      <c r="AT228" s="122">
        <v>44978</v>
      </c>
      <c r="AU228" s="142"/>
      <c r="AV228" s="149" t="s">
        <v>696</v>
      </c>
      <c r="AW228" s="150"/>
      <c r="AX228" s="149"/>
      <c r="AY228" s="149"/>
      <c r="AZ228" s="149"/>
      <c r="BA228" s="149"/>
      <c r="BB228" s="147" t="s">
        <v>902</v>
      </c>
      <c r="BC228" s="149"/>
      <c r="BD228" s="150" t="s">
        <v>698</v>
      </c>
      <c r="BE228" s="150"/>
      <c r="BF228" s="150"/>
      <c r="BG228" s="151" t="s">
        <v>699</v>
      </c>
      <c r="BH228" s="151" t="s">
        <v>1964</v>
      </c>
      <c r="BI228" s="151" t="s">
        <v>701</v>
      </c>
      <c r="BJ228" s="152"/>
      <c r="BK228" s="152"/>
      <c r="BL228" s="170" t="s">
        <v>2785</v>
      </c>
      <c r="BM228" s="154"/>
      <c r="BN228" s="111" t="s">
        <v>2778</v>
      </c>
      <c r="BO228" s="226" t="s">
        <v>2778</v>
      </c>
      <c r="BP228" s="130"/>
      <c r="BQ228" s="116" t="s">
        <v>704</v>
      </c>
      <c r="BR228" s="116" t="s">
        <v>705</v>
      </c>
      <c r="BS228" s="132">
        <v>44977</v>
      </c>
      <c r="BT228" s="133">
        <v>100</v>
      </c>
      <c r="BU228" s="132">
        <v>44978</v>
      </c>
      <c r="BV228" s="132"/>
      <c r="BW228" s="132"/>
      <c r="BX228" s="134"/>
      <c r="BY228" s="134"/>
      <c r="BZ228" s="134"/>
      <c r="CA228" s="132"/>
      <c r="CB228" s="135"/>
      <c r="CC228" s="132"/>
      <c r="CD228" s="132"/>
      <c r="CE228" s="136"/>
      <c r="CF228" s="136"/>
      <c r="CG228" s="136"/>
      <c r="CH228" s="135"/>
      <c r="CI228" s="129" t="s">
        <v>701</v>
      </c>
      <c r="CJ228" s="132">
        <v>44994</v>
      </c>
      <c r="CK228" s="132">
        <v>44994</v>
      </c>
      <c r="CL228" s="132"/>
      <c r="CM228" s="132">
        <v>44994</v>
      </c>
      <c r="CN228" s="133">
        <v>100</v>
      </c>
      <c r="CO228" s="132">
        <v>44994</v>
      </c>
      <c r="CP228" s="117" t="s">
        <v>1448</v>
      </c>
      <c r="CQ228" s="137" t="s">
        <v>706</v>
      </c>
      <c r="CR228" s="132"/>
      <c r="CS228" s="117"/>
      <c r="CT228" s="132"/>
      <c r="CU228" s="133"/>
      <c r="CV228" s="137" t="s">
        <v>4382</v>
      </c>
      <c r="CW228" s="117" t="s">
        <v>868</v>
      </c>
      <c r="CX228" s="147"/>
      <c r="CY228" s="149"/>
      <c r="CZ228" s="117">
        <v>44994</v>
      </c>
      <c r="DA228" s="117">
        <v>44994</v>
      </c>
      <c r="DB228" s="117"/>
      <c r="DC228" s="117">
        <v>44995</v>
      </c>
      <c r="DD228" s="133">
        <v>100</v>
      </c>
      <c r="DE228" s="117">
        <v>45021</v>
      </c>
      <c r="DF228" s="138" t="s">
        <v>2786</v>
      </c>
      <c r="DG228" s="138">
        <v>45012</v>
      </c>
      <c r="DH228" s="139" t="s">
        <v>4383</v>
      </c>
      <c r="DI228" s="117">
        <v>45038</v>
      </c>
      <c r="DJ228" s="117">
        <v>45038</v>
      </c>
      <c r="DK228" s="117">
        <v>45038</v>
      </c>
      <c r="DL228" s="117">
        <v>45038</v>
      </c>
      <c r="DM228" s="117"/>
      <c r="DN228" s="117"/>
      <c r="DO228" s="117"/>
      <c r="DP228" s="117"/>
      <c r="DQ228" s="140"/>
      <c r="DR228" s="117"/>
      <c r="DS228" s="117"/>
      <c r="DT228" s="117">
        <v>45022</v>
      </c>
      <c r="DU228" s="117">
        <v>45022</v>
      </c>
      <c r="DV228" s="117"/>
      <c r="DW228" s="117">
        <v>45023</v>
      </c>
      <c r="DX228" s="133">
        <v>100</v>
      </c>
      <c r="DY228" s="117">
        <v>45044</v>
      </c>
      <c r="DZ228" s="117"/>
      <c r="EA228" s="117">
        <v>45024</v>
      </c>
      <c r="EB228" s="117">
        <v>45024</v>
      </c>
      <c r="EC228" s="117"/>
      <c r="ED228" s="117">
        <v>45024</v>
      </c>
      <c r="EE228" s="116">
        <v>100</v>
      </c>
      <c r="EF228" s="117">
        <v>45024</v>
      </c>
      <c r="EG228" s="117" t="s">
        <v>2138</v>
      </c>
      <c r="EH228" s="117">
        <v>45024</v>
      </c>
      <c r="EI228" s="117">
        <v>45024</v>
      </c>
      <c r="EJ228" s="117">
        <v>45024</v>
      </c>
      <c r="EK228" s="117">
        <v>45025</v>
      </c>
      <c r="EL228" s="116">
        <v>60</v>
      </c>
      <c r="EM228" s="117"/>
      <c r="EN228" s="122" t="s">
        <v>2138</v>
      </c>
      <c r="EO228" s="141"/>
      <c r="EP228" s="141"/>
      <c r="EQ228" s="141"/>
      <c r="ER228" s="141"/>
      <c r="ES228" s="141"/>
      <c r="ET228" s="141"/>
      <c r="EU228" s="141"/>
      <c r="EV228" s="117"/>
      <c r="EW228" s="117"/>
      <c r="EX228" s="117"/>
      <c r="EY228" s="117"/>
      <c r="EZ228" s="117"/>
      <c r="FA228" s="117"/>
      <c r="FB228" s="117"/>
      <c r="FC228" s="117">
        <v>45048</v>
      </c>
      <c r="FD228" s="117">
        <v>45048</v>
      </c>
      <c r="FE228" s="117">
        <v>45048</v>
      </c>
      <c r="FF228" s="117">
        <v>45049</v>
      </c>
      <c r="FG228" s="133">
        <v>70</v>
      </c>
      <c r="FH228" s="133"/>
      <c r="FI228" s="117"/>
      <c r="FJ228" s="142"/>
      <c r="FK228" s="142"/>
      <c r="FL228" s="143">
        <v>243347</v>
      </c>
      <c r="FM228" s="143">
        <v>243347</v>
      </c>
      <c r="FN228" s="139" t="s">
        <v>708</v>
      </c>
      <c r="FO228" s="142"/>
      <c r="FP228" s="142"/>
      <c r="FQ228" s="143">
        <v>243347</v>
      </c>
      <c r="FR228" s="143">
        <v>243347</v>
      </c>
      <c r="FS228" s="157" t="s">
        <v>729</v>
      </c>
    </row>
    <row r="229" spans="1:175" ht="20.100000000000001" customHeight="1" x14ac:dyDescent="0.5">
      <c r="A229" s="109">
        <v>228</v>
      </c>
      <c r="B229" s="109" t="s">
        <v>674</v>
      </c>
      <c r="C229" s="109">
        <v>228</v>
      </c>
      <c r="D229" s="110" t="s">
        <v>675</v>
      </c>
      <c r="E229" s="110" t="s">
        <v>676</v>
      </c>
      <c r="F229" s="110" t="s">
        <v>1302</v>
      </c>
      <c r="G229" s="111" t="s">
        <v>314</v>
      </c>
      <c r="H229" s="110" t="s">
        <v>2787</v>
      </c>
      <c r="I229" s="110" t="s">
        <v>2787</v>
      </c>
      <c r="J229" s="110"/>
      <c r="K229" s="111" t="s">
        <v>2788</v>
      </c>
      <c r="L229" s="111"/>
      <c r="M229" s="111"/>
      <c r="N229" s="111" t="s">
        <v>682</v>
      </c>
      <c r="O229" s="111" t="s">
        <v>2789</v>
      </c>
      <c r="P229" s="113">
        <v>13.594757669224</v>
      </c>
      <c r="Q229" s="113">
        <v>100.83098193647299</v>
      </c>
      <c r="R229" s="114" t="s">
        <v>2790</v>
      </c>
      <c r="S229" s="114"/>
      <c r="T229" s="115" t="s">
        <v>2791</v>
      </c>
      <c r="U229" s="115" t="s">
        <v>2792</v>
      </c>
      <c r="V229" s="115"/>
      <c r="W229" s="115" t="s">
        <v>2793</v>
      </c>
      <c r="X229" s="115"/>
      <c r="Y229" s="115"/>
      <c r="Z229" s="181"/>
      <c r="AA229" s="181"/>
      <c r="AB229" s="115"/>
      <c r="AC229" s="115"/>
      <c r="AD229" s="166" t="s">
        <v>762</v>
      </c>
      <c r="AE229" s="166" t="s">
        <v>763</v>
      </c>
      <c r="AF229" s="117" t="s">
        <v>690</v>
      </c>
      <c r="AG229" s="132">
        <v>44978</v>
      </c>
      <c r="AH229" s="168" t="s">
        <v>764</v>
      </c>
      <c r="AI229" s="168" t="s">
        <v>764</v>
      </c>
      <c r="AJ229" s="145">
        <v>6</v>
      </c>
      <c r="AK229" s="146">
        <v>15</v>
      </c>
      <c r="AL229" s="146">
        <v>2.4</v>
      </c>
      <c r="AM229" s="146">
        <v>90</v>
      </c>
      <c r="AN229" s="147">
        <v>2</v>
      </c>
      <c r="AO229" s="147">
        <v>2</v>
      </c>
      <c r="AP229" s="116" t="s">
        <v>2789</v>
      </c>
      <c r="AQ229" s="147" t="s">
        <v>2794</v>
      </c>
      <c r="AR229" s="147">
        <v>3</v>
      </c>
      <c r="AS229" s="149"/>
      <c r="AT229" s="122">
        <v>44978</v>
      </c>
      <c r="AU229" s="142" t="s">
        <v>2756</v>
      </c>
      <c r="AV229" s="149" t="s">
        <v>696</v>
      </c>
      <c r="AW229" s="150"/>
      <c r="AX229" s="149"/>
      <c r="AY229" s="149"/>
      <c r="AZ229" s="149"/>
      <c r="BA229" s="149"/>
      <c r="BB229" s="149"/>
      <c r="BC229" s="149"/>
      <c r="BD229" s="150" t="s">
        <v>698</v>
      </c>
      <c r="BE229" s="150"/>
      <c r="BF229" s="150"/>
      <c r="BG229" s="151" t="s">
        <v>699</v>
      </c>
      <c r="BH229" s="151" t="s">
        <v>1964</v>
      </c>
      <c r="BI229" s="215" t="s">
        <v>701</v>
      </c>
      <c r="BJ229" s="152"/>
      <c r="BK229" s="152"/>
      <c r="BL229" s="153"/>
      <c r="BM229" s="154"/>
      <c r="BN229" s="111" t="s">
        <v>2789</v>
      </c>
      <c r="BO229" s="226" t="s">
        <v>2789</v>
      </c>
      <c r="BP229" s="130"/>
      <c r="BQ229" s="116" t="s">
        <v>704</v>
      </c>
      <c r="BR229" s="116" t="s">
        <v>705</v>
      </c>
      <c r="BS229" s="132">
        <v>44977</v>
      </c>
      <c r="BT229" s="133">
        <v>100</v>
      </c>
      <c r="BU229" s="132">
        <v>44978</v>
      </c>
      <c r="BV229" s="132"/>
      <c r="BW229" s="132"/>
      <c r="BX229" s="134"/>
      <c r="BY229" s="134"/>
      <c r="BZ229" s="134"/>
      <c r="CA229" s="132"/>
      <c r="CB229" s="135"/>
      <c r="CC229" s="132"/>
      <c r="CD229" s="132"/>
      <c r="CE229" s="136"/>
      <c r="CF229" s="136"/>
      <c r="CG229" s="136"/>
      <c r="CH229" s="135"/>
      <c r="CI229" s="129" t="s">
        <v>701</v>
      </c>
      <c r="CJ229" s="132">
        <v>45012</v>
      </c>
      <c r="CK229" s="132">
        <v>45012</v>
      </c>
      <c r="CL229" s="132"/>
      <c r="CM229" s="132">
        <v>45012</v>
      </c>
      <c r="CN229" s="133">
        <v>100</v>
      </c>
      <c r="CO229" s="132">
        <v>45012</v>
      </c>
      <c r="CP229" s="117"/>
      <c r="CQ229" s="137" t="s">
        <v>706</v>
      </c>
      <c r="CR229" s="132"/>
      <c r="CS229" s="117"/>
      <c r="CT229" s="132"/>
      <c r="CU229" s="133"/>
      <c r="CV229" s="137" t="s">
        <v>4382</v>
      </c>
      <c r="CW229" s="117"/>
      <c r="CX229" s="147"/>
      <c r="CY229" s="149"/>
      <c r="CZ229" s="132">
        <v>45012</v>
      </c>
      <c r="DA229" s="132">
        <v>45012</v>
      </c>
      <c r="DB229" s="132"/>
      <c r="DC229" s="117">
        <v>45013</v>
      </c>
      <c r="DD229" s="133">
        <v>100</v>
      </c>
      <c r="DE229" s="117">
        <v>45015</v>
      </c>
      <c r="DF229" s="138" t="s">
        <v>2795</v>
      </c>
      <c r="DG229" s="138">
        <v>45019</v>
      </c>
      <c r="DH229" s="139" t="s">
        <v>4413</v>
      </c>
      <c r="DI229" s="117">
        <v>45050</v>
      </c>
      <c r="DJ229" s="117">
        <v>45050</v>
      </c>
      <c r="DK229" s="117">
        <v>45050</v>
      </c>
      <c r="DL229" s="117">
        <v>45050</v>
      </c>
      <c r="DM229" s="117">
        <v>45040</v>
      </c>
      <c r="DN229" s="117">
        <v>45040</v>
      </c>
      <c r="DO229" s="117"/>
      <c r="DP229" s="117">
        <v>45040</v>
      </c>
      <c r="DQ229" s="133">
        <v>100</v>
      </c>
      <c r="DR229" s="117">
        <v>45040</v>
      </c>
      <c r="DS229" s="117"/>
      <c r="DT229" s="117">
        <v>45020</v>
      </c>
      <c r="DU229" s="117">
        <v>45020</v>
      </c>
      <c r="DV229" s="117"/>
      <c r="DW229" s="117">
        <v>37351</v>
      </c>
      <c r="DX229" s="133">
        <v>100</v>
      </c>
      <c r="DY229" s="117">
        <v>45040</v>
      </c>
      <c r="DZ229" s="117"/>
      <c r="EA229" s="117">
        <v>45038</v>
      </c>
      <c r="EB229" s="117">
        <v>45038</v>
      </c>
      <c r="EC229" s="117"/>
      <c r="ED229" s="117">
        <v>45038</v>
      </c>
      <c r="EE229" s="116">
        <v>100</v>
      </c>
      <c r="EF229" s="117">
        <v>45038</v>
      </c>
      <c r="EG229" s="117" t="s">
        <v>1044</v>
      </c>
      <c r="EH229" s="117">
        <v>45038</v>
      </c>
      <c r="EI229" s="117">
        <v>45038</v>
      </c>
      <c r="EJ229" s="117"/>
      <c r="EK229" s="117">
        <v>45038</v>
      </c>
      <c r="EL229" s="116">
        <v>100</v>
      </c>
      <c r="EM229" s="117">
        <v>45038</v>
      </c>
      <c r="EN229" s="122" t="s">
        <v>1044</v>
      </c>
      <c r="EO229" s="141"/>
      <c r="EP229" s="141"/>
      <c r="EQ229" s="141"/>
      <c r="ER229" s="141"/>
      <c r="ES229" s="141"/>
      <c r="ET229" s="141"/>
      <c r="EU229" s="141"/>
      <c r="EV229" s="117"/>
      <c r="EW229" s="117"/>
      <c r="EX229" s="117"/>
      <c r="EY229" s="117"/>
      <c r="EZ229" s="117"/>
      <c r="FA229" s="117"/>
      <c r="FB229" s="117"/>
      <c r="FC229" s="117"/>
      <c r="FD229" s="117"/>
      <c r="FE229" s="117"/>
      <c r="FF229" s="117"/>
      <c r="FG229" s="133"/>
      <c r="FH229" s="133"/>
      <c r="FI229" s="117"/>
      <c r="FJ229" s="142"/>
      <c r="FK229" s="142"/>
      <c r="FL229" s="143">
        <v>243346</v>
      </c>
      <c r="FM229" s="143">
        <v>243346</v>
      </c>
      <c r="FN229" s="139" t="s">
        <v>708</v>
      </c>
      <c r="FO229" s="142"/>
      <c r="FP229" s="142"/>
      <c r="FQ229" s="143">
        <v>243346</v>
      </c>
      <c r="FR229" s="143">
        <v>243346</v>
      </c>
      <c r="FS229" s="157" t="s">
        <v>729</v>
      </c>
    </row>
    <row r="230" spans="1:175" ht="20.100000000000001" customHeight="1" x14ac:dyDescent="0.5">
      <c r="A230" s="109">
        <v>229</v>
      </c>
      <c r="B230" s="109" t="s">
        <v>674</v>
      </c>
      <c r="C230" s="109">
        <v>229</v>
      </c>
      <c r="D230" s="110" t="s">
        <v>675</v>
      </c>
      <c r="E230" s="110" t="s">
        <v>676</v>
      </c>
      <c r="F230" s="110" t="s">
        <v>1302</v>
      </c>
      <c r="G230" s="111" t="s">
        <v>314</v>
      </c>
      <c r="H230" s="110" t="s">
        <v>2796</v>
      </c>
      <c r="I230" s="110" t="s">
        <v>2797</v>
      </c>
      <c r="J230" s="110"/>
      <c r="K230" s="111" t="s">
        <v>2798</v>
      </c>
      <c r="L230" s="111" t="s">
        <v>2739</v>
      </c>
      <c r="M230" s="111"/>
      <c r="N230" s="111" t="s">
        <v>682</v>
      </c>
      <c r="O230" s="111" t="s">
        <v>2800</v>
      </c>
      <c r="P230" s="113">
        <v>13.633639481302399</v>
      </c>
      <c r="Q230" s="113">
        <v>100.56038330547401</v>
      </c>
      <c r="R230" s="114" t="s">
        <v>2801</v>
      </c>
      <c r="S230" s="114"/>
      <c r="T230" s="115"/>
      <c r="U230" s="115"/>
      <c r="V230" s="115"/>
      <c r="W230" s="115" t="s">
        <v>2802</v>
      </c>
      <c r="X230" s="115"/>
      <c r="Y230" s="115"/>
      <c r="Z230" s="181"/>
      <c r="AA230" s="181"/>
      <c r="AB230" s="115"/>
      <c r="AC230" s="115"/>
      <c r="AD230" s="166" t="s">
        <v>762</v>
      </c>
      <c r="AE230" s="166" t="s">
        <v>763</v>
      </c>
      <c r="AF230" s="117">
        <v>44980</v>
      </c>
      <c r="AG230" s="132">
        <v>44980</v>
      </c>
      <c r="AH230" s="118" t="s">
        <v>691</v>
      </c>
      <c r="AI230" s="118" t="s">
        <v>692</v>
      </c>
      <c r="AJ230" s="145">
        <v>8</v>
      </c>
      <c r="AK230" s="146">
        <v>8</v>
      </c>
      <c r="AL230" s="146">
        <v>4.2</v>
      </c>
      <c r="AM230" s="146">
        <v>64</v>
      </c>
      <c r="AN230" s="147">
        <v>1</v>
      </c>
      <c r="AO230" s="147">
        <v>4</v>
      </c>
      <c r="AP230" s="116" t="s">
        <v>2803</v>
      </c>
      <c r="AQ230" s="147"/>
      <c r="AR230" s="147">
        <v>3</v>
      </c>
      <c r="AS230" s="149"/>
      <c r="AT230" s="122">
        <v>44980</v>
      </c>
      <c r="AU230" s="142"/>
      <c r="AV230" s="149" t="s">
        <v>696</v>
      </c>
      <c r="AW230" s="150"/>
      <c r="AX230" s="147"/>
      <c r="AY230" s="147"/>
      <c r="AZ230" s="147"/>
      <c r="BA230" s="147"/>
      <c r="BB230" s="147"/>
      <c r="BC230" s="147"/>
      <c r="BD230" s="150"/>
      <c r="BE230" s="150" t="s">
        <v>2705</v>
      </c>
      <c r="BF230" s="158">
        <v>1</v>
      </c>
      <c r="BG230" s="151" t="s">
        <v>699</v>
      </c>
      <c r="BH230" s="151" t="s">
        <v>1964</v>
      </c>
      <c r="BI230" s="151" t="s">
        <v>701</v>
      </c>
      <c r="BJ230" s="152"/>
      <c r="BK230" s="152"/>
      <c r="BL230" s="153"/>
      <c r="BM230" s="154"/>
      <c r="BN230" s="111" t="s">
        <v>2800</v>
      </c>
      <c r="BO230" s="131" t="s">
        <v>2799</v>
      </c>
      <c r="BP230" s="131" t="s">
        <v>703</v>
      </c>
      <c r="BQ230" s="116" t="s">
        <v>704</v>
      </c>
      <c r="BR230" s="116" t="s">
        <v>705</v>
      </c>
      <c r="BS230" s="132">
        <v>44980</v>
      </c>
      <c r="BT230" s="133">
        <v>100</v>
      </c>
      <c r="BU230" s="132">
        <v>44980</v>
      </c>
      <c r="BV230" s="132"/>
      <c r="BW230" s="132"/>
      <c r="BX230" s="134"/>
      <c r="BY230" s="134"/>
      <c r="BZ230" s="134"/>
      <c r="CA230" s="132"/>
      <c r="CB230" s="135"/>
      <c r="CC230" s="132"/>
      <c r="CD230" s="132"/>
      <c r="CE230" s="136"/>
      <c r="CF230" s="136"/>
      <c r="CG230" s="136"/>
      <c r="CH230" s="135"/>
      <c r="CI230" s="129" t="s">
        <v>701</v>
      </c>
      <c r="CJ230" s="117">
        <v>45013</v>
      </c>
      <c r="CK230" s="117">
        <v>45013</v>
      </c>
      <c r="CL230" s="132"/>
      <c r="CM230" s="117">
        <v>45013</v>
      </c>
      <c r="CN230" s="133">
        <v>100</v>
      </c>
      <c r="CO230" s="117">
        <v>45013</v>
      </c>
      <c r="CP230" s="117"/>
      <c r="CQ230" s="137" t="s">
        <v>706</v>
      </c>
      <c r="CR230" s="132"/>
      <c r="CS230" s="117"/>
      <c r="CT230" s="132"/>
      <c r="CU230" s="133"/>
      <c r="CV230" s="137" t="s">
        <v>4382</v>
      </c>
      <c r="CW230" s="117"/>
      <c r="CX230" s="147"/>
      <c r="CY230" s="149"/>
      <c r="CZ230" s="117">
        <v>45013</v>
      </c>
      <c r="DA230" s="117">
        <v>45013</v>
      </c>
      <c r="DB230" s="117"/>
      <c r="DC230" s="117">
        <v>45014</v>
      </c>
      <c r="DD230" s="133">
        <v>100</v>
      </c>
      <c r="DE230" s="117">
        <v>45014</v>
      </c>
      <c r="DF230" s="138"/>
      <c r="DG230" s="138">
        <v>45019</v>
      </c>
      <c r="DH230" s="139" t="s">
        <v>4413</v>
      </c>
      <c r="DI230" s="117">
        <v>45040</v>
      </c>
      <c r="DJ230" s="117">
        <v>45040</v>
      </c>
      <c r="DK230" s="117">
        <v>45040</v>
      </c>
      <c r="DL230" s="117">
        <v>45040</v>
      </c>
      <c r="DM230" s="117"/>
      <c r="DN230" s="117"/>
      <c r="DO230" s="117"/>
      <c r="DP230" s="117"/>
      <c r="DQ230" s="140"/>
      <c r="DR230" s="117"/>
      <c r="DS230" s="117"/>
      <c r="DT230" s="117"/>
      <c r="DU230" s="117"/>
      <c r="DV230" s="117"/>
      <c r="DW230" s="117"/>
      <c r="DX230" s="133"/>
      <c r="DY230" s="117"/>
      <c r="DZ230" s="117"/>
      <c r="EA230" s="117">
        <v>45039</v>
      </c>
      <c r="EB230" s="117">
        <v>45039</v>
      </c>
      <c r="EC230" s="117"/>
      <c r="ED230" s="117">
        <v>45039</v>
      </c>
      <c r="EE230" s="116">
        <v>100</v>
      </c>
      <c r="EF230" s="117">
        <v>45039</v>
      </c>
      <c r="EG230" s="117" t="s">
        <v>1044</v>
      </c>
      <c r="EH230" s="117">
        <v>45039</v>
      </c>
      <c r="EI230" s="117">
        <v>45039</v>
      </c>
      <c r="EJ230" s="117"/>
      <c r="EK230" s="117">
        <v>45039</v>
      </c>
      <c r="EL230" s="116">
        <v>100</v>
      </c>
      <c r="EM230" s="117">
        <v>45039</v>
      </c>
      <c r="EN230" s="122" t="s">
        <v>1044</v>
      </c>
      <c r="EO230" s="141"/>
      <c r="EP230" s="141"/>
      <c r="EQ230" s="141"/>
      <c r="ER230" s="141"/>
      <c r="ES230" s="141"/>
      <c r="ET230" s="141"/>
      <c r="EU230" s="141"/>
      <c r="EV230" s="117"/>
      <c r="EW230" s="117"/>
      <c r="EX230" s="117"/>
      <c r="EY230" s="117"/>
      <c r="EZ230" s="117"/>
      <c r="FA230" s="117"/>
      <c r="FB230" s="117"/>
      <c r="FC230" s="117"/>
      <c r="FD230" s="117"/>
      <c r="FE230" s="117"/>
      <c r="FF230" s="117"/>
      <c r="FG230" s="133"/>
      <c r="FH230" s="133"/>
      <c r="FI230" s="117"/>
      <c r="FJ230" s="142"/>
      <c r="FK230" s="142"/>
      <c r="FL230" s="143">
        <v>243347</v>
      </c>
      <c r="FM230" s="143">
        <v>243347</v>
      </c>
      <c r="FN230" s="139" t="s">
        <v>708</v>
      </c>
      <c r="FO230" s="142"/>
      <c r="FP230" s="142"/>
      <c r="FQ230" s="143">
        <v>243347</v>
      </c>
      <c r="FR230" s="143">
        <v>243347</v>
      </c>
      <c r="FS230" s="139" t="s">
        <v>708</v>
      </c>
    </row>
    <row r="231" spans="1:175" ht="20.100000000000001" customHeight="1" x14ac:dyDescent="0.5">
      <c r="A231" s="109">
        <v>230</v>
      </c>
      <c r="B231" s="109" t="s">
        <v>674</v>
      </c>
      <c r="C231" s="109">
        <v>230</v>
      </c>
      <c r="D231" s="110" t="s">
        <v>675</v>
      </c>
      <c r="E231" s="110" t="s">
        <v>676</v>
      </c>
      <c r="F231" s="110" t="s">
        <v>1302</v>
      </c>
      <c r="G231" s="111" t="s">
        <v>314</v>
      </c>
      <c r="H231" s="110" t="s">
        <v>2796</v>
      </c>
      <c r="I231" s="110" t="s">
        <v>2804</v>
      </c>
      <c r="J231" s="110"/>
      <c r="K231" s="111" t="s">
        <v>4547</v>
      </c>
      <c r="L231" s="111"/>
      <c r="M231" s="111"/>
      <c r="N231" s="111" t="s">
        <v>682</v>
      </c>
      <c r="O231" s="111" t="s">
        <v>4668</v>
      </c>
      <c r="P231" s="113">
        <v>13.637911708228399</v>
      </c>
      <c r="Q231" s="113">
        <v>100.533381021129</v>
      </c>
      <c r="R231" s="114" t="s">
        <v>2806</v>
      </c>
      <c r="S231" s="114"/>
      <c r="T231" s="115"/>
      <c r="U231" s="115"/>
      <c r="V231" s="115"/>
      <c r="W231" s="115" t="s">
        <v>2807</v>
      </c>
      <c r="X231" s="115"/>
      <c r="Y231" s="115"/>
      <c r="Z231" s="181"/>
      <c r="AA231" s="181"/>
      <c r="AB231" s="115"/>
      <c r="AC231" s="115"/>
      <c r="AD231" s="166" t="s">
        <v>762</v>
      </c>
      <c r="AE231" s="166" t="s">
        <v>763</v>
      </c>
      <c r="AF231" s="117">
        <v>44980</v>
      </c>
      <c r="AG231" s="132">
        <v>44981</v>
      </c>
      <c r="AH231" s="118" t="s">
        <v>691</v>
      </c>
      <c r="AI231" s="118" t="s">
        <v>692</v>
      </c>
      <c r="AJ231" s="145">
        <v>7.2</v>
      </c>
      <c r="AK231" s="146">
        <v>8</v>
      </c>
      <c r="AL231" s="146">
        <v>3.4</v>
      </c>
      <c r="AM231" s="146">
        <v>57.6</v>
      </c>
      <c r="AN231" s="147">
        <v>2</v>
      </c>
      <c r="AO231" s="147">
        <v>4</v>
      </c>
      <c r="AP231" s="116" t="s">
        <v>816</v>
      </c>
      <c r="AQ231" s="147" t="s">
        <v>882</v>
      </c>
      <c r="AR231" s="147">
        <v>3</v>
      </c>
      <c r="AS231" s="149"/>
      <c r="AT231" s="122"/>
      <c r="AU231" s="142"/>
      <c r="AV231" s="149" t="s">
        <v>696</v>
      </c>
      <c r="AW231" s="150"/>
      <c r="AX231" s="149"/>
      <c r="AY231" s="149"/>
      <c r="AZ231" s="149"/>
      <c r="BA231" s="147" t="s">
        <v>2808</v>
      </c>
      <c r="BB231" s="147" t="s">
        <v>902</v>
      </c>
      <c r="BC231" s="149"/>
      <c r="BD231" s="150" t="s">
        <v>698</v>
      </c>
      <c r="BE231" s="150"/>
      <c r="BF231" s="150"/>
      <c r="BG231" s="151" t="s">
        <v>699</v>
      </c>
      <c r="BH231" s="151" t="s">
        <v>1964</v>
      </c>
      <c r="BI231" s="151" t="s">
        <v>701</v>
      </c>
      <c r="BJ231" s="152"/>
      <c r="BK231" s="152"/>
      <c r="BL231" s="153"/>
      <c r="BM231" s="154"/>
      <c r="BN231" s="111" t="s">
        <v>2809</v>
      </c>
      <c r="BO231" s="131" t="s">
        <v>2805</v>
      </c>
      <c r="BP231" s="131" t="s">
        <v>703</v>
      </c>
      <c r="BQ231" s="116" t="s">
        <v>704</v>
      </c>
      <c r="BR231" s="116" t="s">
        <v>705</v>
      </c>
      <c r="BS231" s="132">
        <v>44981</v>
      </c>
      <c r="BT231" s="133">
        <v>100</v>
      </c>
      <c r="BU231" s="132">
        <v>44981</v>
      </c>
      <c r="BV231" s="132"/>
      <c r="BW231" s="132"/>
      <c r="BX231" s="134"/>
      <c r="BY231" s="134"/>
      <c r="BZ231" s="134"/>
      <c r="CA231" s="132"/>
      <c r="CB231" s="135"/>
      <c r="CC231" s="132"/>
      <c r="CD231" s="132"/>
      <c r="CE231" s="136"/>
      <c r="CF231" s="136"/>
      <c r="CG231" s="136"/>
      <c r="CH231" s="135"/>
      <c r="CI231" s="129" t="s">
        <v>701</v>
      </c>
      <c r="CJ231" s="132">
        <v>44997</v>
      </c>
      <c r="CK231" s="132">
        <v>44997</v>
      </c>
      <c r="CL231" s="132"/>
      <c r="CM231" s="132">
        <v>44997</v>
      </c>
      <c r="CN231" s="133">
        <v>100</v>
      </c>
      <c r="CO231" s="132">
        <v>44997</v>
      </c>
      <c r="CP231" s="117"/>
      <c r="CQ231" s="117">
        <v>45014</v>
      </c>
      <c r="CR231" s="117">
        <v>45014</v>
      </c>
      <c r="CS231" s="117"/>
      <c r="CT231" s="117">
        <v>45014</v>
      </c>
      <c r="CU231" s="133">
        <v>100</v>
      </c>
      <c r="CV231" s="117">
        <v>45014</v>
      </c>
      <c r="CW231" s="117" t="s">
        <v>727</v>
      </c>
      <c r="CX231" s="147"/>
      <c r="CY231" s="149"/>
      <c r="CZ231" s="117">
        <v>44997</v>
      </c>
      <c r="DA231" s="117">
        <v>44997</v>
      </c>
      <c r="DB231" s="117"/>
      <c r="DC231" s="117">
        <v>44997</v>
      </c>
      <c r="DD231" s="133">
        <v>100</v>
      </c>
      <c r="DE231" s="117">
        <v>44997</v>
      </c>
      <c r="DF231" s="138"/>
      <c r="DG231" s="138">
        <v>45012</v>
      </c>
      <c r="DH231" s="139" t="s">
        <v>4383</v>
      </c>
      <c r="DI231" s="117">
        <v>45036</v>
      </c>
      <c r="DJ231" s="117">
        <v>45036</v>
      </c>
      <c r="DK231" s="117">
        <v>45036</v>
      </c>
      <c r="DL231" s="117">
        <v>45036</v>
      </c>
      <c r="DM231" s="117"/>
      <c r="DN231" s="117"/>
      <c r="DO231" s="117"/>
      <c r="DP231" s="117"/>
      <c r="DQ231" s="140"/>
      <c r="DR231" s="117"/>
      <c r="DS231" s="117"/>
      <c r="DT231" s="117">
        <v>45047</v>
      </c>
      <c r="DU231" s="117">
        <v>45047</v>
      </c>
      <c r="DV231" s="117"/>
      <c r="DW231" s="117">
        <v>45047</v>
      </c>
      <c r="DX231" s="133">
        <v>100</v>
      </c>
      <c r="DY231" s="117">
        <v>45047</v>
      </c>
      <c r="DZ231" s="117"/>
      <c r="EA231" s="117">
        <v>45037</v>
      </c>
      <c r="EB231" s="117">
        <v>45037</v>
      </c>
      <c r="EC231" s="117"/>
      <c r="ED231" s="117">
        <v>45037</v>
      </c>
      <c r="EE231" s="116">
        <v>100</v>
      </c>
      <c r="EF231" s="117">
        <v>45037</v>
      </c>
      <c r="EG231" s="117" t="s">
        <v>1044</v>
      </c>
      <c r="EH231" s="117">
        <v>45037</v>
      </c>
      <c r="EI231" s="117">
        <v>45037</v>
      </c>
      <c r="EJ231" s="117"/>
      <c r="EK231" s="117">
        <v>45037</v>
      </c>
      <c r="EL231" s="116">
        <v>100</v>
      </c>
      <c r="EM231" s="117">
        <v>45037</v>
      </c>
      <c r="EN231" s="122" t="s">
        <v>1044</v>
      </c>
      <c r="EO231" s="141"/>
      <c r="EP231" s="141"/>
      <c r="EQ231" s="141"/>
      <c r="ER231" s="141"/>
      <c r="ES231" s="141"/>
      <c r="ET231" s="141"/>
      <c r="EU231" s="141"/>
      <c r="EV231" s="117"/>
      <c r="EW231" s="117"/>
      <c r="EX231" s="117"/>
      <c r="EY231" s="117"/>
      <c r="EZ231" s="117"/>
      <c r="FA231" s="117"/>
      <c r="FB231" s="117"/>
      <c r="FC231" s="117">
        <v>45048</v>
      </c>
      <c r="FD231" s="117">
        <v>45048</v>
      </c>
      <c r="FE231" s="117">
        <v>45048</v>
      </c>
      <c r="FF231" s="117">
        <v>45049</v>
      </c>
      <c r="FG231" s="133">
        <v>70</v>
      </c>
      <c r="FH231" s="133"/>
      <c r="FI231" s="117"/>
      <c r="FJ231" s="142"/>
      <c r="FK231" s="142"/>
      <c r="FL231" s="143">
        <v>243347</v>
      </c>
      <c r="FM231" s="143">
        <v>243347</v>
      </c>
      <c r="FN231" s="139" t="s">
        <v>708</v>
      </c>
      <c r="FO231" s="142"/>
      <c r="FP231" s="142"/>
      <c r="FQ231" s="143">
        <v>243347</v>
      </c>
      <c r="FR231" s="143">
        <v>243347</v>
      </c>
      <c r="FS231" s="139" t="s">
        <v>708</v>
      </c>
    </row>
    <row r="232" spans="1:175" ht="20.100000000000001" customHeight="1" x14ac:dyDescent="0.5">
      <c r="A232" s="109">
        <v>231</v>
      </c>
      <c r="B232" s="109" t="s">
        <v>674</v>
      </c>
      <c r="C232" s="109">
        <v>231</v>
      </c>
      <c r="D232" s="110" t="s">
        <v>675</v>
      </c>
      <c r="E232" s="110" t="s">
        <v>676</v>
      </c>
      <c r="F232" s="110" t="s">
        <v>1302</v>
      </c>
      <c r="G232" s="111" t="s">
        <v>314</v>
      </c>
      <c r="H232" s="110" t="s">
        <v>2810</v>
      </c>
      <c r="I232" s="110" t="s">
        <v>2811</v>
      </c>
      <c r="J232" s="110"/>
      <c r="K232" s="111" t="s">
        <v>2812</v>
      </c>
      <c r="L232" s="111" t="s">
        <v>2777</v>
      </c>
      <c r="M232" s="111" t="s">
        <v>912</v>
      </c>
      <c r="N232" s="111" t="s">
        <v>682</v>
      </c>
      <c r="O232" s="111" t="s">
        <v>2813</v>
      </c>
      <c r="P232" s="113">
        <v>13.603013609818801</v>
      </c>
      <c r="Q232" s="113">
        <v>100.74601544996401</v>
      </c>
      <c r="R232" s="114" t="s">
        <v>2814</v>
      </c>
      <c r="S232" s="114" t="s">
        <v>2815</v>
      </c>
      <c r="T232" s="115" t="s">
        <v>2816</v>
      </c>
      <c r="U232" s="115" t="s">
        <v>2817</v>
      </c>
      <c r="V232" s="115"/>
      <c r="W232" s="115" t="s">
        <v>2818</v>
      </c>
      <c r="X232" s="115"/>
      <c r="Y232" s="115"/>
      <c r="Z232" s="181"/>
      <c r="AA232" s="181"/>
      <c r="AB232" s="115"/>
      <c r="AC232" s="115"/>
      <c r="AD232" s="166" t="s">
        <v>762</v>
      </c>
      <c r="AE232" s="166" t="s">
        <v>763</v>
      </c>
      <c r="AF232" s="117" t="s">
        <v>690</v>
      </c>
      <c r="AG232" s="132">
        <v>44979</v>
      </c>
      <c r="AH232" s="118" t="s">
        <v>691</v>
      </c>
      <c r="AI232" s="118" t="s">
        <v>692</v>
      </c>
      <c r="AJ232" s="145">
        <v>8.1999999999999993</v>
      </c>
      <c r="AK232" s="146">
        <v>10.3</v>
      </c>
      <c r="AL232" s="146">
        <v>3.5</v>
      </c>
      <c r="AM232" s="146">
        <v>84.46</v>
      </c>
      <c r="AN232" s="147">
        <v>3</v>
      </c>
      <c r="AO232" s="147">
        <v>4</v>
      </c>
      <c r="AP232" s="116" t="s">
        <v>716</v>
      </c>
      <c r="AQ232" s="147" t="s">
        <v>882</v>
      </c>
      <c r="AR232" s="147">
        <v>3</v>
      </c>
      <c r="AS232" s="149"/>
      <c r="AT232" s="122">
        <v>44980</v>
      </c>
      <c r="AU232" s="142"/>
      <c r="AV232" s="149" t="s">
        <v>696</v>
      </c>
      <c r="AW232" s="150"/>
      <c r="AX232" s="149"/>
      <c r="AY232" s="149"/>
      <c r="AZ232" s="149"/>
      <c r="BA232" s="149"/>
      <c r="BB232" s="147" t="s">
        <v>902</v>
      </c>
      <c r="BC232" s="149"/>
      <c r="BD232" s="150" t="s">
        <v>698</v>
      </c>
      <c r="BE232" s="150"/>
      <c r="BF232" s="150"/>
      <c r="BG232" s="151" t="s">
        <v>699</v>
      </c>
      <c r="BH232" s="151" t="s">
        <v>1964</v>
      </c>
      <c r="BI232" s="151" t="s">
        <v>701</v>
      </c>
      <c r="BJ232" s="152"/>
      <c r="BK232" s="152"/>
      <c r="BL232" s="153"/>
      <c r="BM232" s="154"/>
      <c r="BN232" s="111" t="s">
        <v>2813</v>
      </c>
      <c r="BO232" s="226" t="s">
        <v>2813</v>
      </c>
      <c r="BP232" s="130"/>
      <c r="BQ232" s="116" t="s">
        <v>704</v>
      </c>
      <c r="BR232" s="116" t="s">
        <v>1143</v>
      </c>
      <c r="BS232" s="132">
        <v>44979</v>
      </c>
      <c r="BT232" s="133">
        <v>100</v>
      </c>
      <c r="BU232" s="132">
        <v>44979</v>
      </c>
      <c r="BV232" s="132"/>
      <c r="BW232" s="132"/>
      <c r="BX232" s="134"/>
      <c r="BY232" s="134"/>
      <c r="BZ232" s="134"/>
      <c r="CA232" s="132"/>
      <c r="CB232" s="135"/>
      <c r="CC232" s="132"/>
      <c r="CD232" s="132"/>
      <c r="CE232" s="136"/>
      <c r="CF232" s="136"/>
      <c r="CG232" s="136"/>
      <c r="CH232" s="135"/>
      <c r="CI232" s="129" t="s">
        <v>701</v>
      </c>
      <c r="CJ232" s="132">
        <v>45003</v>
      </c>
      <c r="CK232" s="132">
        <v>45003</v>
      </c>
      <c r="CL232" s="132"/>
      <c r="CM232" s="132">
        <v>45003</v>
      </c>
      <c r="CN232" s="133">
        <v>100</v>
      </c>
      <c r="CO232" s="132">
        <v>45003</v>
      </c>
      <c r="CP232" s="117"/>
      <c r="CQ232" s="132">
        <v>45017</v>
      </c>
      <c r="CR232" s="132">
        <v>45017</v>
      </c>
      <c r="CS232" s="117"/>
      <c r="CT232" s="132">
        <v>45017</v>
      </c>
      <c r="CU232" s="133">
        <v>100</v>
      </c>
      <c r="CV232" s="132">
        <v>45017</v>
      </c>
      <c r="CW232" s="117"/>
      <c r="CX232" s="147"/>
      <c r="CY232" s="149"/>
      <c r="CZ232" s="132">
        <v>45003</v>
      </c>
      <c r="DA232" s="132">
        <v>45003</v>
      </c>
      <c r="DB232" s="132"/>
      <c r="DC232" s="117">
        <v>45006</v>
      </c>
      <c r="DD232" s="133">
        <v>100</v>
      </c>
      <c r="DE232" s="117">
        <v>45010</v>
      </c>
      <c r="DF232" s="138"/>
      <c r="DG232" s="138">
        <v>45012</v>
      </c>
      <c r="DH232" s="139" t="s">
        <v>4383</v>
      </c>
      <c r="DI232" s="117">
        <v>45050</v>
      </c>
      <c r="DJ232" s="117">
        <v>45050</v>
      </c>
      <c r="DK232" s="117">
        <v>45050</v>
      </c>
      <c r="DL232" s="117">
        <v>45050</v>
      </c>
      <c r="DM232" s="117">
        <v>45040</v>
      </c>
      <c r="DN232" s="117">
        <v>45040</v>
      </c>
      <c r="DO232" s="117"/>
      <c r="DP232" s="117">
        <v>45040</v>
      </c>
      <c r="DQ232" s="133">
        <v>100</v>
      </c>
      <c r="DR232" s="117">
        <v>45040</v>
      </c>
      <c r="DS232" s="117"/>
      <c r="DT232" s="117">
        <v>45020</v>
      </c>
      <c r="DU232" s="117">
        <v>45020</v>
      </c>
      <c r="DV232" s="117"/>
      <c r="DW232" s="117">
        <v>45021</v>
      </c>
      <c r="DX232" s="133">
        <v>100</v>
      </c>
      <c r="DY232" s="117">
        <v>45040</v>
      </c>
      <c r="DZ232" s="117"/>
      <c r="EA232" s="117">
        <v>45026</v>
      </c>
      <c r="EB232" s="117">
        <v>45026</v>
      </c>
      <c r="EC232" s="117"/>
      <c r="ED232" s="117">
        <v>45026</v>
      </c>
      <c r="EE232" s="116">
        <v>100</v>
      </c>
      <c r="EF232" s="117">
        <v>45026</v>
      </c>
      <c r="EG232" s="117" t="s">
        <v>2138</v>
      </c>
      <c r="EH232" s="117">
        <v>45026</v>
      </c>
      <c r="EI232" s="117">
        <v>45026</v>
      </c>
      <c r="EJ232" s="117">
        <v>45026</v>
      </c>
      <c r="EK232" s="117">
        <v>45027</v>
      </c>
      <c r="EL232" s="116">
        <v>60</v>
      </c>
      <c r="EM232" s="117"/>
      <c r="EN232" s="122" t="s">
        <v>2138</v>
      </c>
      <c r="EO232" s="141"/>
      <c r="EP232" s="141"/>
      <c r="EQ232" s="141"/>
      <c r="ER232" s="141"/>
      <c r="ES232" s="141"/>
      <c r="ET232" s="141"/>
      <c r="EU232" s="141"/>
      <c r="EV232" s="117"/>
      <c r="EW232" s="117"/>
      <c r="EX232" s="117"/>
      <c r="EY232" s="117"/>
      <c r="EZ232" s="117"/>
      <c r="FA232" s="117"/>
      <c r="FB232" s="117"/>
      <c r="FC232" s="117"/>
      <c r="FD232" s="117"/>
      <c r="FE232" s="117"/>
      <c r="FF232" s="117"/>
      <c r="FG232" s="133"/>
      <c r="FH232" s="133"/>
      <c r="FI232" s="117"/>
      <c r="FJ232" s="142"/>
      <c r="FK232" s="142"/>
      <c r="FL232" s="143">
        <v>243354</v>
      </c>
      <c r="FM232" s="143">
        <v>243354</v>
      </c>
      <c r="FN232" s="139" t="s">
        <v>708</v>
      </c>
      <c r="FO232" s="142"/>
      <c r="FP232" s="142"/>
      <c r="FQ232" s="143">
        <v>243354</v>
      </c>
      <c r="FR232" s="143">
        <v>243354</v>
      </c>
      <c r="FS232" s="139" t="s">
        <v>708</v>
      </c>
    </row>
    <row r="233" spans="1:175" ht="20.100000000000001" customHeight="1" x14ac:dyDescent="0.5">
      <c r="A233" s="109">
        <v>232</v>
      </c>
      <c r="B233" s="109" t="s">
        <v>674</v>
      </c>
      <c r="C233" s="109">
        <v>232</v>
      </c>
      <c r="D233" s="110" t="s">
        <v>675</v>
      </c>
      <c r="E233" s="110" t="s">
        <v>676</v>
      </c>
      <c r="F233" s="110" t="s">
        <v>1302</v>
      </c>
      <c r="G233" s="111" t="s">
        <v>314</v>
      </c>
      <c r="H233" s="110" t="s">
        <v>2774</v>
      </c>
      <c r="I233" s="110" t="s">
        <v>2775</v>
      </c>
      <c r="J233" s="110"/>
      <c r="K233" s="111" t="s">
        <v>2819</v>
      </c>
      <c r="L233" s="111" t="s">
        <v>2739</v>
      </c>
      <c r="M233" s="111" t="s">
        <v>912</v>
      </c>
      <c r="N233" s="111" t="s">
        <v>682</v>
      </c>
      <c r="O233" s="111" t="s">
        <v>2820</v>
      </c>
      <c r="P233" s="113">
        <v>13.5066084795303</v>
      </c>
      <c r="Q233" s="113">
        <v>100.833111894144</v>
      </c>
      <c r="R233" s="114" t="s">
        <v>2821</v>
      </c>
      <c r="S233" s="114"/>
      <c r="T233" s="115" t="s">
        <v>2822</v>
      </c>
      <c r="U233" s="115" t="s">
        <v>2823</v>
      </c>
      <c r="V233" s="115"/>
      <c r="W233" s="115" t="s">
        <v>2824</v>
      </c>
      <c r="X233" s="115"/>
      <c r="Y233" s="115"/>
      <c r="Z233" s="181"/>
      <c r="AA233" s="181"/>
      <c r="AB233" s="115"/>
      <c r="AC233" s="115"/>
      <c r="AD233" s="166" t="s">
        <v>762</v>
      </c>
      <c r="AE233" s="166" t="s">
        <v>763</v>
      </c>
      <c r="AF233" s="117" t="s">
        <v>690</v>
      </c>
      <c r="AG233" s="132">
        <v>44978</v>
      </c>
      <c r="AH233" s="118" t="s">
        <v>691</v>
      </c>
      <c r="AI233" s="118" t="s">
        <v>692</v>
      </c>
      <c r="AJ233" s="145">
        <v>8</v>
      </c>
      <c r="AK233" s="146">
        <v>8</v>
      </c>
      <c r="AL233" s="146">
        <v>3.2</v>
      </c>
      <c r="AM233" s="146">
        <v>64</v>
      </c>
      <c r="AN233" s="147">
        <v>2</v>
      </c>
      <c r="AO233" s="147">
        <v>2</v>
      </c>
      <c r="AP233" s="116" t="s">
        <v>974</v>
      </c>
      <c r="AQ233" s="147" t="s">
        <v>694</v>
      </c>
      <c r="AR233" s="147">
        <v>3</v>
      </c>
      <c r="AS233" s="149"/>
      <c r="AT233" s="122">
        <v>44978</v>
      </c>
      <c r="AU233" s="142"/>
      <c r="AV233" s="149" t="s">
        <v>696</v>
      </c>
      <c r="AW233" s="150"/>
      <c r="AX233" s="149"/>
      <c r="AY233" s="149"/>
      <c r="AZ233" s="149"/>
      <c r="BA233" s="149"/>
      <c r="BB233" s="149"/>
      <c r="BC233" s="149"/>
      <c r="BD233" s="150" t="s">
        <v>698</v>
      </c>
      <c r="BE233" s="150"/>
      <c r="BF233" s="150"/>
      <c r="BG233" s="151" t="s">
        <v>699</v>
      </c>
      <c r="BH233" s="151" t="s">
        <v>1964</v>
      </c>
      <c r="BI233" s="151" t="s">
        <v>701</v>
      </c>
      <c r="BJ233" s="152"/>
      <c r="BK233" s="152"/>
      <c r="BL233" s="153"/>
      <c r="BM233" s="154"/>
      <c r="BN233" s="111" t="s">
        <v>2820</v>
      </c>
      <c r="BO233" s="226" t="s">
        <v>2820</v>
      </c>
      <c r="BP233" s="130"/>
      <c r="BQ233" s="116" t="s">
        <v>704</v>
      </c>
      <c r="BR233" s="116" t="s">
        <v>1143</v>
      </c>
      <c r="BS233" s="132">
        <v>44977</v>
      </c>
      <c r="BT233" s="133">
        <v>100</v>
      </c>
      <c r="BU233" s="132">
        <v>44978</v>
      </c>
      <c r="BV233" s="132"/>
      <c r="BW233" s="132"/>
      <c r="BX233" s="134"/>
      <c r="BY233" s="134"/>
      <c r="BZ233" s="134"/>
      <c r="CA233" s="132"/>
      <c r="CB233" s="135"/>
      <c r="CC233" s="132"/>
      <c r="CD233" s="132"/>
      <c r="CE233" s="136"/>
      <c r="CF233" s="136"/>
      <c r="CG233" s="136"/>
      <c r="CH233" s="135"/>
      <c r="CI233" s="129" t="s">
        <v>701</v>
      </c>
      <c r="CJ233" s="117">
        <v>44993</v>
      </c>
      <c r="CK233" s="117">
        <v>44993</v>
      </c>
      <c r="CL233" s="132"/>
      <c r="CM233" s="117">
        <v>44993</v>
      </c>
      <c r="CN233" s="133">
        <v>100</v>
      </c>
      <c r="CO233" s="117">
        <v>44993</v>
      </c>
      <c r="CP233" s="117"/>
      <c r="CQ233" s="117">
        <v>45013</v>
      </c>
      <c r="CR233" s="117">
        <v>45013</v>
      </c>
      <c r="CS233" s="117"/>
      <c r="CT233" s="117">
        <v>45013</v>
      </c>
      <c r="CU233" s="133">
        <v>100</v>
      </c>
      <c r="CV233" s="117">
        <v>45013</v>
      </c>
      <c r="CW233" s="117" t="s">
        <v>868</v>
      </c>
      <c r="CX233" s="147"/>
      <c r="CY233" s="149"/>
      <c r="CZ233" s="117">
        <v>44993</v>
      </c>
      <c r="DA233" s="117">
        <v>44993</v>
      </c>
      <c r="DB233" s="117"/>
      <c r="DC233" s="117">
        <v>44993</v>
      </c>
      <c r="DD233" s="133">
        <v>100</v>
      </c>
      <c r="DE233" s="117">
        <v>44993</v>
      </c>
      <c r="DF233" s="138"/>
      <c r="DG233" s="138">
        <v>45012</v>
      </c>
      <c r="DH233" s="139" t="s">
        <v>4383</v>
      </c>
      <c r="DI233" s="117">
        <v>45041</v>
      </c>
      <c r="DJ233" s="117">
        <v>45041</v>
      </c>
      <c r="DK233" s="117">
        <v>45041</v>
      </c>
      <c r="DL233" s="117">
        <v>45041</v>
      </c>
      <c r="DM233" s="117"/>
      <c r="DN233" s="117"/>
      <c r="DO233" s="117"/>
      <c r="DP233" s="117"/>
      <c r="DQ233" s="140"/>
      <c r="DR233" s="117"/>
      <c r="DS233" s="117"/>
      <c r="DT233" s="117">
        <v>45023</v>
      </c>
      <c r="DU233" s="117">
        <v>45023</v>
      </c>
      <c r="DV233" s="117">
        <v>45023</v>
      </c>
      <c r="DW233" s="117">
        <v>45024</v>
      </c>
      <c r="DX233" s="133">
        <v>50</v>
      </c>
      <c r="DY233" s="117"/>
      <c r="DZ233" s="117"/>
      <c r="EA233" s="117">
        <v>45026</v>
      </c>
      <c r="EB233" s="117">
        <v>45026</v>
      </c>
      <c r="EC233" s="117"/>
      <c r="ED233" s="117">
        <v>45026</v>
      </c>
      <c r="EE233" s="116">
        <v>100</v>
      </c>
      <c r="EF233" s="117">
        <v>45026</v>
      </c>
      <c r="EG233" s="117" t="s">
        <v>2825</v>
      </c>
      <c r="EH233" s="117">
        <v>45026</v>
      </c>
      <c r="EI233" s="117">
        <v>45026</v>
      </c>
      <c r="EJ233" s="117">
        <v>45026</v>
      </c>
      <c r="EK233" s="117">
        <v>45027</v>
      </c>
      <c r="EL233" s="116">
        <v>60</v>
      </c>
      <c r="EM233" s="117"/>
      <c r="EN233" s="122" t="s">
        <v>2825</v>
      </c>
      <c r="EO233" s="141"/>
      <c r="EP233" s="141"/>
      <c r="EQ233" s="141"/>
      <c r="ER233" s="141"/>
      <c r="ES233" s="141"/>
      <c r="ET233" s="141"/>
      <c r="EU233" s="141"/>
      <c r="EV233" s="117"/>
      <c r="EW233" s="117"/>
      <c r="EX233" s="117"/>
      <c r="EY233" s="117"/>
      <c r="EZ233" s="117"/>
      <c r="FA233" s="117"/>
      <c r="FB233" s="117"/>
      <c r="FC233" s="117">
        <v>45048</v>
      </c>
      <c r="FD233" s="117">
        <v>45048</v>
      </c>
      <c r="FE233" s="117">
        <v>45048</v>
      </c>
      <c r="FF233" s="117">
        <v>45049</v>
      </c>
      <c r="FG233" s="133">
        <v>70</v>
      </c>
      <c r="FH233" s="133"/>
      <c r="FI233" s="117"/>
      <c r="FJ233" s="142"/>
      <c r="FK233" s="142"/>
      <c r="FL233" s="143"/>
      <c r="FM233" s="143"/>
      <c r="FN233" s="139"/>
      <c r="FO233" s="142"/>
      <c r="FP233" s="142"/>
      <c r="FQ233" s="143"/>
      <c r="FR233" s="143"/>
      <c r="FS233" s="139"/>
    </row>
    <row r="234" spans="1:175" ht="20.100000000000001" customHeight="1" x14ac:dyDescent="0.5">
      <c r="A234" s="109">
        <v>233</v>
      </c>
      <c r="B234" s="109" t="s">
        <v>674</v>
      </c>
      <c r="C234" s="109">
        <v>233</v>
      </c>
      <c r="D234" s="110" t="s">
        <v>675</v>
      </c>
      <c r="E234" s="110" t="s">
        <v>676</v>
      </c>
      <c r="F234" s="110" t="s">
        <v>1302</v>
      </c>
      <c r="G234" s="111" t="s">
        <v>304</v>
      </c>
      <c r="H234" s="110" t="s">
        <v>2826</v>
      </c>
      <c r="I234" s="110" t="s">
        <v>2826</v>
      </c>
      <c r="J234" s="110"/>
      <c r="K234" s="111" t="s">
        <v>2827</v>
      </c>
      <c r="L234" s="111" t="s">
        <v>2828</v>
      </c>
      <c r="M234" s="111"/>
      <c r="N234" s="111" t="s">
        <v>1306</v>
      </c>
      <c r="O234" s="111" t="s">
        <v>2829</v>
      </c>
      <c r="P234" s="113">
        <v>13.667808087059401</v>
      </c>
      <c r="Q234" s="113">
        <v>102.079339721129</v>
      </c>
      <c r="R234" s="114" t="s">
        <v>2830</v>
      </c>
      <c r="S234" s="114" t="s">
        <v>2831</v>
      </c>
      <c r="T234" s="115" t="s">
        <v>2832</v>
      </c>
      <c r="U234" s="115" t="s">
        <v>2833</v>
      </c>
      <c r="V234" s="115"/>
      <c r="W234" s="115" t="s">
        <v>2834</v>
      </c>
      <c r="X234" s="115"/>
      <c r="Y234" s="115"/>
      <c r="Z234" s="181"/>
      <c r="AA234" s="181"/>
      <c r="AB234" s="115"/>
      <c r="AC234" s="115"/>
      <c r="AD234" s="312" t="s">
        <v>1775</v>
      </c>
      <c r="AE234" s="166" t="s">
        <v>1776</v>
      </c>
      <c r="AF234" s="117" t="s">
        <v>690</v>
      </c>
      <c r="AG234" s="132">
        <v>44979</v>
      </c>
      <c r="AH234" s="118" t="s">
        <v>691</v>
      </c>
      <c r="AI234" s="118" t="s">
        <v>692</v>
      </c>
      <c r="AJ234" s="145">
        <v>6</v>
      </c>
      <c r="AK234" s="146">
        <v>13.5</v>
      </c>
      <c r="AL234" s="146">
        <v>4.3499999999999996</v>
      </c>
      <c r="AM234" s="146">
        <v>81</v>
      </c>
      <c r="AN234" s="147">
        <v>1</v>
      </c>
      <c r="AO234" s="147">
        <v>2</v>
      </c>
      <c r="AP234" s="116" t="s">
        <v>777</v>
      </c>
      <c r="AQ234" s="147"/>
      <c r="AR234" s="147">
        <v>3</v>
      </c>
      <c r="AS234" s="149"/>
      <c r="AT234" s="122">
        <v>44980</v>
      </c>
      <c r="AU234" s="142"/>
      <c r="AV234" s="149" t="s">
        <v>696</v>
      </c>
      <c r="AW234" s="150"/>
      <c r="AX234" s="149"/>
      <c r="AY234" s="149"/>
      <c r="AZ234" s="149"/>
      <c r="BA234" s="149"/>
      <c r="BB234" s="149"/>
      <c r="BC234" s="149"/>
      <c r="BD234" s="150" t="s">
        <v>698</v>
      </c>
      <c r="BE234" s="150"/>
      <c r="BF234" s="150"/>
      <c r="BG234" s="151" t="s">
        <v>699</v>
      </c>
      <c r="BH234" s="151" t="s">
        <v>1964</v>
      </c>
      <c r="BI234" s="151" t="s">
        <v>701</v>
      </c>
      <c r="BJ234" s="152"/>
      <c r="BK234" s="152"/>
      <c r="BL234" s="153"/>
      <c r="BM234" s="154"/>
      <c r="BN234" s="111" t="s">
        <v>2829</v>
      </c>
      <c r="BO234" s="226" t="s">
        <v>2829</v>
      </c>
      <c r="BP234" s="130"/>
      <c r="BQ234" s="116" t="s">
        <v>704</v>
      </c>
      <c r="BR234" s="116" t="s">
        <v>705</v>
      </c>
      <c r="BS234" s="132">
        <v>44979</v>
      </c>
      <c r="BT234" s="133">
        <v>100</v>
      </c>
      <c r="BU234" s="132">
        <v>44979</v>
      </c>
      <c r="BV234" s="132"/>
      <c r="BW234" s="132"/>
      <c r="BX234" s="134"/>
      <c r="BY234" s="134"/>
      <c r="BZ234" s="134"/>
      <c r="CA234" s="132"/>
      <c r="CB234" s="135"/>
      <c r="CC234" s="132"/>
      <c r="CD234" s="132"/>
      <c r="CE234" s="136"/>
      <c r="CF234" s="136"/>
      <c r="CG234" s="136"/>
      <c r="CH234" s="135"/>
      <c r="CI234" s="129" t="s">
        <v>701</v>
      </c>
      <c r="CJ234" s="117">
        <v>44999</v>
      </c>
      <c r="CK234" s="117">
        <v>44999</v>
      </c>
      <c r="CL234" s="132"/>
      <c r="CM234" s="117">
        <v>44999</v>
      </c>
      <c r="CN234" s="133">
        <v>100</v>
      </c>
      <c r="CO234" s="117">
        <v>44999</v>
      </c>
      <c r="CP234" s="117"/>
      <c r="CQ234" s="137" t="s">
        <v>706</v>
      </c>
      <c r="CR234" s="132"/>
      <c r="CS234" s="117"/>
      <c r="CT234" s="132"/>
      <c r="CU234" s="133"/>
      <c r="CV234" s="137" t="s">
        <v>4382</v>
      </c>
      <c r="CW234" s="117"/>
      <c r="CX234" s="147"/>
      <c r="CY234" s="149"/>
      <c r="CZ234" s="117">
        <v>45002</v>
      </c>
      <c r="DA234" s="117">
        <v>45002</v>
      </c>
      <c r="DB234" s="117"/>
      <c r="DC234" s="117">
        <v>45002</v>
      </c>
      <c r="DD234" s="133">
        <v>100</v>
      </c>
      <c r="DE234" s="117">
        <v>45003</v>
      </c>
      <c r="DF234" s="138"/>
      <c r="DG234" s="138">
        <v>45012</v>
      </c>
      <c r="DH234" s="139" t="s">
        <v>4383</v>
      </c>
      <c r="DI234" s="117">
        <v>45036</v>
      </c>
      <c r="DJ234" s="117">
        <v>45036</v>
      </c>
      <c r="DK234" s="117">
        <v>45036</v>
      </c>
      <c r="DL234" s="117">
        <v>45036</v>
      </c>
      <c r="DM234" s="117"/>
      <c r="DN234" s="117"/>
      <c r="DO234" s="117"/>
      <c r="DP234" s="117"/>
      <c r="DQ234" s="140"/>
      <c r="DR234" s="117"/>
      <c r="DS234" s="117"/>
      <c r="DT234" s="117">
        <v>45018</v>
      </c>
      <c r="DU234" s="117">
        <v>45018</v>
      </c>
      <c r="DV234" s="117"/>
      <c r="DW234" s="117">
        <v>45018</v>
      </c>
      <c r="DX234" s="133">
        <v>100</v>
      </c>
      <c r="DY234" s="117">
        <v>45018</v>
      </c>
      <c r="DZ234" s="117"/>
      <c r="EA234" s="117">
        <v>45043</v>
      </c>
      <c r="EB234" s="117">
        <v>45043</v>
      </c>
      <c r="EC234" s="117"/>
      <c r="ED234" s="117">
        <v>45043</v>
      </c>
      <c r="EE234" s="116">
        <v>100</v>
      </c>
      <c r="EF234" s="117">
        <v>45043</v>
      </c>
      <c r="EG234" s="117" t="s">
        <v>4548</v>
      </c>
      <c r="EH234" s="117">
        <v>45051</v>
      </c>
      <c r="EI234" s="117">
        <v>45051</v>
      </c>
      <c r="EJ234" s="117">
        <v>45051</v>
      </c>
      <c r="EK234" s="117">
        <v>45052</v>
      </c>
      <c r="EL234" s="116">
        <v>60</v>
      </c>
      <c r="EM234" s="117"/>
      <c r="EN234" s="122" t="s">
        <v>4449</v>
      </c>
      <c r="EO234" s="141"/>
      <c r="EP234" s="141"/>
      <c r="EQ234" s="141"/>
      <c r="ER234" s="141"/>
      <c r="ES234" s="141"/>
      <c r="ET234" s="141"/>
      <c r="EU234" s="141"/>
      <c r="EV234" s="117"/>
      <c r="EW234" s="117"/>
      <c r="EX234" s="117"/>
      <c r="EY234" s="117"/>
      <c r="EZ234" s="117"/>
      <c r="FA234" s="117"/>
      <c r="FB234" s="117"/>
      <c r="FC234" s="117"/>
      <c r="FD234" s="117"/>
      <c r="FE234" s="117"/>
      <c r="FF234" s="117"/>
      <c r="FG234" s="133"/>
      <c r="FH234" s="133"/>
      <c r="FI234" s="117"/>
      <c r="FJ234" s="142"/>
      <c r="FK234" s="142"/>
      <c r="FL234" s="143"/>
      <c r="FM234" s="143"/>
      <c r="FN234" s="139"/>
      <c r="FO234" s="142"/>
      <c r="FP234" s="142"/>
      <c r="FQ234" s="143"/>
      <c r="FR234" s="143"/>
      <c r="FS234" s="139"/>
    </row>
    <row r="235" spans="1:175" ht="20.100000000000001" customHeight="1" x14ac:dyDescent="0.5">
      <c r="A235" s="109">
        <v>234</v>
      </c>
      <c r="B235" s="109" t="s">
        <v>674</v>
      </c>
      <c r="C235" s="109">
        <v>234</v>
      </c>
      <c r="D235" s="110" t="s">
        <v>675</v>
      </c>
      <c r="E235" s="110" t="s">
        <v>676</v>
      </c>
      <c r="F235" s="110" t="s">
        <v>1302</v>
      </c>
      <c r="G235" s="111" t="s">
        <v>304</v>
      </c>
      <c r="H235" s="110" t="s">
        <v>2835</v>
      </c>
      <c r="I235" s="110" t="s">
        <v>2835</v>
      </c>
      <c r="J235" s="110"/>
      <c r="K235" s="111" t="s">
        <v>2836</v>
      </c>
      <c r="L235" s="111" t="s">
        <v>2837</v>
      </c>
      <c r="M235" s="111" t="s">
        <v>912</v>
      </c>
      <c r="N235" s="111" t="s">
        <v>1306</v>
      </c>
      <c r="O235" s="111" t="s">
        <v>2838</v>
      </c>
      <c r="P235" s="113">
        <v>13.8332152126202</v>
      </c>
      <c r="Q235" s="113">
        <v>102.703384031129</v>
      </c>
      <c r="R235" s="114" t="s">
        <v>2839</v>
      </c>
      <c r="S235" s="114" t="s">
        <v>2840</v>
      </c>
      <c r="T235" s="115" t="s">
        <v>2841</v>
      </c>
      <c r="U235" s="115" t="s">
        <v>2842</v>
      </c>
      <c r="V235" s="115"/>
      <c r="W235" s="115" t="s">
        <v>2843</v>
      </c>
      <c r="X235" s="115"/>
      <c r="Y235" s="115"/>
      <c r="Z235" s="181"/>
      <c r="AA235" s="181"/>
      <c r="AB235" s="115"/>
      <c r="AC235" s="115"/>
      <c r="AD235" s="312" t="s">
        <v>1775</v>
      </c>
      <c r="AE235" s="166" t="s">
        <v>1776</v>
      </c>
      <c r="AF235" s="117" t="s">
        <v>690</v>
      </c>
      <c r="AG235" s="132">
        <v>44979</v>
      </c>
      <c r="AH235" s="118" t="s">
        <v>691</v>
      </c>
      <c r="AI235" s="118" t="s">
        <v>692</v>
      </c>
      <c r="AJ235" s="145" t="s">
        <v>2844</v>
      </c>
      <c r="AK235" s="146" t="s">
        <v>2845</v>
      </c>
      <c r="AL235" s="146">
        <v>3.5</v>
      </c>
      <c r="AM235" s="146">
        <v>64</v>
      </c>
      <c r="AN235" s="147">
        <v>1</v>
      </c>
      <c r="AO235" s="147">
        <v>1</v>
      </c>
      <c r="AP235" s="116" t="s">
        <v>1142</v>
      </c>
      <c r="AQ235" s="147" t="s">
        <v>863</v>
      </c>
      <c r="AR235" s="147">
        <v>3</v>
      </c>
      <c r="AS235" s="149"/>
      <c r="AT235" s="122">
        <v>44979</v>
      </c>
      <c r="AU235" s="142"/>
      <c r="AV235" s="149" t="s">
        <v>696</v>
      </c>
      <c r="AW235" s="150"/>
      <c r="AX235" s="149"/>
      <c r="AY235" s="149"/>
      <c r="AZ235" s="149"/>
      <c r="BA235" s="149"/>
      <c r="BB235" s="147" t="s">
        <v>697</v>
      </c>
      <c r="BC235" s="149"/>
      <c r="BD235" s="150" t="s">
        <v>698</v>
      </c>
      <c r="BE235" s="150"/>
      <c r="BF235" s="150"/>
      <c r="BG235" s="151" t="s">
        <v>699</v>
      </c>
      <c r="BH235" s="151" t="s">
        <v>1964</v>
      </c>
      <c r="BI235" s="151" t="s">
        <v>701</v>
      </c>
      <c r="BJ235" s="152"/>
      <c r="BK235" s="152"/>
      <c r="BL235" s="153"/>
      <c r="BM235" s="154"/>
      <c r="BN235" s="111" t="s">
        <v>2838</v>
      </c>
      <c r="BO235" s="226" t="s">
        <v>2838</v>
      </c>
      <c r="BP235" s="130"/>
      <c r="BQ235" s="116" t="s">
        <v>704</v>
      </c>
      <c r="BR235" s="116" t="s">
        <v>705</v>
      </c>
      <c r="BS235" s="132">
        <v>44979</v>
      </c>
      <c r="BT235" s="133">
        <v>100</v>
      </c>
      <c r="BU235" s="132">
        <v>44979</v>
      </c>
      <c r="BV235" s="132"/>
      <c r="BW235" s="132"/>
      <c r="BX235" s="134"/>
      <c r="BY235" s="134"/>
      <c r="BZ235" s="134"/>
      <c r="CA235" s="132"/>
      <c r="CB235" s="135"/>
      <c r="CC235" s="132"/>
      <c r="CD235" s="132"/>
      <c r="CE235" s="136"/>
      <c r="CF235" s="136"/>
      <c r="CG235" s="136"/>
      <c r="CH235" s="135"/>
      <c r="CI235" s="129" t="s">
        <v>701</v>
      </c>
      <c r="CJ235" s="117">
        <v>45010</v>
      </c>
      <c r="CK235" s="117">
        <v>45010</v>
      </c>
      <c r="CL235" s="117"/>
      <c r="CM235" s="117">
        <v>45010</v>
      </c>
      <c r="CN235" s="133">
        <v>100</v>
      </c>
      <c r="CO235" s="117">
        <v>45010</v>
      </c>
      <c r="CP235" s="117"/>
      <c r="CQ235" s="132">
        <v>45035</v>
      </c>
      <c r="CR235" s="132">
        <v>45035</v>
      </c>
      <c r="CS235" s="117"/>
      <c r="CT235" s="132">
        <v>45035</v>
      </c>
      <c r="CU235" s="133">
        <v>100</v>
      </c>
      <c r="CV235" s="132">
        <v>45035</v>
      </c>
      <c r="CW235" s="117"/>
      <c r="CX235" s="147"/>
      <c r="CY235" s="149"/>
      <c r="CZ235" s="117">
        <v>45010</v>
      </c>
      <c r="DA235" s="117">
        <v>45010</v>
      </c>
      <c r="DB235" s="117"/>
      <c r="DC235" s="117">
        <v>45011</v>
      </c>
      <c r="DD235" s="133">
        <v>100</v>
      </c>
      <c r="DE235" s="117">
        <v>45011</v>
      </c>
      <c r="DF235" s="138"/>
      <c r="DG235" s="138">
        <v>45019</v>
      </c>
      <c r="DH235" s="139" t="s">
        <v>4413</v>
      </c>
      <c r="DI235" s="117">
        <v>45035</v>
      </c>
      <c r="DJ235" s="117">
        <v>45035</v>
      </c>
      <c r="DK235" s="117">
        <v>45035</v>
      </c>
      <c r="DL235" s="117">
        <v>45035</v>
      </c>
      <c r="DM235" s="117"/>
      <c r="DN235" s="117"/>
      <c r="DO235" s="117"/>
      <c r="DP235" s="117"/>
      <c r="DQ235" s="140"/>
      <c r="DR235" s="117"/>
      <c r="DS235" s="117"/>
      <c r="DT235" s="117">
        <v>45051</v>
      </c>
      <c r="DU235" s="117">
        <v>45051</v>
      </c>
      <c r="DV235" s="117"/>
      <c r="DW235" s="117">
        <v>45051</v>
      </c>
      <c r="DX235" s="133">
        <v>100</v>
      </c>
      <c r="DY235" s="117">
        <v>45051</v>
      </c>
      <c r="DZ235" s="117"/>
      <c r="EA235" s="117">
        <v>45043</v>
      </c>
      <c r="EB235" s="117">
        <v>45043</v>
      </c>
      <c r="EC235" s="117"/>
      <c r="ED235" s="117">
        <v>45043</v>
      </c>
      <c r="EE235" s="116">
        <v>100</v>
      </c>
      <c r="EF235" s="117">
        <v>45043</v>
      </c>
      <c r="EG235" s="117" t="s">
        <v>4465</v>
      </c>
      <c r="EH235" s="117">
        <v>45051</v>
      </c>
      <c r="EI235" s="117">
        <v>45051</v>
      </c>
      <c r="EJ235" s="117">
        <v>45051</v>
      </c>
      <c r="EK235" s="117">
        <v>45052</v>
      </c>
      <c r="EL235" s="116">
        <v>60</v>
      </c>
      <c r="EM235" s="117"/>
      <c r="EN235" s="122" t="s">
        <v>4549</v>
      </c>
      <c r="EO235" s="141"/>
      <c r="EP235" s="141"/>
      <c r="EQ235" s="141"/>
      <c r="ER235" s="141"/>
      <c r="ES235" s="141"/>
      <c r="ET235" s="141"/>
      <c r="EU235" s="141"/>
      <c r="EV235" s="117"/>
      <c r="EW235" s="117"/>
      <c r="EX235" s="117"/>
      <c r="EY235" s="117"/>
      <c r="EZ235" s="117"/>
      <c r="FA235" s="117"/>
      <c r="FB235" s="117"/>
      <c r="FC235" s="117"/>
      <c r="FD235" s="117"/>
      <c r="FE235" s="117"/>
      <c r="FF235" s="117"/>
      <c r="FG235" s="133"/>
      <c r="FH235" s="133"/>
      <c r="FI235" s="117"/>
      <c r="FJ235" s="142"/>
      <c r="FK235" s="142"/>
      <c r="FL235" s="143"/>
      <c r="FM235" s="143"/>
      <c r="FN235" s="139"/>
      <c r="FO235" s="142"/>
      <c r="FP235" s="142"/>
      <c r="FQ235" s="143"/>
      <c r="FR235" s="143"/>
      <c r="FS235" s="139"/>
    </row>
    <row r="236" spans="1:175" ht="20.100000000000001" customHeight="1" x14ac:dyDescent="0.5">
      <c r="A236" s="109">
        <v>235</v>
      </c>
      <c r="B236" s="109" t="s">
        <v>674</v>
      </c>
      <c r="C236" s="109">
        <v>235</v>
      </c>
      <c r="D236" s="110" t="s">
        <v>675</v>
      </c>
      <c r="E236" s="110" t="s">
        <v>676</v>
      </c>
      <c r="F236" s="110" t="s">
        <v>1302</v>
      </c>
      <c r="G236" s="111" t="s">
        <v>304</v>
      </c>
      <c r="H236" s="110" t="s">
        <v>2846</v>
      </c>
      <c r="I236" s="110" t="s">
        <v>2846</v>
      </c>
      <c r="J236" s="110"/>
      <c r="K236" s="111" t="s">
        <v>2847</v>
      </c>
      <c r="L236" s="111" t="s">
        <v>2848</v>
      </c>
      <c r="M236" s="111"/>
      <c r="N236" s="111" t="s">
        <v>1306</v>
      </c>
      <c r="O236" s="111" t="s">
        <v>2849</v>
      </c>
      <c r="P236" s="113">
        <v>13.4519343628937</v>
      </c>
      <c r="Q236" s="113">
        <v>102.29986653647001</v>
      </c>
      <c r="R236" s="114" t="s">
        <v>2850</v>
      </c>
      <c r="S236" s="114" t="s">
        <v>2851</v>
      </c>
      <c r="T236" s="115" t="s">
        <v>2852</v>
      </c>
      <c r="U236" s="115" t="s">
        <v>2853</v>
      </c>
      <c r="V236" s="115"/>
      <c r="W236" s="115" t="s">
        <v>2854</v>
      </c>
      <c r="X236" s="115"/>
      <c r="Y236" s="115"/>
      <c r="Z236" s="181"/>
      <c r="AA236" s="181"/>
      <c r="AB236" s="115"/>
      <c r="AC236" s="115"/>
      <c r="AD236" s="312" t="s">
        <v>1775</v>
      </c>
      <c r="AE236" s="166" t="s">
        <v>1776</v>
      </c>
      <c r="AF236" s="117" t="s">
        <v>690</v>
      </c>
      <c r="AG236" s="132">
        <v>44979</v>
      </c>
      <c r="AH236" s="118" t="s">
        <v>691</v>
      </c>
      <c r="AI236" s="118" t="s">
        <v>692</v>
      </c>
      <c r="AJ236" s="145">
        <v>9</v>
      </c>
      <c r="AK236" s="146">
        <v>8</v>
      </c>
      <c r="AL236" s="146">
        <v>2.85</v>
      </c>
      <c r="AM236" s="146">
        <v>72</v>
      </c>
      <c r="AN236" s="147">
        <v>2</v>
      </c>
      <c r="AO236" s="147">
        <v>4</v>
      </c>
      <c r="AP236" s="116" t="s">
        <v>2855</v>
      </c>
      <c r="AQ236" s="147"/>
      <c r="AR236" s="147">
        <v>3</v>
      </c>
      <c r="AS236" s="149"/>
      <c r="AT236" s="122">
        <v>44980</v>
      </c>
      <c r="AU236" s="148" t="s">
        <v>1316</v>
      </c>
      <c r="AV236" s="149" t="s">
        <v>725</v>
      </c>
      <c r="AW236" s="150"/>
      <c r="AX236" s="149"/>
      <c r="AY236" s="149"/>
      <c r="AZ236" s="149"/>
      <c r="BA236" s="147" t="s">
        <v>697</v>
      </c>
      <c r="BB236" s="149"/>
      <c r="BC236" s="149"/>
      <c r="BD236" s="150" t="s">
        <v>698</v>
      </c>
      <c r="BE236" s="150"/>
      <c r="BF236" s="150"/>
      <c r="BG236" s="151" t="s">
        <v>699</v>
      </c>
      <c r="BH236" s="151" t="s">
        <v>1964</v>
      </c>
      <c r="BI236" s="151" t="s">
        <v>701</v>
      </c>
      <c r="BJ236" s="152"/>
      <c r="BK236" s="152"/>
      <c r="BL236" s="153"/>
      <c r="BM236" s="154"/>
      <c r="BN236" s="111" t="s">
        <v>2849</v>
      </c>
      <c r="BO236" s="226" t="s">
        <v>2849</v>
      </c>
      <c r="BP236" s="130"/>
      <c r="BQ236" s="116" t="s">
        <v>704</v>
      </c>
      <c r="BR236" s="116" t="s">
        <v>705</v>
      </c>
      <c r="BS236" s="132">
        <v>44979</v>
      </c>
      <c r="BT236" s="133">
        <v>100</v>
      </c>
      <c r="BU236" s="132">
        <v>44979</v>
      </c>
      <c r="BV236" s="132"/>
      <c r="BW236" s="132"/>
      <c r="BX236" s="134"/>
      <c r="BY236" s="134"/>
      <c r="BZ236" s="134"/>
      <c r="CA236" s="132"/>
      <c r="CB236" s="135"/>
      <c r="CC236" s="132"/>
      <c r="CD236" s="132"/>
      <c r="CE236" s="136"/>
      <c r="CF236" s="136"/>
      <c r="CG236" s="136"/>
      <c r="CH236" s="135"/>
      <c r="CI236" s="129" t="s">
        <v>701</v>
      </c>
      <c r="CJ236" s="132">
        <v>44986</v>
      </c>
      <c r="CK236" s="132">
        <v>44986</v>
      </c>
      <c r="CL236" s="132"/>
      <c r="CM236" s="132">
        <v>44986</v>
      </c>
      <c r="CN236" s="133">
        <v>100</v>
      </c>
      <c r="CO236" s="132">
        <v>44986</v>
      </c>
      <c r="CP236" s="132"/>
      <c r="CQ236" s="117">
        <v>45043</v>
      </c>
      <c r="CR236" s="117">
        <v>45043</v>
      </c>
      <c r="CS236" s="117"/>
      <c r="CT236" s="117">
        <v>45043</v>
      </c>
      <c r="CU236" s="133">
        <v>100</v>
      </c>
      <c r="CV236" s="117">
        <v>45043</v>
      </c>
      <c r="CW236" s="117"/>
      <c r="CX236" s="147"/>
      <c r="CY236" s="149"/>
      <c r="CZ236" s="117">
        <v>45003</v>
      </c>
      <c r="DA236" s="117">
        <v>45003</v>
      </c>
      <c r="DB236" s="117"/>
      <c r="DC236" s="117">
        <v>45003</v>
      </c>
      <c r="DD236" s="133">
        <v>100</v>
      </c>
      <c r="DE236" s="117">
        <v>45003</v>
      </c>
      <c r="DF236" s="138"/>
      <c r="DG236" s="138">
        <v>45012</v>
      </c>
      <c r="DH236" s="139" t="s">
        <v>4383</v>
      </c>
      <c r="DI236" s="117">
        <v>45040</v>
      </c>
      <c r="DJ236" s="117">
        <v>45040</v>
      </c>
      <c r="DK236" s="117">
        <v>45040</v>
      </c>
      <c r="DL236" s="117">
        <v>45040</v>
      </c>
      <c r="DM236" s="117"/>
      <c r="DN236" s="117"/>
      <c r="DO236" s="117"/>
      <c r="DP236" s="117"/>
      <c r="DQ236" s="140"/>
      <c r="DR236" s="117"/>
      <c r="DS236" s="117"/>
      <c r="DT236" s="117"/>
      <c r="DU236" s="117"/>
      <c r="DV236" s="117"/>
      <c r="DW236" s="117"/>
      <c r="DX236" s="133"/>
      <c r="DY236" s="117"/>
      <c r="DZ236" s="117"/>
      <c r="EA236" s="117">
        <v>45043</v>
      </c>
      <c r="EB236" s="117">
        <v>45043</v>
      </c>
      <c r="EC236" s="117"/>
      <c r="ED236" s="117">
        <v>45043</v>
      </c>
      <c r="EE236" s="116">
        <v>100</v>
      </c>
      <c r="EF236" s="117">
        <v>45043</v>
      </c>
      <c r="EG236" s="117" t="s">
        <v>4548</v>
      </c>
      <c r="EH236" s="117">
        <v>45050</v>
      </c>
      <c r="EI236" s="117">
        <v>45050</v>
      </c>
      <c r="EJ236" s="117">
        <v>45050</v>
      </c>
      <c r="EK236" s="117">
        <v>45051</v>
      </c>
      <c r="EL236" s="116">
        <v>60</v>
      </c>
      <c r="EM236" s="117"/>
      <c r="EN236" s="122" t="s">
        <v>4550</v>
      </c>
      <c r="EO236" s="141"/>
      <c r="EP236" s="141"/>
      <c r="EQ236" s="141"/>
      <c r="ER236" s="141"/>
      <c r="ES236" s="141"/>
      <c r="ET236" s="141"/>
      <c r="EU236" s="141"/>
      <c r="EV236" s="117"/>
      <c r="EW236" s="117"/>
      <c r="EX236" s="117"/>
      <c r="EY236" s="117"/>
      <c r="EZ236" s="117"/>
      <c r="FA236" s="117"/>
      <c r="FB236" s="117"/>
      <c r="FC236" s="117"/>
      <c r="FD236" s="117"/>
      <c r="FE236" s="117"/>
      <c r="FF236" s="117"/>
      <c r="FG236" s="133"/>
      <c r="FH236" s="133"/>
      <c r="FI236" s="117"/>
      <c r="FJ236" s="142"/>
      <c r="FK236" s="142"/>
      <c r="FL236" s="143"/>
      <c r="FM236" s="143"/>
      <c r="FN236" s="139"/>
      <c r="FO236" s="142"/>
      <c r="FP236" s="142"/>
      <c r="FQ236" s="143"/>
      <c r="FR236" s="143"/>
      <c r="FS236" s="139"/>
    </row>
    <row r="237" spans="1:175" ht="20.100000000000001" customHeight="1" x14ac:dyDescent="0.5">
      <c r="A237" s="109">
        <v>236</v>
      </c>
      <c r="B237" s="109" t="s">
        <v>674</v>
      </c>
      <c r="C237" s="109">
        <v>236</v>
      </c>
      <c r="D237" s="110" t="s">
        <v>675</v>
      </c>
      <c r="E237" s="110" t="s">
        <v>676</v>
      </c>
      <c r="F237" s="110" t="s">
        <v>1302</v>
      </c>
      <c r="G237" s="111" t="s">
        <v>304</v>
      </c>
      <c r="H237" s="110" t="s">
        <v>2856</v>
      </c>
      <c r="I237" s="110" t="s">
        <v>2856</v>
      </c>
      <c r="J237" s="110"/>
      <c r="K237" s="111" t="s">
        <v>2857</v>
      </c>
      <c r="L237" s="111" t="s">
        <v>2848</v>
      </c>
      <c r="M237" s="111"/>
      <c r="N237" s="111" t="s">
        <v>1306</v>
      </c>
      <c r="O237" s="111" t="s">
        <v>2858</v>
      </c>
      <c r="P237" s="113">
        <v>13.9976585889522</v>
      </c>
      <c r="Q237" s="113">
        <v>102.801154780663</v>
      </c>
      <c r="R237" s="114" t="s">
        <v>2859</v>
      </c>
      <c r="S237" s="114" t="s">
        <v>2860</v>
      </c>
      <c r="T237" s="115" t="s">
        <v>2861</v>
      </c>
      <c r="U237" s="115" t="s">
        <v>2862</v>
      </c>
      <c r="V237" s="115"/>
      <c r="W237" s="115" t="s">
        <v>2863</v>
      </c>
      <c r="X237" s="115"/>
      <c r="Y237" s="115"/>
      <c r="Z237" s="181"/>
      <c r="AA237" s="181"/>
      <c r="AB237" s="115"/>
      <c r="AC237" s="115"/>
      <c r="AD237" s="312" t="s">
        <v>1775</v>
      </c>
      <c r="AE237" s="166" t="s">
        <v>1776</v>
      </c>
      <c r="AF237" s="117" t="s">
        <v>690</v>
      </c>
      <c r="AG237" s="132">
        <v>44979</v>
      </c>
      <c r="AH237" s="118" t="s">
        <v>691</v>
      </c>
      <c r="AI237" s="118" t="s">
        <v>692</v>
      </c>
      <c r="AJ237" s="145">
        <v>9</v>
      </c>
      <c r="AK237" s="146">
        <v>16</v>
      </c>
      <c r="AL237" s="146">
        <v>4</v>
      </c>
      <c r="AM237" s="146">
        <v>144</v>
      </c>
      <c r="AN237" s="147">
        <v>1</v>
      </c>
      <c r="AO237" s="147">
        <v>1</v>
      </c>
      <c r="AP237" s="116" t="s">
        <v>2864</v>
      </c>
      <c r="AQ237" s="147"/>
      <c r="AR237" s="147">
        <v>3</v>
      </c>
      <c r="AS237" s="149"/>
      <c r="AT237" s="122">
        <v>44979</v>
      </c>
      <c r="AU237" s="148" t="s">
        <v>1316</v>
      </c>
      <c r="AV237" s="149" t="s">
        <v>696</v>
      </c>
      <c r="AW237" s="150" t="s">
        <v>849</v>
      </c>
      <c r="AX237" s="147"/>
      <c r="AY237" s="147"/>
      <c r="AZ237" s="147"/>
      <c r="BA237" s="147"/>
      <c r="BB237" s="147"/>
      <c r="BC237" s="147"/>
      <c r="BD237" s="150"/>
      <c r="BE237" s="150" t="s">
        <v>2865</v>
      </c>
      <c r="BF237" s="158">
        <v>1</v>
      </c>
      <c r="BG237" s="151" t="s">
        <v>699</v>
      </c>
      <c r="BH237" s="151" t="s">
        <v>1964</v>
      </c>
      <c r="BI237" s="151" t="s">
        <v>701</v>
      </c>
      <c r="BJ237" s="152"/>
      <c r="BK237" s="152"/>
      <c r="BL237" s="153"/>
      <c r="BM237" s="154"/>
      <c r="BN237" s="111" t="s">
        <v>2858</v>
      </c>
      <c r="BO237" s="226" t="s">
        <v>2858</v>
      </c>
      <c r="BP237" s="130"/>
      <c r="BQ237" s="116" t="s">
        <v>704</v>
      </c>
      <c r="BR237" s="116" t="s">
        <v>705</v>
      </c>
      <c r="BS237" s="132">
        <v>44979</v>
      </c>
      <c r="BT237" s="133">
        <v>100</v>
      </c>
      <c r="BU237" s="132">
        <v>44979</v>
      </c>
      <c r="BV237" s="132"/>
      <c r="BW237" s="132"/>
      <c r="BX237" s="134"/>
      <c r="BY237" s="134"/>
      <c r="BZ237" s="134"/>
      <c r="CA237" s="132"/>
      <c r="CB237" s="135"/>
      <c r="CC237" s="132"/>
      <c r="CD237" s="132"/>
      <c r="CE237" s="136"/>
      <c r="CF237" s="136"/>
      <c r="CG237" s="136"/>
      <c r="CH237" s="135"/>
      <c r="CI237" s="129" t="s">
        <v>701</v>
      </c>
      <c r="CJ237" s="117">
        <v>45009</v>
      </c>
      <c r="CK237" s="117">
        <v>45009</v>
      </c>
      <c r="CL237" s="117"/>
      <c r="CM237" s="117">
        <v>45009</v>
      </c>
      <c r="CN237" s="133">
        <v>100</v>
      </c>
      <c r="CO237" s="117">
        <v>45009</v>
      </c>
      <c r="CP237" s="117"/>
      <c r="CQ237" s="117">
        <v>45038</v>
      </c>
      <c r="CR237" s="117">
        <v>45038</v>
      </c>
      <c r="CS237" s="117"/>
      <c r="CT237" s="117">
        <v>45038</v>
      </c>
      <c r="CU237" s="133">
        <v>100</v>
      </c>
      <c r="CV237" s="117">
        <v>45038</v>
      </c>
      <c r="CW237" s="117"/>
      <c r="CX237" s="147"/>
      <c r="CY237" s="149"/>
      <c r="CZ237" s="117">
        <v>45009</v>
      </c>
      <c r="DA237" s="117">
        <v>45009</v>
      </c>
      <c r="DB237" s="117"/>
      <c r="DC237" s="117">
        <v>45009</v>
      </c>
      <c r="DD237" s="133">
        <v>100</v>
      </c>
      <c r="DE237" s="117">
        <v>45009</v>
      </c>
      <c r="DF237" s="138"/>
      <c r="DG237" s="138">
        <v>45019</v>
      </c>
      <c r="DH237" s="139" t="s">
        <v>4413</v>
      </c>
      <c r="DI237" s="117">
        <v>45035</v>
      </c>
      <c r="DJ237" s="117">
        <v>45035</v>
      </c>
      <c r="DK237" s="117">
        <v>45035</v>
      </c>
      <c r="DL237" s="117">
        <v>45035</v>
      </c>
      <c r="DM237" s="117"/>
      <c r="DN237" s="117"/>
      <c r="DO237" s="117"/>
      <c r="DP237" s="117"/>
      <c r="DQ237" s="140"/>
      <c r="DR237" s="117"/>
      <c r="DS237" s="117"/>
      <c r="DT237" s="117"/>
      <c r="DU237" s="117"/>
      <c r="DV237" s="117"/>
      <c r="DW237" s="117"/>
      <c r="DX237" s="133"/>
      <c r="DY237" s="117"/>
      <c r="DZ237" s="117"/>
      <c r="EA237" s="117">
        <v>45043</v>
      </c>
      <c r="EB237" s="117">
        <v>45043</v>
      </c>
      <c r="EC237" s="117"/>
      <c r="ED237" s="117">
        <v>45043</v>
      </c>
      <c r="EE237" s="116">
        <v>100</v>
      </c>
      <c r="EF237" s="117">
        <v>45043</v>
      </c>
      <c r="EG237" s="117" t="s">
        <v>4465</v>
      </c>
      <c r="EH237" s="117">
        <v>45052</v>
      </c>
      <c r="EI237" s="117">
        <v>45052</v>
      </c>
      <c r="EJ237" s="117">
        <v>45052</v>
      </c>
      <c r="EK237" s="117">
        <v>45053</v>
      </c>
      <c r="EL237" s="116">
        <v>60</v>
      </c>
      <c r="EM237" s="117"/>
      <c r="EN237" s="122" t="s">
        <v>4551</v>
      </c>
      <c r="EO237" s="141"/>
      <c r="EP237" s="141"/>
      <c r="EQ237" s="141"/>
      <c r="ER237" s="141"/>
      <c r="ES237" s="141"/>
      <c r="ET237" s="141"/>
      <c r="EU237" s="141"/>
      <c r="EV237" s="117"/>
      <c r="EW237" s="117"/>
      <c r="EX237" s="117"/>
      <c r="EY237" s="117"/>
      <c r="EZ237" s="117"/>
      <c r="FA237" s="117"/>
      <c r="FB237" s="117"/>
      <c r="FC237" s="117"/>
      <c r="FD237" s="117"/>
      <c r="FE237" s="117"/>
      <c r="FF237" s="117"/>
      <c r="FG237" s="133"/>
      <c r="FH237" s="133"/>
      <c r="FI237" s="117"/>
      <c r="FJ237" s="142"/>
      <c r="FK237" s="142"/>
      <c r="FL237" s="143"/>
      <c r="FM237" s="143"/>
      <c r="FN237" s="139"/>
      <c r="FO237" s="142"/>
      <c r="FP237" s="142"/>
      <c r="FQ237" s="143"/>
      <c r="FR237" s="143"/>
      <c r="FS237" s="139"/>
    </row>
    <row r="238" spans="1:175" ht="20.100000000000001" customHeight="1" x14ac:dyDescent="0.5">
      <c r="A238" s="109">
        <v>237</v>
      </c>
      <c r="B238" s="109" t="s">
        <v>674</v>
      </c>
      <c r="C238" s="109">
        <v>237</v>
      </c>
      <c r="D238" s="110" t="s">
        <v>675</v>
      </c>
      <c r="E238" s="110" t="s">
        <v>676</v>
      </c>
      <c r="F238" s="110" t="s">
        <v>1302</v>
      </c>
      <c r="G238" s="111" t="s">
        <v>304</v>
      </c>
      <c r="H238" s="110" t="s">
        <v>1203</v>
      </c>
      <c r="I238" s="110" t="s">
        <v>2866</v>
      </c>
      <c r="J238" s="110"/>
      <c r="K238" s="111" t="s">
        <v>2867</v>
      </c>
      <c r="L238" s="111" t="s">
        <v>2828</v>
      </c>
      <c r="M238" s="111"/>
      <c r="N238" s="111" t="s">
        <v>1306</v>
      </c>
      <c r="O238" s="111" t="s">
        <v>2868</v>
      </c>
      <c r="P238" s="113">
        <v>13.988728967625701</v>
      </c>
      <c r="Q238" s="113">
        <v>102.00589460949899</v>
      </c>
      <c r="R238" s="114" t="s">
        <v>2869</v>
      </c>
      <c r="S238" s="114" t="s">
        <v>2870</v>
      </c>
      <c r="T238" s="115" t="s">
        <v>2871</v>
      </c>
      <c r="U238" s="115" t="s">
        <v>2872</v>
      </c>
      <c r="V238" s="115"/>
      <c r="W238" s="115" t="s">
        <v>2873</v>
      </c>
      <c r="X238" s="115"/>
      <c r="Y238" s="115"/>
      <c r="Z238" s="181"/>
      <c r="AA238" s="181"/>
      <c r="AB238" s="115"/>
      <c r="AC238" s="115"/>
      <c r="AD238" s="312" t="s">
        <v>1775</v>
      </c>
      <c r="AE238" s="166" t="s">
        <v>1776</v>
      </c>
      <c r="AF238" s="117">
        <v>44980</v>
      </c>
      <c r="AG238" s="132">
        <v>44980</v>
      </c>
      <c r="AH238" s="118" t="s">
        <v>691</v>
      </c>
      <c r="AI238" s="118" t="s">
        <v>692</v>
      </c>
      <c r="AJ238" s="145">
        <v>6</v>
      </c>
      <c r="AK238" s="146">
        <v>7</v>
      </c>
      <c r="AL238" s="146">
        <v>2.8</v>
      </c>
      <c r="AM238" s="146">
        <v>42</v>
      </c>
      <c r="AN238" s="147">
        <v>1</v>
      </c>
      <c r="AO238" s="147">
        <v>2</v>
      </c>
      <c r="AP238" s="116" t="s">
        <v>2874</v>
      </c>
      <c r="AQ238" s="147" t="s">
        <v>1368</v>
      </c>
      <c r="AR238" s="147">
        <v>3</v>
      </c>
      <c r="AS238" s="149"/>
      <c r="AT238" s="122">
        <v>44981</v>
      </c>
      <c r="AU238" s="142"/>
      <c r="AV238" s="149" t="s">
        <v>696</v>
      </c>
      <c r="AW238" s="150" t="s">
        <v>753</v>
      </c>
      <c r="AX238" s="149"/>
      <c r="AY238" s="149"/>
      <c r="AZ238" s="149"/>
      <c r="BA238" s="149"/>
      <c r="BB238" s="149"/>
      <c r="BC238" s="149"/>
      <c r="BD238" s="150"/>
      <c r="BE238" s="150"/>
      <c r="BF238" s="150"/>
      <c r="BG238" s="163" t="s">
        <v>614</v>
      </c>
      <c r="BH238" s="151" t="s">
        <v>1964</v>
      </c>
      <c r="BI238" s="151" t="s">
        <v>701</v>
      </c>
      <c r="BJ238" s="152"/>
      <c r="BK238" s="152"/>
      <c r="BL238" s="153"/>
      <c r="BM238" s="154"/>
      <c r="BN238" s="111" t="s">
        <v>2868</v>
      </c>
      <c r="BO238" s="226" t="s">
        <v>2868</v>
      </c>
      <c r="BP238" s="130"/>
      <c r="BQ238" s="116" t="s">
        <v>704</v>
      </c>
      <c r="BR238" s="116" t="s">
        <v>705</v>
      </c>
      <c r="BS238" s="132">
        <v>44980</v>
      </c>
      <c r="BT238" s="133">
        <v>100</v>
      </c>
      <c r="BU238" s="132">
        <v>44980</v>
      </c>
      <c r="BV238" s="132" t="s">
        <v>614</v>
      </c>
      <c r="BW238" s="132" t="s">
        <v>1155</v>
      </c>
      <c r="BX238" s="134"/>
      <c r="BY238" s="134"/>
      <c r="BZ238" s="134"/>
      <c r="CA238" s="132"/>
      <c r="CB238" s="171"/>
      <c r="CC238" s="172"/>
      <c r="CD238" s="172"/>
      <c r="CE238" s="173"/>
      <c r="CF238" s="173"/>
      <c r="CG238" s="173"/>
      <c r="CH238" s="171" t="s">
        <v>2875</v>
      </c>
      <c r="CI238" s="129" t="s">
        <v>701</v>
      </c>
      <c r="CJ238" s="117">
        <v>45001</v>
      </c>
      <c r="CK238" s="117">
        <v>45001</v>
      </c>
      <c r="CL238" s="132"/>
      <c r="CM238" s="117">
        <v>45001</v>
      </c>
      <c r="CN238" s="133">
        <v>100</v>
      </c>
      <c r="CO238" s="117">
        <v>45001</v>
      </c>
      <c r="CP238" s="117"/>
      <c r="CQ238" s="117">
        <v>45016</v>
      </c>
      <c r="CR238" s="117">
        <v>45016</v>
      </c>
      <c r="CS238" s="117"/>
      <c r="CT238" s="117">
        <v>45016</v>
      </c>
      <c r="CU238" s="133">
        <v>100</v>
      </c>
      <c r="CV238" s="117">
        <v>45016</v>
      </c>
      <c r="CW238" s="117" t="s">
        <v>727</v>
      </c>
      <c r="CX238" s="147"/>
      <c r="CY238" s="149"/>
      <c r="CZ238" s="117">
        <v>45001</v>
      </c>
      <c r="DA238" s="117">
        <v>45001</v>
      </c>
      <c r="DB238" s="117"/>
      <c r="DC238" s="117">
        <v>45001</v>
      </c>
      <c r="DD238" s="133">
        <v>100</v>
      </c>
      <c r="DE238" s="117">
        <v>45001</v>
      </c>
      <c r="DF238" s="138"/>
      <c r="DG238" s="138">
        <v>45007</v>
      </c>
      <c r="DH238" s="139" t="s">
        <v>4446</v>
      </c>
      <c r="DI238" s="117">
        <v>45021</v>
      </c>
      <c r="DJ238" s="117">
        <v>45021</v>
      </c>
      <c r="DK238" s="117">
        <v>45021</v>
      </c>
      <c r="DL238" s="117">
        <v>45021</v>
      </c>
      <c r="DM238" s="117"/>
      <c r="DN238" s="117"/>
      <c r="DO238" s="117"/>
      <c r="DP238" s="117"/>
      <c r="DQ238" s="140"/>
      <c r="DR238" s="117"/>
      <c r="DS238" s="117"/>
      <c r="DT238" s="117">
        <v>45017</v>
      </c>
      <c r="DU238" s="117">
        <v>45017</v>
      </c>
      <c r="DV238" s="117"/>
      <c r="DW238" s="117">
        <v>45017</v>
      </c>
      <c r="DX238" s="133">
        <v>100</v>
      </c>
      <c r="DY238" s="117">
        <v>45017</v>
      </c>
      <c r="DZ238" s="117"/>
      <c r="EA238" s="117">
        <v>45043</v>
      </c>
      <c r="EB238" s="117">
        <v>45043</v>
      </c>
      <c r="EC238" s="117"/>
      <c r="ED238" s="117">
        <v>45043</v>
      </c>
      <c r="EE238" s="116">
        <v>100</v>
      </c>
      <c r="EF238" s="117">
        <v>45043</v>
      </c>
      <c r="EG238" s="117" t="s">
        <v>4552</v>
      </c>
      <c r="EH238" s="117">
        <v>45049</v>
      </c>
      <c r="EI238" s="117">
        <v>45049</v>
      </c>
      <c r="EJ238" s="117">
        <v>45049</v>
      </c>
      <c r="EK238" s="117">
        <v>45050</v>
      </c>
      <c r="EL238" s="116">
        <v>60</v>
      </c>
      <c r="EM238" s="117"/>
      <c r="EN238" s="122" t="s">
        <v>4553</v>
      </c>
      <c r="EO238" s="141"/>
      <c r="EP238" s="141"/>
      <c r="EQ238" s="141"/>
      <c r="ER238" s="141"/>
      <c r="ES238" s="141"/>
      <c r="ET238" s="141"/>
      <c r="EU238" s="141"/>
      <c r="EV238" s="117"/>
      <c r="EW238" s="117"/>
      <c r="EX238" s="117"/>
      <c r="EY238" s="117"/>
      <c r="EZ238" s="117"/>
      <c r="FA238" s="117"/>
      <c r="FB238" s="117"/>
      <c r="FC238" s="117"/>
      <c r="FD238" s="117"/>
      <c r="FE238" s="117"/>
      <c r="FF238" s="117"/>
      <c r="FG238" s="133"/>
      <c r="FH238" s="133"/>
      <c r="FI238" s="117"/>
      <c r="FJ238" s="142"/>
      <c r="FK238" s="142"/>
      <c r="FL238" s="143">
        <v>243347</v>
      </c>
      <c r="FM238" s="143">
        <v>243347</v>
      </c>
      <c r="FN238" s="139" t="s">
        <v>708</v>
      </c>
      <c r="FO238" s="142"/>
      <c r="FP238" s="142"/>
      <c r="FQ238" s="143">
        <v>243347</v>
      </c>
      <c r="FR238" s="143">
        <v>243347</v>
      </c>
      <c r="FS238" s="139" t="s">
        <v>708</v>
      </c>
    </row>
    <row r="239" spans="1:175" ht="20.100000000000001" customHeight="1" x14ac:dyDescent="0.5">
      <c r="A239" s="109">
        <v>238</v>
      </c>
      <c r="B239" s="109" t="s">
        <v>674</v>
      </c>
      <c r="C239" s="109">
        <v>238</v>
      </c>
      <c r="D239" s="110" t="s">
        <v>675</v>
      </c>
      <c r="E239" s="110" t="s">
        <v>676</v>
      </c>
      <c r="F239" s="110" t="s">
        <v>1302</v>
      </c>
      <c r="G239" s="111" t="s">
        <v>304</v>
      </c>
      <c r="H239" s="110" t="s">
        <v>2876</v>
      </c>
      <c r="I239" s="110" t="s">
        <v>2877</v>
      </c>
      <c r="J239" s="110"/>
      <c r="K239" s="111" t="s">
        <v>2878</v>
      </c>
      <c r="L239" s="111" t="s">
        <v>2828</v>
      </c>
      <c r="M239" s="111"/>
      <c r="N239" s="111" t="s">
        <v>1306</v>
      </c>
      <c r="O239" s="111" t="s">
        <v>2880</v>
      </c>
      <c r="P239" s="113">
        <v>13.967673400317899</v>
      </c>
      <c r="Q239" s="113">
        <v>102.027985563611</v>
      </c>
      <c r="R239" s="114" t="s">
        <v>2881</v>
      </c>
      <c r="S239" s="114" t="s">
        <v>2882</v>
      </c>
      <c r="T239" s="115" t="s">
        <v>2883</v>
      </c>
      <c r="U239" s="115" t="s">
        <v>2884</v>
      </c>
      <c r="V239" s="115"/>
      <c r="W239" s="115" t="s">
        <v>2885</v>
      </c>
      <c r="X239" s="115"/>
      <c r="Y239" s="115"/>
      <c r="Z239" s="181"/>
      <c r="AA239" s="181"/>
      <c r="AB239" s="115"/>
      <c r="AC239" s="115"/>
      <c r="AD239" s="312" t="s">
        <v>1775</v>
      </c>
      <c r="AE239" s="166" t="s">
        <v>1776</v>
      </c>
      <c r="AF239" s="117">
        <v>44980</v>
      </c>
      <c r="AG239" s="132">
        <v>44980</v>
      </c>
      <c r="AH239" s="118" t="s">
        <v>691</v>
      </c>
      <c r="AI239" s="118" t="s">
        <v>692</v>
      </c>
      <c r="AJ239" s="145">
        <v>6</v>
      </c>
      <c r="AK239" s="146">
        <v>9</v>
      </c>
      <c r="AL239" s="146">
        <v>4.5</v>
      </c>
      <c r="AM239" s="146">
        <v>54</v>
      </c>
      <c r="AN239" s="147">
        <v>1</v>
      </c>
      <c r="AO239" s="147">
        <v>1</v>
      </c>
      <c r="AP239" s="116" t="s">
        <v>777</v>
      </c>
      <c r="AQ239" s="147" t="s">
        <v>2886</v>
      </c>
      <c r="AR239" s="147">
        <v>3</v>
      </c>
      <c r="AS239" s="149"/>
      <c r="AT239" s="122">
        <v>44981</v>
      </c>
      <c r="AU239" s="142"/>
      <c r="AV239" s="149" t="s">
        <v>696</v>
      </c>
      <c r="AW239" s="150" t="s">
        <v>849</v>
      </c>
      <c r="AX239" s="147" t="s">
        <v>1057</v>
      </c>
      <c r="AY239" s="147" t="s">
        <v>2887</v>
      </c>
      <c r="AZ239" s="149"/>
      <c r="BA239" s="149"/>
      <c r="BB239" s="147" t="s">
        <v>697</v>
      </c>
      <c r="BC239" s="149"/>
      <c r="BD239" s="150"/>
      <c r="BE239" s="150"/>
      <c r="BF239" s="150"/>
      <c r="BG239" s="151" t="s">
        <v>699</v>
      </c>
      <c r="BH239" s="163" t="s">
        <v>1964</v>
      </c>
      <c r="BI239" s="151" t="s">
        <v>701</v>
      </c>
      <c r="BJ239" s="152"/>
      <c r="BK239" s="152"/>
      <c r="BL239" s="153"/>
      <c r="BM239" s="154"/>
      <c r="BN239" s="111" t="s">
        <v>2880</v>
      </c>
      <c r="BO239" s="131" t="s">
        <v>2879</v>
      </c>
      <c r="BP239" s="131" t="s">
        <v>703</v>
      </c>
      <c r="BQ239" s="116" t="s">
        <v>704</v>
      </c>
      <c r="BR239" s="116" t="s">
        <v>705</v>
      </c>
      <c r="BS239" s="132">
        <v>44980</v>
      </c>
      <c r="BT239" s="133">
        <v>100</v>
      </c>
      <c r="BU239" s="132">
        <v>44980</v>
      </c>
      <c r="BV239" s="132"/>
      <c r="BW239" s="132"/>
      <c r="BX239" s="134"/>
      <c r="BY239" s="134"/>
      <c r="BZ239" s="134"/>
      <c r="CA239" s="132"/>
      <c r="CB239" s="135"/>
      <c r="CC239" s="132"/>
      <c r="CD239" s="132"/>
      <c r="CE239" s="136"/>
      <c r="CF239" s="136"/>
      <c r="CG239" s="136"/>
      <c r="CH239" s="135"/>
      <c r="CI239" s="129" t="s">
        <v>701</v>
      </c>
      <c r="CJ239" s="117">
        <v>45009</v>
      </c>
      <c r="CK239" s="117">
        <v>45009</v>
      </c>
      <c r="CL239" s="117"/>
      <c r="CM239" s="117">
        <v>45009</v>
      </c>
      <c r="CN239" s="133">
        <v>100</v>
      </c>
      <c r="CO239" s="117">
        <v>45009</v>
      </c>
      <c r="CP239" s="117"/>
      <c r="CQ239" s="117">
        <v>45036</v>
      </c>
      <c r="CR239" s="117">
        <v>45036</v>
      </c>
      <c r="CS239" s="117"/>
      <c r="CT239" s="117">
        <v>45036</v>
      </c>
      <c r="CU239" s="133">
        <v>100</v>
      </c>
      <c r="CV239" s="117">
        <v>45036</v>
      </c>
      <c r="CW239" s="117"/>
      <c r="CX239" s="147" t="s">
        <v>1057</v>
      </c>
      <c r="CY239" s="149" t="s">
        <v>2887</v>
      </c>
      <c r="CZ239" s="117">
        <v>45009</v>
      </c>
      <c r="DA239" s="117">
        <v>45009</v>
      </c>
      <c r="DB239" s="117"/>
      <c r="DC239" s="117">
        <v>45009</v>
      </c>
      <c r="DD239" s="133">
        <v>100</v>
      </c>
      <c r="DE239" s="117">
        <v>45009</v>
      </c>
      <c r="DF239" s="138"/>
      <c r="DG239" s="138">
        <v>45019</v>
      </c>
      <c r="DH239" s="139" t="s">
        <v>4413</v>
      </c>
      <c r="DI239" s="117">
        <v>45035</v>
      </c>
      <c r="DJ239" s="117">
        <v>45035</v>
      </c>
      <c r="DK239" s="117">
        <v>45035</v>
      </c>
      <c r="DL239" s="117">
        <v>45035</v>
      </c>
      <c r="DM239" s="117"/>
      <c r="DN239" s="117"/>
      <c r="DO239" s="117"/>
      <c r="DP239" s="117"/>
      <c r="DQ239" s="140"/>
      <c r="DR239" s="117"/>
      <c r="DS239" s="117"/>
      <c r="DT239" s="117">
        <v>45054</v>
      </c>
      <c r="DU239" s="117">
        <v>45054</v>
      </c>
      <c r="DV239" s="117"/>
      <c r="DW239" s="117">
        <v>45054</v>
      </c>
      <c r="DX239" s="133">
        <v>100</v>
      </c>
      <c r="DY239" s="117">
        <v>45054</v>
      </c>
      <c r="DZ239" s="117"/>
      <c r="EA239" s="117">
        <v>45043</v>
      </c>
      <c r="EB239" s="117">
        <v>45043</v>
      </c>
      <c r="EC239" s="117"/>
      <c r="ED239" s="117">
        <v>45043</v>
      </c>
      <c r="EE239" s="116">
        <v>100</v>
      </c>
      <c r="EF239" s="117">
        <v>45043</v>
      </c>
      <c r="EG239" s="117" t="s">
        <v>4552</v>
      </c>
      <c r="EH239" s="117">
        <v>45050</v>
      </c>
      <c r="EI239" s="117">
        <v>45050</v>
      </c>
      <c r="EJ239" s="117">
        <v>45050</v>
      </c>
      <c r="EK239" s="117">
        <v>45051</v>
      </c>
      <c r="EL239" s="116">
        <v>60</v>
      </c>
      <c r="EM239" s="117"/>
      <c r="EN239" s="122" t="s">
        <v>4550</v>
      </c>
      <c r="EO239" s="141"/>
      <c r="EP239" s="141"/>
      <c r="EQ239" s="141"/>
      <c r="ER239" s="141"/>
      <c r="ES239" s="141"/>
      <c r="ET239" s="141"/>
      <c r="EU239" s="141"/>
      <c r="EV239" s="117"/>
      <c r="EW239" s="117"/>
      <c r="EX239" s="117"/>
      <c r="EY239" s="117"/>
      <c r="EZ239" s="117"/>
      <c r="FA239" s="117"/>
      <c r="FB239" s="117"/>
      <c r="FC239" s="117"/>
      <c r="FD239" s="117"/>
      <c r="FE239" s="117"/>
      <c r="FF239" s="117"/>
      <c r="FG239" s="133"/>
      <c r="FH239" s="133"/>
      <c r="FI239" s="117"/>
      <c r="FJ239" s="142"/>
      <c r="FK239" s="142"/>
      <c r="FL239" s="143">
        <v>243346</v>
      </c>
      <c r="FM239" s="143">
        <v>243346</v>
      </c>
      <c r="FN239" s="139" t="s">
        <v>708</v>
      </c>
      <c r="FO239" s="142"/>
      <c r="FP239" s="142"/>
      <c r="FQ239" s="143">
        <v>243346</v>
      </c>
      <c r="FR239" s="143">
        <v>243346</v>
      </c>
      <c r="FS239" s="157" t="s">
        <v>729</v>
      </c>
    </row>
    <row r="240" spans="1:175" ht="20.100000000000001" customHeight="1" x14ac:dyDescent="0.5">
      <c r="A240" s="109">
        <v>239</v>
      </c>
      <c r="B240" s="109" t="s">
        <v>674</v>
      </c>
      <c r="C240" s="109">
        <v>239</v>
      </c>
      <c r="D240" s="110" t="s">
        <v>675</v>
      </c>
      <c r="E240" s="110" t="s">
        <v>676</v>
      </c>
      <c r="F240" s="110" t="s">
        <v>1302</v>
      </c>
      <c r="G240" s="111" t="s">
        <v>304</v>
      </c>
      <c r="H240" s="110" t="s">
        <v>2888</v>
      </c>
      <c r="I240" s="110" t="s">
        <v>2888</v>
      </c>
      <c r="J240" s="110"/>
      <c r="K240" s="111" t="s">
        <v>2889</v>
      </c>
      <c r="L240" s="111" t="s">
        <v>2848</v>
      </c>
      <c r="M240" s="111"/>
      <c r="N240" s="111" t="s">
        <v>1306</v>
      </c>
      <c r="O240" s="111" t="s">
        <v>2890</v>
      </c>
      <c r="P240" s="113">
        <v>13.5217725214855</v>
      </c>
      <c r="Q240" s="113">
        <v>102.171466851817</v>
      </c>
      <c r="R240" s="114" t="s">
        <v>2891</v>
      </c>
      <c r="S240" s="114" t="s">
        <v>2892</v>
      </c>
      <c r="T240" s="115" t="s">
        <v>2893</v>
      </c>
      <c r="U240" s="115" t="s">
        <v>2894</v>
      </c>
      <c r="V240" s="115"/>
      <c r="W240" s="115" t="s">
        <v>2895</v>
      </c>
      <c r="X240" s="115"/>
      <c r="Y240" s="115"/>
      <c r="Z240" s="181"/>
      <c r="AA240" s="181"/>
      <c r="AB240" s="115"/>
      <c r="AC240" s="115"/>
      <c r="AD240" s="312" t="s">
        <v>1775</v>
      </c>
      <c r="AE240" s="166" t="s">
        <v>1776</v>
      </c>
      <c r="AF240" s="117" t="s">
        <v>690</v>
      </c>
      <c r="AG240" s="132">
        <v>44979</v>
      </c>
      <c r="AH240" s="118" t="s">
        <v>691</v>
      </c>
      <c r="AI240" s="118" t="s">
        <v>692</v>
      </c>
      <c r="AJ240" s="145">
        <v>8</v>
      </c>
      <c r="AK240" s="146">
        <v>8</v>
      </c>
      <c r="AL240" s="146">
        <v>3.9</v>
      </c>
      <c r="AM240" s="146">
        <v>64</v>
      </c>
      <c r="AN240" s="147">
        <v>1</v>
      </c>
      <c r="AO240" s="147"/>
      <c r="AP240" s="116" t="s">
        <v>1749</v>
      </c>
      <c r="AQ240" s="147" t="s">
        <v>1368</v>
      </c>
      <c r="AR240" s="147">
        <v>3</v>
      </c>
      <c r="AS240" s="149"/>
      <c r="AT240" s="122">
        <v>44980</v>
      </c>
      <c r="AU240" s="142"/>
      <c r="AV240" s="149" t="s">
        <v>696</v>
      </c>
      <c r="AW240" s="150" t="s">
        <v>975</v>
      </c>
      <c r="AX240" s="149"/>
      <c r="AY240" s="149"/>
      <c r="AZ240" s="149"/>
      <c r="BA240" s="149"/>
      <c r="BB240" s="149"/>
      <c r="BC240" s="149"/>
      <c r="BD240" s="150" t="s">
        <v>698</v>
      </c>
      <c r="BE240" s="150"/>
      <c r="BF240" s="150"/>
      <c r="BG240" s="151" t="s">
        <v>699</v>
      </c>
      <c r="BH240" s="151" t="s">
        <v>1964</v>
      </c>
      <c r="BI240" s="151" t="s">
        <v>701</v>
      </c>
      <c r="BJ240" s="152"/>
      <c r="BK240" s="152"/>
      <c r="BL240" s="153"/>
      <c r="BM240" s="154"/>
      <c r="BN240" s="111" t="s">
        <v>2890</v>
      </c>
      <c r="BO240" s="226" t="s">
        <v>2890</v>
      </c>
      <c r="BP240" s="130"/>
      <c r="BQ240" s="116" t="s">
        <v>704</v>
      </c>
      <c r="BR240" s="116" t="s">
        <v>705</v>
      </c>
      <c r="BS240" s="132">
        <v>44979</v>
      </c>
      <c r="BT240" s="133">
        <v>100</v>
      </c>
      <c r="BU240" s="132">
        <v>44979</v>
      </c>
      <c r="BV240" s="132"/>
      <c r="BW240" s="132"/>
      <c r="BX240" s="134"/>
      <c r="BY240" s="134"/>
      <c r="BZ240" s="134"/>
      <c r="CA240" s="132"/>
      <c r="CB240" s="135"/>
      <c r="CC240" s="132"/>
      <c r="CD240" s="132"/>
      <c r="CE240" s="136"/>
      <c r="CF240" s="136"/>
      <c r="CG240" s="136"/>
      <c r="CH240" s="135"/>
      <c r="CI240" s="129" t="s">
        <v>701</v>
      </c>
      <c r="CJ240" s="132">
        <v>45000</v>
      </c>
      <c r="CK240" s="132">
        <v>45000</v>
      </c>
      <c r="CL240" s="132"/>
      <c r="CM240" s="132">
        <v>45000</v>
      </c>
      <c r="CN240" s="133">
        <v>100</v>
      </c>
      <c r="CO240" s="132">
        <v>45000</v>
      </c>
      <c r="CP240" s="117"/>
      <c r="CQ240" s="132">
        <v>45019</v>
      </c>
      <c r="CR240" s="132">
        <v>45019</v>
      </c>
      <c r="CS240" s="117"/>
      <c r="CT240" s="132">
        <v>45019</v>
      </c>
      <c r="CU240" s="133">
        <v>100</v>
      </c>
      <c r="CV240" s="132">
        <v>45019</v>
      </c>
      <c r="CW240" s="117"/>
      <c r="CX240" s="147"/>
      <c r="CY240" s="149"/>
      <c r="CZ240" s="117">
        <v>45002</v>
      </c>
      <c r="DA240" s="117">
        <v>45002</v>
      </c>
      <c r="DB240" s="117"/>
      <c r="DC240" s="117">
        <v>45002</v>
      </c>
      <c r="DD240" s="133">
        <v>100</v>
      </c>
      <c r="DE240" s="117">
        <v>45003</v>
      </c>
      <c r="DF240" s="138"/>
      <c r="DG240" s="138">
        <v>45012</v>
      </c>
      <c r="DH240" s="139" t="s">
        <v>4383</v>
      </c>
      <c r="DI240" s="117">
        <v>45040</v>
      </c>
      <c r="DJ240" s="117">
        <v>45040</v>
      </c>
      <c r="DK240" s="117">
        <v>45040</v>
      </c>
      <c r="DL240" s="117">
        <v>45040</v>
      </c>
      <c r="DM240" s="117"/>
      <c r="DN240" s="117"/>
      <c r="DO240" s="117"/>
      <c r="DP240" s="117"/>
      <c r="DQ240" s="140"/>
      <c r="DR240" s="117"/>
      <c r="DS240" s="117"/>
      <c r="DT240" s="117"/>
      <c r="DU240" s="117"/>
      <c r="DV240" s="117"/>
      <c r="DW240" s="117"/>
      <c r="DX240" s="133"/>
      <c r="DY240" s="117"/>
      <c r="DZ240" s="117"/>
      <c r="EA240" s="117">
        <v>45043</v>
      </c>
      <c r="EB240" s="117">
        <v>45043</v>
      </c>
      <c r="EC240" s="117"/>
      <c r="ED240" s="117">
        <v>45043</v>
      </c>
      <c r="EE240" s="116">
        <v>100</v>
      </c>
      <c r="EF240" s="117">
        <v>45043</v>
      </c>
      <c r="EG240" s="117" t="s">
        <v>4548</v>
      </c>
      <c r="EH240" s="117">
        <v>45051</v>
      </c>
      <c r="EI240" s="117">
        <v>45051</v>
      </c>
      <c r="EJ240" s="117">
        <v>45051</v>
      </c>
      <c r="EK240" s="117">
        <v>45052</v>
      </c>
      <c r="EL240" s="116">
        <v>60</v>
      </c>
      <c r="EM240" s="117"/>
      <c r="EN240" s="122" t="s">
        <v>4449</v>
      </c>
      <c r="EO240" s="141"/>
      <c r="EP240" s="141"/>
      <c r="EQ240" s="141"/>
      <c r="ER240" s="141"/>
      <c r="ES240" s="141"/>
      <c r="ET240" s="141"/>
      <c r="EU240" s="141"/>
      <c r="EV240" s="117"/>
      <c r="EW240" s="117"/>
      <c r="EX240" s="117"/>
      <c r="EY240" s="117"/>
      <c r="EZ240" s="117"/>
      <c r="FA240" s="117"/>
      <c r="FB240" s="117"/>
      <c r="FC240" s="117"/>
      <c r="FD240" s="117"/>
      <c r="FE240" s="117"/>
      <c r="FF240" s="117"/>
      <c r="FG240" s="133"/>
      <c r="FH240" s="133"/>
      <c r="FI240" s="117"/>
      <c r="FJ240" s="142"/>
      <c r="FK240" s="142"/>
      <c r="FL240" s="143"/>
      <c r="FM240" s="143"/>
      <c r="FN240" s="139"/>
      <c r="FO240" s="142"/>
      <c r="FP240" s="142"/>
      <c r="FQ240" s="143"/>
      <c r="FR240" s="143"/>
      <c r="FS240" s="139"/>
    </row>
    <row r="241" spans="1:175" ht="20.100000000000001" customHeight="1" x14ac:dyDescent="0.5">
      <c r="A241" s="109">
        <v>240</v>
      </c>
      <c r="B241" s="109" t="s">
        <v>674</v>
      </c>
      <c r="C241" s="109">
        <v>240</v>
      </c>
      <c r="D241" s="110" t="s">
        <v>675</v>
      </c>
      <c r="E241" s="110" t="s">
        <v>676</v>
      </c>
      <c r="F241" s="110" t="s">
        <v>1302</v>
      </c>
      <c r="G241" s="111" t="s">
        <v>304</v>
      </c>
      <c r="H241" s="110" t="s">
        <v>2896</v>
      </c>
      <c r="I241" s="110" t="s">
        <v>2896</v>
      </c>
      <c r="J241" s="110"/>
      <c r="K241" s="111" t="s">
        <v>2897</v>
      </c>
      <c r="L241" s="111" t="s">
        <v>2828</v>
      </c>
      <c r="M241" s="111" t="s">
        <v>912</v>
      </c>
      <c r="N241" s="111" t="s">
        <v>1306</v>
      </c>
      <c r="O241" s="111" t="s">
        <v>2898</v>
      </c>
      <c r="P241" s="113">
        <v>13.356084450905</v>
      </c>
      <c r="Q241" s="113">
        <v>102.188007495995</v>
      </c>
      <c r="R241" s="114" t="s">
        <v>2899</v>
      </c>
      <c r="S241" s="114" t="s">
        <v>2900</v>
      </c>
      <c r="T241" s="115" t="s">
        <v>2901</v>
      </c>
      <c r="U241" s="115" t="s">
        <v>2902</v>
      </c>
      <c r="V241" s="115"/>
      <c r="W241" s="115" t="s">
        <v>2903</v>
      </c>
      <c r="X241" s="115"/>
      <c r="Y241" s="115"/>
      <c r="Z241" s="181"/>
      <c r="AA241" s="181"/>
      <c r="AB241" s="115"/>
      <c r="AC241" s="115"/>
      <c r="AD241" s="312" t="s">
        <v>1775</v>
      </c>
      <c r="AE241" s="166" t="s">
        <v>1776</v>
      </c>
      <c r="AF241" s="117">
        <v>44980</v>
      </c>
      <c r="AG241" s="132">
        <v>44979</v>
      </c>
      <c r="AH241" s="118" t="s">
        <v>691</v>
      </c>
      <c r="AI241" s="118" t="s">
        <v>692</v>
      </c>
      <c r="AJ241" s="145">
        <v>9</v>
      </c>
      <c r="AK241" s="146">
        <v>12</v>
      </c>
      <c r="AL241" s="146">
        <v>3.9</v>
      </c>
      <c r="AM241" s="146">
        <v>108</v>
      </c>
      <c r="AN241" s="147">
        <v>1</v>
      </c>
      <c r="AO241" s="147"/>
      <c r="AP241" s="116" t="s">
        <v>2904</v>
      </c>
      <c r="AQ241" s="147" t="s">
        <v>1368</v>
      </c>
      <c r="AR241" s="147">
        <v>3</v>
      </c>
      <c r="AS241" s="149"/>
      <c r="AT241" s="122">
        <v>44980</v>
      </c>
      <c r="AU241" s="294" t="s">
        <v>2905</v>
      </c>
      <c r="AV241" s="149" t="s">
        <v>696</v>
      </c>
      <c r="AW241" s="150"/>
      <c r="AX241" s="149"/>
      <c r="AY241" s="149"/>
      <c r="AZ241" s="149"/>
      <c r="BA241" s="147" t="s">
        <v>697</v>
      </c>
      <c r="BB241" s="149"/>
      <c r="BC241" s="149"/>
      <c r="BD241" s="150" t="s">
        <v>698</v>
      </c>
      <c r="BE241" s="150"/>
      <c r="BF241" s="150"/>
      <c r="BG241" s="151" t="s">
        <v>699</v>
      </c>
      <c r="BH241" s="151" t="s">
        <v>1964</v>
      </c>
      <c r="BI241" s="151" t="s">
        <v>701</v>
      </c>
      <c r="BJ241" s="152"/>
      <c r="BK241" s="152"/>
      <c r="BL241" s="153"/>
      <c r="BM241" s="154"/>
      <c r="BN241" s="111" t="s">
        <v>2898</v>
      </c>
      <c r="BO241" s="226" t="s">
        <v>2898</v>
      </c>
      <c r="BP241" s="130"/>
      <c r="BQ241" s="116" t="s">
        <v>704</v>
      </c>
      <c r="BR241" s="116" t="s">
        <v>705</v>
      </c>
      <c r="BS241" s="132">
        <v>44985</v>
      </c>
      <c r="BT241" s="133">
        <v>100</v>
      </c>
      <c r="BU241" s="132">
        <v>44979</v>
      </c>
      <c r="BV241" s="132"/>
      <c r="BW241" s="132"/>
      <c r="BX241" s="134"/>
      <c r="BY241" s="134"/>
      <c r="BZ241" s="134"/>
      <c r="CA241" s="132"/>
      <c r="CB241" s="135"/>
      <c r="CC241" s="132"/>
      <c r="CD241" s="132"/>
      <c r="CE241" s="136"/>
      <c r="CF241" s="136"/>
      <c r="CG241" s="136"/>
      <c r="CH241" s="135"/>
      <c r="CI241" s="129" t="s">
        <v>701</v>
      </c>
      <c r="CJ241" s="117">
        <v>45003</v>
      </c>
      <c r="CK241" s="117">
        <v>45003</v>
      </c>
      <c r="CL241" s="132"/>
      <c r="CM241" s="117">
        <v>45003</v>
      </c>
      <c r="CN241" s="133">
        <v>100</v>
      </c>
      <c r="CO241" s="117">
        <v>45003</v>
      </c>
      <c r="CP241" s="117"/>
      <c r="CQ241" s="117">
        <v>45045</v>
      </c>
      <c r="CR241" s="117">
        <v>45045</v>
      </c>
      <c r="CS241" s="117"/>
      <c r="CT241" s="117">
        <v>45045</v>
      </c>
      <c r="CU241" s="133">
        <v>100</v>
      </c>
      <c r="CV241" s="117">
        <v>45045</v>
      </c>
      <c r="CW241" s="117"/>
      <c r="CX241" s="147"/>
      <c r="CY241" s="149"/>
      <c r="CZ241" s="117">
        <v>45003</v>
      </c>
      <c r="DA241" s="117">
        <v>45003</v>
      </c>
      <c r="DB241" s="117"/>
      <c r="DC241" s="117">
        <v>45003</v>
      </c>
      <c r="DD241" s="133">
        <v>100</v>
      </c>
      <c r="DE241" s="117">
        <v>45003</v>
      </c>
      <c r="DF241" s="138"/>
      <c r="DG241" s="138">
        <v>45019</v>
      </c>
      <c r="DH241" s="139" t="s">
        <v>4413</v>
      </c>
      <c r="DI241" s="117">
        <v>45036</v>
      </c>
      <c r="DJ241" s="117">
        <v>45036</v>
      </c>
      <c r="DK241" s="117">
        <v>45036</v>
      </c>
      <c r="DL241" s="117">
        <v>45036</v>
      </c>
      <c r="DM241" s="117"/>
      <c r="DN241" s="117"/>
      <c r="DO241" s="117"/>
      <c r="DP241" s="117"/>
      <c r="DQ241" s="140"/>
      <c r="DR241" s="117"/>
      <c r="DS241" s="117"/>
      <c r="DT241" s="117"/>
      <c r="DU241" s="117"/>
      <c r="DV241" s="117"/>
      <c r="DW241" s="117"/>
      <c r="DX241" s="133"/>
      <c r="DY241" s="117"/>
      <c r="DZ241" s="117"/>
      <c r="EA241" s="117">
        <v>45043</v>
      </c>
      <c r="EB241" s="117">
        <v>45043</v>
      </c>
      <c r="EC241" s="117"/>
      <c r="ED241" s="117">
        <v>45043</v>
      </c>
      <c r="EE241" s="116">
        <v>100</v>
      </c>
      <c r="EF241" s="117">
        <v>45043</v>
      </c>
      <c r="EG241" s="117" t="s">
        <v>4548</v>
      </c>
      <c r="EH241" s="222">
        <v>45053</v>
      </c>
      <c r="EI241" s="222">
        <v>45053</v>
      </c>
      <c r="EJ241" s="222">
        <v>45053</v>
      </c>
      <c r="EK241" s="222">
        <v>45054</v>
      </c>
      <c r="EL241" s="440">
        <v>60</v>
      </c>
      <c r="EM241" s="117"/>
      <c r="EN241" s="122" t="s">
        <v>4708</v>
      </c>
      <c r="EO241" s="141"/>
      <c r="EP241" s="141"/>
      <c r="EQ241" s="141"/>
      <c r="ER241" s="141"/>
      <c r="ES241" s="141"/>
      <c r="ET241" s="141"/>
      <c r="EU241" s="141"/>
      <c r="EV241" s="117"/>
      <c r="EW241" s="117"/>
      <c r="EX241" s="117"/>
      <c r="EY241" s="117"/>
      <c r="EZ241" s="117"/>
      <c r="FA241" s="117"/>
      <c r="FB241" s="117"/>
      <c r="FC241" s="117"/>
      <c r="FD241" s="117"/>
      <c r="FE241" s="117"/>
      <c r="FF241" s="117"/>
      <c r="FG241" s="133"/>
      <c r="FH241" s="133"/>
      <c r="FI241" s="117"/>
      <c r="FJ241" s="142"/>
      <c r="FK241" s="142"/>
      <c r="FL241" s="143"/>
      <c r="FM241" s="143"/>
      <c r="FN241" s="139"/>
      <c r="FO241" s="142"/>
      <c r="FP241" s="142"/>
      <c r="FQ241" s="143"/>
      <c r="FR241" s="143"/>
      <c r="FS241" s="139"/>
    </row>
    <row r="242" spans="1:175" ht="20.100000000000001" customHeight="1" x14ac:dyDescent="0.5">
      <c r="A242" s="109">
        <v>241</v>
      </c>
      <c r="B242" s="109" t="s">
        <v>674</v>
      </c>
      <c r="C242" s="109">
        <v>241</v>
      </c>
      <c r="D242" s="110" t="s">
        <v>675</v>
      </c>
      <c r="E242" s="110" t="s">
        <v>676</v>
      </c>
      <c r="F242" s="110" t="s">
        <v>1302</v>
      </c>
      <c r="G242" s="111" t="s">
        <v>304</v>
      </c>
      <c r="H242" s="110" t="s">
        <v>2906</v>
      </c>
      <c r="I242" s="110" t="s">
        <v>2906</v>
      </c>
      <c r="J242" s="110"/>
      <c r="K242" s="111" t="s">
        <v>2907</v>
      </c>
      <c r="L242" s="111" t="s">
        <v>2837</v>
      </c>
      <c r="M242" s="111" t="s">
        <v>912</v>
      </c>
      <c r="N242" s="111" t="s">
        <v>1306</v>
      </c>
      <c r="O242" s="111" t="s">
        <v>2908</v>
      </c>
      <c r="P242" s="113">
        <v>13.740761204491999</v>
      </c>
      <c r="Q242" s="113">
        <v>102.317766265312</v>
      </c>
      <c r="R242" s="114" t="s">
        <v>2909</v>
      </c>
      <c r="S242" s="114" t="s">
        <v>2910</v>
      </c>
      <c r="T242" s="115" t="s">
        <v>2911</v>
      </c>
      <c r="U242" s="115" t="s">
        <v>2912</v>
      </c>
      <c r="V242" s="115"/>
      <c r="W242" s="115" t="s">
        <v>2913</v>
      </c>
      <c r="X242" s="115"/>
      <c r="Y242" s="115"/>
      <c r="Z242" s="181"/>
      <c r="AA242" s="181"/>
      <c r="AB242" s="115"/>
      <c r="AC242" s="115"/>
      <c r="AD242" s="312" t="s">
        <v>1775</v>
      </c>
      <c r="AE242" s="166" t="s">
        <v>1776</v>
      </c>
      <c r="AF242" s="117" t="s">
        <v>690</v>
      </c>
      <c r="AG242" s="132">
        <v>44979</v>
      </c>
      <c r="AH242" s="118" t="s">
        <v>691</v>
      </c>
      <c r="AI242" s="118" t="s">
        <v>692</v>
      </c>
      <c r="AJ242" s="145">
        <v>6</v>
      </c>
      <c r="AK242" s="146">
        <v>9</v>
      </c>
      <c r="AL242" s="146">
        <v>4.5</v>
      </c>
      <c r="AM242" s="146">
        <v>54</v>
      </c>
      <c r="AN242" s="147">
        <v>1</v>
      </c>
      <c r="AO242" s="147">
        <v>1</v>
      </c>
      <c r="AP242" s="116" t="s">
        <v>2914</v>
      </c>
      <c r="AQ242" s="147"/>
      <c r="AR242" s="147">
        <v>3</v>
      </c>
      <c r="AS242" s="149"/>
      <c r="AT242" s="122">
        <v>44979</v>
      </c>
      <c r="AU242" s="148" t="s">
        <v>1316</v>
      </c>
      <c r="AV242" s="149" t="s">
        <v>696</v>
      </c>
      <c r="AW242" s="150"/>
      <c r="AX242" s="149"/>
      <c r="AY242" s="149"/>
      <c r="AZ242" s="149"/>
      <c r="BA242" s="147" t="s">
        <v>697</v>
      </c>
      <c r="BB242" s="149"/>
      <c r="BC242" s="149"/>
      <c r="BD242" s="150" t="s">
        <v>698</v>
      </c>
      <c r="BE242" s="150"/>
      <c r="BF242" s="150"/>
      <c r="BG242" s="151" t="s">
        <v>699</v>
      </c>
      <c r="BH242" s="151" t="s">
        <v>1964</v>
      </c>
      <c r="BI242" s="151" t="s">
        <v>701</v>
      </c>
      <c r="BJ242" s="152"/>
      <c r="BK242" s="152"/>
      <c r="BL242" s="153"/>
      <c r="BM242" s="154"/>
      <c r="BN242" s="111" t="s">
        <v>2908</v>
      </c>
      <c r="BO242" s="226" t="s">
        <v>2908</v>
      </c>
      <c r="BP242" s="130"/>
      <c r="BQ242" s="116" t="s">
        <v>704</v>
      </c>
      <c r="BR242" s="116" t="s">
        <v>705</v>
      </c>
      <c r="BS242" s="132">
        <v>44979</v>
      </c>
      <c r="BT242" s="133">
        <v>100</v>
      </c>
      <c r="BU242" s="132">
        <v>44979</v>
      </c>
      <c r="BV242" s="132"/>
      <c r="BW242" s="132"/>
      <c r="BX242" s="134"/>
      <c r="BY242" s="134"/>
      <c r="BZ242" s="134"/>
      <c r="CA242" s="132"/>
      <c r="CB242" s="135"/>
      <c r="CC242" s="132"/>
      <c r="CD242" s="132"/>
      <c r="CE242" s="136"/>
      <c r="CF242" s="136"/>
      <c r="CG242" s="136"/>
      <c r="CH242" s="135"/>
      <c r="CI242" s="129" t="s">
        <v>701</v>
      </c>
      <c r="CJ242" s="117">
        <v>45007</v>
      </c>
      <c r="CK242" s="117">
        <v>45007</v>
      </c>
      <c r="CL242" s="132"/>
      <c r="CM242" s="117">
        <v>45007</v>
      </c>
      <c r="CN242" s="133">
        <v>100</v>
      </c>
      <c r="CO242" s="117">
        <v>45007</v>
      </c>
      <c r="CP242" s="117"/>
      <c r="CQ242" s="137" t="s">
        <v>706</v>
      </c>
      <c r="CR242" s="132"/>
      <c r="CS242" s="117"/>
      <c r="CT242" s="132"/>
      <c r="CU242" s="133"/>
      <c r="CV242" s="137" t="s">
        <v>4382</v>
      </c>
      <c r="CW242" s="117"/>
      <c r="CX242" s="147"/>
      <c r="CY242" s="149"/>
      <c r="CZ242" s="117">
        <v>45007</v>
      </c>
      <c r="DA242" s="117">
        <v>45007</v>
      </c>
      <c r="DB242" s="117"/>
      <c r="DC242" s="117">
        <v>45007</v>
      </c>
      <c r="DD242" s="133">
        <v>100</v>
      </c>
      <c r="DE242" s="117">
        <v>45007</v>
      </c>
      <c r="DF242" s="138"/>
      <c r="DG242" s="138">
        <v>45012</v>
      </c>
      <c r="DH242" s="139" t="s">
        <v>4383</v>
      </c>
      <c r="DI242" s="117">
        <v>45041</v>
      </c>
      <c r="DJ242" s="117">
        <v>45041</v>
      </c>
      <c r="DK242" s="117">
        <v>45041</v>
      </c>
      <c r="DL242" s="117">
        <v>45041</v>
      </c>
      <c r="DM242" s="117"/>
      <c r="DN242" s="117"/>
      <c r="DO242" s="117"/>
      <c r="DP242" s="117"/>
      <c r="DQ242" s="140"/>
      <c r="DR242" s="117"/>
      <c r="DS242" s="117"/>
      <c r="DT242" s="117"/>
      <c r="DU242" s="117"/>
      <c r="DV242" s="117"/>
      <c r="DW242" s="117"/>
      <c r="DX242" s="133"/>
      <c r="DY242" s="117"/>
      <c r="DZ242" s="117"/>
      <c r="EA242" s="117">
        <v>45043</v>
      </c>
      <c r="EB242" s="117">
        <v>45043</v>
      </c>
      <c r="EC242" s="117"/>
      <c r="ED242" s="117">
        <v>45043</v>
      </c>
      <c r="EE242" s="116">
        <v>100</v>
      </c>
      <c r="EF242" s="117">
        <v>45043</v>
      </c>
      <c r="EG242" s="117" t="s">
        <v>4465</v>
      </c>
      <c r="EH242" s="117">
        <v>45052</v>
      </c>
      <c r="EI242" s="117">
        <v>45052</v>
      </c>
      <c r="EJ242" s="117">
        <v>45052</v>
      </c>
      <c r="EK242" s="117">
        <v>45053</v>
      </c>
      <c r="EL242" s="116">
        <v>60</v>
      </c>
      <c r="EM242" s="117"/>
      <c r="EN242" s="122" t="s">
        <v>4551</v>
      </c>
      <c r="EO242" s="141"/>
      <c r="EP242" s="141"/>
      <c r="EQ242" s="141"/>
      <c r="ER242" s="141"/>
      <c r="ES242" s="141"/>
      <c r="ET242" s="141"/>
      <c r="EU242" s="141"/>
      <c r="EV242" s="117"/>
      <c r="EW242" s="117"/>
      <c r="EX242" s="117"/>
      <c r="EY242" s="117"/>
      <c r="EZ242" s="117"/>
      <c r="FA242" s="117"/>
      <c r="FB242" s="117"/>
      <c r="FC242" s="117"/>
      <c r="FD242" s="117"/>
      <c r="FE242" s="117"/>
      <c r="FF242" s="117"/>
      <c r="FG242" s="133"/>
      <c r="FH242" s="133"/>
      <c r="FI242" s="117"/>
      <c r="FJ242" s="142"/>
      <c r="FK242" s="142"/>
      <c r="FL242" s="143">
        <v>243347</v>
      </c>
      <c r="FM242" s="143">
        <v>243347</v>
      </c>
      <c r="FN242" s="139" t="s">
        <v>708</v>
      </c>
      <c r="FO242" s="142"/>
      <c r="FP242" s="142"/>
      <c r="FQ242" s="143">
        <v>243347</v>
      </c>
      <c r="FR242" s="143">
        <v>243347</v>
      </c>
      <c r="FS242" s="139" t="s">
        <v>708</v>
      </c>
    </row>
    <row r="243" spans="1:175" ht="20.100000000000001" customHeight="1" x14ac:dyDescent="0.5">
      <c r="A243" s="109">
        <v>242</v>
      </c>
      <c r="B243" s="109" t="s">
        <v>674</v>
      </c>
      <c r="C243" s="109">
        <v>242</v>
      </c>
      <c r="D243" s="110" t="s">
        <v>675</v>
      </c>
      <c r="E243" s="110" t="s">
        <v>676</v>
      </c>
      <c r="F243" s="110" t="s">
        <v>1302</v>
      </c>
      <c r="G243" s="111" t="s">
        <v>304</v>
      </c>
      <c r="H243" s="110" t="s">
        <v>1203</v>
      </c>
      <c r="I243" s="110" t="s">
        <v>2915</v>
      </c>
      <c r="J243" s="110"/>
      <c r="K243" s="111" t="s">
        <v>2916</v>
      </c>
      <c r="L243" s="111" t="s">
        <v>2828</v>
      </c>
      <c r="M243" s="111"/>
      <c r="N243" s="111" t="s">
        <v>1306</v>
      </c>
      <c r="O243" s="111" t="s">
        <v>2917</v>
      </c>
      <c r="P243" s="113">
        <v>13.7290165881988</v>
      </c>
      <c r="Q243" s="113">
        <v>101.993992336476</v>
      </c>
      <c r="R243" s="114" t="s">
        <v>2918</v>
      </c>
      <c r="S243" s="114" t="s">
        <v>2919</v>
      </c>
      <c r="T243" s="115" t="s">
        <v>2920</v>
      </c>
      <c r="U243" s="115" t="s">
        <v>2921</v>
      </c>
      <c r="V243" s="115"/>
      <c r="W243" s="115" t="s">
        <v>2919</v>
      </c>
      <c r="X243" s="115"/>
      <c r="Y243" s="115"/>
      <c r="Z243" s="181"/>
      <c r="AA243" s="181"/>
      <c r="AB243" s="115"/>
      <c r="AC243" s="115"/>
      <c r="AD243" s="312" t="s">
        <v>1775</v>
      </c>
      <c r="AE243" s="166" t="s">
        <v>1776</v>
      </c>
      <c r="AF243" s="117">
        <v>44980</v>
      </c>
      <c r="AG243" s="132">
        <v>44980</v>
      </c>
      <c r="AH243" s="118" t="s">
        <v>691</v>
      </c>
      <c r="AI243" s="118" t="s">
        <v>692</v>
      </c>
      <c r="AJ243" s="145">
        <v>6</v>
      </c>
      <c r="AK243" s="146">
        <v>7</v>
      </c>
      <c r="AL243" s="146">
        <v>2.9</v>
      </c>
      <c r="AM243" s="146">
        <v>42</v>
      </c>
      <c r="AN243" s="147">
        <v>1</v>
      </c>
      <c r="AO243" s="147">
        <v>1</v>
      </c>
      <c r="AP243" s="116" t="s">
        <v>777</v>
      </c>
      <c r="AQ243" s="147" t="s">
        <v>848</v>
      </c>
      <c r="AR243" s="147">
        <v>3</v>
      </c>
      <c r="AS243" s="149"/>
      <c r="AT243" s="122">
        <v>44981</v>
      </c>
      <c r="AU243" s="142"/>
      <c r="AV243" s="149" t="s">
        <v>696</v>
      </c>
      <c r="AW243" s="150" t="s">
        <v>849</v>
      </c>
      <c r="AX243" s="149"/>
      <c r="AY243" s="149"/>
      <c r="AZ243" s="149"/>
      <c r="BA243" s="149"/>
      <c r="BB243" s="147" t="s">
        <v>697</v>
      </c>
      <c r="BC243" s="149"/>
      <c r="BD243" s="150"/>
      <c r="BE243" s="150"/>
      <c r="BF243" s="150"/>
      <c r="BG243" s="163" t="s">
        <v>614</v>
      </c>
      <c r="BH243" s="151" t="s">
        <v>1964</v>
      </c>
      <c r="BI243" s="151" t="s">
        <v>701</v>
      </c>
      <c r="BJ243" s="152"/>
      <c r="BK243" s="152"/>
      <c r="BL243" s="153"/>
      <c r="BM243" s="154"/>
      <c r="BN243" s="111" t="s">
        <v>2917</v>
      </c>
      <c r="BO243" s="226" t="s">
        <v>2917</v>
      </c>
      <c r="BP243" s="130"/>
      <c r="BQ243" s="116" t="s">
        <v>704</v>
      </c>
      <c r="BR243" s="116" t="s">
        <v>705</v>
      </c>
      <c r="BS243" s="132">
        <v>44980</v>
      </c>
      <c r="BT243" s="133">
        <v>100</v>
      </c>
      <c r="BU243" s="132">
        <v>44980</v>
      </c>
      <c r="BV243" s="132" t="s">
        <v>614</v>
      </c>
      <c r="BW243" s="132" t="s">
        <v>1155</v>
      </c>
      <c r="BX243" s="134"/>
      <c r="BY243" s="134"/>
      <c r="BZ243" s="134"/>
      <c r="CA243" s="132"/>
      <c r="CB243" s="171"/>
      <c r="CC243" s="172"/>
      <c r="CD243" s="172"/>
      <c r="CE243" s="173"/>
      <c r="CF243" s="173"/>
      <c r="CG243" s="173"/>
      <c r="CH243" s="171" t="s">
        <v>2875</v>
      </c>
      <c r="CI243" s="129" t="s">
        <v>701</v>
      </c>
      <c r="CJ243" s="132">
        <v>45000</v>
      </c>
      <c r="CK243" s="132">
        <v>45000</v>
      </c>
      <c r="CL243" s="132"/>
      <c r="CM243" s="132">
        <v>45000</v>
      </c>
      <c r="CN243" s="133">
        <v>100</v>
      </c>
      <c r="CO243" s="132">
        <v>45000</v>
      </c>
      <c r="CP243" s="117"/>
      <c r="CQ243" s="132">
        <v>45014</v>
      </c>
      <c r="CR243" s="132">
        <v>45014</v>
      </c>
      <c r="CS243" s="117"/>
      <c r="CT243" s="132">
        <v>45014</v>
      </c>
      <c r="CU243" s="133">
        <v>100</v>
      </c>
      <c r="CV243" s="132">
        <v>45014</v>
      </c>
      <c r="CW243" s="117" t="s">
        <v>727</v>
      </c>
      <c r="CX243" s="147"/>
      <c r="CY243" s="149"/>
      <c r="CZ243" s="117">
        <v>45002</v>
      </c>
      <c r="DA243" s="117">
        <v>45002</v>
      </c>
      <c r="DB243" s="117"/>
      <c r="DC243" s="117">
        <v>45002</v>
      </c>
      <c r="DD243" s="133">
        <v>100</v>
      </c>
      <c r="DE243" s="117">
        <v>45002</v>
      </c>
      <c r="DF243" s="138"/>
      <c r="DG243" s="138">
        <v>45007</v>
      </c>
      <c r="DH243" s="139" t="s">
        <v>4446</v>
      </c>
      <c r="DI243" s="117">
        <v>45022</v>
      </c>
      <c r="DJ243" s="117">
        <v>45022</v>
      </c>
      <c r="DK243" s="117">
        <v>45022</v>
      </c>
      <c r="DL243" s="117">
        <v>45022</v>
      </c>
      <c r="DM243" s="117"/>
      <c r="DN243" s="117"/>
      <c r="DO243" s="117"/>
      <c r="DP243" s="117"/>
      <c r="DQ243" s="140"/>
      <c r="DR243" s="117"/>
      <c r="DS243" s="117"/>
      <c r="DT243" s="117">
        <v>45054</v>
      </c>
      <c r="DU243" s="117">
        <v>45054</v>
      </c>
      <c r="DV243" s="117"/>
      <c r="DW243" s="117">
        <v>45054</v>
      </c>
      <c r="DX243" s="133">
        <v>100</v>
      </c>
      <c r="DY243" s="117">
        <v>45054</v>
      </c>
      <c r="DZ243" s="117"/>
      <c r="EA243" s="117">
        <v>45042</v>
      </c>
      <c r="EB243" s="117">
        <v>45042</v>
      </c>
      <c r="EC243" s="117"/>
      <c r="ED243" s="117">
        <v>45042</v>
      </c>
      <c r="EE243" s="116">
        <v>100</v>
      </c>
      <c r="EF243" s="117">
        <v>45042</v>
      </c>
      <c r="EG243" s="117" t="s">
        <v>1044</v>
      </c>
      <c r="EH243" s="117">
        <v>45042</v>
      </c>
      <c r="EI243" s="117">
        <v>45042</v>
      </c>
      <c r="EJ243" s="117"/>
      <c r="EK243" s="117">
        <v>45042</v>
      </c>
      <c r="EL243" s="116">
        <v>100</v>
      </c>
      <c r="EM243" s="117">
        <v>45042</v>
      </c>
      <c r="EN243" s="122" t="s">
        <v>1044</v>
      </c>
      <c r="EO243" s="141"/>
      <c r="EP243" s="141"/>
      <c r="EQ243" s="141"/>
      <c r="ER243" s="141"/>
      <c r="ES243" s="141"/>
      <c r="ET243" s="141"/>
      <c r="EU243" s="141"/>
      <c r="EV243" s="117"/>
      <c r="EW243" s="117"/>
      <c r="EX243" s="117"/>
      <c r="EY243" s="117"/>
      <c r="EZ243" s="117"/>
      <c r="FA243" s="117"/>
      <c r="FB243" s="117"/>
      <c r="FC243" s="117"/>
      <c r="FD243" s="117"/>
      <c r="FE243" s="117"/>
      <c r="FF243" s="117"/>
      <c r="FG243" s="133"/>
      <c r="FH243" s="133"/>
      <c r="FI243" s="117"/>
      <c r="FJ243" s="142"/>
      <c r="FK243" s="142"/>
      <c r="FL243" s="143">
        <v>243350</v>
      </c>
      <c r="FM243" s="143">
        <v>243350</v>
      </c>
      <c r="FN243" s="139" t="s">
        <v>708</v>
      </c>
      <c r="FO243" s="142"/>
      <c r="FP243" s="142"/>
      <c r="FQ243" s="143">
        <v>243350</v>
      </c>
      <c r="FR243" s="143">
        <v>243350</v>
      </c>
      <c r="FS243" s="157" t="s">
        <v>729</v>
      </c>
    </row>
    <row r="244" spans="1:175" ht="20.100000000000001" customHeight="1" x14ac:dyDescent="0.5">
      <c r="A244" s="109">
        <v>243</v>
      </c>
      <c r="B244" s="109" t="s">
        <v>674</v>
      </c>
      <c r="C244" s="109">
        <v>243</v>
      </c>
      <c r="D244" s="110" t="s">
        <v>675</v>
      </c>
      <c r="E244" s="110" t="s">
        <v>676</v>
      </c>
      <c r="F244" s="110" t="s">
        <v>1302</v>
      </c>
      <c r="G244" s="111" t="s">
        <v>304</v>
      </c>
      <c r="H244" s="110" t="s">
        <v>2835</v>
      </c>
      <c r="I244" s="110" t="s">
        <v>2922</v>
      </c>
      <c r="J244" s="110"/>
      <c r="K244" s="111" t="s">
        <v>2923</v>
      </c>
      <c r="L244" s="111" t="s">
        <v>2837</v>
      </c>
      <c r="M244" s="111"/>
      <c r="N244" s="111" t="s">
        <v>1306</v>
      </c>
      <c r="O244" s="111" t="s">
        <v>2924</v>
      </c>
      <c r="P244" s="113">
        <v>13.852227516091199</v>
      </c>
      <c r="Q244" s="113">
        <v>102.63659789838201</v>
      </c>
      <c r="R244" s="114" t="s">
        <v>2925</v>
      </c>
      <c r="S244" s="114"/>
      <c r="T244" s="115" t="s">
        <v>2926</v>
      </c>
      <c r="U244" s="115" t="s">
        <v>2927</v>
      </c>
      <c r="V244" s="115"/>
      <c r="W244" s="115" t="s">
        <v>2928</v>
      </c>
      <c r="X244" s="115"/>
      <c r="Y244" s="115"/>
      <c r="Z244" s="181"/>
      <c r="AA244" s="181"/>
      <c r="AB244" s="115"/>
      <c r="AC244" s="115"/>
      <c r="AD244" s="312" t="s">
        <v>1775</v>
      </c>
      <c r="AE244" s="166" t="s">
        <v>1776</v>
      </c>
      <c r="AF244" s="117" t="s">
        <v>690</v>
      </c>
      <c r="AG244" s="132">
        <v>44979</v>
      </c>
      <c r="AH244" s="118" t="s">
        <v>691</v>
      </c>
      <c r="AI244" s="118" t="s">
        <v>692</v>
      </c>
      <c r="AJ244" s="145">
        <v>8</v>
      </c>
      <c r="AK244" s="146">
        <v>8</v>
      </c>
      <c r="AL244" s="146">
        <v>3</v>
      </c>
      <c r="AM244" s="146">
        <v>64</v>
      </c>
      <c r="AN244" s="147">
        <v>1</v>
      </c>
      <c r="AO244" s="147">
        <v>1</v>
      </c>
      <c r="AP244" s="116" t="s">
        <v>2929</v>
      </c>
      <c r="AQ244" s="147" t="s">
        <v>863</v>
      </c>
      <c r="AR244" s="147">
        <v>3</v>
      </c>
      <c r="AS244" s="149"/>
      <c r="AT244" s="122">
        <v>44979</v>
      </c>
      <c r="AU244" s="142"/>
      <c r="AV244" s="149" t="s">
        <v>725</v>
      </c>
      <c r="AW244" s="150"/>
      <c r="AX244" s="149"/>
      <c r="AY244" s="149"/>
      <c r="AZ244" s="149"/>
      <c r="BA244" s="149"/>
      <c r="BB244" s="149"/>
      <c r="BC244" s="149"/>
      <c r="BD244" s="150" t="s">
        <v>698</v>
      </c>
      <c r="BE244" s="150"/>
      <c r="BF244" s="150"/>
      <c r="BG244" s="151" t="s">
        <v>699</v>
      </c>
      <c r="BH244" s="151" t="s">
        <v>1964</v>
      </c>
      <c r="BI244" s="151" t="s">
        <v>701</v>
      </c>
      <c r="BJ244" s="152"/>
      <c r="BK244" s="152"/>
      <c r="BL244" s="153"/>
      <c r="BM244" s="154"/>
      <c r="BN244" s="111" t="s">
        <v>2924</v>
      </c>
      <c r="BO244" s="226" t="s">
        <v>2924</v>
      </c>
      <c r="BP244" s="130"/>
      <c r="BQ244" s="116" t="s">
        <v>704</v>
      </c>
      <c r="BR244" s="116" t="s">
        <v>705</v>
      </c>
      <c r="BS244" s="132">
        <v>44979</v>
      </c>
      <c r="BT244" s="133">
        <v>100</v>
      </c>
      <c r="BU244" s="132">
        <v>44979</v>
      </c>
      <c r="BV244" s="132"/>
      <c r="BW244" s="132"/>
      <c r="BX244" s="134"/>
      <c r="BY244" s="134"/>
      <c r="BZ244" s="134"/>
      <c r="CA244" s="132"/>
      <c r="CB244" s="135"/>
      <c r="CC244" s="132"/>
      <c r="CD244" s="132"/>
      <c r="CE244" s="136"/>
      <c r="CF244" s="136"/>
      <c r="CG244" s="136"/>
      <c r="CH244" s="135"/>
      <c r="CI244" s="129" t="s">
        <v>701</v>
      </c>
      <c r="CJ244" s="132">
        <v>44986</v>
      </c>
      <c r="CK244" s="132">
        <v>44986</v>
      </c>
      <c r="CL244" s="132"/>
      <c r="CM244" s="132">
        <v>44986</v>
      </c>
      <c r="CN244" s="133">
        <v>100</v>
      </c>
      <c r="CO244" s="132">
        <v>44986</v>
      </c>
      <c r="CP244" s="132"/>
      <c r="CQ244" s="132">
        <v>45034</v>
      </c>
      <c r="CR244" s="132">
        <v>45034</v>
      </c>
      <c r="CS244" s="117"/>
      <c r="CT244" s="132">
        <v>45034</v>
      </c>
      <c r="CU244" s="133">
        <v>100</v>
      </c>
      <c r="CV244" s="132">
        <v>45034</v>
      </c>
      <c r="CW244" s="117"/>
      <c r="CX244" s="147"/>
      <c r="CY244" s="149"/>
      <c r="CZ244" s="117">
        <v>45010</v>
      </c>
      <c r="DA244" s="117">
        <v>45010</v>
      </c>
      <c r="DB244" s="117"/>
      <c r="DC244" s="117">
        <v>45010</v>
      </c>
      <c r="DD244" s="133">
        <v>100</v>
      </c>
      <c r="DE244" s="117">
        <v>45010</v>
      </c>
      <c r="DF244" s="138"/>
      <c r="DG244" s="138">
        <v>45019</v>
      </c>
      <c r="DH244" s="139" t="s">
        <v>4413</v>
      </c>
      <c r="DI244" s="117">
        <v>45035</v>
      </c>
      <c r="DJ244" s="117">
        <v>45035</v>
      </c>
      <c r="DK244" s="117">
        <v>45035</v>
      </c>
      <c r="DL244" s="117">
        <v>45035</v>
      </c>
      <c r="DM244" s="117"/>
      <c r="DN244" s="117"/>
      <c r="DO244" s="117"/>
      <c r="DP244" s="117"/>
      <c r="DQ244" s="140"/>
      <c r="DR244" s="117"/>
      <c r="DS244" s="117"/>
      <c r="DT244" s="117">
        <v>45051</v>
      </c>
      <c r="DU244" s="117">
        <v>45051</v>
      </c>
      <c r="DV244" s="117"/>
      <c r="DW244" s="117">
        <v>45051</v>
      </c>
      <c r="DX244" s="133">
        <v>100</v>
      </c>
      <c r="DY244" s="117">
        <v>45051</v>
      </c>
      <c r="DZ244" s="117"/>
      <c r="EA244" s="117">
        <v>45043</v>
      </c>
      <c r="EB244" s="117">
        <v>45043</v>
      </c>
      <c r="EC244" s="117"/>
      <c r="ED244" s="117">
        <v>45043</v>
      </c>
      <c r="EE244" s="116">
        <v>100</v>
      </c>
      <c r="EF244" s="117">
        <v>45043</v>
      </c>
      <c r="EG244" s="117" t="s">
        <v>4465</v>
      </c>
      <c r="EH244" s="117">
        <v>45051</v>
      </c>
      <c r="EI244" s="117">
        <v>45051</v>
      </c>
      <c r="EJ244" s="117">
        <v>45051</v>
      </c>
      <c r="EK244" s="117">
        <v>45052</v>
      </c>
      <c r="EL244" s="116">
        <v>60</v>
      </c>
      <c r="EM244" s="117"/>
      <c r="EN244" s="122" t="s">
        <v>4449</v>
      </c>
      <c r="EO244" s="141"/>
      <c r="EP244" s="141"/>
      <c r="EQ244" s="141"/>
      <c r="ER244" s="141"/>
      <c r="ES244" s="141"/>
      <c r="ET244" s="141"/>
      <c r="EU244" s="141"/>
      <c r="EV244" s="117"/>
      <c r="EW244" s="117"/>
      <c r="EX244" s="117"/>
      <c r="EY244" s="117"/>
      <c r="EZ244" s="117"/>
      <c r="FA244" s="117"/>
      <c r="FB244" s="117"/>
      <c r="FC244" s="117"/>
      <c r="FD244" s="117"/>
      <c r="FE244" s="117"/>
      <c r="FF244" s="117"/>
      <c r="FG244" s="133"/>
      <c r="FH244" s="133"/>
      <c r="FI244" s="117"/>
      <c r="FJ244" s="142"/>
      <c r="FK244" s="142"/>
      <c r="FL244" s="143"/>
      <c r="FM244" s="143"/>
      <c r="FN244" s="139"/>
      <c r="FO244" s="142"/>
      <c r="FP244" s="142"/>
      <c r="FQ244" s="143"/>
      <c r="FR244" s="143"/>
      <c r="FS244" s="139"/>
    </row>
    <row r="245" spans="1:175" ht="20.100000000000001" customHeight="1" x14ac:dyDescent="0.5">
      <c r="A245" s="109">
        <v>244</v>
      </c>
      <c r="B245" s="109" t="s">
        <v>674</v>
      </c>
      <c r="C245" s="109">
        <v>244</v>
      </c>
      <c r="D245" s="110" t="s">
        <v>675</v>
      </c>
      <c r="E245" s="110" t="s">
        <v>676</v>
      </c>
      <c r="F245" s="110" t="s">
        <v>1302</v>
      </c>
      <c r="G245" s="111" t="s">
        <v>304</v>
      </c>
      <c r="H245" s="110" t="s">
        <v>2876</v>
      </c>
      <c r="I245" s="110" t="s">
        <v>2876</v>
      </c>
      <c r="J245" s="110"/>
      <c r="K245" s="111" t="s">
        <v>4554</v>
      </c>
      <c r="L245" s="111" t="s">
        <v>2848</v>
      </c>
      <c r="M245" s="111"/>
      <c r="N245" s="111" t="s">
        <v>1306</v>
      </c>
      <c r="O245" s="111" t="s">
        <v>2930</v>
      </c>
      <c r="P245" s="113">
        <v>13.70253447454</v>
      </c>
      <c r="Q245" s="113">
        <v>102.49186008065701</v>
      </c>
      <c r="R245" s="114" t="s">
        <v>2931</v>
      </c>
      <c r="S245" s="114" t="s">
        <v>2932</v>
      </c>
      <c r="T245" s="115" t="s">
        <v>2933</v>
      </c>
      <c r="U245" s="115" t="s">
        <v>2934</v>
      </c>
      <c r="V245" s="115"/>
      <c r="W245" s="115" t="s">
        <v>2935</v>
      </c>
      <c r="X245" s="115"/>
      <c r="Y245" s="115"/>
      <c r="Z245" s="181"/>
      <c r="AA245" s="181"/>
      <c r="AB245" s="115"/>
      <c r="AC245" s="115"/>
      <c r="AD245" s="312" t="s">
        <v>1775</v>
      </c>
      <c r="AE245" s="166" t="s">
        <v>1776</v>
      </c>
      <c r="AF245" s="117" t="s">
        <v>690</v>
      </c>
      <c r="AG245" s="132">
        <v>44979</v>
      </c>
      <c r="AH245" s="118" t="s">
        <v>691</v>
      </c>
      <c r="AI245" s="118" t="s">
        <v>692</v>
      </c>
      <c r="AJ245" s="145">
        <v>8</v>
      </c>
      <c r="AK245" s="146">
        <v>16</v>
      </c>
      <c r="AL245" s="146">
        <v>3.4</v>
      </c>
      <c r="AM245" s="146">
        <v>128</v>
      </c>
      <c r="AN245" s="147">
        <v>1</v>
      </c>
      <c r="AO245" s="147">
        <v>2</v>
      </c>
      <c r="AP245" s="116" t="s">
        <v>2936</v>
      </c>
      <c r="AQ245" s="147" t="s">
        <v>1368</v>
      </c>
      <c r="AR245" s="147">
        <v>3</v>
      </c>
      <c r="AS245" s="149"/>
      <c r="AT245" s="122">
        <v>44979</v>
      </c>
      <c r="AU245" s="142"/>
      <c r="AV245" s="149" t="s">
        <v>725</v>
      </c>
      <c r="AW245" s="150"/>
      <c r="AX245" s="149"/>
      <c r="AY245" s="149"/>
      <c r="AZ245" s="149"/>
      <c r="BA245" s="147" t="s">
        <v>697</v>
      </c>
      <c r="BB245" s="149"/>
      <c r="BC245" s="149"/>
      <c r="BD245" s="150" t="s">
        <v>698</v>
      </c>
      <c r="BE245" s="150"/>
      <c r="BF245" s="150"/>
      <c r="BG245" s="151" t="s">
        <v>699</v>
      </c>
      <c r="BH245" s="151" t="s">
        <v>1964</v>
      </c>
      <c r="BI245" s="151" t="s">
        <v>701</v>
      </c>
      <c r="BJ245" s="152"/>
      <c r="BK245" s="152"/>
      <c r="BL245" s="153"/>
      <c r="BM245" s="154"/>
      <c r="BN245" s="111" t="s">
        <v>2930</v>
      </c>
      <c r="BO245" s="226" t="s">
        <v>2930</v>
      </c>
      <c r="BP245" s="130"/>
      <c r="BQ245" s="116" t="s">
        <v>704</v>
      </c>
      <c r="BR245" s="116" t="s">
        <v>705</v>
      </c>
      <c r="BS245" s="132">
        <v>44979</v>
      </c>
      <c r="BT245" s="133">
        <v>100</v>
      </c>
      <c r="BU245" s="132">
        <v>44979</v>
      </c>
      <c r="BV245" s="132"/>
      <c r="BW245" s="132"/>
      <c r="BX245" s="134"/>
      <c r="BY245" s="134"/>
      <c r="BZ245" s="134"/>
      <c r="CA245" s="132"/>
      <c r="CB245" s="135"/>
      <c r="CC245" s="132"/>
      <c r="CD245" s="132"/>
      <c r="CE245" s="136"/>
      <c r="CF245" s="136"/>
      <c r="CG245" s="136"/>
      <c r="CH245" s="135"/>
      <c r="CI245" s="129" t="s">
        <v>701</v>
      </c>
      <c r="CJ245" s="132">
        <v>44986</v>
      </c>
      <c r="CK245" s="132">
        <v>44986</v>
      </c>
      <c r="CL245" s="132"/>
      <c r="CM245" s="132">
        <v>44986</v>
      </c>
      <c r="CN245" s="133">
        <v>100</v>
      </c>
      <c r="CO245" s="132">
        <v>44986</v>
      </c>
      <c r="CP245" s="132"/>
      <c r="CQ245" s="117">
        <v>45036</v>
      </c>
      <c r="CR245" s="117">
        <v>45036</v>
      </c>
      <c r="CS245" s="117"/>
      <c r="CT245" s="117">
        <v>45036</v>
      </c>
      <c r="CU245" s="133">
        <v>100</v>
      </c>
      <c r="CV245" s="117">
        <v>45036</v>
      </c>
      <c r="CW245" s="117"/>
      <c r="CX245" s="147"/>
      <c r="CY245" s="149"/>
      <c r="CZ245" s="117">
        <v>45008</v>
      </c>
      <c r="DA245" s="117">
        <v>45008</v>
      </c>
      <c r="DB245" s="117"/>
      <c r="DC245" s="117">
        <v>45008</v>
      </c>
      <c r="DD245" s="133">
        <v>100</v>
      </c>
      <c r="DE245" s="117">
        <v>45008</v>
      </c>
      <c r="DF245" s="138"/>
      <c r="DG245" s="138">
        <v>45012</v>
      </c>
      <c r="DH245" s="139" t="s">
        <v>4383</v>
      </c>
      <c r="DI245" s="117">
        <v>45035</v>
      </c>
      <c r="DJ245" s="117">
        <v>45035</v>
      </c>
      <c r="DK245" s="117">
        <v>45035</v>
      </c>
      <c r="DL245" s="117">
        <v>45035</v>
      </c>
      <c r="DM245" s="117"/>
      <c r="DN245" s="117"/>
      <c r="DO245" s="117"/>
      <c r="DP245" s="117"/>
      <c r="DQ245" s="140"/>
      <c r="DR245" s="117"/>
      <c r="DS245" s="117"/>
      <c r="DT245" s="117">
        <v>45054</v>
      </c>
      <c r="DU245" s="117">
        <v>45054</v>
      </c>
      <c r="DV245" s="117"/>
      <c r="DW245" s="117">
        <v>45054</v>
      </c>
      <c r="DX245" s="133">
        <v>100</v>
      </c>
      <c r="DY245" s="117">
        <v>45054</v>
      </c>
      <c r="DZ245" s="117"/>
      <c r="EA245" s="117">
        <v>45045</v>
      </c>
      <c r="EB245" s="117">
        <v>45045</v>
      </c>
      <c r="EC245" s="117"/>
      <c r="ED245" s="117">
        <v>45045</v>
      </c>
      <c r="EE245" s="116">
        <v>100</v>
      </c>
      <c r="EF245" s="117">
        <v>45045</v>
      </c>
      <c r="EG245" s="117" t="s">
        <v>4548</v>
      </c>
      <c r="EH245" s="117">
        <v>45051</v>
      </c>
      <c r="EI245" s="117">
        <v>45051</v>
      </c>
      <c r="EJ245" s="117">
        <v>45051</v>
      </c>
      <c r="EK245" s="117">
        <v>45052</v>
      </c>
      <c r="EL245" s="116">
        <v>60</v>
      </c>
      <c r="EM245" s="117"/>
      <c r="EN245" s="122" t="s">
        <v>4555</v>
      </c>
      <c r="EO245" s="141"/>
      <c r="EP245" s="141"/>
      <c r="EQ245" s="141"/>
      <c r="ER245" s="141"/>
      <c r="ES245" s="141"/>
      <c r="ET245" s="141"/>
      <c r="EU245" s="141"/>
      <c r="EV245" s="117"/>
      <c r="EW245" s="117"/>
      <c r="EX245" s="117"/>
      <c r="EY245" s="117"/>
      <c r="EZ245" s="117"/>
      <c r="FA245" s="117"/>
      <c r="FB245" s="117"/>
      <c r="FC245" s="117"/>
      <c r="FD245" s="117"/>
      <c r="FE245" s="117"/>
      <c r="FF245" s="117"/>
      <c r="FG245" s="133"/>
      <c r="FH245" s="133"/>
      <c r="FI245" s="117"/>
      <c r="FJ245" s="142"/>
      <c r="FK245" s="142"/>
      <c r="FL245" s="143">
        <v>243350</v>
      </c>
      <c r="FM245" s="143">
        <v>243350</v>
      </c>
      <c r="FN245" s="139" t="s">
        <v>708</v>
      </c>
      <c r="FO245" s="142"/>
      <c r="FP245" s="142"/>
      <c r="FQ245" s="143">
        <v>243350</v>
      </c>
      <c r="FR245" s="143">
        <v>243350</v>
      </c>
      <c r="FS245" s="157" t="s">
        <v>729</v>
      </c>
    </row>
    <row r="246" spans="1:175" ht="20.100000000000001" customHeight="1" x14ac:dyDescent="0.5">
      <c r="A246" s="109">
        <v>245</v>
      </c>
      <c r="B246" s="109" t="s">
        <v>674</v>
      </c>
      <c r="C246" s="109">
        <v>245</v>
      </c>
      <c r="D246" s="110" t="s">
        <v>675</v>
      </c>
      <c r="E246" s="110" t="s">
        <v>676</v>
      </c>
      <c r="F246" s="110" t="s">
        <v>1302</v>
      </c>
      <c r="G246" s="111" t="s">
        <v>304</v>
      </c>
      <c r="H246" s="110" t="s">
        <v>2856</v>
      </c>
      <c r="I246" s="110" t="s">
        <v>2937</v>
      </c>
      <c r="J246" s="110"/>
      <c r="K246" s="111" t="s">
        <v>2938</v>
      </c>
      <c r="L246" s="111" t="s">
        <v>2837</v>
      </c>
      <c r="M246" s="111"/>
      <c r="N246" s="111" t="s">
        <v>1306</v>
      </c>
      <c r="O246" s="111" t="s">
        <v>2939</v>
      </c>
      <c r="P246" s="113">
        <v>14.0139131006078</v>
      </c>
      <c r="Q246" s="113">
        <v>102.588713051827</v>
      </c>
      <c r="R246" s="114" t="s">
        <v>2940</v>
      </c>
      <c r="S246" s="114" t="s">
        <v>2941</v>
      </c>
      <c r="T246" s="115"/>
      <c r="U246" s="115"/>
      <c r="V246" s="115"/>
      <c r="W246" s="239" t="s">
        <v>2942</v>
      </c>
      <c r="X246" s="239"/>
      <c r="Y246" s="115"/>
      <c r="Z246" s="181"/>
      <c r="AA246" s="181"/>
      <c r="AB246" s="239"/>
      <c r="AC246" s="239"/>
      <c r="AD246" s="312"/>
      <c r="AE246" s="166"/>
      <c r="AF246" s="117" t="s">
        <v>2334</v>
      </c>
      <c r="AG246" s="132"/>
      <c r="AH246" s="116"/>
      <c r="AI246" s="116"/>
      <c r="AJ246" s="145"/>
      <c r="AK246" s="146"/>
      <c r="AL246" s="212"/>
      <c r="AM246" s="146"/>
      <c r="AN246" s="147"/>
      <c r="AO246" s="147"/>
      <c r="AP246" s="116"/>
      <c r="AQ246" s="147"/>
      <c r="AR246" s="147">
        <v>3</v>
      </c>
      <c r="AS246" s="149"/>
      <c r="AT246" s="122"/>
      <c r="AU246" s="148" t="s">
        <v>2943</v>
      </c>
      <c r="AV246" s="149"/>
      <c r="AW246" s="150"/>
      <c r="AX246" s="149"/>
      <c r="AY246" s="149"/>
      <c r="AZ246" s="149"/>
      <c r="BA246" s="149"/>
      <c r="BB246" s="149"/>
      <c r="BC246" s="149"/>
      <c r="BD246" s="150"/>
      <c r="BE246" s="150"/>
      <c r="BF246" s="150"/>
      <c r="BG246" s="151"/>
      <c r="BH246" s="151" t="s">
        <v>1964</v>
      </c>
      <c r="BI246" s="151"/>
      <c r="BJ246" s="152"/>
      <c r="BK246" s="152" t="s">
        <v>2336</v>
      </c>
      <c r="BL246" s="153"/>
      <c r="BM246" s="154"/>
      <c r="BN246" s="111" t="s">
        <v>2939</v>
      </c>
      <c r="BO246" s="226" t="s">
        <v>2939</v>
      </c>
      <c r="BP246" s="130"/>
      <c r="BQ246" s="116" t="s">
        <v>704</v>
      </c>
      <c r="BR246" s="116" t="s">
        <v>705</v>
      </c>
      <c r="BS246" s="241">
        <v>44992</v>
      </c>
      <c r="BT246" s="242">
        <v>100</v>
      </c>
      <c r="BU246" s="241">
        <v>44992</v>
      </c>
      <c r="BV246" s="132"/>
      <c r="BW246" s="132"/>
      <c r="BX246" s="134"/>
      <c r="BY246" s="134"/>
      <c r="BZ246" s="134"/>
      <c r="CA246" s="132"/>
      <c r="CB246" s="135"/>
      <c r="CC246" s="132"/>
      <c r="CD246" s="132"/>
      <c r="CE246" s="136"/>
      <c r="CF246" s="136"/>
      <c r="CG246" s="136"/>
      <c r="CH246" s="135"/>
      <c r="CI246" s="129" t="s">
        <v>701</v>
      </c>
      <c r="CJ246" s="117">
        <v>45010</v>
      </c>
      <c r="CK246" s="117">
        <v>45010</v>
      </c>
      <c r="CL246" s="117"/>
      <c r="CM246" s="117">
        <v>45010</v>
      </c>
      <c r="CN246" s="133">
        <v>100</v>
      </c>
      <c r="CO246" s="117">
        <v>45010</v>
      </c>
      <c r="CP246" s="117"/>
      <c r="CQ246" s="137" t="s">
        <v>706</v>
      </c>
      <c r="CR246" s="132"/>
      <c r="CS246" s="117"/>
      <c r="CT246" s="132"/>
      <c r="CU246" s="133"/>
      <c r="CV246" s="137" t="s">
        <v>4382</v>
      </c>
      <c r="CW246" s="117"/>
      <c r="CX246" s="147"/>
      <c r="CY246" s="149"/>
      <c r="CZ246" s="117">
        <v>45010</v>
      </c>
      <c r="DA246" s="117">
        <v>45010</v>
      </c>
      <c r="DB246" s="117"/>
      <c r="DC246" s="117">
        <v>45010</v>
      </c>
      <c r="DD246" s="133">
        <v>100</v>
      </c>
      <c r="DE246" s="117">
        <v>45010</v>
      </c>
      <c r="DF246" s="138"/>
      <c r="DG246" s="138">
        <v>45007</v>
      </c>
      <c r="DH246" s="139" t="s">
        <v>4446</v>
      </c>
      <c r="DI246" s="117">
        <v>45028</v>
      </c>
      <c r="DJ246" s="117">
        <v>45028</v>
      </c>
      <c r="DK246" s="117">
        <v>45028</v>
      </c>
      <c r="DL246" s="117">
        <v>45028</v>
      </c>
      <c r="DM246" s="117"/>
      <c r="DN246" s="117"/>
      <c r="DO246" s="117"/>
      <c r="DP246" s="117"/>
      <c r="DQ246" s="140"/>
      <c r="DR246" s="117"/>
      <c r="DS246" s="117"/>
      <c r="DT246" s="117"/>
      <c r="DU246" s="117"/>
      <c r="DV246" s="117"/>
      <c r="DW246" s="117"/>
      <c r="DX246" s="133"/>
      <c r="DY246" s="117"/>
      <c r="DZ246" s="117"/>
      <c r="EA246" s="117">
        <v>45043</v>
      </c>
      <c r="EB246" s="117">
        <v>45043</v>
      </c>
      <c r="EC246" s="117"/>
      <c r="ED246" s="117">
        <v>45043</v>
      </c>
      <c r="EE246" s="116">
        <v>100</v>
      </c>
      <c r="EF246" s="117">
        <v>45043</v>
      </c>
      <c r="EG246" s="117" t="s">
        <v>4465</v>
      </c>
      <c r="EH246" s="117">
        <v>45052</v>
      </c>
      <c r="EI246" s="117">
        <v>45052</v>
      </c>
      <c r="EJ246" s="117">
        <v>45052</v>
      </c>
      <c r="EK246" s="117">
        <v>45053</v>
      </c>
      <c r="EL246" s="116">
        <v>60</v>
      </c>
      <c r="EM246" s="117"/>
      <c r="EN246" s="122" t="s">
        <v>4448</v>
      </c>
      <c r="EO246" s="141"/>
      <c r="EP246" s="141"/>
      <c r="EQ246" s="141"/>
      <c r="ER246" s="141"/>
      <c r="ES246" s="141"/>
      <c r="ET246" s="141"/>
      <c r="EU246" s="141"/>
      <c r="EV246" s="117"/>
      <c r="EW246" s="117"/>
      <c r="EX246" s="117"/>
      <c r="EY246" s="117"/>
      <c r="EZ246" s="117"/>
      <c r="FA246" s="117"/>
      <c r="FB246" s="117"/>
      <c r="FC246" s="117"/>
      <c r="FD246" s="117"/>
      <c r="FE246" s="117"/>
      <c r="FF246" s="117"/>
      <c r="FG246" s="133"/>
      <c r="FH246" s="133"/>
      <c r="FI246" s="117"/>
      <c r="FJ246" s="142"/>
      <c r="FK246" s="142"/>
      <c r="FL246" s="143"/>
      <c r="FM246" s="143"/>
      <c r="FN246" s="139"/>
      <c r="FO246" s="142"/>
      <c r="FP246" s="142"/>
      <c r="FQ246" s="143"/>
      <c r="FR246" s="143"/>
      <c r="FS246" s="139"/>
    </row>
    <row r="247" spans="1:175" ht="20.100000000000001" customHeight="1" x14ac:dyDescent="0.5">
      <c r="A247" s="109">
        <v>246</v>
      </c>
      <c r="B247" s="109" t="s">
        <v>674</v>
      </c>
      <c r="C247" s="109">
        <v>246</v>
      </c>
      <c r="D247" s="110" t="s">
        <v>675</v>
      </c>
      <c r="E247" s="110" t="s">
        <v>676</v>
      </c>
      <c r="F247" s="110" t="s">
        <v>1751</v>
      </c>
      <c r="G247" s="111" t="s">
        <v>329</v>
      </c>
      <c r="H247" s="110" t="s">
        <v>1203</v>
      </c>
      <c r="I247" s="110" t="s">
        <v>2944</v>
      </c>
      <c r="J247" s="110" t="s">
        <v>2945</v>
      </c>
      <c r="K247" s="111" t="s">
        <v>2946</v>
      </c>
      <c r="L247" s="111" t="s">
        <v>2947</v>
      </c>
      <c r="M247" s="111"/>
      <c r="N247" s="111" t="s">
        <v>682</v>
      </c>
      <c r="O247" s="111" t="s">
        <v>2949</v>
      </c>
      <c r="P247" s="113">
        <v>14.493368759414301</v>
      </c>
      <c r="Q247" s="113">
        <v>100.971702480674</v>
      </c>
      <c r="R247" s="114" t="s">
        <v>2950</v>
      </c>
      <c r="S247" s="114" t="s">
        <v>2951</v>
      </c>
      <c r="T247" s="115" t="s">
        <v>2952</v>
      </c>
      <c r="U247" s="115" t="s">
        <v>2953</v>
      </c>
      <c r="V247" s="115"/>
      <c r="W247" s="115" t="s">
        <v>2954</v>
      </c>
      <c r="X247" s="115"/>
      <c r="Y247" s="115"/>
      <c r="Z247" s="181"/>
      <c r="AA247" s="181"/>
      <c r="AB247" s="115"/>
      <c r="AC247" s="115"/>
      <c r="AD247" s="166" t="s">
        <v>1775</v>
      </c>
      <c r="AE247" s="166" t="s">
        <v>1776</v>
      </c>
      <c r="AF247" s="117" t="s">
        <v>982</v>
      </c>
      <c r="AG247" s="132">
        <v>44963</v>
      </c>
      <c r="AH247" s="168" t="s">
        <v>691</v>
      </c>
      <c r="AI247" s="118" t="s">
        <v>692</v>
      </c>
      <c r="AJ247" s="145">
        <v>6</v>
      </c>
      <c r="AK247" s="146">
        <v>9</v>
      </c>
      <c r="AL247" s="146">
        <v>3.2</v>
      </c>
      <c r="AM247" s="146">
        <v>54</v>
      </c>
      <c r="AN247" s="147">
        <v>1</v>
      </c>
      <c r="AO247" s="147">
        <v>2</v>
      </c>
      <c r="AP247" s="240" t="s">
        <v>1677</v>
      </c>
      <c r="AQ247" s="301"/>
      <c r="AR247" s="301">
        <v>3</v>
      </c>
      <c r="AS247" s="147"/>
      <c r="AT247" s="138">
        <v>44964</v>
      </c>
      <c r="AU247" s="294" t="s">
        <v>2955</v>
      </c>
      <c r="AV247" s="234" t="s">
        <v>696</v>
      </c>
      <c r="AW247" s="235" t="s">
        <v>1584</v>
      </c>
      <c r="AX247" s="236" t="s">
        <v>1057</v>
      </c>
      <c r="AY247" s="236"/>
      <c r="AZ247" s="236"/>
      <c r="BA247" s="236"/>
      <c r="BB247" s="236" t="s">
        <v>697</v>
      </c>
      <c r="BC247" s="236"/>
      <c r="BD247" s="235" t="s">
        <v>698</v>
      </c>
      <c r="BE247" s="235"/>
      <c r="BF247" s="235"/>
      <c r="BG247" s="237" t="s">
        <v>699</v>
      </c>
      <c r="BH247" s="302" t="s">
        <v>1964</v>
      </c>
      <c r="BI247" s="237" t="s">
        <v>701</v>
      </c>
      <c r="BJ247" s="238"/>
      <c r="BK247" s="238"/>
      <c r="BL247" s="153"/>
      <c r="BM247" s="154"/>
      <c r="BN247" s="111" t="s">
        <v>2949</v>
      </c>
      <c r="BO247" s="317" t="s">
        <v>2948</v>
      </c>
      <c r="BP247" s="317" t="s">
        <v>703</v>
      </c>
      <c r="BQ247" s="116" t="s">
        <v>704</v>
      </c>
      <c r="BR247" s="116" t="s">
        <v>705</v>
      </c>
      <c r="BS247" s="132">
        <v>44963</v>
      </c>
      <c r="BT247" s="133">
        <v>100</v>
      </c>
      <c r="BU247" s="132">
        <v>44963</v>
      </c>
      <c r="BV247" s="132"/>
      <c r="BW247" s="132"/>
      <c r="BX247" s="134"/>
      <c r="BY247" s="134"/>
      <c r="BZ247" s="134"/>
      <c r="CA247" s="132"/>
      <c r="CB247" s="135"/>
      <c r="CC247" s="132"/>
      <c r="CD247" s="132"/>
      <c r="CE247" s="136"/>
      <c r="CF247" s="136"/>
      <c r="CG247" s="136"/>
      <c r="CH247" s="135"/>
      <c r="CI247" s="129" t="s">
        <v>701</v>
      </c>
      <c r="CJ247" s="132">
        <v>44994</v>
      </c>
      <c r="CK247" s="132">
        <v>44994</v>
      </c>
      <c r="CL247" s="132"/>
      <c r="CM247" s="132">
        <v>44994</v>
      </c>
      <c r="CN247" s="133">
        <v>100</v>
      </c>
      <c r="CO247" s="132">
        <v>44994</v>
      </c>
      <c r="CP247" s="117" t="s">
        <v>1448</v>
      </c>
      <c r="CQ247" s="132">
        <v>45005</v>
      </c>
      <c r="CR247" s="132">
        <v>45005</v>
      </c>
      <c r="CS247" s="132"/>
      <c r="CT247" s="132">
        <v>45006</v>
      </c>
      <c r="CU247" s="133">
        <v>100</v>
      </c>
      <c r="CV247" s="132">
        <v>45006</v>
      </c>
      <c r="CW247" s="117" t="s">
        <v>727</v>
      </c>
      <c r="CX247" s="236" t="s">
        <v>1057</v>
      </c>
      <c r="CY247" s="236"/>
      <c r="CZ247" s="117">
        <v>45001</v>
      </c>
      <c r="DA247" s="117">
        <v>45001</v>
      </c>
      <c r="DB247" s="117"/>
      <c r="DC247" s="117">
        <v>45002</v>
      </c>
      <c r="DD247" s="133">
        <v>100</v>
      </c>
      <c r="DE247" s="117">
        <v>45002</v>
      </c>
      <c r="DF247" s="138"/>
      <c r="DG247" s="138">
        <v>45007</v>
      </c>
      <c r="DH247" s="139" t="s">
        <v>4446</v>
      </c>
      <c r="DI247" s="117">
        <v>45026</v>
      </c>
      <c r="DJ247" s="117">
        <v>45026</v>
      </c>
      <c r="DK247" s="117">
        <v>45026</v>
      </c>
      <c r="DL247" s="117">
        <v>45026</v>
      </c>
      <c r="DM247" s="117"/>
      <c r="DN247" s="117"/>
      <c r="DO247" s="117"/>
      <c r="DP247" s="117"/>
      <c r="DQ247" s="140"/>
      <c r="DR247" s="117"/>
      <c r="DS247" s="117"/>
      <c r="DT247" s="117"/>
      <c r="DU247" s="117"/>
      <c r="DV247" s="117"/>
      <c r="DW247" s="117"/>
      <c r="DX247" s="133"/>
      <c r="DY247" s="117"/>
      <c r="DZ247" s="117"/>
      <c r="EA247" s="117">
        <v>45035</v>
      </c>
      <c r="EB247" s="117">
        <v>45035</v>
      </c>
      <c r="EC247" s="117"/>
      <c r="ED247" s="117">
        <v>45035</v>
      </c>
      <c r="EE247" s="116">
        <v>100</v>
      </c>
      <c r="EF247" s="117">
        <v>45035</v>
      </c>
      <c r="EG247" s="117" t="s">
        <v>780</v>
      </c>
      <c r="EH247" s="117">
        <v>45035</v>
      </c>
      <c r="EI247" s="117">
        <v>45035</v>
      </c>
      <c r="EJ247" s="117">
        <v>45035</v>
      </c>
      <c r="EK247" s="117">
        <v>45036</v>
      </c>
      <c r="EL247" s="116">
        <v>60</v>
      </c>
      <c r="EM247" s="117"/>
      <c r="EN247" s="122" t="s">
        <v>780</v>
      </c>
      <c r="EO247" s="141"/>
      <c r="EP247" s="141"/>
      <c r="EQ247" s="141"/>
      <c r="ER247" s="141"/>
      <c r="ES247" s="141"/>
      <c r="ET247" s="141"/>
      <c r="EU247" s="141"/>
      <c r="EV247" s="117"/>
      <c r="EW247" s="117"/>
      <c r="EX247" s="117"/>
      <c r="EY247" s="117"/>
      <c r="EZ247" s="117"/>
      <c r="FA247" s="117"/>
      <c r="FB247" s="117"/>
      <c r="FC247" s="117">
        <v>45050</v>
      </c>
      <c r="FD247" s="117">
        <v>45050</v>
      </c>
      <c r="FE247" s="117">
        <v>45050</v>
      </c>
      <c r="FF247" s="117">
        <v>45051</v>
      </c>
      <c r="FG247" s="133">
        <v>70</v>
      </c>
      <c r="FH247" s="133"/>
      <c r="FI247" s="117"/>
      <c r="FJ247" s="142"/>
      <c r="FK247" s="142"/>
      <c r="FL247" s="143">
        <v>243341</v>
      </c>
      <c r="FM247" s="143">
        <v>243341</v>
      </c>
      <c r="FN247" s="139" t="s">
        <v>708</v>
      </c>
      <c r="FO247" s="142"/>
      <c r="FP247" s="142"/>
      <c r="FQ247" s="143">
        <v>243341</v>
      </c>
      <c r="FR247" s="143">
        <v>243341</v>
      </c>
      <c r="FS247" s="139" t="s">
        <v>708</v>
      </c>
    </row>
    <row r="248" spans="1:175" ht="20.100000000000001" customHeight="1" x14ac:dyDescent="0.5">
      <c r="A248" s="109">
        <v>247</v>
      </c>
      <c r="B248" s="109" t="s">
        <v>674</v>
      </c>
      <c r="C248" s="109">
        <v>247</v>
      </c>
      <c r="D248" s="110" t="s">
        <v>675</v>
      </c>
      <c r="E248" s="110" t="s">
        <v>676</v>
      </c>
      <c r="F248" s="110" t="s">
        <v>1751</v>
      </c>
      <c r="G248" s="111" t="s">
        <v>329</v>
      </c>
      <c r="H248" s="110" t="s">
        <v>1203</v>
      </c>
      <c r="I248" s="110" t="s">
        <v>2956</v>
      </c>
      <c r="J248" s="110" t="s">
        <v>2957</v>
      </c>
      <c r="K248" s="111" t="s">
        <v>2958</v>
      </c>
      <c r="L248" s="111" t="s">
        <v>2947</v>
      </c>
      <c r="M248" s="111"/>
      <c r="N248" s="111" t="s">
        <v>682</v>
      </c>
      <c r="O248" s="111" t="s">
        <v>2959</v>
      </c>
      <c r="P248" s="113">
        <v>14.552810013727401</v>
      </c>
      <c r="Q248" s="113">
        <v>100.889924526451</v>
      </c>
      <c r="R248" s="114" t="s">
        <v>2960</v>
      </c>
      <c r="S248" s="114" t="s">
        <v>2961</v>
      </c>
      <c r="T248" s="115" t="s">
        <v>2962</v>
      </c>
      <c r="U248" s="115" t="s">
        <v>2963</v>
      </c>
      <c r="V248" s="115"/>
      <c r="W248" s="114" t="s">
        <v>2961</v>
      </c>
      <c r="X248" s="114"/>
      <c r="Y248" s="115"/>
      <c r="Z248" s="181"/>
      <c r="AA248" s="181"/>
      <c r="AB248" s="114"/>
      <c r="AC248" s="114"/>
      <c r="AD248" s="166" t="s">
        <v>1775</v>
      </c>
      <c r="AE248" s="166" t="s">
        <v>1776</v>
      </c>
      <c r="AF248" s="117" t="s">
        <v>982</v>
      </c>
      <c r="AG248" s="132">
        <v>44964</v>
      </c>
      <c r="AH248" s="168" t="s">
        <v>691</v>
      </c>
      <c r="AI248" s="118" t="s">
        <v>692</v>
      </c>
      <c r="AJ248" s="145">
        <v>6</v>
      </c>
      <c r="AK248" s="146">
        <v>9</v>
      </c>
      <c r="AL248" s="146">
        <v>3.2</v>
      </c>
      <c r="AM248" s="146">
        <v>54</v>
      </c>
      <c r="AN248" s="147">
        <v>1</v>
      </c>
      <c r="AO248" s="147">
        <v>1</v>
      </c>
      <c r="AP248" s="240" t="s">
        <v>2964</v>
      </c>
      <c r="AQ248" s="147" t="s">
        <v>752</v>
      </c>
      <c r="AR248" s="147">
        <v>3</v>
      </c>
      <c r="AS248" s="147"/>
      <c r="AT248" s="138">
        <v>44964</v>
      </c>
      <c r="AU248" s="294" t="s">
        <v>1815</v>
      </c>
      <c r="AV248" s="234" t="s">
        <v>696</v>
      </c>
      <c r="AW248" s="235"/>
      <c r="AX248" s="236"/>
      <c r="AY248" s="236"/>
      <c r="AZ248" s="236"/>
      <c r="BA248" s="236" t="s">
        <v>697</v>
      </c>
      <c r="BB248" s="236" t="s">
        <v>697</v>
      </c>
      <c r="BC248" s="236"/>
      <c r="BD248" s="235" t="s">
        <v>698</v>
      </c>
      <c r="BE248" s="235"/>
      <c r="BF248" s="235"/>
      <c r="BG248" s="237" t="s">
        <v>699</v>
      </c>
      <c r="BH248" s="237" t="s">
        <v>1964</v>
      </c>
      <c r="BI248" s="237" t="s">
        <v>701</v>
      </c>
      <c r="BJ248" s="238"/>
      <c r="BK248" s="238"/>
      <c r="BL248" s="153"/>
      <c r="BM248" s="154"/>
      <c r="BN248" s="111" t="s">
        <v>2959</v>
      </c>
      <c r="BO248" s="319" t="s">
        <v>2959</v>
      </c>
      <c r="BP248" s="317"/>
      <c r="BQ248" s="116" t="s">
        <v>704</v>
      </c>
      <c r="BR248" s="116" t="s">
        <v>705</v>
      </c>
      <c r="BS248" s="132">
        <v>44964</v>
      </c>
      <c r="BT248" s="133">
        <v>100</v>
      </c>
      <c r="BU248" s="132">
        <v>44964</v>
      </c>
      <c r="BV248" s="132"/>
      <c r="BW248" s="132"/>
      <c r="BX248" s="134"/>
      <c r="BY248" s="134"/>
      <c r="BZ248" s="134"/>
      <c r="CA248" s="132"/>
      <c r="CB248" s="135"/>
      <c r="CC248" s="132"/>
      <c r="CD248" s="132"/>
      <c r="CE248" s="136"/>
      <c r="CF248" s="136"/>
      <c r="CG248" s="136"/>
      <c r="CH248" s="135"/>
      <c r="CI248" s="129" t="s">
        <v>701</v>
      </c>
      <c r="CJ248" s="132">
        <v>44994</v>
      </c>
      <c r="CK248" s="132">
        <v>44994</v>
      </c>
      <c r="CL248" s="132"/>
      <c r="CM248" s="132">
        <v>44994</v>
      </c>
      <c r="CN248" s="133">
        <v>100</v>
      </c>
      <c r="CO248" s="132">
        <v>44994</v>
      </c>
      <c r="CP248" s="117" t="s">
        <v>1448</v>
      </c>
      <c r="CQ248" s="132">
        <v>45010</v>
      </c>
      <c r="CR248" s="132">
        <v>45010</v>
      </c>
      <c r="CS248" s="132"/>
      <c r="CT248" s="132">
        <v>45011</v>
      </c>
      <c r="CU248" s="133">
        <v>100</v>
      </c>
      <c r="CV248" s="132">
        <v>45011</v>
      </c>
      <c r="CW248" s="117" t="s">
        <v>727</v>
      </c>
      <c r="CX248" s="236"/>
      <c r="CY248" s="236"/>
      <c r="CZ248" s="117">
        <v>45000</v>
      </c>
      <c r="DA248" s="117">
        <v>45000</v>
      </c>
      <c r="DB248" s="117"/>
      <c r="DC248" s="117">
        <v>45000</v>
      </c>
      <c r="DD248" s="133">
        <v>100</v>
      </c>
      <c r="DE248" s="117">
        <v>45000</v>
      </c>
      <c r="DF248" s="138"/>
      <c r="DG248" s="138">
        <v>45007</v>
      </c>
      <c r="DH248" s="139" t="s">
        <v>4446</v>
      </c>
      <c r="DI248" s="117">
        <v>45034</v>
      </c>
      <c r="DJ248" s="117">
        <v>45034</v>
      </c>
      <c r="DK248" s="117">
        <v>45034</v>
      </c>
      <c r="DL248" s="117">
        <v>45034</v>
      </c>
      <c r="DM248" s="117"/>
      <c r="DN248" s="117"/>
      <c r="DO248" s="117"/>
      <c r="DP248" s="117"/>
      <c r="DQ248" s="140"/>
      <c r="DR248" s="117"/>
      <c r="DS248" s="117"/>
      <c r="DT248" s="117"/>
      <c r="DU248" s="117"/>
      <c r="DV248" s="117"/>
      <c r="DW248" s="117"/>
      <c r="DX248" s="133"/>
      <c r="DY248" s="117"/>
      <c r="DZ248" s="117"/>
      <c r="EA248" s="117">
        <v>45038</v>
      </c>
      <c r="EB248" s="117">
        <v>45038</v>
      </c>
      <c r="EC248" s="117"/>
      <c r="ED248" s="117">
        <v>45038</v>
      </c>
      <c r="EE248" s="116">
        <v>100</v>
      </c>
      <c r="EF248" s="117">
        <v>45038</v>
      </c>
      <c r="EG248" s="117" t="s">
        <v>2965</v>
      </c>
      <c r="EH248" s="117">
        <v>45038</v>
      </c>
      <c r="EI248" s="117">
        <v>45038</v>
      </c>
      <c r="EJ248" s="117">
        <v>45038</v>
      </c>
      <c r="EK248" s="117">
        <v>45039</v>
      </c>
      <c r="EL248" s="116">
        <v>60</v>
      </c>
      <c r="EM248" s="117"/>
      <c r="EN248" s="122" t="s">
        <v>2965</v>
      </c>
      <c r="EO248" s="141"/>
      <c r="EP248" s="141"/>
      <c r="EQ248" s="141"/>
      <c r="ER248" s="141"/>
      <c r="ES248" s="141"/>
      <c r="ET248" s="141"/>
      <c r="EU248" s="141"/>
      <c r="EV248" s="117"/>
      <c r="EW248" s="117"/>
      <c r="EX248" s="117"/>
      <c r="EY248" s="117"/>
      <c r="EZ248" s="117"/>
      <c r="FA248" s="117"/>
      <c r="FB248" s="117"/>
      <c r="FC248" s="117">
        <v>45050</v>
      </c>
      <c r="FD248" s="117">
        <v>45050</v>
      </c>
      <c r="FE248" s="117">
        <v>45050</v>
      </c>
      <c r="FF248" s="117">
        <v>45051</v>
      </c>
      <c r="FG248" s="133">
        <v>70</v>
      </c>
      <c r="FH248" s="133"/>
      <c r="FI248" s="117"/>
      <c r="FJ248" s="142"/>
      <c r="FK248" s="142"/>
      <c r="FL248" s="143"/>
      <c r="FM248" s="143"/>
      <c r="FN248" s="139"/>
      <c r="FO248" s="142"/>
      <c r="FP248" s="142"/>
      <c r="FQ248" s="143"/>
      <c r="FR248" s="143"/>
      <c r="FS248" s="139"/>
    </row>
    <row r="249" spans="1:175" ht="20.100000000000001" customHeight="1" x14ac:dyDescent="0.5">
      <c r="A249" s="109">
        <v>248</v>
      </c>
      <c r="B249" s="109" t="s">
        <v>674</v>
      </c>
      <c r="C249" s="109">
        <v>248</v>
      </c>
      <c r="D249" s="110" t="s">
        <v>675</v>
      </c>
      <c r="E249" s="110" t="s">
        <v>676</v>
      </c>
      <c r="F249" s="110" t="s">
        <v>1751</v>
      </c>
      <c r="G249" s="111" t="s">
        <v>329</v>
      </c>
      <c r="H249" s="110" t="s">
        <v>1203</v>
      </c>
      <c r="I249" s="110" t="s">
        <v>766</v>
      </c>
      <c r="J249" s="110" t="s">
        <v>2966</v>
      </c>
      <c r="K249" s="111" t="s">
        <v>2967</v>
      </c>
      <c r="L249" s="111" t="s">
        <v>2947</v>
      </c>
      <c r="M249" s="111"/>
      <c r="N249" s="111" t="s">
        <v>682</v>
      </c>
      <c r="O249" s="112" t="s">
        <v>2968</v>
      </c>
      <c r="P249" s="113">
        <v>14.542921981685099</v>
      </c>
      <c r="Q249" s="113">
        <v>100.974678901402</v>
      </c>
      <c r="R249" s="114" t="s">
        <v>2969</v>
      </c>
      <c r="S249" s="114" t="s">
        <v>2970</v>
      </c>
      <c r="T249" s="115" t="s">
        <v>2971</v>
      </c>
      <c r="U249" s="115" t="s">
        <v>2972</v>
      </c>
      <c r="V249" s="115"/>
      <c r="W249" s="115" t="s">
        <v>2973</v>
      </c>
      <c r="X249" s="115"/>
      <c r="Y249" s="115"/>
      <c r="Z249" s="181"/>
      <c r="AA249" s="181"/>
      <c r="AB249" s="115"/>
      <c r="AC249" s="115"/>
      <c r="AD249" s="166" t="s">
        <v>1775</v>
      </c>
      <c r="AE249" s="166" t="s">
        <v>1776</v>
      </c>
      <c r="AF249" s="117" t="s">
        <v>982</v>
      </c>
      <c r="AG249" s="132">
        <v>44963</v>
      </c>
      <c r="AH249" s="168" t="s">
        <v>691</v>
      </c>
      <c r="AI249" s="118" t="s">
        <v>692</v>
      </c>
      <c r="AJ249" s="145">
        <v>6</v>
      </c>
      <c r="AK249" s="146">
        <v>9</v>
      </c>
      <c r="AL249" s="146">
        <v>3.4</v>
      </c>
      <c r="AM249" s="146">
        <v>54</v>
      </c>
      <c r="AN249" s="147">
        <v>2</v>
      </c>
      <c r="AO249" s="147">
        <v>2</v>
      </c>
      <c r="AP249" s="240" t="s">
        <v>716</v>
      </c>
      <c r="AQ249" s="301"/>
      <c r="AR249" s="301">
        <v>3</v>
      </c>
      <c r="AS249" s="147"/>
      <c r="AT249" s="138">
        <v>44964</v>
      </c>
      <c r="AU249" s="294" t="s">
        <v>2974</v>
      </c>
      <c r="AV249" s="234" t="s">
        <v>696</v>
      </c>
      <c r="AW249" s="235" t="s">
        <v>1386</v>
      </c>
      <c r="AX249" s="236"/>
      <c r="AY249" s="236"/>
      <c r="AZ249" s="236"/>
      <c r="BA249" s="236"/>
      <c r="BB249" s="236"/>
      <c r="BC249" s="236"/>
      <c r="BD249" s="235" t="s">
        <v>698</v>
      </c>
      <c r="BE249" s="235"/>
      <c r="BF249" s="235"/>
      <c r="BG249" s="237" t="s">
        <v>699</v>
      </c>
      <c r="BH249" s="302" t="s">
        <v>1964</v>
      </c>
      <c r="BI249" s="237" t="s">
        <v>701</v>
      </c>
      <c r="BJ249" s="238"/>
      <c r="BK249" s="238"/>
      <c r="BL249" s="153"/>
      <c r="BM249" s="154"/>
      <c r="BN249" s="111" t="s">
        <v>2968</v>
      </c>
      <c r="BO249" s="319" t="s">
        <v>2968</v>
      </c>
      <c r="BP249" s="317"/>
      <c r="BQ249" s="116" t="s">
        <v>704</v>
      </c>
      <c r="BR249" s="116" t="s">
        <v>705</v>
      </c>
      <c r="BS249" s="132">
        <v>44963</v>
      </c>
      <c r="BT249" s="133">
        <v>100</v>
      </c>
      <c r="BU249" s="132">
        <v>44963</v>
      </c>
      <c r="BV249" s="132"/>
      <c r="BW249" s="132"/>
      <c r="BX249" s="134"/>
      <c r="BY249" s="134"/>
      <c r="BZ249" s="134"/>
      <c r="CA249" s="132"/>
      <c r="CB249" s="135"/>
      <c r="CC249" s="132"/>
      <c r="CD249" s="132"/>
      <c r="CE249" s="136"/>
      <c r="CF249" s="136"/>
      <c r="CG249" s="136"/>
      <c r="CH249" s="135"/>
      <c r="CI249" s="129" t="s">
        <v>701</v>
      </c>
      <c r="CJ249" s="132">
        <v>44994</v>
      </c>
      <c r="CK249" s="132">
        <v>44994</v>
      </c>
      <c r="CL249" s="132"/>
      <c r="CM249" s="132">
        <v>44994</v>
      </c>
      <c r="CN249" s="133">
        <v>100</v>
      </c>
      <c r="CO249" s="132">
        <v>44994</v>
      </c>
      <c r="CP249" s="117" t="s">
        <v>1448</v>
      </c>
      <c r="CQ249" s="132">
        <v>45009</v>
      </c>
      <c r="CR249" s="132">
        <v>45009</v>
      </c>
      <c r="CS249" s="132"/>
      <c r="CT249" s="132">
        <v>45010</v>
      </c>
      <c r="CU249" s="133">
        <v>100</v>
      </c>
      <c r="CV249" s="132">
        <v>45010</v>
      </c>
      <c r="CW249" s="117" t="s">
        <v>727</v>
      </c>
      <c r="CX249" s="236"/>
      <c r="CY249" s="236"/>
      <c r="CZ249" s="117">
        <v>44998</v>
      </c>
      <c r="DA249" s="117">
        <v>44998</v>
      </c>
      <c r="DB249" s="117"/>
      <c r="DC249" s="117">
        <v>44998</v>
      </c>
      <c r="DD249" s="133">
        <v>100</v>
      </c>
      <c r="DE249" s="117">
        <v>44998</v>
      </c>
      <c r="DF249" s="138"/>
      <c r="DG249" s="138">
        <v>45007</v>
      </c>
      <c r="DH249" s="139" t="s">
        <v>4446</v>
      </c>
      <c r="DI249" s="117">
        <v>45034</v>
      </c>
      <c r="DJ249" s="117">
        <v>45034</v>
      </c>
      <c r="DK249" s="117">
        <v>45034</v>
      </c>
      <c r="DL249" s="117">
        <v>45034</v>
      </c>
      <c r="DM249" s="117"/>
      <c r="DN249" s="117"/>
      <c r="DO249" s="117"/>
      <c r="DP249" s="117"/>
      <c r="DQ249" s="140"/>
      <c r="DR249" s="117"/>
      <c r="DS249" s="117"/>
      <c r="DT249" s="117"/>
      <c r="DU249" s="117"/>
      <c r="DV249" s="117"/>
      <c r="DW249" s="117"/>
      <c r="DX249" s="133"/>
      <c r="DY249" s="117"/>
      <c r="DZ249" s="117"/>
      <c r="EA249" s="117">
        <v>45042</v>
      </c>
      <c r="EB249" s="117">
        <v>45042</v>
      </c>
      <c r="EC249" s="117"/>
      <c r="ED249" s="117">
        <v>45042</v>
      </c>
      <c r="EE249" s="116">
        <v>100</v>
      </c>
      <c r="EF249" s="117">
        <v>45042</v>
      </c>
      <c r="EG249" s="117" t="s">
        <v>1044</v>
      </c>
      <c r="EH249" s="117">
        <v>45042</v>
      </c>
      <c r="EI249" s="117">
        <v>45042</v>
      </c>
      <c r="EJ249" s="117"/>
      <c r="EK249" s="117">
        <v>45042</v>
      </c>
      <c r="EL249" s="116">
        <v>100</v>
      </c>
      <c r="EM249" s="117">
        <v>45042</v>
      </c>
      <c r="EN249" s="122" t="s">
        <v>1044</v>
      </c>
      <c r="EO249" s="141"/>
      <c r="EP249" s="141"/>
      <c r="EQ249" s="141"/>
      <c r="ER249" s="141"/>
      <c r="ES249" s="141"/>
      <c r="ET249" s="141"/>
      <c r="EU249" s="141"/>
      <c r="EV249" s="117"/>
      <c r="EW249" s="117"/>
      <c r="EX249" s="117"/>
      <c r="EY249" s="117"/>
      <c r="EZ249" s="117"/>
      <c r="FA249" s="117"/>
      <c r="FB249" s="117"/>
      <c r="FC249" s="117">
        <v>45050</v>
      </c>
      <c r="FD249" s="117">
        <v>45050</v>
      </c>
      <c r="FE249" s="117">
        <v>45050</v>
      </c>
      <c r="FF249" s="117">
        <v>45051</v>
      </c>
      <c r="FG249" s="133">
        <v>70</v>
      </c>
      <c r="FH249" s="133"/>
      <c r="FI249" s="117"/>
      <c r="FJ249" s="142"/>
      <c r="FK249" s="142"/>
      <c r="FL249" s="143">
        <v>243350</v>
      </c>
      <c r="FM249" s="143">
        <v>243350</v>
      </c>
      <c r="FN249" s="139" t="s">
        <v>708</v>
      </c>
      <c r="FO249" s="142"/>
      <c r="FP249" s="142"/>
      <c r="FQ249" s="143">
        <v>243350</v>
      </c>
      <c r="FR249" s="143">
        <v>243350</v>
      </c>
      <c r="FS249" s="139" t="s">
        <v>708</v>
      </c>
    </row>
    <row r="250" spans="1:175" ht="20.100000000000001" customHeight="1" x14ac:dyDescent="0.5">
      <c r="A250" s="109">
        <v>249</v>
      </c>
      <c r="B250" s="109" t="s">
        <v>674</v>
      </c>
      <c r="C250" s="109">
        <v>249</v>
      </c>
      <c r="D250" s="110" t="s">
        <v>675</v>
      </c>
      <c r="E250" s="110" t="s">
        <v>676</v>
      </c>
      <c r="F250" s="110" t="s">
        <v>1751</v>
      </c>
      <c r="G250" s="111" t="s">
        <v>329</v>
      </c>
      <c r="H250" s="110" t="s">
        <v>1203</v>
      </c>
      <c r="I250" s="110" t="s">
        <v>2975</v>
      </c>
      <c r="J250" s="110"/>
      <c r="K250" s="111" t="s">
        <v>2976</v>
      </c>
      <c r="L250" s="111" t="s">
        <v>2977</v>
      </c>
      <c r="M250" s="111"/>
      <c r="N250" s="111" t="s">
        <v>682</v>
      </c>
      <c r="O250" s="361" t="s">
        <v>2978</v>
      </c>
      <c r="P250" s="113">
        <v>14.5205143294453</v>
      </c>
      <c r="Q250" s="113">
        <v>100.945224911681</v>
      </c>
      <c r="R250" s="114" t="s">
        <v>2979</v>
      </c>
      <c r="S250" s="114"/>
      <c r="T250" s="115"/>
      <c r="U250" s="115"/>
      <c r="V250" s="115"/>
      <c r="W250" s="239" t="s">
        <v>2980</v>
      </c>
      <c r="X250" s="239"/>
      <c r="Y250" s="115"/>
      <c r="Z250" s="181"/>
      <c r="AA250" s="181"/>
      <c r="AB250" s="239"/>
      <c r="AC250" s="239"/>
      <c r="AD250" s="166"/>
      <c r="AE250" s="166"/>
      <c r="AF250" s="117" t="s">
        <v>2981</v>
      </c>
      <c r="AG250" s="132"/>
      <c r="AH250" s="116"/>
      <c r="AI250" s="116"/>
      <c r="AJ250" s="145"/>
      <c r="AK250" s="146"/>
      <c r="AL250" s="212"/>
      <c r="AM250" s="146"/>
      <c r="AN250" s="147"/>
      <c r="AO250" s="147"/>
      <c r="AP250" s="240"/>
      <c r="AQ250" s="147"/>
      <c r="AR250" s="147">
        <v>3</v>
      </c>
      <c r="AS250" s="149"/>
      <c r="AT250" s="138"/>
      <c r="AU250" s="294" t="s">
        <v>2982</v>
      </c>
      <c r="AV250" s="149"/>
      <c r="AW250" s="150"/>
      <c r="AX250" s="147"/>
      <c r="AY250" s="147"/>
      <c r="AZ250" s="147"/>
      <c r="BA250" s="147"/>
      <c r="BB250" s="147"/>
      <c r="BC250" s="147"/>
      <c r="BD250" s="150"/>
      <c r="BE250" s="150"/>
      <c r="BF250" s="150"/>
      <c r="BG250" s="151"/>
      <c r="BH250" s="151" t="s">
        <v>1964</v>
      </c>
      <c r="BI250" s="151"/>
      <c r="BJ250" s="152"/>
      <c r="BK250" s="152" t="s">
        <v>2336</v>
      </c>
      <c r="BL250" s="153"/>
      <c r="BM250" s="154"/>
      <c r="BN250" s="111" t="s">
        <v>2978</v>
      </c>
      <c r="BO250" s="329" t="s">
        <v>2978</v>
      </c>
      <c r="BP250" s="317"/>
      <c r="BQ250" s="116" t="s">
        <v>704</v>
      </c>
      <c r="BR250" s="116" t="s">
        <v>705</v>
      </c>
      <c r="BS250" s="132">
        <v>44993</v>
      </c>
      <c r="BT250" s="362">
        <v>100</v>
      </c>
      <c r="BU250" s="132">
        <v>44993</v>
      </c>
      <c r="BV250" s="132"/>
      <c r="BW250" s="132"/>
      <c r="BX250" s="134"/>
      <c r="BY250" s="134"/>
      <c r="BZ250" s="134"/>
      <c r="CA250" s="132"/>
      <c r="CB250" s="135"/>
      <c r="CC250" s="132"/>
      <c r="CD250" s="132"/>
      <c r="CE250" s="136"/>
      <c r="CF250" s="136"/>
      <c r="CG250" s="136"/>
      <c r="CH250" s="135"/>
      <c r="CI250" s="129" t="s">
        <v>701</v>
      </c>
      <c r="CJ250" s="132"/>
      <c r="CK250" s="132"/>
      <c r="CL250" s="132"/>
      <c r="CM250" s="132"/>
      <c r="CN250" s="133"/>
      <c r="CO250" s="117"/>
      <c r="CP250" s="117"/>
      <c r="CQ250" s="137" t="s">
        <v>706</v>
      </c>
      <c r="CR250" s="132"/>
      <c r="CS250" s="117"/>
      <c r="CT250" s="132"/>
      <c r="CU250" s="133"/>
      <c r="CV250" s="137" t="s">
        <v>4382</v>
      </c>
      <c r="CW250" s="117"/>
      <c r="CX250" s="147"/>
      <c r="CY250" s="147"/>
      <c r="CZ250" s="117">
        <v>45049</v>
      </c>
      <c r="DA250" s="117">
        <v>45049</v>
      </c>
      <c r="DB250" s="117"/>
      <c r="DC250" s="117">
        <v>45049</v>
      </c>
      <c r="DD250" s="133">
        <v>100</v>
      </c>
      <c r="DE250" s="117">
        <v>45049</v>
      </c>
      <c r="DF250" s="138"/>
      <c r="DG250" s="138">
        <v>45023</v>
      </c>
      <c r="DH250" s="139" t="s">
        <v>4387</v>
      </c>
      <c r="DI250" s="117">
        <v>45043</v>
      </c>
      <c r="DJ250" s="117">
        <v>45043</v>
      </c>
      <c r="DK250" s="117">
        <v>45043</v>
      </c>
      <c r="DL250" s="117">
        <v>45043</v>
      </c>
      <c r="DM250" s="117"/>
      <c r="DN250" s="117"/>
      <c r="DO250" s="117"/>
      <c r="DP250" s="117"/>
      <c r="DQ250" s="140"/>
      <c r="DR250" s="117"/>
      <c r="DS250" s="117"/>
      <c r="DT250" s="117"/>
      <c r="DU250" s="117"/>
      <c r="DV250" s="117"/>
      <c r="DW250" s="117"/>
      <c r="DX250" s="133"/>
      <c r="DY250" s="117"/>
      <c r="DZ250" s="117"/>
      <c r="EA250" s="117">
        <v>45045</v>
      </c>
      <c r="EB250" s="117">
        <v>45045</v>
      </c>
      <c r="EC250" s="117"/>
      <c r="ED250" s="117">
        <v>45045</v>
      </c>
      <c r="EE250" s="116">
        <v>100</v>
      </c>
      <c r="EF250" s="117">
        <v>45045</v>
      </c>
      <c r="EG250" s="117" t="s">
        <v>4556</v>
      </c>
      <c r="EH250" s="117">
        <v>45052</v>
      </c>
      <c r="EI250" s="117">
        <v>45052</v>
      </c>
      <c r="EJ250" s="117">
        <v>45052</v>
      </c>
      <c r="EK250" s="117">
        <v>45053</v>
      </c>
      <c r="EL250" s="116">
        <v>60</v>
      </c>
      <c r="EM250" s="117"/>
      <c r="EN250" s="122" t="s">
        <v>4448</v>
      </c>
      <c r="EO250" s="141"/>
      <c r="EP250" s="141"/>
      <c r="EQ250" s="141"/>
      <c r="ER250" s="141"/>
      <c r="ES250" s="141"/>
      <c r="ET250" s="141"/>
      <c r="EU250" s="141"/>
      <c r="EV250" s="117"/>
      <c r="EW250" s="117"/>
      <c r="EX250" s="117"/>
      <c r="EY250" s="117"/>
      <c r="EZ250" s="117"/>
      <c r="FA250" s="117"/>
      <c r="FB250" s="117"/>
      <c r="FC250" s="117">
        <v>45050</v>
      </c>
      <c r="FD250" s="117">
        <v>45050</v>
      </c>
      <c r="FE250" s="117">
        <v>45050</v>
      </c>
      <c r="FF250" s="117">
        <v>45051</v>
      </c>
      <c r="FG250" s="133">
        <v>70</v>
      </c>
      <c r="FH250" s="133"/>
      <c r="FI250" s="117"/>
      <c r="FJ250" s="142"/>
      <c r="FK250" s="142"/>
      <c r="FL250" s="143"/>
      <c r="FM250" s="143"/>
      <c r="FN250" s="139"/>
      <c r="FO250" s="142"/>
      <c r="FP250" s="142"/>
      <c r="FQ250" s="143"/>
      <c r="FR250" s="143"/>
      <c r="FS250" s="139"/>
    </row>
    <row r="251" spans="1:175" ht="20.100000000000001" customHeight="1" x14ac:dyDescent="0.5">
      <c r="A251" s="109">
        <v>250</v>
      </c>
      <c r="B251" s="109" t="s">
        <v>674</v>
      </c>
      <c r="C251" s="109">
        <v>250</v>
      </c>
      <c r="D251" s="110" t="s">
        <v>675</v>
      </c>
      <c r="E251" s="110" t="s">
        <v>676</v>
      </c>
      <c r="F251" s="110" t="s">
        <v>1751</v>
      </c>
      <c r="G251" s="111" t="s">
        <v>329</v>
      </c>
      <c r="H251" s="110" t="s">
        <v>1203</v>
      </c>
      <c r="I251" s="110" t="s">
        <v>2983</v>
      </c>
      <c r="J251" s="110" t="s">
        <v>2984</v>
      </c>
      <c r="K251" s="111" t="s">
        <v>2985</v>
      </c>
      <c r="L251" s="111" t="s">
        <v>2947</v>
      </c>
      <c r="M251" s="111"/>
      <c r="N251" s="111" t="s">
        <v>682</v>
      </c>
      <c r="O251" s="111" t="s">
        <v>2986</v>
      </c>
      <c r="P251" s="113">
        <v>14.488439137698901</v>
      </c>
      <c r="Q251" s="113">
        <v>100.860188621147</v>
      </c>
      <c r="R251" s="114" t="s">
        <v>2987</v>
      </c>
      <c r="S251" s="114" t="s">
        <v>2988</v>
      </c>
      <c r="T251" s="115" t="s">
        <v>2989</v>
      </c>
      <c r="U251" s="115" t="s">
        <v>2990</v>
      </c>
      <c r="V251" s="115"/>
      <c r="W251" s="115" t="s">
        <v>2991</v>
      </c>
      <c r="X251" s="115"/>
      <c r="Y251" s="115"/>
      <c r="Z251" s="181"/>
      <c r="AA251" s="181"/>
      <c r="AB251" s="115"/>
      <c r="AC251" s="115"/>
      <c r="AD251" s="166" t="s">
        <v>1775</v>
      </c>
      <c r="AE251" s="166" t="s">
        <v>1776</v>
      </c>
      <c r="AF251" s="117" t="s">
        <v>982</v>
      </c>
      <c r="AG251" s="132">
        <v>44964</v>
      </c>
      <c r="AH251" s="168" t="s">
        <v>691</v>
      </c>
      <c r="AI251" s="118" t="s">
        <v>692</v>
      </c>
      <c r="AJ251" s="145">
        <v>7</v>
      </c>
      <c r="AK251" s="146">
        <v>12</v>
      </c>
      <c r="AL251" s="146">
        <v>3.2</v>
      </c>
      <c r="AM251" s="146">
        <v>84</v>
      </c>
      <c r="AN251" s="147">
        <v>1</v>
      </c>
      <c r="AO251" s="147">
        <v>1</v>
      </c>
      <c r="AP251" s="240" t="s">
        <v>1142</v>
      </c>
      <c r="AQ251" s="147" t="s">
        <v>1368</v>
      </c>
      <c r="AR251" s="147">
        <v>3</v>
      </c>
      <c r="AS251" s="147"/>
      <c r="AT251" s="138">
        <v>44964</v>
      </c>
      <c r="AU251" s="294" t="s">
        <v>2974</v>
      </c>
      <c r="AV251" s="234" t="s">
        <v>696</v>
      </c>
      <c r="AW251" s="235"/>
      <c r="AX251" s="236"/>
      <c r="AY251" s="236"/>
      <c r="AZ251" s="236"/>
      <c r="BA251" s="236"/>
      <c r="BB251" s="236"/>
      <c r="BC251" s="236" t="s">
        <v>697</v>
      </c>
      <c r="BD251" s="235" t="s">
        <v>698</v>
      </c>
      <c r="BE251" s="235"/>
      <c r="BF251" s="235"/>
      <c r="BG251" s="237" t="s">
        <v>699</v>
      </c>
      <c r="BH251" s="237" t="s">
        <v>1964</v>
      </c>
      <c r="BI251" s="237" t="s">
        <v>701</v>
      </c>
      <c r="BJ251" s="238"/>
      <c r="BK251" s="238"/>
      <c r="BL251" s="153"/>
      <c r="BM251" s="154"/>
      <c r="BN251" s="111" t="s">
        <v>2986</v>
      </c>
      <c r="BO251" s="319" t="s">
        <v>2986</v>
      </c>
      <c r="BP251" s="317"/>
      <c r="BQ251" s="116" t="s">
        <v>704</v>
      </c>
      <c r="BR251" s="116" t="s">
        <v>705</v>
      </c>
      <c r="BS251" s="132">
        <v>44964</v>
      </c>
      <c r="BT251" s="133">
        <v>100</v>
      </c>
      <c r="BU251" s="132">
        <v>44964</v>
      </c>
      <c r="BV251" s="132"/>
      <c r="BW251" s="132"/>
      <c r="BX251" s="134"/>
      <c r="BY251" s="134"/>
      <c r="BZ251" s="134"/>
      <c r="CA251" s="132"/>
      <c r="CB251" s="135"/>
      <c r="CC251" s="132"/>
      <c r="CD251" s="132"/>
      <c r="CE251" s="136"/>
      <c r="CF251" s="136"/>
      <c r="CG251" s="136"/>
      <c r="CH251" s="135"/>
      <c r="CI251" s="129" t="s">
        <v>701</v>
      </c>
      <c r="CJ251" s="132">
        <v>44992</v>
      </c>
      <c r="CK251" s="132">
        <v>44992</v>
      </c>
      <c r="CL251" s="132"/>
      <c r="CM251" s="117">
        <v>44992</v>
      </c>
      <c r="CN251" s="133">
        <v>100</v>
      </c>
      <c r="CO251" s="117">
        <v>44992</v>
      </c>
      <c r="CP251" s="117"/>
      <c r="CQ251" s="137" t="s">
        <v>706</v>
      </c>
      <c r="CR251" s="132"/>
      <c r="CS251" s="117"/>
      <c r="CT251" s="132"/>
      <c r="CU251" s="133"/>
      <c r="CV251" s="137" t="s">
        <v>4382</v>
      </c>
      <c r="CW251" s="117"/>
      <c r="CX251" s="236"/>
      <c r="CY251" s="236"/>
      <c r="CZ251" s="117">
        <v>45006</v>
      </c>
      <c r="DA251" s="117">
        <v>45006</v>
      </c>
      <c r="DB251" s="117"/>
      <c r="DC251" s="117">
        <v>45006</v>
      </c>
      <c r="DD251" s="133">
        <v>100</v>
      </c>
      <c r="DE251" s="117">
        <v>45006</v>
      </c>
      <c r="DF251" s="138"/>
      <c r="DG251" s="138">
        <v>45019</v>
      </c>
      <c r="DH251" s="139" t="s">
        <v>4413</v>
      </c>
      <c r="DI251" s="117">
        <v>45036</v>
      </c>
      <c r="DJ251" s="117">
        <v>45036</v>
      </c>
      <c r="DK251" s="117">
        <v>45036</v>
      </c>
      <c r="DL251" s="117">
        <v>45036</v>
      </c>
      <c r="DM251" s="117"/>
      <c r="DN251" s="117"/>
      <c r="DO251" s="117"/>
      <c r="DP251" s="117"/>
      <c r="DQ251" s="140"/>
      <c r="DR251" s="117"/>
      <c r="DS251" s="117"/>
      <c r="DT251" s="117"/>
      <c r="DU251" s="117"/>
      <c r="DV251" s="117"/>
      <c r="DW251" s="117"/>
      <c r="DX251" s="133"/>
      <c r="DY251" s="117"/>
      <c r="DZ251" s="117"/>
      <c r="EA251" s="117">
        <v>45035</v>
      </c>
      <c r="EB251" s="117">
        <v>45035</v>
      </c>
      <c r="EC251" s="117"/>
      <c r="ED251" s="117">
        <v>45035</v>
      </c>
      <c r="EE251" s="116">
        <v>100</v>
      </c>
      <c r="EF251" s="117">
        <v>45035</v>
      </c>
      <c r="EG251" s="117" t="s">
        <v>780</v>
      </c>
      <c r="EH251" s="117">
        <v>45035</v>
      </c>
      <c r="EI251" s="117">
        <v>45035</v>
      </c>
      <c r="EJ251" s="117">
        <v>45035</v>
      </c>
      <c r="EK251" s="117">
        <v>45036</v>
      </c>
      <c r="EL251" s="116">
        <v>60</v>
      </c>
      <c r="EM251" s="117"/>
      <c r="EN251" s="122" t="s">
        <v>780</v>
      </c>
      <c r="EO251" s="141"/>
      <c r="EP251" s="141"/>
      <c r="EQ251" s="141"/>
      <c r="ER251" s="141"/>
      <c r="ES251" s="141"/>
      <c r="ET251" s="141"/>
      <c r="EU251" s="141"/>
      <c r="EV251" s="117"/>
      <c r="EW251" s="117"/>
      <c r="EX251" s="117"/>
      <c r="EY251" s="117"/>
      <c r="EZ251" s="117"/>
      <c r="FA251" s="117"/>
      <c r="FB251" s="117"/>
      <c r="FC251" s="117">
        <v>45050</v>
      </c>
      <c r="FD251" s="117">
        <v>45050</v>
      </c>
      <c r="FE251" s="117">
        <v>45050</v>
      </c>
      <c r="FF251" s="117">
        <v>45051</v>
      </c>
      <c r="FG251" s="133">
        <v>70</v>
      </c>
      <c r="FH251" s="133"/>
      <c r="FI251" s="117"/>
      <c r="FJ251" s="142"/>
      <c r="FK251" s="142"/>
      <c r="FL251" s="143"/>
      <c r="FM251" s="143"/>
      <c r="FN251" s="139"/>
      <c r="FO251" s="142"/>
      <c r="FP251" s="142"/>
      <c r="FQ251" s="143"/>
      <c r="FR251" s="143"/>
      <c r="FS251" s="139"/>
    </row>
    <row r="252" spans="1:175" ht="20.100000000000001" customHeight="1" x14ac:dyDescent="0.5">
      <c r="A252" s="109">
        <v>251</v>
      </c>
      <c r="B252" s="109" t="s">
        <v>674</v>
      </c>
      <c r="C252" s="109">
        <v>251</v>
      </c>
      <c r="D252" s="110" t="s">
        <v>675</v>
      </c>
      <c r="E252" s="110" t="s">
        <v>676</v>
      </c>
      <c r="F252" s="110" t="s">
        <v>1751</v>
      </c>
      <c r="G252" s="111" t="s">
        <v>329</v>
      </c>
      <c r="H252" s="110" t="s">
        <v>1203</v>
      </c>
      <c r="I252" s="110" t="s">
        <v>2992</v>
      </c>
      <c r="J252" s="110" t="s">
        <v>2993</v>
      </c>
      <c r="K252" s="111" t="s">
        <v>2994</v>
      </c>
      <c r="L252" s="111" t="s">
        <v>2947</v>
      </c>
      <c r="M252" s="111"/>
      <c r="N252" s="111" t="s">
        <v>682</v>
      </c>
      <c r="O252" s="111" t="s">
        <v>2995</v>
      </c>
      <c r="P252" s="113">
        <v>14.4855308109037</v>
      </c>
      <c r="Q252" s="113">
        <v>100.897988441086</v>
      </c>
      <c r="R252" s="114" t="s">
        <v>2996</v>
      </c>
      <c r="S252" s="114" t="s">
        <v>2997</v>
      </c>
      <c r="T252" s="115" t="s">
        <v>2998</v>
      </c>
      <c r="U252" s="115" t="s">
        <v>2999</v>
      </c>
      <c r="V252" s="115"/>
      <c r="W252" s="115" t="s">
        <v>3000</v>
      </c>
      <c r="X252" s="115"/>
      <c r="Y252" s="115"/>
      <c r="Z252" s="181"/>
      <c r="AA252" s="181"/>
      <c r="AB252" s="115"/>
      <c r="AC252" s="115"/>
      <c r="AD252" s="166" t="s">
        <v>1775</v>
      </c>
      <c r="AE252" s="166" t="s">
        <v>1776</v>
      </c>
      <c r="AF252" s="117" t="s">
        <v>982</v>
      </c>
      <c r="AG252" s="132">
        <v>44964</v>
      </c>
      <c r="AH252" s="168" t="s">
        <v>691</v>
      </c>
      <c r="AI252" s="118" t="s">
        <v>692</v>
      </c>
      <c r="AJ252" s="145">
        <v>6</v>
      </c>
      <c r="AK252" s="146">
        <v>18</v>
      </c>
      <c r="AL252" s="146">
        <v>3.2</v>
      </c>
      <c r="AM252" s="146">
        <v>108</v>
      </c>
      <c r="AN252" s="147">
        <v>2</v>
      </c>
      <c r="AO252" s="147">
        <v>2</v>
      </c>
      <c r="AP252" s="240" t="s">
        <v>3001</v>
      </c>
      <c r="AQ252" s="147" t="s">
        <v>848</v>
      </c>
      <c r="AR252" s="147">
        <v>3</v>
      </c>
      <c r="AS252" s="147"/>
      <c r="AT252" s="138">
        <v>44964</v>
      </c>
      <c r="AU252" s="294" t="s">
        <v>2974</v>
      </c>
      <c r="AV252" s="234" t="s">
        <v>696</v>
      </c>
      <c r="AW252" s="235"/>
      <c r="AX252" s="236" t="s">
        <v>1057</v>
      </c>
      <c r="AY252" s="236"/>
      <c r="AZ252" s="236"/>
      <c r="BA252" s="236"/>
      <c r="BB252" s="236"/>
      <c r="BC252" s="236"/>
      <c r="BD252" s="235"/>
      <c r="BE252" s="235" t="s">
        <v>3002</v>
      </c>
      <c r="BF252" s="158">
        <v>1</v>
      </c>
      <c r="BG252" s="237" t="s">
        <v>699</v>
      </c>
      <c r="BH252" s="237" t="s">
        <v>1964</v>
      </c>
      <c r="BI252" s="237" t="s">
        <v>701</v>
      </c>
      <c r="BJ252" s="238"/>
      <c r="BK252" s="238"/>
      <c r="BL252" s="153"/>
      <c r="BM252" s="154"/>
      <c r="BN252" s="111" t="s">
        <v>2995</v>
      </c>
      <c r="BO252" s="319" t="s">
        <v>2995</v>
      </c>
      <c r="BP252" s="317"/>
      <c r="BQ252" s="116" t="s">
        <v>704</v>
      </c>
      <c r="BR252" s="116" t="s">
        <v>705</v>
      </c>
      <c r="BS252" s="132">
        <v>44964</v>
      </c>
      <c r="BT252" s="133">
        <v>100</v>
      </c>
      <c r="BU252" s="132">
        <v>44964</v>
      </c>
      <c r="BV252" s="132"/>
      <c r="BW252" s="132"/>
      <c r="BX252" s="134"/>
      <c r="BY252" s="134"/>
      <c r="BZ252" s="134"/>
      <c r="CA252" s="132"/>
      <c r="CB252" s="135"/>
      <c r="CC252" s="132"/>
      <c r="CD252" s="132"/>
      <c r="CE252" s="136"/>
      <c r="CF252" s="136"/>
      <c r="CG252" s="136"/>
      <c r="CH252" s="135"/>
      <c r="CI252" s="129" t="s">
        <v>701</v>
      </c>
      <c r="CJ252" s="132">
        <v>44992</v>
      </c>
      <c r="CK252" s="132">
        <v>44992</v>
      </c>
      <c r="CL252" s="132"/>
      <c r="CM252" s="117">
        <v>44992</v>
      </c>
      <c r="CN252" s="133">
        <v>100</v>
      </c>
      <c r="CO252" s="117">
        <v>44992</v>
      </c>
      <c r="CP252" s="117"/>
      <c r="CQ252" s="132">
        <v>45024</v>
      </c>
      <c r="CR252" s="132">
        <v>45024</v>
      </c>
      <c r="CS252" s="117"/>
      <c r="CT252" s="132">
        <v>45024</v>
      </c>
      <c r="CU252" s="133">
        <v>100</v>
      </c>
      <c r="CV252" s="132">
        <v>45024</v>
      </c>
      <c r="CW252" s="117" t="s">
        <v>727</v>
      </c>
      <c r="CX252" s="236" t="s">
        <v>1057</v>
      </c>
      <c r="CY252" s="236"/>
      <c r="CZ252" s="117">
        <v>45021</v>
      </c>
      <c r="DA252" s="117">
        <v>45021</v>
      </c>
      <c r="DB252" s="117"/>
      <c r="DC252" s="117">
        <v>45021</v>
      </c>
      <c r="DD252" s="133">
        <v>100</v>
      </c>
      <c r="DE252" s="117">
        <v>45021</v>
      </c>
      <c r="DF252" s="138"/>
      <c r="DG252" s="138">
        <v>45023</v>
      </c>
      <c r="DH252" s="139" t="s">
        <v>4387</v>
      </c>
      <c r="DI252" s="117">
        <v>45042</v>
      </c>
      <c r="DJ252" s="117">
        <v>45042</v>
      </c>
      <c r="DK252" s="117">
        <v>45042</v>
      </c>
      <c r="DL252" s="117">
        <v>45042</v>
      </c>
      <c r="DM252" s="117"/>
      <c r="DN252" s="117"/>
      <c r="DO252" s="117"/>
      <c r="DP252" s="117"/>
      <c r="DQ252" s="140"/>
      <c r="DR252" s="117"/>
      <c r="DS252" s="117"/>
      <c r="DT252" s="117"/>
      <c r="DU252" s="117"/>
      <c r="DV252" s="117"/>
      <c r="DW252" s="117"/>
      <c r="DX252" s="133"/>
      <c r="DY252" s="117"/>
      <c r="DZ252" s="117"/>
      <c r="EA252" s="117">
        <v>45045</v>
      </c>
      <c r="EB252" s="117">
        <v>45045</v>
      </c>
      <c r="EC252" s="117"/>
      <c r="ED252" s="117">
        <v>45045</v>
      </c>
      <c r="EE252" s="116">
        <v>100</v>
      </c>
      <c r="EF252" s="117">
        <v>45045</v>
      </c>
      <c r="EG252" s="117" t="s">
        <v>4556</v>
      </c>
      <c r="EH252" s="117"/>
      <c r="EI252" s="117"/>
      <c r="EJ252" s="117"/>
      <c r="EK252" s="117"/>
      <c r="EL252" s="133"/>
      <c r="EM252" s="117"/>
      <c r="EN252" s="122"/>
      <c r="EO252" s="141"/>
      <c r="EP252" s="141"/>
      <c r="EQ252" s="141"/>
      <c r="ER252" s="141"/>
      <c r="ES252" s="141"/>
      <c r="ET252" s="141"/>
      <c r="EU252" s="141"/>
      <c r="EV252" s="117"/>
      <c r="EW252" s="117"/>
      <c r="EX252" s="117"/>
      <c r="EY252" s="117"/>
      <c r="EZ252" s="117"/>
      <c r="FA252" s="117"/>
      <c r="FB252" s="117"/>
      <c r="FC252" s="117">
        <v>45050</v>
      </c>
      <c r="FD252" s="117">
        <v>45050</v>
      </c>
      <c r="FE252" s="117">
        <v>45050</v>
      </c>
      <c r="FF252" s="117">
        <v>45051</v>
      </c>
      <c r="FG252" s="133">
        <v>70</v>
      </c>
      <c r="FH252" s="133"/>
      <c r="FI252" s="117"/>
      <c r="FJ252" s="142"/>
      <c r="FK252" s="142"/>
      <c r="FL252" s="143">
        <v>243347</v>
      </c>
      <c r="FM252" s="143">
        <v>243347</v>
      </c>
      <c r="FN252" s="139" t="s">
        <v>708</v>
      </c>
      <c r="FO252" s="142"/>
      <c r="FP252" s="142"/>
      <c r="FQ252" s="143">
        <v>243347</v>
      </c>
      <c r="FR252" s="143">
        <v>243347</v>
      </c>
      <c r="FS252" s="139" t="s">
        <v>708</v>
      </c>
    </row>
    <row r="253" spans="1:175" ht="20.100000000000001" customHeight="1" x14ac:dyDescent="0.5">
      <c r="A253" s="109">
        <v>252</v>
      </c>
      <c r="B253" s="109" t="s">
        <v>674</v>
      </c>
      <c r="C253" s="109">
        <v>252</v>
      </c>
      <c r="D253" s="110" t="s">
        <v>675</v>
      </c>
      <c r="E253" s="110" t="s">
        <v>676</v>
      </c>
      <c r="F253" s="110" t="s">
        <v>1751</v>
      </c>
      <c r="G253" s="111" t="s">
        <v>329</v>
      </c>
      <c r="H253" s="110" t="s">
        <v>3003</v>
      </c>
      <c r="I253" s="110" t="s">
        <v>3004</v>
      </c>
      <c r="J253" s="110" t="s">
        <v>3005</v>
      </c>
      <c r="K253" s="111" t="s">
        <v>3006</v>
      </c>
      <c r="L253" s="111" t="s">
        <v>2947</v>
      </c>
      <c r="M253" s="111"/>
      <c r="N253" s="111" t="s">
        <v>682</v>
      </c>
      <c r="O253" s="111" t="s">
        <v>3008</v>
      </c>
      <c r="P253" s="113">
        <v>14.5859245656918</v>
      </c>
      <c r="Q253" s="113">
        <v>100.89822235184</v>
      </c>
      <c r="R253" s="114" t="s">
        <v>3009</v>
      </c>
      <c r="S253" s="114" t="s">
        <v>3010</v>
      </c>
      <c r="T253" s="115" t="s">
        <v>3011</v>
      </c>
      <c r="U253" s="115" t="s">
        <v>3012</v>
      </c>
      <c r="V253" s="115"/>
      <c r="W253" s="115" t="s">
        <v>3013</v>
      </c>
      <c r="X253" s="115"/>
      <c r="Y253" s="115"/>
      <c r="Z253" s="181"/>
      <c r="AA253" s="181"/>
      <c r="AB253" s="115"/>
      <c r="AC253" s="115"/>
      <c r="AD253" s="166" t="s">
        <v>1775</v>
      </c>
      <c r="AE253" s="166" t="s">
        <v>1776</v>
      </c>
      <c r="AF253" s="117" t="s">
        <v>982</v>
      </c>
      <c r="AG253" s="132">
        <v>44964</v>
      </c>
      <c r="AH253" s="168" t="s">
        <v>691</v>
      </c>
      <c r="AI253" s="118" t="s">
        <v>692</v>
      </c>
      <c r="AJ253" s="145">
        <v>6</v>
      </c>
      <c r="AK253" s="146">
        <v>9</v>
      </c>
      <c r="AL253" s="146">
        <v>3</v>
      </c>
      <c r="AM253" s="146">
        <v>54</v>
      </c>
      <c r="AN253" s="147">
        <v>1</v>
      </c>
      <c r="AO253" s="147">
        <v>2</v>
      </c>
      <c r="AP253" s="240" t="s">
        <v>2874</v>
      </c>
      <c r="AQ253" s="301"/>
      <c r="AR253" s="147">
        <v>3</v>
      </c>
      <c r="AS253" s="147"/>
      <c r="AT253" s="138">
        <v>44964</v>
      </c>
      <c r="AU253" s="294" t="s">
        <v>2955</v>
      </c>
      <c r="AV253" s="234" t="s">
        <v>696</v>
      </c>
      <c r="AW253" s="235"/>
      <c r="AX253" s="236"/>
      <c r="AY253" s="236"/>
      <c r="AZ253" s="236"/>
      <c r="BA253" s="236" t="s">
        <v>697</v>
      </c>
      <c r="BB253" s="236"/>
      <c r="BC253" s="236"/>
      <c r="BD253" s="235" t="s">
        <v>698</v>
      </c>
      <c r="BE253" s="235"/>
      <c r="BF253" s="235"/>
      <c r="BG253" s="237" t="s">
        <v>699</v>
      </c>
      <c r="BH253" s="237" t="s">
        <v>1964</v>
      </c>
      <c r="BI253" s="237" t="s">
        <v>701</v>
      </c>
      <c r="BJ253" s="238"/>
      <c r="BK253" s="238"/>
      <c r="BL253" s="153"/>
      <c r="BM253" s="154"/>
      <c r="BN253" s="111" t="s">
        <v>3008</v>
      </c>
      <c r="BO253" s="319" t="s">
        <v>3007</v>
      </c>
      <c r="BP253" s="317"/>
      <c r="BQ253" s="116" t="s">
        <v>704</v>
      </c>
      <c r="BR253" s="116" t="s">
        <v>705</v>
      </c>
      <c r="BS253" s="132">
        <v>44964</v>
      </c>
      <c r="BT253" s="133">
        <v>100</v>
      </c>
      <c r="BU253" s="132">
        <v>44964</v>
      </c>
      <c r="BV253" s="132"/>
      <c r="BW253" s="132"/>
      <c r="BX253" s="134"/>
      <c r="BY253" s="134"/>
      <c r="BZ253" s="134"/>
      <c r="CA253" s="132"/>
      <c r="CB253" s="135"/>
      <c r="CC253" s="132"/>
      <c r="CD253" s="132"/>
      <c r="CE253" s="136"/>
      <c r="CF253" s="136"/>
      <c r="CG253" s="136"/>
      <c r="CH253" s="135"/>
      <c r="CI253" s="129" t="s">
        <v>701</v>
      </c>
      <c r="CJ253" s="132">
        <v>44994</v>
      </c>
      <c r="CK253" s="132">
        <v>44994</v>
      </c>
      <c r="CL253" s="132"/>
      <c r="CM253" s="132">
        <v>44994</v>
      </c>
      <c r="CN253" s="133">
        <v>100</v>
      </c>
      <c r="CO253" s="132">
        <v>44994</v>
      </c>
      <c r="CP253" s="117" t="s">
        <v>1448</v>
      </c>
      <c r="CQ253" s="137" t="s">
        <v>706</v>
      </c>
      <c r="CR253" s="132"/>
      <c r="CS253" s="117"/>
      <c r="CT253" s="132"/>
      <c r="CU253" s="133"/>
      <c r="CV253" s="137" t="s">
        <v>4382</v>
      </c>
      <c r="CW253" s="117"/>
      <c r="CX253" s="236"/>
      <c r="CY253" s="236"/>
      <c r="CZ253" s="117">
        <v>44996</v>
      </c>
      <c r="DA253" s="117">
        <v>44996</v>
      </c>
      <c r="DB253" s="117"/>
      <c r="DC253" s="117">
        <v>44996</v>
      </c>
      <c r="DD253" s="133">
        <v>100</v>
      </c>
      <c r="DE253" s="117">
        <v>44996</v>
      </c>
      <c r="DF253" s="138"/>
      <c r="DG253" s="138">
        <v>45007</v>
      </c>
      <c r="DH253" s="139" t="s">
        <v>4446</v>
      </c>
      <c r="DI253" s="117">
        <v>45028</v>
      </c>
      <c r="DJ253" s="117">
        <v>45028</v>
      </c>
      <c r="DK253" s="117">
        <v>45028</v>
      </c>
      <c r="DL253" s="117">
        <v>45028</v>
      </c>
      <c r="DM253" s="117"/>
      <c r="DN253" s="117"/>
      <c r="DO253" s="117"/>
      <c r="DP253" s="117"/>
      <c r="DQ253" s="140"/>
      <c r="DR253" s="117"/>
      <c r="DS253" s="117"/>
      <c r="DT253" s="117"/>
      <c r="DU253" s="117"/>
      <c r="DV253" s="117"/>
      <c r="DW253" s="117"/>
      <c r="DX253" s="133"/>
      <c r="DY253" s="117"/>
      <c r="DZ253" s="117"/>
      <c r="EA253" s="117">
        <v>45035</v>
      </c>
      <c r="EB253" s="117">
        <v>45035</v>
      </c>
      <c r="EC253" s="117"/>
      <c r="ED253" s="117">
        <v>45035</v>
      </c>
      <c r="EE253" s="116">
        <v>100</v>
      </c>
      <c r="EF253" s="117">
        <v>45035</v>
      </c>
      <c r="EG253" s="117" t="s">
        <v>780</v>
      </c>
      <c r="EH253" s="117">
        <v>45035</v>
      </c>
      <c r="EI253" s="117">
        <v>45035</v>
      </c>
      <c r="EJ253" s="117">
        <v>45035</v>
      </c>
      <c r="EK253" s="117">
        <v>45036</v>
      </c>
      <c r="EL253" s="116">
        <v>60</v>
      </c>
      <c r="EM253" s="117"/>
      <c r="EN253" s="122" t="s">
        <v>780</v>
      </c>
      <c r="EO253" s="141"/>
      <c r="EP253" s="141"/>
      <c r="EQ253" s="141"/>
      <c r="ER253" s="141"/>
      <c r="ES253" s="141"/>
      <c r="ET253" s="141"/>
      <c r="EU253" s="141"/>
      <c r="EV253" s="117"/>
      <c r="EW253" s="117"/>
      <c r="EX253" s="117"/>
      <c r="EY253" s="117"/>
      <c r="EZ253" s="117"/>
      <c r="FA253" s="117"/>
      <c r="FB253" s="117"/>
      <c r="FC253" s="117">
        <v>45051</v>
      </c>
      <c r="FD253" s="117">
        <v>45051</v>
      </c>
      <c r="FE253" s="117">
        <v>45051</v>
      </c>
      <c r="FF253" s="117">
        <v>45052</v>
      </c>
      <c r="FG253" s="133">
        <v>70</v>
      </c>
      <c r="FH253" s="133"/>
      <c r="FI253" s="117"/>
      <c r="FJ253" s="142"/>
      <c r="FK253" s="142"/>
      <c r="FL253" s="143">
        <v>243347</v>
      </c>
      <c r="FM253" s="143">
        <v>243347</v>
      </c>
      <c r="FN253" s="139" t="s">
        <v>708</v>
      </c>
      <c r="FO253" s="142"/>
      <c r="FP253" s="142"/>
      <c r="FQ253" s="143">
        <v>243347</v>
      </c>
      <c r="FR253" s="143">
        <v>243347</v>
      </c>
      <c r="FS253" s="139" t="s">
        <v>708</v>
      </c>
    </row>
    <row r="254" spans="1:175" ht="20.100000000000001" customHeight="1" x14ac:dyDescent="0.5">
      <c r="A254" s="109">
        <v>253</v>
      </c>
      <c r="B254" s="109" t="s">
        <v>674</v>
      </c>
      <c r="C254" s="109">
        <v>253</v>
      </c>
      <c r="D254" s="110" t="s">
        <v>675</v>
      </c>
      <c r="E254" s="110" t="s">
        <v>676</v>
      </c>
      <c r="F254" s="110" t="s">
        <v>1751</v>
      </c>
      <c r="G254" s="111" t="s">
        <v>329</v>
      </c>
      <c r="H254" s="110" t="s">
        <v>3014</v>
      </c>
      <c r="I254" s="110" t="s">
        <v>3015</v>
      </c>
      <c r="J254" s="110" t="s">
        <v>1395</v>
      </c>
      <c r="K254" s="111" t="s">
        <v>3016</v>
      </c>
      <c r="L254" s="111" t="s">
        <v>2947</v>
      </c>
      <c r="M254" s="111"/>
      <c r="N254" s="111" t="s">
        <v>682</v>
      </c>
      <c r="O254" s="111" t="s">
        <v>3017</v>
      </c>
      <c r="P254" s="113">
        <v>14.6522098964743</v>
      </c>
      <c r="Q254" s="113">
        <v>100.786570998388</v>
      </c>
      <c r="R254" s="114" t="s">
        <v>3018</v>
      </c>
      <c r="S254" s="114" t="s">
        <v>3019</v>
      </c>
      <c r="T254" s="115" t="s">
        <v>3020</v>
      </c>
      <c r="U254" s="115" t="s">
        <v>3021</v>
      </c>
      <c r="V254" s="115"/>
      <c r="W254" s="293" t="s">
        <v>3022</v>
      </c>
      <c r="X254" s="293"/>
      <c r="Y254" s="115"/>
      <c r="Z254" s="181"/>
      <c r="AA254" s="181"/>
      <c r="AB254" s="293"/>
      <c r="AC254" s="293"/>
      <c r="AD254" s="166" t="s">
        <v>1775</v>
      </c>
      <c r="AE254" s="166" t="s">
        <v>1776</v>
      </c>
      <c r="AF254" s="117" t="s">
        <v>982</v>
      </c>
      <c r="AG254" s="132">
        <v>44965</v>
      </c>
      <c r="AH254" s="118" t="s">
        <v>691</v>
      </c>
      <c r="AI254" s="118" t="s">
        <v>692</v>
      </c>
      <c r="AJ254" s="145">
        <v>6</v>
      </c>
      <c r="AK254" s="146">
        <v>9</v>
      </c>
      <c r="AL254" s="146">
        <v>2.8</v>
      </c>
      <c r="AM254" s="146">
        <v>54</v>
      </c>
      <c r="AN254" s="147">
        <v>1</v>
      </c>
      <c r="AO254" s="147">
        <v>2</v>
      </c>
      <c r="AP254" s="240" t="s">
        <v>3023</v>
      </c>
      <c r="AQ254" s="147" t="s">
        <v>848</v>
      </c>
      <c r="AR254" s="147">
        <v>3</v>
      </c>
      <c r="AS254" s="149"/>
      <c r="AT254" s="138">
        <v>44967</v>
      </c>
      <c r="AU254" s="294" t="s">
        <v>2395</v>
      </c>
      <c r="AV254" s="234" t="s">
        <v>696</v>
      </c>
      <c r="AW254" s="150"/>
      <c r="AX254" s="147"/>
      <c r="AY254" s="147"/>
      <c r="AZ254" s="147"/>
      <c r="BA254" s="236" t="s">
        <v>697</v>
      </c>
      <c r="BB254" s="236" t="s">
        <v>697</v>
      </c>
      <c r="BC254" s="147"/>
      <c r="BD254" s="235" t="s">
        <v>698</v>
      </c>
      <c r="BE254" s="150"/>
      <c r="BF254" s="150"/>
      <c r="BG254" s="237" t="s">
        <v>699</v>
      </c>
      <c r="BH254" s="321" t="s">
        <v>1964</v>
      </c>
      <c r="BI254" s="237" t="s">
        <v>701</v>
      </c>
      <c r="BJ254" s="152"/>
      <c r="BK254" s="152"/>
      <c r="BL254" s="153"/>
      <c r="BM254" s="154"/>
      <c r="BN254" s="111" t="s">
        <v>3017</v>
      </c>
      <c r="BO254" s="319" t="s">
        <v>3017</v>
      </c>
      <c r="BP254" s="317"/>
      <c r="BQ254" s="116" t="s">
        <v>704</v>
      </c>
      <c r="BR254" s="116" t="s">
        <v>705</v>
      </c>
      <c r="BS254" s="132">
        <v>44965</v>
      </c>
      <c r="BT254" s="133">
        <v>100</v>
      </c>
      <c r="BU254" s="132">
        <v>44965</v>
      </c>
      <c r="BV254" s="132"/>
      <c r="BW254" s="132"/>
      <c r="BX254" s="134"/>
      <c r="BY254" s="134"/>
      <c r="BZ254" s="134"/>
      <c r="CA254" s="132"/>
      <c r="CB254" s="135"/>
      <c r="CC254" s="132"/>
      <c r="CD254" s="132"/>
      <c r="CE254" s="136"/>
      <c r="CF254" s="136"/>
      <c r="CG254" s="136"/>
      <c r="CH254" s="135"/>
      <c r="CI254" s="129" t="s">
        <v>701</v>
      </c>
      <c r="CJ254" s="132">
        <v>44994</v>
      </c>
      <c r="CK254" s="132">
        <v>44994</v>
      </c>
      <c r="CL254" s="132"/>
      <c r="CM254" s="132">
        <v>44994</v>
      </c>
      <c r="CN254" s="133">
        <v>100</v>
      </c>
      <c r="CO254" s="132">
        <v>44994</v>
      </c>
      <c r="CP254" s="117" t="s">
        <v>1448</v>
      </c>
      <c r="CQ254" s="137" t="s">
        <v>706</v>
      </c>
      <c r="CR254" s="132"/>
      <c r="CS254" s="117"/>
      <c r="CT254" s="132"/>
      <c r="CU254" s="133"/>
      <c r="CV254" s="137" t="s">
        <v>4382</v>
      </c>
      <c r="CW254" s="117" t="s">
        <v>868</v>
      </c>
      <c r="CX254" s="147"/>
      <c r="CY254" s="147"/>
      <c r="CZ254" s="117">
        <v>45003</v>
      </c>
      <c r="DA254" s="117">
        <v>45003</v>
      </c>
      <c r="DB254" s="117"/>
      <c r="DC254" s="117">
        <v>45003</v>
      </c>
      <c r="DD254" s="133">
        <v>100</v>
      </c>
      <c r="DE254" s="117">
        <v>45003</v>
      </c>
      <c r="DF254" s="138"/>
      <c r="DG254" s="138">
        <v>45007</v>
      </c>
      <c r="DH254" s="139" t="s">
        <v>4446</v>
      </c>
      <c r="DI254" s="117">
        <v>45016</v>
      </c>
      <c r="DJ254" s="117">
        <v>45016</v>
      </c>
      <c r="DK254" s="117">
        <v>45016</v>
      </c>
      <c r="DL254" s="117">
        <v>45016</v>
      </c>
      <c r="DM254" s="117"/>
      <c r="DN254" s="117"/>
      <c r="DO254" s="117"/>
      <c r="DP254" s="117"/>
      <c r="DQ254" s="140"/>
      <c r="DR254" s="117"/>
      <c r="DS254" s="117"/>
      <c r="DT254" s="117"/>
      <c r="DU254" s="117"/>
      <c r="DV254" s="117"/>
      <c r="DW254" s="117"/>
      <c r="DX254" s="133"/>
      <c r="DY254" s="117"/>
      <c r="DZ254" s="117"/>
      <c r="EA254" s="117"/>
      <c r="EB254" s="117"/>
      <c r="EC254" s="117"/>
      <c r="ED254" s="117"/>
      <c r="EE254" s="116"/>
      <c r="EF254" s="117"/>
      <c r="EG254" s="117"/>
      <c r="EH254" s="117">
        <v>45049</v>
      </c>
      <c r="EI254" s="117">
        <v>45049</v>
      </c>
      <c r="EJ254" s="117">
        <v>45049</v>
      </c>
      <c r="EK254" s="117">
        <v>45050</v>
      </c>
      <c r="EL254" s="116">
        <v>60</v>
      </c>
      <c r="EM254" s="117"/>
      <c r="EN254" s="122" t="s">
        <v>4431</v>
      </c>
      <c r="EO254" s="141"/>
      <c r="EP254" s="141"/>
      <c r="EQ254" s="141"/>
      <c r="ER254" s="141"/>
      <c r="ES254" s="141"/>
      <c r="ET254" s="141"/>
      <c r="EU254" s="141"/>
      <c r="EV254" s="117"/>
      <c r="EW254" s="117"/>
      <c r="EX254" s="117"/>
      <c r="EY254" s="117"/>
      <c r="EZ254" s="117"/>
      <c r="FA254" s="117"/>
      <c r="FB254" s="117"/>
      <c r="FC254" s="117">
        <v>45052</v>
      </c>
      <c r="FD254" s="117">
        <v>45052</v>
      </c>
      <c r="FE254" s="117">
        <v>45052</v>
      </c>
      <c r="FF254" s="117">
        <v>45053</v>
      </c>
      <c r="FG254" s="133">
        <v>70</v>
      </c>
      <c r="FH254" s="133"/>
      <c r="FI254" s="117"/>
      <c r="FJ254" s="142"/>
      <c r="FK254" s="142"/>
      <c r="FL254" s="143"/>
      <c r="FM254" s="143"/>
      <c r="FN254" s="139"/>
      <c r="FO254" s="142"/>
      <c r="FP254" s="142"/>
      <c r="FQ254" s="143"/>
      <c r="FR254" s="143"/>
      <c r="FS254" s="139"/>
    </row>
    <row r="255" spans="1:175" ht="20.100000000000001" customHeight="1" x14ac:dyDescent="0.5">
      <c r="A255" s="109">
        <v>254</v>
      </c>
      <c r="B255" s="109" t="s">
        <v>674</v>
      </c>
      <c r="C255" s="109">
        <v>254</v>
      </c>
      <c r="D255" s="110" t="s">
        <v>675</v>
      </c>
      <c r="E255" s="110" t="s">
        <v>676</v>
      </c>
      <c r="F255" s="110" t="s">
        <v>1751</v>
      </c>
      <c r="G255" s="111" t="s">
        <v>329</v>
      </c>
      <c r="H255" s="110" t="s">
        <v>3024</v>
      </c>
      <c r="I255" s="110" t="s">
        <v>3025</v>
      </c>
      <c r="J255" s="110" t="s">
        <v>3026</v>
      </c>
      <c r="K255" s="111" t="s">
        <v>3027</v>
      </c>
      <c r="L255" s="111" t="s">
        <v>1550</v>
      </c>
      <c r="M255" s="111"/>
      <c r="N255" s="111" t="s">
        <v>682</v>
      </c>
      <c r="O255" s="111" t="s">
        <v>3028</v>
      </c>
      <c r="P255" s="113">
        <v>14.371300975840599</v>
      </c>
      <c r="Q255" s="113">
        <v>100.955881978817</v>
      </c>
      <c r="R255" s="114" t="s">
        <v>3029</v>
      </c>
      <c r="S255" s="114" t="s">
        <v>3030</v>
      </c>
      <c r="T255" s="115" t="s">
        <v>3031</v>
      </c>
      <c r="U255" s="115" t="s">
        <v>3032</v>
      </c>
      <c r="V255" s="115"/>
      <c r="W255" s="115" t="s">
        <v>3033</v>
      </c>
      <c r="X255" s="115"/>
      <c r="Y255" s="115"/>
      <c r="Z255" s="181"/>
      <c r="AA255" s="181"/>
      <c r="AB255" s="115"/>
      <c r="AC255" s="115"/>
      <c r="AD255" s="166" t="s">
        <v>1775</v>
      </c>
      <c r="AE255" s="166" t="s">
        <v>1776</v>
      </c>
      <c r="AF255" s="117" t="s">
        <v>982</v>
      </c>
      <c r="AG255" s="132">
        <v>44971</v>
      </c>
      <c r="AH255" s="118" t="s">
        <v>691</v>
      </c>
      <c r="AI255" s="118" t="s">
        <v>692</v>
      </c>
      <c r="AJ255" s="145">
        <v>6</v>
      </c>
      <c r="AK255" s="146">
        <v>9</v>
      </c>
      <c r="AL255" s="146">
        <v>3.4</v>
      </c>
      <c r="AM255" s="146">
        <v>54</v>
      </c>
      <c r="AN255" s="147">
        <v>1</v>
      </c>
      <c r="AO255" s="147">
        <v>2</v>
      </c>
      <c r="AP255" s="240" t="s">
        <v>3034</v>
      </c>
      <c r="AQ255" s="147" t="s">
        <v>848</v>
      </c>
      <c r="AR255" s="147">
        <v>3</v>
      </c>
      <c r="AS255" s="149"/>
      <c r="AT255" s="138">
        <v>44972</v>
      </c>
      <c r="AU255" s="142"/>
      <c r="AV255" s="234" t="s">
        <v>696</v>
      </c>
      <c r="AW255" s="150"/>
      <c r="AX255" s="236" t="s">
        <v>3035</v>
      </c>
      <c r="AY255" s="147" t="s">
        <v>3036</v>
      </c>
      <c r="AZ255" s="147"/>
      <c r="BA255" s="147" t="s">
        <v>697</v>
      </c>
      <c r="BB255" s="147" t="s">
        <v>697</v>
      </c>
      <c r="BC255" s="147"/>
      <c r="BD255" s="235" t="s">
        <v>698</v>
      </c>
      <c r="BE255" s="150"/>
      <c r="BF255" s="150"/>
      <c r="BG255" s="237" t="s">
        <v>699</v>
      </c>
      <c r="BH255" s="321" t="s">
        <v>1964</v>
      </c>
      <c r="BI255" s="237" t="s">
        <v>701</v>
      </c>
      <c r="BJ255" s="152"/>
      <c r="BK255" s="152"/>
      <c r="BL255" s="170" t="s">
        <v>3037</v>
      </c>
      <c r="BM255" s="154"/>
      <c r="BN255" s="111" t="s">
        <v>3028</v>
      </c>
      <c r="BO255" s="319" t="s">
        <v>3028</v>
      </c>
      <c r="BP255" s="317"/>
      <c r="BQ255" s="116" t="s">
        <v>704</v>
      </c>
      <c r="BR255" s="116" t="s">
        <v>705</v>
      </c>
      <c r="BS255" s="132">
        <v>44971</v>
      </c>
      <c r="BT255" s="133">
        <v>100</v>
      </c>
      <c r="BU255" s="132">
        <v>44971</v>
      </c>
      <c r="BV255" s="132"/>
      <c r="BW255" s="132"/>
      <c r="BX255" s="134"/>
      <c r="BY255" s="134"/>
      <c r="BZ255" s="134"/>
      <c r="CA255" s="132"/>
      <c r="CB255" s="135"/>
      <c r="CC255" s="132"/>
      <c r="CD255" s="132"/>
      <c r="CE255" s="136"/>
      <c r="CF255" s="136"/>
      <c r="CG255" s="136"/>
      <c r="CH255" s="135"/>
      <c r="CI255" s="129" t="s">
        <v>701</v>
      </c>
      <c r="CJ255" s="132">
        <v>44992</v>
      </c>
      <c r="CK255" s="132">
        <v>44992</v>
      </c>
      <c r="CL255" s="132"/>
      <c r="CM255" s="117">
        <v>44992</v>
      </c>
      <c r="CN255" s="133">
        <v>100</v>
      </c>
      <c r="CO255" s="117">
        <v>44992</v>
      </c>
      <c r="CP255" s="117"/>
      <c r="CQ255" s="132">
        <v>45007</v>
      </c>
      <c r="CR255" s="132">
        <v>45007</v>
      </c>
      <c r="CS255" s="117"/>
      <c r="CT255" s="132">
        <v>45007</v>
      </c>
      <c r="CU255" s="133">
        <v>100</v>
      </c>
      <c r="CV255" s="132">
        <v>45007</v>
      </c>
      <c r="CW255" s="117" t="s">
        <v>727</v>
      </c>
      <c r="CX255" s="236" t="s">
        <v>3035</v>
      </c>
      <c r="CY255" s="147" t="s">
        <v>3036</v>
      </c>
      <c r="CZ255" s="117">
        <v>45004</v>
      </c>
      <c r="DA255" s="117">
        <v>45004</v>
      </c>
      <c r="DB255" s="117"/>
      <c r="DC255" s="117">
        <v>45005</v>
      </c>
      <c r="DD255" s="133">
        <v>100</v>
      </c>
      <c r="DE255" s="117">
        <v>45005</v>
      </c>
      <c r="DF255" s="138"/>
      <c r="DG255" s="138">
        <v>45007</v>
      </c>
      <c r="DH255" s="139" t="s">
        <v>4446</v>
      </c>
      <c r="DI255" s="117">
        <v>45036</v>
      </c>
      <c r="DJ255" s="117">
        <v>45036</v>
      </c>
      <c r="DK255" s="117">
        <v>45036</v>
      </c>
      <c r="DL255" s="117">
        <v>45036</v>
      </c>
      <c r="DM255" s="117"/>
      <c r="DN255" s="117"/>
      <c r="DO255" s="117"/>
      <c r="DP255" s="117"/>
      <c r="DQ255" s="140"/>
      <c r="DR255" s="117"/>
      <c r="DS255" s="117"/>
      <c r="DT255" s="117"/>
      <c r="DU255" s="117"/>
      <c r="DV255" s="117"/>
      <c r="DW255" s="117"/>
      <c r="DX255" s="133"/>
      <c r="DY255" s="117"/>
      <c r="DZ255" s="117"/>
      <c r="EA255" s="117">
        <v>45038</v>
      </c>
      <c r="EB255" s="117">
        <v>45038</v>
      </c>
      <c r="EC255" s="117"/>
      <c r="ED255" s="117">
        <v>45038</v>
      </c>
      <c r="EE255" s="116">
        <v>100</v>
      </c>
      <c r="EF255" s="117">
        <v>45038</v>
      </c>
      <c r="EG255" s="117" t="s">
        <v>1044</v>
      </c>
      <c r="EH255" s="117">
        <v>45038</v>
      </c>
      <c r="EI255" s="117">
        <v>45038</v>
      </c>
      <c r="EJ255" s="117"/>
      <c r="EK255" s="117">
        <v>45038</v>
      </c>
      <c r="EL255" s="116">
        <v>100</v>
      </c>
      <c r="EM255" s="117">
        <v>45038</v>
      </c>
      <c r="EN255" s="122" t="s">
        <v>1044</v>
      </c>
      <c r="EO255" s="141"/>
      <c r="EP255" s="141"/>
      <c r="EQ255" s="141"/>
      <c r="ER255" s="141"/>
      <c r="ES255" s="141"/>
      <c r="ET255" s="141"/>
      <c r="EU255" s="141"/>
      <c r="EV255" s="117"/>
      <c r="EW255" s="117"/>
      <c r="EX255" s="117"/>
      <c r="EY255" s="117"/>
      <c r="EZ255" s="117"/>
      <c r="FA255" s="117"/>
      <c r="FB255" s="117"/>
      <c r="FC255" s="117">
        <v>45051</v>
      </c>
      <c r="FD255" s="222"/>
      <c r="FE255" s="222"/>
      <c r="FF255" s="222">
        <v>45052</v>
      </c>
      <c r="FG255" s="440">
        <v>20</v>
      </c>
      <c r="FH255" s="133"/>
      <c r="FI255" s="117"/>
      <c r="FJ255" s="142"/>
      <c r="FK255" s="142"/>
      <c r="FL255" s="143">
        <v>243347</v>
      </c>
      <c r="FM255" s="143">
        <v>243347</v>
      </c>
      <c r="FN255" s="139" t="s">
        <v>708</v>
      </c>
      <c r="FO255" s="142"/>
      <c r="FP255" s="142"/>
      <c r="FQ255" s="143">
        <v>243347</v>
      </c>
      <c r="FR255" s="143">
        <v>243347</v>
      </c>
      <c r="FS255" s="139" t="s">
        <v>708</v>
      </c>
    </row>
    <row r="256" spans="1:175" ht="20.100000000000001" customHeight="1" x14ac:dyDescent="0.5">
      <c r="A256" s="109">
        <v>255</v>
      </c>
      <c r="B256" s="109" t="s">
        <v>674</v>
      </c>
      <c r="C256" s="109">
        <v>255</v>
      </c>
      <c r="D256" s="110" t="s">
        <v>675</v>
      </c>
      <c r="E256" s="110" t="s">
        <v>676</v>
      </c>
      <c r="F256" s="110" t="s">
        <v>1751</v>
      </c>
      <c r="G256" s="111" t="s">
        <v>329</v>
      </c>
      <c r="H256" s="110" t="s">
        <v>3024</v>
      </c>
      <c r="I256" s="110" t="s">
        <v>3038</v>
      </c>
      <c r="J256" s="110" t="s">
        <v>3039</v>
      </c>
      <c r="K256" s="111" t="s">
        <v>3040</v>
      </c>
      <c r="L256" s="111" t="s">
        <v>1550</v>
      </c>
      <c r="M256" s="111"/>
      <c r="N256" s="111" t="s">
        <v>682</v>
      </c>
      <c r="O256" s="111" t="s">
        <v>3041</v>
      </c>
      <c r="P256" s="113">
        <v>14.3526664579319</v>
      </c>
      <c r="Q256" s="113">
        <v>101.032618220861</v>
      </c>
      <c r="R256" s="114" t="s">
        <v>3042</v>
      </c>
      <c r="S256" s="114" t="s">
        <v>3043</v>
      </c>
      <c r="T256" s="115" t="s">
        <v>3044</v>
      </c>
      <c r="U256" s="115" t="s">
        <v>3045</v>
      </c>
      <c r="V256" s="115"/>
      <c r="W256" s="115" t="s">
        <v>3046</v>
      </c>
      <c r="X256" s="115"/>
      <c r="Y256" s="115"/>
      <c r="Z256" s="181"/>
      <c r="AA256" s="181"/>
      <c r="AB256" s="115"/>
      <c r="AC256" s="115"/>
      <c r="AD256" s="166" t="s">
        <v>1775</v>
      </c>
      <c r="AE256" s="166" t="s">
        <v>1776</v>
      </c>
      <c r="AF256" s="117" t="s">
        <v>982</v>
      </c>
      <c r="AG256" s="132">
        <v>44963</v>
      </c>
      <c r="AH256" s="168" t="s">
        <v>691</v>
      </c>
      <c r="AI256" s="118" t="s">
        <v>692</v>
      </c>
      <c r="AJ256" s="145">
        <v>6</v>
      </c>
      <c r="AK256" s="146">
        <v>12</v>
      </c>
      <c r="AL256" s="146">
        <v>3.4</v>
      </c>
      <c r="AM256" s="146">
        <v>72</v>
      </c>
      <c r="AN256" s="147">
        <v>3</v>
      </c>
      <c r="AO256" s="147">
        <v>3</v>
      </c>
      <c r="AP256" s="240" t="s">
        <v>1868</v>
      </c>
      <c r="AQ256" s="147" t="s">
        <v>1368</v>
      </c>
      <c r="AR256" s="147">
        <v>3</v>
      </c>
      <c r="AS256" s="147"/>
      <c r="AT256" s="138">
        <v>44964</v>
      </c>
      <c r="AU256" s="294" t="s">
        <v>2974</v>
      </c>
      <c r="AV256" s="234" t="s">
        <v>696</v>
      </c>
      <c r="AW256" s="235" t="s">
        <v>1386</v>
      </c>
      <c r="AX256" s="236"/>
      <c r="AY256" s="236"/>
      <c r="AZ256" s="236"/>
      <c r="BA256" s="236"/>
      <c r="BB256" s="236" t="s">
        <v>697</v>
      </c>
      <c r="BC256" s="236"/>
      <c r="BD256" s="235" t="s">
        <v>698</v>
      </c>
      <c r="BE256" s="235"/>
      <c r="BF256" s="235"/>
      <c r="BG256" s="237" t="s">
        <v>699</v>
      </c>
      <c r="BH256" s="237" t="s">
        <v>1964</v>
      </c>
      <c r="BI256" s="237" t="s">
        <v>701</v>
      </c>
      <c r="BJ256" s="238"/>
      <c r="BK256" s="238"/>
      <c r="BL256" s="153"/>
      <c r="BM256" s="154"/>
      <c r="BN256" s="111" t="s">
        <v>3041</v>
      </c>
      <c r="BO256" s="319" t="s">
        <v>3041</v>
      </c>
      <c r="BP256" s="317"/>
      <c r="BQ256" s="116" t="s">
        <v>704</v>
      </c>
      <c r="BR256" s="116" t="s">
        <v>705</v>
      </c>
      <c r="BS256" s="132">
        <v>44963</v>
      </c>
      <c r="BT256" s="133">
        <v>100</v>
      </c>
      <c r="BU256" s="132">
        <v>44963</v>
      </c>
      <c r="BV256" s="132"/>
      <c r="BW256" s="132"/>
      <c r="BX256" s="134"/>
      <c r="BY256" s="134"/>
      <c r="BZ256" s="134"/>
      <c r="CA256" s="132"/>
      <c r="CB256" s="135"/>
      <c r="CC256" s="132"/>
      <c r="CD256" s="132"/>
      <c r="CE256" s="136"/>
      <c r="CF256" s="136"/>
      <c r="CG256" s="136"/>
      <c r="CH256" s="135"/>
      <c r="CI256" s="129" t="s">
        <v>701</v>
      </c>
      <c r="CJ256" s="132">
        <v>44992</v>
      </c>
      <c r="CK256" s="132">
        <v>44992</v>
      </c>
      <c r="CL256" s="132"/>
      <c r="CM256" s="117">
        <v>44992</v>
      </c>
      <c r="CN256" s="133">
        <v>100</v>
      </c>
      <c r="CO256" s="117">
        <v>44992</v>
      </c>
      <c r="CP256" s="117"/>
      <c r="CQ256" s="137" t="s">
        <v>706</v>
      </c>
      <c r="CR256" s="132"/>
      <c r="CS256" s="117"/>
      <c r="CT256" s="132"/>
      <c r="CU256" s="133"/>
      <c r="CV256" s="137" t="s">
        <v>4382</v>
      </c>
      <c r="CW256" s="117"/>
      <c r="CX256" s="236"/>
      <c r="CY256" s="236"/>
      <c r="CZ256" s="117">
        <v>45005</v>
      </c>
      <c r="DA256" s="117">
        <v>45005</v>
      </c>
      <c r="DB256" s="117"/>
      <c r="DC256" s="117">
        <v>45006</v>
      </c>
      <c r="DD256" s="133">
        <v>100</v>
      </c>
      <c r="DE256" s="117">
        <v>45007</v>
      </c>
      <c r="DF256" s="138"/>
      <c r="DG256" s="138">
        <v>45019</v>
      </c>
      <c r="DH256" s="139" t="s">
        <v>4413</v>
      </c>
      <c r="DI256" s="117">
        <v>45037</v>
      </c>
      <c r="DJ256" s="117">
        <v>45037</v>
      </c>
      <c r="DK256" s="117">
        <v>45037</v>
      </c>
      <c r="DL256" s="117">
        <v>45037</v>
      </c>
      <c r="DM256" s="117"/>
      <c r="DN256" s="117"/>
      <c r="DO256" s="117"/>
      <c r="DP256" s="117"/>
      <c r="DQ256" s="140"/>
      <c r="DR256" s="117"/>
      <c r="DS256" s="117"/>
      <c r="DT256" s="117"/>
      <c r="DU256" s="117"/>
      <c r="DV256" s="117"/>
      <c r="DW256" s="117"/>
      <c r="DX256" s="133"/>
      <c r="DY256" s="117"/>
      <c r="DZ256" s="117"/>
      <c r="EA256" s="117">
        <v>45038</v>
      </c>
      <c r="EB256" s="117">
        <v>45038</v>
      </c>
      <c r="EC256" s="117"/>
      <c r="ED256" s="117">
        <v>45038</v>
      </c>
      <c r="EE256" s="116">
        <v>100</v>
      </c>
      <c r="EF256" s="117">
        <v>45038</v>
      </c>
      <c r="EG256" s="117" t="s">
        <v>1044</v>
      </c>
      <c r="EH256" s="117">
        <v>45038</v>
      </c>
      <c r="EI256" s="117">
        <v>45038</v>
      </c>
      <c r="EJ256" s="117"/>
      <c r="EK256" s="117">
        <v>45038</v>
      </c>
      <c r="EL256" s="116">
        <v>100</v>
      </c>
      <c r="EM256" s="117">
        <v>45038</v>
      </c>
      <c r="EN256" s="122" t="s">
        <v>1044</v>
      </c>
      <c r="EO256" s="141"/>
      <c r="EP256" s="141"/>
      <c r="EQ256" s="141"/>
      <c r="ER256" s="141"/>
      <c r="ES256" s="141"/>
      <c r="ET256" s="141"/>
      <c r="EU256" s="141"/>
      <c r="EV256" s="117"/>
      <c r="EW256" s="117"/>
      <c r="EX256" s="117"/>
      <c r="EY256" s="117"/>
      <c r="EZ256" s="117"/>
      <c r="FA256" s="117"/>
      <c r="FB256" s="117"/>
      <c r="FC256" s="117">
        <v>45051</v>
      </c>
      <c r="FD256" s="117">
        <v>45051</v>
      </c>
      <c r="FE256" s="117">
        <v>45051</v>
      </c>
      <c r="FF256" s="117">
        <v>45052</v>
      </c>
      <c r="FG256" s="133">
        <v>70</v>
      </c>
      <c r="FH256" s="133"/>
      <c r="FI256" s="117"/>
      <c r="FJ256" s="142"/>
      <c r="FK256" s="142"/>
      <c r="FL256" s="143">
        <v>243341</v>
      </c>
      <c r="FM256" s="143">
        <v>243341</v>
      </c>
      <c r="FN256" s="139" t="s">
        <v>708</v>
      </c>
      <c r="FO256" s="142"/>
      <c r="FP256" s="142"/>
      <c r="FQ256" s="143">
        <v>243341</v>
      </c>
      <c r="FR256" s="143">
        <v>243341</v>
      </c>
      <c r="FS256" s="139" t="s">
        <v>708</v>
      </c>
    </row>
    <row r="257" spans="1:175" ht="20.100000000000001" customHeight="1" x14ac:dyDescent="0.5">
      <c r="A257" s="109">
        <v>256</v>
      </c>
      <c r="B257" s="109" t="s">
        <v>674</v>
      </c>
      <c r="C257" s="109">
        <v>256</v>
      </c>
      <c r="D257" s="110" t="s">
        <v>675</v>
      </c>
      <c r="E257" s="110" t="s">
        <v>676</v>
      </c>
      <c r="F257" s="110" t="s">
        <v>1751</v>
      </c>
      <c r="G257" s="111" t="s">
        <v>329</v>
      </c>
      <c r="H257" s="110" t="s">
        <v>3047</v>
      </c>
      <c r="I257" s="110" t="s">
        <v>3048</v>
      </c>
      <c r="J257" s="110" t="s">
        <v>3049</v>
      </c>
      <c r="K257" s="111" t="s">
        <v>3050</v>
      </c>
      <c r="L257" s="111" t="s">
        <v>1550</v>
      </c>
      <c r="M257" s="111"/>
      <c r="N257" s="111" t="s">
        <v>682</v>
      </c>
      <c r="O257" s="111" t="s">
        <v>3051</v>
      </c>
      <c r="P257" s="113">
        <v>14.9419788356581</v>
      </c>
      <c r="Q257" s="113">
        <v>101.28492638320699</v>
      </c>
      <c r="R257" s="114" t="s">
        <v>3052</v>
      </c>
      <c r="S257" s="114" t="s">
        <v>3053</v>
      </c>
      <c r="T257" s="115" t="s">
        <v>3054</v>
      </c>
      <c r="U257" s="115" t="s">
        <v>3055</v>
      </c>
      <c r="V257" s="115"/>
      <c r="W257" s="115" t="s">
        <v>3056</v>
      </c>
      <c r="X257" s="115"/>
      <c r="Y257" s="115"/>
      <c r="Z257" s="181"/>
      <c r="AA257" s="181"/>
      <c r="AB257" s="115"/>
      <c r="AC257" s="115"/>
      <c r="AD257" s="166" t="s">
        <v>1775</v>
      </c>
      <c r="AE257" s="166" t="s">
        <v>1776</v>
      </c>
      <c r="AF257" s="117" t="s">
        <v>982</v>
      </c>
      <c r="AG257" s="132">
        <v>44965</v>
      </c>
      <c r="AH257" s="118" t="s">
        <v>691</v>
      </c>
      <c r="AI257" s="118" t="s">
        <v>692</v>
      </c>
      <c r="AJ257" s="145">
        <v>5.5</v>
      </c>
      <c r="AK257" s="146">
        <v>8.4</v>
      </c>
      <c r="AL257" s="146">
        <v>2.8</v>
      </c>
      <c r="AM257" s="146">
        <v>46.2</v>
      </c>
      <c r="AN257" s="147">
        <v>1</v>
      </c>
      <c r="AO257" s="147">
        <v>1</v>
      </c>
      <c r="AP257" s="240" t="s">
        <v>3057</v>
      </c>
      <c r="AQ257" s="147" t="s">
        <v>752</v>
      </c>
      <c r="AR257" s="147">
        <v>3</v>
      </c>
      <c r="AS257" s="149"/>
      <c r="AT257" s="138">
        <v>44967</v>
      </c>
      <c r="AU257" s="294" t="s">
        <v>2395</v>
      </c>
      <c r="AV257" s="234" t="s">
        <v>696</v>
      </c>
      <c r="AW257" s="235" t="s">
        <v>1909</v>
      </c>
      <c r="AX257" s="147"/>
      <c r="AY257" s="147"/>
      <c r="AZ257" s="147"/>
      <c r="BA257" s="236" t="s">
        <v>697</v>
      </c>
      <c r="BB257" s="236"/>
      <c r="BC257" s="147"/>
      <c r="BD257" s="150" t="s">
        <v>698</v>
      </c>
      <c r="BE257" s="150"/>
      <c r="BF257" s="150"/>
      <c r="BG257" s="237" t="s">
        <v>699</v>
      </c>
      <c r="BH257" s="262" t="s">
        <v>1964</v>
      </c>
      <c r="BI257" s="237" t="s">
        <v>701</v>
      </c>
      <c r="BJ257" s="152"/>
      <c r="BK257" s="152"/>
      <c r="BL257" s="153"/>
      <c r="BM257" s="154"/>
      <c r="BN257" s="111" t="s">
        <v>3051</v>
      </c>
      <c r="BO257" s="319" t="s">
        <v>3051</v>
      </c>
      <c r="BP257" s="317"/>
      <c r="BQ257" s="116" t="s">
        <v>704</v>
      </c>
      <c r="BR257" s="116" t="s">
        <v>705</v>
      </c>
      <c r="BS257" s="132">
        <v>44965</v>
      </c>
      <c r="BT257" s="133">
        <v>100</v>
      </c>
      <c r="BU257" s="132">
        <v>44965</v>
      </c>
      <c r="BV257" s="132"/>
      <c r="BW257" s="132"/>
      <c r="BX257" s="134"/>
      <c r="BY257" s="134"/>
      <c r="BZ257" s="134"/>
      <c r="CA257" s="132"/>
      <c r="CB257" s="135"/>
      <c r="CC257" s="132"/>
      <c r="CD257" s="132"/>
      <c r="CE257" s="136"/>
      <c r="CF257" s="136"/>
      <c r="CG257" s="136"/>
      <c r="CH257" s="135"/>
      <c r="CI257" s="129" t="s">
        <v>701</v>
      </c>
      <c r="CJ257" s="132">
        <v>44992</v>
      </c>
      <c r="CK257" s="132">
        <v>44992</v>
      </c>
      <c r="CL257" s="132"/>
      <c r="CM257" s="117">
        <v>44992</v>
      </c>
      <c r="CN257" s="133">
        <v>100</v>
      </c>
      <c r="CO257" s="117">
        <v>44992</v>
      </c>
      <c r="CP257" s="117" t="s">
        <v>1448</v>
      </c>
      <c r="CQ257" s="132">
        <v>45014</v>
      </c>
      <c r="CR257" s="132">
        <v>45014</v>
      </c>
      <c r="CS257" s="132">
        <v>45014</v>
      </c>
      <c r="CT257" s="132">
        <v>45015</v>
      </c>
      <c r="CU257" s="133">
        <v>100</v>
      </c>
      <c r="CV257" s="132">
        <v>45015</v>
      </c>
      <c r="CW257" s="117" t="s">
        <v>727</v>
      </c>
      <c r="CX257" s="147"/>
      <c r="CY257" s="147"/>
      <c r="CZ257" s="117">
        <v>44992</v>
      </c>
      <c r="DA257" s="117">
        <v>44992</v>
      </c>
      <c r="DB257" s="117"/>
      <c r="DC257" s="117">
        <v>44993</v>
      </c>
      <c r="DD257" s="133">
        <v>100</v>
      </c>
      <c r="DE257" s="117">
        <v>44993</v>
      </c>
      <c r="DF257" s="138"/>
      <c r="DG257" s="138">
        <v>45012</v>
      </c>
      <c r="DH257" s="139" t="s">
        <v>4383</v>
      </c>
      <c r="DI257" s="117">
        <v>45037</v>
      </c>
      <c r="DJ257" s="117">
        <v>45037</v>
      </c>
      <c r="DK257" s="117">
        <v>45037</v>
      </c>
      <c r="DL257" s="117">
        <v>45037</v>
      </c>
      <c r="DM257" s="117">
        <v>45039</v>
      </c>
      <c r="DN257" s="117">
        <v>45039</v>
      </c>
      <c r="DO257" s="117"/>
      <c r="DP257" s="117">
        <v>45039</v>
      </c>
      <c r="DQ257" s="133">
        <v>100</v>
      </c>
      <c r="DR257" s="117">
        <v>45039</v>
      </c>
      <c r="DS257" s="117"/>
      <c r="DT257" s="117">
        <v>45039</v>
      </c>
      <c r="DU257" s="117">
        <v>45039</v>
      </c>
      <c r="DV257" s="117"/>
      <c r="DW257" s="117">
        <v>45039</v>
      </c>
      <c r="DX257" s="133">
        <v>100</v>
      </c>
      <c r="DY257" s="117">
        <v>45039</v>
      </c>
      <c r="DZ257" s="117"/>
      <c r="EA257" s="117">
        <v>45038</v>
      </c>
      <c r="EB257" s="117">
        <v>45038</v>
      </c>
      <c r="EC257" s="117"/>
      <c r="ED257" s="117">
        <v>45038</v>
      </c>
      <c r="EE257" s="116">
        <v>100</v>
      </c>
      <c r="EF257" s="117">
        <v>45038</v>
      </c>
      <c r="EG257" s="117" t="s">
        <v>1044</v>
      </c>
      <c r="EH257" s="117">
        <v>45038</v>
      </c>
      <c r="EI257" s="117">
        <v>45038</v>
      </c>
      <c r="EJ257" s="117"/>
      <c r="EK257" s="117">
        <v>45038</v>
      </c>
      <c r="EL257" s="116">
        <v>100</v>
      </c>
      <c r="EM257" s="117">
        <v>45038</v>
      </c>
      <c r="EN257" s="122" t="s">
        <v>1044</v>
      </c>
      <c r="EO257" s="141"/>
      <c r="EP257" s="141"/>
      <c r="EQ257" s="141"/>
      <c r="ER257" s="141"/>
      <c r="ES257" s="141"/>
      <c r="ET257" s="141"/>
      <c r="EU257" s="141"/>
      <c r="EV257" s="117"/>
      <c r="EW257" s="117"/>
      <c r="EX257" s="117"/>
      <c r="EY257" s="117"/>
      <c r="EZ257" s="117"/>
      <c r="FA257" s="117"/>
      <c r="FB257" s="117"/>
      <c r="FC257" s="117"/>
      <c r="FD257" s="117"/>
      <c r="FE257" s="117"/>
      <c r="FF257" s="117"/>
      <c r="FG257" s="133"/>
      <c r="FH257" s="133"/>
      <c r="FI257" s="117"/>
      <c r="FJ257" s="142"/>
      <c r="FK257" s="142"/>
      <c r="FL257" s="143"/>
      <c r="FM257" s="143"/>
      <c r="FN257" s="139"/>
      <c r="FO257" s="142"/>
      <c r="FP257" s="142"/>
      <c r="FQ257" s="143"/>
      <c r="FR257" s="143"/>
      <c r="FS257" s="139"/>
    </row>
    <row r="258" spans="1:175" ht="20.100000000000001" customHeight="1" x14ac:dyDescent="0.5">
      <c r="A258" s="109">
        <v>257</v>
      </c>
      <c r="B258" s="109" t="s">
        <v>674</v>
      </c>
      <c r="C258" s="109">
        <v>257</v>
      </c>
      <c r="D258" s="110" t="s">
        <v>675</v>
      </c>
      <c r="E258" s="110" t="s">
        <v>676</v>
      </c>
      <c r="F258" s="110" t="s">
        <v>1751</v>
      </c>
      <c r="G258" s="111" t="s">
        <v>329</v>
      </c>
      <c r="H258" s="110" t="s">
        <v>3058</v>
      </c>
      <c r="I258" s="110" t="s">
        <v>3058</v>
      </c>
      <c r="J258" s="110"/>
      <c r="K258" s="111" t="s">
        <v>3059</v>
      </c>
      <c r="L258" s="111" t="s">
        <v>2977</v>
      </c>
      <c r="M258" s="111"/>
      <c r="N258" s="111" t="s">
        <v>682</v>
      </c>
      <c r="O258" s="111" t="s">
        <v>3060</v>
      </c>
      <c r="P258" s="113">
        <v>14.586460416251001</v>
      </c>
      <c r="Q258" s="113">
        <v>100.62316528067601</v>
      </c>
      <c r="R258" s="114" t="s">
        <v>3061</v>
      </c>
      <c r="S258" s="114" t="s">
        <v>3062</v>
      </c>
      <c r="T258" s="115" t="s">
        <v>3063</v>
      </c>
      <c r="U258" s="115" t="s">
        <v>3064</v>
      </c>
      <c r="V258" s="115"/>
      <c r="W258" s="115" t="s">
        <v>3065</v>
      </c>
      <c r="X258" s="115"/>
      <c r="Y258" s="115"/>
      <c r="Z258" s="181"/>
      <c r="AA258" s="181"/>
      <c r="AB258" s="115"/>
      <c r="AC258" s="115"/>
      <c r="AD258" s="166" t="s">
        <v>1775</v>
      </c>
      <c r="AE258" s="166" t="s">
        <v>1776</v>
      </c>
      <c r="AF258" s="117" t="s">
        <v>982</v>
      </c>
      <c r="AG258" s="132">
        <v>44964</v>
      </c>
      <c r="AH258" s="168" t="s">
        <v>691</v>
      </c>
      <c r="AI258" s="118" t="s">
        <v>692</v>
      </c>
      <c r="AJ258" s="145">
        <v>6</v>
      </c>
      <c r="AK258" s="146">
        <v>8</v>
      </c>
      <c r="AL258" s="146">
        <v>2.6</v>
      </c>
      <c r="AM258" s="146">
        <v>48</v>
      </c>
      <c r="AN258" s="147">
        <v>1</v>
      </c>
      <c r="AO258" s="147">
        <v>2</v>
      </c>
      <c r="AP258" s="240" t="s">
        <v>716</v>
      </c>
      <c r="AQ258" s="301"/>
      <c r="AR258" s="147">
        <v>3</v>
      </c>
      <c r="AS258" s="147"/>
      <c r="AT258" s="138">
        <v>44964</v>
      </c>
      <c r="AU258" s="294" t="s">
        <v>2955</v>
      </c>
      <c r="AV258" s="234" t="s">
        <v>696</v>
      </c>
      <c r="AW258" s="235"/>
      <c r="AX258" s="236"/>
      <c r="AY258" s="236"/>
      <c r="AZ258" s="236"/>
      <c r="BA258" s="236" t="s">
        <v>697</v>
      </c>
      <c r="BB258" s="236"/>
      <c r="BC258" s="236" t="s">
        <v>697</v>
      </c>
      <c r="BD258" s="235" t="s">
        <v>698</v>
      </c>
      <c r="BE258" s="235"/>
      <c r="BF258" s="235"/>
      <c r="BG258" s="237" t="s">
        <v>699</v>
      </c>
      <c r="BH258" s="237" t="s">
        <v>1964</v>
      </c>
      <c r="BI258" s="237" t="s">
        <v>701</v>
      </c>
      <c r="BJ258" s="238"/>
      <c r="BK258" s="238"/>
      <c r="BL258" s="153"/>
      <c r="BM258" s="154"/>
      <c r="BN258" s="111" t="s">
        <v>3060</v>
      </c>
      <c r="BO258" s="319" t="s">
        <v>3060</v>
      </c>
      <c r="BP258" s="317"/>
      <c r="BQ258" s="116" t="s">
        <v>704</v>
      </c>
      <c r="BR258" s="116" t="s">
        <v>1143</v>
      </c>
      <c r="BS258" s="132">
        <v>44964</v>
      </c>
      <c r="BT258" s="133">
        <v>100</v>
      </c>
      <c r="BU258" s="132">
        <v>44964</v>
      </c>
      <c r="BV258" s="132"/>
      <c r="BW258" s="132"/>
      <c r="BX258" s="134"/>
      <c r="BY258" s="134"/>
      <c r="BZ258" s="134"/>
      <c r="CA258" s="132"/>
      <c r="CB258" s="135"/>
      <c r="CC258" s="132"/>
      <c r="CD258" s="132"/>
      <c r="CE258" s="136"/>
      <c r="CF258" s="136"/>
      <c r="CG258" s="136"/>
      <c r="CH258" s="135"/>
      <c r="CI258" s="129" t="s">
        <v>701</v>
      </c>
      <c r="CJ258" s="132">
        <v>44995</v>
      </c>
      <c r="CK258" s="132">
        <v>44995</v>
      </c>
      <c r="CL258" s="132"/>
      <c r="CM258" s="132">
        <v>44995</v>
      </c>
      <c r="CN258" s="133">
        <v>100</v>
      </c>
      <c r="CO258" s="132">
        <v>44995</v>
      </c>
      <c r="CP258" s="117" t="s">
        <v>1448</v>
      </c>
      <c r="CQ258" s="132">
        <v>45016</v>
      </c>
      <c r="CR258" s="132">
        <v>45016</v>
      </c>
      <c r="CS258" s="117"/>
      <c r="CT258" s="132">
        <v>45016</v>
      </c>
      <c r="CU258" s="133">
        <v>100</v>
      </c>
      <c r="CV258" s="132">
        <v>45016</v>
      </c>
      <c r="CW258" s="117" t="s">
        <v>727</v>
      </c>
      <c r="CX258" s="236"/>
      <c r="CY258" s="236"/>
      <c r="CZ258" s="117">
        <v>45008</v>
      </c>
      <c r="DA258" s="117">
        <v>45008</v>
      </c>
      <c r="DB258" s="117"/>
      <c r="DC258" s="117">
        <v>45008</v>
      </c>
      <c r="DD258" s="133">
        <v>100</v>
      </c>
      <c r="DE258" s="117">
        <v>45008</v>
      </c>
      <c r="DF258" s="138"/>
      <c r="DG258" s="138">
        <v>45019</v>
      </c>
      <c r="DH258" s="139" t="s">
        <v>4413</v>
      </c>
      <c r="DI258" s="117">
        <v>45037</v>
      </c>
      <c r="DJ258" s="117">
        <v>45037</v>
      </c>
      <c r="DK258" s="117">
        <v>45037</v>
      </c>
      <c r="DL258" s="117">
        <v>45037</v>
      </c>
      <c r="DM258" s="117"/>
      <c r="DN258" s="117"/>
      <c r="DO258" s="117"/>
      <c r="DP258" s="117"/>
      <c r="DQ258" s="140"/>
      <c r="DR258" s="117"/>
      <c r="DS258" s="117"/>
      <c r="DT258" s="117"/>
      <c r="DU258" s="117"/>
      <c r="DV258" s="117"/>
      <c r="DW258" s="117"/>
      <c r="DX258" s="133"/>
      <c r="DY258" s="117"/>
      <c r="DZ258" s="117"/>
      <c r="EA258" s="117">
        <v>45038</v>
      </c>
      <c r="EB258" s="117">
        <v>45038</v>
      </c>
      <c r="EC258" s="117"/>
      <c r="ED258" s="117">
        <v>45038</v>
      </c>
      <c r="EE258" s="116">
        <v>100</v>
      </c>
      <c r="EF258" s="117">
        <v>45038</v>
      </c>
      <c r="EG258" s="117" t="s">
        <v>4465</v>
      </c>
      <c r="EH258" s="117">
        <v>45051</v>
      </c>
      <c r="EI258" s="117">
        <v>45051</v>
      </c>
      <c r="EJ258" s="117">
        <v>45051</v>
      </c>
      <c r="EK258" s="117">
        <v>45052</v>
      </c>
      <c r="EL258" s="116">
        <v>60</v>
      </c>
      <c r="EM258" s="117"/>
      <c r="EN258" s="122" t="s">
        <v>4449</v>
      </c>
      <c r="EO258" s="141"/>
      <c r="EP258" s="141"/>
      <c r="EQ258" s="141"/>
      <c r="ER258" s="141"/>
      <c r="ES258" s="141"/>
      <c r="ET258" s="141"/>
      <c r="EU258" s="141"/>
      <c r="EV258" s="117"/>
      <c r="EW258" s="117"/>
      <c r="EX258" s="117"/>
      <c r="EY258" s="117"/>
      <c r="EZ258" s="117"/>
      <c r="FA258" s="117"/>
      <c r="FB258" s="117"/>
      <c r="FC258" s="117"/>
      <c r="FD258" s="117"/>
      <c r="FE258" s="117"/>
      <c r="FF258" s="117"/>
      <c r="FG258" s="133"/>
      <c r="FH258" s="133"/>
      <c r="FI258" s="117"/>
      <c r="FJ258" s="142"/>
      <c r="FK258" s="142"/>
      <c r="FL258" s="143"/>
      <c r="FM258" s="143"/>
      <c r="FN258" s="139"/>
      <c r="FO258" s="142"/>
      <c r="FP258" s="142"/>
      <c r="FQ258" s="143"/>
      <c r="FR258" s="143"/>
      <c r="FS258" s="139"/>
    </row>
    <row r="259" spans="1:175" ht="20.100000000000001" customHeight="1" x14ac:dyDescent="0.5">
      <c r="A259" s="109">
        <v>258</v>
      </c>
      <c r="B259" s="109" t="s">
        <v>674</v>
      </c>
      <c r="C259" s="109">
        <v>258</v>
      </c>
      <c r="D259" s="110" t="s">
        <v>675</v>
      </c>
      <c r="E259" s="110" t="s">
        <v>676</v>
      </c>
      <c r="F259" s="110" t="s">
        <v>1751</v>
      </c>
      <c r="G259" s="111" t="s">
        <v>329</v>
      </c>
      <c r="H259" s="110" t="s">
        <v>3066</v>
      </c>
      <c r="I259" s="110" t="s">
        <v>3066</v>
      </c>
      <c r="J259" s="110"/>
      <c r="K259" s="111" t="s">
        <v>3067</v>
      </c>
      <c r="L259" s="111" t="s">
        <v>2977</v>
      </c>
      <c r="M259" s="111"/>
      <c r="N259" s="111" t="s">
        <v>682</v>
      </c>
      <c r="O259" s="361" t="s">
        <v>3068</v>
      </c>
      <c r="P259" s="113">
        <v>14.614077193597801</v>
      </c>
      <c r="Q259" s="113">
        <v>100.727084409513</v>
      </c>
      <c r="R259" s="114" t="s">
        <v>3069</v>
      </c>
      <c r="S259" s="114"/>
      <c r="T259" s="115"/>
      <c r="U259" s="115"/>
      <c r="V259" s="115"/>
      <c r="W259" s="239" t="s">
        <v>3070</v>
      </c>
      <c r="X259" s="239"/>
      <c r="Y259" s="115"/>
      <c r="Z259" s="181"/>
      <c r="AA259" s="181"/>
      <c r="AB259" s="239"/>
      <c r="AC259" s="239"/>
      <c r="AD259" s="166"/>
      <c r="AE259" s="166"/>
      <c r="AF259" s="117" t="s">
        <v>2981</v>
      </c>
      <c r="AG259" s="132"/>
      <c r="AH259" s="116"/>
      <c r="AI259" s="116"/>
      <c r="AJ259" s="145"/>
      <c r="AK259" s="146"/>
      <c r="AL259" s="212"/>
      <c r="AM259" s="146"/>
      <c r="AN259" s="147"/>
      <c r="AO259" s="147"/>
      <c r="AP259" s="240"/>
      <c r="AQ259" s="147"/>
      <c r="AR259" s="147">
        <v>3</v>
      </c>
      <c r="AS259" s="149"/>
      <c r="AT259" s="138"/>
      <c r="AU259" s="294" t="s">
        <v>2982</v>
      </c>
      <c r="AV259" s="149"/>
      <c r="AW259" s="150"/>
      <c r="AX259" s="147"/>
      <c r="AY259" s="147"/>
      <c r="AZ259" s="147"/>
      <c r="BA259" s="147"/>
      <c r="BB259" s="147"/>
      <c r="BC259" s="147"/>
      <c r="BD259" s="150"/>
      <c r="BE259" s="150"/>
      <c r="BF259" s="150"/>
      <c r="BG259" s="151"/>
      <c r="BH259" s="151" t="s">
        <v>1964</v>
      </c>
      <c r="BI259" s="151"/>
      <c r="BJ259" s="152"/>
      <c r="BK259" s="152" t="s">
        <v>2336</v>
      </c>
      <c r="BL259" s="153"/>
      <c r="BM259" s="154"/>
      <c r="BN259" s="111" t="s">
        <v>3068</v>
      </c>
      <c r="BO259" s="329" t="s">
        <v>3068</v>
      </c>
      <c r="BP259" s="317"/>
      <c r="BQ259" s="116" t="s">
        <v>704</v>
      </c>
      <c r="BR259" s="116" t="s">
        <v>1143</v>
      </c>
      <c r="BS259" s="132">
        <v>44993</v>
      </c>
      <c r="BT259" s="362">
        <v>100</v>
      </c>
      <c r="BU259" s="132">
        <v>44993</v>
      </c>
      <c r="BV259" s="132"/>
      <c r="BW259" s="132"/>
      <c r="BX259" s="134"/>
      <c r="BY259" s="134"/>
      <c r="BZ259" s="134"/>
      <c r="CA259" s="132"/>
      <c r="CB259" s="135"/>
      <c r="CC259" s="132"/>
      <c r="CD259" s="132"/>
      <c r="CE259" s="136"/>
      <c r="CF259" s="136"/>
      <c r="CG259" s="136"/>
      <c r="CH259" s="135"/>
      <c r="CI259" s="129" t="s">
        <v>701</v>
      </c>
      <c r="CJ259" s="117">
        <v>45015</v>
      </c>
      <c r="CK259" s="117">
        <v>45015</v>
      </c>
      <c r="CL259" s="132"/>
      <c r="CM259" s="117">
        <v>45015</v>
      </c>
      <c r="CN259" s="133">
        <v>100</v>
      </c>
      <c r="CO259" s="117">
        <v>45015</v>
      </c>
      <c r="CP259" s="117"/>
      <c r="CQ259" s="137" t="s">
        <v>4382</v>
      </c>
      <c r="CR259" s="132"/>
      <c r="CS259" s="117"/>
      <c r="CT259" s="132"/>
      <c r="CU259" s="133"/>
      <c r="CV259" s="137" t="s">
        <v>4382</v>
      </c>
      <c r="CW259" s="117" t="s">
        <v>727</v>
      </c>
      <c r="CX259" s="147"/>
      <c r="CY259" s="147"/>
      <c r="CZ259" s="117">
        <v>45015</v>
      </c>
      <c r="DA259" s="117">
        <v>45015</v>
      </c>
      <c r="DB259" s="117"/>
      <c r="DC259" s="117">
        <v>45016</v>
      </c>
      <c r="DD259" s="133">
        <v>100</v>
      </c>
      <c r="DE259" s="117">
        <v>45023</v>
      </c>
      <c r="DF259" s="138"/>
      <c r="DG259" s="138">
        <v>45023</v>
      </c>
      <c r="DH259" s="139" t="s">
        <v>4387</v>
      </c>
      <c r="DI259" s="117">
        <v>45036</v>
      </c>
      <c r="DJ259" s="117">
        <v>45036</v>
      </c>
      <c r="DK259" s="117">
        <v>45036</v>
      </c>
      <c r="DL259" s="117">
        <v>45036</v>
      </c>
      <c r="DM259" s="117"/>
      <c r="DN259" s="117"/>
      <c r="DO259" s="117"/>
      <c r="DP259" s="117"/>
      <c r="DQ259" s="140"/>
      <c r="DR259" s="117"/>
      <c r="DS259" s="117"/>
      <c r="DT259" s="117"/>
      <c r="DU259" s="117"/>
      <c r="DV259" s="117"/>
      <c r="DW259" s="117"/>
      <c r="DX259" s="133"/>
      <c r="DY259" s="117"/>
      <c r="DZ259" s="117"/>
      <c r="EA259" s="117">
        <v>45041</v>
      </c>
      <c r="EB259" s="117">
        <v>45041</v>
      </c>
      <c r="EC259" s="117"/>
      <c r="ED259" s="117">
        <v>45041</v>
      </c>
      <c r="EE259" s="116">
        <v>100</v>
      </c>
      <c r="EF259" s="117">
        <v>45041</v>
      </c>
      <c r="EG259" s="117" t="s">
        <v>1044</v>
      </c>
      <c r="EH259" s="117">
        <v>45041</v>
      </c>
      <c r="EI259" s="117">
        <v>45041</v>
      </c>
      <c r="EJ259" s="117"/>
      <c r="EK259" s="117">
        <v>45041</v>
      </c>
      <c r="EL259" s="116">
        <v>100</v>
      </c>
      <c r="EM259" s="117">
        <v>45041</v>
      </c>
      <c r="EN259" s="122" t="s">
        <v>1044</v>
      </c>
      <c r="EO259" s="141"/>
      <c r="EP259" s="141"/>
      <c r="EQ259" s="141"/>
      <c r="ER259" s="141"/>
      <c r="ES259" s="141"/>
      <c r="ET259" s="141"/>
      <c r="EU259" s="141"/>
      <c r="EV259" s="117"/>
      <c r="EW259" s="117"/>
      <c r="EX259" s="117"/>
      <c r="EY259" s="117"/>
      <c r="EZ259" s="117"/>
      <c r="FA259" s="117"/>
      <c r="FB259" s="117"/>
      <c r="FC259" s="117"/>
      <c r="FD259" s="117"/>
      <c r="FE259" s="117"/>
      <c r="FF259" s="117"/>
      <c r="FG259" s="133"/>
      <c r="FH259" s="133"/>
      <c r="FI259" s="117"/>
      <c r="FJ259" s="142"/>
      <c r="FK259" s="142"/>
      <c r="FL259" s="143"/>
      <c r="FM259" s="143"/>
      <c r="FN259" s="139"/>
      <c r="FO259" s="142"/>
      <c r="FP259" s="142"/>
      <c r="FQ259" s="143"/>
      <c r="FR259" s="143"/>
      <c r="FS259" s="139"/>
    </row>
    <row r="260" spans="1:175" ht="20.100000000000001" customHeight="1" x14ac:dyDescent="0.5">
      <c r="A260" s="109">
        <v>259</v>
      </c>
      <c r="B260" s="109" t="s">
        <v>674</v>
      </c>
      <c r="C260" s="109">
        <v>259</v>
      </c>
      <c r="D260" s="110" t="s">
        <v>675</v>
      </c>
      <c r="E260" s="110" t="s">
        <v>676</v>
      </c>
      <c r="F260" s="110" t="s">
        <v>1751</v>
      </c>
      <c r="G260" s="111" t="s">
        <v>329</v>
      </c>
      <c r="H260" s="110" t="s">
        <v>3071</v>
      </c>
      <c r="I260" s="110" t="s">
        <v>3071</v>
      </c>
      <c r="J260" s="110"/>
      <c r="K260" s="111" t="s">
        <v>3072</v>
      </c>
      <c r="L260" s="111" t="s">
        <v>2977</v>
      </c>
      <c r="M260" s="111"/>
      <c r="N260" s="111" t="s">
        <v>682</v>
      </c>
      <c r="O260" s="111" t="s">
        <v>3073</v>
      </c>
      <c r="P260" s="113">
        <v>14.5491230514456</v>
      </c>
      <c r="Q260" s="113">
        <v>100.856574892312</v>
      </c>
      <c r="R260" s="114" t="s">
        <v>3074</v>
      </c>
      <c r="S260" s="114"/>
      <c r="T260" s="115" t="s">
        <v>3075</v>
      </c>
      <c r="U260" s="115" t="s">
        <v>3076</v>
      </c>
      <c r="V260" s="115"/>
      <c r="W260" s="115" t="s">
        <v>3077</v>
      </c>
      <c r="X260" s="115"/>
      <c r="Y260" s="115"/>
      <c r="Z260" s="181"/>
      <c r="AA260" s="181"/>
      <c r="AB260" s="115"/>
      <c r="AC260" s="115"/>
      <c r="AD260" s="166" t="s">
        <v>1775</v>
      </c>
      <c r="AE260" s="166" t="s">
        <v>1776</v>
      </c>
      <c r="AF260" s="117" t="s">
        <v>690</v>
      </c>
      <c r="AG260" s="132">
        <v>44964</v>
      </c>
      <c r="AH260" s="168" t="s">
        <v>691</v>
      </c>
      <c r="AI260" s="118" t="s">
        <v>692</v>
      </c>
      <c r="AJ260" s="145">
        <v>8</v>
      </c>
      <c r="AK260" s="146">
        <v>8</v>
      </c>
      <c r="AL260" s="146">
        <v>3.4</v>
      </c>
      <c r="AM260" s="146">
        <v>64</v>
      </c>
      <c r="AN260" s="147">
        <v>1</v>
      </c>
      <c r="AO260" s="147">
        <v>3</v>
      </c>
      <c r="AP260" s="240" t="s">
        <v>1868</v>
      </c>
      <c r="AQ260" s="301"/>
      <c r="AR260" s="147">
        <v>3</v>
      </c>
      <c r="AS260" s="147"/>
      <c r="AT260" s="138">
        <v>44964</v>
      </c>
      <c r="AU260" s="294" t="s">
        <v>2955</v>
      </c>
      <c r="AV260" s="234" t="s">
        <v>696</v>
      </c>
      <c r="AW260" s="235"/>
      <c r="AX260" s="236"/>
      <c r="AY260" s="236"/>
      <c r="AZ260" s="236"/>
      <c r="BA260" s="236" t="s">
        <v>697</v>
      </c>
      <c r="BB260" s="236" t="s">
        <v>697</v>
      </c>
      <c r="BC260" s="236"/>
      <c r="BD260" s="235" t="s">
        <v>698</v>
      </c>
      <c r="BE260" s="235"/>
      <c r="BF260" s="235"/>
      <c r="BG260" s="237" t="s">
        <v>699</v>
      </c>
      <c r="BH260" s="237" t="s">
        <v>1964</v>
      </c>
      <c r="BI260" s="237" t="s">
        <v>701</v>
      </c>
      <c r="BJ260" s="238"/>
      <c r="BK260" s="238"/>
      <c r="BL260" s="153"/>
      <c r="BM260" s="154"/>
      <c r="BN260" s="111" t="s">
        <v>3073</v>
      </c>
      <c r="BO260" s="319" t="s">
        <v>3073</v>
      </c>
      <c r="BP260" s="317"/>
      <c r="BQ260" s="116" t="s">
        <v>704</v>
      </c>
      <c r="BR260" s="116" t="s">
        <v>1143</v>
      </c>
      <c r="BS260" s="132">
        <v>44964</v>
      </c>
      <c r="BT260" s="133">
        <v>100</v>
      </c>
      <c r="BU260" s="132">
        <v>44964</v>
      </c>
      <c r="BV260" s="132"/>
      <c r="BW260" s="132"/>
      <c r="BX260" s="134"/>
      <c r="BY260" s="134"/>
      <c r="BZ260" s="134"/>
      <c r="CA260" s="132"/>
      <c r="CB260" s="135"/>
      <c r="CC260" s="132"/>
      <c r="CD260" s="132"/>
      <c r="CE260" s="136"/>
      <c r="CF260" s="136"/>
      <c r="CG260" s="136"/>
      <c r="CH260" s="135"/>
      <c r="CI260" s="129" t="s">
        <v>701</v>
      </c>
      <c r="CJ260" s="132">
        <v>44995</v>
      </c>
      <c r="CK260" s="132">
        <v>44995</v>
      </c>
      <c r="CL260" s="132"/>
      <c r="CM260" s="132">
        <v>44995</v>
      </c>
      <c r="CN260" s="133">
        <v>100</v>
      </c>
      <c r="CO260" s="132">
        <v>44995</v>
      </c>
      <c r="CP260" s="117" t="s">
        <v>1448</v>
      </c>
      <c r="CQ260" s="137" t="s">
        <v>706</v>
      </c>
      <c r="CR260" s="132"/>
      <c r="CS260" s="117"/>
      <c r="CT260" s="132"/>
      <c r="CU260" s="133"/>
      <c r="CV260" s="137" t="s">
        <v>4382</v>
      </c>
      <c r="CW260" s="117"/>
      <c r="CX260" s="236"/>
      <c r="CY260" s="236"/>
      <c r="CZ260" s="117">
        <v>45012</v>
      </c>
      <c r="DA260" s="117">
        <v>45012</v>
      </c>
      <c r="DB260" s="117"/>
      <c r="DC260" s="117">
        <v>45012</v>
      </c>
      <c r="DD260" s="133">
        <v>100</v>
      </c>
      <c r="DE260" s="117">
        <v>45012</v>
      </c>
      <c r="DF260" s="138"/>
      <c r="DG260" s="138">
        <v>45019</v>
      </c>
      <c r="DH260" s="139" t="s">
        <v>4413</v>
      </c>
      <c r="DI260" s="117">
        <v>45037</v>
      </c>
      <c r="DJ260" s="117">
        <v>45037</v>
      </c>
      <c r="DK260" s="117">
        <v>45037</v>
      </c>
      <c r="DL260" s="117">
        <v>45037</v>
      </c>
      <c r="DM260" s="117"/>
      <c r="DN260" s="117"/>
      <c r="DO260" s="117"/>
      <c r="DP260" s="117"/>
      <c r="DQ260" s="140"/>
      <c r="DR260" s="117"/>
      <c r="DS260" s="117"/>
      <c r="DT260" s="117"/>
      <c r="DU260" s="117"/>
      <c r="DV260" s="117"/>
      <c r="DW260" s="117"/>
      <c r="DX260" s="133"/>
      <c r="DY260" s="117"/>
      <c r="DZ260" s="117"/>
      <c r="EA260" s="117">
        <v>45040</v>
      </c>
      <c r="EB260" s="117">
        <v>45040</v>
      </c>
      <c r="EC260" s="117"/>
      <c r="ED260" s="117">
        <v>45040</v>
      </c>
      <c r="EE260" s="116">
        <v>100</v>
      </c>
      <c r="EF260" s="117">
        <v>45040</v>
      </c>
      <c r="EG260" s="117" t="s">
        <v>1044</v>
      </c>
      <c r="EH260" s="117">
        <v>45040</v>
      </c>
      <c r="EI260" s="117">
        <v>45040</v>
      </c>
      <c r="EJ260" s="117"/>
      <c r="EK260" s="117">
        <v>45040</v>
      </c>
      <c r="EL260" s="116">
        <v>100</v>
      </c>
      <c r="EM260" s="117">
        <v>45040</v>
      </c>
      <c r="EN260" s="122" t="s">
        <v>1044</v>
      </c>
      <c r="EO260" s="141"/>
      <c r="EP260" s="141"/>
      <c r="EQ260" s="141"/>
      <c r="ER260" s="141"/>
      <c r="ES260" s="141"/>
      <c r="ET260" s="141"/>
      <c r="EU260" s="141"/>
      <c r="EV260" s="117"/>
      <c r="EW260" s="117"/>
      <c r="EX260" s="117"/>
      <c r="EY260" s="117"/>
      <c r="EZ260" s="117"/>
      <c r="FA260" s="117"/>
      <c r="FB260" s="117"/>
      <c r="FC260" s="117">
        <v>45051</v>
      </c>
      <c r="FD260" s="222"/>
      <c r="FE260" s="222"/>
      <c r="FF260" s="222">
        <v>45052</v>
      </c>
      <c r="FG260" s="440">
        <v>20</v>
      </c>
      <c r="FH260" s="133"/>
      <c r="FI260" s="117"/>
      <c r="FJ260" s="142"/>
      <c r="FK260" s="142"/>
      <c r="FL260" s="143"/>
      <c r="FM260" s="143"/>
      <c r="FN260" s="139"/>
      <c r="FO260" s="142"/>
      <c r="FP260" s="142"/>
      <c r="FQ260" s="143"/>
      <c r="FR260" s="143"/>
      <c r="FS260" s="139"/>
    </row>
    <row r="261" spans="1:175" ht="20.100000000000001" customHeight="1" x14ac:dyDescent="0.5">
      <c r="A261" s="109">
        <v>260</v>
      </c>
      <c r="B261" s="109" t="s">
        <v>674</v>
      </c>
      <c r="C261" s="109">
        <v>260</v>
      </c>
      <c r="D261" s="110" t="s">
        <v>675</v>
      </c>
      <c r="E261" s="110" t="s">
        <v>676</v>
      </c>
      <c r="F261" s="110" t="s">
        <v>1751</v>
      </c>
      <c r="G261" s="111" t="s">
        <v>329</v>
      </c>
      <c r="H261" s="110" t="s">
        <v>3078</v>
      </c>
      <c r="I261" s="110" t="s">
        <v>3078</v>
      </c>
      <c r="J261" s="110"/>
      <c r="K261" s="111" t="s">
        <v>3079</v>
      </c>
      <c r="L261" s="111"/>
      <c r="M261" s="111"/>
      <c r="N261" s="111" t="s">
        <v>682</v>
      </c>
      <c r="O261" s="111" t="s">
        <v>3081</v>
      </c>
      <c r="P261" s="113">
        <v>14.341925208737299</v>
      </c>
      <c r="Q261" s="113">
        <v>100.869485765325</v>
      </c>
      <c r="R261" s="114" t="s">
        <v>3082</v>
      </c>
      <c r="S261" s="114" t="s">
        <v>3083</v>
      </c>
      <c r="T261" s="115" t="s">
        <v>3084</v>
      </c>
      <c r="U261" s="115" t="s">
        <v>3085</v>
      </c>
      <c r="V261" s="115"/>
      <c r="W261" s="115" t="s">
        <v>3086</v>
      </c>
      <c r="X261" s="115"/>
      <c r="Y261" s="115"/>
      <c r="Z261" s="181"/>
      <c r="AA261" s="181"/>
      <c r="AB261" s="115"/>
      <c r="AC261" s="115"/>
      <c r="AD261" s="166" t="s">
        <v>1775</v>
      </c>
      <c r="AE261" s="166" t="s">
        <v>1776</v>
      </c>
      <c r="AF261" s="117" t="s">
        <v>690</v>
      </c>
      <c r="AG261" s="132">
        <v>44963</v>
      </c>
      <c r="AH261" s="168" t="s">
        <v>691</v>
      </c>
      <c r="AI261" s="118" t="s">
        <v>692</v>
      </c>
      <c r="AJ261" s="145">
        <v>10</v>
      </c>
      <c r="AK261" s="146">
        <v>12</v>
      </c>
      <c r="AL261" s="146">
        <v>3.4</v>
      </c>
      <c r="AM261" s="146">
        <v>120</v>
      </c>
      <c r="AN261" s="147">
        <v>2</v>
      </c>
      <c r="AO261" s="147">
        <v>4</v>
      </c>
      <c r="AP261" s="240" t="s">
        <v>3087</v>
      </c>
      <c r="AQ261" s="147" t="s">
        <v>1368</v>
      </c>
      <c r="AR261" s="147">
        <v>3</v>
      </c>
      <c r="AS261" s="147"/>
      <c r="AT261" s="138">
        <v>44964</v>
      </c>
      <c r="AU261" s="294" t="s">
        <v>2974</v>
      </c>
      <c r="AV261" s="234" t="s">
        <v>696</v>
      </c>
      <c r="AW261" s="235"/>
      <c r="AX261" s="236"/>
      <c r="AY261" s="236"/>
      <c r="AZ261" s="236"/>
      <c r="BA261" s="236"/>
      <c r="BB261" s="236"/>
      <c r="BC261" s="236"/>
      <c r="BD261" s="235" t="s">
        <v>698</v>
      </c>
      <c r="BE261" s="235"/>
      <c r="BF261" s="235"/>
      <c r="BG261" s="237" t="s">
        <v>699</v>
      </c>
      <c r="BH261" s="237" t="s">
        <v>1964</v>
      </c>
      <c r="BI261" s="237" t="s">
        <v>701</v>
      </c>
      <c r="BJ261" s="238"/>
      <c r="BK261" s="238"/>
      <c r="BL261" s="153"/>
      <c r="BM261" s="154"/>
      <c r="BN261" s="111" t="s">
        <v>3081</v>
      </c>
      <c r="BO261" s="317" t="s">
        <v>3080</v>
      </c>
      <c r="BP261" s="317" t="s">
        <v>703</v>
      </c>
      <c r="BQ261" s="116" t="s">
        <v>704</v>
      </c>
      <c r="BR261" s="116" t="s">
        <v>1143</v>
      </c>
      <c r="BS261" s="132">
        <v>44963</v>
      </c>
      <c r="BT261" s="133">
        <v>100</v>
      </c>
      <c r="BU261" s="132">
        <v>44963</v>
      </c>
      <c r="BV261" s="132"/>
      <c r="BW261" s="132"/>
      <c r="BX261" s="134"/>
      <c r="BY261" s="134"/>
      <c r="BZ261" s="134"/>
      <c r="CA261" s="132"/>
      <c r="CB261" s="135"/>
      <c r="CC261" s="132"/>
      <c r="CD261" s="132"/>
      <c r="CE261" s="136"/>
      <c r="CF261" s="136"/>
      <c r="CG261" s="136"/>
      <c r="CH261" s="135"/>
      <c r="CI261" s="129" t="s">
        <v>701</v>
      </c>
      <c r="CJ261" s="132">
        <v>44995</v>
      </c>
      <c r="CK261" s="132">
        <v>44995</v>
      </c>
      <c r="CL261" s="132"/>
      <c r="CM261" s="132">
        <v>44995</v>
      </c>
      <c r="CN261" s="133">
        <v>100</v>
      </c>
      <c r="CO261" s="132">
        <v>44995</v>
      </c>
      <c r="CP261" s="117" t="s">
        <v>1448</v>
      </c>
      <c r="CQ261" s="137" t="s">
        <v>706</v>
      </c>
      <c r="CR261" s="132"/>
      <c r="CS261" s="117"/>
      <c r="CT261" s="132"/>
      <c r="CU261" s="133"/>
      <c r="CV261" s="137" t="s">
        <v>4382</v>
      </c>
      <c r="CW261" s="117"/>
      <c r="CX261" s="236"/>
      <c r="CY261" s="236"/>
      <c r="CZ261" s="117">
        <v>45022</v>
      </c>
      <c r="DA261" s="117">
        <v>45022</v>
      </c>
      <c r="DB261" s="117"/>
      <c r="DC261" s="117">
        <v>45022</v>
      </c>
      <c r="DD261" s="133">
        <v>100</v>
      </c>
      <c r="DE261" s="117">
        <v>45022</v>
      </c>
      <c r="DF261" s="138"/>
      <c r="DG261" s="138">
        <v>45019</v>
      </c>
      <c r="DH261" s="139" t="s">
        <v>4413</v>
      </c>
      <c r="DI261" s="117">
        <v>45036</v>
      </c>
      <c r="DJ261" s="117">
        <v>45036</v>
      </c>
      <c r="DK261" s="117">
        <v>45036</v>
      </c>
      <c r="DL261" s="117">
        <v>45036</v>
      </c>
      <c r="DM261" s="117"/>
      <c r="DN261" s="117"/>
      <c r="DO261" s="117"/>
      <c r="DP261" s="117"/>
      <c r="DQ261" s="140"/>
      <c r="DR261" s="117"/>
      <c r="DS261" s="117"/>
      <c r="DT261" s="117"/>
      <c r="DU261" s="117"/>
      <c r="DV261" s="117"/>
      <c r="DW261" s="117"/>
      <c r="DX261" s="133"/>
      <c r="DY261" s="117"/>
      <c r="DZ261" s="117"/>
      <c r="EA261" s="117">
        <v>45037</v>
      </c>
      <c r="EB261" s="117">
        <v>45037</v>
      </c>
      <c r="EC261" s="117"/>
      <c r="ED261" s="117">
        <v>45037</v>
      </c>
      <c r="EE261" s="116">
        <v>100</v>
      </c>
      <c r="EF261" s="117">
        <v>45037</v>
      </c>
      <c r="EG261" s="117" t="s">
        <v>4465</v>
      </c>
      <c r="EH261" s="222">
        <v>45053</v>
      </c>
      <c r="EI261" s="222">
        <v>45053</v>
      </c>
      <c r="EJ261" s="222">
        <v>45053</v>
      </c>
      <c r="EK261" s="222">
        <v>45054</v>
      </c>
      <c r="EL261" s="440">
        <v>60</v>
      </c>
      <c r="EM261" s="117"/>
      <c r="EN261" s="122" t="s">
        <v>4709</v>
      </c>
      <c r="EO261" s="141"/>
      <c r="EP261" s="141"/>
      <c r="EQ261" s="141"/>
      <c r="ER261" s="141"/>
      <c r="ES261" s="141"/>
      <c r="ET261" s="141"/>
      <c r="EU261" s="141"/>
      <c r="EV261" s="117"/>
      <c r="EW261" s="117"/>
      <c r="EX261" s="117"/>
      <c r="EY261" s="117"/>
      <c r="EZ261" s="117"/>
      <c r="FA261" s="117"/>
      <c r="FB261" s="117"/>
      <c r="FC261" s="117"/>
      <c r="FD261" s="117"/>
      <c r="FE261" s="117"/>
      <c r="FF261" s="117"/>
      <c r="FG261" s="133"/>
      <c r="FH261" s="133"/>
      <c r="FI261" s="117"/>
      <c r="FJ261" s="142"/>
      <c r="FK261" s="142"/>
      <c r="FL261" s="143">
        <v>243350</v>
      </c>
      <c r="FM261" s="143">
        <v>243350</v>
      </c>
      <c r="FN261" s="139" t="s">
        <v>708</v>
      </c>
      <c r="FO261" s="142"/>
      <c r="FP261" s="142"/>
      <c r="FQ261" s="143">
        <v>243350</v>
      </c>
      <c r="FR261" s="143">
        <v>243350</v>
      </c>
      <c r="FS261" s="139" t="s">
        <v>708</v>
      </c>
    </row>
    <row r="262" spans="1:175" ht="20.100000000000001" customHeight="1" x14ac:dyDescent="0.5">
      <c r="A262" s="109">
        <v>261</v>
      </c>
      <c r="B262" s="109" t="s">
        <v>674</v>
      </c>
      <c r="C262" s="109">
        <v>261</v>
      </c>
      <c r="D262" s="110" t="s">
        <v>675</v>
      </c>
      <c r="E262" s="110" t="s">
        <v>676</v>
      </c>
      <c r="F262" s="110" t="s">
        <v>1751</v>
      </c>
      <c r="G262" s="111" t="s">
        <v>329</v>
      </c>
      <c r="H262" s="110" t="s">
        <v>3088</v>
      </c>
      <c r="I262" s="110" t="s">
        <v>3089</v>
      </c>
      <c r="J262" s="110"/>
      <c r="K262" s="324" t="s">
        <v>3090</v>
      </c>
      <c r="L262" s="111" t="s">
        <v>2977</v>
      </c>
      <c r="M262" s="111"/>
      <c r="N262" s="111" t="s">
        <v>682</v>
      </c>
      <c r="O262" s="111" t="s">
        <v>3091</v>
      </c>
      <c r="P262" s="113">
        <v>14.486610638728401</v>
      </c>
      <c r="Q262" s="113">
        <v>100.784931849983</v>
      </c>
      <c r="R262" s="114" t="s">
        <v>3092</v>
      </c>
      <c r="S262" s="114" t="s">
        <v>3093</v>
      </c>
      <c r="T262" s="115" t="s">
        <v>3094</v>
      </c>
      <c r="U262" s="115" t="s">
        <v>3095</v>
      </c>
      <c r="V262" s="115"/>
      <c r="W262" s="115" t="s">
        <v>3096</v>
      </c>
      <c r="X262" s="115"/>
      <c r="Y262" s="115"/>
      <c r="Z262" s="181"/>
      <c r="AA262" s="181"/>
      <c r="AB262" s="115"/>
      <c r="AC262" s="115"/>
      <c r="AD262" s="166" t="s">
        <v>1775</v>
      </c>
      <c r="AE262" s="166" t="s">
        <v>1776</v>
      </c>
      <c r="AF262" s="117" t="s">
        <v>690</v>
      </c>
      <c r="AG262" s="132">
        <v>44964</v>
      </c>
      <c r="AH262" s="168" t="s">
        <v>691</v>
      </c>
      <c r="AI262" s="118" t="s">
        <v>692</v>
      </c>
      <c r="AJ262" s="145">
        <v>8</v>
      </c>
      <c r="AK262" s="146">
        <v>8</v>
      </c>
      <c r="AL262" s="146">
        <v>3.4</v>
      </c>
      <c r="AM262" s="146">
        <v>64</v>
      </c>
      <c r="AN262" s="147">
        <v>1</v>
      </c>
      <c r="AO262" s="147">
        <v>3</v>
      </c>
      <c r="AP262" s="240" t="s">
        <v>974</v>
      </c>
      <c r="AQ262" s="147" t="s">
        <v>1368</v>
      </c>
      <c r="AR262" s="147">
        <v>3</v>
      </c>
      <c r="AS262" s="147"/>
      <c r="AT262" s="138">
        <v>44964</v>
      </c>
      <c r="AU262" s="294" t="s">
        <v>3097</v>
      </c>
      <c r="AV262" s="234" t="s">
        <v>696</v>
      </c>
      <c r="AW262" s="235"/>
      <c r="AX262" s="236"/>
      <c r="AY262" s="236"/>
      <c r="AZ262" s="236"/>
      <c r="BA262" s="236"/>
      <c r="BB262" s="236"/>
      <c r="BC262" s="236"/>
      <c r="BD262" s="235" t="s">
        <v>698</v>
      </c>
      <c r="BE262" s="235"/>
      <c r="BF262" s="235"/>
      <c r="BG262" s="237" t="s">
        <v>699</v>
      </c>
      <c r="BH262" s="237" t="s">
        <v>1964</v>
      </c>
      <c r="BI262" s="237" t="s">
        <v>701</v>
      </c>
      <c r="BJ262" s="238"/>
      <c r="BK262" s="238"/>
      <c r="BL262" s="153"/>
      <c r="BM262" s="154"/>
      <c r="BN262" s="111" t="s">
        <v>3091</v>
      </c>
      <c r="BO262" s="319" t="s">
        <v>3091</v>
      </c>
      <c r="BP262" s="317"/>
      <c r="BQ262" s="116" t="s">
        <v>704</v>
      </c>
      <c r="BR262" s="116" t="s">
        <v>1143</v>
      </c>
      <c r="BS262" s="132">
        <v>44964</v>
      </c>
      <c r="BT262" s="133">
        <v>100</v>
      </c>
      <c r="BU262" s="132">
        <v>44964</v>
      </c>
      <c r="BV262" s="132"/>
      <c r="BW262" s="132"/>
      <c r="BX262" s="134"/>
      <c r="BY262" s="134"/>
      <c r="BZ262" s="134"/>
      <c r="CA262" s="132"/>
      <c r="CB262" s="135"/>
      <c r="CC262" s="132"/>
      <c r="CD262" s="132"/>
      <c r="CE262" s="136"/>
      <c r="CF262" s="136"/>
      <c r="CG262" s="136"/>
      <c r="CH262" s="135"/>
      <c r="CI262" s="129" t="s">
        <v>701</v>
      </c>
      <c r="CJ262" s="132">
        <v>44995</v>
      </c>
      <c r="CK262" s="132">
        <v>44995</v>
      </c>
      <c r="CL262" s="132"/>
      <c r="CM262" s="132">
        <v>44995</v>
      </c>
      <c r="CN262" s="133">
        <v>100</v>
      </c>
      <c r="CO262" s="132">
        <v>44995</v>
      </c>
      <c r="CP262" s="117" t="s">
        <v>1448</v>
      </c>
      <c r="CQ262" s="137" t="s">
        <v>706</v>
      </c>
      <c r="CR262" s="132"/>
      <c r="CS262" s="117"/>
      <c r="CT262" s="132"/>
      <c r="CU262" s="133"/>
      <c r="CV262" s="137" t="s">
        <v>4382</v>
      </c>
      <c r="CW262" s="117"/>
      <c r="CX262" s="236"/>
      <c r="CY262" s="236"/>
      <c r="CZ262" s="117">
        <v>45010</v>
      </c>
      <c r="DA262" s="117">
        <v>45010</v>
      </c>
      <c r="DB262" s="117"/>
      <c r="DC262" s="117">
        <v>45010</v>
      </c>
      <c r="DD262" s="133">
        <v>100</v>
      </c>
      <c r="DE262" s="117">
        <v>45010</v>
      </c>
      <c r="DF262" s="138"/>
      <c r="DG262" s="138">
        <v>45019</v>
      </c>
      <c r="DH262" s="139" t="s">
        <v>4413</v>
      </c>
      <c r="DI262" s="117">
        <v>45041</v>
      </c>
      <c r="DJ262" s="117">
        <v>45041</v>
      </c>
      <c r="DK262" s="117">
        <v>45041</v>
      </c>
      <c r="DL262" s="117">
        <v>45041</v>
      </c>
      <c r="DM262" s="117"/>
      <c r="DN262" s="117"/>
      <c r="DO262" s="117"/>
      <c r="DP262" s="117"/>
      <c r="DQ262" s="140"/>
      <c r="DR262" s="117"/>
      <c r="DS262" s="117"/>
      <c r="DT262" s="117"/>
      <c r="DU262" s="117"/>
      <c r="DV262" s="117"/>
      <c r="DW262" s="117"/>
      <c r="DX262" s="133"/>
      <c r="DY262" s="117"/>
      <c r="DZ262" s="117"/>
      <c r="EA262" s="117">
        <v>45037</v>
      </c>
      <c r="EB262" s="117">
        <v>45037</v>
      </c>
      <c r="EC262" s="117"/>
      <c r="ED262" s="117">
        <v>45037</v>
      </c>
      <c r="EE262" s="116">
        <v>100</v>
      </c>
      <c r="EF262" s="117">
        <v>45037</v>
      </c>
      <c r="EG262" s="117" t="s">
        <v>4465</v>
      </c>
      <c r="EH262" s="117">
        <v>45050</v>
      </c>
      <c r="EI262" s="117">
        <v>45050</v>
      </c>
      <c r="EJ262" s="117">
        <v>45050</v>
      </c>
      <c r="EK262" s="117">
        <v>45051</v>
      </c>
      <c r="EL262" s="116">
        <v>60</v>
      </c>
      <c r="EM262" s="117"/>
      <c r="EN262" s="122" t="s">
        <v>4557</v>
      </c>
      <c r="EO262" s="141"/>
      <c r="EP262" s="141"/>
      <c r="EQ262" s="141"/>
      <c r="ER262" s="141"/>
      <c r="ES262" s="141"/>
      <c r="ET262" s="141"/>
      <c r="EU262" s="141"/>
      <c r="EV262" s="117"/>
      <c r="EW262" s="117"/>
      <c r="EX262" s="117"/>
      <c r="EY262" s="117"/>
      <c r="EZ262" s="117"/>
      <c r="FA262" s="117"/>
      <c r="FB262" s="117"/>
      <c r="FC262" s="117"/>
      <c r="FD262" s="117"/>
      <c r="FE262" s="117"/>
      <c r="FF262" s="117"/>
      <c r="FG262" s="133"/>
      <c r="FH262" s="133"/>
      <c r="FI262" s="117"/>
      <c r="FJ262" s="142"/>
      <c r="FK262" s="142"/>
      <c r="FL262" s="143">
        <v>243347</v>
      </c>
      <c r="FM262" s="143">
        <v>243347</v>
      </c>
      <c r="FN262" s="139" t="s">
        <v>708</v>
      </c>
      <c r="FO262" s="142"/>
      <c r="FP262" s="142"/>
      <c r="FQ262" s="143">
        <v>243347</v>
      </c>
      <c r="FR262" s="143">
        <v>243347</v>
      </c>
      <c r="FS262" s="139" t="s">
        <v>708</v>
      </c>
    </row>
    <row r="263" spans="1:175" ht="20.100000000000001" customHeight="1" x14ac:dyDescent="0.5">
      <c r="A263" s="109">
        <v>262</v>
      </c>
      <c r="B263" s="109" t="s">
        <v>674</v>
      </c>
      <c r="C263" s="109">
        <v>262</v>
      </c>
      <c r="D263" s="110" t="s">
        <v>675</v>
      </c>
      <c r="E263" s="110" t="s">
        <v>676</v>
      </c>
      <c r="F263" s="110" t="s">
        <v>1751</v>
      </c>
      <c r="G263" s="111" t="s">
        <v>329</v>
      </c>
      <c r="H263" s="110" t="s">
        <v>3098</v>
      </c>
      <c r="I263" s="110" t="s">
        <v>3098</v>
      </c>
      <c r="J263" s="110"/>
      <c r="K263" s="111" t="s">
        <v>3099</v>
      </c>
      <c r="L263" s="111" t="s">
        <v>2977</v>
      </c>
      <c r="M263" s="111"/>
      <c r="N263" s="111" t="s">
        <v>682</v>
      </c>
      <c r="O263" s="111" t="s">
        <v>3100</v>
      </c>
      <c r="P263" s="113">
        <v>14.683144570423799</v>
      </c>
      <c r="Q263" s="113">
        <v>100.69872657882399</v>
      </c>
      <c r="R263" s="114" t="s">
        <v>3101</v>
      </c>
      <c r="S263" s="114" t="s">
        <v>3102</v>
      </c>
      <c r="T263" s="115" t="s">
        <v>3103</v>
      </c>
      <c r="U263" s="115" t="s">
        <v>3104</v>
      </c>
      <c r="V263" s="115"/>
      <c r="W263" s="115" t="s">
        <v>3105</v>
      </c>
      <c r="X263" s="115"/>
      <c r="Y263" s="115"/>
      <c r="Z263" s="181"/>
      <c r="AA263" s="181"/>
      <c r="AB263" s="115"/>
      <c r="AC263" s="115"/>
      <c r="AD263" s="166" t="s">
        <v>1775</v>
      </c>
      <c r="AE263" s="166" t="s">
        <v>1776</v>
      </c>
      <c r="AF263" s="117" t="s">
        <v>690</v>
      </c>
      <c r="AG263" s="132">
        <v>44965</v>
      </c>
      <c r="AH263" s="118" t="s">
        <v>691</v>
      </c>
      <c r="AI263" s="118" t="s">
        <v>692</v>
      </c>
      <c r="AJ263" s="145">
        <v>8</v>
      </c>
      <c r="AK263" s="146">
        <v>9</v>
      </c>
      <c r="AL263" s="146">
        <v>2.85</v>
      </c>
      <c r="AM263" s="146">
        <v>72</v>
      </c>
      <c r="AN263" s="147">
        <v>1</v>
      </c>
      <c r="AO263" s="147">
        <v>2</v>
      </c>
      <c r="AP263" s="240" t="s">
        <v>3106</v>
      </c>
      <c r="AQ263" s="147" t="s">
        <v>1368</v>
      </c>
      <c r="AR263" s="147">
        <v>3</v>
      </c>
      <c r="AS263" s="149"/>
      <c r="AT263" s="138">
        <v>44967</v>
      </c>
      <c r="AU263" s="294" t="s">
        <v>2395</v>
      </c>
      <c r="AV263" s="234" t="s">
        <v>696</v>
      </c>
      <c r="AW263" s="150"/>
      <c r="AX263" s="147"/>
      <c r="AY263" s="147"/>
      <c r="AZ263" s="147"/>
      <c r="BA263" s="236" t="s">
        <v>697</v>
      </c>
      <c r="BB263" s="236" t="s">
        <v>697</v>
      </c>
      <c r="BC263" s="147"/>
      <c r="BD263" s="235" t="s">
        <v>698</v>
      </c>
      <c r="BE263" s="150"/>
      <c r="BF263" s="150"/>
      <c r="BG263" s="237" t="s">
        <v>699</v>
      </c>
      <c r="BH263" s="237" t="s">
        <v>1964</v>
      </c>
      <c r="BI263" s="237" t="s">
        <v>701</v>
      </c>
      <c r="BJ263" s="152"/>
      <c r="BK263" s="152"/>
      <c r="BL263" s="153"/>
      <c r="BM263" s="154"/>
      <c r="BN263" s="111" t="s">
        <v>3100</v>
      </c>
      <c r="BO263" s="319" t="s">
        <v>3100</v>
      </c>
      <c r="BP263" s="317"/>
      <c r="BQ263" s="116" t="s">
        <v>704</v>
      </c>
      <c r="BR263" s="116" t="s">
        <v>1143</v>
      </c>
      <c r="BS263" s="132">
        <v>44965</v>
      </c>
      <c r="BT263" s="133">
        <v>100</v>
      </c>
      <c r="BU263" s="132">
        <v>44965</v>
      </c>
      <c r="BV263" s="132"/>
      <c r="BW263" s="132"/>
      <c r="BX263" s="134"/>
      <c r="BY263" s="134"/>
      <c r="BZ263" s="134"/>
      <c r="CA263" s="132"/>
      <c r="CB263" s="135"/>
      <c r="CC263" s="132"/>
      <c r="CD263" s="132"/>
      <c r="CE263" s="136"/>
      <c r="CF263" s="136"/>
      <c r="CG263" s="136"/>
      <c r="CH263" s="135"/>
      <c r="CI263" s="129" t="s">
        <v>701</v>
      </c>
      <c r="CJ263" s="132">
        <v>44999</v>
      </c>
      <c r="CK263" s="132">
        <v>44999</v>
      </c>
      <c r="CL263" s="132"/>
      <c r="CM263" s="132">
        <v>44999</v>
      </c>
      <c r="CN263" s="133">
        <v>100</v>
      </c>
      <c r="CO263" s="132">
        <v>44999</v>
      </c>
      <c r="CP263" s="117"/>
      <c r="CQ263" s="137" t="s">
        <v>706</v>
      </c>
      <c r="CR263" s="132"/>
      <c r="CS263" s="117"/>
      <c r="CT263" s="132"/>
      <c r="CU263" s="133"/>
      <c r="CV263" s="137" t="s">
        <v>4382</v>
      </c>
      <c r="CW263" s="117"/>
      <c r="CX263" s="147"/>
      <c r="CY263" s="147"/>
      <c r="CZ263" s="117">
        <v>45013</v>
      </c>
      <c r="DA263" s="117">
        <v>45013</v>
      </c>
      <c r="DB263" s="117"/>
      <c r="DC263" s="117">
        <v>45014</v>
      </c>
      <c r="DD263" s="133">
        <v>100</v>
      </c>
      <c r="DE263" s="117">
        <v>45014</v>
      </c>
      <c r="DF263" s="240" t="s">
        <v>3107</v>
      </c>
      <c r="DG263" s="138">
        <v>45019</v>
      </c>
      <c r="DH263" s="139" t="s">
        <v>4413</v>
      </c>
      <c r="DI263" s="117">
        <v>45027</v>
      </c>
      <c r="DJ263" s="117">
        <v>45027</v>
      </c>
      <c r="DK263" s="117">
        <v>45027</v>
      </c>
      <c r="DL263" s="117">
        <v>45027</v>
      </c>
      <c r="DM263" s="117"/>
      <c r="DN263" s="117"/>
      <c r="DO263" s="117"/>
      <c r="DP263" s="117"/>
      <c r="DQ263" s="140"/>
      <c r="DR263" s="117"/>
      <c r="DS263" s="117"/>
      <c r="DT263" s="117"/>
      <c r="DU263" s="117"/>
      <c r="DV263" s="117"/>
      <c r="DW263" s="117"/>
      <c r="DX263" s="133"/>
      <c r="DY263" s="117"/>
      <c r="DZ263" s="117"/>
      <c r="EA263" s="117">
        <v>45038</v>
      </c>
      <c r="EB263" s="117">
        <v>45038</v>
      </c>
      <c r="EC263" s="117"/>
      <c r="ED263" s="117">
        <v>45038</v>
      </c>
      <c r="EE263" s="116">
        <v>100</v>
      </c>
      <c r="EF263" s="117">
        <v>45038</v>
      </c>
      <c r="EG263" s="117" t="s">
        <v>4465</v>
      </c>
      <c r="EH263" s="117">
        <v>45051</v>
      </c>
      <c r="EI263" s="117">
        <v>45051</v>
      </c>
      <c r="EJ263" s="117">
        <v>45051</v>
      </c>
      <c r="EK263" s="117">
        <v>45052</v>
      </c>
      <c r="EL263" s="116">
        <v>60</v>
      </c>
      <c r="EM263" s="117"/>
      <c r="EN263" s="122" t="s">
        <v>4449</v>
      </c>
      <c r="EO263" s="141"/>
      <c r="EP263" s="141"/>
      <c r="EQ263" s="141"/>
      <c r="ER263" s="141"/>
      <c r="ES263" s="141"/>
      <c r="ET263" s="141"/>
      <c r="EU263" s="141"/>
      <c r="EV263" s="117"/>
      <c r="EW263" s="117"/>
      <c r="EX263" s="117"/>
      <c r="EY263" s="117"/>
      <c r="EZ263" s="117"/>
      <c r="FA263" s="117"/>
      <c r="FB263" s="117"/>
      <c r="FC263" s="117">
        <v>45052</v>
      </c>
      <c r="FD263" s="117">
        <v>45052</v>
      </c>
      <c r="FE263" s="117">
        <v>45052</v>
      </c>
      <c r="FF263" s="117">
        <v>45053</v>
      </c>
      <c r="FG263" s="133">
        <v>70</v>
      </c>
      <c r="FH263" s="133"/>
      <c r="FI263" s="117"/>
      <c r="FJ263" s="142"/>
      <c r="FK263" s="142"/>
      <c r="FL263" s="143">
        <v>243341</v>
      </c>
      <c r="FM263" s="143">
        <v>243341</v>
      </c>
      <c r="FN263" s="139" t="s">
        <v>708</v>
      </c>
      <c r="FO263" s="142"/>
      <c r="FP263" s="142"/>
      <c r="FQ263" s="143">
        <v>243341</v>
      </c>
      <c r="FR263" s="143">
        <v>243341</v>
      </c>
      <c r="FS263" s="139" t="s">
        <v>708</v>
      </c>
    </row>
    <row r="264" spans="1:175" ht="20.100000000000001" customHeight="1" x14ac:dyDescent="0.5">
      <c r="A264" s="109">
        <v>263</v>
      </c>
      <c r="B264" s="109" t="s">
        <v>674</v>
      </c>
      <c r="C264" s="109">
        <v>263</v>
      </c>
      <c r="D264" s="110" t="s">
        <v>675</v>
      </c>
      <c r="E264" s="110" t="s">
        <v>676</v>
      </c>
      <c r="F264" s="110" t="s">
        <v>1561</v>
      </c>
      <c r="G264" s="111" t="s">
        <v>339</v>
      </c>
      <c r="H264" s="110" t="s">
        <v>3108</v>
      </c>
      <c r="I264" s="110" t="s">
        <v>3109</v>
      </c>
      <c r="J264" s="110"/>
      <c r="K264" s="111" t="s">
        <v>3110</v>
      </c>
      <c r="L264" s="111"/>
      <c r="M264" s="111" t="s">
        <v>3111</v>
      </c>
      <c r="N264" s="111" t="s">
        <v>1565</v>
      </c>
      <c r="O264" s="111" t="s">
        <v>3112</v>
      </c>
      <c r="P264" s="113">
        <v>14.795494343690599</v>
      </c>
      <c r="Q264" s="113">
        <v>100.38287407882601</v>
      </c>
      <c r="R264" s="114" t="s">
        <v>3113</v>
      </c>
      <c r="S264" s="114" t="s">
        <v>3114</v>
      </c>
      <c r="T264" s="115" t="s">
        <v>3115</v>
      </c>
      <c r="U264" s="115" t="s">
        <v>3116</v>
      </c>
      <c r="V264" s="115"/>
      <c r="W264" s="115" t="s">
        <v>3117</v>
      </c>
      <c r="X264" s="115"/>
      <c r="Y264" s="115"/>
      <c r="Z264" s="181"/>
      <c r="AA264" s="181"/>
      <c r="AB264" s="115"/>
      <c r="AC264" s="115"/>
      <c r="AD264" s="166" t="s">
        <v>1762</v>
      </c>
      <c r="AE264" s="166" t="s">
        <v>1314</v>
      </c>
      <c r="AF264" s="117" t="s">
        <v>690</v>
      </c>
      <c r="AG264" s="132">
        <v>44970</v>
      </c>
      <c r="AH264" s="118" t="s">
        <v>691</v>
      </c>
      <c r="AI264" s="118" t="s">
        <v>692</v>
      </c>
      <c r="AJ264" s="145">
        <v>10</v>
      </c>
      <c r="AK264" s="146">
        <v>10</v>
      </c>
      <c r="AL264" s="146">
        <v>3.2</v>
      </c>
      <c r="AM264" s="146">
        <v>100</v>
      </c>
      <c r="AN264" s="147">
        <v>1</v>
      </c>
      <c r="AO264" s="147">
        <v>2</v>
      </c>
      <c r="AP264" s="116" t="s">
        <v>3118</v>
      </c>
      <c r="AQ264" s="147" t="s">
        <v>1368</v>
      </c>
      <c r="AR264" s="147">
        <v>3</v>
      </c>
      <c r="AS264" s="149"/>
      <c r="AT264" s="138">
        <v>44972</v>
      </c>
      <c r="AU264" s="148" t="s">
        <v>1620</v>
      </c>
      <c r="AV264" s="149" t="s">
        <v>3119</v>
      </c>
      <c r="AW264" s="150"/>
      <c r="AX264" s="147"/>
      <c r="AY264" s="147"/>
      <c r="AZ264" s="147"/>
      <c r="BA264" s="147" t="s">
        <v>697</v>
      </c>
      <c r="BB264" s="147"/>
      <c r="BC264" s="147"/>
      <c r="BD264" s="235" t="s">
        <v>698</v>
      </c>
      <c r="BE264" s="150"/>
      <c r="BF264" s="150"/>
      <c r="BG264" s="237" t="s">
        <v>699</v>
      </c>
      <c r="BH264" s="237" t="s">
        <v>1964</v>
      </c>
      <c r="BI264" s="237" t="s">
        <v>701</v>
      </c>
      <c r="BJ264" s="152"/>
      <c r="BK264" s="152"/>
      <c r="BL264" s="170" t="s">
        <v>3120</v>
      </c>
      <c r="BM264" s="154"/>
      <c r="BN264" s="111" t="s">
        <v>3112</v>
      </c>
      <c r="BO264" s="226" t="s">
        <v>3112</v>
      </c>
      <c r="BP264" s="130"/>
      <c r="BQ264" s="116" t="s">
        <v>704</v>
      </c>
      <c r="BR264" s="116" t="s">
        <v>705</v>
      </c>
      <c r="BS264" s="132">
        <v>44970</v>
      </c>
      <c r="BT264" s="133">
        <v>100</v>
      </c>
      <c r="BU264" s="132">
        <v>44970</v>
      </c>
      <c r="BV264" s="132"/>
      <c r="BW264" s="132"/>
      <c r="BX264" s="134"/>
      <c r="BY264" s="134"/>
      <c r="BZ264" s="134"/>
      <c r="CA264" s="132"/>
      <c r="CB264" s="135"/>
      <c r="CC264" s="132"/>
      <c r="CD264" s="132"/>
      <c r="CE264" s="136"/>
      <c r="CF264" s="136"/>
      <c r="CG264" s="136"/>
      <c r="CH264" s="135"/>
      <c r="CI264" s="129" t="s">
        <v>701</v>
      </c>
      <c r="CJ264" s="117">
        <v>45016</v>
      </c>
      <c r="CK264" s="117">
        <v>45016</v>
      </c>
      <c r="CL264" s="117"/>
      <c r="CM264" s="117">
        <v>45016</v>
      </c>
      <c r="CN264" s="133">
        <v>100</v>
      </c>
      <c r="CO264" s="117">
        <v>45016</v>
      </c>
      <c r="CP264" s="117"/>
      <c r="CQ264" s="137" t="s">
        <v>706</v>
      </c>
      <c r="CR264" s="132"/>
      <c r="CS264" s="117"/>
      <c r="CT264" s="132"/>
      <c r="CU264" s="133"/>
      <c r="CV264" s="137" t="s">
        <v>4382</v>
      </c>
      <c r="CW264" s="117"/>
      <c r="CX264" s="147"/>
      <c r="CY264" s="147"/>
      <c r="CZ264" s="117">
        <v>45016</v>
      </c>
      <c r="DA264" s="117">
        <v>45016</v>
      </c>
      <c r="DB264" s="117"/>
      <c r="DC264" s="117">
        <v>45016</v>
      </c>
      <c r="DD264" s="133">
        <v>100</v>
      </c>
      <c r="DE264" s="117">
        <v>45016</v>
      </c>
      <c r="DF264" s="138"/>
      <c r="DG264" s="138">
        <v>45019</v>
      </c>
      <c r="DH264" s="139" t="s">
        <v>4413</v>
      </c>
      <c r="DI264" s="117">
        <v>45041</v>
      </c>
      <c r="DJ264" s="117">
        <v>45041</v>
      </c>
      <c r="DK264" s="117">
        <v>45041</v>
      </c>
      <c r="DL264" s="117">
        <v>45041</v>
      </c>
      <c r="DM264" s="117"/>
      <c r="DN264" s="117"/>
      <c r="DO264" s="117"/>
      <c r="DP264" s="117"/>
      <c r="DQ264" s="140"/>
      <c r="DR264" s="117"/>
      <c r="DS264" s="117"/>
      <c r="DT264" s="117"/>
      <c r="DU264" s="117"/>
      <c r="DV264" s="117"/>
      <c r="DW264" s="117"/>
      <c r="DX264" s="133"/>
      <c r="DY264" s="117"/>
      <c r="DZ264" s="117"/>
      <c r="EA264" s="117">
        <v>45041</v>
      </c>
      <c r="EB264" s="117">
        <v>45041</v>
      </c>
      <c r="EC264" s="117"/>
      <c r="ED264" s="117">
        <v>45041</v>
      </c>
      <c r="EE264" s="116">
        <v>100</v>
      </c>
      <c r="EF264" s="117">
        <v>45041</v>
      </c>
      <c r="EG264" s="117" t="s">
        <v>4485</v>
      </c>
      <c r="EH264" s="117">
        <v>45051</v>
      </c>
      <c r="EI264" s="117">
        <v>45051</v>
      </c>
      <c r="EJ264" s="117">
        <v>45051</v>
      </c>
      <c r="EK264" s="117">
        <v>45052</v>
      </c>
      <c r="EL264" s="116">
        <v>60</v>
      </c>
      <c r="EM264" s="117"/>
      <c r="EN264" s="122" t="s">
        <v>4558</v>
      </c>
      <c r="EO264" s="141"/>
      <c r="EP264" s="141"/>
      <c r="EQ264" s="141"/>
      <c r="ER264" s="141"/>
      <c r="ES264" s="141"/>
      <c r="ET264" s="141"/>
      <c r="EU264" s="141"/>
      <c r="EV264" s="117"/>
      <c r="EW264" s="117"/>
      <c r="EX264" s="117"/>
      <c r="EY264" s="117"/>
      <c r="EZ264" s="117"/>
      <c r="FA264" s="117"/>
      <c r="FB264" s="117"/>
      <c r="FC264" s="117"/>
      <c r="FD264" s="117"/>
      <c r="FE264" s="117"/>
      <c r="FF264" s="117"/>
      <c r="FG264" s="133"/>
      <c r="FH264" s="133"/>
      <c r="FI264" s="117"/>
      <c r="FJ264" s="142"/>
      <c r="FK264" s="142"/>
      <c r="FL264" s="143">
        <v>243347</v>
      </c>
      <c r="FM264" s="143">
        <v>243347</v>
      </c>
      <c r="FN264" s="139" t="s">
        <v>708</v>
      </c>
      <c r="FO264" s="142"/>
      <c r="FP264" s="142"/>
      <c r="FQ264" s="143">
        <v>243347</v>
      </c>
      <c r="FR264" s="143">
        <v>243347</v>
      </c>
      <c r="FS264" s="139" t="s">
        <v>708</v>
      </c>
    </row>
    <row r="265" spans="1:175" ht="20.100000000000001" customHeight="1" x14ac:dyDescent="0.5">
      <c r="A265" s="109">
        <v>264</v>
      </c>
      <c r="B265" s="109" t="s">
        <v>674</v>
      </c>
      <c r="C265" s="109">
        <v>264</v>
      </c>
      <c r="D265" s="110" t="s">
        <v>675</v>
      </c>
      <c r="E265" s="110" t="s">
        <v>676</v>
      </c>
      <c r="F265" s="110" t="s">
        <v>1561</v>
      </c>
      <c r="G265" s="111" t="s">
        <v>339</v>
      </c>
      <c r="H265" s="110" t="s">
        <v>3108</v>
      </c>
      <c r="I265" s="110" t="s">
        <v>3121</v>
      </c>
      <c r="J265" s="110" t="s">
        <v>3122</v>
      </c>
      <c r="K265" s="111" t="s">
        <v>3123</v>
      </c>
      <c r="L265" s="111" t="s">
        <v>3124</v>
      </c>
      <c r="M265" s="111" t="s">
        <v>912</v>
      </c>
      <c r="N265" s="111" t="s">
        <v>1565</v>
      </c>
      <c r="O265" s="111" t="s">
        <v>3126</v>
      </c>
      <c r="P265" s="113">
        <v>14.7637941918375</v>
      </c>
      <c r="Q265" s="113">
        <v>100.391517133554</v>
      </c>
      <c r="R265" s="114" t="s">
        <v>3127</v>
      </c>
      <c r="S265" s="114" t="s">
        <v>3128</v>
      </c>
      <c r="T265" s="115" t="s">
        <v>3129</v>
      </c>
      <c r="U265" s="115" t="s">
        <v>3130</v>
      </c>
      <c r="V265" s="115"/>
      <c r="W265" s="115" t="s">
        <v>3131</v>
      </c>
      <c r="X265" s="115"/>
      <c r="Y265" s="115"/>
      <c r="Z265" s="181"/>
      <c r="AA265" s="181"/>
      <c r="AB265" s="115"/>
      <c r="AC265" s="115"/>
      <c r="AD265" s="166" t="s">
        <v>1762</v>
      </c>
      <c r="AE265" s="166" t="s">
        <v>1763</v>
      </c>
      <c r="AF265" s="117" t="s">
        <v>690</v>
      </c>
      <c r="AG265" s="132">
        <v>44970</v>
      </c>
      <c r="AH265" s="118" t="s">
        <v>691</v>
      </c>
      <c r="AI265" s="118" t="s">
        <v>692</v>
      </c>
      <c r="AJ265" s="145">
        <v>6</v>
      </c>
      <c r="AK265" s="146">
        <v>18</v>
      </c>
      <c r="AL265" s="146">
        <v>3.5</v>
      </c>
      <c r="AM265" s="146">
        <v>108</v>
      </c>
      <c r="AN265" s="147">
        <v>1</v>
      </c>
      <c r="AO265" s="147">
        <v>1</v>
      </c>
      <c r="AP265" s="116" t="s">
        <v>3132</v>
      </c>
      <c r="AQ265" s="330"/>
      <c r="AR265" s="363">
        <v>3</v>
      </c>
      <c r="AS265" s="149"/>
      <c r="AT265" s="138">
        <v>44972</v>
      </c>
      <c r="AU265" s="148" t="s">
        <v>1316</v>
      </c>
      <c r="AV265" s="149" t="s">
        <v>696</v>
      </c>
      <c r="AW265" s="150" t="s">
        <v>2675</v>
      </c>
      <c r="AX265" s="147"/>
      <c r="AY265" s="147"/>
      <c r="AZ265" s="147"/>
      <c r="BA265" s="147"/>
      <c r="BB265" s="147" t="s">
        <v>697</v>
      </c>
      <c r="BC265" s="147"/>
      <c r="BD265" s="150"/>
      <c r="BE265" s="150" t="s">
        <v>3133</v>
      </c>
      <c r="BF265" s="158">
        <v>1</v>
      </c>
      <c r="BG265" s="151"/>
      <c r="BH265" s="364" t="s">
        <v>1964</v>
      </c>
      <c r="BI265" s="237" t="s">
        <v>701</v>
      </c>
      <c r="BJ265" s="152"/>
      <c r="BK265" s="152"/>
      <c r="BL265" s="153"/>
      <c r="BM265" s="154"/>
      <c r="BN265" s="111" t="s">
        <v>3125</v>
      </c>
      <c r="BO265" s="226" t="s">
        <v>3125</v>
      </c>
      <c r="BP265" s="130"/>
      <c r="BQ265" s="116" t="s">
        <v>704</v>
      </c>
      <c r="BR265" s="314" t="s">
        <v>705</v>
      </c>
      <c r="BS265" s="132">
        <v>44970</v>
      </c>
      <c r="BT265" s="133">
        <v>100</v>
      </c>
      <c r="BU265" s="132">
        <v>44970</v>
      </c>
      <c r="BV265" s="132"/>
      <c r="BW265" s="132"/>
      <c r="BX265" s="134"/>
      <c r="BY265" s="134"/>
      <c r="BZ265" s="134"/>
      <c r="CA265" s="132"/>
      <c r="CB265" s="135"/>
      <c r="CC265" s="132"/>
      <c r="CD265" s="132"/>
      <c r="CE265" s="136"/>
      <c r="CF265" s="136"/>
      <c r="CG265" s="136"/>
      <c r="CH265" s="135"/>
      <c r="CI265" s="129" t="s">
        <v>701</v>
      </c>
      <c r="CJ265" s="132">
        <v>45021</v>
      </c>
      <c r="CK265" s="132">
        <v>45021</v>
      </c>
      <c r="CL265" s="132"/>
      <c r="CM265" s="132">
        <v>45021</v>
      </c>
      <c r="CN265" s="133">
        <v>100</v>
      </c>
      <c r="CO265" s="132">
        <v>45021</v>
      </c>
      <c r="CP265" s="117"/>
      <c r="CQ265" s="117">
        <v>45027</v>
      </c>
      <c r="CR265" s="117">
        <v>45027</v>
      </c>
      <c r="CS265" s="117"/>
      <c r="CT265" s="117">
        <v>45027</v>
      </c>
      <c r="CU265" s="133">
        <v>100</v>
      </c>
      <c r="CV265" s="117">
        <v>45027</v>
      </c>
      <c r="CW265" s="117"/>
      <c r="CX265" s="147"/>
      <c r="CY265" s="147"/>
      <c r="CZ265" s="117">
        <v>45021</v>
      </c>
      <c r="DA265" s="117">
        <v>45021</v>
      </c>
      <c r="DB265" s="117"/>
      <c r="DC265" s="117">
        <v>45022</v>
      </c>
      <c r="DD265" s="133">
        <v>100</v>
      </c>
      <c r="DE265" s="117">
        <v>45025</v>
      </c>
      <c r="DF265" s="138"/>
      <c r="DG265" s="138">
        <v>45023</v>
      </c>
      <c r="DH265" s="139" t="s">
        <v>4387</v>
      </c>
      <c r="DI265" s="117">
        <v>45040</v>
      </c>
      <c r="DJ265" s="117">
        <v>45040</v>
      </c>
      <c r="DK265" s="117">
        <v>45040</v>
      </c>
      <c r="DL265" s="117">
        <v>45040</v>
      </c>
      <c r="DM265" s="117"/>
      <c r="DN265" s="117"/>
      <c r="DO265" s="117"/>
      <c r="DP265" s="117"/>
      <c r="DQ265" s="140"/>
      <c r="DR265" s="117"/>
      <c r="DS265" s="117"/>
      <c r="DT265" s="117"/>
      <c r="DU265" s="117"/>
      <c r="DV265" s="117"/>
      <c r="DW265" s="117"/>
      <c r="DX265" s="133"/>
      <c r="DY265" s="117"/>
      <c r="DZ265" s="117"/>
      <c r="EA265" s="117">
        <v>45045</v>
      </c>
      <c r="EB265" s="117">
        <v>45045</v>
      </c>
      <c r="EC265" s="117"/>
      <c r="ED265" s="117">
        <v>45045</v>
      </c>
      <c r="EE265" s="116">
        <v>100</v>
      </c>
      <c r="EF265" s="117">
        <v>45045</v>
      </c>
      <c r="EG265" s="117" t="s">
        <v>4556</v>
      </c>
      <c r="EH265" s="117">
        <v>45051</v>
      </c>
      <c r="EI265" s="117">
        <v>45051</v>
      </c>
      <c r="EJ265" s="117">
        <v>45051</v>
      </c>
      <c r="EK265" s="117">
        <v>45052</v>
      </c>
      <c r="EL265" s="116">
        <v>60</v>
      </c>
      <c r="EM265" s="117"/>
      <c r="EN265" s="122" t="s">
        <v>4549</v>
      </c>
      <c r="EO265" s="141"/>
      <c r="EP265" s="141"/>
      <c r="EQ265" s="141"/>
      <c r="ER265" s="141"/>
      <c r="ES265" s="141"/>
      <c r="ET265" s="141"/>
      <c r="EU265" s="141"/>
      <c r="EV265" s="117"/>
      <c r="EW265" s="117"/>
      <c r="EX265" s="117"/>
      <c r="EY265" s="117"/>
      <c r="EZ265" s="117"/>
      <c r="FA265" s="117"/>
      <c r="FB265" s="117"/>
      <c r="FC265" s="117"/>
      <c r="FD265" s="117"/>
      <c r="FE265" s="117"/>
      <c r="FF265" s="117"/>
      <c r="FG265" s="133"/>
      <c r="FH265" s="133"/>
      <c r="FI265" s="117"/>
      <c r="FJ265" s="142"/>
      <c r="FK265" s="142"/>
      <c r="FL265" s="143">
        <v>243347</v>
      </c>
      <c r="FM265" s="143">
        <v>243347</v>
      </c>
      <c r="FN265" s="139" t="s">
        <v>708</v>
      </c>
      <c r="FO265" s="142"/>
      <c r="FP265" s="142"/>
      <c r="FQ265" s="143">
        <v>243347</v>
      </c>
      <c r="FR265" s="143">
        <v>243347</v>
      </c>
      <c r="FS265" s="139" t="s">
        <v>708</v>
      </c>
    </row>
    <row r="266" spans="1:175" ht="20.100000000000001" customHeight="1" x14ac:dyDescent="0.5">
      <c r="A266" s="109">
        <v>265</v>
      </c>
      <c r="B266" s="109" t="s">
        <v>674</v>
      </c>
      <c r="C266" s="109">
        <v>265</v>
      </c>
      <c r="D266" s="110" t="s">
        <v>675</v>
      </c>
      <c r="E266" s="110" t="s">
        <v>676</v>
      </c>
      <c r="F266" s="110" t="s">
        <v>1561</v>
      </c>
      <c r="G266" s="111" t="s">
        <v>339</v>
      </c>
      <c r="H266" s="110" t="s">
        <v>3134</v>
      </c>
      <c r="I266" s="110" t="s">
        <v>3135</v>
      </c>
      <c r="J266" s="110" t="s">
        <v>3136</v>
      </c>
      <c r="K266" s="111" t="s">
        <v>3137</v>
      </c>
      <c r="L266" s="111" t="s">
        <v>3124</v>
      </c>
      <c r="M266" s="111" t="s">
        <v>912</v>
      </c>
      <c r="N266" s="111" t="s">
        <v>1565</v>
      </c>
      <c r="O266" s="111" t="s">
        <v>3138</v>
      </c>
      <c r="P266" s="113">
        <v>15.0719908831071</v>
      </c>
      <c r="Q266" s="113">
        <v>100.36096108436401</v>
      </c>
      <c r="R266" s="114" t="s">
        <v>3139</v>
      </c>
      <c r="S266" s="114" t="s">
        <v>3140</v>
      </c>
      <c r="T266" s="115" t="s">
        <v>3141</v>
      </c>
      <c r="U266" s="115" t="s">
        <v>3142</v>
      </c>
      <c r="V266" s="115"/>
      <c r="W266" s="115" t="s">
        <v>3140</v>
      </c>
      <c r="X266" s="115"/>
      <c r="Y266" s="115"/>
      <c r="Z266" s="181"/>
      <c r="AA266" s="181"/>
      <c r="AB266" s="115"/>
      <c r="AC266" s="115"/>
      <c r="AD266" s="166" t="s">
        <v>1313</v>
      </c>
      <c r="AE266" s="166" t="s">
        <v>1314</v>
      </c>
      <c r="AF266" s="117" t="s">
        <v>690</v>
      </c>
      <c r="AG266" s="132">
        <v>44970</v>
      </c>
      <c r="AH266" s="118" t="s">
        <v>691</v>
      </c>
      <c r="AI266" s="118" t="s">
        <v>692</v>
      </c>
      <c r="AJ266" s="145">
        <v>6</v>
      </c>
      <c r="AK266" s="146">
        <v>9</v>
      </c>
      <c r="AL266" s="146">
        <v>3.5</v>
      </c>
      <c r="AM266" s="146">
        <v>54</v>
      </c>
      <c r="AN266" s="147">
        <v>1</v>
      </c>
      <c r="AO266" s="147"/>
      <c r="AP266" s="240" t="s">
        <v>3143</v>
      </c>
      <c r="AQ266" s="147" t="s">
        <v>848</v>
      </c>
      <c r="AR266" s="147">
        <v>3</v>
      </c>
      <c r="AS266" s="149"/>
      <c r="AT266" s="138">
        <v>44972</v>
      </c>
      <c r="AU266" s="142"/>
      <c r="AV266" s="149" t="s">
        <v>696</v>
      </c>
      <c r="AW266" s="150" t="s">
        <v>2675</v>
      </c>
      <c r="AX266" s="147"/>
      <c r="AY266" s="147"/>
      <c r="AZ266" s="147"/>
      <c r="BA266" s="147"/>
      <c r="BB266" s="147"/>
      <c r="BC266" s="147"/>
      <c r="BD266" s="235" t="s">
        <v>698</v>
      </c>
      <c r="BE266" s="150"/>
      <c r="BF266" s="150"/>
      <c r="BG266" s="237" t="s">
        <v>699</v>
      </c>
      <c r="BH266" s="237" t="s">
        <v>1964</v>
      </c>
      <c r="BI266" s="237" t="s">
        <v>701</v>
      </c>
      <c r="BJ266" s="152"/>
      <c r="BK266" s="152"/>
      <c r="BL266" s="153"/>
      <c r="BM266" s="154"/>
      <c r="BN266" s="111" t="s">
        <v>3138</v>
      </c>
      <c r="BO266" s="226" t="s">
        <v>3138</v>
      </c>
      <c r="BP266" s="130"/>
      <c r="BQ266" s="116" t="s">
        <v>704</v>
      </c>
      <c r="BR266" s="116" t="s">
        <v>705</v>
      </c>
      <c r="BS266" s="132">
        <v>44970</v>
      </c>
      <c r="BT266" s="133">
        <v>100</v>
      </c>
      <c r="BU266" s="132">
        <v>44970</v>
      </c>
      <c r="BV266" s="132"/>
      <c r="BW266" s="132"/>
      <c r="BX266" s="134"/>
      <c r="BY266" s="134"/>
      <c r="BZ266" s="134"/>
      <c r="CA266" s="132"/>
      <c r="CB266" s="135"/>
      <c r="CC266" s="132"/>
      <c r="CD266" s="132"/>
      <c r="CE266" s="136"/>
      <c r="CF266" s="136"/>
      <c r="CG266" s="136"/>
      <c r="CH266" s="135"/>
      <c r="CI266" s="129" t="s">
        <v>701</v>
      </c>
      <c r="CJ266" s="117">
        <v>44987</v>
      </c>
      <c r="CK266" s="117">
        <v>44987</v>
      </c>
      <c r="CL266" s="117"/>
      <c r="CM266" s="117">
        <v>44987</v>
      </c>
      <c r="CN266" s="133">
        <v>100</v>
      </c>
      <c r="CO266" s="117">
        <v>44987</v>
      </c>
      <c r="CP266" s="117"/>
      <c r="CQ266" s="434"/>
      <c r="CR266" s="435"/>
      <c r="CS266" s="436"/>
      <c r="CT266" s="435"/>
      <c r="CU266" s="437"/>
      <c r="CV266" s="434"/>
      <c r="CW266" s="117"/>
      <c r="CX266" s="147"/>
      <c r="CY266" s="147"/>
      <c r="CZ266" s="117">
        <v>44987</v>
      </c>
      <c r="DA266" s="117">
        <v>44987</v>
      </c>
      <c r="DB266" s="117"/>
      <c r="DC266" s="117">
        <v>44987</v>
      </c>
      <c r="DD266" s="133">
        <v>100</v>
      </c>
      <c r="DE266" s="117">
        <v>44987</v>
      </c>
      <c r="DF266" s="138"/>
      <c r="DG266" s="138">
        <v>45007</v>
      </c>
      <c r="DH266" s="139" t="s">
        <v>4446</v>
      </c>
      <c r="DI266" s="117">
        <v>45020</v>
      </c>
      <c r="DJ266" s="117">
        <v>45020</v>
      </c>
      <c r="DK266" s="117">
        <v>45020</v>
      </c>
      <c r="DL266" s="117">
        <v>45020</v>
      </c>
      <c r="DM266" s="117"/>
      <c r="DN266" s="117"/>
      <c r="DO266" s="117"/>
      <c r="DP266" s="117"/>
      <c r="DQ266" s="140"/>
      <c r="DR266" s="117"/>
      <c r="DS266" s="117"/>
      <c r="DT266" s="117"/>
      <c r="DU266" s="117"/>
      <c r="DV266" s="117"/>
      <c r="DW266" s="117"/>
      <c r="DX266" s="133"/>
      <c r="DY266" s="117"/>
      <c r="DZ266" s="117"/>
      <c r="EA266" s="117">
        <v>45041</v>
      </c>
      <c r="EB266" s="117">
        <v>45041</v>
      </c>
      <c r="EC266" s="117"/>
      <c r="ED266" s="117">
        <v>45041</v>
      </c>
      <c r="EE266" s="116">
        <v>100</v>
      </c>
      <c r="EF266" s="117">
        <v>45041</v>
      </c>
      <c r="EG266" s="117" t="s">
        <v>1044</v>
      </c>
      <c r="EH266" s="117">
        <v>45041</v>
      </c>
      <c r="EI266" s="117">
        <v>45041</v>
      </c>
      <c r="EJ266" s="117"/>
      <c r="EK266" s="117">
        <v>45041</v>
      </c>
      <c r="EL266" s="116">
        <v>100</v>
      </c>
      <c r="EM266" s="117">
        <v>45041</v>
      </c>
      <c r="EN266" s="122" t="s">
        <v>1044</v>
      </c>
      <c r="EO266" s="141"/>
      <c r="EP266" s="141"/>
      <c r="EQ266" s="141"/>
      <c r="ER266" s="141"/>
      <c r="ES266" s="141"/>
      <c r="ET266" s="141"/>
      <c r="EU266" s="141"/>
      <c r="EV266" s="117"/>
      <c r="EW266" s="117"/>
      <c r="EX266" s="117"/>
      <c r="EY266" s="117"/>
      <c r="EZ266" s="117"/>
      <c r="FA266" s="117"/>
      <c r="FB266" s="117"/>
      <c r="FC266" s="117"/>
      <c r="FD266" s="117"/>
      <c r="FE266" s="117"/>
      <c r="FF266" s="117"/>
      <c r="FG266" s="133"/>
      <c r="FH266" s="133"/>
      <c r="FI266" s="117"/>
      <c r="FJ266" s="142"/>
      <c r="FK266" s="142"/>
      <c r="FL266" s="143">
        <v>243347</v>
      </c>
      <c r="FM266" s="143">
        <v>243347</v>
      </c>
      <c r="FN266" s="139" t="s">
        <v>708</v>
      </c>
      <c r="FO266" s="142"/>
      <c r="FP266" s="142"/>
      <c r="FQ266" s="143">
        <v>243347</v>
      </c>
      <c r="FR266" s="143">
        <v>243347</v>
      </c>
      <c r="FS266" s="139" t="s">
        <v>708</v>
      </c>
    </row>
    <row r="267" spans="1:175" ht="20.100000000000001" customHeight="1" x14ac:dyDescent="0.5">
      <c r="A267" s="109">
        <v>266</v>
      </c>
      <c r="B267" s="109" t="s">
        <v>674</v>
      </c>
      <c r="C267" s="109">
        <v>266</v>
      </c>
      <c r="D267" s="110" t="s">
        <v>675</v>
      </c>
      <c r="E267" s="110" t="s">
        <v>676</v>
      </c>
      <c r="F267" s="110" t="s">
        <v>1561</v>
      </c>
      <c r="G267" s="111" t="s">
        <v>339</v>
      </c>
      <c r="H267" s="110" t="s">
        <v>3134</v>
      </c>
      <c r="I267" s="110" t="s">
        <v>3144</v>
      </c>
      <c r="J267" s="110" t="s">
        <v>4559</v>
      </c>
      <c r="K267" s="111" t="s">
        <v>3145</v>
      </c>
      <c r="L267" s="111" t="s">
        <v>3124</v>
      </c>
      <c r="M267" s="111" t="s">
        <v>912</v>
      </c>
      <c r="N267" s="111" t="s">
        <v>1565</v>
      </c>
      <c r="O267" s="111" t="s">
        <v>3146</v>
      </c>
      <c r="P267" s="113">
        <v>14.9557118983954</v>
      </c>
      <c r="Q267" s="113">
        <v>100.363079527091</v>
      </c>
      <c r="R267" s="114" t="s">
        <v>3147</v>
      </c>
      <c r="S267" s="114" t="s">
        <v>3148</v>
      </c>
      <c r="T267" s="115" t="s">
        <v>3149</v>
      </c>
      <c r="U267" s="115" t="s">
        <v>3150</v>
      </c>
      <c r="V267" s="115"/>
      <c r="W267" s="115" t="s">
        <v>3151</v>
      </c>
      <c r="X267" s="115"/>
      <c r="Y267" s="115"/>
      <c r="Z267" s="181"/>
      <c r="AA267" s="181"/>
      <c r="AB267" s="115"/>
      <c r="AC267" s="115"/>
      <c r="AD267" s="166" t="s">
        <v>1762</v>
      </c>
      <c r="AE267" s="166" t="s">
        <v>1763</v>
      </c>
      <c r="AF267" s="117" t="s">
        <v>690</v>
      </c>
      <c r="AG267" s="132">
        <v>44970</v>
      </c>
      <c r="AH267" s="118" t="s">
        <v>691</v>
      </c>
      <c r="AI267" s="118" t="s">
        <v>692</v>
      </c>
      <c r="AJ267" s="145">
        <v>6</v>
      </c>
      <c r="AK267" s="146">
        <v>11</v>
      </c>
      <c r="AL267" s="146">
        <v>3.6</v>
      </c>
      <c r="AM267" s="146">
        <v>66</v>
      </c>
      <c r="AN267" s="147">
        <v>1</v>
      </c>
      <c r="AO267" s="147">
        <v>2</v>
      </c>
      <c r="AP267" s="240"/>
      <c r="AQ267" s="147" t="s">
        <v>752</v>
      </c>
      <c r="AR267" s="147">
        <v>3</v>
      </c>
      <c r="AS267" s="149"/>
      <c r="AT267" s="138">
        <v>44972</v>
      </c>
      <c r="AU267" s="142"/>
      <c r="AV267" s="149" t="s">
        <v>696</v>
      </c>
      <c r="AW267" s="150"/>
      <c r="AX267" s="147"/>
      <c r="AY267" s="147"/>
      <c r="AZ267" s="147" t="s">
        <v>1816</v>
      </c>
      <c r="BA267" s="147"/>
      <c r="BB267" s="147"/>
      <c r="BC267" s="147" t="s">
        <v>697</v>
      </c>
      <c r="BD267" s="235" t="s">
        <v>698</v>
      </c>
      <c r="BE267" s="150"/>
      <c r="BF267" s="150"/>
      <c r="BG267" s="237" t="s">
        <v>699</v>
      </c>
      <c r="BH267" s="237" t="s">
        <v>1964</v>
      </c>
      <c r="BI267" s="237" t="s">
        <v>701</v>
      </c>
      <c r="BJ267" s="152"/>
      <c r="BK267" s="152"/>
      <c r="BL267" s="170" t="s">
        <v>2418</v>
      </c>
      <c r="BM267" s="154"/>
      <c r="BN267" s="111" t="s">
        <v>3146</v>
      </c>
      <c r="BO267" s="226" t="s">
        <v>3146</v>
      </c>
      <c r="BP267" s="130"/>
      <c r="BQ267" s="116" t="s">
        <v>704</v>
      </c>
      <c r="BR267" s="116" t="s">
        <v>705</v>
      </c>
      <c r="BS267" s="132">
        <v>44970</v>
      </c>
      <c r="BT267" s="133">
        <v>100</v>
      </c>
      <c r="BU267" s="132">
        <v>44970</v>
      </c>
      <c r="BV267" s="132"/>
      <c r="BW267" s="132"/>
      <c r="BX267" s="134"/>
      <c r="BY267" s="134"/>
      <c r="BZ267" s="134"/>
      <c r="CA267" s="132"/>
      <c r="CB267" s="135"/>
      <c r="CC267" s="132"/>
      <c r="CD267" s="132"/>
      <c r="CE267" s="136"/>
      <c r="CF267" s="136"/>
      <c r="CG267" s="136"/>
      <c r="CH267" s="135"/>
      <c r="CI267" s="129" t="s">
        <v>701</v>
      </c>
      <c r="CJ267" s="117">
        <v>45017</v>
      </c>
      <c r="CK267" s="117">
        <v>45017</v>
      </c>
      <c r="CL267" s="117"/>
      <c r="CM267" s="117">
        <v>45017</v>
      </c>
      <c r="CN267" s="133">
        <v>100</v>
      </c>
      <c r="CO267" s="117">
        <v>45017</v>
      </c>
      <c r="CP267" s="117"/>
      <c r="CQ267" s="434"/>
      <c r="CR267" s="435"/>
      <c r="CS267" s="436"/>
      <c r="CT267" s="435"/>
      <c r="CU267" s="437"/>
      <c r="CV267" s="434"/>
      <c r="CW267" s="117"/>
      <c r="CX267" s="147"/>
      <c r="CY267" s="147"/>
      <c r="CZ267" s="117">
        <v>45017</v>
      </c>
      <c r="DA267" s="117">
        <v>45017</v>
      </c>
      <c r="DB267" s="117"/>
      <c r="DC267" s="117">
        <v>45017</v>
      </c>
      <c r="DD267" s="133">
        <v>100</v>
      </c>
      <c r="DE267" s="117">
        <v>45017</v>
      </c>
      <c r="DF267" s="138"/>
      <c r="DG267" s="138">
        <v>45023</v>
      </c>
      <c r="DH267" s="139" t="s">
        <v>4387</v>
      </c>
      <c r="DI267" s="117">
        <v>45034</v>
      </c>
      <c r="DJ267" s="117">
        <v>45034</v>
      </c>
      <c r="DK267" s="117">
        <v>45034</v>
      </c>
      <c r="DL267" s="117">
        <v>45034</v>
      </c>
      <c r="DM267" s="117"/>
      <c r="DN267" s="117"/>
      <c r="DO267" s="117"/>
      <c r="DP267" s="117"/>
      <c r="DQ267" s="140"/>
      <c r="DR267" s="117"/>
      <c r="DS267" s="117"/>
      <c r="DT267" s="117"/>
      <c r="DU267" s="117"/>
      <c r="DV267" s="117"/>
      <c r="DW267" s="117"/>
      <c r="DX267" s="133"/>
      <c r="DY267" s="117"/>
      <c r="DZ267" s="117"/>
      <c r="EA267" s="117"/>
      <c r="EB267" s="117"/>
      <c r="EC267" s="117"/>
      <c r="ED267" s="117"/>
      <c r="EE267" s="116"/>
      <c r="EF267" s="117"/>
      <c r="EG267" s="117"/>
      <c r="EH267" s="117">
        <v>45051</v>
      </c>
      <c r="EI267" s="117">
        <v>45051</v>
      </c>
      <c r="EJ267" s="117">
        <v>45051</v>
      </c>
      <c r="EK267" s="117">
        <v>45052</v>
      </c>
      <c r="EL267" s="116">
        <v>60</v>
      </c>
      <c r="EM267" s="117"/>
      <c r="EN267" s="122" t="s">
        <v>4549</v>
      </c>
      <c r="EO267" s="141"/>
      <c r="EP267" s="141"/>
      <c r="EQ267" s="141"/>
      <c r="ER267" s="141"/>
      <c r="ES267" s="141"/>
      <c r="ET267" s="141"/>
      <c r="EU267" s="141"/>
      <c r="EV267" s="117"/>
      <c r="EW267" s="117"/>
      <c r="EX267" s="117"/>
      <c r="EY267" s="117"/>
      <c r="EZ267" s="117"/>
      <c r="FA267" s="117"/>
      <c r="FB267" s="117"/>
      <c r="FC267" s="117"/>
      <c r="FD267" s="117"/>
      <c r="FE267" s="117"/>
      <c r="FF267" s="117"/>
      <c r="FG267" s="133"/>
      <c r="FH267" s="133"/>
      <c r="FI267" s="117"/>
      <c r="FJ267" s="142"/>
      <c r="FK267" s="142"/>
      <c r="FL267" s="143"/>
      <c r="FM267" s="143"/>
      <c r="FN267" s="139"/>
      <c r="FO267" s="142"/>
      <c r="FP267" s="142"/>
      <c r="FQ267" s="143"/>
      <c r="FR267" s="143"/>
      <c r="FS267" s="139"/>
    </row>
    <row r="268" spans="1:175" ht="20.100000000000001" customHeight="1" x14ac:dyDescent="0.5">
      <c r="A268" s="109">
        <v>267</v>
      </c>
      <c r="B268" s="109" t="s">
        <v>674</v>
      </c>
      <c r="C268" s="109">
        <v>267</v>
      </c>
      <c r="D268" s="110" t="s">
        <v>675</v>
      </c>
      <c r="E268" s="110" t="s">
        <v>676</v>
      </c>
      <c r="F268" s="110" t="s">
        <v>1561</v>
      </c>
      <c r="G268" s="111" t="s">
        <v>339</v>
      </c>
      <c r="H268" s="110" t="s">
        <v>3152</v>
      </c>
      <c r="I268" s="110" t="s">
        <v>3153</v>
      </c>
      <c r="J268" s="110" t="s">
        <v>3154</v>
      </c>
      <c r="K268" s="111" t="s">
        <v>3155</v>
      </c>
      <c r="L268" s="111" t="s">
        <v>3124</v>
      </c>
      <c r="M268" s="111" t="s">
        <v>912</v>
      </c>
      <c r="N268" s="111" t="s">
        <v>1565</v>
      </c>
      <c r="O268" s="111" t="s">
        <v>3156</v>
      </c>
      <c r="P268" s="113">
        <v>14.9289812170092</v>
      </c>
      <c r="Q268" s="113">
        <v>100.24075308476399</v>
      </c>
      <c r="R268" s="114" t="s">
        <v>3157</v>
      </c>
      <c r="S268" s="114" t="s">
        <v>3158</v>
      </c>
      <c r="T268" s="115" t="s">
        <v>3159</v>
      </c>
      <c r="U268" s="115" t="s">
        <v>3160</v>
      </c>
      <c r="V268" s="115"/>
      <c r="W268" s="115" t="s">
        <v>3161</v>
      </c>
      <c r="X268" s="115"/>
      <c r="Y268" s="115"/>
      <c r="Z268" s="181"/>
      <c r="AA268" s="181"/>
      <c r="AB268" s="115"/>
      <c r="AC268" s="115"/>
      <c r="AD268" s="166" t="s">
        <v>1313</v>
      </c>
      <c r="AE268" s="166" t="s">
        <v>1314</v>
      </c>
      <c r="AF268" s="117" t="s">
        <v>690</v>
      </c>
      <c r="AG268" s="117">
        <v>44967</v>
      </c>
      <c r="AH268" s="118" t="s">
        <v>691</v>
      </c>
      <c r="AI268" s="118" t="s">
        <v>692</v>
      </c>
      <c r="AJ268" s="145">
        <v>6</v>
      </c>
      <c r="AK268" s="146">
        <v>9</v>
      </c>
      <c r="AL268" s="146">
        <v>3</v>
      </c>
      <c r="AM268" s="146">
        <v>54</v>
      </c>
      <c r="AN268" s="147">
        <v>2</v>
      </c>
      <c r="AO268" s="147">
        <v>2</v>
      </c>
      <c r="AP268" s="116" t="s">
        <v>3162</v>
      </c>
      <c r="AQ268" s="147" t="s">
        <v>848</v>
      </c>
      <c r="AR268" s="147">
        <v>3</v>
      </c>
      <c r="AS268" s="149"/>
      <c r="AT268" s="138">
        <v>44970</v>
      </c>
      <c r="AU268" s="148" t="s">
        <v>1316</v>
      </c>
      <c r="AV268" s="149" t="s">
        <v>696</v>
      </c>
      <c r="AW268" s="150" t="s">
        <v>1386</v>
      </c>
      <c r="AX268" s="147"/>
      <c r="AY268" s="147"/>
      <c r="AZ268" s="147"/>
      <c r="BA268" s="147"/>
      <c r="BB268" s="147"/>
      <c r="BC268" s="147"/>
      <c r="BD268" s="235" t="s">
        <v>698</v>
      </c>
      <c r="BE268" s="150"/>
      <c r="BF268" s="150"/>
      <c r="BG268" s="237" t="s">
        <v>699</v>
      </c>
      <c r="BH268" s="237" t="s">
        <v>1964</v>
      </c>
      <c r="BI268" s="237" t="s">
        <v>701</v>
      </c>
      <c r="BJ268" s="152"/>
      <c r="BK268" s="152"/>
      <c r="BL268" s="153"/>
      <c r="BM268" s="154"/>
      <c r="BN268" s="111" t="s">
        <v>3156</v>
      </c>
      <c r="BO268" s="226" t="s">
        <v>3156</v>
      </c>
      <c r="BP268" s="130"/>
      <c r="BQ268" s="116" t="s">
        <v>704</v>
      </c>
      <c r="BR268" s="116" t="s">
        <v>705</v>
      </c>
      <c r="BS268" s="132">
        <v>44967</v>
      </c>
      <c r="BT268" s="133">
        <v>100</v>
      </c>
      <c r="BU268" s="132">
        <v>44967</v>
      </c>
      <c r="BV268" s="132"/>
      <c r="BW268" s="132"/>
      <c r="BX268" s="134"/>
      <c r="BY268" s="134"/>
      <c r="BZ268" s="134"/>
      <c r="CA268" s="132"/>
      <c r="CB268" s="135"/>
      <c r="CC268" s="132"/>
      <c r="CD268" s="132"/>
      <c r="CE268" s="136"/>
      <c r="CF268" s="136"/>
      <c r="CG268" s="136"/>
      <c r="CH268" s="135"/>
      <c r="CI268" s="129" t="s">
        <v>701</v>
      </c>
      <c r="CJ268" s="132">
        <v>45008</v>
      </c>
      <c r="CK268" s="132">
        <v>45008</v>
      </c>
      <c r="CL268" s="132"/>
      <c r="CM268" s="132">
        <v>45008</v>
      </c>
      <c r="CN268" s="133">
        <v>100</v>
      </c>
      <c r="CO268" s="132">
        <v>45008</v>
      </c>
      <c r="CP268" s="117"/>
      <c r="CQ268" s="164">
        <v>45042</v>
      </c>
      <c r="CR268" s="164">
        <v>45042</v>
      </c>
      <c r="CS268" s="164"/>
      <c r="CT268" s="164">
        <v>45042</v>
      </c>
      <c r="CU268" s="165">
        <v>100</v>
      </c>
      <c r="CV268" s="164">
        <v>45042</v>
      </c>
      <c r="CW268" s="117"/>
      <c r="CX268" s="147"/>
      <c r="CY268" s="147"/>
      <c r="CZ268" s="117">
        <v>45014</v>
      </c>
      <c r="DA268" s="117">
        <v>45014</v>
      </c>
      <c r="DB268" s="117"/>
      <c r="DC268" s="117">
        <v>45014</v>
      </c>
      <c r="DD268" s="133">
        <v>100</v>
      </c>
      <c r="DE268" s="117">
        <v>45014</v>
      </c>
      <c r="DF268" s="138"/>
      <c r="DG268" s="138">
        <v>45007</v>
      </c>
      <c r="DH268" s="139" t="s">
        <v>4446</v>
      </c>
      <c r="DI268" s="117">
        <v>45021</v>
      </c>
      <c r="DJ268" s="117">
        <v>45021</v>
      </c>
      <c r="DK268" s="117">
        <v>45021</v>
      </c>
      <c r="DL268" s="117">
        <v>45021</v>
      </c>
      <c r="DM268" s="117"/>
      <c r="DN268" s="117"/>
      <c r="DO268" s="117"/>
      <c r="DP268" s="117"/>
      <c r="DQ268" s="140"/>
      <c r="DR268" s="117"/>
      <c r="DS268" s="117"/>
      <c r="DT268" s="117"/>
      <c r="DU268" s="117"/>
      <c r="DV268" s="117"/>
      <c r="DW268" s="117"/>
      <c r="DX268" s="133"/>
      <c r="DY268" s="117"/>
      <c r="DZ268" s="117"/>
      <c r="EA268" s="117">
        <v>45041</v>
      </c>
      <c r="EB268" s="117">
        <v>45041</v>
      </c>
      <c r="EC268" s="117"/>
      <c r="ED268" s="117">
        <v>45041</v>
      </c>
      <c r="EE268" s="116">
        <v>100</v>
      </c>
      <c r="EF268" s="117">
        <v>45041</v>
      </c>
      <c r="EG268" s="117" t="s">
        <v>4485</v>
      </c>
      <c r="EH268" s="117">
        <v>45049</v>
      </c>
      <c r="EI268" s="117">
        <v>45049</v>
      </c>
      <c r="EJ268" s="117">
        <v>45049</v>
      </c>
      <c r="EK268" s="117">
        <v>45050</v>
      </c>
      <c r="EL268" s="116">
        <v>60</v>
      </c>
      <c r="EM268" s="117"/>
      <c r="EN268" s="122" t="s">
        <v>4560</v>
      </c>
      <c r="EO268" s="141"/>
      <c r="EP268" s="141"/>
      <c r="EQ268" s="141"/>
      <c r="ER268" s="141"/>
      <c r="ES268" s="141"/>
      <c r="ET268" s="141"/>
      <c r="EU268" s="141"/>
      <c r="EV268" s="117"/>
      <c r="EW268" s="117"/>
      <c r="EX268" s="117"/>
      <c r="EY268" s="117"/>
      <c r="EZ268" s="117"/>
      <c r="FA268" s="117"/>
      <c r="FB268" s="117"/>
      <c r="FC268" s="117"/>
      <c r="FD268" s="117"/>
      <c r="FE268" s="117"/>
      <c r="FF268" s="117"/>
      <c r="FG268" s="133"/>
      <c r="FH268" s="133"/>
      <c r="FI268" s="117"/>
      <c r="FJ268" s="142"/>
      <c r="FK268" s="142"/>
      <c r="FL268" s="143">
        <v>243350</v>
      </c>
      <c r="FM268" s="143">
        <v>243350</v>
      </c>
      <c r="FN268" s="139" t="s">
        <v>708</v>
      </c>
      <c r="FO268" s="142"/>
      <c r="FP268" s="142"/>
      <c r="FQ268" s="143">
        <v>243350</v>
      </c>
      <c r="FR268" s="143">
        <v>243350</v>
      </c>
      <c r="FS268" s="139" t="s">
        <v>708</v>
      </c>
    </row>
    <row r="269" spans="1:175" ht="20.100000000000001" customHeight="1" x14ac:dyDescent="0.5">
      <c r="A269" s="109">
        <v>268</v>
      </c>
      <c r="B269" s="109" t="s">
        <v>674</v>
      </c>
      <c r="C269" s="109">
        <v>268</v>
      </c>
      <c r="D269" s="110" t="s">
        <v>675</v>
      </c>
      <c r="E269" s="110" t="s">
        <v>676</v>
      </c>
      <c r="F269" s="110" t="s">
        <v>1561</v>
      </c>
      <c r="G269" s="111" t="s">
        <v>339</v>
      </c>
      <c r="H269" s="110" t="s">
        <v>3152</v>
      </c>
      <c r="I269" s="110" t="s">
        <v>3163</v>
      </c>
      <c r="J269" s="110" t="s">
        <v>3164</v>
      </c>
      <c r="K269" s="111" t="s">
        <v>3165</v>
      </c>
      <c r="L269" s="111" t="s">
        <v>3124</v>
      </c>
      <c r="M269" s="111" t="s">
        <v>912</v>
      </c>
      <c r="N269" s="111" t="s">
        <v>1565</v>
      </c>
      <c r="O269" s="111" t="s">
        <v>3166</v>
      </c>
      <c r="P269" s="113">
        <v>14.8706025493337</v>
      </c>
      <c r="Q269" s="113">
        <v>100.239609898255</v>
      </c>
      <c r="R269" s="114" t="s">
        <v>3167</v>
      </c>
      <c r="S269" s="114" t="s">
        <v>3168</v>
      </c>
      <c r="T269" s="115" t="s">
        <v>3169</v>
      </c>
      <c r="U269" s="115" t="s">
        <v>3170</v>
      </c>
      <c r="V269" s="115"/>
      <c r="W269" s="115"/>
      <c r="X269" s="115"/>
      <c r="Y269" s="115"/>
      <c r="Z269" s="181"/>
      <c r="AA269" s="181"/>
      <c r="AB269" s="115"/>
      <c r="AC269" s="115"/>
      <c r="AD269" s="166" t="s">
        <v>1313</v>
      </c>
      <c r="AE269" s="166" t="s">
        <v>1314</v>
      </c>
      <c r="AF269" s="117" t="s">
        <v>690</v>
      </c>
      <c r="AG269" s="117">
        <v>44967</v>
      </c>
      <c r="AH269" s="118" t="s">
        <v>691</v>
      </c>
      <c r="AI269" s="118" t="s">
        <v>692</v>
      </c>
      <c r="AJ269" s="145">
        <v>6</v>
      </c>
      <c r="AK269" s="146">
        <v>9</v>
      </c>
      <c r="AL269" s="146">
        <v>3</v>
      </c>
      <c r="AM269" s="146">
        <v>54</v>
      </c>
      <c r="AN269" s="147">
        <v>1</v>
      </c>
      <c r="AO269" s="147">
        <v>2</v>
      </c>
      <c r="AP269" s="116"/>
      <c r="AQ269" s="147" t="s">
        <v>752</v>
      </c>
      <c r="AR269" s="147">
        <v>3</v>
      </c>
      <c r="AS269" s="149"/>
      <c r="AT269" s="138">
        <v>44970</v>
      </c>
      <c r="AU269" s="148" t="s">
        <v>1316</v>
      </c>
      <c r="AV269" s="149" t="s">
        <v>696</v>
      </c>
      <c r="AW269" s="150" t="s">
        <v>1584</v>
      </c>
      <c r="AX269" s="147"/>
      <c r="AY269" s="147"/>
      <c r="AZ269" s="147"/>
      <c r="BA269" s="147"/>
      <c r="BB269" s="147"/>
      <c r="BC269" s="147"/>
      <c r="BD269" s="235" t="s">
        <v>698</v>
      </c>
      <c r="BE269" s="150"/>
      <c r="BF269" s="150"/>
      <c r="BG269" s="237" t="s">
        <v>699</v>
      </c>
      <c r="BH269" s="237" t="s">
        <v>1964</v>
      </c>
      <c r="BI269" s="237" t="s">
        <v>701</v>
      </c>
      <c r="BJ269" s="152"/>
      <c r="BK269" s="152"/>
      <c r="BL269" s="153"/>
      <c r="BM269" s="154"/>
      <c r="BN269" s="111" t="s">
        <v>3166</v>
      </c>
      <c r="BO269" s="226" t="s">
        <v>3166</v>
      </c>
      <c r="BP269" s="130"/>
      <c r="BQ269" s="116" t="s">
        <v>704</v>
      </c>
      <c r="BR269" s="116" t="s">
        <v>705</v>
      </c>
      <c r="BS269" s="132">
        <v>44967</v>
      </c>
      <c r="BT269" s="133">
        <v>100</v>
      </c>
      <c r="BU269" s="132">
        <v>44967</v>
      </c>
      <c r="BV269" s="132"/>
      <c r="BW269" s="132"/>
      <c r="BX269" s="134"/>
      <c r="BY269" s="134"/>
      <c r="BZ269" s="134"/>
      <c r="CA269" s="132"/>
      <c r="CB269" s="135"/>
      <c r="CC269" s="132"/>
      <c r="CD269" s="132"/>
      <c r="CE269" s="136"/>
      <c r="CF269" s="136"/>
      <c r="CG269" s="136"/>
      <c r="CH269" s="135"/>
      <c r="CI269" s="129" t="s">
        <v>701</v>
      </c>
      <c r="CJ269" s="132">
        <v>45008</v>
      </c>
      <c r="CK269" s="132">
        <v>45008</v>
      </c>
      <c r="CL269" s="132"/>
      <c r="CM269" s="132">
        <v>45008</v>
      </c>
      <c r="CN269" s="133">
        <v>100</v>
      </c>
      <c r="CO269" s="132">
        <v>45008</v>
      </c>
      <c r="CP269" s="117"/>
      <c r="CQ269" s="132">
        <v>45042</v>
      </c>
      <c r="CR269" s="132">
        <v>45042</v>
      </c>
      <c r="CS269" s="117"/>
      <c r="CT269" s="132">
        <v>45042</v>
      </c>
      <c r="CU269" s="133">
        <v>100</v>
      </c>
      <c r="CV269" s="132">
        <v>45042</v>
      </c>
      <c r="CW269" s="117"/>
      <c r="CX269" s="147"/>
      <c r="CY269" s="147"/>
      <c r="CZ269" s="117">
        <v>45012</v>
      </c>
      <c r="DA269" s="117">
        <v>45012</v>
      </c>
      <c r="DB269" s="117"/>
      <c r="DC269" s="117">
        <v>45012</v>
      </c>
      <c r="DD269" s="133">
        <v>100</v>
      </c>
      <c r="DE269" s="117">
        <v>45012</v>
      </c>
      <c r="DF269" s="138"/>
      <c r="DG269" s="138">
        <v>45007</v>
      </c>
      <c r="DH269" s="139" t="s">
        <v>4446</v>
      </c>
      <c r="DI269" s="117">
        <v>45021</v>
      </c>
      <c r="DJ269" s="117">
        <v>45021</v>
      </c>
      <c r="DK269" s="117">
        <v>45021</v>
      </c>
      <c r="DL269" s="117">
        <v>45021</v>
      </c>
      <c r="DM269" s="117"/>
      <c r="DN269" s="117"/>
      <c r="DO269" s="117"/>
      <c r="DP269" s="117"/>
      <c r="DQ269" s="140"/>
      <c r="DR269" s="117"/>
      <c r="DS269" s="117"/>
      <c r="DT269" s="117"/>
      <c r="DU269" s="117"/>
      <c r="DV269" s="117"/>
      <c r="DW269" s="117"/>
      <c r="DX269" s="133"/>
      <c r="DY269" s="117"/>
      <c r="DZ269" s="117"/>
      <c r="EA269" s="117">
        <v>45040</v>
      </c>
      <c r="EB269" s="117">
        <v>45040</v>
      </c>
      <c r="EC269" s="117"/>
      <c r="ED269" s="117">
        <v>45040</v>
      </c>
      <c r="EE269" s="116">
        <v>100</v>
      </c>
      <c r="EF269" s="117">
        <v>45040</v>
      </c>
      <c r="EG269" s="117" t="s">
        <v>3171</v>
      </c>
      <c r="EH269" s="117">
        <v>45040</v>
      </c>
      <c r="EI269" s="117">
        <v>45040</v>
      </c>
      <c r="EJ269" s="117">
        <v>45040</v>
      </c>
      <c r="EK269" s="117">
        <v>45041</v>
      </c>
      <c r="EL269" s="116">
        <v>60</v>
      </c>
      <c r="EM269" s="117"/>
      <c r="EN269" s="122" t="s">
        <v>3171</v>
      </c>
      <c r="EO269" s="141"/>
      <c r="EP269" s="141"/>
      <c r="EQ269" s="141"/>
      <c r="ER269" s="141"/>
      <c r="ES269" s="141"/>
      <c r="ET269" s="141"/>
      <c r="EU269" s="141"/>
      <c r="EV269" s="117"/>
      <c r="EW269" s="117"/>
      <c r="EX269" s="117"/>
      <c r="EY269" s="117"/>
      <c r="EZ269" s="117"/>
      <c r="FA269" s="117"/>
      <c r="FB269" s="117"/>
      <c r="FC269" s="117"/>
      <c r="FD269" s="117"/>
      <c r="FE269" s="117"/>
      <c r="FF269" s="117"/>
      <c r="FG269" s="133"/>
      <c r="FH269" s="133"/>
      <c r="FI269" s="117"/>
      <c r="FJ269" s="142"/>
      <c r="FK269" s="142"/>
      <c r="FL269" s="143">
        <v>243347</v>
      </c>
      <c r="FM269" s="143">
        <v>243347</v>
      </c>
      <c r="FN269" s="139" t="s">
        <v>708</v>
      </c>
      <c r="FO269" s="142"/>
      <c r="FP269" s="142"/>
      <c r="FQ269" s="143">
        <v>243347</v>
      </c>
      <c r="FR269" s="143">
        <v>243347</v>
      </c>
      <c r="FS269" s="157" t="s">
        <v>729</v>
      </c>
    </row>
    <row r="270" spans="1:175" ht="20.100000000000001" customHeight="1" x14ac:dyDescent="0.5">
      <c r="A270" s="109">
        <v>269</v>
      </c>
      <c r="B270" s="109" t="s">
        <v>674</v>
      </c>
      <c r="C270" s="109">
        <v>269</v>
      </c>
      <c r="D270" s="110" t="s">
        <v>675</v>
      </c>
      <c r="E270" s="110" t="s">
        <v>676</v>
      </c>
      <c r="F270" s="110" t="s">
        <v>1561</v>
      </c>
      <c r="G270" s="111" t="s">
        <v>339</v>
      </c>
      <c r="H270" s="110" t="s">
        <v>1203</v>
      </c>
      <c r="I270" s="110" t="s">
        <v>2440</v>
      </c>
      <c r="J270" s="110" t="s">
        <v>3172</v>
      </c>
      <c r="K270" s="111" t="s">
        <v>3173</v>
      </c>
      <c r="L270" s="111" t="s">
        <v>3124</v>
      </c>
      <c r="M270" s="111" t="s">
        <v>912</v>
      </c>
      <c r="N270" s="111" t="s">
        <v>1565</v>
      </c>
      <c r="O270" s="361" t="s">
        <v>3174</v>
      </c>
      <c r="P270" s="113">
        <v>14.9715911905136</v>
      </c>
      <c r="Q270" s="113">
        <v>100.428367649994</v>
      </c>
      <c r="R270" s="114" t="s">
        <v>3175</v>
      </c>
      <c r="S270" s="114" t="s">
        <v>3176</v>
      </c>
      <c r="T270" s="115" t="s">
        <v>3177</v>
      </c>
      <c r="U270" s="115" t="s">
        <v>3178</v>
      </c>
      <c r="V270" s="115"/>
      <c r="W270" s="115" t="s">
        <v>3179</v>
      </c>
      <c r="X270" s="115"/>
      <c r="Y270" s="115"/>
      <c r="Z270" s="181"/>
      <c r="AA270" s="181"/>
      <c r="AB270" s="115"/>
      <c r="AC270" s="115"/>
      <c r="AD270" s="166" t="s">
        <v>1762</v>
      </c>
      <c r="AE270" s="166" t="s">
        <v>1763</v>
      </c>
      <c r="AF270" s="117">
        <v>44984</v>
      </c>
      <c r="AG270" s="132">
        <v>44984</v>
      </c>
      <c r="AH270" s="118" t="s">
        <v>691</v>
      </c>
      <c r="AI270" s="118" t="s">
        <v>692</v>
      </c>
      <c r="AJ270" s="146">
        <v>6</v>
      </c>
      <c r="AK270" s="146">
        <v>9</v>
      </c>
      <c r="AL270" s="146">
        <v>3.5</v>
      </c>
      <c r="AM270" s="146">
        <v>54</v>
      </c>
      <c r="AN270" s="147">
        <v>2</v>
      </c>
      <c r="AO270" s="147">
        <v>2</v>
      </c>
      <c r="AP270" s="240"/>
      <c r="AQ270" s="147" t="s">
        <v>848</v>
      </c>
      <c r="AR270" s="149">
        <v>3</v>
      </c>
      <c r="AS270" s="149"/>
      <c r="AT270" s="138">
        <v>44972</v>
      </c>
      <c r="AU270" s="294" t="s">
        <v>3180</v>
      </c>
      <c r="AV270" s="149" t="s">
        <v>696</v>
      </c>
      <c r="AW270" s="150" t="s">
        <v>1386</v>
      </c>
      <c r="AX270" s="147"/>
      <c r="AY270" s="147"/>
      <c r="AZ270" s="147"/>
      <c r="BA270" s="147"/>
      <c r="BB270" s="149" t="s">
        <v>697</v>
      </c>
      <c r="BC270" s="147"/>
      <c r="BD270" s="150" t="s">
        <v>698</v>
      </c>
      <c r="BE270" s="150"/>
      <c r="BF270" s="150"/>
      <c r="BG270" s="151" t="s">
        <v>699</v>
      </c>
      <c r="BH270" s="151" t="s">
        <v>1964</v>
      </c>
      <c r="BI270" s="151" t="s">
        <v>701</v>
      </c>
      <c r="BJ270" s="152"/>
      <c r="BK270" s="152"/>
      <c r="BL270" s="153" t="s">
        <v>1825</v>
      </c>
      <c r="BM270" s="154"/>
      <c r="BN270" s="111" t="s">
        <v>3174</v>
      </c>
      <c r="BO270" s="226" t="s">
        <v>3174</v>
      </c>
      <c r="BP270" s="130"/>
      <c r="BQ270" s="116" t="s">
        <v>704</v>
      </c>
      <c r="BR270" s="116" t="s">
        <v>705</v>
      </c>
      <c r="BS270" s="132">
        <v>44984</v>
      </c>
      <c r="BT270" s="133">
        <v>100</v>
      </c>
      <c r="BU270" s="132">
        <v>44984</v>
      </c>
      <c r="BV270" s="132"/>
      <c r="BW270" s="132"/>
      <c r="BX270" s="134"/>
      <c r="BY270" s="134"/>
      <c r="BZ270" s="134"/>
      <c r="CA270" s="132"/>
      <c r="CB270" s="135"/>
      <c r="CC270" s="132"/>
      <c r="CD270" s="132"/>
      <c r="CE270" s="136"/>
      <c r="CF270" s="136"/>
      <c r="CG270" s="136"/>
      <c r="CH270" s="135"/>
      <c r="CI270" s="129" t="s">
        <v>701</v>
      </c>
      <c r="CJ270" s="132">
        <v>45008</v>
      </c>
      <c r="CK270" s="132">
        <v>45008</v>
      </c>
      <c r="CL270" s="132"/>
      <c r="CM270" s="132">
        <v>45008</v>
      </c>
      <c r="CN270" s="133">
        <v>100</v>
      </c>
      <c r="CO270" s="132">
        <v>45008</v>
      </c>
      <c r="CP270" s="117"/>
      <c r="CQ270" s="137" t="s">
        <v>706</v>
      </c>
      <c r="CR270" s="132"/>
      <c r="CS270" s="117"/>
      <c r="CT270" s="132"/>
      <c r="CU270" s="133"/>
      <c r="CV270" s="137" t="s">
        <v>4382</v>
      </c>
      <c r="CW270" s="117"/>
      <c r="CX270" s="147"/>
      <c r="CY270" s="147"/>
      <c r="CZ270" s="117">
        <v>45016</v>
      </c>
      <c r="DA270" s="117">
        <v>45016</v>
      </c>
      <c r="DB270" s="117"/>
      <c r="DC270" s="117">
        <v>45016</v>
      </c>
      <c r="DD270" s="133">
        <v>100</v>
      </c>
      <c r="DE270" s="117">
        <v>45016</v>
      </c>
      <c r="DF270" s="138"/>
      <c r="DG270" s="138">
        <v>45007</v>
      </c>
      <c r="DH270" s="139" t="s">
        <v>4446</v>
      </c>
      <c r="DI270" s="117">
        <v>45020</v>
      </c>
      <c r="DJ270" s="117">
        <v>45020</v>
      </c>
      <c r="DK270" s="117">
        <v>45020</v>
      </c>
      <c r="DL270" s="117">
        <v>45020</v>
      </c>
      <c r="DM270" s="117"/>
      <c r="DN270" s="117"/>
      <c r="DO270" s="117"/>
      <c r="DP270" s="117"/>
      <c r="DQ270" s="140"/>
      <c r="DR270" s="117"/>
      <c r="DS270" s="117"/>
      <c r="DT270" s="117"/>
      <c r="DU270" s="117"/>
      <c r="DV270" s="117"/>
      <c r="DW270" s="117"/>
      <c r="DX270" s="133"/>
      <c r="DY270" s="117"/>
      <c r="DZ270" s="117"/>
      <c r="EA270" s="117">
        <v>45041</v>
      </c>
      <c r="EB270" s="117">
        <v>45041</v>
      </c>
      <c r="EC270" s="117"/>
      <c r="ED270" s="117">
        <v>45041</v>
      </c>
      <c r="EE270" s="116">
        <v>100</v>
      </c>
      <c r="EF270" s="117">
        <v>45041</v>
      </c>
      <c r="EG270" s="117" t="s">
        <v>4485</v>
      </c>
      <c r="EH270" s="117">
        <v>45049</v>
      </c>
      <c r="EI270" s="117">
        <v>45049</v>
      </c>
      <c r="EJ270" s="117">
        <v>45049</v>
      </c>
      <c r="EK270" s="117">
        <v>45050</v>
      </c>
      <c r="EL270" s="116">
        <v>60</v>
      </c>
      <c r="EM270" s="117"/>
      <c r="EN270" s="122" t="s">
        <v>4561</v>
      </c>
      <c r="EO270" s="141"/>
      <c r="EP270" s="141"/>
      <c r="EQ270" s="141"/>
      <c r="ER270" s="141"/>
      <c r="ES270" s="141"/>
      <c r="ET270" s="141"/>
      <c r="EU270" s="141"/>
      <c r="EV270" s="117"/>
      <c r="EW270" s="117"/>
      <c r="EX270" s="117"/>
      <c r="EY270" s="117"/>
      <c r="EZ270" s="117"/>
      <c r="FA270" s="117"/>
      <c r="FB270" s="117"/>
      <c r="FC270" s="117"/>
      <c r="FD270" s="117"/>
      <c r="FE270" s="117"/>
      <c r="FF270" s="117"/>
      <c r="FG270" s="133"/>
      <c r="FH270" s="133"/>
      <c r="FI270" s="117"/>
      <c r="FJ270" s="142"/>
      <c r="FK270" s="142"/>
      <c r="FL270" s="143">
        <v>243347</v>
      </c>
      <c r="FM270" s="143">
        <v>243347</v>
      </c>
      <c r="FN270" s="139" t="s">
        <v>708</v>
      </c>
      <c r="FO270" s="142"/>
      <c r="FP270" s="142"/>
      <c r="FQ270" s="143">
        <v>243347</v>
      </c>
      <c r="FR270" s="143">
        <v>243347</v>
      </c>
      <c r="FS270" s="157" t="s">
        <v>729</v>
      </c>
    </row>
    <row r="271" spans="1:175" ht="20.100000000000001" customHeight="1" x14ac:dyDescent="0.5">
      <c r="A271" s="109">
        <v>270</v>
      </c>
      <c r="B271" s="109" t="s">
        <v>674</v>
      </c>
      <c r="C271" s="109">
        <v>270</v>
      </c>
      <c r="D271" s="110" t="s">
        <v>675</v>
      </c>
      <c r="E271" s="110" t="s">
        <v>676</v>
      </c>
      <c r="F271" s="110" t="s">
        <v>1561</v>
      </c>
      <c r="G271" s="111" t="s">
        <v>339</v>
      </c>
      <c r="H271" s="110" t="s">
        <v>1203</v>
      </c>
      <c r="I271" s="110" t="s">
        <v>3181</v>
      </c>
      <c r="J271" s="110"/>
      <c r="K271" s="111" t="s">
        <v>3182</v>
      </c>
      <c r="L271" s="111" t="s">
        <v>3183</v>
      </c>
      <c r="M271" s="111" t="s">
        <v>3184</v>
      </c>
      <c r="N271" s="111" t="s">
        <v>1565</v>
      </c>
      <c r="O271" s="361" t="s">
        <v>3186</v>
      </c>
      <c r="P271" s="113">
        <v>14.881103074523599</v>
      </c>
      <c r="Q271" s="113">
        <v>100.403164015455</v>
      </c>
      <c r="R271" s="114" t="s">
        <v>3187</v>
      </c>
      <c r="S271" s="114" t="s">
        <v>3188</v>
      </c>
      <c r="T271" s="115" t="s">
        <v>3189</v>
      </c>
      <c r="U271" s="115" t="s">
        <v>3190</v>
      </c>
      <c r="V271" s="115"/>
      <c r="W271" s="115" t="s">
        <v>3191</v>
      </c>
      <c r="X271" s="115"/>
      <c r="Y271" s="115"/>
      <c r="Z271" s="181"/>
      <c r="AA271" s="181"/>
      <c r="AB271" s="115"/>
      <c r="AC271" s="115"/>
      <c r="AD271" s="166" t="s">
        <v>1313</v>
      </c>
      <c r="AE271" s="166" t="s">
        <v>1314</v>
      </c>
      <c r="AF271" s="117">
        <v>44984</v>
      </c>
      <c r="AG271" s="132">
        <v>44984</v>
      </c>
      <c r="AH271" s="118" t="s">
        <v>691</v>
      </c>
      <c r="AI271" s="118" t="s">
        <v>692</v>
      </c>
      <c r="AJ271" s="146">
        <v>8</v>
      </c>
      <c r="AK271" s="146">
        <v>8</v>
      </c>
      <c r="AL271" s="146">
        <v>3.5</v>
      </c>
      <c r="AM271" s="146">
        <v>64</v>
      </c>
      <c r="AN271" s="147">
        <v>2</v>
      </c>
      <c r="AO271" s="147">
        <v>4</v>
      </c>
      <c r="AP271" s="240"/>
      <c r="AQ271" s="147"/>
      <c r="AR271" s="149">
        <v>3</v>
      </c>
      <c r="AS271" s="149"/>
      <c r="AT271" s="138">
        <v>44972</v>
      </c>
      <c r="AU271" s="294" t="s">
        <v>3180</v>
      </c>
      <c r="AV271" s="149" t="s">
        <v>696</v>
      </c>
      <c r="AW271" s="150" t="s">
        <v>1584</v>
      </c>
      <c r="AX271" s="147" t="s">
        <v>3192</v>
      </c>
      <c r="AY271" s="147"/>
      <c r="AZ271" s="147"/>
      <c r="BA271" s="147" t="s">
        <v>697</v>
      </c>
      <c r="BB271" s="147"/>
      <c r="BC271" s="147"/>
      <c r="BD271" s="150" t="s">
        <v>698</v>
      </c>
      <c r="BE271" s="150"/>
      <c r="BF271" s="150"/>
      <c r="BG271" s="151" t="s">
        <v>699</v>
      </c>
      <c r="BH271" s="151" t="s">
        <v>1964</v>
      </c>
      <c r="BI271" s="151" t="s">
        <v>701</v>
      </c>
      <c r="BJ271" s="152"/>
      <c r="BK271" s="152"/>
      <c r="BL271" s="153"/>
      <c r="BM271" s="154"/>
      <c r="BN271" s="111" t="s">
        <v>3186</v>
      </c>
      <c r="BO271" s="131" t="s">
        <v>3185</v>
      </c>
      <c r="BP271" s="131" t="s">
        <v>703</v>
      </c>
      <c r="BQ271" s="116" t="s">
        <v>704</v>
      </c>
      <c r="BR271" s="116" t="s">
        <v>705</v>
      </c>
      <c r="BS271" s="132">
        <v>44984</v>
      </c>
      <c r="BT271" s="133">
        <v>100</v>
      </c>
      <c r="BU271" s="132">
        <v>44984</v>
      </c>
      <c r="BV271" s="132"/>
      <c r="BW271" s="132"/>
      <c r="BX271" s="134"/>
      <c r="BY271" s="134"/>
      <c r="BZ271" s="134"/>
      <c r="CA271" s="132"/>
      <c r="CB271" s="135"/>
      <c r="CC271" s="132"/>
      <c r="CD271" s="132"/>
      <c r="CE271" s="136"/>
      <c r="CF271" s="136"/>
      <c r="CG271" s="136"/>
      <c r="CH271" s="135"/>
      <c r="CI271" s="129" t="s">
        <v>701</v>
      </c>
      <c r="CJ271" s="117">
        <v>45014</v>
      </c>
      <c r="CK271" s="117">
        <v>45014</v>
      </c>
      <c r="CL271" s="132"/>
      <c r="CM271" s="117">
        <v>45014</v>
      </c>
      <c r="CN271" s="133">
        <v>100</v>
      </c>
      <c r="CO271" s="117">
        <v>45014</v>
      </c>
      <c r="CP271" s="117"/>
      <c r="CQ271" s="132">
        <v>45022</v>
      </c>
      <c r="CR271" s="132">
        <v>45022</v>
      </c>
      <c r="CS271" s="117"/>
      <c r="CT271" s="132">
        <v>45022</v>
      </c>
      <c r="CU271" s="133">
        <v>100</v>
      </c>
      <c r="CV271" s="132">
        <v>45022</v>
      </c>
      <c r="CW271" s="117"/>
      <c r="CX271" s="147" t="s">
        <v>3192</v>
      </c>
      <c r="CY271" s="147"/>
      <c r="CZ271" s="117">
        <v>45014</v>
      </c>
      <c r="DA271" s="117">
        <v>45014</v>
      </c>
      <c r="DB271" s="117"/>
      <c r="DC271" s="117">
        <v>45014</v>
      </c>
      <c r="DD271" s="133">
        <v>100</v>
      </c>
      <c r="DE271" s="117">
        <v>45014</v>
      </c>
      <c r="DF271" s="138"/>
      <c r="DG271" s="138">
        <v>45019</v>
      </c>
      <c r="DH271" s="139" t="s">
        <v>4413</v>
      </c>
      <c r="DI271" s="117">
        <v>45037</v>
      </c>
      <c r="DJ271" s="117">
        <v>45037</v>
      </c>
      <c r="DK271" s="117">
        <v>45037</v>
      </c>
      <c r="DL271" s="117">
        <v>45037</v>
      </c>
      <c r="DM271" s="117"/>
      <c r="DN271" s="117"/>
      <c r="DO271" s="117"/>
      <c r="DP271" s="117"/>
      <c r="DQ271" s="140"/>
      <c r="DR271" s="117"/>
      <c r="DS271" s="117"/>
      <c r="DT271" s="117"/>
      <c r="DU271" s="117"/>
      <c r="DV271" s="117"/>
      <c r="DW271" s="117"/>
      <c r="DX271" s="133"/>
      <c r="DY271" s="117"/>
      <c r="DZ271" s="117"/>
      <c r="EA271" s="117">
        <v>45041</v>
      </c>
      <c r="EB271" s="117">
        <v>45041</v>
      </c>
      <c r="EC271" s="117"/>
      <c r="ED271" s="117">
        <v>45041</v>
      </c>
      <c r="EE271" s="116">
        <v>100</v>
      </c>
      <c r="EF271" s="117">
        <v>45041</v>
      </c>
      <c r="EG271" s="117" t="s">
        <v>4485</v>
      </c>
      <c r="EH271" s="117">
        <v>45049</v>
      </c>
      <c r="EI271" s="117">
        <v>45049</v>
      </c>
      <c r="EJ271" s="117">
        <v>45049</v>
      </c>
      <c r="EK271" s="117">
        <v>45050</v>
      </c>
      <c r="EL271" s="116">
        <v>60</v>
      </c>
      <c r="EM271" s="117"/>
      <c r="EN271" s="122" t="s">
        <v>4560</v>
      </c>
      <c r="EO271" s="141"/>
      <c r="EP271" s="141"/>
      <c r="EQ271" s="141"/>
      <c r="ER271" s="141"/>
      <c r="ES271" s="141"/>
      <c r="ET271" s="141"/>
      <c r="EU271" s="141"/>
      <c r="EV271" s="117"/>
      <c r="EW271" s="117"/>
      <c r="EX271" s="117"/>
      <c r="EY271" s="117"/>
      <c r="EZ271" s="117"/>
      <c r="FA271" s="117"/>
      <c r="FB271" s="117"/>
      <c r="FC271" s="117"/>
      <c r="FD271" s="117"/>
      <c r="FE271" s="117"/>
      <c r="FF271" s="117"/>
      <c r="FG271" s="133"/>
      <c r="FH271" s="133"/>
      <c r="FI271" s="117"/>
      <c r="FJ271" s="142"/>
      <c r="FK271" s="142"/>
      <c r="FL271" s="143"/>
      <c r="FM271" s="143"/>
      <c r="FN271" s="139"/>
      <c r="FO271" s="142"/>
      <c r="FP271" s="142"/>
      <c r="FQ271" s="143"/>
      <c r="FR271" s="143"/>
      <c r="FS271" s="139"/>
    </row>
    <row r="272" spans="1:175" ht="20.100000000000001" customHeight="1" x14ac:dyDescent="0.5">
      <c r="A272" s="109">
        <v>271</v>
      </c>
      <c r="B272" s="109" t="s">
        <v>674</v>
      </c>
      <c r="C272" s="109">
        <v>271</v>
      </c>
      <c r="D272" s="110" t="s">
        <v>675</v>
      </c>
      <c r="E272" s="110" t="s">
        <v>676</v>
      </c>
      <c r="F272" s="110" t="s">
        <v>1561</v>
      </c>
      <c r="G272" s="111" t="s">
        <v>339</v>
      </c>
      <c r="H272" s="110" t="s">
        <v>1203</v>
      </c>
      <c r="I272" s="110" t="s">
        <v>3193</v>
      </c>
      <c r="J272" s="110"/>
      <c r="K272" s="111" t="s">
        <v>3194</v>
      </c>
      <c r="L272" s="111" t="s">
        <v>3195</v>
      </c>
      <c r="M272" s="111"/>
      <c r="N272" s="111" t="s">
        <v>1565</v>
      </c>
      <c r="O272" s="361" t="s">
        <v>3196</v>
      </c>
      <c r="P272" s="113">
        <v>14.894171</v>
      </c>
      <c r="Q272" s="113">
        <v>100.412881</v>
      </c>
      <c r="R272" s="114" t="s">
        <v>3197</v>
      </c>
      <c r="S272" s="114" t="s">
        <v>3198</v>
      </c>
      <c r="T272" s="115" t="s">
        <v>3199</v>
      </c>
      <c r="U272" s="115" t="s">
        <v>3200</v>
      </c>
      <c r="V272" s="115"/>
      <c r="W272" s="115" t="s">
        <v>3201</v>
      </c>
      <c r="X272" s="115"/>
      <c r="Y272" s="115"/>
      <c r="Z272" s="181"/>
      <c r="AA272" s="181"/>
      <c r="AB272" s="115"/>
      <c r="AC272" s="115"/>
      <c r="AD272" s="166" t="s">
        <v>1762</v>
      </c>
      <c r="AE272" s="166" t="s">
        <v>1763</v>
      </c>
      <c r="AF272" s="117">
        <v>44984</v>
      </c>
      <c r="AG272" s="132">
        <v>44984</v>
      </c>
      <c r="AH272" s="118" t="s">
        <v>691</v>
      </c>
      <c r="AI272" s="118" t="s">
        <v>692</v>
      </c>
      <c r="AJ272" s="146">
        <v>8</v>
      </c>
      <c r="AK272" s="146">
        <v>8</v>
      </c>
      <c r="AL272" s="146">
        <v>3</v>
      </c>
      <c r="AM272" s="146">
        <v>64</v>
      </c>
      <c r="AN272" s="147">
        <v>1</v>
      </c>
      <c r="AO272" s="147">
        <v>2</v>
      </c>
      <c r="AP272" s="240"/>
      <c r="AQ272" s="147"/>
      <c r="AR272" s="149">
        <v>3</v>
      </c>
      <c r="AS272" s="149"/>
      <c r="AT272" s="138">
        <v>44972</v>
      </c>
      <c r="AU272" s="294" t="s">
        <v>3180</v>
      </c>
      <c r="AV272" s="149" t="s">
        <v>696</v>
      </c>
      <c r="AW272" s="150"/>
      <c r="AX272" s="147"/>
      <c r="AY272" s="147"/>
      <c r="AZ272" s="147"/>
      <c r="BA272" s="147" t="s">
        <v>697</v>
      </c>
      <c r="BB272" s="147"/>
      <c r="BC272" s="147"/>
      <c r="BD272" s="150" t="s">
        <v>698</v>
      </c>
      <c r="BE272" s="150"/>
      <c r="BF272" s="150"/>
      <c r="BG272" s="151" t="s">
        <v>699</v>
      </c>
      <c r="BH272" s="151" t="s">
        <v>1964</v>
      </c>
      <c r="BI272" s="151" t="s">
        <v>701</v>
      </c>
      <c r="BJ272" s="152"/>
      <c r="BK272" s="152"/>
      <c r="BL272" s="153"/>
      <c r="BM272" s="154"/>
      <c r="BN272" s="111" t="s">
        <v>3196</v>
      </c>
      <c r="BO272" s="226" t="s">
        <v>3196</v>
      </c>
      <c r="BP272" s="130"/>
      <c r="BQ272" s="116" t="s">
        <v>704</v>
      </c>
      <c r="BR272" s="116" t="s">
        <v>1143</v>
      </c>
      <c r="BS272" s="132">
        <v>44984</v>
      </c>
      <c r="BT272" s="133">
        <v>100</v>
      </c>
      <c r="BU272" s="132">
        <v>44984</v>
      </c>
      <c r="BV272" s="132"/>
      <c r="BW272" s="132"/>
      <c r="BX272" s="134"/>
      <c r="BY272" s="134"/>
      <c r="BZ272" s="134"/>
      <c r="CA272" s="132"/>
      <c r="CB272" s="135"/>
      <c r="CC272" s="132"/>
      <c r="CD272" s="132"/>
      <c r="CE272" s="136"/>
      <c r="CF272" s="136"/>
      <c r="CG272" s="136"/>
      <c r="CH272" s="135"/>
      <c r="CI272" s="129" t="s">
        <v>701</v>
      </c>
      <c r="CJ272" s="132">
        <v>45008</v>
      </c>
      <c r="CK272" s="132">
        <v>45008</v>
      </c>
      <c r="CL272" s="132"/>
      <c r="CM272" s="132">
        <v>45008</v>
      </c>
      <c r="CN272" s="133">
        <v>100</v>
      </c>
      <c r="CO272" s="132">
        <v>45008</v>
      </c>
      <c r="CP272" s="117"/>
      <c r="CQ272" s="137" t="s">
        <v>4382</v>
      </c>
      <c r="CR272" s="132"/>
      <c r="CS272" s="117"/>
      <c r="CT272" s="132"/>
      <c r="CU272" s="133"/>
      <c r="CV272" s="137" t="s">
        <v>4382</v>
      </c>
      <c r="CW272" s="117"/>
      <c r="CX272" s="147"/>
      <c r="CY272" s="147"/>
      <c r="CZ272" s="117">
        <v>45019</v>
      </c>
      <c r="DA272" s="117">
        <v>45019</v>
      </c>
      <c r="DB272" s="117"/>
      <c r="DC272" s="117">
        <v>45019</v>
      </c>
      <c r="DD272" s="133">
        <v>100</v>
      </c>
      <c r="DE272" s="117">
        <v>45019</v>
      </c>
      <c r="DF272" s="138"/>
      <c r="DG272" s="138">
        <v>45023</v>
      </c>
      <c r="DH272" s="139" t="s">
        <v>4387</v>
      </c>
      <c r="DI272" s="117">
        <v>45041</v>
      </c>
      <c r="DJ272" s="117">
        <v>45041</v>
      </c>
      <c r="DK272" s="117">
        <v>45041</v>
      </c>
      <c r="DL272" s="117">
        <v>45041</v>
      </c>
      <c r="DM272" s="117"/>
      <c r="DN272" s="117"/>
      <c r="DO272" s="117"/>
      <c r="DP272" s="117"/>
      <c r="DQ272" s="140"/>
      <c r="DR272" s="117"/>
      <c r="DS272" s="117"/>
      <c r="DT272" s="117"/>
      <c r="DU272" s="117"/>
      <c r="DV272" s="117"/>
      <c r="DW272" s="117"/>
      <c r="DX272" s="133"/>
      <c r="DY272" s="117"/>
      <c r="DZ272" s="117"/>
      <c r="EA272" s="117"/>
      <c r="EB272" s="117"/>
      <c r="EC272" s="117"/>
      <c r="ED272" s="117"/>
      <c r="EE272" s="116"/>
      <c r="EF272" s="117"/>
      <c r="EG272" s="117"/>
      <c r="EH272" s="117">
        <v>45049</v>
      </c>
      <c r="EI272" s="117">
        <v>45049</v>
      </c>
      <c r="EJ272" s="117">
        <v>45049</v>
      </c>
      <c r="EK272" s="117">
        <v>45050</v>
      </c>
      <c r="EL272" s="116">
        <v>60</v>
      </c>
      <c r="EM272" s="117"/>
      <c r="EN272" s="122" t="s">
        <v>4431</v>
      </c>
      <c r="EO272" s="141"/>
      <c r="EP272" s="141"/>
      <c r="EQ272" s="141"/>
      <c r="ER272" s="141"/>
      <c r="ES272" s="141"/>
      <c r="ET272" s="141"/>
      <c r="EU272" s="141"/>
      <c r="EV272" s="117"/>
      <c r="EW272" s="117"/>
      <c r="EX272" s="117"/>
      <c r="EY272" s="117"/>
      <c r="EZ272" s="117"/>
      <c r="FA272" s="117"/>
      <c r="FB272" s="117"/>
      <c r="FC272" s="117"/>
      <c r="FD272" s="117"/>
      <c r="FE272" s="117"/>
      <c r="FF272" s="117"/>
      <c r="FG272" s="133"/>
      <c r="FH272" s="133"/>
      <c r="FI272" s="117"/>
      <c r="FJ272" s="142"/>
      <c r="FK272" s="142"/>
      <c r="FL272" s="143">
        <v>243354</v>
      </c>
      <c r="FM272" s="143">
        <v>243354</v>
      </c>
      <c r="FN272" s="139" t="s">
        <v>708</v>
      </c>
      <c r="FO272" s="142"/>
      <c r="FP272" s="142"/>
      <c r="FQ272" s="143">
        <v>243354</v>
      </c>
      <c r="FR272" s="143">
        <v>243354</v>
      </c>
      <c r="FS272" s="139" t="s">
        <v>708</v>
      </c>
    </row>
    <row r="273" spans="1:175" ht="20.100000000000001" customHeight="1" x14ac:dyDescent="0.5">
      <c r="A273" s="109">
        <v>272</v>
      </c>
      <c r="B273" s="109" t="s">
        <v>674</v>
      </c>
      <c r="C273" s="109">
        <v>272</v>
      </c>
      <c r="D273" s="110" t="s">
        <v>675</v>
      </c>
      <c r="E273" s="110" t="s">
        <v>676</v>
      </c>
      <c r="F273" s="110" t="s">
        <v>1561</v>
      </c>
      <c r="G273" s="111" t="s">
        <v>339</v>
      </c>
      <c r="H273" s="110" t="s">
        <v>1203</v>
      </c>
      <c r="I273" s="110" t="s">
        <v>3202</v>
      </c>
      <c r="J273" s="110" t="s">
        <v>3203</v>
      </c>
      <c r="K273" s="111" t="s">
        <v>3204</v>
      </c>
      <c r="L273" s="111" t="s">
        <v>3195</v>
      </c>
      <c r="M273" s="111" t="s">
        <v>912</v>
      </c>
      <c r="N273" s="111" t="s">
        <v>1565</v>
      </c>
      <c r="O273" s="111" t="s">
        <v>3206</v>
      </c>
      <c r="P273" s="113">
        <v>14.8612</v>
      </c>
      <c r="Q273" s="113">
        <v>100.390062</v>
      </c>
      <c r="R273" s="114" t="s">
        <v>3207</v>
      </c>
      <c r="S273" s="114" t="s">
        <v>3208</v>
      </c>
      <c r="T273" s="115" t="s">
        <v>3209</v>
      </c>
      <c r="U273" s="115" t="s">
        <v>3210</v>
      </c>
      <c r="V273" s="115"/>
      <c r="W273" s="115" t="s">
        <v>3211</v>
      </c>
      <c r="X273" s="115"/>
      <c r="Y273" s="115"/>
      <c r="Z273" s="181"/>
      <c r="AA273" s="181"/>
      <c r="AB273" s="115"/>
      <c r="AC273" s="115"/>
      <c r="AD273" s="166" t="s">
        <v>1313</v>
      </c>
      <c r="AE273" s="166" t="s">
        <v>1314</v>
      </c>
      <c r="AF273" s="117" t="s">
        <v>690</v>
      </c>
      <c r="AG273" s="132">
        <v>44970</v>
      </c>
      <c r="AH273" s="118" t="s">
        <v>691</v>
      </c>
      <c r="AI273" s="118" t="s">
        <v>692</v>
      </c>
      <c r="AJ273" s="145">
        <v>15</v>
      </c>
      <c r="AK273" s="146">
        <v>10</v>
      </c>
      <c r="AL273" s="146">
        <v>3.5</v>
      </c>
      <c r="AM273" s="146">
        <v>150</v>
      </c>
      <c r="AN273" s="147">
        <v>1</v>
      </c>
      <c r="AO273" s="147">
        <v>2</v>
      </c>
      <c r="AP273" s="116" t="s">
        <v>3212</v>
      </c>
      <c r="AQ273" s="330"/>
      <c r="AR273" s="147">
        <v>3</v>
      </c>
      <c r="AS273" s="149"/>
      <c r="AT273" s="138">
        <v>44972</v>
      </c>
      <c r="AU273" s="148" t="s">
        <v>3213</v>
      </c>
      <c r="AV273" s="149" t="s">
        <v>696</v>
      </c>
      <c r="AW273" s="150"/>
      <c r="AX273" s="147"/>
      <c r="AY273" s="147"/>
      <c r="AZ273" s="147"/>
      <c r="BA273" s="147"/>
      <c r="BB273" s="147"/>
      <c r="BC273" s="147"/>
      <c r="BD273" s="150"/>
      <c r="BE273" s="150" t="s">
        <v>3214</v>
      </c>
      <c r="BF273" s="158">
        <v>1</v>
      </c>
      <c r="BG273" s="237" t="s">
        <v>699</v>
      </c>
      <c r="BH273" s="237" t="s">
        <v>1964</v>
      </c>
      <c r="BI273" s="237" t="s">
        <v>701</v>
      </c>
      <c r="BJ273" s="152"/>
      <c r="BK273" s="152"/>
      <c r="BL273" s="170" t="s">
        <v>3120</v>
      </c>
      <c r="BM273" s="154"/>
      <c r="BN273" s="111" t="s">
        <v>3206</v>
      </c>
      <c r="BO273" s="131" t="s">
        <v>3205</v>
      </c>
      <c r="BP273" s="131" t="s">
        <v>703</v>
      </c>
      <c r="BQ273" s="116" t="s">
        <v>704</v>
      </c>
      <c r="BR273" s="116" t="s">
        <v>1143</v>
      </c>
      <c r="BS273" s="132">
        <v>44970</v>
      </c>
      <c r="BT273" s="133">
        <v>100</v>
      </c>
      <c r="BU273" s="132">
        <v>44970</v>
      </c>
      <c r="BV273" s="132"/>
      <c r="BW273" s="132"/>
      <c r="BX273" s="134"/>
      <c r="BY273" s="134"/>
      <c r="BZ273" s="134"/>
      <c r="CA273" s="132"/>
      <c r="CB273" s="135"/>
      <c r="CC273" s="132"/>
      <c r="CD273" s="132"/>
      <c r="CE273" s="136"/>
      <c r="CF273" s="136"/>
      <c r="CG273" s="136"/>
      <c r="CH273" s="135"/>
      <c r="CI273" s="129" t="s">
        <v>701</v>
      </c>
      <c r="CJ273" s="132">
        <v>45026</v>
      </c>
      <c r="CK273" s="132">
        <v>45026</v>
      </c>
      <c r="CL273" s="132"/>
      <c r="CM273" s="132">
        <v>45026</v>
      </c>
      <c r="CN273" s="133">
        <v>100</v>
      </c>
      <c r="CO273" s="132">
        <v>45026</v>
      </c>
      <c r="CP273" s="117"/>
      <c r="CQ273" s="132">
        <v>45027</v>
      </c>
      <c r="CR273" s="132">
        <v>45027</v>
      </c>
      <c r="CS273" s="117"/>
      <c r="CT273" s="132">
        <v>45027</v>
      </c>
      <c r="CU273" s="133">
        <v>100</v>
      </c>
      <c r="CV273" s="132">
        <v>45027</v>
      </c>
      <c r="CW273" s="227" t="s">
        <v>1779</v>
      </c>
      <c r="CX273" s="147"/>
      <c r="CY273" s="147"/>
      <c r="CZ273" s="117">
        <v>45026</v>
      </c>
      <c r="DA273" s="117">
        <v>45026</v>
      </c>
      <c r="DB273" s="117"/>
      <c r="DC273" s="117">
        <v>45026</v>
      </c>
      <c r="DD273" s="133">
        <v>100</v>
      </c>
      <c r="DE273" s="117">
        <v>45026</v>
      </c>
      <c r="DF273" s="138"/>
      <c r="DG273" s="138">
        <v>45023</v>
      </c>
      <c r="DH273" s="139" t="s">
        <v>4387</v>
      </c>
      <c r="DI273" s="117">
        <v>45042</v>
      </c>
      <c r="DJ273" s="117">
        <v>45042</v>
      </c>
      <c r="DK273" s="117">
        <v>45042</v>
      </c>
      <c r="DL273" s="117">
        <v>45042</v>
      </c>
      <c r="DM273" s="117"/>
      <c r="DN273" s="117"/>
      <c r="DO273" s="117"/>
      <c r="DP273" s="117"/>
      <c r="DQ273" s="140"/>
      <c r="DR273" s="117"/>
      <c r="DS273" s="117"/>
      <c r="DT273" s="117"/>
      <c r="DU273" s="117"/>
      <c r="DV273" s="117"/>
      <c r="DW273" s="117"/>
      <c r="DX273" s="133"/>
      <c r="DY273" s="117"/>
      <c r="DZ273" s="117"/>
      <c r="EA273" s="117">
        <v>45045</v>
      </c>
      <c r="EB273" s="117">
        <v>45045</v>
      </c>
      <c r="EC273" s="117"/>
      <c r="ED273" s="117">
        <v>45045</v>
      </c>
      <c r="EE273" s="116">
        <v>100</v>
      </c>
      <c r="EF273" s="117">
        <v>45045</v>
      </c>
      <c r="EG273" s="117" t="s">
        <v>4556</v>
      </c>
      <c r="EH273" s="117">
        <v>45051</v>
      </c>
      <c r="EI273" s="117">
        <v>45051</v>
      </c>
      <c r="EJ273" s="117">
        <v>45051</v>
      </c>
      <c r="EK273" s="117">
        <v>45052</v>
      </c>
      <c r="EL273" s="116">
        <v>60</v>
      </c>
      <c r="EM273" s="117"/>
      <c r="EN273" s="122" t="s">
        <v>4484</v>
      </c>
      <c r="EO273" s="141"/>
      <c r="EP273" s="141"/>
      <c r="EQ273" s="141"/>
      <c r="ER273" s="141"/>
      <c r="ES273" s="141"/>
      <c r="ET273" s="141"/>
      <c r="EU273" s="141"/>
      <c r="EV273" s="117"/>
      <c r="EW273" s="117"/>
      <c r="EX273" s="117"/>
      <c r="EY273" s="117"/>
      <c r="EZ273" s="117"/>
      <c r="FA273" s="117"/>
      <c r="FB273" s="117"/>
      <c r="FC273" s="117"/>
      <c r="FD273" s="117"/>
      <c r="FE273" s="117"/>
      <c r="FF273" s="117"/>
      <c r="FG273" s="133"/>
      <c r="FH273" s="133"/>
      <c r="FI273" s="117"/>
      <c r="FJ273" s="142"/>
      <c r="FK273" s="142"/>
      <c r="FL273" s="143">
        <v>243347</v>
      </c>
      <c r="FM273" s="143">
        <v>243347</v>
      </c>
      <c r="FN273" s="139" t="s">
        <v>708</v>
      </c>
      <c r="FO273" s="142"/>
      <c r="FP273" s="142"/>
      <c r="FQ273" s="143">
        <v>243347</v>
      </c>
      <c r="FR273" s="143">
        <v>243347</v>
      </c>
      <c r="FS273" s="139" t="s">
        <v>708</v>
      </c>
    </row>
    <row r="274" spans="1:175" ht="20.100000000000001" customHeight="1" x14ac:dyDescent="0.5">
      <c r="A274" s="109">
        <v>273</v>
      </c>
      <c r="B274" s="109" t="s">
        <v>674</v>
      </c>
      <c r="C274" s="109">
        <v>273</v>
      </c>
      <c r="D274" s="110" t="s">
        <v>675</v>
      </c>
      <c r="E274" s="110" t="s">
        <v>676</v>
      </c>
      <c r="F274" s="110" t="s">
        <v>1561</v>
      </c>
      <c r="G274" s="111" t="s">
        <v>339</v>
      </c>
      <c r="H274" s="110" t="s">
        <v>3215</v>
      </c>
      <c r="I274" s="110" t="s">
        <v>3216</v>
      </c>
      <c r="J274" s="110" t="s">
        <v>4562</v>
      </c>
      <c r="K274" s="111" t="s">
        <v>3217</v>
      </c>
      <c r="L274" s="111" t="s">
        <v>3124</v>
      </c>
      <c r="M274" s="111"/>
      <c r="N274" s="111" t="s">
        <v>1565</v>
      </c>
      <c r="O274" s="111" t="s">
        <v>3218</v>
      </c>
      <c r="P274" s="113">
        <v>14.828312</v>
      </c>
      <c r="Q274" s="113">
        <v>100.432844</v>
      </c>
      <c r="R274" s="114" t="s">
        <v>3219</v>
      </c>
      <c r="S274" s="114" t="s">
        <v>3220</v>
      </c>
      <c r="T274" s="115" t="s">
        <v>3221</v>
      </c>
      <c r="U274" s="115" t="s">
        <v>3222</v>
      </c>
      <c r="V274" s="115"/>
      <c r="W274" s="115" t="s">
        <v>3223</v>
      </c>
      <c r="X274" s="115"/>
      <c r="Y274" s="115"/>
      <c r="Z274" s="181"/>
      <c r="AA274" s="181"/>
      <c r="AB274" s="115"/>
      <c r="AC274" s="115"/>
      <c r="AD274" s="166" t="s">
        <v>1762</v>
      </c>
      <c r="AE274" s="166" t="s">
        <v>1763</v>
      </c>
      <c r="AF274" s="117" t="s">
        <v>690</v>
      </c>
      <c r="AG274" s="132">
        <v>44970</v>
      </c>
      <c r="AH274" s="118" t="s">
        <v>691</v>
      </c>
      <c r="AI274" s="118" t="s">
        <v>692</v>
      </c>
      <c r="AJ274" s="145">
        <v>6</v>
      </c>
      <c r="AK274" s="146">
        <v>8</v>
      </c>
      <c r="AL274" s="146">
        <v>2.8</v>
      </c>
      <c r="AM274" s="146">
        <v>48</v>
      </c>
      <c r="AN274" s="147">
        <v>1</v>
      </c>
      <c r="AO274" s="147"/>
      <c r="AP274" s="240" t="s">
        <v>816</v>
      </c>
      <c r="AQ274" s="147" t="s">
        <v>752</v>
      </c>
      <c r="AR274" s="147">
        <v>3</v>
      </c>
      <c r="AS274" s="149"/>
      <c r="AT274" s="138">
        <v>44972</v>
      </c>
      <c r="AU274" s="142"/>
      <c r="AV274" s="149" t="s">
        <v>725</v>
      </c>
      <c r="AW274" s="150" t="s">
        <v>1584</v>
      </c>
      <c r="AX274" s="147"/>
      <c r="AY274" s="147"/>
      <c r="AZ274" s="147"/>
      <c r="BA274" s="147"/>
      <c r="BB274" s="147"/>
      <c r="BC274" s="147"/>
      <c r="BD274" s="235" t="s">
        <v>698</v>
      </c>
      <c r="BE274" s="150"/>
      <c r="BF274" s="150"/>
      <c r="BG274" s="327" t="s">
        <v>699</v>
      </c>
      <c r="BH274" s="237" t="s">
        <v>1964</v>
      </c>
      <c r="BI274" s="237" t="s">
        <v>701</v>
      </c>
      <c r="BJ274" s="152"/>
      <c r="BK274" s="152"/>
      <c r="BL274" s="170" t="s">
        <v>3224</v>
      </c>
      <c r="BM274" s="154"/>
      <c r="BN274" s="111" t="s">
        <v>3218</v>
      </c>
      <c r="BO274" s="226" t="s">
        <v>3218</v>
      </c>
      <c r="BP274" s="130"/>
      <c r="BQ274" s="116" t="s">
        <v>704</v>
      </c>
      <c r="BR274" s="116" t="s">
        <v>1143</v>
      </c>
      <c r="BS274" s="132">
        <v>44970</v>
      </c>
      <c r="BT274" s="133">
        <v>100</v>
      </c>
      <c r="BU274" s="132">
        <v>44970</v>
      </c>
      <c r="BV274" s="132"/>
      <c r="BW274" s="132"/>
      <c r="BX274" s="134"/>
      <c r="BY274" s="134"/>
      <c r="BZ274" s="134"/>
      <c r="CA274" s="132"/>
      <c r="CB274" s="135"/>
      <c r="CC274" s="132"/>
      <c r="CD274" s="132"/>
      <c r="CE274" s="136"/>
      <c r="CF274" s="136"/>
      <c r="CG274" s="136"/>
      <c r="CH274" s="135"/>
      <c r="CI274" s="129" t="s">
        <v>701</v>
      </c>
      <c r="CJ274" s="132">
        <v>44986</v>
      </c>
      <c r="CK274" s="132">
        <v>44986</v>
      </c>
      <c r="CL274" s="132"/>
      <c r="CM274" s="132">
        <v>44986</v>
      </c>
      <c r="CN274" s="133">
        <v>100</v>
      </c>
      <c r="CO274" s="132">
        <v>44986</v>
      </c>
      <c r="CP274" s="132"/>
      <c r="CQ274" s="132">
        <v>45022</v>
      </c>
      <c r="CR274" s="132">
        <v>45022</v>
      </c>
      <c r="CS274" s="117"/>
      <c r="CT274" s="132">
        <v>45022</v>
      </c>
      <c r="CU274" s="133">
        <v>100</v>
      </c>
      <c r="CV274" s="132">
        <v>45022</v>
      </c>
      <c r="CW274" s="117"/>
      <c r="CX274" s="147"/>
      <c r="CY274" s="147"/>
      <c r="CZ274" s="117">
        <v>45015</v>
      </c>
      <c r="DA274" s="117">
        <v>45015</v>
      </c>
      <c r="DB274" s="117"/>
      <c r="DC274" s="117">
        <v>45015</v>
      </c>
      <c r="DD274" s="133">
        <v>100</v>
      </c>
      <c r="DE274" s="117">
        <v>45015</v>
      </c>
      <c r="DF274" s="138"/>
      <c r="DG274" s="138">
        <v>45019</v>
      </c>
      <c r="DH274" s="139" t="s">
        <v>4413</v>
      </c>
      <c r="DI274" s="117">
        <v>45040</v>
      </c>
      <c r="DJ274" s="117">
        <v>45040</v>
      </c>
      <c r="DK274" s="117">
        <v>45040</v>
      </c>
      <c r="DL274" s="117">
        <v>45040</v>
      </c>
      <c r="DM274" s="117"/>
      <c r="DN274" s="117"/>
      <c r="DO274" s="117"/>
      <c r="DP274" s="117"/>
      <c r="DQ274" s="140"/>
      <c r="DR274" s="117"/>
      <c r="DS274" s="117"/>
      <c r="DT274" s="117"/>
      <c r="DU274" s="117"/>
      <c r="DV274" s="117"/>
      <c r="DW274" s="117"/>
      <c r="DX274" s="133"/>
      <c r="DY274" s="117"/>
      <c r="DZ274" s="117"/>
      <c r="EA274" s="117">
        <v>45041</v>
      </c>
      <c r="EB274" s="117">
        <v>45041</v>
      </c>
      <c r="EC274" s="117"/>
      <c r="ED274" s="117">
        <v>45041</v>
      </c>
      <c r="EE274" s="116">
        <v>100</v>
      </c>
      <c r="EF274" s="117">
        <v>45041</v>
      </c>
      <c r="EG274" s="117" t="s">
        <v>4485</v>
      </c>
      <c r="EH274" s="117">
        <v>45051</v>
      </c>
      <c r="EI274" s="117">
        <v>45051</v>
      </c>
      <c r="EJ274" s="117"/>
      <c r="EK274" s="117">
        <v>45051</v>
      </c>
      <c r="EL274" s="133">
        <v>100</v>
      </c>
      <c r="EM274" s="117">
        <v>45051</v>
      </c>
      <c r="EN274" s="122" t="s">
        <v>4529</v>
      </c>
      <c r="EO274" s="141"/>
      <c r="EP274" s="141"/>
      <c r="EQ274" s="141"/>
      <c r="ER274" s="141"/>
      <c r="ES274" s="141"/>
      <c r="ET274" s="141"/>
      <c r="EU274" s="141"/>
      <c r="EV274" s="117"/>
      <c r="EW274" s="117"/>
      <c r="EX274" s="117"/>
      <c r="EY274" s="117"/>
      <c r="EZ274" s="117"/>
      <c r="FA274" s="117"/>
      <c r="FB274" s="117"/>
      <c r="FC274" s="117"/>
      <c r="FD274" s="117"/>
      <c r="FE274" s="117"/>
      <c r="FF274" s="117"/>
      <c r="FG274" s="133"/>
      <c r="FH274" s="133"/>
      <c r="FI274" s="117"/>
      <c r="FJ274" s="142"/>
      <c r="FK274" s="142"/>
      <c r="FL274" s="143">
        <v>243350</v>
      </c>
      <c r="FM274" s="143">
        <v>243350</v>
      </c>
      <c r="FN274" s="139" t="s">
        <v>708</v>
      </c>
      <c r="FO274" s="142"/>
      <c r="FP274" s="142"/>
      <c r="FQ274" s="143">
        <v>243350</v>
      </c>
      <c r="FR274" s="143">
        <v>243350</v>
      </c>
      <c r="FS274" s="139" t="s">
        <v>708</v>
      </c>
    </row>
    <row r="275" spans="1:175" ht="20.100000000000001" customHeight="1" x14ac:dyDescent="0.5">
      <c r="A275" s="109">
        <v>274</v>
      </c>
      <c r="B275" s="109" t="s">
        <v>674</v>
      </c>
      <c r="C275" s="109">
        <v>274</v>
      </c>
      <c r="D275" s="110" t="s">
        <v>675</v>
      </c>
      <c r="E275" s="110" t="s">
        <v>676</v>
      </c>
      <c r="F275" s="110" t="s">
        <v>1561</v>
      </c>
      <c r="G275" s="111" t="s">
        <v>44</v>
      </c>
      <c r="H275" s="110" t="s">
        <v>3225</v>
      </c>
      <c r="I275" s="110" t="s">
        <v>3226</v>
      </c>
      <c r="J275" s="110"/>
      <c r="K275" s="111" t="s">
        <v>4563</v>
      </c>
      <c r="L275" s="111" t="s">
        <v>3195</v>
      </c>
      <c r="M275" s="111" t="s">
        <v>3227</v>
      </c>
      <c r="N275" s="111" t="s">
        <v>682</v>
      </c>
      <c r="O275" s="175" t="s">
        <v>3229</v>
      </c>
      <c r="P275" s="113">
        <v>14.599978999999999</v>
      </c>
      <c r="Q275" s="113">
        <v>100.358692</v>
      </c>
      <c r="R275" s="114" t="s">
        <v>3230</v>
      </c>
      <c r="S275" s="114" t="s">
        <v>3231</v>
      </c>
      <c r="T275" s="115" t="s">
        <v>3232</v>
      </c>
      <c r="U275" s="115" t="s">
        <v>3233</v>
      </c>
      <c r="V275" s="115"/>
      <c r="W275" s="115"/>
      <c r="X275" s="115" t="s">
        <v>3228</v>
      </c>
      <c r="Y275" s="115" t="s">
        <v>4564</v>
      </c>
      <c r="Z275" s="181">
        <v>14.599978999999999</v>
      </c>
      <c r="AA275" s="181">
        <v>100.358692</v>
      </c>
      <c r="AB275" s="115" t="s">
        <v>4565</v>
      </c>
      <c r="AC275" s="115" t="s">
        <v>4566</v>
      </c>
      <c r="AD275" s="166" t="s">
        <v>1762</v>
      </c>
      <c r="AE275" s="166" t="s">
        <v>1763</v>
      </c>
      <c r="AF275" s="117" t="s">
        <v>690</v>
      </c>
      <c r="AG275" s="117">
        <v>44967</v>
      </c>
      <c r="AH275" s="116"/>
      <c r="AI275" s="240"/>
      <c r="AJ275" s="145"/>
      <c r="AK275" s="146"/>
      <c r="AL275" s="146"/>
      <c r="AM275" s="146"/>
      <c r="AN275" s="147"/>
      <c r="AO275" s="147"/>
      <c r="AP275" s="240"/>
      <c r="AQ275" s="147"/>
      <c r="AR275" s="147">
        <v>3</v>
      </c>
      <c r="AS275" s="149"/>
      <c r="AT275" s="138">
        <v>44970</v>
      </c>
      <c r="AU275" s="294" t="s">
        <v>3234</v>
      </c>
      <c r="AV275" s="149"/>
      <c r="AW275" s="150"/>
      <c r="AX275" s="147"/>
      <c r="AY275" s="147"/>
      <c r="AZ275" s="147"/>
      <c r="BA275" s="147"/>
      <c r="BB275" s="147"/>
      <c r="BC275" s="147"/>
      <c r="BD275" s="150"/>
      <c r="BE275" s="150"/>
      <c r="BF275" s="150"/>
      <c r="BG275" s="237"/>
      <c r="BH275" s="237" t="s">
        <v>1964</v>
      </c>
      <c r="BI275" s="262" t="s">
        <v>805</v>
      </c>
      <c r="BJ275" s="152"/>
      <c r="BK275" s="152"/>
      <c r="BL275" s="153"/>
      <c r="BM275" s="170" t="s">
        <v>3235</v>
      </c>
      <c r="BN275" s="111" t="s">
        <v>3236</v>
      </c>
      <c r="BO275" s="130" t="s">
        <v>3228</v>
      </c>
      <c r="BP275" s="196" t="s">
        <v>795</v>
      </c>
      <c r="BQ275" s="116" t="s">
        <v>704</v>
      </c>
      <c r="BR275" s="314" t="s">
        <v>705</v>
      </c>
      <c r="BS275" s="132">
        <v>44967</v>
      </c>
      <c r="BT275" s="133">
        <v>100</v>
      </c>
      <c r="BU275" s="202" t="s">
        <v>796</v>
      </c>
      <c r="BV275" s="132"/>
      <c r="BW275" s="132"/>
      <c r="BX275" s="134" t="s">
        <v>616</v>
      </c>
      <c r="BY275" s="134" t="s">
        <v>616</v>
      </c>
      <c r="BZ275" s="243"/>
      <c r="CA275" s="132"/>
      <c r="CB275" s="243" t="s">
        <v>3228</v>
      </c>
      <c r="CC275" s="172"/>
      <c r="CD275" s="172"/>
      <c r="CE275" s="173"/>
      <c r="CF275" s="173"/>
      <c r="CG275" s="173"/>
      <c r="CH275" s="171"/>
      <c r="CI275" s="214" t="s">
        <v>1025</v>
      </c>
      <c r="CJ275" s="117">
        <v>45027</v>
      </c>
      <c r="CK275" s="117">
        <v>45027</v>
      </c>
      <c r="CL275" s="132"/>
      <c r="CM275" s="117">
        <v>45027</v>
      </c>
      <c r="CN275" s="133">
        <v>100</v>
      </c>
      <c r="CO275" s="117">
        <v>45027</v>
      </c>
      <c r="CP275" s="117"/>
      <c r="CQ275" s="137" t="s">
        <v>4382</v>
      </c>
      <c r="CR275" s="132"/>
      <c r="CS275" s="117"/>
      <c r="CT275" s="132"/>
      <c r="CU275" s="133"/>
      <c r="CV275" s="137" t="s">
        <v>4382</v>
      </c>
      <c r="CW275" s="117"/>
      <c r="CX275" s="147"/>
      <c r="CY275" s="147"/>
      <c r="CZ275" s="117">
        <v>45027</v>
      </c>
      <c r="DA275" s="117">
        <v>45027</v>
      </c>
      <c r="DB275" s="117"/>
      <c r="DC275" s="117">
        <v>45027</v>
      </c>
      <c r="DD275" s="133">
        <v>100</v>
      </c>
      <c r="DE275" s="117">
        <v>45027</v>
      </c>
      <c r="DF275" s="138"/>
      <c r="DG275" s="138">
        <v>45023</v>
      </c>
      <c r="DH275" s="139" t="s">
        <v>4387</v>
      </c>
      <c r="DI275" s="117">
        <v>45041</v>
      </c>
      <c r="DJ275" s="117">
        <v>45041</v>
      </c>
      <c r="DK275" s="117">
        <v>45041</v>
      </c>
      <c r="DL275" s="117">
        <v>45041</v>
      </c>
      <c r="DM275" s="117"/>
      <c r="DN275" s="117"/>
      <c r="DO275" s="117"/>
      <c r="DP275" s="117"/>
      <c r="DQ275" s="140"/>
      <c r="DR275" s="117"/>
      <c r="DS275" s="117"/>
      <c r="DT275" s="117"/>
      <c r="DU275" s="117"/>
      <c r="DV275" s="117"/>
      <c r="DW275" s="117"/>
      <c r="DX275" s="133"/>
      <c r="DY275" s="117"/>
      <c r="DZ275" s="117"/>
      <c r="EA275" s="117">
        <v>45045</v>
      </c>
      <c r="EB275" s="117">
        <v>45045</v>
      </c>
      <c r="EC275" s="117"/>
      <c r="ED275" s="117">
        <v>45045</v>
      </c>
      <c r="EE275" s="116">
        <v>100</v>
      </c>
      <c r="EF275" s="117">
        <v>45045</v>
      </c>
      <c r="EG275" s="117" t="s">
        <v>4567</v>
      </c>
      <c r="EH275" s="117"/>
      <c r="EI275" s="117"/>
      <c r="EJ275" s="117"/>
      <c r="EK275" s="117"/>
      <c r="EL275" s="133"/>
      <c r="EM275" s="117"/>
      <c r="EN275" s="122"/>
      <c r="EO275" s="141"/>
      <c r="EP275" s="141"/>
      <c r="EQ275" s="141"/>
      <c r="ER275" s="141"/>
      <c r="ES275" s="141"/>
      <c r="ET275" s="141"/>
      <c r="EU275" s="141"/>
      <c r="EV275" s="117"/>
      <c r="EW275" s="117"/>
      <c r="EX275" s="117"/>
      <c r="EY275" s="117"/>
      <c r="EZ275" s="117"/>
      <c r="FA275" s="117"/>
      <c r="FB275" s="117"/>
      <c r="FC275" s="117"/>
      <c r="FD275" s="117"/>
      <c r="FE275" s="117"/>
      <c r="FF275" s="117"/>
      <c r="FG275" s="133"/>
      <c r="FH275" s="133"/>
      <c r="FI275" s="117"/>
      <c r="FJ275" s="142"/>
      <c r="FK275" s="142"/>
      <c r="FL275" s="143"/>
      <c r="FM275" s="143"/>
      <c r="FN275" s="139"/>
      <c r="FO275" s="142"/>
      <c r="FP275" s="142"/>
      <c r="FQ275" s="143"/>
      <c r="FR275" s="143"/>
      <c r="FS275" s="139"/>
    </row>
    <row r="276" spans="1:175" ht="20.100000000000001" customHeight="1" x14ac:dyDescent="0.5">
      <c r="A276" s="109">
        <v>275</v>
      </c>
      <c r="B276" s="109" t="s">
        <v>674</v>
      </c>
      <c r="C276" s="109">
        <v>275</v>
      </c>
      <c r="D276" s="110" t="s">
        <v>675</v>
      </c>
      <c r="E276" s="110" t="s">
        <v>676</v>
      </c>
      <c r="F276" s="110" t="s">
        <v>1561</v>
      </c>
      <c r="G276" s="111" t="s">
        <v>44</v>
      </c>
      <c r="H276" s="110" t="s">
        <v>3237</v>
      </c>
      <c r="I276" s="110" t="s">
        <v>3238</v>
      </c>
      <c r="J276" s="110" t="s">
        <v>3239</v>
      </c>
      <c r="K276" s="111" t="s">
        <v>3240</v>
      </c>
      <c r="L276" s="111" t="s">
        <v>3241</v>
      </c>
      <c r="M276" s="111"/>
      <c r="N276" s="111" t="s">
        <v>682</v>
      </c>
      <c r="O276" s="111" t="s">
        <v>3242</v>
      </c>
      <c r="P276" s="113">
        <v>14.672048999999999</v>
      </c>
      <c r="Q276" s="113">
        <v>100.465514</v>
      </c>
      <c r="R276" s="114" t="s">
        <v>3243</v>
      </c>
      <c r="S276" s="114" t="s">
        <v>3244</v>
      </c>
      <c r="T276" s="115"/>
      <c r="U276" s="115"/>
      <c r="V276" s="115"/>
      <c r="W276" s="115" t="s">
        <v>3245</v>
      </c>
      <c r="X276" s="115"/>
      <c r="Y276" s="115"/>
      <c r="Z276" s="181"/>
      <c r="AA276" s="181"/>
      <c r="AB276" s="115"/>
      <c r="AC276" s="115"/>
      <c r="AD276" s="166" t="s">
        <v>1762</v>
      </c>
      <c r="AE276" s="166" t="s">
        <v>1763</v>
      </c>
      <c r="AF276" s="117" t="s">
        <v>690</v>
      </c>
      <c r="AG276" s="132">
        <v>44971</v>
      </c>
      <c r="AH276" s="118" t="s">
        <v>691</v>
      </c>
      <c r="AI276" s="118" t="s">
        <v>692</v>
      </c>
      <c r="AJ276" s="145">
        <v>6</v>
      </c>
      <c r="AK276" s="146">
        <v>9</v>
      </c>
      <c r="AL276" s="146">
        <v>3.4</v>
      </c>
      <c r="AM276" s="146">
        <v>54</v>
      </c>
      <c r="AN276" s="147">
        <v>2</v>
      </c>
      <c r="AO276" s="147">
        <v>2</v>
      </c>
      <c r="AP276" s="240"/>
      <c r="AQ276" s="147" t="s">
        <v>752</v>
      </c>
      <c r="AR276" s="147">
        <v>3</v>
      </c>
      <c r="AS276" s="149"/>
      <c r="AT276" s="138"/>
      <c r="AU276" s="142"/>
      <c r="AV276" s="149" t="s">
        <v>725</v>
      </c>
      <c r="AW276" s="150"/>
      <c r="AX276" s="147"/>
      <c r="AY276" s="147"/>
      <c r="AZ276" s="147"/>
      <c r="BA276" s="147"/>
      <c r="BB276" s="147"/>
      <c r="BC276" s="147"/>
      <c r="BD276" s="235" t="s">
        <v>698</v>
      </c>
      <c r="BE276" s="150"/>
      <c r="BF276" s="150"/>
      <c r="BG276" s="237" t="s">
        <v>699</v>
      </c>
      <c r="BH276" s="237" t="s">
        <v>1964</v>
      </c>
      <c r="BI276" s="237" t="s">
        <v>701</v>
      </c>
      <c r="BJ276" s="152"/>
      <c r="BK276" s="152"/>
      <c r="BL276" s="153"/>
      <c r="BM276" s="154"/>
      <c r="BN276" s="111" t="s">
        <v>3242</v>
      </c>
      <c r="BO276" s="226" t="s">
        <v>3242</v>
      </c>
      <c r="BP276" s="130"/>
      <c r="BQ276" s="116" t="s">
        <v>704</v>
      </c>
      <c r="BR276" s="116" t="s">
        <v>705</v>
      </c>
      <c r="BS276" s="132">
        <v>44971</v>
      </c>
      <c r="BT276" s="133">
        <v>100</v>
      </c>
      <c r="BU276" s="132">
        <v>44971</v>
      </c>
      <c r="BV276" s="132"/>
      <c r="BW276" s="132"/>
      <c r="BX276" s="134"/>
      <c r="BY276" s="134"/>
      <c r="BZ276" s="134"/>
      <c r="CA276" s="132"/>
      <c r="CB276" s="135"/>
      <c r="CC276" s="132"/>
      <c r="CD276" s="132"/>
      <c r="CE276" s="136"/>
      <c r="CF276" s="136"/>
      <c r="CG276" s="136"/>
      <c r="CH276" s="135"/>
      <c r="CI276" s="129" t="s">
        <v>701</v>
      </c>
      <c r="CJ276" s="132">
        <v>44986</v>
      </c>
      <c r="CK276" s="132">
        <v>44986</v>
      </c>
      <c r="CL276" s="132"/>
      <c r="CM276" s="132">
        <v>44986</v>
      </c>
      <c r="CN276" s="133">
        <v>100</v>
      </c>
      <c r="CO276" s="132">
        <v>44986</v>
      </c>
      <c r="CP276" s="132"/>
      <c r="CQ276" s="137" t="s">
        <v>706</v>
      </c>
      <c r="CR276" s="132"/>
      <c r="CS276" s="117"/>
      <c r="CT276" s="132"/>
      <c r="CU276" s="133"/>
      <c r="CV276" s="137" t="s">
        <v>4382</v>
      </c>
      <c r="CW276" s="117"/>
      <c r="CX276" s="147"/>
      <c r="CY276" s="147"/>
      <c r="CZ276" s="117">
        <v>45011</v>
      </c>
      <c r="DA276" s="117">
        <v>45011</v>
      </c>
      <c r="DB276" s="117"/>
      <c r="DC276" s="117">
        <v>45011</v>
      </c>
      <c r="DD276" s="133">
        <v>100</v>
      </c>
      <c r="DE276" s="117">
        <v>45011</v>
      </c>
      <c r="DF276" s="138"/>
      <c r="DG276" s="138">
        <v>45007</v>
      </c>
      <c r="DH276" s="139" t="s">
        <v>4446</v>
      </c>
      <c r="DI276" s="117">
        <v>45021</v>
      </c>
      <c r="DJ276" s="117">
        <v>45021</v>
      </c>
      <c r="DK276" s="117">
        <v>45021</v>
      </c>
      <c r="DL276" s="117">
        <v>45021</v>
      </c>
      <c r="DM276" s="117"/>
      <c r="DN276" s="117"/>
      <c r="DO276" s="117"/>
      <c r="DP276" s="117"/>
      <c r="DQ276" s="140"/>
      <c r="DR276" s="117"/>
      <c r="DS276" s="117"/>
      <c r="DT276" s="117"/>
      <c r="DU276" s="117"/>
      <c r="DV276" s="117"/>
      <c r="DW276" s="117"/>
      <c r="DX276" s="133"/>
      <c r="DY276" s="117"/>
      <c r="DZ276" s="117"/>
      <c r="EA276" s="117">
        <v>45041</v>
      </c>
      <c r="EB276" s="117">
        <v>45041</v>
      </c>
      <c r="EC276" s="117"/>
      <c r="ED276" s="117">
        <v>45041</v>
      </c>
      <c r="EE276" s="116">
        <v>100</v>
      </c>
      <c r="EF276" s="117">
        <v>45041</v>
      </c>
      <c r="EG276" s="117" t="s">
        <v>1044</v>
      </c>
      <c r="EH276" s="117">
        <v>45041</v>
      </c>
      <c r="EI276" s="117">
        <v>45041</v>
      </c>
      <c r="EJ276" s="117"/>
      <c r="EK276" s="117">
        <v>45041</v>
      </c>
      <c r="EL276" s="116">
        <v>100</v>
      </c>
      <c r="EM276" s="117">
        <v>45041</v>
      </c>
      <c r="EN276" s="122" t="s">
        <v>1044</v>
      </c>
      <c r="EO276" s="141"/>
      <c r="EP276" s="141"/>
      <c r="EQ276" s="141"/>
      <c r="ER276" s="141"/>
      <c r="ES276" s="141"/>
      <c r="ET276" s="141"/>
      <c r="EU276" s="141"/>
      <c r="EV276" s="117"/>
      <c r="EW276" s="117"/>
      <c r="EX276" s="117"/>
      <c r="EY276" s="117"/>
      <c r="EZ276" s="117"/>
      <c r="FA276" s="117"/>
      <c r="FB276" s="117"/>
      <c r="FC276" s="117"/>
      <c r="FD276" s="117"/>
      <c r="FE276" s="117"/>
      <c r="FF276" s="117"/>
      <c r="FG276" s="133"/>
      <c r="FH276" s="133"/>
      <c r="FI276" s="117"/>
      <c r="FJ276" s="142"/>
      <c r="FK276" s="142"/>
      <c r="FL276" s="143">
        <v>243350</v>
      </c>
      <c r="FM276" s="143">
        <v>243350</v>
      </c>
      <c r="FN276" s="139" t="s">
        <v>708</v>
      </c>
      <c r="FO276" s="142"/>
      <c r="FP276" s="142"/>
      <c r="FQ276" s="143">
        <v>243350</v>
      </c>
      <c r="FR276" s="143">
        <v>243350</v>
      </c>
      <c r="FS276" s="139" t="s">
        <v>708</v>
      </c>
    </row>
    <row r="277" spans="1:175" ht="20.100000000000001" customHeight="1" x14ac:dyDescent="0.5">
      <c r="A277" s="109">
        <v>276</v>
      </c>
      <c r="B277" s="109" t="s">
        <v>674</v>
      </c>
      <c r="C277" s="109">
        <v>276</v>
      </c>
      <c r="D277" s="110" t="s">
        <v>675</v>
      </c>
      <c r="E277" s="110" t="s">
        <v>676</v>
      </c>
      <c r="F277" s="110" t="s">
        <v>1561</v>
      </c>
      <c r="G277" s="111" t="s">
        <v>44</v>
      </c>
      <c r="H277" s="110" t="s">
        <v>3246</v>
      </c>
      <c r="I277" s="110" t="s">
        <v>3246</v>
      </c>
      <c r="J277" s="110"/>
      <c r="K277" s="111" t="s">
        <v>3247</v>
      </c>
      <c r="L277" s="111"/>
      <c r="M277" s="111"/>
      <c r="N277" s="111" t="s">
        <v>682</v>
      </c>
      <c r="O277" s="111" t="s">
        <v>3249</v>
      </c>
      <c r="P277" s="113">
        <v>14.481763000000001</v>
      </c>
      <c r="Q277" s="113">
        <v>100.44560300000001</v>
      </c>
      <c r="R277" s="114" t="s">
        <v>3250</v>
      </c>
      <c r="S277" s="114" t="s">
        <v>3251</v>
      </c>
      <c r="T277" s="115" t="s">
        <v>3252</v>
      </c>
      <c r="U277" s="115" t="s">
        <v>3253</v>
      </c>
      <c r="V277" s="115"/>
      <c r="W277" s="115" t="s">
        <v>3254</v>
      </c>
      <c r="X277" s="115"/>
      <c r="Y277" s="115"/>
      <c r="Z277" s="181"/>
      <c r="AA277" s="181"/>
      <c r="AB277" s="115"/>
      <c r="AC277" s="115"/>
      <c r="AD277" s="166" t="s">
        <v>1762</v>
      </c>
      <c r="AE277" s="166" t="s">
        <v>1763</v>
      </c>
      <c r="AF277" s="117" t="s">
        <v>690</v>
      </c>
      <c r="AG277" s="132">
        <v>44966</v>
      </c>
      <c r="AH277" s="118" t="s">
        <v>691</v>
      </c>
      <c r="AI277" s="118" t="s">
        <v>692</v>
      </c>
      <c r="AJ277" s="145">
        <v>5.8</v>
      </c>
      <c r="AK277" s="146">
        <v>8.6</v>
      </c>
      <c r="AL277" s="146">
        <v>4</v>
      </c>
      <c r="AM277" s="146">
        <v>49.879999999999995</v>
      </c>
      <c r="AN277" s="147">
        <v>2</v>
      </c>
      <c r="AO277" s="147">
        <v>3</v>
      </c>
      <c r="AP277" s="240" t="s">
        <v>3255</v>
      </c>
      <c r="AQ277" s="147" t="s">
        <v>1368</v>
      </c>
      <c r="AR277" s="147">
        <v>3</v>
      </c>
      <c r="AS277" s="149"/>
      <c r="AT277" s="138">
        <v>44970</v>
      </c>
      <c r="AU277" s="294" t="s">
        <v>2395</v>
      </c>
      <c r="AV277" s="149" t="s">
        <v>696</v>
      </c>
      <c r="AW277" s="150"/>
      <c r="AX277" s="147"/>
      <c r="AY277" s="147"/>
      <c r="AZ277" s="147"/>
      <c r="BA277" s="147" t="s">
        <v>697</v>
      </c>
      <c r="BB277" s="147"/>
      <c r="BC277" s="147"/>
      <c r="BD277" s="235" t="s">
        <v>698</v>
      </c>
      <c r="BE277" s="150"/>
      <c r="BF277" s="150"/>
      <c r="BG277" s="237" t="s">
        <v>699</v>
      </c>
      <c r="BH277" s="237" t="s">
        <v>1964</v>
      </c>
      <c r="BI277" s="237" t="s">
        <v>701</v>
      </c>
      <c r="BJ277" s="152"/>
      <c r="BK277" s="152"/>
      <c r="BL277" s="153"/>
      <c r="BM277" s="154"/>
      <c r="BN277" s="111" t="s">
        <v>3249</v>
      </c>
      <c r="BO277" s="131" t="s">
        <v>3248</v>
      </c>
      <c r="BP277" s="131" t="s">
        <v>703</v>
      </c>
      <c r="BQ277" s="116" t="s">
        <v>704</v>
      </c>
      <c r="BR277" s="116" t="s">
        <v>705</v>
      </c>
      <c r="BS277" s="132">
        <v>44966</v>
      </c>
      <c r="BT277" s="133">
        <v>100</v>
      </c>
      <c r="BU277" s="132">
        <v>44966</v>
      </c>
      <c r="BV277" s="132"/>
      <c r="BW277" s="132"/>
      <c r="BX277" s="134"/>
      <c r="BY277" s="134"/>
      <c r="BZ277" s="134"/>
      <c r="CA277" s="132"/>
      <c r="CB277" s="135"/>
      <c r="CC277" s="132"/>
      <c r="CD277" s="132"/>
      <c r="CE277" s="136"/>
      <c r="CF277" s="136"/>
      <c r="CG277" s="136"/>
      <c r="CH277" s="135"/>
      <c r="CI277" s="129" t="s">
        <v>701</v>
      </c>
      <c r="CJ277" s="132">
        <v>45000</v>
      </c>
      <c r="CK277" s="132">
        <v>45000</v>
      </c>
      <c r="CL277" s="132"/>
      <c r="CM277" s="132">
        <v>45000</v>
      </c>
      <c r="CN277" s="133">
        <v>100</v>
      </c>
      <c r="CO277" s="132">
        <v>45000</v>
      </c>
      <c r="CP277" s="117"/>
      <c r="CQ277" s="137" t="s">
        <v>706</v>
      </c>
      <c r="CR277" s="132"/>
      <c r="CS277" s="117"/>
      <c r="CT277" s="132"/>
      <c r="CU277" s="133"/>
      <c r="CV277" s="137" t="s">
        <v>4382</v>
      </c>
      <c r="CW277" s="117"/>
      <c r="CX277" s="147"/>
      <c r="CY277" s="147"/>
      <c r="CZ277" s="117">
        <v>45007</v>
      </c>
      <c r="DA277" s="117">
        <v>45008</v>
      </c>
      <c r="DB277" s="117"/>
      <c r="DC277" s="117">
        <v>45009</v>
      </c>
      <c r="DD277" s="133">
        <v>100</v>
      </c>
      <c r="DE277" s="117">
        <v>45008</v>
      </c>
      <c r="DF277" s="138"/>
      <c r="DG277" s="138">
        <v>45023</v>
      </c>
      <c r="DH277" s="139" t="s">
        <v>4387</v>
      </c>
      <c r="DI277" s="117">
        <v>45043</v>
      </c>
      <c r="DJ277" s="117">
        <v>45043</v>
      </c>
      <c r="DK277" s="117">
        <v>45043</v>
      </c>
      <c r="DL277" s="117">
        <v>45043</v>
      </c>
      <c r="DM277" s="117"/>
      <c r="DN277" s="117"/>
      <c r="DO277" s="117"/>
      <c r="DP277" s="117"/>
      <c r="DQ277" s="140"/>
      <c r="DR277" s="117"/>
      <c r="DS277" s="117"/>
      <c r="DT277" s="117"/>
      <c r="DU277" s="117"/>
      <c r="DV277" s="117"/>
      <c r="DW277" s="117"/>
      <c r="DX277" s="133"/>
      <c r="DY277" s="117"/>
      <c r="DZ277" s="117"/>
      <c r="EA277" s="117">
        <v>45045</v>
      </c>
      <c r="EB277" s="117">
        <v>45045</v>
      </c>
      <c r="EC277" s="117"/>
      <c r="ED277" s="117">
        <v>45045</v>
      </c>
      <c r="EE277" s="116">
        <v>100</v>
      </c>
      <c r="EF277" s="117">
        <v>45045</v>
      </c>
      <c r="EG277" s="117" t="s">
        <v>4567</v>
      </c>
      <c r="EH277" s="117"/>
      <c r="EI277" s="117"/>
      <c r="EJ277" s="117"/>
      <c r="EK277" s="117"/>
      <c r="EL277" s="133"/>
      <c r="EM277" s="117"/>
      <c r="EN277" s="122"/>
      <c r="EO277" s="141"/>
      <c r="EP277" s="141"/>
      <c r="EQ277" s="141"/>
      <c r="ER277" s="141"/>
      <c r="ES277" s="141"/>
      <c r="ET277" s="141"/>
      <c r="EU277" s="141"/>
      <c r="EV277" s="117"/>
      <c r="EW277" s="117"/>
      <c r="EX277" s="117"/>
      <c r="EY277" s="117"/>
      <c r="EZ277" s="117"/>
      <c r="FA277" s="117"/>
      <c r="FB277" s="117"/>
      <c r="FC277" s="117"/>
      <c r="FD277" s="117"/>
      <c r="FE277" s="117"/>
      <c r="FF277" s="117"/>
      <c r="FG277" s="133"/>
      <c r="FH277" s="133"/>
      <c r="FI277" s="117"/>
      <c r="FJ277" s="142"/>
      <c r="FK277" s="142"/>
      <c r="FL277" s="143">
        <v>243350</v>
      </c>
      <c r="FM277" s="143">
        <v>243350</v>
      </c>
      <c r="FN277" s="139" t="s">
        <v>708</v>
      </c>
      <c r="FO277" s="142"/>
      <c r="FP277" s="142"/>
      <c r="FQ277" s="143">
        <v>243350</v>
      </c>
      <c r="FR277" s="143">
        <v>243350</v>
      </c>
      <c r="FS277" s="139" t="s">
        <v>708</v>
      </c>
    </row>
    <row r="278" spans="1:175" ht="20.100000000000001" customHeight="1" x14ac:dyDescent="0.5">
      <c r="A278" s="109">
        <v>277</v>
      </c>
      <c r="B278" s="109" t="s">
        <v>674</v>
      </c>
      <c r="C278" s="109">
        <v>277</v>
      </c>
      <c r="D278" s="110" t="s">
        <v>675</v>
      </c>
      <c r="E278" s="110" t="s">
        <v>676</v>
      </c>
      <c r="F278" s="110" t="s">
        <v>1561</v>
      </c>
      <c r="G278" s="111" t="s">
        <v>44</v>
      </c>
      <c r="H278" s="110" t="s">
        <v>3246</v>
      </c>
      <c r="I278" s="110" t="s">
        <v>3256</v>
      </c>
      <c r="J278" s="110"/>
      <c r="K278" s="111" t="s">
        <v>3257</v>
      </c>
      <c r="L278" s="111" t="s">
        <v>3258</v>
      </c>
      <c r="M278" s="111" t="s">
        <v>3227</v>
      </c>
      <c r="N278" s="111" t="s">
        <v>682</v>
      </c>
      <c r="O278" s="111" t="s">
        <v>3260</v>
      </c>
      <c r="P278" s="113">
        <v>14.491192</v>
      </c>
      <c r="Q278" s="113">
        <v>100.444455</v>
      </c>
      <c r="R278" s="114" t="s">
        <v>3261</v>
      </c>
      <c r="S278" s="114" t="s">
        <v>3262</v>
      </c>
      <c r="T278" s="115" t="s">
        <v>3263</v>
      </c>
      <c r="U278" s="115" t="s">
        <v>3264</v>
      </c>
      <c r="V278" s="115"/>
      <c r="W278" s="115"/>
      <c r="X278" s="115"/>
      <c r="Y278" s="115"/>
      <c r="Z278" s="181"/>
      <c r="AA278" s="181"/>
      <c r="AB278" s="115"/>
      <c r="AC278" s="115"/>
      <c r="AD278" s="166" t="s">
        <v>1762</v>
      </c>
      <c r="AE278" s="166" t="s">
        <v>1763</v>
      </c>
      <c r="AF278" s="117" t="s">
        <v>690</v>
      </c>
      <c r="AG278" s="117">
        <v>44967</v>
      </c>
      <c r="AH278" s="118" t="s">
        <v>691</v>
      </c>
      <c r="AI278" s="118" t="s">
        <v>692</v>
      </c>
      <c r="AJ278" s="145">
        <v>3.5</v>
      </c>
      <c r="AK278" s="146">
        <v>10.5</v>
      </c>
      <c r="AL278" s="146">
        <v>3.5</v>
      </c>
      <c r="AM278" s="146">
        <v>36.75</v>
      </c>
      <c r="AN278" s="147">
        <v>1</v>
      </c>
      <c r="AO278" s="147">
        <v>1</v>
      </c>
      <c r="AP278" s="240" t="s">
        <v>3265</v>
      </c>
      <c r="AQ278" s="147" t="s">
        <v>752</v>
      </c>
      <c r="AR278" s="147">
        <v>3</v>
      </c>
      <c r="AS278" s="149"/>
      <c r="AT278" s="138">
        <v>44970</v>
      </c>
      <c r="AU278" s="294" t="s">
        <v>2395</v>
      </c>
      <c r="AV278" s="149" t="s">
        <v>696</v>
      </c>
      <c r="AW278" s="150"/>
      <c r="AX278" s="147"/>
      <c r="AY278" s="147"/>
      <c r="AZ278" s="147"/>
      <c r="BA278" s="147" t="s">
        <v>697</v>
      </c>
      <c r="BB278" s="147"/>
      <c r="BC278" s="147"/>
      <c r="BD278" s="150"/>
      <c r="BE278" s="150"/>
      <c r="BF278" s="150"/>
      <c r="BG278" s="163" t="s">
        <v>614</v>
      </c>
      <c r="BH278" s="262" t="s">
        <v>1964</v>
      </c>
      <c r="BI278" s="237" t="s">
        <v>701</v>
      </c>
      <c r="BJ278" s="152"/>
      <c r="BK278" s="152"/>
      <c r="BL278" s="170" t="s">
        <v>1825</v>
      </c>
      <c r="BM278" s="154"/>
      <c r="BN278" s="111" t="s">
        <v>3266</v>
      </c>
      <c r="BO278" s="131" t="s">
        <v>3259</v>
      </c>
      <c r="BP278" s="131" t="s">
        <v>703</v>
      </c>
      <c r="BQ278" s="116" t="s">
        <v>704</v>
      </c>
      <c r="BR278" s="314" t="s">
        <v>705</v>
      </c>
      <c r="BS278" s="132">
        <v>44967</v>
      </c>
      <c r="BT278" s="133">
        <v>100</v>
      </c>
      <c r="BU278" s="132">
        <v>44967</v>
      </c>
      <c r="BV278" s="132" t="s">
        <v>614</v>
      </c>
      <c r="BW278" s="132" t="s">
        <v>1155</v>
      </c>
      <c r="BX278" s="134"/>
      <c r="BY278" s="134"/>
      <c r="BZ278" s="134"/>
      <c r="CA278" s="132"/>
      <c r="CB278" s="171"/>
      <c r="CC278" s="172"/>
      <c r="CD278" s="172"/>
      <c r="CE278" s="173"/>
      <c r="CF278" s="173"/>
      <c r="CG278" s="173"/>
      <c r="CH278" s="365" t="s">
        <v>3267</v>
      </c>
      <c r="CI278" s="129" t="s">
        <v>701</v>
      </c>
      <c r="CJ278" s="132">
        <v>45026</v>
      </c>
      <c r="CK278" s="132">
        <v>45026</v>
      </c>
      <c r="CL278" s="132"/>
      <c r="CM278" s="132">
        <v>45026</v>
      </c>
      <c r="CN278" s="133">
        <v>100</v>
      </c>
      <c r="CO278" s="132">
        <v>45026</v>
      </c>
      <c r="CP278" s="117"/>
      <c r="CQ278" s="137" t="s">
        <v>706</v>
      </c>
      <c r="CR278" s="132"/>
      <c r="CS278" s="117"/>
      <c r="CT278" s="132"/>
      <c r="CU278" s="133"/>
      <c r="CV278" s="137" t="s">
        <v>4382</v>
      </c>
      <c r="CW278" s="117"/>
      <c r="CX278" s="147"/>
      <c r="CY278" s="147"/>
      <c r="CZ278" s="117">
        <v>45026</v>
      </c>
      <c r="DA278" s="117">
        <v>45026</v>
      </c>
      <c r="DB278" s="117"/>
      <c r="DC278" s="117">
        <v>45026</v>
      </c>
      <c r="DD278" s="133">
        <v>100</v>
      </c>
      <c r="DE278" s="117">
        <v>45026</v>
      </c>
      <c r="DF278" s="138"/>
      <c r="DG278" s="138">
        <v>45023</v>
      </c>
      <c r="DH278" s="139" t="s">
        <v>4387</v>
      </c>
      <c r="DI278" s="117">
        <v>45043</v>
      </c>
      <c r="DJ278" s="117">
        <v>45043</v>
      </c>
      <c r="DK278" s="117">
        <v>45043</v>
      </c>
      <c r="DL278" s="117">
        <v>45043</v>
      </c>
      <c r="DM278" s="117"/>
      <c r="DN278" s="117"/>
      <c r="DO278" s="117"/>
      <c r="DP278" s="117"/>
      <c r="DQ278" s="140"/>
      <c r="DR278" s="117"/>
      <c r="DS278" s="117"/>
      <c r="DT278" s="117"/>
      <c r="DU278" s="117"/>
      <c r="DV278" s="117"/>
      <c r="DW278" s="117"/>
      <c r="DX278" s="133"/>
      <c r="DY278" s="117"/>
      <c r="DZ278" s="117"/>
      <c r="EA278" s="117">
        <v>45045</v>
      </c>
      <c r="EB278" s="117">
        <v>45045</v>
      </c>
      <c r="EC278" s="117"/>
      <c r="ED278" s="117">
        <v>45045</v>
      </c>
      <c r="EE278" s="116">
        <v>100</v>
      </c>
      <c r="EF278" s="117">
        <v>45045</v>
      </c>
      <c r="EG278" s="117" t="s">
        <v>4567</v>
      </c>
      <c r="EH278" s="117"/>
      <c r="EI278" s="117"/>
      <c r="EJ278" s="117"/>
      <c r="EK278" s="117"/>
      <c r="EL278" s="133"/>
      <c r="EM278" s="117"/>
      <c r="EN278" s="122"/>
      <c r="EO278" s="141"/>
      <c r="EP278" s="141"/>
      <c r="EQ278" s="141"/>
      <c r="ER278" s="141"/>
      <c r="ES278" s="141"/>
      <c r="ET278" s="141"/>
      <c r="EU278" s="141"/>
      <c r="EV278" s="117"/>
      <c r="EW278" s="117"/>
      <c r="EX278" s="117"/>
      <c r="EY278" s="117"/>
      <c r="EZ278" s="117"/>
      <c r="FA278" s="117"/>
      <c r="FB278" s="117"/>
      <c r="FC278" s="117"/>
      <c r="FD278" s="117"/>
      <c r="FE278" s="117"/>
      <c r="FF278" s="117"/>
      <c r="FG278" s="133"/>
      <c r="FH278" s="133"/>
      <c r="FI278" s="117"/>
      <c r="FJ278" s="142"/>
      <c r="FK278" s="142"/>
      <c r="FL278" s="143"/>
      <c r="FM278" s="143"/>
      <c r="FN278" s="139"/>
      <c r="FO278" s="142"/>
      <c r="FP278" s="142"/>
      <c r="FQ278" s="143"/>
      <c r="FR278" s="143"/>
      <c r="FS278" s="139"/>
    </row>
    <row r="279" spans="1:175" ht="20.100000000000001" customHeight="1" x14ac:dyDescent="0.5">
      <c r="A279" s="109">
        <v>278</v>
      </c>
      <c r="B279" s="109" t="s">
        <v>674</v>
      </c>
      <c r="C279" s="109">
        <v>278</v>
      </c>
      <c r="D279" s="110" t="s">
        <v>675</v>
      </c>
      <c r="E279" s="110" t="s">
        <v>676</v>
      </c>
      <c r="F279" s="110" t="s">
        <v>1561</v>
      </c>
      <c r="G279" s="111" t="s">
        <v>44</v>
      </c>
      <c r="H279" s="110" t="s">
        <v>3268</v>
      </c>
      <c r="I279" s="110" t="s">
        <v>3268</v>
      </c>
      <c r="J279" s="110" t="s">
        <v>3269</v>
      </c>
      <c r="K279" s="111" t="s">
        <v>3270</v>
      </c>
      <c r="L279" s="111" t="s">
        <v>3195</v>
      </c>
      <c r="M279" s="111"/>
      <c r="N279" s="111" t="s">
        <v>682</v>
      </c>
      <c r="O279" s="111" t="s">
        <v>3271</v>
      </c>
      <c r="P279" s="113">
        <v>14.599838</v>
      </c>
      <c r="Q279" s="113">
        <v>100.26293699999999</v>
      </c>
      <c r="R279" s="114" t="s">
        <v>3272</v>
      </c>
      <c r="S279" s="114" t="s">
        <v>3273</v>
      </c>
      <c r="T279" s="210" t="s">
        <v>3274</v>
      </c>
      <c r="U279" s="210" t="s">
        <v>3275</v>
      </c>
      <c r="V279" s="210"/>
      <c r="W279" s="210" t="s">
        <v>3276</v>
      </c>
      <c r="X279" s="210"/>
      <c r="Y279" s="115"/>
      <c r="Z279" s="181"/>
      <c r="AA279" s="181"/>
      <c r="AB279" s="210"/>
      <c r="AC279" s="210"/>
      <c r="AD279" s="166" t="s">
        <v>1762</v>
      </c>
      <c r="AE279" s="166" t="s">
        <v>1763</v>
      </c>
      <c r="AF279" s="117" t="s">
        <v>690</v>
      </c>
      <c r="AG279" s="117">
        <v>44967</v>
      </c>
      <c r="AH279" s="118" t="s">
        <v>691</v>
      </c>
      <c r="AI279" s="118" t="s">
        <v>692</v>
      </c>
      <c r="AJ279" s="145">
        <v>7.5</v>
      </c>
      <c r="AK279" s="146">
        <v>10</v>
      </c>
      <c r="AL279" s="146">
        <v>3.5</v>
      </c>
      <c r="AM279" s="146">
        <v>75</v>
      </c>
      <c r="AN279" s="147">
        <v>2</v>
      </c>
      <c r="AO279" s="147">
        <v>2</v>
      </c>
      <c r="AP279" s="240" t="s">
        <v>3277</v>
      </c>
      <c r="AQ279" s="147" t="s">
        <v>1368</v>
      </c>
      <c r="AR279" s="147">
        <v>3</v>
      </c>
      <c r="AS279" s="149"/>
      <c r="AT279" s="138">
        <v>44970</v>
      </c>
      <c r="AU279" s="294" t="s">
        <v>2395</v>
      </c>
      <c r="AV279" s="149" t="s">
        <v>696</v>
      </c>
      <c r="AW279" s="150"/>
      <c r="AX279" s="147"/>
      <c r="AY279" s="147"/>
      <c r="AZ279" s="147"/>
      <c r="BA279" s="147" t="s">
        <v>697</v>
      </c>
      <c r="BB279" s="147"/>
      <c r="BC279" s="147"/>
      <c r="BD279" s="235" t="s">
        <v>698</v>
      </c>
      <c r="BE279" s="150"/>
      <c r="BF279" s="150"/>
      <c r="BG279" s="237" t="s">
        <v>699</v>
      </c>
      <c r="BH279" s="237" t="s">
        <v>1964</v>
      </c>
      <c r="BI279" s="237" t="s">
        <v>701</v>
      </c>
      <c r="BJ279" s="152"/>
      <c r="BK279" s="152"/>
      <c r="BL279" s="153"/>
      <c r="BM279" s="154"/>
      <c r="BN279" s="111" t="s">
        <v>3271</v>
      </c>
      <c r="BO279" s="226" t="s">
        <v>3271</v>
      </c>
      <c r="BP279" s="130"/>
      <c r="BQ279" s="116" t="s">
        <v>704</v>
      </c>
      <c r="BR279" s="116" t="s">
        <v>705</v>
      </c>
      <c r="BS279" s="132">
        <v>44967</v>
      </c>
      <c r="BT279" s="133">
        <v>100</v>
      </c>
      <c r="BU279" s="132">
        <v>44967</v>
      </c>
      <c r="BV279" s="132"/>
      <c r="BW279" s="132"/>
      <c r="BX279" s="134"/>
      <c r="BY279" s="134"/>
      <c r="BZ279" s="134"/>
      <c r="CA279" s="132"/>
      <c r="CB279" s="135"/>
      <c r="CC279" s="132"/>
      <c r="CD279" s="132"/>
      <c r="CE279" s="136"/>
      <c r="CF279" s="136"/>
      <c r="CG279" s="136"/>
      <c r="CH279" s="135"/>
      <c r="CI279" s="129" t="s">
        <v>701</v>
      </c>
      <c r="CJ279" s="117">
        <v>45009</v>
      </c>
      <c r="CK279" s="117">
        <v>45009</v>
      </c>
      <c r="CL279" s="117"/>
      <c r="CM279" s="117">
        <v>45009</v>
      </c>
      <c r="CN279" s="133">
        <v>100</v>
      </c>
      <c r="CO279" s="117">
        <v>45009</v>
      </c>
      <c r="CP279" s="132"/>
      <c r="CQ279" s="137" t="s">
        <v>706</v>
      </c>
      <c r="CR279" s="132"/>
      <c r="CS279" s="117"/>
      <c r="CT279" s="132"/>
      <c r="CU279" s="133"/>
      <c r="CV279" s="137" t="s">
        <v>4382</v>
      </c>
      <c r="CW279" s="117"/>
      <c r="CX279" s="147"/>
      <c r="CY279" s="147"/>
      <c r="CZ279" s="117">
        <v>45009</v>
      </c>
      <c r="DA279" s="117">
        <v>45009</v>
      </c>
      <c r="DB279" s="117"/>
      <c r="DC279" s="117">
        <v>45009</v>
      </c>
      <c r="DD279" s="133">
        <v>100</v>
      </c>
      <c r="DE279" s="117">
        <v>45009</v>
      </c>
      <c r="DF279" s="138"/>
      <c r="DG279" s="138">
        <v>45019</v>
      </c>
      <c r="DH279" s="139" t="s">
        <v>4413</v>
      </c>
      <c r="DI279" s="117">
        <v>45034</v>
      </c>
      <c r="DJ279" s="117">
        <v>45034</v>
      </c>
      <c r="DK279" s="117">
        <v>45034</v>
      </c>
      <c r="DL279" s="117">
        <v>45034</v>
      </c>
      <c r="DM279" s="117"/>
      <c r="DN279" s="117"/>
      <c r="DO279" s="117"/>
      <c r="DP279" s="117"/>
      <c r="DQ279" s="140"/>
      <c r="DR279" s="117"/>
      <c r="DS279" s="117"/>
      <c r="DT279" s="117"/>
      <c r="DU279" s="117"/>
      <c r="DV279" s="117"/>
      <c r="DW279" s="117"/>
      <c r="DX279" s="133"/>
      <c r="DY279" s="117"/>
      <c r="DZ279" s="117"/>
      <c r="EA279" s="117">
        <v>45041</v>
      </c>
      <c r="EB279" s="117">
        <v>45041</v>
      </c>
      <c r="EC279" s="117"/>
      <c r="ED279" s="117">
        <v>45041</v>
      </c>
      <c r="EE279" s="116">
        <v>100</v>
      </c>
      <c r="EF279" s="117">
        <v>45041</v>
      </c>
      <c r="EG279" s="117" t="s">
        <v>1044</v>
      </c>
      <c r="EH279" s="117">
        <v>45041</v>
      </c>
      <c r="EI279" s="117">
        <v>45041</v>
      </c>
      <c r="EJ279" s="117"/>
      <c r="EK279" s="117">
        <v>45041</v>
      </c>
      <c r="EL279" s="116">
        <v>100</v>
      </c>
      <c r="EM279" s="117">
        <v>45041</v>
      </c>
      <c r="EN279" s="122" t="s">
        <v>1044</v>
      </c>
      <c r="EO279" s="141"/>
      <c r="EP279" s="141"/>
      <c r="EQ279" s="141"/>
      <c r="ER279" s="141"/>
      <c r="ES279" s="141"/>
      <c r="ET279" s="141"/>
      <c r="EU279" s="141"/>
      <c r="EV279" s="117"/>
      <c r="EW279" s="117"/>
      <c r="EX279" s="117"/>
      <c r="EY279" s="117"/>
      <c r="EZ279" s="117"/>
      <c r="FA279" s="117"/>
      <c r="FB279" s="117"/>
      <c r="FC279" s="117"/>
      <c r="FD279" s="117"/>
      <c r="FE279" s="117"/>
      <c r="FF279" s="117"/>
      <c r="FG279" s="133"/>
      <c r="FH279" s="133"/>
      <c r="FI279" s="117"/>
      <c r="FJ279" s="142"/>
      <c r="FK279" s="142"/>
      <c r="FL279" s="143"/>
      <c r="FM279" s="143"/>
      <c r="FN279" s="139"/>
      <c r="FO279" s="142"/>
      <c r="FP279" s="142"/>
      <c r="FQ279" s="143"/>
      <c r="FR279" s="143"/>
      <c r="FS279" s="139"/>
    </row>
    <row r="280" spans="1:175" ht="20.100000000000001" customHeight="1" x14ac:dyDescent="0.5">
      <c r="A280" s="109">
        <v>279</v>
      </c>
      <c r="B280" s="109" t="s">
        <v>674</v>
      </c>
      <c r="C280" s="109">
        <v>279</v>
      </c>
      <c r="D280" s="110" t="s">
        <v>675</v>
      </c>
      <c r="E280" s="110" t="s">
        <v>676</v>
      </c>
      <c r="F280" s="110" t="s">
        <v>1561</v>
      </c>
      <c r="G280" s="111" t="s">
        <v>399</v>
      </c>
      <c r="H280" s="110" t="s">
        <v>2015</v>
      </c>
      <c r="I280" s="110" t="s">
        <v>3278</v>
      </c>
      <c r="J280" s="110" t="s">
        <v>3279</v>
      </c>
      <c r="K280" s="111" t="s">
        <v>3280</v>
      </c>
      <c r="L280" s="111" t="s">
        <v>3281</v>
      </c>
      <c r="M280" s="111"/>
      <c r="N280" s="111" t="s">
        <v>1565</v>
      </c>
      <c r="O280" s="111" t="s">
        <v>3283</v>
      </c>
      <c r="P280" s="113">
        <v>15.178418000000001</v>
      </c>
      <c r="Q280" s="113">
        <v>99.69717</v>
      </c>
      <c r="R280" s="114" t="s">
        <v>3284</v>
      </c>
      <c r="S280" s="114" t="s">
        <v>3285</v>
      </c>
      <c r="T280" s="115" t="s">
        <v>3286</v>
      </c>
      <c r="U280" s="115" t="s">
        <v>3287</v>
      </c>
      <c r="V280" s="115"/>
      <c r="W280" s="115" t="s">
        <v>3288</v>
      </c>
      <c r="X280" s="115"/>
      <c r="Y280" s="115"/>
      <c r="Z280" s="181"/>
      <c r="AA280" s="181"/>
      <c r="AB280" s="115"/>
      <c r="AC280" s="115"/>
      <c r="AD280" s="166" t="s">
        <v>1313</v>
      </c>
      <c r="AE280" s="166" t="s">
        <v>1314</v>
      </c>
      <c r="AF280" s="117" t="s">
        <v>690</v>
      </c>
      <c r="AG280" s="117">
        <v>44967</v>
      </c>
      <c r="AH280" s="118" t="s">
        <v>691</v>
      </c>
      <c r="AI280" s="118" t="s">
        <v>692</v>
      </c>
      <c r="AJ280" s="145">
        <v>8</v>
      </c>
      <c r="AK280" s="146">
        <v>12</v>
      </c>
      <c r="AL280" s="146">
        <v>3</v>
      </c>
      <c r="AM280" s="146">
        <v>96</v>
      </c>
      <c r="AN280" s="147">
        <v>1</v>
      </c>
      <c r="AO280" s="147">
        <v>1</v>
      </c>
      <c r="AP280" s="240" t="s">
        <v>1142</v>
      </c>
      <c r="AQ280" s="147">
        <v>5</v>
      </c>
      <c r="AR280" s="147">
        <v>3</v>
      </c>
      <c r="AS280" s="149"/>
      <c r="AT280" s="138">
        <v>44970</v>
      </c>
      <c r="AU280" s="294" t="s">
        <v>2395</v>
      </c>
      <c r="AV280" s="149" t="s">
        <v>3289</v>
      </c>
      <c r="AW280" s="150"/>
      <c r="AX280" s="147" t="s">
        <v>1057</v>
      </c>
      <c r="AY280" s="147"/>
      <c r="AZ280" s="147"/>
      <c r="BA280" s="147" t="s">
        <v>697</v>
      </c>
      <c r="BB280" s="147" t="s">
        <v>697</v>
      </c>
      <c r="BC280" s="147" t="s">
        <v>697</v>
      </c>
      <c r="BD280" s="235" t="s">
        <v>698</v>
      </c>
      <c r="BE280" s="150"/>
      <c r="BF280" s="150"/>
      <c r="BG280" s="237" t="s">
        <v>699</v>
      </c>
      <c r="BH280" s="237" t="s">
        <v>1964</v>
      </c>
      <c r="BI280" s="237" t="s">
        <v>701</v>
      </c>
      <c r="BJ280" s="152"/>
      <c r="BK280" s="152"/>
      <c r="BL280" s="153"/>
      <c r="BM280" s="154"/>
      <c r="BN280" s="111" t="s">
        <v>3283</v>
      </c>
      <c r="BO280" s="131" t="s">
        <v>3282</v>
      </c>
      <c r="BP280" s="131" t="s">
        <v>703</v>
      </c>
      <c r="BQ280" s="116" t="s">
        <v>704</v>
      </c>
      <c r="BR280" s="116" t="s">
        <v>705</v>
      </c>
      <c r="BS280" s="132">
        <v>44967</v>
      </c>
      <c r="BT280" s="133">
        <v>100</v>
      </c>
      <c r="BU280" s="132">
        <v>44967</v>
      </c>
      <c r="BV280" s="132"/>
      <c r="BW280" s="132"/>
      <c r="BX280" s="134"/>
      <c r="BY280" s="134"/>
      <c r="BZ280" s="134"/>
      <c r="CA280" s="132"/>
      <c r="CB280" s="135"/>
      <c r="CC280" s="132"/>
      <c r="CD280" s="132"/>
      <c r="CE280" s="136"/>
      <c r="CF280" s="136"/>
      <c r="CG280" s="136"/>
      <c r="CH280" s="135"/>
      <c r="CI280" s="129" t="s">
        <v>701</v>
      </c>
      <c r="CJ280" s="132">
        <v>44993</v>
      </c>
      <c r="CK280" s="132">
        <v>44993</v>
      </c>
      <c r="CL280" s="132"/>
      <c r="CM280" s="132">
        <v>44993</v>
      </c>
      <c r="CN280" s="133">
        <v>100</v>
      </c>
      <c r="CO280" s="132">
        <v>44993</v>
      </c>
      <c r="CP280" s="132" t="s">
        <v>1610</v>
      </c>
      <c r="CQ280" s="132">
        <v>45039</v>
      </c>
      <c r="CR280" s="132">
        <v>45039</v>
      </c>
      <c r="CS280" s="117"/>
      <c r="CT280" s="132">
        <v>45039</v>
      </c>
      <c r="CU280" s="133">
        <v>100</v>
      </c>
      <c r="CV280" s="132">
        <v>45039</v>
      </c>
      <c r="CW280" s="117" t="s">
        <v>3290</v>
      </c>
      <c r="CX280" s="147" t="s">
        <v>1057</v>
      </c>
      <c r="CY280" s="147"/>
      <c r="CZ280" s="117">
        <v>45039</v>
      </c>
      <c r="DA280" s="117">
        <v>45039</v>
      </c>
      <c r="DB280" s="117"/>
      <c r="DC280" s="117">
        <v>45040</v>
      </c>
      <c r="DD280" s="133">
        <v>100</v>
      </c>
      <c r="DE280" s="117">
        <v>45040</v>
      </c>
      <c r="DF280" s="138" t="s">
        <v>3291</v>
      </c>
      <c r="DG280" s="138">
        <v>45023</v>
      </c>
      <c r="DH280" s="139" t="s">
        <v>4387</v>
      </c>
      <c r="DI280" s="117">
        <v>45044</v>
      </c>
      <c r="DJ280" s="117">
        <v>45044</v>
      </c>
      <c r="DK280" s="117">
        <v>45044</v>
      </c>
      <c r="DL280" s="117">
        <v>45044</v>
      </c>
      <c r="DM280" s="117"/>
      <c r="DN280" s="117"/>
      <c r="DO280" s="117"/>
      <c r="DP280" s="117"/>
      <c r="DQ280" s="140"/>
      <c r="DR280" s="117"/>
      <c r="DS280" s="117"/>
      <c r="DT280" s="117"/>
      <c r="DU280" s="117"/>
      <c r="DV280" s="117"/>
      <c r="DW280" s="117"/>
      <c r="DX280" s="133"/>
      <c r="DY280" s="117"/>
      <c r="DZ280" s="117"/>
      <c r="EA280" s="117">
        <v>45045</v>
      </c>
      <c r="EB280" s="117">
        <v>45045</v>
      </c>
      <c r="EC280" s="117"/>
      <c r="ED280" s="117">
        <v>45045</v>
      </c>
      <c r="EE280" s="116">
        <v>100</v>
      </c>
      <c r="EF280" s="117">
        <v>45045</v>
      </c>
      <c r="EG280" s="117" t="s">
        <v>4567</v>
      </c>
      <c r="EH280" s="117">
        <v>45050</v>
      </c>
      <c r="EI280" s="117">
        <v>45050</v>
      </c>
      <c r="EJ280" s="117">
        <v>45050</v>
      </c>
      <c r="EK280" s="117">
        <v>45051</v>
      </c>
      <c r="EL280" s="116">
        <v>60</v>
      </c>
      <c r="EM280" s="117"/>
      <c r="EN280" s="122" t="s">
        <v>4568</v>
      </c>
      <c r="EO280" s="141"/>
      <c r="EP280" s="141"/>
      <c r="EQ280" s="141"/>
      <c r="ER280" s="141"/>
      <c r="ES280" s="141"/>
      <c r="ET280" s="141"/>
      <c r="EU280" s="141"/>
      <c r="EV280" s="117"/>
      <c r="EW280" s="117"/>
      <c r="EX280" s="117"/>
      <c r="EY280" s="117"/>
      <c r="EZ280" s="117"/>
      <c r="FA280" s="117"/>
      <c r="FB280" s="117"/>
      <c r="FC280" s="117"/>
      <c r="FD280" s="117"/>
      <c r="FE280" s="117"/>
      <c r="FF280" s="117"/>
      <c r="FG280" s="133"/>
      <c r="FH280" s="133"/>
      <c r="FI280" s="117"/>
      <c r="FJ280" s="142"/>
      <c r="FK280" s="142"/>
      <c r="FL280" s="143">
        <v>243347</v>
      </c>
      <c r="FM280" s="143">
        <v>243347</v>
      </c>
      <c r="FN280" s="139" t="s">
        <v>708</v>
      </c>
      <c r="FO280" s="142"/>
      <c r="FP280" s="142"/>
      <c r="FQ280" s="143">
        <v>243347</v>
      </c>
      <c r="FR280" s="143">
        <v>243347</v>
      </c>
      <c r="FS280" s="139" t="s">
        <v>708</v>
      </c>
    </row>
    <row r="281" spans="1:175" ht="20.100000000000001" customHeight="1" x14ac:dyDescent="0.5">
      <c r="A281" s="109">
        <v>280</v>
      </c>
      <c r="B281" s="109" t="s">
        <v>674</v>
      </c>
      <c r="C281" s="109">
        <v>280</v>
      </c>
      <c r="D281" s="110" t="s">
        <v>675</v>
      </c>
      <c r="E281" s="110" t="s">
        <v>676</v>
      </c>
      <c r="F281" s="110" t="s">
        <v>1561</v>
      </c>
      <c r="G281" s="111" t="s">
        <v>399</v>
      </c>
      <c r="H281" s="110" t="s">
        <v>2015</v>
      </c>
      <c r="I281" s="110" t="s">
        <v>3292</v>
      </c>
      <c r="J281" s="110" t="s">
        <v>3293</v>
      </c>
      <c r="K281" s="111" t="s">
        <v>3294</v>
      </c>
      <c r="L281" s="111" t="s">
        <v>3281</v>
      </c>
      <c r="M281" s="111"/>
      <c r="N281" s="111" t="s">
        <v>1565</v>
      </c>
      <c r="O281" s="111" t="s">
        <v>3295</v>
      </c>
      <c r="P281" s="113">
        <v>15.253531000000001</v>
      </c>
      <c r="Q281" s="113">
        <v>99.471620999999999</v>
      </c>
      <c r="R281" s="114" t="s">
        <v>3296</v>
      </c>
      <c r="S281" s="114" t="s">
        <v>3297</v>
      </c>
      <c r="T281" s="115" t="s">
        <v>3298</v>
      </c>
      <c r="U281" s="115" t="s">
        <v>3299</v>
      </c>
      <c r="V281" s="115"/>
      <c r="W281" s="239" t="s">
        <v>3300</v>
      </c>
      <c r="X281" s="239"/>
      <c r="Y281" s="115"/>
      <c r="Z281" s="181"/>
      <c r="AA281" s="181"/>
      <c r="AB281" s="239"/>
      <c r="AC281" s="239"/>
      <c r="AD281" s="166" t="s">
        <v>1313</v>
      </c>
      <c r="AE281" s="166" t="s">
        <v>1314</v>
      </c>
      <c r="AF281" s="117" t="s">
        <v>690</v>
      </c>
      <c r="AG281" s="132">
        <v>44966</v>
      </c>
      <c r="AH281" s="118" t="s">
        <v>691</v>
      </c>
      <c r="AI281" s="118" t="s">
        <v>692</v>
      </c>
      <c r="AJ281" s="145">
        <v>12</v>
      </c>
      <c r="AK281" s="146">
        <v>12</v>
      </c>
      <c r="AL281" s="146">
        <v>3</v>
      </c>
      <c r="AM281" s="146">
        <v>144</v>
      </c>
      <c r="AN281" s="147">
        <v>1</v>
      </c>
      <c r="AO281" s="147">
        <v>1</v>
      </c>
      <c r="AP281" s="116" t="s">
        <v>1142</v>
      </c>
      <c r="AQ281" s="147" t="s">
        <v>1368</v>
      </c>
      <c r="AR281" s="147">
        <v>3</v>
      </c>
      <c r="AS281" s="149"/>
      <c r="AT281" s="138">
        <v>44967</v>
      </c>
      <c r="AU281" s="366" t="s">
        <v>3301</v>
      </c>
      <c r="AV281" s="149" t="s">
        <v>696</v>
      </c>
      <c r="AW281" s="235"/>
      <c r="AX281" s="236"/>
      <c r="AY281" s="236"/>
      <c r="AZ281" s="236"/>
      <c r="BA281" s="147"/>
      <c r="BB281" s="147" t="s">
        <v>697</v>
      </c>
      <c r="BC281" s="147" t="s">
        <v>697</v>
      </c>
      <c r="BD281" s="150"/>
      <c r="BE281" s="150" t="s">
        <v>3302</v>
      </c>
      <c r="BF281" s="158">
        <v>1</v>
      </c>
      <c r="BG281" s="237" t="s">
        <v>699</v>
      </c>
      <c r="BH281" s="237" t="s">
        <v>1964</v>
      </c>
      <c r="BI281" s="237" t="s">
        <v>701</v>
      </c>
      <c r="BJ281" s="152"/>
      <c r="BK281" s="152"/>
      <c r="BL281" s="153"/>
      <c r="BM281" s="154"/>
      <c r="BN281" s="111" t="s">
        <v>3295</v>
      </c>
      <c r="BO281" s="226" t="s">
        <v>3295</v>
      </c>
      <c r="BP281" s="130"/>
      <c r="BQ281" s="116" t="s">
        <v>704</v>
      </c>
      <c r="BR281" s="116" t="s">
        <v>705</v>
      </c>
      <c r="BS281" s="132">
        <v>44966</v>
      </c>
      <c r="BT281" s="133">
        <v>100</v>
      </c>
      <c r="BU281" s="132">
        <v>44966</v>
      </c>
      <c r="BV281" s="132"/>
      <c r="BW281" s="132"/>
      <c r="BX281" s="134"/>
      <c r="BY281" s="134"/>
      <c r="BZ281" s="134"/>
      <c r="CA281" s="132"/>
      <c r="CB281" s="135"/>
      <c r="CC281" s="132"/>
      <c r="CD281" s="132"/>
      <c r="CE281" s="136"/>
      <c r="CF281" s="136"/>
      <c r="CG281" s="136"/>
      <c r="CH281" s="135"/>
      <c r="CI281" s="129" t="s">
        <v>701</v>
      </c>
      <c r="CJ281" s="132">
        <v>44993</v>
      </c>
      <c r="CK281" s="132">
        <v>44993</v>
      </c>
      <c r="CL281" s="132"/>
      <c r="CM281" s="132">
        <v>44993</v>
      </c>
      <c r="CN281" s="133">
        <v>100</v>
      </c>
      <c r="CO281" s="132">
        <v>44993</v>
      </c>
      <c r="CP281" s="132" t="s">
        <v>1610</v>
      </c>
      <c r="CQ281" s="132">
        <v>45038</v>
      </c>
      <c r="CR281" s="132">
        <v>45038</v>
      </c>
      <c r="CS281" s="117"/>
      <c r="CT281" s="132">
        <v>45038</v>
      </c>
      <c r="CU281" s="133">
        <v>100</v>
      </c>
      <c r="CV281" s="132">
        <v>45038</v>
      </c>
      <c r="CW281" s="117" t="s">
        <v>3290</v>
      </c>
      <c r="CX281" s="236"/>
      <c r="CY281" s="236"/>
      <c r="CZ281" s="117">
        <v>45034</v>
      </c>
      <c r="DA281" s="117">
        <v>45034</v>
      </c>
      <c r="DB281" s="117"/>
      <c r="DC281" s="117">
        <v>45034</v>
      </c>
      <c r="DD281" s="133">
        <v>100</v>
      </c>
      <c r="DE281" s="117">
        <v>45034</v>
      </c>
      <c r="DF281" s="138"/>
      <c r="DG281" s="138">
        <v>45023</v>
      </c>
      <c r="DH281" s="139" t="s">
        <v>4387</v>
      </c>
      <c r="DI281" s="117">
        <v>45044</v>
      </c>
      <c r="DJ281" s="117">
        <v>45044</v>
      </c>
      <c r="DK281" s="117">
        <v>45044</v>
      </c>
      <c r="DL281" s="117">
        <v>45044</v>
      </c>
      <c r="DM281" s="117"/>
      <c r="DN281" s="117"/>
      <c r="DO281" s="117"/>
      <c r="DP281" s="117"/>
      <c r="DQ281" s="140"/>
      <c r="DR281" s="117"/>
      <c r="DS281" s="117"/>
      <c r="DT281" s="117"/>
      <c r="DU281" s="117"/>
      <c r="DV281" s="117"/>
      <c r="DW281" s="117"/>
      <c r="DX281" s="133"/>
      <c r="DY281" s="117"/>
      <c r="DZ281" s="117"/>
      <c r="EA281" s="117">
        <v>45045</v>
      </c>
      <c r="EB281" s="117">
        <v>45045</v>
      </c>
      <c r="EC281" s="117"/>
      <c r="ED281" s="117">
        <v>45045</v>
      </c>
      <c r="EE281" s="116">
        <v>100</v>
      </c>
      <c r="EF281" s="117">
        <v>45045</v>
      </c>
      <c r="EG281" s="117" t="s">
        <v>4567</v>
      </c>
      <c r="EH281" s="117">
        <v>45051</v>
      </c>
      <c r="EI281" s="117">
        <v>45051</v>
      </c>
      <c r="EJ281" s="117">
        <v>45051</v>
      </c>
      <c r="EK281" s="117">
        <v>45052</v>
      </c>
      <c r="EL281" s="116">
        <v>60</v>
      </c>
      <c r="EM281" s="117"/>
      <c r="EN281" s="122" t="s">
        <v>4569</v>
      </c>
      <c r="EO281" s="141"/>
      <c r="EP281" s="141"/>
      <c r="EQ281" s="141"/>
      <c r="ER281" s="141"/>
      <c r="ES281" s="141"/>
      <c r="ET281" s="141"/>
      <c r="EU281" s="141"/>
      <c r="EV281" s="117"/>
      <c r="EW281" s="117"/>
      <c r="EX281" s="117"/>
      <c r="EY281" s="117"/>
      <c r="EZ281" s="117"/>
      <c r="FA281" s="117"/>
      <c r="FB281" s="117"/>
      <c r="FC281" s="117"/>
      <c r="FD281" s="117"/>
      <c r="FE281" s="117"/>
      <c r="FF281" s="117"/>
      <c r="FG281" s="133"/>
      <c r="FH281" s="133"/>
      <c r="FI281" s="117"/>
      <c r="FJ281" s="142"/>
      <c r="FK281" s="142"/>
      <c r="FL281" s="143">
        <v>243347</v>
      </c>
      <c r="FM281" s="143">
        <v>243347</v>
      </c>
      <c r="FN281" s="139" t="s">
        <v>708</v>
      </c>
      <c r="FO281" s="142"/>
      <c r="FP281" s="142"/>
      <c r="FQ281" s="143">
        <v>243347</v>
      </c>
      <c r="FR281" s="143">
        <v>243347</v>
      </c>
      <c r="FS281" s="139" t="s">
        <v>708</v>
      </c>
    </row>
    <row r="282" spans="1:175" ht="20.100000000000001" customHeight="1" x14ac:dyDescent="0.5">
      <c r="A282" s="109">
        <v>281</v>
      </c>
      <c r="B282" s="109" t="s">
        <v>674</v>
      </c>
      <c r="C282" s="109">
        <v>281</v>
      </c>
      <c r="D282" s="110" t="s">
        <v>675</v>
      </c>
      <c r="E282" s="110" t="s">
        <v>676</v>
      </c>
      <c r="F282" s="110" t="s">
        <v>1561</v>
      </c>
      <c r="G282" s="111" t="s">
        <v>399</v>
      </c>
      <c r="H282" s="110" t="s">
        <v>3303</v>
      </c>
      <c r="I282" s="110" t="s">
        <v>3304</v>
      </c>
      <c r="J282" s="110" t="s">
        <v>3305</v>
      </c>
      <c r="K282" s="111" t="s">
        <v>3306</v>
      </c>
      <c r="L282" s="111" t="s">
        <v>3307</v>
      </c>
      <c r="M282" s="111"/>
      <c r="N282" s="111" t="s">
        <v>1565</v>
      </c>
      <c r="O282" s="111" t="s">
        <v>3308</v>
      </c>
      <c r="P282" s="113">
        <v>15.395547000000001</v>
      </c>
      <c r="Q282" s="113">
        <v>99.915412000000003</v>
      </c>
      <c r="R282" s="114" t="s">
        <v>3309</v>
      </c>
      <c r="S282" s="114" t="s">
        <v>3310</v>
      </c>
      <c r="T282" s="115" t="s">
        <v>3311</v>
      </c>
      <c r="U282" s="115" t="s">
        <v>3312</v>
      </c>
      <c r="V282" s="115"/>
      <c r="W282" s="115"/>
      <c r="X282" s="115"/>
      <c r="Y282" s="115"/>
      <c r="Z282" s="181"/>
      <c r="AA282" s="181"/>
      <c r="AB282" s="115"/>
      <c r="AC282" s="115"/>
      <c r="AD282" s="166" t="s">
        <v>1313</v>
      </c>
      <c r="AE282" s="166" t="s">
        <v>1314</v>
      </c>
      <c r="AF282" s="117" t="s">
        <v>690</v>
      </c>
      <c r="AG282" s="132">
        <v>44965</v>
      </c>
      <c r="AH282" s="118" t="s">
        <v>691</v>
      </c>
      <c r="AI282" s="118" t="s">
        <v>692</v>
      </c>
      <c r="AJ282" s="145">
        <v>6</v>
      </c>
      <c r="AK282" s="146">
        <v>9</v>
      </c>
      <c r="AL282" s="146">
        <v>3</v>
      </c>
      <c r="AM282" s="146">
        <v>54</v>
      </c>
      <c r="AN282" s="147">
        <v>1</v>
      </c>
      <c r="AO282" s="147">
        <v>1</v>
      </c>
      <c r="AP282" s="116" t="s">
        <v>3313</v>
      </c>
      <c r="AQ282" s="147" t="s">
        <v>848</v>
      </c>
      <c r="AR282" s="147">
        <v>3</v>
      </c>
      <c r="AS282" s="149"/>
      <c r="AT282" s="138">
        <v>44967</v>
      </c>
      <c r="AU282" s="366" t="s">
        <v>3301</v>
      </c>
      <c r="AV282" s="149" t="s">
        <v>696</v>
      </c>
      <c r="AW282" s="235"/>
      <c r="AX282" s="147" t="s">
        <v>1057</v>
      </c>
      <c r="AY282" s="236"/>
      <c r="AZ282" s="236"/>
      <c r="BA282" s="147" t="s">
        <v>697</v>
      </c>
      <c r="BB282" s="147"/>
      <c r="BC282" s="236"/>
      <c r="BD282" s="235" t="s">
        <v>698</v>
      </c>
      <c r="BE282" s="235"/>
      <c r="BF282" s="235"/>
      <c r="BG282" s="237" t="s">
        <v>699</v>
      </c>
      <c r="BH282" s="237" t="s">
        <v>1964</v>
      </c>
      <c r="BI282" s="237" t="s">
        <v>701</v>
      </c>
      <c r="BJ282" s="238"/>
      <c r="BK282" s="238"/>
      <c r="BL282" s="170" t="s">
        <v>3120</v>
      </c>
      <c r="BM282" s="154"/>
      <c r="BN282" s="111" t="s">
        <v>3308</v>
      </c>
      <c r="BO282" s="131" t="s">
        <v>3314</v>
      </c>
      <c r="BP282" s="131" t="s">
        <v>703</v>
      </c>
      <c r="BQ282" s="116" t="s">
        <v>704</v>
      </c>
      <c r="BR282" s="116" t="s">
        <v>705</v>
      </c>
      <c r="BS282" s="132">
        <v>44965</v>
      </c>
      <c r="BT282" s="133">
        <v>100</v>
      </c>
      <c r="BU282" s="132">
        <v>44965</v>
      </c>
      <c r="BV282" s="132"/>
      <c r="BW282" s="132"/>
      <c r="BX282" s="134"/>
      <c r="BY282" s="134"/>
      <c r="BZ282" s="134"/>
      <c r="CA282" s="132"/>
      <c r="CB282" s="135"/>
      <c r="CC282" s="132"/>
      <c r="CD282" s="132"/>
      <c r="CE282" s="136"/>
      <c r="CF282" s="136"/>
      <c r="CG282" s="136"/>
      <c r="CH282" s="135"/>
      <c r="CI282" s="129" t="s">
        <v>701</v>
      </c>
      <c r="CJ282" s="117">
        <v>45013</v>
      </c>
      <c r="CK282" s="117">
        <v>45013</v>
      </c>
      <c r="CL282" s="132"/>
      <c r="CM282" s="117">
        <v>45013</v>
      </c>
      <c r="CN282" s="133">
        <v>100</v>
      </c>
      <c r="CO282" s="117">
        <v>45013</v>
      </c>
      <c r="CP282" s="117"/>
      <c r="CQ282" s="137" t="s">
        <v>4382</v>
      </c>
      <c r="CR282" s="132"/>
      <c r="CS282" s="117"/>
      <c r="CT282" s="132"/>
      <c r="CU282" s="133"/>
      <c r="CV282" s="137" t="s">
        <v>4382</v>
      </c>
      <c r="CW282" s="117"/>
      <c r="CX282" s="147" t="s">
        <v>1057</v>
      </c>
      <c r="CY282" s="236"/>
      <c r="CZ282" s="117">
        <v>45013</v>
      </c>
      <c r="DA282" s="117">
        <v>45013</v>
      </c>
      <c r="DB282" s="117"/>
      <c r="DC282" s="117">
        <v>45013</v>
      </c>
      <c r="DD282" s="133">
        <v>100</v>
      </c>
      <c r="DE282" s="117">
        <v>45013</v>
      </c>
      <c r="DF282" s="138"/>
      <c r="DG282" s="138">
        <v>45007</v>
      </c>
      <c r="DH282" s="139" t="s">
        <v>4446</v>
      </c>
      <c r="DI282" s="117">
        <v>45043</v>
      </c>
      <c r="DJ282" s="117">
        <v>45043</v>
      </c>
      <c r="DK282" s="117">
        <v>45043</v>
      </c>
      <c r="DL282" s="117">
        <v>45043</v>
      </c>
      <c r="DM282" s="117"/>
      <c r="DN282" s="117"/>
      <c r="DO282" s="117"/>
      <c r="DP282" s="117"/>
      <c r="DQ282" s="140"/>
      <c r="DR282" s="117"/>
      <c r="DS282" s="117"/>
      <c r="DT282" s="117"/>
      <c r="DU282" s="117"/>
      <c r="DV282" s="117"/>
      <c r="DW282" s="117"/>
      <c r="DX282" s="133"/>
      <c r="DY282" s="117"/>
      <c r="DZ282" s="117"/>
      <c r="EA282" s="117">
        <v>45043</v>
      </c>
      <c r="EB282" s="117">
        <v>45043</v>
      </c>
      <c r="EC282" s="117"/>
      <c r="ED282" s="117">
        <v>45043</v>
      </c>
      <c r="EE282" s="116">
        <v>100</v>
      </c>
      <c r="EF282" s="117">
        <v>45043</v>
      </c>
      <c r="EG282" s="117" t="s">
        <v>4570</v>
      </c>
      <c r="EH282" s="117">
        <v>45043</v>
      </c>
      <c r="EI282" s="117">
        <v>45043</v>
      </c>
      <c r="EJ282" s="117">
        <v>45043</v>
      </c>
      <c r="EK282" s="117">
        <v>45044</v>
      </c>
      <c r="EL282" s="116">
        <v>60</v>
      </c>
      <c r="EM282" s="117"/>
      <c r="EN282" s="122" t="s">
        <v>4570</v>
      </c>
      <c r="EO282" s="141"/>
      <c r="EP282" s="141"/>
      <c r="EQ282" s="141"/>
      <c r="ER282" s="141"/>
      <c r="ES282" s="141"/>
      <c r="ET282" s="141"/>
      <c r="EU282" s="141"/>
      <c r="EV282" s="117"/>
      <c r="EW282" s="117"/>
      <c r="EX282" s="117"/>
      <c r="EY282" s="117"/>
      <c r="EZ282" s="117"/>
      <c r="FA282" s="117"/>
      <c r="FB282" s="117"/>
      <c r="FC282" s="117"/>
      <c r="FD282" s="117"/>
      <c r="FE282" s="117"/>
      <c r="FF282" s="117"/>
      <c r="FG282" s="133"/>
      <c r="FH282" s="133"/>
      <c r="FI282" s="117"/>
      <c r="FJ282" s="142"/>
      <c r="FK282" s="142"/>
      <c r="FL282" s="143"/>
      <c r="FM282" s="143"/>
      <c r="FN282" s="139"/>
      <c r="FO282" s="142"/>
      <c r="FP282" s="142"/>
      <c r="FQ282" s="143"/>
      <c r="FR282" s="143"/>
      <c r="FS282" s="139"/>
    </row>
    <row r="283" spans="1:175" ht="20.100000000000001" customHeight="1" x14ac:dyDescent="0.5">
      <c r="A283" s="109">
        <v>282</v>
      </c>
      <c r="B283" s="109" t="s">
        <v>674</v>
      </c>
      <c r="C283" s="109">
        <v>282</v>
      </c>
      <c r="D283" s="110" t="s">
        <v>675</v>
      </c>
      <c r="E283" s="110" t="s">
        <v>676</v>
      </c>
      <c r="F283" s="110" t="s">
        <v>1561</v>
      </c>
      <c r="G283" s="111" t="s">
        <v>399</v>
      </c>
      <c r="H283" s="110" t="s">
        <v>3315</v>
      </c>
      <c r="I283" s="110" t="s">
        <v>3316</v>
      </c>
      <c r="J283" s="110" t="s">
        <v>3317</v>
      </c>
      <c r="K283" s="111" t="s">
        <v>3318</v>
      </c>
      <c r="L283" s="111" t="s">
        <v>3307</v>
      </c>
      <c r="M283" s="111"/>
      <c r="N283" s="111" t="s">
        <v>1565</v>
      </c>
      <c r="O283" s="111" t="s">
        <v>3320</v>
      </c>
      <c r="P283" s="113">
        <v>15.447701</v>
      </c>
      <c r="Q283" s="113">
        <v>99.769456000000005</v>
      </c>
      <c r="R283" s="114" t="s">
        <v>3321</v>
      </c>
      <c r="S283" s="114" t="s">
        <v>3322</v>
      </c>
      <c r="T283" s="115" t="s">
        <v>3323</v>
      </c>
      <c r="U283" s="115" t="s">
        <v>3324</v>
      </c>
      <c r="V283" s="115"/>
      <c r="W283" s="115"/>
      <c r="X283" s="115"/>
      <c r="Y283" s="115"/>
      <c r="Z283" s="181"/>
      <c r="AA283" s="181"/>
      <c r="AB283" s="115"/>
      <c r="AC283" s="115"/>
      <c r="AD283" s="166" t="s">
        <v>1313</v>
      </c>
      <c r="AE283" s="166" t="s">
        <v>1314</v>
      </c>
      <c r="AF283" s="117" t="s">
        <v>690</v>
      </c>
      <c r="AG283" s="132">
        <v>44965</v>
      </c>
      <c r="AH283" s="118" t="s">
        <v>691</v>
      </c>
      <c r="AI283" s="118" t="s">
        <v>692</v>
      </c>
      <c r="AJ283" s="145">
        <v>6</v>
      </c>
      <c r="AK283" s="146">
        <v>8</v>
      </c>
      <c r="AL283" s="146">
        <v>3</v>
      </c>
      <c r="AM283" s="146">
        <v>48</v>
      </c>
      <c r="AN283" s="147">
        <v>1</v>
      </c>
      <c r="AO283" s="147">
        <v>2</v>
      </c>
      <c r="AP283" s="116" t="s">
        <v>974</v>
      </c>
      <c r="AQ283" s="147" t="s">
        <v>752</v>
      </c>
      <c r="AR283" s="147">
        <v>3</v>
      </c>
      <c r="AS283" s="149"/>
      <c r="AT283" s="138">
        <v>44967</v>
      </c>
      <c r="AU283" s="366" t="s">
        <v>3301</v>
      </c>
      <c r="AV283" s="234" t="s">
        <v>725</v>
      </c>
      <c r="AW283" s="235"/>
      <c r="AX283" s="236"/>
      <c r="AY283" s="236"/>
      <c r="AZ283" s="236"/>
      <c r="BA283" s="147"/>
      <c r="BB283" s="147" t="s">
        <v>697</v>
      </c>
      <c r="BC283" s="236"/>
      <c r="BD283" s="235" t="s">
        <v>698</v>
      </c>
      <c r="BE283" s="235"/>
      <c r="BF283" s="235"/>
      <c r="BG283" s="237" t="s">
        <v>699</v>
      </c>
      <c r="BH283" s="262" t="s">
        <v>1964</v>
      </c>
      <c r="BI283" s="237" t="s">
        <v>701</v>
      </c>
      <c r="BJ283" s="238"/>
      <c r="BK283" s="238"/>
      <c r="BL283" s="153"/>
      <c r="BM283" s="154"/>
      <c r="BN283" s="111" t="s">
        <v>3320</v>
      </c>
      <c r="BO283" s="131" t="s">
        <v>3319</v>
      </c>
      <c r="BP283" s="131" t="s">
        <v>703</v>
      </c>
      <c r="BQ283" s="116" t="s">
        <v>704</v>
      </c>
      <c r="BR283" s="116" t="s">
        <v>705</v>
      </c>
      <c r="BS283" s="132">
        <v>44965</v>
      </c>
      <c r="BT283" s="133">
        <v>100</v>
      </c>
      <c r="BU283" s="132">
        <v>44965</v>
      </c>
      <c r="BV283" s="132"/>
      <c r="BW283" s="132"/>
      <c r="BX283" s="134"/>
      <c r="BY283" s="134"/>
      <c r="BZ283" s="134"/>
      <c r="CA283" s="132"/>
      <c r="CB283" s="135"/>
      <c r="CC283" s="132"/>
      <c r="CD283" s="132"/>
      <c r="CE283" s="136"/>
      <c r="CF283" s="136"/>
      <c r="CG283" s="136"/>
      <c r="CH283" s="135"/>
      <c r="CI283" s="129" t="s">
        <v>701</v>
      </c>
      <c r="CJ283" s="132">
        <v>44986</v>
      </c>
      <c r="CK283" s="132">
        <v>44986</v>
      </c>
      <c r="CL283" s="132"/>
      <c r="CM283" s="132">
        <v>44986</v>
      </c>
      <c r="CN283" s="133">
        <v>100</v>
      </c>
      <c r="CO283" s="132">
        <v>44986</v>
      </c>
      <c r="CP283" s="132"/>
      <c r="CQ283" s="137" t="s">
        <v>706</v>
      </c>
      <c r="CR283" s="132"/>
      <c r="CS283" s="117"/>
      <c r="CT283" s="132"/>
      <c r="CU283" s="133"/>
      <c r="CV283" s="137" t="s">
        <v>4382</v>
      </c>
      <c r="CW283" s="117"/>
      <c r="CX283" s="236"/>
      <c r="CY283" s="236"/>
      <c r="CZ283" s="117">
        <v>45015</v>
      </c>
      <c r="DA283" s="117">
        <v>45015</v>
      </c>
      <c r="DB283" s="117"/>
      <c r="DC283" s="117">
        <v>45015</v>
      </c>
      <c r="DD283" s="133">
        <v>100</v>
      </c>
      <c r="DE283" s="117">
        <v>45015</v>
      </c>
      <c r="DF283" s="138"/>
      <c r="DG283" s="138">
        <v>45019</v>
      </c>
      <c r="DH283" s="139" t="s">
        <v>4413</v>
      </c>
      <c r="DI283" s="117">
        <v>45050</v>
      </c>
      <c r="DJ283" s="117">
        <v>45050</v>
      </c>
      <c r="DK283" s="117">
        <v>45050</v>
      </c>
      <c r="DL283" s="117">
        <v>45050</v>
      </c>
      <c r="DM283" s="117"/>
      <c r="DN283" s="117"/>
      <c r="DO283" s="117"/>
      <c r="DP283" s="117"/>
      <c r="DQ283" s="140"/>
      <c r="DR283" s="117"/>
      <c r="DS283" s="117"/>
      <c r="DT283" s="117"/>
      <c r="DU283" s="117"/>
      <c r="DV283" s="117"/>
      <c r="DW283" s="117"/>
      <c r="DX283" s="133"/>
      <c r="DY283" s="117"/>
      <c r="DZ283" s="117"/>
      <c r="EA283" s="117">
        <v>45042</v>
      </c>
      <c r="EB283" s="117">
        <v>45042</v>
      </c>
      <c r="EC283" s="117"/>
      <c r="ED283" s="117">
        <v>45042</v>
      </c>
      <c r="EE283" s="116">
        <v>100</v>
      </c>
      <c r="EF283" s="117">
        <v>45042</v>
      </c>
      <c r="EG283" s="117" t="s">
        <v>4522</v>
      </c>
      <c r="EH283" s="117">
        <v>45051</v>
      </c>
      <c r="EI283" s="117">
        <v>45051</v>
      </c>
      <c r="EJ283" s="117">
        <v>45051</v>
      </c>
      <c r="EK283" s="117">
        <v>45052</v>
      </c>
      <c r="EL283" s="116">
        <v>60</v>
      </c>
      <c r="EM283" s="117"/>
      <c r="EN283" s="122" t="s">
        <v>4571</v>
      </c>
      <c r="EO283" s="141"/>
      <c r="EP283" s="141"/>
      <c r="EQ283" s="141"/>
      <c r="ER283" s="141"/>
      <c r="ES283" s="141"/>
      <c r="ET283" s="141"/>
      <c r="EU283" s="141"/>
      <c r="EV283" s="117"/>
      <c r="EW283" s="117"/>
      <c r="EX283" s="117"/>
      <c r="EY283" s="117"/>
      <c r="EZ283" s="117"/>
      <c r="FA283" s="117"/>
      <c r="FB283" s="117"/>
      <c r="FC283" s="117"/>
      <c r="FD283" s="117"/>
      <c r="FE283" s="117"/>
      <c r="FF283" s="117"/>
      <c r="FG283" s="133"/>
      <c r="FH283" s="133"/>
      <c r="FI283" s="117"/>
      <c r="FJ283" s="142"/>
      <c r="FK283" s="142"/>
      <c r="FL283" s="143">
        <v>243350</v>
      </c>
      <c r="FM283" s="143">
        <v>243350</v>
      </c>
      <c r="FN283" s="139" t="s">
        <v>708</v>
      </c>
      <c r="FO283" s="142"/>
      <c r="FP283" s="142"/>
      <c r="FQ283" s="143">
        <v>243350</v>
      </c>
      <c r="FR283" s="143">
        <v>243350</v>
      </c>
      <c r="FS283" s="157" t="s">
        <v>729</v>
      </c>
    </row>
    <row r="284" spans="1:175" ht="20.100000000000001" customHeight="1" x14ac:dyDescent="0.5">
      <c r="A284" s="109">
        <v>283</v>
      </c>
      <c r="B284" s="109" t="s">
        <v>674</v>
      </c>
      <c r="C284" s="109">
        <v>283</v>
      </c>
      <c r="D284" s="110" t="s">
        <v>675</v>
      </c>
      <c r="E284" s="110" t="s">
        <v>676</v>
      </c>
      <c r="F284" s="110" t="s">
        <v>1561</v>
      </c>
      <c r="G284" s="111" t="s">
        <v>399</v>
      </c>
      <c r="H284" s="110" t="s">
        <v>2015</v>
      </c>
      <c r="I284" s="110" t="s">
        <v>3325</v>
      </c>
      <c r="J284" s="110" t="s">
        <v>4572</v>
      </c>
      <c r="K284" s="111" t="s">
        <v>3326</v>
      </c>
      <c r="L284" s="111" t="s">
        <v>3281</v>
      </c>
      <c r="M284" s="111"/>
      <c r="N284" s="111" t="s">
        <v>1565</v>
      </c>
      <c r="O284" s="111" t="s">
        <v>3328</v>
      </c>
      <c r="P284" s="113">
        <v>15.0895914</v>
      </c>
      <c r="Q284" s="113">
        <v>99.563881800000004</v>
      </c>
      <c r="R284" s="114" t="s">
        <v>3329</v>
      </c>
      <c r="S284" s="114" t="s">
        <v>3330</v>
      </c>
      <c r="T284" s="115" t="s">
        <v>3331</v>
      </c>
      <c r="U284" s="115" t="s">
        <v>3332</v>
      </c>
      <c r="V284" s="115"/>
      <c r="W284" s="115"/>
      <c r="X284" s="115"/>
      <c r="Y284" s="115"/>
      <c r="Z284" s="181"/>
      <c r="AA284" s="181"/>
      <c r="AB284" s="115"/>
      <c r="AC284" s="115"/>
      <c r="AD284" s="166" t="s">
        <v>1313</v>
      </c>
      <c r="AE284" s="166" t="s">
        <v>1314</v>
      </c>
      <c r="AF284" s="117" t="s">
        <v>690</v>
      </c>
      <c r="AG284" s="132">
        <v>44966</v>
      </c>
      <c r="AH284" s="118" t="s">
        <v>691</v>
      </c>
      <c r="AI284" s="118" t="s">
        <v>692</v>
      </c>
      <c r="AJ284" s="145">
        <v>6</v>
      </c>
      <c r="AK284" s="146">
        <v>9</v>
      </c>
      <c r="AL284" s="146">
        <v>3.5</v>
      </c>
      <c r="AM284" s="146">
        <v>54</v>
      </c>
      <c r="AN284" s="147">
        <v>1</v>
      </c>
      <c r="AO284" s="147">
        <v>1</v>
      </c>
      <c r="AP284" s="116" t="s">
        <v>3333</v>
      </c>
      <c r="AQ284" s="326" t="s">
        <v>1963</v>
      </c>
      <c r="AR284" s="147">
        <v>3</v>
      </c>
      <c r="AS284" s="149"/>
      <c r="AT284" s="138">
        <v>44967</v>
      </c>
      <c r="AU284" s="366" t="s">
        <v>3301</v>
      </c>
      <c r="AV284" s="234" t="s">
        <v>725</v>
      </c>
      <c r="AW284" s="150" t="s">
        <v>1386</v>
      </c>
      <c r="AX284" s="236"/>
      <c r="AY284" s="236"/>
      <c r="AZ284" s="236"/>
      <c r="BA284" s="147"/>
      <c r="BB284" s="147"/>
      <c r="BC284" s="236"/>
      <c r="BD284" s="235"/>
      <c r="BE284" s="235"/>
      <c r="BF284" s="235"/>
      <c r="BG284" s="237" t="s">
        <v>699</v>
      </c>
      <c r="BH284" s="163" t="s">
        <v>1964</v>
      </c>
      <c r="BI284" s="237" t="s">
        <v>701</v>
      </c>
      <c r="BJ284" s="238"/>
      <c r="BK284" s="238"/>
      <c r="BL284" s="153"/>
      <c r="BM284" s="154"/>
      <c r="BN284" s="111" t="s">
        <v>3328</v>
      </c>
      <c r="BO284" s="131" t="s">
        <v>3327</v>
      </c>
      <c r="BP284" s="131" t="s">
        <v>703</v>
      </c>
      <c r="BQ284" s="116" t="s">
        <v>704</v>
      </c>
      <c r="BR284" s="116" t="s">
        <v>705</v>
      </c>
      <c r="BS284" s="132">
        <v>44966</v>
      </c>
      <c r="BT284" s="133">
        <v>100</v>
      </c>
      <c r="BU284" s="132">
        <v>44966</v>
      </c>
      <c r="BV284" s="132"/>
      <c r="BW284" s="132"/>
      <c r="BX284" s="134"/>
      <c r="BY284" s="134"/>
      <c r="BZ284" s="134"/>
      <c r="CA284" s="132"/>
      <c r="CB284" s="135"/>
      <c r="CC284" s="132"/>
      <c r="CD284" s="132"/>
      <c r="CE284" s="136"/>
      <c r="CF284" s="136"/>
      <c r="CG284" s="136"/>
      <c r="CH284" s="135"/>
      <c r="CI284" s="129" t="s">
        <v>701</v>
      </c>
      <c r="CJ284" s="132">
        <v>44986</v>
      </c>
      <c r="CK284" s="132">
        <v>44986</v>
      </c>
      <c r="CL284" s="132"/>
      <c r="CM284" s="132">
        <v>44986</v>
      </c>
      <c r="CN284" s="133">
        <v>100</v>
      </c>
      <c r="CO284" s="132">
        <v>44986</v>
      </c>
      <c r="CP284" s="132"/>
      <c r="CQ284" s="434"/>
      <c r="CR284" s="435"/>
      <c r="CS284" s="436"/>
      <c r="CT284" s="435"/>
      <c r="CU284" s="437"/>
      <c r="CV284" s="434"/>
      <c r="CW284" s="117"/>
      <c r="CX284" s="236"/>
      <c r="CY284" s="236"/>
      <c r="CZ284" s="117">
        <v>45023</v>
      </c>
      <c r="DA284" s="117">
        <v>45023</v>
      </c>
      <c r="DB284" s="117"/>
      <c r="DC284" s="117">
        <v>45023</v>
      </c>
      <c r="DD284" s="133">
        <v>100</v>
      </c>
      <c r="DE284" s="117">
        <v>45023</v>
      </c>
      <c r="DF284" s="138"/>
      <c r="DG284" s="138">
        <v>45007</v>
      </c>
      <c r="DH284" s="139" t="s">
        <v>4446</v>
      </c>
      <c r="DI284" s="117">
        <v>45044</v>
      </c>
      <c r="DJ284" s="117">
        <v>45044</v>
      </c>
      <c r="DK284" s="117">
        <v>45044</v>
      </c>
      <c r="DL284" s="117">
        <v>45044</v>
      </c>
      <c r="DM284" s="117"/>
      <c r="DN284" s="117"/>
      <c r="DO284" s="117"/>
      <c r="DP284" s="117"/>
      <c r="DQ284" s="140"/>
      <c r="DR284" s="117"/>
      <c r="DS284" s="117"/>
      <c r="DT284" s="117"/>
      <c r="DU284" s="117"/>
      <c r="DV284" s="117"/>
      <c r="DW284" s="117"/>
      <c r="DX284" s="133"/>
      <c r="DY284" s="117"/>
      <c r="DZ284" s="117"/>
      <c r="EA284" s="117">
        <v>45042</v>
      </c>
      <c r="EB284" s="117">
        <v>45042</v>
      </c>
      <c r="EC284" s="117"/>
      <c r="ED284" s="117">
        <v>45042</v>
      </c>
      <c r="EE284" s="116">
        <v>100</v>
      </c>
      <c r="EF284" s="117">
        <v>45042</v>
      </c>
      <c r="EG284" s="117" t="s">
        <v>4465</v>
      </c>
      <c r="EH284" s="117">
        <v>45050</v>
      </c>
      <c r="EI284" s="117">
        <v>45050</v>
      </c>
      <c r="EJ284" s="117"/>
      <c r="EK284" s="117">
        <v>45050</v>
      </c>
      <c r="EL284" s="204">
        <v>100</v>
      </c>
      <c r="EM284" s="117">
        <v>45050</v>
      </c>
      <c r="EN284" s="122" t="s">
        <v>4573</v>
      </c>
      <c r="EO284" s="141"/>
      <c r="EP284" s="141"/>
      <c r="EQ284" s="141"/>
      <c r="ER284" s="141"/>
      <c r="ES284" s="141"/>
      <c r="ET284" s="141"/>
      <c r="EU284" s="141"/>
      <c r="EV284" s="117"/>
      <c r="EW284" s="117"/>
      <c r="EX284" s="117"/>
      <c r="EY284" s="117"/>
      <c r="EZ284" s="117"/>
      <c r="FA284" s="117"/>
      <c r="FB284" s="117"/>
      <c r="FC284" s="117"/>
      <c r="FD284" s="117"/>
      <c r="FE284" s="117"/>
      <c r="FF284" s="117"/>
      <c r="FG284" s="133"/>
      <c r="FH284" s="133"/>
      <c r="FI284" s="117"/>
      <c r="FJ284" s="142"/>
      <c r="FK284" s="142"/>
      <c r="FL284" s="143">
        <v>243347</v>
      </c>
      <c r="FM284" s="143">
        <v>243347</v>
      </c>
      <c r="FN284" s="139" t="s">
        <v>708</v>
      </c>
      <c r="FO284" s="142"/>
      <c r="FP284" s="142"/>
      <c r="FQ284" s="143">
        <v>243347</v>
      </c>
      <c r="FR284" s="143">
        <v>243347</v>
      </c>
      <c r="FS284" s="139" t="s">
        <v>708</v>
      </c>
    </row>
    <row r="285" spans="1:175" ht="20.100000000000001" customHeight="1" x14ac:dyDescent="0.5">
      <c r="A285" s="109">
        <v>284</v>
      </c>
      <c r="B285" s="109" t="s">
        <v>674</v>
      </c>
      <c r="C285" s="109">
        <v>284</v>
      </c>
      <c r="D285" s="110" t="s">
        <v>675</v>
      </c>
      <c r="E285" s="110" t="s">
        <v>676</v>
      </c>
      <c r="F285" s="110" t="s">
        <v>1561</v>
      </c>
      <c r="G285" s="111" t="s">
        <v>399</v>
      </c>
      <c r="H285" s="110" t="s">
        <v>3315</v>
      </c>
      <c r="I285" s="110" t="s">
        <v>3315</v>
      </c>
      <c r="J285" s="110" t="s">
        <v>3334</v>
      </c>
      <c r="K285" s="111" t="s">
        <v>3335</v>
      </c>
      <c r="L285" s="111" t="s">
        <v>3307</v>
      </c>
      <c r="M285" s="111"/>
      <c r="N285" s="111" t="s">
        <v>1565</v>
      </c>
      <c r="O285" s="111" t="s">
        <v>3336</v>
      </c>
      <c r="P285" s="113">
        <v>15.457378</v>
      </c>
      <c r="Q285" s="113">
        <v>99.894503999999998</v>
      </c>
      <c r="R285" s="114" t="s">
        <v>3337</v>
      </c>
      <c r="S285" s="114" t="s">
        <v>3338</v>
      </c>
      <c r="T285" s="115" t="s">
        <v>3339</v>
      </c>
      <c r="U285" s="115" t="s">
        <v>3340</v>
      </c>
      <c r="V285" s="115"/>
      <c r="W285" s="115"/>
      <c r="X285" s="115"/>
      <c r="Y285" s="115"/>
      <c r="Z285" s="181"/>
      <c r="AA285" s="181"/>
      <c r="AB285" s="115"/>
      <c r="AC285" s="115"/>
      <c r="AD285" s="166" t="s">
        <v>1313</v>
      </c>
      <c r="AE285" s="166" t="s">
        <v>1314</v>
      </c>
      <c r="AF285" s="117" t="s">
        <v>690</v>
      </c>
      <c r="AG285" s="132">
        <v>44965</v>
      </c>
      <c r="AH285" s="118" t="s">
        <v>691</v>
      </c>
      <c r="AI285" s="118" t="s">
        <v>692</v>
      </c>
      <c r="AJ285" s="145">
        <v>9</v>
      </c>
      <c r="AK285" s="146">
        <v>15</v>
      </c>
      <c r="AL285" s="146">
        <v>4</v>
      </c>
      <c r="AM285" s="146">
        <v>135</v>
      </c>
      <c r="AN285" s="147">
        <v>1</v>
      </c>
      <c r="AO285" s="147">
        <v>1</v>
      </c>
      <c r="AP285" s="116" t="s">
        <v>3313</v>
      </c>
      <c r="AQ285" s="147" t="s">
        <v>1368</v>
      </c>
      <c r="AR285" s="147">
        <v>3</v>
      </c>
      <c r="AS285" s="149"/>
      <c r="AT285" s="138">
        <v>44967</v>
      </c>
      <c r="AU285" s="366" t="s">
        <v>3301</v>
      </c>
      <c r="AV285" s="149" t="s">
        <v>696</v>
      </c>
      <c r="AW285" s="150" t="s">
        <v>1899</v>
      </c>
      <c r="AX285" s="147"/>
      <c r="AY285" s="147"/>
      <c r="AZ285" s="147"/>
      <c r="BA285" s="147"/>
      <c r="BB285" s="147"/>
      <c r="BC285" s="147" t="s">
        <v>697</v>
      </c>
      <c r="BD285" s="150"/>
      <c r="BE285" s="150" t="s">
        <v>3341</v>
      </c>
      <c r="BF285" s="158">
        <v>1</v>
      </c>
      <c r="BG285" s="237" t="s">
        <v>699</v>
      </c>
      <c r="BH285" s="237" t="s">
        <v>1964</v>
      </c>
      <c r="BI285" s="237" t="s">
        <v>701</v>
      </c>
      <c r="BJ285" s="152"/>
      <c r="BK285" s="152"/>
      <c r="BL285" s="153"/>
      <c r="BM285" s="154"/>
      <c r="BN285" s="111" t="s">
        <v>3342</v>
      </c>
      <c r="BO285" s="131" t="s">
        <v>3336</v>
      </c>
      <c r="BP285" s="131" t="s">
        <v>703</v>
      </c>
      <c r="BQ285" s="116" t="s">
        <v>704</v>
      </c>
      <c r="BR285" s="314" t="s">
        <v>705</v>
      </c>
      <c r="BS285" s="132">
        <v>44965</v>
      </c>
      <c r="BT285" s="133">
        <v>100</v>
      </c>
      <c r="BU285" s="132">
        <v>44965</v>
      </c>
      <c r="BV285" s="132"/>
      <c r="BW285" s="132"/>
      <c r="BX285" s="134"/>
      <c r="BY285" s="134"/>
      <c r="BZ285" s="134"/>
      <c r="CA285" s="132"/>
      <c r="CB285" s="135"/>
      <c r="CC285" s="132"/>
      <c r="CD285" s="132"/>
      <c r="CE285" s="136"/>
      <c r="CF285" s="136"/>
      <c r="CG285" s="136"/>
      <c r="CH285" s="135"/>
      <c r="CI285" s="129" t="s">
        <v>701</v>
      </c>
      <c r="CJ285" s="132">
        <v>44998</v>
      </c>
      <c r="CK285" s="132">
        <v>44998</v>
      </c>
      <c r="CL285" s="132"/>
      <c r="CM285" s="132">
        <v>44998</v>
      </c>
      <c r="CN285" s="133">
        <v>100</v>
      </c>
      <c r="CO285" s="132">
        <v>44998</v>
      </c>
      <c r="CP285" s="117"/>
      <c r="CQ285" s="132">
        <v>45039</v>
      </c>
      <c r="CR285" s="132">
        <v>45039</v>
      </c>
      <c r="CS285" s="117"/>
      <c r="CT285" s="132">
        <v>45039</v>
      </c>
      <c r="CU285" s="133">
        <v>100</v>
      </c>
      <c r="CV285" s="132">
        <v>45039</v>
      </c>
      <c r="CW285" s="117" t="s">
        <v>3343</v>
      </c>
      <c r="CX285" s="147"/>
      <c r="CY285" s="147"/>
      <c r="CZ285" s="117">
        <v>45027</v>
      </c>
      <c r="DA285" s="117">
        <v>45027</v>
      </c>
      <c r="DB285" s="117"/>
      <c r="DC285" s="117">
        <v>45027</v>
      </c>
      <c r="DD285" s="133">
        <v>100</v>
      </c>
      <c r="DE285" s="117">
        <v>45027</v>
      </c>
      <c r="DF285" s="138"/>
      <c r="DG285" s="138">
        <v>45023</v>
      </c>
      <c r="DH285" s="139" t="s">
        <v>4387</v>
      </c>
      <c r="DI285" s="117">
        <v>45044</v>
      </c>
      <c r="DJ285" s="117">
        <v>45044</v>
      </c>
      <c r="DK285" s="117">
        <v>45044</v>
      </c>
      <c r="DL285" s="117">
        <v>45044</v>
      </c>
      <c r="DM285" s="117"/>
      <c r="DN285" s="117"/>
      <c r="DO285" s="117"/>
      <c r="DP285" s="117"/>
      <c r="DQ285" s="140"/>
      <c r="DR285" s="117"/>
      <c r="DS285" s="117"/>
      <c r="DT285" s="117"/>
      <c r="DU285" s="117"/>
      <c r="DV285" s="117"/>
      <c r="DW285" s="117"/>
      <c r="DX285" s="133"/>
      <c r="DY285" s="117"/>
      <c r="DZ285" s="117"/>
      <c r="EA285" s="117">
        <v>45042</v>
      </c>
      <c r="EB285" s="117">
        <v>45042</v>
      </c>
      <c r="EC285" s="117"/>
      <c r="ED285" s="117">
        <v>45042</v>
      </c>
      <c r="EE285" s="116">
        <v>100</v>
      </c>
      <c r="EF285" s="117">
        <v>45042</v>
      </c>
      <c r="EG285" s="117" t="s">
        <v>4522</v>
      </c>
      <c r="EH285" s="117">
        <v>45051</v>
      </c>
      <c r="EI285" s="117">
        <v>45051</v>
      </c>
      <c r="EJ285" s="117">
        <v>45051</v>
      </c>
      <c r="EK285" s="117">
        <v>45052</v>
      </c>
      <c r="EL285" s="116">
        <v>60</v>
      </c>
      <c r="EM285" s="117"/>
      <c r="EN285" s="122" t="s">
        <v>4574</v>
      </c>
      <c r="EO285" s="141"/>
      <c r="EP285" s="141"/>
      <c r="EQ285" s="141"/>
      <c r="ER285" s="141"/>
      <c r="ES285" s="141"/>
      <c r="ET285" s="141"/>
      <c r="EU285" s="141"/>
      <c r="EV285" s="117"/>
      <c r="EW285" s="117"/>
      <c r="EX285" s="117"/>
      <c r="EY285" s="117"/>
      <c r="EZ285" s="117"/>
      <c r="FA285" s="117"/>
      <c r="FB285" s="117"/>
      <c r="FC285" s="117"/>
      <c r="FD285" s="117"/>
      <c r="FE285" s="117"/>
      <c r="FF285" s="117"/>
      <c r="FG285" s="133"/>
      <c r="FH285" s="133"/>
      <c r="FI285" s="117"/>
      <c r="FJ285" s="142"/>
      <c r="FK285" s="142"/>
      <c r="FL285" s="143"/>
      <c r="FM285" s="143"/>
      <c r="FN285" s="139"/>
      <c r="FO285" s="142"/>
      <c r="FP285" s="142"/>
      <c r="FQ285" s="143"/>
      <c r="FR285" s="143"/>
      <c r="FS285" s="139"/>
    </row>
    <row r="286" spans="1:175" ht="20.100000000000001" customHeight="1" x14ac:dyDescent="0.5">
      <c r="A286" s="109">
        <v>285</v>
      </c>
      <c r="B286" s="109" t="s">
        <v>674</v>
      </c>
      <c r="C286" s="109">
        <v>285</v>
      </c>
      <c r="D286" s="110" t="s">
        <v>675</v>
      </c>
      <c r="E286" s="110" t="s">
        <v>676</v>
      </c>
      <c r="F286" s="110" t="s">
        <v>1561</v>
      </c>
      <c r="G286" s="111" t="s">
        <v>399</v>
      </c>
      <c r="H286" s="110" t="s">
        <v>1203</v>
      </c>
      <c r="I286" s="110" t="s">
        <v>3344</v>
      </c>
      <c r="J286" s="110"/>
      <c r="K286" s="144" t="s">
        <v>3345</v>
      </c>
      <c r="L286" s="111" t="s">
        <v>3307</v>
      </c>
      <c r="M286" s="111"/>
      <c r="N286" s="111" t="s">
        <v>1565</v>
      </c>
      <c r="O286" s="111" t="s">
        <v>3346</v>
      </c>
      <c r="P286" s="113">
        <v>15.378399</v>
      </c>
      <c r="Q286" s="113">
        <v>100.02469600000001</v>
      </c>
      <c r="R286" s="114" t="s">
        <v>3347</v>
      </c>
      <c r="S286" s="114" t="s">
        <v>3348</v>
      </c>
      <c r="T286" s="115" t="s">
        <v>3349</v>
      </c>
      <c r="U286" s="115" t="s">
        <v>3350</v>
      </c>
      <c r="V286" s="115"/>
      <c r="W286" s="115"/>
      <c r="X286" s="115"/>
      <c r="Y286" s="115"/>
      <c r="Z286" s="181"/>
      <c r="AA286" s="181"/>
      <c r="AB286" s="115"/>
      <c r="AC286" s="115"/>
      <c r="AD286" s="166" t="s">
        <v>1313</v>
      </c>
      <c r="AE286" s="166" t="s">
        <v>1314</v>
      </c>
      <c r="AF286" s="117" t="s">
        <v>690</v>
      </c>
      <c r="AG286" s="132">
        <v>44965</v>
      </c>
      <c r="AH286" s="118" t="s">
        <v>691</v>
      </c>
      <c r="AI286" s="118" t="s">
        <v>692</v>
      </c>
      <c r="AJ286" s="145">
        <v>6</v>
      </c>
      <c r="AK286" s="146">
        <v>13.5</v>
      </c>
      <c r="AL286" s="146">
        <v>3</v>
      </c>
      <c r="AM286" s="146">
        <v>81</v>
      </c>
      <c r="AN286" s="147">
        <v>2</v>
      </c>
      <c r="AO286" s="147">
        <v>2</v>
      </c>
      <c r="AP286" s="116" t="s">
        <v>3351</v>
      </c>
      <c r="AQ286" s="147" t="s">
        <v>1368</v>
      </c>
      <c r="AR286" s="147">
        <v>3</v>
      </c>
      <c r="AS286" s="149"/>
      <c r="AT286" s="138">
        <v>44967</v>
      </c>
      <c r="AU286" s="366" t="s">
        <v>3301</v>
      </c>
      <c r="AV286" s="149" t="s">
        <v>696</v>
      </c>
      <c r="AW286" s="235"/>
      <c r="AX286" s="236"/>
      <c r="AY286" s="236"/>
      <c r="AZ286" s="236"/>
      <c r="BA286" s="147" t="s">
        <v>697</v>
      </c>
      <c r="BB286" s="147"/>
      <c r="BC286" s="236"/>
      <c r="BD286" s="235" t="s">
        <v>698</v>
      </c>
      <c r="BE286" s="235"/>
      <c r="BF286" s="235"/>
      <c r="BG286" s="237" t="s">
        <v>699</v>
      </c>
      <c r="BH286" s="237" t="s">
        <v>1964</v>
      </c>
      <c r="BI286" s="237" t="s">
        <v>701</v>
      </c>
      <c r="BJ286" s="238"/>
      <c r="BK286" s="238"/>
      <c r="BL286" s="153"/>
      <c r="BM286" s="154"/>
      <c r="BN286" s="111" t="s">
        <v>3346</v>
      </c>
      <c r="BO286" s="226" t="s">
        <v>3346</v>
      </c>
      <c r="BP286" s="130"/>
      <c r="BQ286" s="116" t="s">
        <v>704</v>
      </c>
      <c r="BR286" s="116" t="s">
        <v>705</v>
      </c>
      <c r="BS286" s="132">
        <v>44965</v>
      </c>
      <c r="BT286" s="133">
        <v>100</v>
      </c>
      <c r="BU286" s="132">
        <v>44965</v>
      </c>
      <c r="BV286" s="132"/>
      <c r="BW286" s="132"/>
      <c r="BX286" s="134"/>
      <c r="BY286" s="134"/>
      <c r="BZ286" s="134"/>
      <c r="CA286" s="132"/>
      <c r="CB286" s="135"/>
      <c r="CC286" s="132"/>
      <c r="CD286" s="132"/>
      <c r="CE286" s="136"/>
      <c r="CF286" s="136"/>
      <c r="CG286" s="136"/>
      <c r="CH286" s="135"/>
      <c r="CI286" s="129" t="s">
        <v>701</v>
      </c>
      <c r="CJ286" s="117">
        <v>45014</v>
      </c>
      <c r="CK286" s="117">
        <v>45014</v>
      </c>
      <c r="CL286" s="132"/>
      <c r="CM286" s="117">
        <v>45014</v>
      </c>
      <c r="CN286" s="133">
        <v>100</v>
      </c>
      <c r="CO286" s="117">
        <v>45014</v>
      </c>
      <c r="CP286" s="117"/>
      <c r="CQ286" s="137" t="s">
        <v>706</v>
      </c>
      <c r="CR286" s="132"/>
      <c r="CS286" s="117"/>
      <c r="CT286" s="132"/>
      <c r="CU286" s="133"/>
      <c r="CV286" s="137" t="s">
        <v>4382</v>
      </c>
      <c r="CW286" s="117"/>
      <c r="CX286" s="236"/>
      <c r="CY286" s="236"/>
      <c r="CZ286" s="117">
        <v>45014</v>
      </c>
      <c r="DA286" s="117">
        <v>45014</v>
      </c>
      <c r="DB286" s="117"/>
      <c r="DC286" s="117">
        <v>45014</v>
      </c>
      <c r="DD286" s="133">
        <v>100</v>
      </c>
      <c r="DE286" s="117">
        <v>45014</v>
      </c>
      <c r="DF286" s="138"/>
      <c r="DG286" s="138">
        <v>45019</v>
      </c>
      <c r="DH286" s="139" t="s">
        <v>4413</v>
      </c>
      <c r="DI286" s="117">
        <v>45043</v>
      </c>
      <c r="DJ286" s="117">
        <v>45043</v>
      </c>
      <c r="DK286" s="117">
        <v>45043</v>
      </c>
      <c r="DL286" s="117">
        <v>45043</v>
      </c>
      <c r="DM286" s="117"/>
      <c r="DN286" s="117"/>
      <c r="DO286" s="117"/>
      <c r="DP286" s="117"/>
      <c r="DQ286" s="140"/>
      <c r="DR286" s="117"/>
      <c r="DS286" s="117"/>
      <c r="DT286" s="117"/>
      <c r="DU286" s="117"/>
      <c r="DV286" s="117"/>
      <c r="DW286" s="117"/>
      <c r="DX286" s="133"/>
      <c r="DY286" s="117"/>
      <c r="DZ286" s="117"/>
      <c r="EA286" s="117">
        <v>45042</v>
      </c>
      <c r="EB286" s="117">
        <v>45042</v>
      </c>
      <c r="EC286" s="117"/>
      <c r="ED286" s="117">
        <v>45042</v>
      </c>
      <c r="EE286" s="116">
        <v>100</v>
      </c>
      <c r="EF286" s="117">
        <v>45042</v>
      </c>
      <c r="EG286" s="117" t="s">
        <v>4522</v>
      </c>
      <c r="EH286" s="117"/>
      <c r="EI286" s="117"/>
      <c r="EJ286" s="117"/>
      <c r="EK286" s="117"/>
      <c r="EL286" s="133"/>
      <c r="EM286" s="117"/>
      <c r="EN286" s="122"/>
      <c r="EO286" s="141"/>
      <c r="EP286" s="141"/>
      <c r="EQ286" s="141"/>
      <c r="ER286" s="141"/>
      <c r="ES286" s="141"/>
      <c r="ET286" s="141"/>
      <c r="EU286" s="141"/>
      <c r="EV286" s="117"/>
      <c r="EW286" s="117"/>
      <c r="EX286" s="117"/>
      <c r="EY286" s="117"/>
      <c r="EZ286" s="117"/>
      <c r="FA286" s="117"/>
      <c r="FB286" s="117"/>
      <c r="FC286" s="117"/>
      <c r="FD286" s="117"/>
      <c r="FE286" s="117"/>
      <c r="FF286" s="117"/>
      <c r="FG286" s="133"/>
      <c r="FH286" s="133"/>
      <c r="FI286" s="117"/>
      <c r="FJ286" s="142"/>
      <c r="FK286" s="142"/>
      <c r="FL286" s="143">
        <v>243350</v>
      </c>
      <c r="FM286" s="143">
        <v>243350</v>
      </c>
      <c r="FN286" s="139" t="s">
        <v>708</v>
      </c>
      <c r="FO286" s="142"/>
      <c r="FP286" s="142"/>
      <c r="FQ286" s="143">
        <v>243350</v>
      </c>
      <c r="FR286" s="143">
        <v>243350</v>
      </c>
      <c r="FS286" s="139" t="s">
        <v>708</v>
      </c>
    </row>
    <row r="287" spans="1:175" ht="20.100000000000001" customHeight="1" x14ac:dyDescent="0.5">
      <c r="A287" s="109">
        <v>286</v>
      </c>
      <c r="B287" s="109" t="s">
        <v>674</v>
      </c>
      <c r="C287" s="109">
        <v>286</v>
      </c>
      <c r="D287" s="110" t="s">
        <v>675</v>
      </c>
      <c r="E287" s="110" t="s">
        <v>676</v>
      </c>
      <c r="F287" s="110" t="s">
        <v>1561</v>
      </c>
      <c r="G287" s="111" t="s">
        <v>399</v>
      </c>
      <c r="H287" s="110" t="s">
        <v>3352</v>
      </c>
      <c r="I287" s="110" t="s">
        <v>3352</v>
      </c>
      <c r="J287" s="110" t="s">
        <v>4575</v>
      </c>
      <c r="K287" s="111" t="s">
        <v>3353</v>
      </c>
      <c r="L287" s="111" t="s">
        <v>3281</v>
      </c>
      <c r="M287" s="111"/>
      <c r="N287" s="111" t="s">
        <v>1565</v>
      </c>
      <c r="O287" s="111" t="s">
        <v>3354</v>
      </c>
      <c r="P287" s="113">
        <v>15.467976999999999</v>
      </c>
      <c r="Q287" s="113">
        <v>99.541278000000005</v>
      </c>
      <c r="R287" s="114" t="s">
        <v>3355</v>
      </c>
      <c r="S287" s="114" t="s">
        <v>3356</v>
      </c>
      <c r="T287" s="115" t="s">
        <v>3357</v>
      </c>
      <c r="U287" s="115" t="s">
        <v>3358</v>
      </c>
      <c r="V287" s="115"/>
      <c r="W287" s="115"/>
      <c r="X287" s="115"/>
      <c r="Y287" s="115"/>
      <c r="Z287" s="181"/>
      <c r="AA287" s="181"/>
      <c r="AB287" s="115"/>
      <c r="AC287" s="115"/>
      <c r="AD287" s="166" t="s">
        <v>1313</v>
      </c>
      <c r="AE287" s="166" t="s">
        <v>1314</v>
      </c>
      <c r="AF287" s="117" t="s">
        <v>690</v>
      </c>
      <c r="AG287" s="132">
        <v>44965</v>
      </c>
      <c r="AH287" s="118" t="s">
        <v>691</v>
      </c>
      <c r="AI287" s="118" t="s">
        <v>692</v>
      </c>
      <c r="AJ287" s="145">
        <v>4</v>
      </c>
      <c r="AK287" s="146">
        <v>12</v>
      </c>
      <c r="AL287" s="146">
        <v>2.5</v>
      </c>
      <c r="AM287" s="146">
        <v>48</v>
      </c>
      <c r="AN287" s="147">
        <v>1</v>
      </c>
      <c r="AO287" s="147">
        <v>1</v>
      </c>
      <c r="AP287" s="116" t="s">
        <v>3359</v>
      </c>
      <c r="AQ287" s="147" t="s">
        <v>1368</v>
      </c>
      <c r="AR287" s="147">
        <v>3</v>
      </c>
      <c r="AS287" s="149"/>
      <c r="AT287" s="138">
        <v>44967</v>
      </c>
      <c r="AU287" s="366" t="s">
        <v>3301</v>
      </c>
      <c r="AV287" s="234" t="s">
        <v>725</v>
      </c>
      <c r="AW287" s="235"/>
      <c r="AX287" s="236"/>
      <c r="AY287" s="236"/>
      <c r="AZ287" s="236"/>
      <c r="BA287" s="147"/>
      <c r="BB287" s="147" t="s">
        <v>697</v>
      </c>
      <c r="BC287" s="236"/>
      <c r="BD287" s="235"/>
      <c r="BE287" s="235"/>
      <c r="BF287" s="235"/>
      <c r="BG287" s="163" t="s">
        <v>614</v>
      </c>
      <c r="BH287" s="237" t="s">
        <v>1964</v>
      </c>
      <c r="BI287" s="237" t="s">
        <v>701</v>
      </c>
      <c r="BJ287" s="238"/>
      <c r="BK287" s="238"/>
      <c r="BL287" s="153"/>
      <c r="BM287" s="154"/>
      <c r="BN287" s="111" t="s">
        <v>3354</v>
      </c>
      <c r="BO287" s="226" t="s">
        <v>3354</v>
      </c>
      <c r="BP287" s="130"/>
      <c r="BQ287" s="116" t="s">
        <v>704</v>
      </c>
      <c r="BR287" s="116" t="s">
        <v>1143</v>
      </c>
      <c r="BS287" s="132">
        <v>44965</v>
      </c>
      <c r="BT287" s="133">
        <v>100</v>
      </c>
      <c r="BU287" s="132">
        <v>44965</v>
      </c>
      <c r="BV287" s="132" t="s">
        <v>614</v>
      </c>
      <c r="BW287" s="132" t="s">
        <v>1155</v>
      </c>
      <c r="BX287" s="134"/>
      <c r="BY287" s="134"/>
      <c r="BZ287" s="134"/>
      <c r="CA287" s="132"/>
      <c r="CB287" s="171"/>
      <c r="CC287" s="172"/>
      <c r="CD287" s="172"/>
      <c r="CE287" s="173"/>
      <c r="CF287" s="173"/>
      <c r="CG287" s="173"/>
      <c r="CH287" s="365" t="s">
        <v>3360</v>
      </c>
      <c r="CI287" s="129" t="s">
        <v>701</v>
      </c>
      <c r="CJ287" s="132">
        <v>44986</v>
      </c>
      <c r="CK287" s="132">
        <v>44986</v>
      </c>
      <c r="CL287" s="132"/>
      <c r="CM287" s="132">
        <v>44986</v>
      </c>
      <c r="CN287" s="133">
        <v>100</v>
      </c>
      <c r="CO287" s="132">
        <v>44986</v>
      </c>
      <c r="CP287" s="132"/>
      <c r="CQ287" s="137" t="s">
        <v>706</v>
      </c>
      <c r="CR287" s="132"/>
      <c r="CS287" s="117"/>
      <c r="CT287" s="132"/>
      <c r="CU287" s="133"/>
      <c r="CV287" s="137" t="s">
        <v>4382</v>
      </c>
      <c r="CW287" s="117"/>
      <c r="CX287" s="236"/>
      <c r="CY287" s="236"/>
      <c r="CZ287" s="117">
        <v>45027</v>
      </c>
      <c r="DA287" s="117">
        <v>45027</v>
      </c>
      <c r="DB287" s="117"/>
      <c r="DC287" s="117">
        <v>45027</v>
      </c>
      <c r="DD287" s="133">
        <v>100</v>
      </c>
      <c r="DE287" s="117">
        <v>45027</v>
      </c>
      <c r="DF287" s="138"/>
      <c r="DG287" s="138">
        <v>45023</v>
      </c>
      <c r="DH287" s="139" t="s">
        <v>4387</v>
      </c>
      <c r="DI287" s="117">
        <v>45050</v>
      </c>
      <c r="DJ287" s="117">
        <v>45050</v>
      </c>
      <c r="DK287" s="117">
        <v>45050</v>
      </c>
      <c r="DL287" s="117">
        <v>45050</v>
      </c>
      <c r="DM287" s="117"/>
      <c r="DN287" s="117"/>
      <c r="DO287" s="117"/>
      <c r="DP287" s="117"/>
      <c r="DQ287" s="140"/>
      <c r="DR287" s="117"/>
      <c r="DS287" s="117"/>
      <c r="DT287" s="117"/>
      <c r="DU287" s="117"/>
      <c r="DV287" s="117"/>
      <c r="DW287" s="117"/>
      <c r="DX287" s="133"/>
      <c r="DY287" s="117"/>
      <c r="DZ287" s="117"/>
      <c r="EA287" s="117"/>
      <c r="EB287" s="117"/>
      <c r="EC287" s="117"/>
      <c r="ED287" s="117"/>
      <c r="EE287" s="116"/>
      <c r="EF287" s="117"/>
      <c r="EG287" s="117"/>
      <c r="EH287" s="117">
        <v>45052</v>
      </c>
      <c r="EI287" s="117">
        <v>45052</v>
      </c>
      <c r="EJ287" s="117"/>
      <c r="EK287" s="117">
        <v>45052</v>
      </c>
      <c r="EL287" s="133">
        <v>100</v>
      </c>
      <c r="EM287" s="117">
        <v>45052</v>
      </c>
      <c r="EN287" s="122" t="s">
        <v>4520</v>
      </c>
      <c r="EO287" s="141"/>
      <c r="EP287" s="141"/>
      <c r="EQ287" s="141"/>
      <c r="ER287" s="141"/>
      <c r="ES287" s="141"/>
      <c r="ET287" s="141"/>
      <c r="EU287" s="141"/>
      <c r="EV287" s="117"/>
      <c r="EW287" s="117"/>
      <c r="EX287" s="117"/>
      <c r="EY287" s="117"/>
      <c r="EZ287" s="117"/>
      <c r="FA287" s="117"/>
      <c r="FB287" s="117"/>
      <c r="FC287" s="117"/>
      <c r="FD287" s="117"/>
      <c r="FE287" s="117"/>
      <c r="FF287" s="117"/>
      <c r="FG287" s="133"/>
      <c r="FH287" s="133"/>
      <c r="FI287" s="117"/>
      <c r="FJ287" s="142"/>
      <c r="FK287" s="142"/>
      <c r="FL287" s="143"/>
      <c r="FM287" s="143"/>
      <c r="FN287" s="139"/>
      <c r="FO287" s="142"/>
      <c r="FP287" s="142"/>
      <c r="FQ287" s="143"/>
      <c r="FR287" s="143"/>
      <c r="FS287" s="139"/>
    </row>
    <row r="288" spans="1:175" ht="20.100000000000001" customHeight="1" x14ac:dyDescent="0.5">
      <c r="A288" s="109">
        <v>287</v>
      </c>
      <c r="B288" s="109" t="s">
        <v>3361</v>
      </c>
      <c r="C288" s="109">
        <v>1</v>
      </c>
      <c r="D288" s="367" t="s">
        <v>3362</v>
      </c>
      <c r="E288" s="110" t="s">
        <v>912</v>
      </c>
      <c r="F288" s="110" t="s">
        <v>677</v>
      </c>
      <c r="G288" s="111" t="s">
        <v>21</v>
      </c>
      <c r="H288" s="110" t="s">
        <v>1109</v>
      </c>
      <c r="I288" s="110" t="s">
        <v>3363</v>
      </c>
      <c r="J288" s="110"/>
      <c r="K288" s="111" t="s">
        <v>4576</v>
      </c>
      <c r="L288" s="111" t="s">
        <v>967</v>
      </c>
      <c r="M288" s="111" t="s">
        <v>912</v>
      </c>
      <c r="N288" s="111" t="s">
        <v>682</v>
      </c>
      <c r="O288" s="112" t="s">
        <v>3364</v>
      </c>
      <c r="P288" s="113">
        <v>13.749153</v>
      </c>
      <c r="Q288" s="113">
        <v>100.552306</v>
      </c>
      <c r="R288" s="114" t="s">
        <v>3365</v>
      </c>
      <c r="S288" s="114" t="s">
        <v>3366</v>
      </c>
      <c r="T288" s="115" t="s">
        <v>3367</v>
      </c>
      <c r="U288" s="115" t="s">
        <v>3368</v>
      </c>
      <c r="V288" s="115"/>
      <c r="W288" s="180" t="s">
        <v>3369</v>
      </c>
      <c r="X288" s="180"/>
      <c r="Y288" s="115"/>
      <c r="Z288" s="181"/>
      <c r="AA288" s="181"/>
      <c r="AB288" s="180"/>
      <c r="AC288" s="180"/>
      <c r="AD288" s="116" t="s">
        <v>688</v>
      </c>
      <c r="AE288" s="116" t="s">
        <v>689</v>
      </c>
      <c r="AF288" s="117" t="s">
        <v>690</v>
      </c>
      <c r="AG288" s="132">
        <v>44979</v>
      </c>
      <c r="AH288" s="118" t="s">
        <v>691</v>
      </c>
      <c r="AI288" s="118" t="s">
        <v>692</v>
      </c>
      <c r="AJ288" s="145">
        <v>9</v>
      </c>
      <c r="AK288" s="146">
        <v>9.5</v>
      </c>
      <c r="AL288" s="146">
        <v>3.8</v>
      </c>
      <c r="AM288" s="146">
        <v>85.5</v>
      </c>
      <c r="AN288" s="147">
        <v>1</v>
      </c>
      <c r="AO288" s="147">
        <v>4</v>
      </c>
      <c r="AP288" s="116" t="s">
        <v>816</v>
      </c>
      <c r="AQ288" s="147" t="s">
        <v>848</v>
      </c>
      <c r="AR288" s="147">
        <v>3</v>
      </c>
      <c r="AS288" s="147"/>
      <c r="AT288" s="122">
        <v>44980</v>
      </c>
      <c r="AU288" s="148" t="s">
        <v>3370</v>
      </c>
      <c r="AV288" s="149" t="s">
        <v>696</v>
      </c>
      <c r="AW288" s="150" t="s">
        <v>3371</v>
      </c>
      <c r="AX288" s="149"/>
      <c r="AY288" s="149"/>
      <c r="AZ288" s="149"/>
      <c r="BA288" s="149"/>
      <c r="BB288" s="149"/>
      <c r="BC288" s="149"/>
      <c r="BD288" s="150" t="s">
        <v>698</v>
      </c>
      <c r="BE288" s="150"/>
      <c r="BF288" s="150"/>
      <c r="BG288" s="151" t="s">
        <v>699</v>
      </c>
      <c r="BH288" s="151" t="s">
        <v>1964</v>
      </c>
      <c r="BI288" s="151" t="s">
        <v>701</v>
      </c>
      <c r="BJ288" s="152"/>
      <c r="BK288" s="152"/>
      <c r="BL288" s="153"/>
      <c r="BM288" s="154"/>
      <c r="BN288" s="111" t="s">
        <v>3364</v>
      </c>
      <c r="BO288" s="226" t="s">
        <v>3364</v>
      </c>
      <c r="BP288" s="130"/>
      <c r="BQ288" s="116" t="s">
        <v>704</v>
      </c>
      <c r="BR288" s="116" t="s">
        <v>705</v>
      </c>
      <c r="BS288" s="132">
        <v>44979</v>
      </c>
      <c r="BT288" s="133">
        <v>100</v>
      </c>
      <c r="BU288" s="132">
        <v>44979</v>
      </c>
      <c r="BV288" s="132"/>
      <c r="BW288" s="132"/>
      <c r="BX288" s="134"/>
      <c r="BY288" s="134"/>
      <c r="BZ288" s="134"/>
      <c r="CA288" s="132"/>
      <c r="CB288" s="135"/>
      <c r="CC288" s="132"/>
      <c r="CD288" s="132"/>
      <c r="CE288" s="136"/>
      <c r="CF288" s="136"/>
      <c r="CG288" s="136"/>
      <c r="CH288" s="135"/>
      <c r="CI288" s="129" t="s">
        <v>701</v>
      </c>
      <c r="CJ288" s="132">
        <v>45002</v>
      </c>
      <c r="CK288" s="132">
        <v>45002</v>
      </c>
      <c r="CL288" s="132"/>
      <c r="CM288" s="132">
        <v>45002</v>
      </c>
      <c r="CN288" s="133">
        <v>100</v>
      </c>
      <c r="CO288" s="132">
        <v>45002</v>
      </c>
      <c r="CP288" s="117"/>
      <c r="CQ288" s="164">
        <v>45048</v>
      </c>
      <c r="CR288" s="164">
        <v>45048</v>
      </c>
      <c r="CS288" s="164"/>
      <c r="CT288" s="164">
        <v>45048</v>
      </c>
      <c r="CU288" s="165">
        <v>100</v>
      </c>
      <c r="CV288" s="164">
        <v>45048</v>
      </c>
      <c r="CW288" s="117"/>
      <c r="CX288" s="147"/>
      <c r="CY288" s="147"/>
      <c r="CZ288" s="117">
        <v>45002</v>
      </c>
      <c r="DA288" s="117">
        <v>45002</v>
      </c>
      <c r="DB288" s="117"/>
      <c r="DC288" s="117">
        <v>45003</v>
      </c>
      <c r="DD288" s="133">
        <v>100</v>
      </c>
      <c r="DE288" s="117">
        <v>45016</v>
      </c>
      <c r="DF288" s="138"/>
      <c r="DG288" s="138">
        <v>45012</v>
      </c>
      <c r="DH288" s="139" t="s">
        <v>4383</v>
      </c>
      <c r="DI288" s="117">
        <v>45040</v>
      </c>
      <c r="DJ288" s="117">
        <v>45040</v>
      </c>
      <c r="DK288" s="117">
        <v>45040</v>
      </c>
      <c r="DL288" s="117">
        <v>45040</v>
      </c>
      <c r="DM288" s="117"/>
      <c r="DN288" s="117"/>
      <c r="DO288" s="117"/>
      <c r="DP288" s="117"/>
      <c r="DQ288" s="140"/>
      <c r="DR288" s="117"/>
      <c r="DS288" s="117"/>
      <c r="DT288" s="117"/>
      <c r="DU288" s="117"/>
      <c r="DV288" s="117"/>
      <c r="DW288" s="117"/>
      <c r="DX288" s="133"/>
      <c r="DY288" s="117"/>
      <c r="DZ288" s="117"/>
      <c r="EA288" s="117">
        <v>45027</v>
      </c>
      <c r="EB288" s="117">
        <v>45027</v>
      </c>
      <c r="EC288" s="117"/>
      <c r="ED288" s="117">
        <v>45027</v>
      </c>
      <c r="EE288" s="116">
        <v>100</v>
      </c>
      <c r="EF288" s="117">
        <v>45027</v>
      </c>
      <c r="EG288" s="117" t="s">
        <v>740</v>
      </c>
      <c r="EH288" s="117">
        <v>45027</v>
      </c>
      <c r="EI288" s="117">
        <v>45027</v>
      </c>
      <c r="EJ288" s="117"/>
      <c r="EK288" s="117">
        <v>45027</v>
      </c>
      <c r="EL288" s="116">
        <v>100</v>
      </c>
      <c r="EM288" s="117">
        <v>45027</v>
      </c>
      <c r="EN288" s="122" t="s">
        <v>740</v>
      </c>
      <c r="EO288" s="141"/>
      <c r="EP288" s="141"/>
      <c r="EQ288" s="141"/>
      <c r="ER288" s="141"/>
      <c r="ES288" s="141"/>
      <c r="ET288" s="141"/>
      <c r="EU288" s="141"/>
      <c r="EV288" s="117"/>
      <c r="EW288" s="117"/>
      <c r="EX288" s="117"/>
      <c r="EY288" s="117"/>
      <c r="EZ288" s="117"/>
      <c r="FA288" s="117"/>
      <c r="FB288" s="117"/>
      <c r="FC288" s="117"/>
      <c r="FD288" s="117"/>
      <c r="FE288" s="117"/>
      <c r="FF288" s="117"/>
      <c r="FG288" s="133"/>
      <c r="FH288" s="133"/>
      <c r="FI288" s="117"/>
      <c r="FJ288" s="142"/>
      <c r="FK288" s="142"/>
      <c r="FL288" s="143">
        <v>243350</v>
      </c>
      <c r="FM288" s="143">
        <v>243350</v>
      </c>
      <c r="FN288" s="139" t="s">
        <v>708</v>
      </c>
      <c r="FO288" s="142"/>
      <c r="FP288" s="142"/>
      <c r="FQ288" s="143">
        <v>243350</v>
      </c>
      <c r="FR288" s="143">
        <v>243350</v>
      </c>
      <c r="FS288" s="157" t="s">
        <v>729</v>
      </c>
    </row>
    <row r="289" spans="1:175" ht="20.100000000000001" customHeight="1" x14ac:dyDescent="0.5">
      <c r="A289" s="109">
        <v>288</v>
      </c>
      <c r="B289" s="109" t="s">
        <v>3361</v>
      </c>
      <c r="C289" s="109">
        <v>2</v>
      </c>
      <c r="D289" s="367" t="s">
        <v>3372</v>
      </c>
      <c r="E289" s="110" t="s">
        <v>912</v>
      </c>
      <c r="F289" s="110" t="s">
        <v>677</v>
      </c>
      <c r="G289" s="111" t="s">
        <v>21</v>
      </c>
      <c r="H289" s="110" t="s">
        <v>3373</v>
      </c>
      <c r="I289" s="110" t="s">
        <v>3374</v>
      </c>
      <c r="J289" s="110"/>
      <c r="K289" s="111" t="s">
        <v>3375</v>
      </c>
      <c r="L289" s="111" t="s">
        <v>1118</v>
      </c>
      <c r="M289" s="111" t="s">
        <v>912</v>
      </c>
      <c r="N289" s="111" t="s">
        <v>682</v>
      </c>
      <c r="O289" s="111" t="s">
        <v>3376</v>
      </c>
      <c r="P289" s="113">
        <v>13.717331700000001</v>
      </c>
      <c r="Q289" s="113">
        <v>100.46406450000001</v>
      </c>
      <c r="R289" s="285" t="s">
        <v>3377</v>
      </c>
      <c r="S289" s="368" t="s">
        <v>3378</v>
      </c>
      <c r="T289" s="115" t="s">
        <v>3379</v>
      </c>
      <c r="U289" s="115" t="s">
        <v>3380</v>
      </c>
      <c r="V289" s="115"/>
      <c r="W289" s="196" t="s">
        <v>3381</v>
      </c>
      <c r="X289" s="196"/>
      <c r="Y289" s="115"/>
      <c r="Z289" s="181"/>
      <c r="AA289" s="181"/>
      <c r="AB289" s="196"/>
      <c r="AC289" s="196"/>
      <c r="AD289" s="116" t="s">
        <v>688</v>
      </c>
      <c r="AE289" s="116" t="s">
        <v>689</v>
      </c>
      <c r="AF289" s="117">
        <v>44985</v>
      </c>
      <c r="AG289" s="132">
        <v>44980</v>
      </c>
      <c r="AH289" s="118" t="s">
        <v>691</v>
      </c>
      <c r="AI289" s="118" t="s">
        <v>692</v>
      </c>
      <c r="AJ289" s="145">
        <v>5.6</v>
      </c>
      <c r="AK289" s="146">
        <v>9</v>
      </c>
      <c r="AL289" s="146">
        <v>3.9</v>
      </c>
      <c r="AM289" s="146">
        <v>50.4</v>
      </c>
      <c r="AN289" s="147">
        <v>1</v>
      </c>
      <c r="AO289" s="147">
        <v>4</v>
      </c>
      <c r="AP289" s="116" t="s">
        <v>3382</v>
      </c>
      <c r="AQ289" s="147">
        <v>30</v>
      </c>
      <c r="AR289" s="147">
        <v>3</v>
      </c>
      <c r="AS289" s="147"/>
      <c r="AT289" s="122">
        <v>44981</v>
      </c>
      <c r="AU289" s="142"/>
      <c r="AV289" s="149" t="s">
        <v>696</v>
      </c>
      <c r="AW289" s="150"/>
      <c r="AX289" s="149"/>
      <c r="AY289" s="149"/>
      <c r="AZ289" s="149"/>
      <c r="BA289" s="149"/>
      <c r="BB289" s="149"/>
      <c r="BC289" s="149"/>
      <c r="BD289" s="150" t="s">
        <v>698</v>
      </c>
      <c r="BE289" s="150"/>
      <c r="BF289" s="150"/>
      <c r="BG289" s="151" t="s">
        <v>699</v>
      </c>
      <c r="BH289" s="151" t="s">
        <v>1964</v>
      </c>
      <c r="BI289" s="151" t="s">
        <v>701</v>
      </c>
      <c r="BJ289" s="152"/>
      <c r="BK289" s="152"/>
      <c r="BL289" s="170" t="s">
        <v>903</v>
      </c>
      <c r="BM289" s="154"/>
      <c r="BN289" s="111" t="s">
        <v>3376</v>
      </c>
      <c r="BO289" s="226" t="s">
        <v>3376</v>
      </c>
      <c r="BP289" s="130"/>
      <c r="BQ289" s="116" t="s">
        <v>704</v>
      </c>
      <c r="BR289" s="116" t="s">
        <v>705</v>
      </c>
      <c r="BS289" s="132">
        <v>44980</v>
      </c>
      <c r="BT289" s="133">
        <v>100</v>
      </c>
      <c r="BU289" s="132">
        <v>44980</v>
      </c>
      <c r="BV289" s="132"/>
      <c r="BW289" s="132"/>
      <c r="BX289" s="134"/>
      <c r="BY289" s="134"/>
      <c r="BZ289" s="134"/>
      <c r="CA289" s="132"/>
      <c r="CB289" s="135"/>
      <c r="CC289" s="132"/>
      <c r="CD289" s="132"/>
      <c r="CE289" s="136"/>
      <c r="CF289" s="136"/>
      <c r="CG289" s="136"/>
      <c r="CH289" s="135"/>
      <c r="CI289" s="129" t="s">
        <v>701</v>
      </c>
      <c r="CJ289" s="117">
        <v>44999</v>
      </c>
      <c r="CK289" s="117">
        <v>44999</v>
      </c>
      <c r="CL289" s="132"/>
      <c r="CM289" s="117">
        <v>44999</v>
      </c>
      <c r="CN289" s="133">
        <v>100</v>
      </c>
      <c r="CO289" s="117">
        <v>44999</v>
      </c>
      <c r="CP289" s="117"/>
      <c r="CQ289" s="132">
        <v>45014</v>
      </c>
      <c r="CR289" s="132">
        <v>45014</v>
      </c>
      <c r="CS289" s="117"/>
      <c r="CT289" s="132">
        <v>45014</v>
      </c>
      <c r="CU289" s="133">
        <v>100</v>
      </c>
      <c r="CV289" s="132">
        <v>45014</v>
      </c>
      <c r="CW289" s="117" t="s">
        <v>727</v>
      </c>
      <c r="CX289" s="147"/>
      <c r="CY289" s="147"/>
      <c r="CZ289" s="117">
        <v>44999</v>
      </c>
      <c r="DA289" s="117">
        <v>44999</v>
      </c>
      <c r="DB289" s="117"/>
      <c r="DC289" s="117">
        <v>45033</v>
      </c>
      <c r="DD289" s="133">
        <v>100</v>
      </c>
      <c r="DE289" s="117">
        <v>45033</v>
      </c>
      <c r="DF289" s="138" t="s">
        <v>3383</v>
      </c>
      <c r="DG289" s="138">
        <v>45012</v>
      </c>
      <c r="DH289" s="139" t="s">
        <v>4383</v>
      </c>
      <c r="DI289" s="117">
        <v>45042</v>
      </c>
      <c r="DJ289" s="117">
        <v>45042</v>
      </c>
      <c r="DK289" s="117">
        <v>45042</v>
      </c>
      <c r="DL289" s="117">
        <v>45042</v>
      </c>
      <c r="DM289" s="117"/>
      <c r="DN289" s="117"/>
      <c r="DO289" s="117"/>
      <c r="DP289" s="117"/>
      <c r="DQ289" s="140"/>
      <c r="DR289" s="117"/>
      <c r="DS289" s="117"/>
      <c r="DT289" s="117">
        <v>45054</v>
      </c>
      <c r="DU289" s="117">
        <v>45054</v>
      </c>
      <c r="DV289" s="117"/>
      <c r="DW289" s="117">
        <v>45054</v>
      </c>
      <c r="DX289" s="133">
        <v>100</v>
      </c>
      <c r="DY289" s="117">
        <v>45054</v>
      </c>
      <c r="DZ289" s="117"/>
      <c r="EA289" s="117">
        <v>45034</v>
      </c>
      <c r="EB289" s="117">
        <v>45034</v>
      </c>
      <c r="EC289" s="117"/>
      <c r="ED289" s="117">
        <v>45034</v>
      </c>
      <c r="EE289" s="116">
        <v>100</v>
      </c>
      <c r="EF289" s="117">
        <v>45034</v>
      </c>
      <c r="EG289" s="117" t="s">
        <v>1044</v>
      </c>
      <c r="EH289" s="117">
        <v>45034</v>
      </c>
      <c r="EI289" s="117">
        <v>45034</v>
      </c>
      <c r="EJ289" s="117"/>
      <c r="EK289" s="117">
        <v>45034</v>
      </c>
      <c r="EL289" s="116">
        <v>100</v>
      </c>
      <c r="EM289" s="117">
        <v>45034</v>
      </c>
      <c r="EN289" s="122" t="s">
        <v>1044</v>
      </c>
      <c r="EO289" s="141"/>
      <c r="EP289" s="141"/>
      <c r="EQ289" s="141"/>
      <c r="ER289" s="141"/>
      <c r="ES289" s="141"/>
      <c r="ET289" s="141"/>
      <c r="EU289" s="141"/>
      <c r="EV289" s="117"/>
      <c r="EW289" s="117"/>
      <c r="EX289" s="117"/>
      <c r="EY289" s="117"/>
      <c r="EZ289" s="117"/>
      <c r="FA289" s="117"/>
      <c r="FB289" s="117"/>
      <c r="FC289" s="117"/>
      <c r="FD289" s="117"/>
      <c r="FE289" s="117"/>
      <c r="FF289" s="117"/>
      <c r="FG289" s="133"/>
      <c r="FH289" s="133"/>
      <c r="FI289" s="117"/>
      <c r="FJ289" s="142"/>
      <c r="FK289" s="142"/>
      <c r="FL289" s="143"/>
      <c r="FM289" s="143"/>
      <c r="FN289" s="139"/>
      <c r="FO289" s="142"/>
      <c r="FP289" s="142"/>
      <c r="FQ289" s="143"/>
      <c r="FR289" s="143"/>
      <c r="FS289" s="139"/>
    </row>
    <row r="290" spans="1:175" ht="20.100000000000001" customHeight="1" x14ac:dyDescent="0.5">
      <c r="A290" s="109">
        <v>289</v>
      </c>
      <c r="B290" s="109" t="s">
        <v>3361</v>
      </c>
      <c r="C290" s="109">
        <v>3</v>
      </c>
      <c r="D290" s="367" t="s">
        <v>3372</v>
      </c>
      <c r="E290" s="110" t="s">
        <v>912</v>
      </c>
      <c r="F290" s="110" t="s">
        <v>677</v>
      </c>
      <c r="G290" s="111" t="s">
        <v>21</v>
      </c>
      <c r="H290" s="110" t="s">
        <v>3384</v>
      </c>
      <c r="I290" s="110" t="s">
        <v>3385</v>
      </c>
      <c r="J290" s="110"/>
      <c r="K290" s="111" t="s">
        <v>3386</v>
      </c>
      <c r="L290" s="111" t="s">
        <v>3387</v>
      </c>
      <c r="M290" s="111" t="s">
        <v>912</v>
      </c>
      <c r="N290" s="111" t="s">
        <v>682</v>
      </c>
      <c r="O290" s="259" t="s">
        <v>3388</v>
      </c>
      <c r="P290" s="113">
        <v>13.718756000000001</v>
      </c>
      <c r="Q290" s="113">
        <v>100.583299</v>
      </c>
      <c r="R290" s="114" t="s">
        <v>3389</v>
      </c>
      <c r="S290" s="114" t="s">
        <v>3390</v>
      </c>
      <c r="T290" s="115"/>
      <c r="U290" s="115"/>
      <c r="V290" s="115"/>
      <c r="W290" s="369" t="s">
        <v>3391</v>
      </c>
      <c r="X290" s="369"/>
      <c r="Y290" s="115"/>
      <c r="Z290" s="181"/>
      <c r="AA290" s="181"/>
      <c r="AB290" s="369"/>
      <c r="AC290" s="369"/>
      <c r="AD290" s="116" t="s">
        <v>688</v>
      </c>
      <c r="AE290" s="116" t="s">
        <v>689</v>
      </c>
      <c r="AF290" s="117">
        <v>44986</v>
      </c>
      <c r="AG290" s="117">
        <v>44986</v>
      </c>
      <c r="AH290" s="118" t="s">
        <v>691</v>
      </c>
      <c r="AI290" s="118" t="s">
        <v>692</v>
      </c>
      <c r="AJ290" s="146">
        <v>6.2</v>
      </c>
      <c r="AK290" s="146">
        <v>9</v>
      </c>
      <c r="AL290" s="146">
        <v>3</v>
      </c>
      <c r="AM290" s="146">
        <v>55.800000000000004</v>
      </c>
      <c r="AN290" s="147">
        <v>1</v>
      </c>
      <c r="AO290" s="147">
        <v>3</v>
      </c>
      <c r="AP290" s="370" t="s">
        <v>816</v>
      </c>
      <c r="AQ290" s="147" t="s">
        <v>694</v>
      </c>
      <c r="AR290" s="147">
        <v>3</v>
      </c>
      <c r="AS290" s="147"/>
      <c r="AT290" s="122"/>
      <c r="AU290" s="148" t="s">
        <v>3392</v>
      </c>
      <c r="AV290" s="149" t="s">
        <v>696</v>
      </c>
      <c r="AW290" s="150"/>
      <c r="AX290" s="149"/>
      <c r="AY290" s="149"/>
      <c r="AZ290" s="149"/>
      <c r="BA290" s="147" t="s">
        <v>697</v>
      </c>
      <c r="BB290" s="149" t="s">
        <v>697</v>
      </c>
      <c r="BC290" s="149"/>
      <c r="BD290" s="150" t="s">
        <v>698</v>
      </c>
      <c r="BE290" s="150"/>
      <c r="BF290" s="150"/>
      <c r="BG290" s="151" t="s">
        <v>699</v>
      </c>
      <c r="BH290" s="151" t="s">
        <v>1964</v>
      </c>
      <c r="BI290" s="151" t="s">
        <v>701</v>
      </c>
      <c r="BJ290" s="152"/>
      <c r="BK290" s="152"/>
      <c r="BL290" s="153"/>
      <c r="BM290" s="154"/>
      <c r="BN290" s="111" t="s">
        <v>3388</v>
      </c>
      <c r="BO290" s="226" t="s">
        <v>3388</v>
      </c>
      <c r="BP290" s="130"/>
      <c r="BQ290" s="116" t="s">
        <v>704</v>
      </c>
      <c r="BR290" s="116" t="s">
        <v>705</v>
      </c>
      <c r="BS290" s="132">
        <v>44986</v>
      </c>
      <c r="BT290" s="133">
        <v>100</v>
      </c>
      <c r="BU290" s="132">
        <v>44986</v>
      </c>
      <c r="BV290" s="132"/>
      <c r="BW290" s="132"/>
      <c r="BX290" s="134"/>
      <c r="BY290" s="134"/>
      <c r="BZ290" s="134"/>
      <c r="CA290" s="132"/>
      <c r="CB290" s="135"/>
      <c r="CC290" s="132"/>
      <c r="CD290" s="132"/>
      <c r="CE290" s="136"/>
      <c r="CF290" s="136"/>
      <c r="CG290" s="136"/>
      <c r="CH290" s="135"/>
      <c r="CI290" s="129" t="s">
        <v>701</v>
      </c>
      <c r="CJ290" s="117">
        <v>45019</v>
      </c>
      <c r="CK290" s="117">
        <v>45019</v>
      </c>
      <c r="CL290" s="117"/>
      <c r="CM290" s="117">
        <v>45019</v>
      </c>
      <c r="CN290" s="133">
        <v>100</v>
      </c>
      <c r="CO290" s="117">
        <v>45019</v>
      </c>
      <c r="CP290" s="117"/>
      <c r="CQ290" s="137" t="s">
        <v>706</v>
      </c>
      <c r="CR290" s="132"/>
      <c r="CS290" s="117"/>
      <c r="CT290" s="132"/>
      <c r="CU290" s="133"/>
      <c r="CV290" s="137" t="s">
        <v>4382</v>
      </c>
      <c r="CW290" s="117"/>
      <c r="CX290" s="147"/>
      <c r="CY290" s="147"/>
      <c r="CZ290" s="169">
        <v>45018</v>
      </c>
      <c r="DA290" s="117">
        <v>45019</v>
      </c>
      <c r="DB290" s="117"/>
      <c r="DC290" s="117">
        <v>45026</v>
      </c>
      <c r="DD290" s="133">
        <v>100</v>
      </c>
      <c r="DE290" s="117">
        <v>45027</v>
      </c>
      <c r="DF290" s="261" t="s">
        <v>3393</v>
      </c>
      <c r="DG290" s="138">
        <v>45023</v>
      </c>
      <c r="DH290" s="139" t="s">
        <v>4387</v>
      </c>
      <c r="DI290" s="117">
        <v>45042</v>
      </c>
      <c r="DJ290" s="117">
        <v>45042</v>
      </c>
      <c r="DK290" s="117">
        <v>45042</v>
      </c>
      <c r="DL290" s="117">
        <v>45042</v>
      </c>
      <c r="DM290" s="117"/>
      <c r="DN290" s="117"/>
      <c r="DO290" s="117"/>
      <c r="DP290" s="117"/>
      <c r="DQ290" s="140"/>
      <c r="DR290" s="117"/>
      <c r="DS290" s="117"/>
      <c r="DT290" s="117">
        <v>45049</v>
      </c>
      <c r="DU290" s="117">
        <v>45049</v>
      </c>
      <c r="DV290" s="117"/>
      <c r="DW290" s="117">
        <v>45049</v>
      </c>
      <c r="DX290" s="133">
        <v>100</v>
      </c>
      <c r="DY290" s="117">
        <v>45049</v>
      </c>
      <c r="DZ290" s="117"/>
      <c r="EA290" s="117"/>
      <c r="EB290" s="117"/>
      <c r="EC290" s="117"/>
      <c r="ED290" s="117"/>
      <c r="EE290" s="116"/>
      <c r="EF290" s="117"/>
      <c r="EG290" s="117"/>
      <c r="EH290" s="117"/>
      <c r="EI290" s="117"/>
      <c r="EJ290" s="117"/>
      <c r="EK290" s="117"/>
      <c r="EL290" s="133"/>
      <c r="EM290" s="117"/>
      <c r="EN290" s="122"/>
      <c r="EO290" s="141"/>
      <c r="EP290" s="141"/>
      <c r="EQ290" s="141"/>
      <c r="ER290" s="141"/>
      <c r="ES290" s="141"/>
      <c r="ET290" s="141"/>
      <c r="EU290" s="141"/>
      <c r="EV290" s="117"/>
      <c r="EW290" s="117"/>
      <c r="EX290" s="117"/>
      <c r="EY290" s="117"/>
      <c r="EZ290" s="117"/>
      <c r="FA290" s="117"/>
      <c r="FB290" s="117"/>
      <c r="FC290" s="117"/>
      <c r="FD290" s="117"/>
      <c r="FE290" s="117"/>
      <c r="FF290" s="117"/>
      <c r="FG290" s="133"/>
      <c r="FH290" s="133"/>
      <c r="FI290" s="117"/>
      <c r="FJ290" s="142"/>
      <c r="FK290" s="142"/>
      <c r="FL290" s="143">
        <v>243346</v>
      </c>
      <c r="FM290" s="143">
        <v>243346</v>
      </c>
      <c r="FN290" s="139" t="s">
        <v>708</v>
      </c>
      <c r="FO290" s="142"/>
      <c r="FP290" s="142"/>
      <c r="FQ290" s="143">
        <v>243346</v>
      </c>
      <c r="FR290" s="143">
        <v>243346</v>
      </c>
      <c r="FS290" s="157" t="s">
        <v>729</v>
      </c>
    </row>
    <row r="291" spans="1:175" ht="20.100000000000001" customHeight="1" x14ac:dyDescent="0.5">
      <c r="A291" s="109">
        <v>290</v>
      </c>
      <c r="B291" s="109" t="s">
        <v>3361</v>
      </c>
      <c r="C291" s="109">
        <v>4</v>
      </c>
      <c r="D291" s="367" t="s">
        <v>3372</v>
      </c>
      <c r="E291" s="110" t="s">
        <v>912</v>
      </c>
      <c r="F291" s="110" t="s">
        <v>1202</v>
      </c>
      <c r="G291" s="111" t="s">
        <v>74</v>
      </c>
      <c r="H291" s="110" t="s">
        <v>3394</v>
      </c>
      <c r="I291" s="110" t="s">
        <v>3395</v>
      </c>
      <c r="J291" s="110"/>
      <c r="K291" s="111" t="s">
        <v>3396</v>
      </c>
      <c r="L291" s="111" t="s">
        <v>1230</v>
      </c>
      <c r="M291" s="111" t="s">
        <v>912</v>
      </c>
      <c r="N291" s="111" t="s">
        <v>1207</v>
      </c>
      <c r="O291" s="112" t="s">
        <v>3397</v>
      </c>
      <c r="P291" s="113">
        <v>12.986559</v>
      </c>
      <c r="Q291" s="113">
        <v>101.83528099999999</v>
      </c>
      <c r="R291" s="114" t="s">
        <v>3398</v>
      </c>
      <c r="S291" s="114" t="s">
        <v>3399</v>
      </c>
      <c r="T291" s="115"/>
      <c r="U291" s="115"/>
      <c r="V291" s="115"/>
      <c r="W291" s="369" t="s">
        <v>3400</v>
      </c>
      <c r="X291" s="369"/>
      <c r="Y291" s="115"/>
      <c r="Z291" s="181"/>
      <c r="AA291" s="181"/>
      <c r="AB291" s="369"/>
      <c r="AC291" s="369"/>
      <c r="AD291" s="166" t="s">
        <v>1256</v>
      </c>
      <c r="AE291" s="166" t="s">
        <v>1257</v>
      </c>
      <c r="AF291" s="203">
        <v>44979</v>
      </c>
      <c r="AG291" s="132">
        <v>44980</v>
      </c>
      <c r="AH291" s="118" t="s">
        <v>691</v>
      </c>
      <c r="AI291" s="118" t="s">
        <v>692</v>
      </c>
      <c r="AJ291" s="145">
        <v>6.9</v>
      </c>
      <c r="AK291" s="146">
        <v>7.6</v>
      </c>
      <c r="AL291" s="146">
        <v>3.25</v>
      </c>
      <c r="AM291" s="146">
        <v>52.44</v>
      </c>
      <c r="AN291" s="147">
        <v>1</v>
      </c>
      <c r="AO291" s="147">
        <v>1</v>
      </c>
      <c r="AP291" s="116" t="s">
        <v>3401</v>
      </c>
      <c r="AQ291" s="147" t="s">
        <v>1236</v>
      </c>
      <c r="AR291" s="147">
        <v>3</v>
      </c>
      <c r="AS291" s="149"/>
      <c r="AT291" s="122"/>
      <c r="AU291" s="142"/>
      <c r="AV291" s="149"/>
      <c r="AW291" s="150"/>
      <c r="AX291" s="149"/>
      <c r="AY291" s="149"/>
      <c r="AZ291" s="149"/>
      <c r="BA291" s="149"/>
      <c r="BB291" s="149"/>
      <c r="BC291" s="149"/>
      <c r="BD291" s="150"/>
      <c r="BE291" s="150" t="s">
        <v>1247</v>
      </c>
      <c r="BF291" s="150">
        <v>1</v>
      </c>
      <c r="BG291" s="151"/>
      <c r="BH291" s="151" t="s">
        <v>1964</v>
      </c>
      <c r="BI291" s="151"/>
      <c r="BJ291" s="152"/>
      <c r="BK291" s="152"/>
      <c r="BL291" s="153"/>
      <c r="BM291" s="154"/>
      <c r="BN291" s="111" t="s">
        <v>3397</v>
      </c>
      <c r="BO291" s="311" t="s">
        <v>3397</v>
      </c>
      <c r="BP291" s="196"/>
      <c r="BQ291" s="269" t="s">
        <v>1215</v>
      </c>
      <c r="BR291" s="116"/>
      <c r="BS291" s="132">
        <v>44980</v>
      </c>
      <c r="BT291" s="133">
        <v>100</v>
      </c>
      <c r="BU291" s="132">
        <v>44980</v>
      </c>
      <c r="BV291" s="132"/>
      <c r="BW291" s="132"/>
      <c r="BX291" s="134"/>
      <c r="BY291" s="134"/>
      <c r="BZ291" s="134"/>
      <c r="CA291" s="132"/>
      <c r="CB291" s="135"/>
      <c r="CC291" s="132"/>
      <c r="CD291" s="132" t="s">
        <v>1248</v>
      </c>
      <c r="CE291" s="270" t="s">
        <v>1287</v>
      </c>
      <c r="CF291" s="270"/>
      <c r="CG291" s="270"/>
      <c r="CH291" s="135"/>
      <c r="CI291" s="129"/>
      <c r="CJ291" s="132">
        <v>45004</v>
      </c>
      <c r="CK291" s="132">
        <v>45004</v>
      </c>
      <c r="CL291" s="132"/>
      <c r="CM291" s="132">
        <v>45004</v>
      </c>
      <c r="CN291" s="133">
        <v>100</v>
      </c>
      <c r="CO291" s="132">
        <v>45004</v>
      </c>
      <c r="CP291" s="240"/>
      <c r="CQ291" s="132">
        <v>45004</v>
      </c>
      <c r="CR291" s="132">
        <v>45004</v>
      </c>
      <c r="CS291" s="240"/>
      <c r="CT291" s="132">
        <v>45004</v>
      </c>
      <c r="CU291" s="133">
        <v>100</v>
      </c>
      <c r="CV291" s="132">
        <v>45004</v>
      </c>
      <c r="CW291" s="116"/>
      <c r="CX291" s="149"/>
      <c r="CY291" s="149"/>
      <c r="CZ291" s="117">
        <v>45009</v>
      </c>
      <c r="DA291" s="117">
        <v>45009</v>
      </c>
      <c r="DB291" s="117"/>
      <c r="DC291" s="117">
        <v>45009</v>
      </c>
      <c r="DD291" s="133">
        <v>100</v>
      </c>
      <c r="DE291" s="117">
        <v>45009</v>
      </c>
      <c r="DF291" s="138"/>
      <c r="DG291" s="138">
        <v>45007</v>
      </c>
      <c r="DH291" s="139" t="s">
        <v>4446</v>
      </c>
      <c r="DI291" s="117">
        <v>45035</v>
      </c>
      <c r="DJ291" s="117">
        <v>45035</v>
      </c>
      <c r="DK291" s="117">
        <v>45035</v>
      </c>
      <c r="DL291" s="117">
        <v>45035</v>
      </c>
      <c r="DM291" s="240"/>
      <c r="DN291" s="240"/>
      <c r="DO291" s="240"/>
      <c r="DP291" s="240"/>
      <c r="DQ291" s="271"/>
      <c r="DR291" s="240"/>
      <c r="DS291" s="240"/>
      <c r="DT291" s="117">
        <v>45060</v>
      </c>
      <c r="DU291" s="117"/>
      <c r="DV291" s="117"/>
      <c r="DW291" s="117"/>
      <c r="DX291" s="133"/>
      <c r="DY291" s="117"/>
      <c r="DZ291" s="240"/>
      <c r="EA291" s="117">
        <v>45044</v>
      </c>
      <c r="EB291" s="117">
        <v>45044</v>
      </c>
      <c r="EC291" s="240"/>
      <c r="ED291" s="117">
        <v>45044</v>
      </c>
      <c r="EE291" s="116">
        <v>100</v>
      </c>
      <c r="EF291" s="117">
        <v>45044</v>
      </c>
      <c r="EG291" s="240" t="s">
        <v>4444</v>
      </c>
      <c r="EH291" s="222">
        <v>45053</v>
      </c>
      <c r="EI291" s="222">
        <v>45053</v>
      </c>
      <c r="EJ291" s="222">
        <v>45053</v>
      </c>
      <c r="EK291" s="222">
        <v>45054</v>
      </c>
      <c r="EL291" s="440">
        <v>60</v>
      </c>
      <c r="EM291" s="117"/>
      <c r="EN291" s="122" t="s">
        <v>4699</v>
      </c>
      <c r="EO291" s="141"/>
      <c r="EP291" s="141"/>
      <c r="EQ291" s="141"/>
      <c r="ER291" s="141"/>
      <c r="ES291" s="141"/>
      <c r="ET291" s="141"/>
      <c r="EU291" s="141"/>
      <c r="EV291" s="240"/>
      <c r="EW291" s="240"/>
      <c r="EX291" s="240"/>
      <c r="EY291" s="240"/>
      <c r="EZ291" s="240"/>
      <c r="FA291" s="240"/>
      <c r="FB291" s="240"/>
      <c r="FC291" s="117">
        <v>45056</v>
      </c>
      <c r="FD291" s="117"/>
      <c r="FE291" s="117"/>
      <c r="FF291" s="117"/>
      <c r="FG291" s="133"/>
      <c r="FH291" s="133"/>
      <c r="FI291" s="117"/>
      <c r="FJ291" s="142"/>
      <c r="FK291" s="142"/>
      <c r="FL291" s="143">
        <v>243341</v>
      </c>
      <c r="FM291" s="143">
        <v>243341</v>
      </c>
      <c r="FN291" s="139" t="s">
        <v>708</v>
      </c>
      <c r="FO291" s="142"/>
      <c r="FP291" s="142"/>
      <c r="FQ291" s="143">
        <v>243341</v>
      </c>
      <c r="FR291" s="143">
        <v>243341</v>
      </c>
      <c r="FS291" s="139" t="s">
        <v>708</v>
      </c>
    </row>
    <row r="292" spans="1:175" ht="20.100000000000001" customHeight="1" x14ac:dyDescent="0.5">
      <c r="A292" s="109">
        <v>291</v>
      </c>
      <c r="B292" s="109" t="s">
        <v>3361</v>
      </c>
      <c r="C292" s="109">
        <v>5</v>
      </c>
      <c r="D292" s="367" t="s">
        <v>3372</v>
      </c>
      <c r="E292" s="110" t="s">
        <v>912</v>
      </c>
      <c r="F292" s="110" t="s">
        <v>1202</v>
      </c>
      <c r="G292" s="111" t="s">
        <v>74</v>
      </c>
      <c r="H292" s="110" t="s">
        <v>3402</v>
      </c>
      <c r="I292" s="110" t="s">
        <v>3403</v>
      </c>
      <c r="J292" s="110"/>
      <c r="K292" s="111" t="s">
        <v>3404</v>
      </c>
      <c r="L292" s="111" t="s">
        <v>1230</v>
      </c>
      <c r="M292" s="111" t="s">
        <v>912</v>
      </c>
      <c r="N292" s="111" t="s">
        <v>1207</v>
      </c>
      <c r="O292" s="112" t="s">
        <v>3405</v>
      </c>
      <c r="P292" s="113">
        <v>12.785638000000001</v>
      </c>
      <c r="Q292" s="113">
        <v>101.899855</v>
      </c>
      <c r="R292" s="114" t="s">
        <v>3406</v>
      </c>
      <c r="S292" s="114" t="s">
        <v>490</v>
      </c>
      <c r="T292" s="115"/>
      <c r="U292" s="115"/>
      <c r="V292" s="115"/>
      <c r="W292" s="115" t="s">
        <v>3407</v>
      </c>
      <c r="X292" s="115"/>
      <c r="Y292" s="115"/>
      <c r="Z292" s="181"/>
      <c r="AA292" s="181"/>
      <c r="AB292" s="115"/>
      <c r="AC292" s="115"/>
      <c r="AD292" s="166" t="s">
        <v>1211</v>
      </c>
      <c r="AE292" s="266" t="s">
        <v>1212</v>
      </c>
      <c r="AF292" s="273">
        <v>44979</v>
      </c>
      <c r="AG292" s="132">
        <v>44979</v>
      </c>
      <c r="AH292" s="118" t="s">
        <v>691</v>
      </c>
      <c r="AI292" s="118" t="s">
        <v>692</v>
      </c>
      <c r="AJ292" s="145">
        <v>6</v>
      </c>
      <c r="AK292" s="146">
        <v>9</v>
      </c>
      <c r="AL292" s="146">
        <v>3</v>
      </c>
      <c r="AM292" s="146">
        <v>54</v>
      </c>
      <c r="AN292" s="147">
        <v>2</v>
      </c>
      <c r="AO292" s="147">
        <v>2</v>
      </c>
      <c r="AP292" s="116" t="s">
        <v>3408</v>
      </c>
      <c r="AQ292" s="147" t="s">
        <v>1236</v>
      </c>
      <c r="AR292" s="147">
        <v>3</v>
      </c>
      <c r="AS292" s="149"/>
      <c r="AT292" s="122"/>
      <c r="AU292" s="142"/>
      <c r="AV292" s="149"/>
      <c r="AW292" s="150"/>
      <c r="AX292" s="149"/>
      <c r="AY292" s="149"/>
      <c r="AZ292" s="149"/>
      <c r="BA292" s="149"/>
      <c r="BB292" s="149"/>
      <c r="BC292" s="149"/>
      <c r="BD292" s="150" t="s">
        <v>698</v>
      </c>
      <c r="BE292" s="150"/>
      <c r="BF292" s="150"/>
      <c r="BG292" s="151" t="s">
        <v>699</v>
      </c>
      <c r="BH292" s="151" t="s">
        <v>1964</v>
      </c>
      <c r="BI292" s="151" t="s">
        <v>701</v>
      </c>
      <c r="BJ292" s="152"/>
      <c r="BK292" s="152"/>
      <c r="BL292" s="153"/>
      <c r="BM292" s="154"/>
      <c r="BN292" s="111" t="s">
        <v>3405</v>
      </c>
      <c r="BO292" s="311" t="s">
        <v>3405</v>
      </c>
      <c r="BP292" s="196"/>
      <c r="BQ292" s="269" t="s">
        <v>1215</v>
      </c>
      <c r="BR292" s="116"/>
      <c r="BS292" s="132">
        <v>44979</v>
      </c>
      <c r="BT292" s="133">
        <v>100</v>
      </c>
      <c r="BU292" s="132">
        <v>44979</v>
      </c>
      <c r="BV292" s="132"/>
      <c r="BW292" s="132"/>
      <c r="BX292" s="134"/>
      <c r="BY292" s="134"/>
      <c r="BZ292" s="134"/>
      <c r="CA292" s="132"/>
      <c r="CB292" s="135"/>
      <c r="CC292" s="132"/>
      <c r="CD292" s="132"/>
      <c r="CE292" s="136"/>
      <c r="CF292" s="136"/>
      <c r="CG292" s="136"/>
      <c r="CH292" s="135"/>
      <c r="CI292" s="129"/>
      <c r="CJ292" s="132">
        <v>45003</v>
      </c>
      <c r="CK292" s="132">
        <v>45003</v>
      </c>
      <c r="CL292" s="132"/>
      <c r="CM292" s="132">
        <v>45003</v>
      </c>
      <c r="CN292" s="133">
        <v>100</v>
      </c>
      <c r="CO292" s="132">
        <v>45003</v>
      </c>
      <c r="CP292" s="240"/>
      <c r="CQ292" s="132">
        <v>45003</v>
      </c>
      <c r="CR292" s="132">
        <v>45003</v>
      </c>
      <c r="CS292" s="240"/>
      <c r="CT292" s="132">
        <v>45003</v>
      </c>
      <c r="CU292" s="133">
        <v>100</v>
      </c>
      <c r="CV292" s="132">
        <v>45003</v>
      </c>
      <c r="CW292" s="116"/>
      <c r="CX292" s="149"/>
      <c r="CY292" s="149"/>
      <c r="CZ292" s="117">
        <v>45009</v>
      </c>
      <c r="DA292" s="117">
        <v>45009</v>
      </c>
      <c r="DB292" s="117"/>
      <c r="DC292" s="117">
        <v>45009</v>
      </c>
      <c r="DD292" s="133">
        <v>100</v>
      </c>
      <c r="DE292" s="117">
        <v>45009</v>
      </c>
      <c r="DF292" s="138"/>
      <c r="DG292" s="138">
        <v>45007</v>
      </c>
      <c r="DH292" s="139" t="s">
        <v>4446</v>
      </c>
      <c r="DI292" s="117">
        <v>45037</v>
      </c>
      <c r="DJ292" s="117">
        <v>45037</v>
      </c>
      <c r="DK292" s="117">
        <v>45037</v>
      </c>
      <c r="DL292" s="117">
        <v>45037</v>
      </c>
      <c r="DM292" s="240"/>
      <c r="DN292" s="240"/>
      <c r="DO292" s="240"/>
      <c r="DP292" s="240"/>
      <c r="DQ292" s="271"/>
      <c r="DR292" s="240"/>
      <c r="DS292" s="240"/>
      <c r="DT292" s="117">
        <v>45057</v>
      </c>
      <c r="DU292" s="117"/>
      <c r="DV292" s="117"/>
      <c r="DW292" s="117"/>
      <c r="DX292" s="133"/>
      <c r="DY292" s="117"/>
      <c r="DZ292" s="240"/>
      <c r="EA292" s="117"/>
      <c r="EB292" s="117"/>
      <c r="EC292" s="240"/>
      <c r="ED292" s="117"/>
      <c r="EE292" s="240"/>
      <c r="EF292" s="117"/>
      <c r="EG292" s="240"/>
      <c r="EH292" s="117">
        <v>45052</v>
      </c>
      <c r="EI292" s="117">
        <v>45052</v>
      </c>
      <c r="EJ292" s="117">
        <v>45052</v>
      </c>
      <c r="EK292" s="117">
        <v>45053</v>
      </c>
      <c r="EL292" s="116">
        <v>60</v>
      </c>
      <c r="EM292" s="117"/>
      <c r="EN292" s="122" t="s">
        <v>4456</v>
      </c>
      <c r="EO292" s="141"/>
      <c r="EP292" s="141"/>
      <c r="EQ292" s="141"/>
      <c r="ER292" s="141"/>
      <c r="ES292" s="141"/>
      <c r="ET292" s="141"/>
      <c r="EU292" s="141"/>
      <c r="EV292" s="240"/>
      <c r="EW292" s="240"/>
      <c r="EX292" s="240"/>
      <c r="EY292" s="240"/>
      <c r="EZ292" s="240"/>
      <c r="FA292" s="240"/>
      <c r="FB292" s="240"/>
      <c r="FC292" s="117">
        <v>45060</v>
      </c>
      <c r="FD292" s="117"/>
      <c r="FE292" s="117"/>
      <c r="FF292" s="117"/>
      <c r="FG292" s="133"/>
      <c r="FH292" s="133"/>
      <c r="FI292" s="117"/>
      <c r="FJ292" s="142"/>
      <c r="FK292" s="142"/>
      <c r="FL292" s="143">
        <v>243347</v>
      </c>
      <c r="FM292" s="143">
        <v>243347</v>
      </c>
      <c r="FN292" s="139" t="s">
        <v>708</v>
      </c>
      <c r="FO292" s="142"/>
      <c r="FP292" s="142"/>
      <c r="FQ292" s="143">
        <v>243347</v>
      </c>
      <c r="FR292" s="143">
        <v>243347</v>
      </c>
      <c r="FS292" s="139" t="s">
        <v>708</v>
      </c>
    </row>
    <row r="293" spans="1:175" ht="20.100000000000001" customHeight="1" x14ac:dyDescent="0.5">
      <c r="A293" s="109">
        <v>292</v>
      </c>
      <c r="B293" s="109" t="s">
        <v>3361</v>
      </c>
      <c r="C293" s="109">
        <v>6</v>
      </c>
      <c r="D293" s="367" t="s">
        <v>3372</v>
      </c>
      <c r="E293" s="110" t="s">
        <v>912</v>
      </c>
      <c r="F293" s="110" t="s">
        <v>1202</v>
      </c>
      <c r="G293" s="111" t="s">
        <v>74</v>
      </c>
      <c r="H293" s="110" t="s">
        <v>1295</v>
      </c>
      <c r="I293" s="110" t="s">
        <v>3409</v>
      </c>
      <c r="J293" s="110"/>
      <c r="K293" s="111" t="s">
        <v>3410</v>
      </c>
      <c r="L293" s="111" t="s">
        <v>1240</v>
      </c>
      <c r="M293" s="111" t="s">
        <v>912</v>
      </c>
      <c r="N293" s="111" t="s">
        <v>1207</v>
      </c>
      <c r="O293" s="112" t="s">
        <v>3411</v>
      </c>
      <c r="P293" s="113">
        <v>12.561762</v>
      </c>
      <c r="Q293" s="113">
        <v>102.29017899999999</v>
      </c>
      <c r="R293" s="114" t="s">
        <v>3412</v>
      </c>
      <c r="S293" s="114" t="s">
        <v>3413</v>
      </c>
      <c r="T293" s="115"/>
      <c r="U293" s="115"/>
      <c r="V293" s="115"/>
      <c r="W293" s="115" t="s">
        <v>3414</v>
      </c>
      <c r="X293" s="115"/>
      <c r="Y293" s="115"/>
      <c r="Z293" s="181"/>
      <c r="AA293" s="181"/>
      <c r="AB293" s="115"/>
      <c r="AC293" s="115"/>
      <c r="AD293" s="166" t="s">
        <v>1211</v>
      </c>
      <c r="AE293" s="266" t="s">
        <v>1212</v>
      </c>
      <c r="AF293" s="273">
        <v>44980</v>
      </c>
      <c r="AG293" s="132">
        <v>44980</v>
      </c>
      <c r="AH293" s="168" t="s">
        <v>691</v>
      </c>
      <c r="AI293" s="118" t="s">
        <v>692</v>
      </c>
      <c r="AJ293" s="145">
        <v>6.6</v>
      </c>
      <c r="AK293" s="146">
        <v>9</v>
      </c>
      <c r="AL293" s="146">
        <v>3.4</v>
      </c>
      <c r="AM293" s="146">
        <v>59.4</v>
      </c>
      <c r="AN293" s="147">
        <v>1</v>
      </c>
      <c r="AO293" s="147">
        <v>1</v>
      </c>
      <c r="AP293" s="116" t="s">
        <v>974</v>
      </c>
      <c r="AQ293" s="147" t="s">
        <v>1226</v>
      </c>
      <c r="AR293" s="147">
        <v>3</v>
      </c>
      <c r="AS293" s="149"/>
      <c r="AT293" s="122"/>
      <c r="AU293" s="142"/>
      <c r="AV293" s="149"/>
      <c r="AW293" s="150"/>
      <c r="AX293" s="149"/>
      <c r="AY293" s="149"/>
      <c r="AZ293" s="149"/>
      <c r="BA293" s="149"/>
      <c r="BB293" s="149"/>
      <c r="BC293" s="149"/>
      <c r="BD293" s="150"/>
      <c r="BE293" s="150" t="s">
        <v>1247</v>
      </c>
      <c r="BF293" s="150">
        <v>1</v>
      </c>
      <c r="BG293" s="151"/>
      <c r="BH293" s="151" t="s">
        <v>1964</v>
      </c>
      <c r="BI293" s="151"/>
      <c r="BJ293" s="152"/>
      <c r="BK293" s="152"/>
      <c r="BL293" s="153"/>
      <c r="BM293" s="154"/>
      <c r="BN293" s="111" t="s">
        <v>3411</v>
      </c>
      <c r="BO293" s="311" t="s">
        <v>3411</v>
      </c>
      <c r="BP293" s="196"/>
      <c r="BQ293" s="269" t="s">
        <v>1215</v>
      </c>
      <c r="BR293" s="116"/>
      <c r="BS293" s="132">
        <v>44980</v>
      </c>
      <c r="BT293" s="133">
        <v>100</v>
      </c>
      <c r="BU293" s="132">
        <v>44980</v>
      </c>
      <c r="BV293" s="132"/>
      <c r="BW293" s="132"/>
      <c r="BX293" s="134"/>
      <c r="BY293" s="134"/>
      <c r="BZ293" s="134"/>
      <c r="CA293" s="132"/>
      <c r="CB293" s="135"/>
      <c r="CC293" s="132"/>
      <c r="CD293" s="132" t="s">
        <v>1248</v>
      </c>
      <c r="CE293" s="270" t="s">
        <v>1287</v>
      </c>
      <c r="CF293" s="270"/>
      <c r="CG293" s="270"/>
      <c r="CH293" s="135"/>
      <c r="CI293" s="129"/>
      <c r="CJ293" s="132">
        <v>45004</v>
      </c>
      <c r="CK293" s="132">
        <v>45003</v>
      </c>
      <c r="CL293" s="132"/>
      <c r="CM293" s="132">
        <v>45004</v>
      </c>
      <c r="CN293" s="133">
        <v>100</v>
      </c>
      <c r="CO293" s="132">
        <v>45008</v>
      </c>
      <c r="CP293" s="240"/>
      <c r="CQ293" s="132">
        <v>45008</v>
      </c>
      <c r="CR293" s="132">
        <v>44980</v>
      </c>
      <c r="CS293" s="132"/>
      <c r="CT293" s="132">
        <v>45010</v>
      </c>
      <c r="CU293" s="133">
        <v>100</v>
      </c>
      <c r="CV293" s="117">
        <v>45010</v>
      </c>
      <c r="CW293" s="116"/>
      <c r="CX293" s="149"/>
      <c r="CY293" s="149"/>
      <c r="CZ293" s="117">
        <v>45017</v>
      </c>
      <c r="DA293" s="117">
        <v>45016</v>
      </c>
      <c r="DB293" s="117"/>
      <c r="DC293" s="117">
        <v>45016</v>
      </c>
      <c r="DD293" s="133">
        <v>100</v>
      </c>
      <c r="DE293" s="117">
        <v>45016</v>
      </c>
      <c r="DF293" s="138"/>
      <c r="DG293" s="138">
        <v>45012</v>
      </c>
      <c r="DH293" s="139" t="s">
        <v>4383</v>
      </c>
      <c r="DI293" s="117">
        <v>45040</v>
      </c>
      <c r="DJ293" s="117">
        <v>45040</v>
      </c>
      <c r="DK293" s="117">
        <v>45040</v>
      </c>
      <c r="DL293" s="117">
        <v>45040</v>
      </c>
      <c r="DM293" s="240"/>
      <c r="DN293" s="240"/>
      <c r="DO293" s="240"/>
      <c r="DP293" s="240"/>
      <c r="DQ293" s="271"/>
      <c r="DR293" s="240"/>
      <c r="DS293" s="240"/>
      <c r="DT293" s="117">
        <v>45059</v>
      </c>
      <c r="DU293" s="117">
        <v>45054</v>
      </c>
      <c r="DV293" s="117"/>
      <c r="DW293" s="117">
        <v>45054</v>
      </c>
      <c r="DX293" s="133">
        <v>100</v>
      </c>
      <c r="DY293" s="117">
        <v>45054</v>
      </c>
      <c r="DZ293" s="240"/>
      <c r="EA293" s="117">
        <v>45044</v>
      </c>
      <c r="EB293" s="117">
        <v>45044</v>
      </c>
      <c r="EC293" s="240"/>
      <c r="ED293" s="117">
        <v>45044</v>
      </c>
      <c r="EE293" s="116">
        <v>100</v>
      </c>
      <c r="EF293" s="117">
        <v>45044</v>
      </c>
      <c r="EG293" s="240" t="s">
        <v>4457</v>
      </c>
      <c r="EH293" s="117"/>
      <c r="EI293" s="117"/>
      <c r="EJ293" s="117"/>
      <c r="EK293" s="117"/>
      <c r="EL293" s="133"/>
      <c r="EM293" s="117"/>
      <c r="EN293" s="122"/>
      <c r="EO293" s="141"/>
      <c r="EP293" s="141"/>
      <c r="EQ293" s="141"/>
      <c r="ER293" s="141"/>
      <c r="ES293" s="141"/>
      <c r="ET293" s="141"/>
      <c r="EU293" s="141"/>
      <c r="EV293" s="240"/>
      <c r="EW293" s="240"/>
      <c r="EX293" s="240"/>
      <c r="EY293" s="240"/>
      <c r="EZ293" s="240"/>
      <c r="FA293" s="240"/>
      <c r="FB293" s="240"/>
      <c r="FC293" s="117">
        <v>45057</v>
      </c>
      <c r="FD293" s="117"/>
      <c r="FE293" s="117"/>
      <c r="FF293" s="117"/>
      <c r="FG293" s="133"/>
      <c r="FH293" s="133"/>
      <c r="FI293" s="117"/>
      <c r="FJ293" s="142"/>
      <c r="FK293" s="142"/>
      <c r="FL293" s="143">
        <v>243341</v>
      </c>
      <c r="FM293" s="143">
        <v>243341</v>
      </c>
      <c r="FN293" s="139" t="s">
        <v>708</v>
      </c>
      <c r="FO293" s="142"/>
      <c r="FP293" s="142"/>
      <c r="FQ293" s="143">
        <v>243341</v>
      </c>
      <c r="FR293" s="143">
        <v>243341</v>
      </c>
      <c r="FS293" s="139" t="s">
        <v>708</v>
      </c>
    </row>
    <row r="294" spans="1:175" ht="20.100000000000001" customHeight="1" x14ac:dyDescent="0.5">
      <c r="A294" s="109">
        <v>293</v>
      </c>
      <c r="B294" s="109" t="s">
        <v>3361</v>
      </c>
      <c r="C294" s="109">
        <v>7</v>
      </c>
      <c r="D294" s="367" t="s">
        <v>3372</v>
      </c>
      <c r="E294" s="110" t="s">
        <v>912</v>
      </c>
      <c r="F294" s="110" t="s">
        <v>1202</v>
      </c>
      <c r="G294" s="111" t="s">
        <v>74</v>
      </c>
      <c r="H294" s="110" t="s">
        <v>3415</v>
      </c>
      <c r="I294" s="110" t="s">
        <v>3416</v>
      </c>
      <c r="J294" s="110"/>
      <c r="K294" s="111" t="s">
        <v>3417</v>
      </c>
      <c r="L294" s="111" t="s">
        <v>1240</v>
      </c>
      <c r="M294" s="111" t="s">
        <v>912</v>
      </c>
      <c r="N294" s="111" t="s">
        <v>1207</v>
      </c>
      <c r="O294" s="112" t="s">
        <v>3418</v>
      </c>
      <c r="P294" s="113">
        <v>12.743337</v>
      </c>
      <c r="Q294" s="113">
        <v>102.231156</v>
      </c>
      <c r="R294" s="114" t="s">
        <v>3419</v>
      </c>
      <c r="S294" s="114" t="s">
        <v>3420</v>
      </c>
      <c r="T294" s="115"/>
      <c r="U294" s="115"/>
      <c r="V294" s="115"/>
      <c r="W294" s="115" t="s">
        <v>3421</v>
      </c>
      <c r="X294" s="115"/>
      <c r="Y294" s="115"/>
      <c r="Z294" s="181"/>
      <c r="AA294" s="181"/>
      <c r="AB294" s="115"/>
      <c r="AC294" s="115"/>
      <c r="AD294" s="166" t="s">
        <v>1224</v>
      </c>
      <c r="AE294" s="266" t="s">
        <v>1225</v>
      </c>
      <c r="AF294" s="273">
        <v>44981</v>
      </c>
      <c r="AG294" s="132">
        <v>44979</v>
      </c>
      <c r="AH294" s="118" t="s">
        <v>691</v>
      </c>
      <c r="AI294" s="118" t="s">
        <v>692</v>
      </c>
      <c r="AJ294" s="145">
        <v>6</v>
      </c>
      <c r="AK294" s="146">
        <v>3.4</v>
      </c>
      <c r="AL294" s="146">
        <v>2.5</v>
      </c>
      <c r="AM294" s="146">
        <v>20.399999999999999</v>
      </c>
      <c r="AN294" s="147">
        <v>1</v>
      </c>
      <c r="AO294" s="147">
        <v>2</v>
      </c>
      <c r="AP294" s="116" t="s">
        <v>2803</v>
      </c>
      <c r="AQ294" s="147" t="s">
        <v>863</v>
      </c>
      <c r="AR294" s="147">
        <v>3</v>
      </c>
      <c r="AS294" s="149"/>
      <c r="AT294" s="122"/>
      <c r="AU294" s="142"/>
      <c r="AV294" s="149"/>
      <c r="AW294" s="150"/>
      <c r="AX294" s="149"/>
      <c r="AY294" s="149"/>
      <c r="AZ294" s="149"/>
      <c r="BA294" s="149"/>
      <c r="BB294" s="149"/>
      <c r="BC294" s="149"/>
      <c r="BD294" s="150" t="s">
        <v>698</v>
      </c>
      <c r="BE294" s="150"/>
      <c r="BF294" s="150"/>
      <c r="BG294" s="151" t="s">
        <v>699</v>
      </c>
      <c r="BH294" s="151" t="s">
        <v>1964</v>
      </c>
      <c r="BI294" s="151" t="s">
        <v>701</v>
      </c>
      <c r="BJ294" s="152"/>
      <c r="BK294" s="152"/>
      <c r="BL294" s="153"/>
      <c r="BM294" s="154"/>
      <c r="BN294" s="111" t="s">
        <v>3418</v>
      </c>
      <c r="BO294" s="311" t="s">
        <v>3418</v>
      </c>
      <c r="BP294" s="196"/>
      <c r="BQ294" s="269" t="s">
        <v>1215</v>
      </c>
      <c r="BR294" s="116"/>
      <c r="BS294" s="132">
        <v>44979</v>
      </c>
      <c r="BT294" s="133">
        <v>100</v>
      </c>
      <c r="BU294" s="132">
        <v>44979</v>
      </c>
      <c r="BV294" s="132"/>
      <c r="BW294" s="132"/>
      <c r="BX294" s="134"/>
      <c r="BY294" s="134"/>
      <c r="BZ294" s="134"/>
      <c r="CA294" s="132"/>
      <c r="CB294" s="135"/>
      <c r="CC294" s="132"/>
      <c r="CD294" s="132"/>
      <c r="CE294" s="136"/>
      <c r="CF294" s="136"/>
      <c r="CG294" s="136"/>
      <c r="CH294" s="135"/>
      <c r="CI294" s="129"/>
      <c r="CJ294" s="132">
        <v>44993</v>
      </c>
      <c r="CK294" s="132">
        <v>44993</v>
      </c>
      <c r="CL294" s="132"/>
      <c r="CM294" s="132">
        <v>44993</v>
      </c>
      <c r="CN294" s="133">
        <v>100</v>
      </c>
      <c r="CO294" s="132">
        <v>44993</v>
      </c>
      <c r="CP294" s="132"/>
      <c r="CQ294" s="132">
        <v>44993</v>
      </c>
      <c r="CR294" s="132">
        <v>44993</v>
      </c>
      <c r="CS294" s="132"/>
      <c r="CT294" s="132">
        <v>44993</v>
      </c>
      <c r="CU294" s="133">
        <v>100</v>
      </c>
      <c r="CV294" s="117">
        <v>44993</v>
      </c>
      <c r="CW294" s="132"/>
      <c r="CX294" s="149"/>
      <c r="CY294" s="149"/>
      <c r="CZ294" s="117">
        <v>45011</v>
      </c>
      <c r="DA294" s="117">
        <v>45011</v>
      </c>
      <c r="DB294" s="117"/>
      <c r="DC294" s="117">
        <v>45011</v>
      </c>
      <c r="DD294" s="133">
        <v>100</v>
      </c>
      <c r="DE294" s="117">
        <v>45011</v>
      </c>
      <c r="DF294" s="138"/>
      <c r="DG294" s="138">
        <v>45012</v>
      </c>
      <c r="DH294" s="139" t="s">
        <v>4383</v>
      </c>
      <c r="DI294" s="117">
        <v>45042</v>
      </c>
      <c r="DJ294" s="117">
        <v>45042</v>
      </c>
      <c r="DK294" s="117">
        <v>45042</v>
      </c>
      <c r="DL294" s="117">
        <v>45042</v>
      </c>
      <c r="DM294" s="240"/>
      <c r="DN294" s="240"/>
      <c r="DO294" s="240"/>
      <c r="DP294" s="240"/>
      <c r="DQ294" s="271"/>
      <c r="DR294" s="240"/>
      <c r="DS294" s="240"/>
      <c r="DT294" s="117">
        <v>45058</v>
      </c>
      <c r="DU294" s="117"/>
      <c r="DV294" s="117"/>
      <c r="DW294" s="117"/>
      <c r="DX294" s="133"/>
      <c r="DY294" s="117"/>
      <c r="DZ294" s="240"/>
      <c r="EA294" s="117">
        <v>45044</v>
      </c>
      <c r="EB294" s="117">
        <v>45044</v>
      </c>
      <c r="EC294" s="240"/>
      <c r="ED294" s="117">
        <v>45044</v>
      </c>
      <c r="EE294" s="116">
        <v>100</v>
      </c>
      <c r="EF294" s="117">
        <v>45044</v>
      </c>
      <c r="EG294" s="240" t="s">
        <v>4447</v>
      </c>
      <c r="EH294" s="222">
        <v>45053</v>
      </c>
      <c r="EI294" s="222">
        <v>45053</v>
      </c>
      <c r="EJ294" s="222">
        <v>45053</v>
      </c>
      <c r="EK294" s="222">
        <v>45054</v>
      </c>
      <c r="EL294" s="440">
        <v>60</v>
      </c>
      <c r="EM294" s="117"/>
      <c r="EN294" s="122" t="s">
        <v>4699</v>
      </c>
      <c r="EO294" s="141"/>
      <c r="EP294" s="141"/>
      <c r="EQ294" s="141"/>
      <c r="ER294" s="141"/>
      <c r="ES294" s="141"/>
      <c r="ET294" s="141"/>
      <c r="EU294" s="141"/>
      <c r="EV294" s="240"/>
      <c r="EW294" s="240"/>
      <c r="EX294" s="240"/>
      <c r="EY294" s="240"/>
      <c r="EZ294" s="240"/>
      <c r="FA294" s="240"/>
      <c r="FB294" s="240"/>
      <c r="FC294" s="117">
        <v>45061</v>
      </c>
      <c r="FD294" s="117"/>
      <c r="FE294" s="117"/>
      <c r="FF294" s="117"/>
      <c r="FG294" s="133"/>
      <c r="FH294" s="133"/>
      <c r="FI294" s="117"/>
      <c r="FJ294" s="142"/>
      <c r="FK294" s="142"/>
      <c r="FL294" s="143">
        <v>243341</v>
      </c>
      <c r="FM294" s="143">
        <v>243341</v>
      </c>
      <c r="FN294" s="139" t="s">
        <v>708</v>
      </c>
      <c r="FO294" s="142"/>
      <c r="FP294" s="142"/>
      <c r="FQ294" s="143">
        <v>243341</v>
      </c>
      <c r="FR294" s="143">
        <v>243341</v>
      </c>
      <c r="FS294" s="139" t="s">
        <v>708</v>
      </c>
    </row>
    <row r="295" spans="1:175" ht="20.100000000000001" customHeight="1" x14ac:dyDescent="0.5">
      <c r="A295" s="109">
        <v>294</v>
      </c>
      <c r="B295" s="109" t="s">
        <v>3361</v>
      </c>
      <c r="C295" s="109">
        <v>8</v>
      </c>
      <c r="D295" s="367" t="s">
        <v>3362</v>
      </c>
      <c r="E295" s="110" t="s">
        <v>912</v>
      </c>
      <c r="F295" s="110" t="s">
        <v>1202</v>
      </c>
      <c r="G295" s="111" t="s">
        <v>74</v>
      </c>
      <c r="H295" s="110" t="s">
        <v>3422</v>
      </c>
      <c r="I295" s="110" t="s">
        <v>3423</v>
      </c>
      <c r="J295" s="110"/>
      <c r="K295" s="111" t="s">
        <v>3424</v>
      </c>
      <c r="L295" s="111" t="s">
        <v>3425</v>
      </c>
      <c r="M295" s="111" t="s">
        <v>912</v>
      </c>
      <c r="N295" s="111" t="s">
        <v>1207</v>
      </c>
      <c r="O295" s="112" t="s">
        <v>3426</v>
      </c>
      <c r="P295" s="113">
        <v>13.228355000000001</v>
      </c>
      <c r="Q295" s="113">
        <v>102.277272</v>
      </c>
      <c r="R295" s="114" t="s">
        <v>3427</v>
      </c>
      <c r="S295" s="114" t="s">
        <v>490</v>
      </c>
      <c r="T295" s="115"/>
      <c r="U295" s="115"/>
      <c r="V295" s="115"/>
      <c r="W295" s="115" t="s">
        <v>3428</v>
      </c>
      <c r="X295" s="115"/>
      <c r="Y295" s="115"/>
      <c r="Z295" s="181"/>
      <c r="AA295" s="181"/>
      <c r="AB295" s="115"/>
      <c r="AC295" s="115"/>
      <c r="AD295" s="166" t="s">
        <v>1224</v>
      </c>
      <c r="AE295" s="266" t="s">
        <v>1225</v>
      </c>
      <c r="AF295" s="273">
        <v>44980</v>
      </c>
      <c r="AG295" s="132">
        <v>44980</v>
      </c>
      <c r="AH295" s="118" t="s">
        <v>691</v>
      </c>
      <c r="AI295" s="118" t="s">
        <v>692</v>
      </c>
      <c r="AJ295" s="145">
        <v>7.7</v>
      </c>
      <c r="AK295" s="146">
        <v>12</v>
      </c>
      <c r="AL295" s="146">
        <v>3.3</v>
      </c>
      <c r="AM295" s="146">
        <v>92.4</v>
      </c>
      <c r="AN295" s="147">
        <v>1</v>
      </c>
      <c r="AO295" s="147">
        <v>2</v>
      </c>
      <c r="AP295" s="116" t="s">
        <v>816</v>
      </c>
      <c r="AQ295" s="147" t="s">
        <v>1236</v>
      </c>
      <c r="AR295" s="147">
        <v>3</v>
      </c>
      <c r="AS295" s="149"/>
      <c r="AT295" s="122"/>
      <c r="AU295" s="142"/>
      <c r="AV295" s="149"/>
      <c r="AW295" s="150"/>
      <c r="AX295" s="149"/>
      <c r="AY295" s="149"/>
      <c r="AZ295" s="149"/>
      <c r="BA295" s="149"/>
      <c r="BB295" s="149"/>
      <c r="BC295" s="149"/>
      <c r="BD295" s="150" t="s">
        <v>698</v>
      </c>
      <c r="BE295" s="150"/>
      <c r="BF295" s="150"/>
      <c r="BG295" s="151" t="s">
        <v>699</v>
      </c>
      <c r="BH295" s="151" t="s">
        <v>1964</v>
      </c>
      <c r="BI295" s="151" t="s">
        <v>701</v>
      </c>
      <c r="BJ295" s="152"/>
      <c r="BK295" s="152"/>
      <c r="BL295" s="153"/>
      <c r="BM295" s="154"/>
      <c r="BN295" s="111" t="s">
        <v>3426</v>
      </c>
      <c r="BO295" s="311" t="s">
        <v>3426</v>
      </c>
      <c r="BP295" s="196"/>
      <c r="BQ295" s="269" t="s">
        <v>1215</v>
      </c>
      <c r="BR295" s="116"/>
      <c r="BS295" s="132">
        <v>44980</v>
      </c>
      <c r="BT295" s="133">
        <v>100</v>
      </c>
      <c r="BU295" s="132">
        <v>44980</v>
      </c>
      <c r="BV295" s="132"/>
      <c r="BW295" s="132"/>
      <c r="BX295" s="134"/>
      <c r="BY295" s="134"/>
      <c r="BZ295" s="134"/>
      <c r="CA295" s="132"/>
      <c r="CB295" s="135"/>
      <c r="CC295" s="132"/>
      <c r="CD295" s="132"/>
      <c r="CE295" s="136"/>
      <c r="CF295" s="136"/>
      <c r="CG295" s="136"/>
      <c r="CH295" s="135"/>
      <c r="CI295" s="129"/>
      <c r="CJ295" s="132">
        <v>44999</v>
      </c>
      <c r="CK295" s="132">
        <v>44999</v>
      </c>
      <c r="CL295" s="132"/>
      <c r="CM295" s="132">
        <v>44999</v>
      </c>
      <c r="CN295" s="133">
        <v>100</v>
      </c>
      <c r="CO295" s="132">
        <v>44999</v>
      </c>
      <c r="CP295" s="240"/>
      <c r="CQ295" s="132">
        <v>44999</v>
      </c>
      <c r="CR295" s="132">
        <v>44999</v>
      </c>
      <c r="CS295" s="240"/>
      <c r="CT295" s="132">
        <v>44999</v>
      </c>
      <c r="CU295" s="133">
        <v>100</v>
      </c>
      <c r="CV295" s="132">
        <v>44999</v>
      </c>
      <c r="CW295" s="116"/>
      <c r="CX295" s="149"/>
      <c r="CY295" s="149"/>
      <c r="CZ295" s="117">
        <v>45013</v>
      </c>
      <c r="DA295" s="117">
        <v>45013</v>
      </c>
      <c r="DB295" s="117"/>
      <c r="DC295" s="117">
        <v>45013</v>
      </c>
      <c r="DD295" s="133">
        <v>100</v>
      </c>
      <c r="DE295" s="117">
        <v>45013</v>
      </c>
      <c r="DF295" s="138"/>
      <c r="DG295" s="138">
        <v>45007</v>
      </c>
      <c r="DH295" s="139" t="s">
        <v>4446</v>
      </c>
      <c r="DI295" s="117">
        <v>45038</v>
      </c>
      <c r="DJ295" s="117">
        <v>45038</v>
      </c>
      <c r="DK295" s="117">
        <v>45038</v>
      </c>
      <c r="DL295" s="117">
        <v>45038</v>
      </c>
      <c r="DM295" s="240"/>
      <c r="DN295" s="240"/>
      <c r="DO295" s="240"/>
      <c r="DP295" s="240"/>
      <c r="DQ295" s="271"/>
      <c r="DR295" s="240"/>
      <c r="DS295" s="240"/>
      <c r="DT295" s="117">
        <v>45058</v>
      </c>
      <c r="DU295" s="117"/>
      <c r="DV295" s="117"/>
      <c r="DW295" s="117"/>
      <c r="DX295" s="133"/>
      <c r="DY295" s="117"/>
      <c r="DZ295" s="240"/>
      <c r="EA295" s="117">
        <v>45045</v>
      </c>
      <c r="EB295" s="117">
        <v>45045</v>
      </c>
      <c r="EC295" s="240"/>
      <c r="ED295" s="117">
        <v>45045</v>
      </c>
      <c r="EE295" s="116">
        <v>100</v>
      </c>
      <c r="EF295" s="117">
        <v>45045</v>
      </c>
      <c r="EG295" s="240" t="s">
        <v>4577</v>
      </c>
      <c r="EH295" s="222">
        <v>45053</v>
      </c>
      <c r="EI295" s="222">
        <v>45053</v>
      </c>
      <c r="EJ295" s="222">
        <v>45053</v>
      </c>
      <c r="EK295" s="222">
        <v>45054</v>
      </c>
      <c r="EL295" s="440">
        <v>60</v>
      </c>
      <c r="EM295" s="117"/>
      <c r="EN295" s="122" t="s">
        <v>4699</v>
      </c>
      <c r="EO295" s="141"/>
      <c r="EP295" s="141"/>
      <c r="EQ295" s="141"/>
      <c r="ER295" s="141"/>
      <c r="ES295" s="141"/>
      <c r="ET295" s="141"/>
      <c r="EU295" s="141"/>
      <c r="EV295" s="240"/>
      <c r="EW295" s="240"/>
      <c r="EX295" s="240"/>
      <c r="EY295" s="240"/>
      <c r="EZ295" s="240"/>
      <c r="FA295" s="240"/>
      <c r="FB295" s="240"/>
      <c r="FC295" s="117">
        <v>45057</v>
      </c>
      <c r="FD295" s="117"/>
      <c r="FE295" s="117"/>
      <c r="FF295" s="117"/>
      <c r="FG295" s="133"/>
      <c r="FH295" s="133"/>
      <c r="FI295" s="117"/>
      <c r="FJ295" s="142"/>
      <c r="FK295" s="142"/>
      <c r="FL295" s="143">
        <v>243349</v>
      </c>
      <c r="FM295" s="143">
        <v>243349</v>
      </c>
      <c r="FN295" s="139" t="s">
        <v>708</v>
      </c>
      <c r="FO295" s="142"/>
      <c r="FP295" s="142"/>
      <c r="FQ295" s="143">
        <v>243349</v>
      </c>
      <c r="FR295" s="143">
        <v>243349</v>
      </c>
      <c r="FS295" s="157" t="s">
        <v>729</v>
      </c>
    </row>
    <row r="296" spans="1:175" ht="20.100000000000001" customHeight="1" x14ac:dyDescent="0.5">
      <c r="A296" s="109">
        <v>295</v>
      </c>
      <c r="B296" s="109" t="s">
        <v>3361</v>
      </c>
      <c r="C296" s="109">
        <v>9</v>
      </c>
      <c r="D296" s="367" t="s">
        <v>3372</v>
      </c>
      <c r="E296" s="110" t="s">
        <v>912</v>
      </c>
      <c r="F296" s="110" t="s">
        <v>1202</v>
      </c>
      <c r="G296" s="111" t="s">
        <v>74</v>
      </c>
      <c r="H296" s="110" t="s">
        <v>3415</v>
      </c>
      <c r="I296" s="110" t="s">
        <v>3415</v>
      </c>
      <c r="J296" s="110"/>
      <c r="K296" s="111" t="s">
        <v>3429</v>
      </c>
      <c r="L296" s="111" t="s">
        <v>1240</v>
      </c>
      <c r="M296" s="111" t="s">
        <v>912</v>
      </c>
      <c r="N296" s="111" t="s">
        <v>1207</v>
      </c>
      <c r="O296" s="112" t="s">
        <v>3430</v>
      </c>
      <c r="P296" s="113">
        <v>12.673560999999999</v>
      </c>
      <c r="Q296" s="113">
        <v>102.200551</v>
      </c>
      <c r="R296" s="114" t="s">
        <v>3431</v>
      </c>
      <c r="S296" s="114" t="s">
        <v>3432</v>
      </c>
      <c r="T296" s="115"/>
      <c r="U296" s="115"/>
      <c r="V296" s="115"/>
      <c r="W296" s="115" t="s">
        <v>3433</v>
      </c>
      <c r="X296" s="115"/>
      <c r="Y296" s="115"/>
      <c r="Z296" s="181"/>
      <c r="AA296" s="181"/>
      <c r="AB296" s="115"/>
      <c r="AC296" s="115"/>
      <c r="AD296" s="166" t="s">
        <v>1224</v>
      </c>
      <c r="AE296" s="266" t="s">
        <v>1225</v>
      </c>
      <c r="AF296" s="273">
        <v>44981</v>
      </c>
      <c r="AG296" s="132">
        <v>44979</v>
      </c>
      <c r="AH296" s="118" t="s">
        <v>691</v>
      </c>
      <c r="AI296" s="118" t="s">
        <v>692</v>
      </c>
      <c r="AJ296" s="145">
        <v>6</v>
      </c>
      <c r="AK296" s="146">
        <v>15</v>
      </c>
      <c r="AL296" s="146" t="s">
        <v>490</v>
      </c>
      <c r="AM296" s="146">
        <v>90</v>
      </c>
      <c r="AN296" s="147">
        <v>1</v>
      </c>
      <c r="AO296" s="147">
        <v>2</v>
      </c>
      <c r="AP296" s="116" t="s">
        <v>3434</v>
      </c>
      <c r="AQ296" s="147" t="s">
        <v>1236</v>
      </c>
      <c r="AR296" s="147">
        <v>3</v>
      </c>
      <c r="AS296" s="149"/>
      <c r="AT296" s="122"/>
      <c r="AU296" s="142"/>
      <c r="AV296" s="149"/>
      <c r="AW296" s="150"/>
      <c r="AX296" s="149"/>
      <c r="AY296" s="149"/>
      <c r="AZ296" s="149"/>
      <c r="BA296" s="149"/>
      <c r="BB296" s="149"/>
      <c r="BC296" s="149"/>
      <c r="BD296" s="150" t="s">
        <v>698</v>
      </c>
      <c r="BE296" s="150"/>
      <c r="BF296" s="150"/>
      <c r="BG296" s="151" t="s">
        <v>699</v>
      </c>
      <c r="BH296" s="151" t="s">
        <v>1964</v>
      </c>
      <c r="BI296" s="151" t="s">
        <v>701</v>
      </c>
      <c r="BJ296" s="152"/>
      <c r="BK296" s="152"/>
      <c r="BL296" s="153"/>
      <c r="BM296" s="154"/>
      <c r="BN296" s="111" t="s">
        <v>3430</v>
      </c>
      <c r="BO296" s="311" t="s">
        <v>3430</v>
      </c>
      <c r="BP296" s="196"/>
      <c r="BQ296" s="269" t="s">
        <v>1215</v>
      </c>
      <c r="BR296" s="116"/>
      <c r="BS296" s="132">
        <v>44979</v>
      </c>
      <c r="BT296" s="133">
        <v>100</v>
      </c>
      <c r="BU296" s="132">
        <v>44979</v>
      </c>
      <c r="BV296" s="132"/>
      <c r="BW296" s="132"/>
      <c r="BX296" s="134"/>
      <c r="BY296" s="134"/>
      <c r="BZ296" s="134"/>
      <c r="CA296" s="132"/>
      <c r="CB296" s="135"/>
      <c r="CC296" s="132"/>
      <c r="CD296" s="132"/>
      <c r="CE296" s="136"/>
      <c r="CF296" s="136"/>
      <c r="CG296" s="136"/>
      <c r="CH296" s="135"/>
      <c r="CI296" s="129"/>
      <c r="CJ296" s="132">
        <v>44993</v>
      </c>
      <c r="CK296" s="132">
        <v>44993</v>
      </c>
      <c r="CL296" s="132"/>
      <c r="CM296" s="132">
        <v>44993</v>
      </c>
      <c r="CN296" s="133">
        <v>100</v>
      </c>
      <c r="CO296" s="132">
        <v>44993</v>
      </c>
      <c r="CP296" s="132"/>
      <c r="CQ296" s="132">
        <v>44995</v>
      </c>
      <c r="CR296" s="132">
        <v>44995</v>
      </c>
      <c r="CS296" s="132"/>
      <c r="CT296" s="132">
        <v>44995</v>
      </c>
      <c r="CU296" s="133">
        <v>100</v>
      </c>
      <c r="CV296" s="117">
        <v>44995</v>
      </c>
      <c r="CW296" s="116" t="s">
        <v>1448</v>
      </c>
      <c r="CX296" s="149"/>
      <c r="CY296" s="149"/>
      <c r="CZ296" s="117">
        <v>45012</v>
      </c>
      <c r="DA296" s="117">
        <v>45012</v>
      </c>
      <c r="DB296" s="117"/>
      <c r="DC296" s="117">
        <v>45012</v>
      </c>
      <c r="DD296" s="133">
        <v>100</v>
      </c>
      <c r="DE296" s="117">
        <v>45012</v>
      </c>
      <c r="DF296" s="138"/>
      <c r="DG296" s="138">
        <v>45007</v>
      </c>
      <c r="DH296" s="139" t="s">
        <v>4446</v>
      </c>
      <c r="DI296" s="117">
        <v>45027</v>
      </c>
      <c r="DJ296" s="117">
        <v>45027</v>
      </c>
      <c r="DK296" s="117">
        <v>45027</v>
      </c>
      <c r="DL296" s="117">
        <v>45027</v>
      </c>
      <c r="DM296" s="240"/>
      <c r="DN296" s="240"/>
      <c r="DO296" s="240"/>
      <c r="DP296" s="240"/>
      <c r="DQ296" s="271"/>
      <c r="DR296" s="240"/>
      <c r="DS296" s="240"/>
      <c r="DT296" s="117">
        <v>45058</v>
      </c>
      <c r="DU296" s="117"/>
      <c r="DV296" s="117"/>
      <c r="DW296" s="117"/>
      <c r="DX296" s="133"/>
      <c r="DY296" s="117"/>
      <c r="DZ296" s="240"/>
      <c r="EA296" s="117">
        <v>45045</v>
      </c>
      <c r="EB296" s="117">
        <v>45045</v>
      </c>
      <c r="EC296" s="240"/>
      <c r="ED296" s="117">
        <v>45045</v>
      </c>
      <c r="EE296" s="116">
        <v>100</v>
      </c>
      <c r="EF296" s="117">
        <v>45045</v>
      </c>
      <c r="EG296" s="240" t="s">
        <v>4578</v>
      </c>
      <c r="EH296" s="117">
        <v>45051</v>
      </c>
      <c r="EI296" s="117">
        <v>45051</v>
      </c>
      <c r="EJ296" s="117">
        <v>45051</v>
      </c>
      <c r="EK296" s="117">
        <v>45052</v>
      </c>
      <c r="EL296" s="116">
        <v>60</v>
      </c>
      <c r="EM296" s="117"/>
      <c r="EN296" s="122" t="s">
        <v>4555</v>
      </c>
      <c r="EO296" s="141"/>
      <c r="EP296" s="141"/>
      <c r="EQ296" s="141"/>
      <c r="ER296" s="141"/>
      <c r="ES296" s="141"/>
      <c r="ET296" s="141"/>
      <c r="EU296" s="141"/>
      <c r="EV296" s="240"/>
      <c r="EW296" s="240"/>
      <c r="EX296" s="240"/>
      <c r="EY296" s="240"/>
      <c r="EZ296" s="240"/>
      <c r="FA296" s="240"/>
      <c r="FB296" s="240"/>
      <c r="FC296" s="117">
        <v>45057</v>
      </c>
      <c r="FD296" s="117"/>
      <c r="FE296" s="117"/>
      <c r="FF296" s="117"/>
      <c r="FG296" s="133"/>
      <c r="FH296" s="133"/>
      <c r="FI296" s="117"/>
      <c r="FJ296" s="142"/>
      <c r="FK296" s="142"/>
      <c r="FL296" s="143">
        <v>243354</v>
      </c>
      <c r="FM296" s="143">
        <v>243354</v>
      </c>
      <c r="FN296" s="139" t="s">
        <v>708</v>
      </c>
      <c r="FO296" s="142"/>
      <c r="FP296" s="142"/>
      <c r="FQ296" s="143">
        <v>243354</v>
      </c>
      <c r="FR296" s="143">
        <v>243354</v>
      </c>
      <c r="FS296" s="139" t="s">
        <v>834</v>
      </c>
    </row>
    <row r="297" spans="1:175" ht="20.100000000000001" customHeight="1" x14ac:dyDescent="0.5">
      <c r="A297" s="109">
        <v>296</v>
      </c>
      <c r="B297" s="109" t="s">
        <v>3361</v>
      </c>
      <c r="C297" s="109">
        <v>10</v>
      </c>
      <c r="D297" s="367" t="s">
        <v>3372</v>
      </c>
      <c r="E297" s="110" t="s">
        <v>912</v>
      </c>
      <c r="F297" s="110" t="s">
        <v>1302</v>
      </c>
      <c r="G297" s="111" t="s">
        <v>59</v>
      </c>
      <c r="H297" s="110" t="s">
        <v>1328</v>
      </c>
      <c r="I297" s="110" t="s">
        <v>3435</v>
      </c>
      <c r="J297" s="110"/>
      <c r="K297" s="111" t="s">
        <v>3436</v>
      </c>
      <c r="L297" s="111" t="s">
        <v>1331</v>
      </c>
      <c r="M297" s="111" t="s">
        <v>912</v>
      </c>
      <c r="N297" s="111" t="s">
        <v>1306</v>
      </c>
      <c r="O297" s="111" t="s">
        <v>3437</v>
      </c>
      <c r="P297" s="113">
        <v>13.89019</v>
      </c>
      <c r="Q297" s="113">
        <v>101.013634</v>
      </c>
      <c r="R297" s="114" t="s">
        <v>3438</v>
      </c>
      <c r="S297" s="114" t="s">
        <v>3439</v>
      </c>
      <c r="T297" s="115" t="s">
        <v>3440</v>
      </c>
      <c r="U297" s="115" t="s">
        <v>3441</v>
      </c>
      <c r="V297" s="115"/>
      <c r="W297" s="210" t="s">
        <v>3439</v>
      </c>
      <c r="X297" s="210"/>
      <c r="Y297" s="115"/>
      <c r="Z297" s="181"/>
      <c r="AA297" s="181"/>
      <c r="AB297" s="210"/>
      <c r="AC297" s="210"/>
      <c r="AD297" s="166" t="s">
        <v>1313</v>
      </c>
      <c r="AE297" s="166" t="s">
        <v>1314</v>
      </c>
      <c r="AF297" s="117">
        <v>44985</v>
      </c>
      <c r="AG297" s="132">
        <v>44980</v>
      </c>
      <c r="AH297" s="118" t="s">
        <v>691</v>
      </c>
      <c r="AI297" s="118" t="s">
        <v>692</v>
      </c>
      <c r="AJ297" s="145">
        <v>6</v>
      </c>
      <c r="AK297" s="146">
        <v>10</v>
      </c>
      <c r="AL297" s="146">
        <v>3.5</v>
      </c>
      <c r="AM297" s="146">
        <v>60</v>
      </c>
      <c r="AN297" s="147">
        <v>1</v>
      </c>
      <c r="AO297" s="147">
        <v>2</v>
      </c>
      <c r="AP297" s="116" t="s">
        <v>816</v>
      </c>
      <c r="AQ297" s="147"/>
      <c r="AR297" s="149">
        <v>3</v>
      </c>
      <c r="AS297" s="149"/>
      <c r="AT297" s="122">
        <v>44981</v>
      </c>
      <c r="AU297" s="148" t="s">
        <v>1316</v>
      </c>
      <c r="AV297" s="149" t="s">
        <v>696</v>
      </c>
      <c r="AW297" s="150" t="s">
        <v>1325</v>
      </c>
      <c r="AX297" s="149"/>
      <c r="AY297" s="149"/>
      <c r="AZ297" s="149"/>
      <c r="BA297" s="149"/>
      <c r="BB297" s="149"/>
      <c r="BC297" s="149"/>
      <c r="BD297" s="150" t="s">
        <v>698</v>
      </c>
      <c r="BE297" s="150"/>
      <c r="BF297" s="150"/>
      <c r="BG297" s="151" t="s">
        <v>699</v>
      </c>
      <c r="BH297" s="151" t="s">
        <v>1964</v>
      </c>
      <c r="BI297" s="151" t="s">
        <v>701</v>
      </c>
      <c r="BJ297" s="152"/>
      <c r="BK297" s="152"/>
      <c r="BL297" s="153"/>
      <c r="BM297" s="154"/>
      <c r="BN297" s="111" t="s">
        <v>3437</v>
      </c>
      <c r="BO297" s="226" t="s">
        <v>3437</v>
      </c>
      <c r="BP297" s="130"/>
      <c r="BQ297" s="116" t="s">
        <v>704</v>
      </c>
      <c r="BR297" s="116"/>
      <c r="BS297" s="132">
        <v>44980</v>
      </c>
      <c r="BT297" s="133">
        <v>100</v>
      </c>
      <c r="BU297" s="132">
        <v>44980</v>
      </c>
      <c r="BV297" s="132"/>
      <c r="BW297" s="132"/>
      <c r="BX297" s="134"/>
      <c r="BY297" s="134"/>
      <c r="BZ297" s="134"/>
      <c r="CA297" s="132"/>
      <c r="CB297" s="135"/>
      <c r="CC297" s="132"/>
      <c r="CD297" s="132"/>
      <c r="CE297" s="136"/>
      <c r="CF297" s="136"/>
      <c r="CG297" s="136"/>
      <c r="CH297" s="135"/>
      <c r="CI297" s="129" t="s">
        <v>701</v>
      </c>
      <c r="CJ297" s="132">
        <v>44988</v>
      </c>
      <c r="CK297" s="132">
        <v>44988</v>
      </c>
      <c r="CL297" s="132"/>
      <c r="CM297" s="132">
        <v>44988</v>
      </c>
      <c r="CN297" s="133">
        <v>100</v>
      </c>
      <c r="CO297" s="132">
        <v>44988</v>
      </c>
      <c r="CP297" s="117"/>
      <c r="CQ297" s="132">
        <v>45027</v>
      </c>
      <c r="CR297" s="132">
        <v>45027</v>
      </c>
      <c r="CS297" s="117"/>
      <c r="CT297" s="132">
        <v>45027</v>
      </c>
      <c r="CU297" s="133">
        <v>100</v>
      </c>
      <c r="CV297" s="132">
        <v>45027</v>
      </c>
      <c r="CW297" s="117" t="s">
        <v>868</v>
      </c>
      <c r="CX297" s="147"/>
      <c r="CY297" s="149"/>
      <c r="CZ297" s="117">
        <v>44988</v>
      </c>
      <c r="DA297" s="117">
        <v>44988</v>
      </c>
      <c r="DB297" s="117"/>
      <c r="DC297" s="117">
        <v>44988</v>
      </c>
      <c r="DD297" s="133">
        <v>100</v>
      </c>
      <c r="DE297" s="117">
        <v>44988</v>
      </c>
      <c r="DF297" s="138"/>
      <c r="DG297" s="138">
        <v>45019</v>
      </c>
      <c r="DH297" s="139" t="s">
        <v>4413</v>
      </c>
      <c r="DI297" s="117">
        <v>45036</v>
      </c>
      <c r="DJ297" s="117">
        <v>45036</v>
      </c>
      <c r="DK297" s="117">
        <v>45036</v>
      </c>
      <c r="DL297" s="117">
        <v>45036</v>
      </c>
      <c r="DM297" s="117">
        <v>45034</v>
      </c>
      <c r="DN297" s="117">
        <v>45034</v>
      </c>
      <c r="DO297" s="117"/>
      <c r="DP297" s="117">
        <v>45034</v>
      </c>
      <c r="DQ297" s="133">
        <v>100</v>
      </c>
      <c r="DR297" s="117">
        <v>45034</v>
      </c>
      <c r="DS297" s="117"/>
      <c r="DT297" s="117">
        <v>45034</v>
      </c>
      <c r="DU297" s="117">
        <v>45034</v>
      </c>
      <c r="DV297" s="117"/>
      <c r="DW297" s="117">
        <v>45034</v>
      </c>
      <c r="DX297" s="133">
        <v>100</v>
      </c>
      <c r="DY297" s="117">
        <v>45034</v>
      </c>
      <c r="DZ297" s="117"/>
      <c r="EA297" s="117">
        <v>45034</v>
      </c>
      <c r="EB297" s="117">
        <v>45034</v>
      </c>
      <c r="EC297" s="117"/>
      <c r="ED297" s="117">
        <v>45034</v>
      </c>
      <c r="EE297" s="116">
        <v>100</v>
      </c>
      <c r="EF297" s="117">
        <v>45034</v>
      </c>
      <c r="EG297" s="117" t="s">
        <v>780</v>
      </c>
      <c r="EH297" s="117">
        <v>45034</v>
      </c>
      <c r="EI297" s="117">
        <v>45034</v>
      </c>
      <c r="EJ297" s="117">
        <v>45034</v>
      </c>
      <c r="EK297" s="117">
        <v>45035</v>
      </c>
      <c r="EL297" s="116">
        <v>60</v>
      </c>
      <c r="EM297" s="117"/>
      <c r="EN297" s="122" t="s">
        <v>780</v>
      </c>
      <c r="EO297" s="141"/>
      <c r="EP297" s="141"/>
      <c r="EQ297" s="141"/>
      <c r="ER297" s="141"/>
      <c r="ES297" s="141"/>
      <c r="ET297" s="141"/>
      <c r="EU297" s="141"/>
      <c r="EV297" s="117"/>
      <c r="EW297" s="117"/>
      <c r="EX297" s="117"/>
      <c r="EY297" s="117"/>
      <c r="EZ297" s="117"/>
      <c r="FA297" s="117"/>
      <c r="FB297" s="117"/>
      <c r="FC297" s="117">
        <v>45049</v>
      </c>
      <c r="FD297" s="117">
        <v>45049</v>
      </c>
      <c r="FE297" s="117">
        <v>45049</v>
      </c>
      <c r="FF297" s="117">
        <v>45050</v>
      </c>
      <c r="FG297" s="133">
        <v>70</v>
      </c>
      <c r="FH297" s="133"/>
      <c r="FI297" s="117"/>
      <c r="FJ297" s="142"/>
      <c r="FK297" s="142"/>
      <c r="FL297" s="143">
        <v>243347</v>
      </c>
      <c r="FM297" s="143">
        <v>243347</v>
      </c>
      <c r="FN297" s="139" t="s">
        <v>708</v>
      </c>
      <c r="FO297" s="142"/>
      <c r="FP297" s="142"/>
      <c r="FQ297" s="143">
        <v>243347</v>
      </c>
      <c r="FR297" s="143">
        <v>243347</v>
      </c>
      <c r="FS297" s="139" t="s">
        <v>708</v>
      </c>
    </row>
    <row r="298" spans="1:175" ht="20.100000000000001" customHeight="1" x14ac:dyDescent="0.5">
      <c r="A298" s="109">
        <v>297</v>
      </c>
      <c r="B298" s="109" t="s">
        <v>3361</v>
      </c>
      <c r="C298" s="109">
        <v>11</v>
      </c>
      <c r="D298" s="367" t="s">
        <v>3372</v>
      </c>
      <c r="E298" s="110" t="s">
        <v>912</v>
      </c>
      <c r="F298" s="110" t="s">
        <v>1302</v>
      </c>
      <c r="G298" s="111" t="s">
        <v>59</v>
      </c>
      <c r="H298" s="110" t="s">
        <v>3442</v>
      </c>
      <c r="I298" s="110" t="s">
        <v>678</v>
      </c>
      <c r="J298" s="110"/>
      <c r="K298" s="111" t="s">
        <v>3443</v>
      </c>
      <c r="L298" s="111" t="s">
        <v>1331</v>
      </c>
      <c r="M298" s="111" t="s">
        <v>912</v>
      </c>
      <c r="N298" s="111" t="s">
        <v>1306</v>
      </c>
      <c r="O298" s="111" t="s">
        <v>3444</v>
      </c>
      <c r="P298" s="113">
        <v>13.619337</v>
      </c>
      <c r="Q298" s="113">
        <v>100.98594900000001</v>
      </c>
      <c r="R298" s="114" t="s">
        <v>3445</v>
      </c>
      <c r="S298" s="114" t="s">
        <v>490</v>
      </c>
      <c r="T298" s="115"/>
      <c r="U298" s="115"/>
      <c r="V298" s="115"/>
      <c r="W298" s="371" t="s">
        <v>3446</v>
      </c>
      <c r="X298" s="371"/>
      <c r="Y298" s="115"/>
      <c r="Z298" s="181"/>
      <c r="AA298" s="181"/>
      <c r="AB298" s="371"/>
      <c r="AC298" s="371"/>
      <c r="AD298" s="348" t="s">
        <v>1384</v>
      </c>
      <c r="AE298" s="166" t="s">
        <v>1385</v>
      </c>
      <c r="AF298" s="117">
        <v>44985</v>
      </c>
      <c r="AG298" s="132">
        <v>44985</v>
      </c>
      <c r="AH298" s="118" t="s">
        <v>691</v>
      </c>
      <c r="AI298" s="118" t="s">
        <v>692</v>
      </c>
      <c r="AJ298" s="146">
        <v>6</v>
      </c>
      <c r="AK298" s="146">
        <v>8</v>
      </c>
      <c r="AL298" s="146">
        <v>3.4</v>
      </c>
      <c r="AM298" s="146">
        <v>48</v>
      </c>
      <c r="AN298" s="147">
        <v>1</v>
      </c>
      <c r="AO298" s="147">
        <v>2</v>
      </c>
      <c r="AP298" s="116"/>
      <c r="AQ298" s="147"/>
      <c r="AR298" s="149">
        <v>3</v>
      </c>
      <c r="AS298" s="149"/>
      <c r="AT298" s="122"/>
      <c r="AU298" s="148" t="s">
        <v>3447</v>
      </c>
      <c r="AV298" s="149" t="s">
        <v>696</v>
      </c>
      <c r="AW298" s="150"/>
      <c r="AX298" s="149"/>
      <c r="AY298" s="149"/>
      <c r="AZ298" s="149"/>
      <c r="BA298" s="147" t="s">
        <v>697</v>
      </c>
      <c r="BB298" s="149" t="s">
        <v>697</v>
      </c>
      <c r="BC298" s="149"/>
      <c r="BD298" s="150" t="s">
        <v>698</v>
      </c>
      <c r="BE298" s="150"/>
      <c r="BF298" s="150"/>
      <c r="BG298" s="151" t="s">
        <v>699</v>
      </c>
      <c r="BH298" s="151" t="s">
        <v>1964</v>
      </c>
      <c r="BI298" s="151" t="s">
        <v>701</v>
      </c>
      <c r="BJ298" s="152"/>
      <c r="BK298" s="152"/>
      <c r="BL298" s="153"/>
      <c r="BM298" s="154"/>
      <c r="BN298" s="155" t="s">
        <v>3444</v>
      </c>
      <c r="BO298" s="226" t="s">
        <v>3444</v>
      </c>
      <c r="BP298" s="130"/>
      <c r="BQ298" s="116" t="s">
        <v>704</v>
      </c>
      <c r="BR298" s="116"/>
      <c r="BS298" s="132">
        <v>44985</v>
      </c>
      <c r="BT298" s="133">
        <v>100</v>
      </c>
      <c r="BU298" s="117">
        <v>44985</v>
      </c>
      <c r="BV298" s="132"/>
      <c r="BW298" s="132"/>
      <c r="BX298" s="134"/>
      <c r="BY298" s="134"/>
      <c r="BZ298" s="134"/>
      <c r="CA298" s="132"/>
      <c r="CB298" s="138"/>
      <c r="CC298" s="117"/>
      <c r="CD298" s="117"/>
      <c r="CE298" s="223"/>
      <c r="CF298" s="223"/>
      <c r="CG298" s="223"/>
      <c r="CH298" s="138"/>
      <c r="CI298" s="129" t="s">
        <v>701</v>
      </c>
      <c r="CJ298" s="117">
        <v>44993</v>
      </c>
      <c r="CK298" s="117">
        <v>44993</v>
      </c>
      <c r="CL298" s="132"/>
      <c r="CM298" s="117">
        <v>44993</v>
      </c>
      <c r="CN298" s="133">
        <v>100</v>
      </c>
      <c r="CO298" s="117">
        <v>44993</v>
      </c>
      <c r="CP298" s="117"/>
      <c r="CQ298" s="117">
        <v>45036</v>
      </c>
      <c r="CR298" s="117">
        <v>45036</v>
      </c>
      <c r="CS298" s="117"/>
      <c r="CT298" s="117">
        <v>45036</v>
      </c>
      <c r="CU298" s="133">
        <v>100</v>
      </c>
      <c r="CV298" s="117">
        <v>45036</v>
      </c>
      <c r="CW298" s="117"/>
      <c r="CX298" s="147"/>
      <c r="CY298" s="149"/>
      <c r="CZ298" s="117">
        <v>44993</v>
      </c>
      <c r="DA298" s="117">
        <v>44993</v>
      </c>
      <c r="DB298" s="117"/>
      <c r="DC298" s="117">
        <v>44993</v>
      </c>
      <c r="DD298" s="133">
        <v>100</v>
      </c>
      <c r="DE298" s="117">
        <v>44993</v>
      </c>
      <c r="DF298" s="138"/>
      <c r="DG298" s="138">
        <v>45019</v>
      </c>
      <c r="DH298" s="139" t="s">
        <v>4413</v>
      </c>
      <c r="DI298" s="117">
        <v>45038</v>
      </c>
      <c r="DJ298" s="117">
        <v>45038</v>
      </c>
      <c r="DK298" s="117">
        <v>45038</v>
      </c>
      <c r="DL298" s="117">
        <v>45038</v>
      </c>
      <c r="DM298" s="117"/>
      <c r="DN298" s="117"/>
      <c r="DO298" s="117"/>
      <c r="DP298" s="117"/>
      <c r="DQ298" s="140"/>
      <c r="DR298" s="117"/>
      <c r="DS298" s="117"/>
      <c r="DT298" s="117">
        <v>45037</v>
      </c>
      <c r="DU298" s="117">
        <v>45037</v>
      </c>
      <c r="DV298" s="117"/>
      <c r="DW298" s="117">
        <v>45037</v>
      </c>
      <c r="DX298" s="133">
        <v>100</v>
      </c>
      <c r="DY298" s="117">
        <v>45037</v>
      </c>
      <c r="DZ298" s="117"/>
      <c r="EA298" s="117">
        <v>45040</v>
      </c>
      <c r="EB298" s="117">
        <v>45040</v>
      </c>
      <c r="EC298" s="117"/>
      <c r="ED298" s="117">
        <v>45040</v>
      </c>
      <c r="EE298" s="116">
        <v>100</v>
      </c>
      <c r="EF298" s="117">
        <v>45040</v>
      </c>
      <c r="EG298" s="117" t="s">
        <v>4579</v>
      </c>
      <c r="EH298" s="117">
        <v>45040</v>
      </c>
      <c r="EI298" s="117">
        <v>45040</v>
      </c>
      <c r="EJ298" s="117">
        <v>45040</v>
      </c>
      <c r="EK298" s="117">
        <v>45041</v>
      </c>
      <c r="EL298" s="116">
        <v>60</v>
      </c>
      <c r="EM298" s="117"/>
      <c r="EN298" s="122" t="s">
        <v>4579</v>
      </c>
      <c r="EO298" s="141"/>
      <c r="EP298" s="141"/>
      <c r="EQ298" s="141"/>
      <c r="ER298" s="141"/>
      <c r="ES298" s="141"/>
      <c r="ET298" s="141"/>
      <c r="EU298" s="141"/>
      <c r="EV298" s="117"/>
      <c r="EW298" s="117"/>
      <c r="EX298" s="117"/>
      <c r="EY298" s="117"/>
      <c r="EZ298" s="117"/>
      <c r="FA298" s="117"/>
      <c r="FB298" s="117"/>
      <c r="FC298" s="117">
        <v>45048</v>
      </c>
      <c r="FD298" s="117">
        <v>45048</v>
      </c>
      <c r="FE298" s="117">
        <v>45048</v>
      </c>
      <c r="FF298" s="117">
        <v>45049</v>
      </c>
      <c r="FG298" s="133">
        <v>70</v>
      </c>
      <c r="FH298" s="133"/>
      <c r="FI298" s="117"/>
      <c r="FJ298" s="142"/>
      <c r="FK298" s="142"/>
      <c r="FL298" s="143">
        <v>243346</v>
      </c>
      <c r="FM298" s="143">
        <v>243346</v>
      </c>
      <c r="FN298" s="139" t="s">
        <v>834</v>
      </c>
      <c r="FO298" s="142"/>
      <c r="FP298" s="142"/>
      <c r="FQ298" s="143">
        <v>243346</v>
      </c>
      <c r="FR298" s="143">
        <v>243346</v>
      </c>
      <c r="FS298" s="157" t="s">
        <v>729</v>
      </c>
    </row>
    <row r="299" spans="1:175" ht="20.100000000000001" customHeight="1" x14ac:dyDescent="0.5">
      <c r="A299" s="109">
        <v>298</v>
      </c>
      <c r="B299" s="109" t="s">
        <v>3361</v>
      </c>
      <c r="C299" s="109">
        <v>12</v>
      </c>
      <c r="D299" s="367" t="s">
        <v>3372</v>
      </c>
      <c r="E299" s="110" t="s">
        <v>912</v>
      </c>
      <c r="F299" s="110" t="s">
        <v>1302</v>
      </c>
      <c r="G299" s="111" t="s">
        <v>59</v>
      </c>
      <c r="H299" s="110" t="s">
        <v>1407</v>
      </c>
      <c r="I299" s="110" t="s">
        <v>3448</v>
      </c>
      <c r="J299" s="110"/>
      <c r="K299" s="111" t="s">
        <v>3449</v>
      </c>
      <c r="L299" s="111" t="s">
        <v>1305</v>
      </c>
      <c r="M299" s="111" t="s">
        <v>912</v>
      </c>
      <c r="N299" s="111" t="s">
        <v>1306</v>
      </c>
      <c r="O299" s="111" t="s">
        <v>3450</v>
      </c>
      <c r="P299" s="113">
        <v>13.813093</v>
      </c>
      <c r="Q299" s="113">
        <v>101.313974</v>
      </c>
      <c r="R299" s="114" t="s">
        <v>3451</v>
      </c>
      <c r="S299" s="114" t="s">
        <v>3452</v>
      </c>
      <c r="T299" s="115" t="s">
        <v>3453</v>
      </c>
      <c r="U299" s="115" t="s">
        <v>3454</v>
      </c>
      <c r="V299" s="115"/>
      <c r="W299" s="115" t="s">
        <v>3454</v>
      </c>
      <c r="X299" s="115"/>
      <c r="Y299" s="115"/>
      <c r="Z299" s="181"/>
      <c r="AA299" s="181"/>
      <c r="AB299" s="115"/>
      <c r="AC299" s="115"/>
      <c r="AD299" s="166" t="s">
        <v>1313</v>
      </c>
      <c r="AE299" s="166" t="s">
        <v>1314</v>
      </c>
      <c r="AF299" s="117">
        <v>44985</v>
      </c>
      <c r="AG299" s="132">
        <v>44980</v>
      </c>
      <c r="AH299" s="118" t="s">
        <v>691</v>
      </c>
      <c r="AI299" s="118" t="s">
        <v>692</v>
      </c>
      <c r="AJ299" s="145">
        <v>8</v>
      </c>
      <c r="AK299" s="146">
        <v>8</v>
      </c>
      <c r="AL299" s="146">
        <v>3.5</v>
      </c>
      <c r="AM299" s="146">
        <v>64</v>
      </c>
      <c r="AN299" s="147">
        <v>1</v>
      </c>
      <c r="AO299" s="147">
        <v>1</v>
      </c>
      <c r="AP299" s="116" t="s">
        <v>3455</v>
      </c>
      <c r="AQ299" s="147" t="s">
        <v>863</v>
      </c>
      <c r="AR299" s="147">
        <v>3</v>
      </c>
      <c r="AS299" s="149"/>
      <c r="AT299" s="122">
        <v>44981</v>
      </c>
      <c r="AU299" s="142"/>
      <c r="AV299" s="149" t="s">
        <v>696</v>
      </c>
      <c r="AW299" s="150"/>
      <c r="AX299" s="149"/>
      <c r="AY299" s="149"/>
      <c r="AZ299" s="149"/>
      <c r="BA299" s="149"/>
      <c r="BB299" s="149"/>
      <c r="BC299" s="149"/>
      <c r="BD299" s="150" t="s">
        <v>698</v>
      </c>
      <c r="BE299" s="150"/>
      <c r="BF299" s="150"/>
      <c r="BG299" s="151" t="s">
        <v>699</v>
      </c>
      <c r="BH299" s="151" t="s">
        <v>1964</v>
      </c>
      <c r="BI299" s="151" t="s">
        <v>701</v>
      </c>
      <c r="BJ299" s="152"/>
      <c r="BK299" s="152"/>
      <c r="BL299" s="170" t="s">
        <v>3456</v>
      </c>
      <c r="BM299" s="154"/>
      <c r="BN299" s="155" t="s">
        <v>3450</v>
      </c>
      <c r="BO299" s="226" t="s">
        <v>3450</v>
      </c>
      <c r="BP299" s="130"/>
      <c r="BQ299" s="116" t="s">
        <v>704</v>
      </c>
      <c r="BR299" s="116"/>
      <c r="BS299" s="132">
        <v>44980</v>
      </c>
      <c r="BT299" s="133">
        <v>100</v>
      </c>
      <c r="BU299" s="132">
        <v>44980</v>
      </c>
      <c r="BV299" s="132"/>
      <c r="BW299" s="132"/>
      <c r="BX299" s="134"/>
      <c r="BY299" s="134"/>
      <c r="BZ299" s="134"/>
      <c r="CA299" s="132"/>
      <c r="CB299" s="135"/>
      <c r="CC299" s="132"/>
      <c r="CD299" s="132"/>
      <c r="CE299" s="136"/>
      <c r="CF299" s="136"/>
      <c r="CG299" s="136"/>
      <c r="CH299" s="135"/>
      <c r="CI299" s="129" t="s">
        <v>701</v>
      </c>
      <c r="CJ299" s="117">
        <v>44999</v>
      </c>
      <c r="CK299" s="117">
        <v>44999</v>
      </c>
      <c r="CL299" s="132"/>
      <c r="CM299" s="117">
        <v>44999</v>
      </c>
      <c r="CN299" s="133">
        <v>100</v>
      </c>
      <c r="CO299" s="117">
        <v>44999</v>
      </c>
      <c r="CP299" s="117"/>
      <c r="CQ299" s="137" t="s">
        <v>706</v>
      </c>
      <c r="CR299" s="132"/>
      <c r="CS299" s="117"/>
      <c r="CT299" s="132"/>
      <c r="CU299" s="133"/>
      <c r="CV299" s="137" t="s">
        <v>4382</v>
      </c>
      <c r="CW299" s="117" t="s">
        <v>727</v>
      </c>
      <c r="CX299" s="147"/>
      <c r="CY299" s="149"/>
      <c r="CZ299" s="117">
        <v>44999</v>
      </c>
      <c r="DA299" s="117">
        <v>44999</v>
      </c>
      <c r="DB299" s="117"/>
      <c r="DC299" s="117">
        <v>44999</v>
      </c>
      <c r="DD299" s="133">
        <v>100</v>
      </c>
      <c r="DE299" s="117">
        <v>44999</v>
      </c>
      <c r="DF299" s="138"/>
      <c r="DG299" s="138">
        <v>45019</v>
      </c>
      <c r="DH299" s="139" t="s">
        <v>4413</v>
      </c>
      <c r="DI299" s="117">
        <v>45041</v>
      </c>
      <c r="DJ299" s="117">
        <v>45041</v>
      </c>
      <c r="DK299" s="117">
        <v>45041</v>
      </c>
      <c r="DL299" s="117">
        <v>45041</v>
      </c>
      <c r="DM299" s="117"/>
      <c r="DN299" s="117"/>
      <c r="DO299" s="117"/>
      <c r="DP299" s="117"/>
      <c r="DQ299" s="140"/>
      <c r="DR299" s="117"/>
      <c r="DS299" s="117"/>
      <c r="DT299" s="117"/>
      <c r="DU299" s="117"/>
      <c r="DV299" s="117"/>
      <c r="DW299" s="117"/>
      <c r="DX299" s="133"/>
      <c r="DY299" s="117"/>
      <c r="DZ299" s="117"/>
      <c r="EA299" s="117">
        <v>45034</v>
      </c>
      <c r="EB299" s="117">
        <v>45034</v>
      </c>
      <c r="EC299" s="117"/>
      <c r="ED299" s="117">
        <v>45034</v>
      </c>
      <c r="EE299" s="116">
        <v>100</v>
      </c>
      <c r="EF299" s="117">
        <v>45034</v>
      </c>
      <c r="EG299" s="117" t="s">
        <v>780</v>
      </c>
      <c r="EH299" s="117">
        <v>45034</v>
      </c>
      <c r="EI299" s="117">
        <v>45034</v>
      </c>
      <c r="EJ299" s="117">
        <v>45034</v>
      </c>
      <c r="EK299" s="117">
        <v>45035</v>
      </c>
      <c r="EL299" s="116">
        <v>60</v>
      </c>
      <c r="EM299" s="117"/>
      <c r="EN299" s="122" t="s">
        <v>780</v>
      </c>
      <c r="EO299" s="141"/>
      <c r="EP299" s="141"/>
      <c r="EQ299" s="141"/>
      <c r="ER299" s="141"/>
      <c r="ES299" s="141"/>
      <c r="ET299" s="141"/>
      <c r="EU299" s="141"/>
      <c r="EV299" s="117"/>
      <c r="EW299" s="117"/>
      <c r="EX299" s="117"/>
      <c r="EY299" s="117"/>
      <c r="EZ299" s="117"/>
      <c r="FA299" s="117"/>
      <c r="FB299" s="117"/>
      <c r="FC299" s="117"/>
      <c r="FD299" s="117"/>
      <c r="FE299" s="117"/>
      <c r="FF299" s="117"/>
      <c r="FG299" s="133"/>
      <c r="FH299" s="133"/>
      <c r="FI299" s="117"/>
      <c r="FJ299" s="142"/>
      <c r="FK299" s="142"/>
      <c r="FL299" s="143">
        <v>243354</v>
      </c>
      <c r="FM299" s="143">
        <v>243354</v>
      </c>
      <c r="FN299" s="139" t="s">
        <v>708</v>
      </c>
      <c r="FO299" s="142"/>
      <c r="FP299" s="142"/>
      <c r="FQ299" s="143">
        <v>243354</v>
      </c>
      <c r="FR299" s="143">
        <v>243354</v>
      </c>
      <c r="FS299" s="139" t="s">
        <v>708</v>
      </c>
    </row>
    <row r="300" spans="1:175" ht="20.100000000000001" customHeight="1" x14ac:dyDescent="0.5">
      <c r="A300" s="109">
        <v>299</v>
      </c>
      <c r="B300" s="109" t="s">
        <v>3361</v>
      </c>
      <c r="C300" s="109">
        <v>13</v>
      </c>
      <c r="D300" s="367" t="s">
        <v>3362</v>
      </c>
      <c r="E300" s="110" t="s">
        <v>912</v>
      </c>
      <c r="F300" s="110" t="s">
        <v>1302</v>
      </c>
      <c r="G300" s="111" t="s">
        <v>59</v>
      </c>
      <c r="H300" s="110" t="s">
        <v>1402</v>
      </c>
      <c r="I300" s="110" t="s">
        <v>1402</v>
      </c>
      <c r="J300" s="110"/>
      <c r="K300" s="111" t="s">
        <v>3457</v>
      </c>
      <c r="L300" s="111" t="s">
        <v>3458</v>
      </c>
      <c r="M300" s="111" t="s">
        <v>912</v>
      </c>
      <c r="N300" s="111" t="s">
        <v>1306</v>
      </c>
      <c r="O300" s="111" t="s">
        <v>3459</v>
      </c>
      <c r="P300" s="113">
        <v>13.615353000000001</v>
      </c>
      <c r="Q300" s="113">
        <v>101.243858</v>
      </c>
      <c r="R300" s="114" t="s">
        <v>3460</v>
      </c>
      <c r="S300" s="114" t="s">
        <v>490</v>
      </c>
      <c r="T300" s="115"/>
      <c r="U300" s="115"/>
      <c r="V300" s="115"/>
      <c r="W300" s="115" t="s">
        <v>3461</v>
      </c>
      <c r="X300" s="115"/>
      <c r="Y300" s="115"/>
      <c r="Z300" s="181"/>
      <c r="AA300" s="181"/>
      <c r="AB300" s="115"/>
      <c r="AC300" s="115"/>
      <c r="AD300" s="166" t="s">
        <v>1313</v>
      </c>
      <c r="AE300" s="166" t="s">
        <v>1314</v>
      </c>
      <c r="AF300" s="117">
        <v>44984</v>
      </c>
      <c r="AG300" s="132">
        <v>44981</v>
      </c>
      <c r="AH300" s="118" t="s">
        <v>691</v>
      </c>
      <c r="AI300" s="118" t="s">
        <v>692</v>
      </c>
      <c r="AJ300" s="145">
        <v>12</v>
      </c>
      <c r="AK300" s="146">
        <v>23</v>
      </c>
      <c r="AL300" s="146">
        <v>3</v>
      </c>
      <c r="AM300" s="146">
        <v>276</v>
      </c>
      <c r="AN300" s="147">
        <v>1</v>
      </c>
      <c r="AO300" s="147">
        <v>2</v>
      </c>
      <c r="AP300" s="116" t="s">
        <v>1142</v>
      </c>
      <c r="AQ300" s="147"/>
      <c r="AR300" s="149">
        <v>3</v>
      </c>
      <c r="AS300" s="149"/>
      <c r="AT300" s="122"/>
      <c r="AU300" s="148" t="s">
        <v>1316</v>
      </c>
      <c r="AV300" s="149" t="s">
        <v>696</v>
      </c>
      <c r="AW300" s="150"/>
      <c r="AX300" s="149"/>
      <c r="AY300" s="149"/>
      <c r="AZ300" s="149"/>
      <c r="BA300" s="149"/>
      <c r="BB300" s="147" t="s">
        <v>697</v>
      </c>
      <c r="BC300" s="149"/>
      <c r="BD300" s="150" t="s">
        <v>698</v>
      </c>
      <c r="BE300" s="150"/>
      <c r="BF300" s="150"/>
      <c r="BG300" s="151" t="s">
        <v>699</v>
      </c>
      <c r="BH300" s="151" t="s">
        <v>1964</v>
      </c>
      <c r="BI300" s="151" t="s">
        <v>701</v>
      </c>
      <c r="BJ300" s="152"/>
      <c r="BK300" s="152"/>
      <c r="BL300" s="153"/>
      <c r="BM300" s="154"/>
      <c r="BN300" s="155" t="s">
        <v>3459</v>
      </c>
      <c r="BO300" s="226" t="s">
        <v>3459</v>
      </c>
      <c r="BP300" s="130"/>
      <c r="BQ300" s="116" t="s">
        <v>704</v>
      </c>
      <c r="BR300" s="116"/>
      <c r="BS300" s="132">
        <v>44984</v>
      </c>
      <c r="BT300" s="133">
        <v>100</v>
      </c>
      <c r="BU300" s="132">
        <v>44981</v>
      </c>
      <c r="BV300" s="132"/>
      <c r="BW300" s="132"/>
      <c r="BX300" s="134"/>
      <c r="BY300" s="134"/>
      <c r="BZ300" s="134"/>
      <c r="CA300" s="132"/>
      <c r="CB300" s="135"/>
      <c r="CC300" s="132"/>
      <c r="CD300" s="132"/>
      <c r="CE300" s="136"/>
      <c r="CF300" s="136"/>
      <c r="CG300" s="136"/>
      <c r="CH300" s="135"/>
      <c r="CI300" s="129" t="s">
        <v>701</v>
      </c>
      <c r="CJ300" s="132">
        <v>45005</v>
      </c>
      <c r="CK300" s="132">
        <v>45005</v>
      </c>
      <c r="CL300" s="132"/>
      <c r="CM300" s="132">
        <v>45005</v>
      </c>
      <c r="CN300" s="133">
        <v>100</v>
      </c>
      <c r="CO300" s="132">
        <v>45005</v>
      </c>
      <c r="CP300" s="117"/>
      <c r="CQ300" s="132">
        <v>45035</v>
      </c>
      <c r="CR300" s="132">
        <v>45035</v>
      </c>
      <c r="CS300" s="117"/>
      <c r="CT300" s="132">
        <v>45035</v>
      </c>
      <c r="CU300" s="133">
        <v>100</v>
      </c>
      <c r="CV300" s="132">
        <v>45035</v>
      </c>
      <c r="CW300" s="117"/>
      <c r="CX300" s="147"/>
      <c r="CY300" s="149"/>
      <c r="CZ300" s="117">
        <v>45005</v>
      </c>
      <c r="DA300" s="117">
        <v>45005</v>
      </c>
      <c r="DB300" s="117"/>
      <c r="DC300" s="117">
        <v>45005</v>
      </c>
      <c r="DD300" s="133">
        <v>100</v>
      </c>
      <c r="DE300" s="117">
        <v>45005</v>
      </c>
      <c r="DF300" s="138"/>
      <c r="DG300" s="138">
        <v>45012</v>
      </c>
      <c r="DH300" s="139" t="s">
        <v>4383</v>
      </c>
      <c r="DI300" s="117">
        <v>45034</v>
      </c>
      <c r="DJ300" s="117">
        <v>45034</v>
      </c>
      <c r="DK300" s="117">
        <v>45034</v>
      </c>
      <c r="DL300" s="117">
        <v>45034</v>
      </c>
      <c r="DM300" s="117">
        <v>45040</v>
      </c>
      <c r="DN300" s="117">
        <v>45040</v>
      </c>
      <c r="DO300" s="117"/>
      <c r="DP300" s="117">
        <v>45040</v>
      </c>
      <c r="DQ300" s="133">
        <v>100</v>
      </c>
      <c r="DR300" s="117">
        <v>45040</v>
      </c>
      <c r="DS300" s="117"/>
      <c r="DT300" s="117">
        <v>45040</v>
      </c>
      <c r="DU300" s="117">
        <v>45040</v>
      </c>
      <c r="DV300" s="117"/>
      <c r="DW300" s="117">
        <v>45040</v>
      </c>
      <c r="DX300" s="133">
        <v>100</v>
      </c>
      <c r="DY300" s="117">
        <v>45040</v>
      </c>
      <c r="DZ300" s="117"/>
      <c r="EA300" s="117">
        <v>45039</v>
      </c>
      <c r="EB300" s="117">
        <v>45039</v>
      </c>
      <c r="EC300" s="117"/>
      <c r="ED300" s="117">
        <v>45039</v>
      </c>
      <c r="EE300" s="116">
        <v>100</v>
      </c>
      <c r="EF300" s="117">
        <v>45039</v>
      </c>
      <c r="EG300" s="117" t="s">
        <v>4580</v>
      </c>
      <c r="EH300" s="117">
        <v>45039</v>
      </c>
      <c r="EI300" s="117">
        <v>45039</v>
      </c>
      <c r="EJ300" s="117">
        <v>45039</v>
      </c>
      <c r="EK300" s="117">
        <v>45040</v>
      </c>
      <c r="EL300" s="116">
        <v>60</v>
      </c>
      <c r="EM300" s="117"/>
      <c r="EN300" s="122" t="s">
        <v>4580</v>
      </c>
      <c r="EO300" s="141"/>
      <c r="EP300" s="141"/>
      <c r="EQ300" s="141"/>
      <c r="ER300" s="141"/>
      <c r="ES300" s="141"/>
      <c r="ET300" s="141"/>
      <c r="EU300" s="141"/>
      <c r="EV300" s="117"/>
      <c r="EW300" s="117"/>
      <c r="EX300" s="117"/>
      <c r="EY300" s="117"/>
      <c r="EZ300" s="117"/>
      <c r="FA300" s="117"/>
      <c r="FB300" s="117"/>
      <c r="FC300" s="117">
        <v>45055</v>
      </c>
      <c r="FD300" s="117">
        <v>45055</v>
      </c>
      <c r="FE300" s="117">
        <v>45055</v>
      </c>
      <c r="FF300" s="117">
        <v>45056</v>
      </c>
      <c r="FG300" s="133">
        <v>70</v>
      </c>
      <c r="FH300" s="133"/>
      <c r="FI300" s="117"/>
      <c r="FJ300" s="142"/>
      <c r="FK300" s="142"/>
      <c r="FL300" s="143">
        <v>243347</v>
      </c>
      <c r="FM300" s="143">
        <v>243347</v>
      </c>
      <c r="FN300" s="139" t="s">
        <v>708</v>
      </c>
      <c r="FO300" s="142"/>
      <c r="FP300" s="142"/>
      <c r="FQ300" s="143">
        <v>243347</v>
      </c>
      <c r="FR300" s="143">
        <v>243347</v>
      </c>
      <c r="FS300" s="157" t="s">
        <v>729</v>
      </c>
    </row>
    <row r="301" spans="1:175" ht="20.100000000000001" customHeight="1" x14ac:dyDescent="0.5">
      <c r="A301" s="109">
        <v>300</v>
      </c>
      <c r="B301" s="109" t="s">
        <v>3361</v>
      </c>
      <c r="C301" s="109">
        <v>14</v>
      </c>
      <c r="D301" s="367" t="s">
        <v>3372</v>
      </c>
      <c r="E301" s="110" t="s">
        <v>912</v>
      </c>
      <c r="F301" s="110" t="s">
        <v>1302</v>
      </c>
      <c r="G301" s="111" t="s">
        <v>59</v>
      </c>
      <c r="H301" s="110" t="s">
        <v>3462</v>
      </c>
      <c r="I301" s="110" t="s">
        <v>3463</v>
      </c>
      <c r="J301" s="110"/>
      <c r="K301" s="111" t="s">
        <v>3464</v>
      </c>
      <c r="L301" s="111" t="s">
        <v>1305</v>
      </c>
      <c r="M301" s="111" t="s">
        <v>912</v>
      </c>
      <c r="N301" s="111" t="s">
        <v>1306</v>
      </c>
      <c r="O301" s="111" t="s">
        <v>3465</v>
      </c>
      <c r="P301" s="113">
        <v>13.743767</v>
      </c>
      <c r="Q301" s="113">
        <v>101.629701</v>
      </c>
      <c r="R301" s="318" t="s">
        <v>3466</v>
      </c>
      <c r="S301" s="114" t="s">
        <v>490</v>
      </c>
      <c r="T301" s="115"/>
      <c r="U301" s="115"/>
      <c r="V301" s="115"/>
      <c r="W301" s="115" t="s">
        <v>3467</v>
      </c>
      <c r="X301" s="115"/>
      <c r="Y301" s="115"/>
      <c r="Z301" s="181"/>
      <c r="AA301" s="181"/>
      <c r="AB301" s="115"/>
      <c r="AC301" s="115"/>
      <c r="AD301" s="166" t="s">
        <v>1313</v>
      </c>
      <c r="AE301" s="166" t="s">
        <v>1314</v>
      </c>
      <c r="AF301" s="117">
        <v>44984</v>
      </c>
      <c r="AG301" s="132">
        <v>44981</v>
      </c>
      <c r="AH301" s="118" t="s">
        <v>691</v>
      </c>
      <c r="AI301" s="118" t="s">
        <v>692</v>
      </c>
      <c r="AJ301" s="145">
        <v>6</v>
      </c>
      <c r="AK301" s="146">
        <v>16</v>
      </c>
      <c r="AL301" s="146">
        <v>3</v>
      </c>
      <c r="AM301" s="146">
        <v>96</v>
      </c>
      <c r="AN301" s="147">
        <v>1</v>
      </c>
      <c r="AO301" s="147">
        <v>1</v>
      </c>
      <c r="AP301" s="116" t="s">
        <v>1142</v>
      </c>
      <c r="AQ301" s="147"/>
      <c r="AR301" s="149">
        <v>3</v>
      </c>
      <c r="AS301" s="149"/>
      <c r="AT301" s="122"/>
      <c r="AU301" s="148" t="s">
        <v>1316</v>
      </c>
      <c r="AV301" s="149" t="s">
        <v>696</v>
      </c>
      <c r="AW301" s="150"/>
      <c r="AX301" s="149"/>
      <c r="AY301" s="149"/>
      <c r="AZ301" s="149"/>
      <c r="BA301" s="149"/>
      <c r="BB301" s="147" t="s">
        <v>697</v>
      </c>
      <c r="BC301" s="149"/>
      <c r="BD301" s="150" t="s">
        <v>698</v>
      </c>
      <c r="BE301" s="150"/>
      <c r="BF301" s="150"/>
      <c r="BG301" s="151" t="s">
        <v>699</v>
      </c>
      <c r="BH301" s="151" t="s">
        <v>1964</v>
      </c>
      <c r="BI301" s="151" t="s">
        <v>701</v>
      </c>
      <c r="BJ301" s="152"/>
      <c r="BK301" s="152"/>
      <c r="BL301" s="153"/>
      <c r="BM301" s="154"/>
      <c r="BN301" s="155" t="s">
        <v>3465</v>
      </c>
      <c r="BO301" s="226" t="s">
        <v>3465</v>
      </c>
      <c r="BP301" s="130"/>
      <c r="BQ301" s="116" t="s">
        <v>704</v>
      </c>
      <c r="BR301" s="116"/>
      <c r="BS301" s="132">
        <v>44984</v>
      </c>
      <c r="BT301" s="133">
        <v>100</v>
      </c>
      <c r="BU301" s="132">
        <v>44981</v>
      </c>
      <c r="BV301" s="132"/>
      <c r="BW301" s="132"/>
      <c r="BX301" s="134"/>
      <c r="BY301" s="134"/>
      <c r="BZ301" s="134"/>
      <c r="CA301" s="132"/>
      <c r="CB301" s="135"/>
      <c r="CC301" s="132"/>
      <c r="CD301" s="132"/>
      <c r="CE301" s="136"/>
      <c r="CF301" s="136"/>
      <c r="CG301" s="136"/>
      <c r="CH301" s="135"/>
      <c r="CI301" s="129" t="s">
        <v>701</v>
      </c>
      <c r="CJ301" s="117">
        <v>45003</v>
      </c>
      <c r="CK301" s="117">
        <v>45003</v>
      </c>
      <c r="CL301" s="132"/>
      <c r="CM301" s="117">
        <v>45003</v>
      </c>
      <c r="CN301" s="133">
        <v>100</v>
      </c>
      <c r="CO301" s="117">
        <v>45003</v>
      </c>
      <c r="CP301" s="117"/>
      <c r="CQ301" s="137" t="s">
        <v>706</v>
      </c>
      <c r="CR301" s="132"/>
      <c r="CS301" s="117"/>
      <c r="CT301" s="132"/>
      <c r="CU301" s="133"/>
      <c r="CV301" s="137" t="s">
        <v>4382</v>
      </c>
      <c r="CW301" s="117"/>
      <c r="CX301" s="147"/>
      <c r="CY301" s="149"/>
      <c r="CZ301" s="117">
        <v>45003</v>
      </c>
      <c r="DA301" s="117">
        <v>45003</v>
      </c>
      <c r="DB301" s="117"/>
      <c r="DC301" s="117">
        <v>45003</v>
      </c>
      <c r="DD301" s="133">
        <v>100</v>
      </c>
      <c r="DE301" s="117">
        <v>45003</v>
      </c>
      <c r="DF301" s="138"/>
      <c r="DG301" s="138">
        <v>45007</v>
      </c>
      <c r="DH301" s="139" t="s">
        <v>4446</v>
      </c>
      <c r="DI301" s="117">
        <v>45027</v>
      </c>
      <c r="DJ301" s="117">
        <v>45027</v>
      </c>
      <c r="DK301" s="117">
        <v>45027</v>
      </c>
      <c r="DL301" s="117">
        <v>45027</v>
      </c>
      <c r="DM301" s="117"/>
      <c r="DN301" s="117"/>
      <c r="DO301" s="117"/>
      <c r="DP301" s="117"/>
      <c r="DQ301" s="140"/>
      <c r="DR301" s="117"/>
      <c r="DS301" s="117"/>
      <c r="DT301" s="117">
        <v>45055</v>
      </c>
      <c r="DU301" s="117">
        <v>45055</v>
      </c>
      <c r="DV301" s="117"/>
      <c r="DW301" s="117">
        <v>45055</v>
      </c>
      <c r="DX301" s="133">
        <v>100</v>
      </c>
      <c r="DY301" s="117">
        <v>45055</v>
      </c>
      <c r="DZ301" s="117"/>
      <c r="EA301" s="117">
        <v>45034</v>
      </c>
      <c r="EB301" s="117">
        <v>45034</v>
      </c>
      <c r="EC301" s="117"/>
      <c r="ED301" s="117">
        <v>45034</v>
      </c>
      <c r="EE301" s="116">
        <v>100</v>
      </c>
      <c r="EF301" s="117">
        <v>45034</v>
      </c>
      <c r="EG301" s="117" t="s">
        <v>780</v>
      </c>
      <c r="EH301" s="117">
        <v>45034</v>
      </c>
      <c r="EI301" s="117">
        <v>45034</v>
      </c>
      <c r="EJ301" s="117">
        <v>45034</v>
      </c>
      <c r="EK301" s="117">
        <v>45035</v>
      </c>
      <c r="EL301" s="116">
        <v>60</v>
      </c>
      <c r="EM301" s="117"/>
      <c r="EN301" s="122" t="s">
        <v>780</v>
      </c>
      <c r="EO301" s="141"/>
      <c r="EP301" s="141"/>
      <c r="EQ301" s="141"/>
      <c r="ER301" s="141"/>
      <c r="ES301" s="141"/>
      <c r="ET301" s="141"/>
      <c r="EU301" s="141"/>
      <c r="EV301" s="117"/>
      <c r="EW301" s="117"/>
      <c r="EX301" s="117"/>
      <c r="EY301" s="117"/>
      <c r="EZ301" s="117"/>
      <c r="FA301" s="117"/>
      <c r="FB301" s="117"/>
      <c r="FC301" s="117">
        <v>45055</v>
      </c>
      <c r="FD301" s="117">
        <v>45055</v>
      </c>
      <c r="FE301" s="117">
        <v>45055</v>
      </c>
      <c r="FF301" s="117">
        <v>45056</v>
      </c>
      <c r="FG301" s="133">
        <v>70</v>
      </c>
      <c r="FH301" s="133"/>
      <c r="FI301" s="117"/>
      <c r="FJ301" s="142"/>
      <c r="FK301" s="142"/>
      <c r="FL301" s="143">
        <v>243347</v>
      </c>
      <c r="FM301" s="143">
        <v>243347</v>
      </c>
      <c r="FN301" s="139" t="s">
        <v>708</v>
      </c>
      <c r="FO301" s="142"/>
      <c r="FP301" s="142"/>
      <c r="FQ301" s="143">
        <v>243347</v>
      </c>
      <c r="FR301" s="143">
        <v>243347</v>
      </c>
      <c r="FS301" s="157" t="s">
        <v>729</v>
      </c>
    </row>
    <row r="302" spans="1:175" ht="20.100000000000001" customHeight="1" x14ac:dyDescent="0.5">
      <c r="A302" s="109">
        <v>301</v>
      </c>
      <c r="B302" s="109" t="s">
        <v>3361</v>
      </c>
      <c r="C302" s="109">
        <v>15</v>
      </c>
      <c r="D302" s="367" t="s">
        <v>3372</v>
      </c>
      <c r="E302" s="110" t="s">
        <v>912</v>
      </c>
      <c r="F302" s="110" t="s">
        <v>1202</v>
      </c>
      <c r="G302" s="111" t="s">
        <v>89</v>
      </c>
      <c r="H302" s="110" t="s">
        <v>1522</v>
      </c>
      <c r="I302" s="110" t="s">
        <v>3468</v>
      </c>
      <c r="J302" s="110"/>
      <c r="K302" s="111" t="s">
        <v>3469</v>
      </c>
      <c r="L302" s="111" t="s">
        <v>1437</v>
      </c>
      <c r="M302" s="111" t="s">
        <v>912</v>
      </c>
      <c r="N302" s="111" t="s">
        <v>1207</v>
      </c>
      <c r="O302" s="112" t="s">
        <v>3470</v>
      </c>
      <c r="P302" s="113">
        <v>13.292484</v>
      </c>
      <c r="Q302" s="113">
        <v>101.130589</v>
      </c>
      <c r="R302" s="114" t="s">
        <v>3471</v>
      </c>
      <c r="S302" s="114" t="s">
        <v>490</v>
      </c>
      <c r="T302" s="115"/>
      <c r="U302" s="115"/>
      <c r="V302" s="115"/>
      <c r="W302" s="115" t="s">
        <v>3472</v>
      </c>
      <c r="X302" s="115"/>
      <c r="Y302" s="115"/>
      <c r="Z302" s="181"/>
      <c r="AA302" s="181"/>
      <c r="AB302" s="115"/>
      <c r="AC302" s="115"/>
      <c r="AD302" s="166" t="s">
        <v>1423</v>
      </c>
      <c r="AE302" s="166" t="s">
        <v>1424</v>
      </c>
      <c r="AF302" s="203">
        <v>44979</v>
      </c>
      <c r="AG302" s="267">
        <v>44981</v>
      </c>
      <c r="AH302" s="118" t="s">
        <v>691</v>
      </c>
      <c r="AI302" s="118" t="s">
        <v>692</v>
      </c>
      <c r="AJ302" s="145">
        <v>8</v>
      </c>
      <c r="AK302" s="146">
        <v>8</v>
      </c>
      <c r="AL302" s="146">
        <v>4</v>
      </c>
      <c r="AM302" s="146">
        <v>64</v>
      </c>
      <c r="AN302" s="147">
        <v>1</v>
      </c>
      <c r="AO302" s="147">
        <v>1</v>
      </c>
      <c r="AP302" s="116"/>
      <c r="AQ302" s="147" t="s">
        <v>1236</v>
      </c>
      <c r="AR302" s="147">
        <v>3</v>
      </c>
      <c r="AS302" s="149"/>
      <c r="AT302" s="122"/>
      <c r="AU302" s="142"/>
      <c r="AV302" s="149"/>
      <c r="AW302" s="150"/>
      <c r="AX302" s="149"/>
      <c r="AY302" s="149"/>
      <c r="AZ302" s="149"/>
      <c r="BA302" s="149"/>
      <c r="BB302" s="149"/>
      <c r="BC302" s="149"/>
      <c r="BD302" s="150" t="s">
        <v>698</v>
      </c>
      <c r="BE302" s="150"/>
      <c r="BF302" s="150"/>
      <c r="BG302" s="151" t="s">
        <v>699</v>
      </c>
      <c r="BH302" s="151" t="s">
        <v>1964</v>
      </c>
      <c r="BI302" s="151" t="s">
        <v>701</v>
      </c>
      <c r="BJ302" s="152"/>
      <c r="BK302" s="152"/>
      <c r="BL302" s="153"/>
      <c r="BM302" s="154"/>
      <c r="BN302" s="155" t="s">
        <v>3470</v>
      </c>
      <c r="BO302" s="311" t="s">
        <v>3470</v>
      </c>
      <c r="BP302" s="196"/>
      <c r="BQ302" s="269" t="s">
        <v>1215</v>
      </c>
      <c r="BR302" s="269"/>
      <c r="BS302" s="267">
        <v>44981</v>
      </c>
      <c r="BT302" s="133">
        <v>100</v>
      </c>
      <c r="BU302" s="132">
        <v>44981</v>
      </c>
      <c r="BV302" s="132"/>
      <c r="BW302" s="132"/>
      <c r="BX302" s="134"/>
      <c r="BY302" s="134"/>
      <c r="BZ302" s="134"/>
      <c r="CA302" s="132"/>
      <c r="CB302" s="135"/>
      <c r="CC302" s="132"/>
      <c r="CD302" s="132"/>
      <c r="CE302" s="136"/>
      <c r="CF302" s="136"/>
      <c r="CG302" s="136"/>
      <c r="CH302" s="135"/>
      <c r="CI302" s="129"/>
      <c r="CJ302" s="132">
        <v>44993</v>
      </c>
      <c r="CK302" s="132">
        <v>44993</v>
      </c>
      <c r="CL302" s="132"/>
      <c r="CM302" s="132">
        <v>44993</v>
      </c>
      <c r="CN302" s="133">
        <v>100</v>
      </c>
      <c r="CO302" s="132">
        <v>44993</v>
      </c>
      <c r="CP302" s="132"/>
      <c r="CQ302" s="132">
        <v>44993</v>
      </c>
      <c r="CR302" s="132">
        <v>44993</v>
      </c>
      <c r="CS302" s="132"/>
      <c r="CT302" s="132">
        <v>44993</v>
      </c>
      <c r="CU302" s="133">
        <v>100</v>
      </c>
      <c r="CV302" s="117">
        <v>44994</v>
      </c>
      <c r="CW302" s="132"/>
      <c r="CX302" s="149"/>
      <c r="CY302" s="149"/>
      <c r="CZ302" s="117">
        <v>45003</v>
      </c>
      <c r="DA302" s="117">
        <v>45003</v>
      </c>
      <c r="DB302" s="117"/>
      <c r="DC302" s="117">
        <v>45003</v>
      </c>
      <c r="DD302" s="133">
        <v>100</v>
      </c>
      <c r="DE302" s="117">
        <v>45003</v>
      </c>
      <c r="DF302" s="138"/>
      <c r="DG302" s="138">
        <v>45007</v>
      </c>
      <c r="DH302" s="139" t="s">
        <v>4446</v>
      </c>
      <c r="DI302" s="117">
        <v>45023</v>
      </c>
      <c r="DJ302" s="117">
        <v>45023</v>
      </c>
      <c r="DK302" s="117">
        <v>45023</v>
      </c>
      <c r="DL302" s="117">
        <v>45023</v>
      </c>
      <c r="DM302" s="240"/>
      <c r="DN302" s="240"/>
      <c r="DO302" s="240"/>
      <c r="DP302" s="240"/>
      <c r="DQ302" s="271"/>
      <c r="DR302" s="240"/>
      <c r="DS302" s="240"/>
      <c r="DT302" s="117">
        <v>45057</v>
      </c>
      <c r="DU302" s="117"/>
      <c r="DV302" s="117"/>
      <c r="DW302" s="117"/>
      <c r="DX302" s="133"/>
      <c r="DY302" s="117"/>
      <c r="DZ302" s="240"/>
      <c r="EA302" s="117">
        <v>45039</v>
      </c>
      <c r="EB302" s="117">
        <v>45039</v>
      </c>
      <c r="EC302" s="240"/>
      <c r="ED302" s="117">
        <v>45039</v>
      </c>
      <c r="EE302" s="116">
        <v>100</v>
      </c>
      <c r="EF302" s="117">
        <v>45039</v>
      </c>
      <c r="EG302" s="117" t="s">
        <v>4581</v>
      </c>
      <c r="EH302" s="117">
        <v>45039</v>
      </c>
      <c r="EI302" s="117">
        <v>45039</v>
      </c>
      <c r="EJ302" s="117">
        <v>45039</v>
      </c>
      <c r="EK302" s="117">
        <v>45040</v>
      </c>
      <c r="EL302" s="116">
        <v>60</v>
      </c>
      <c r="EM302" s="117"/>
      <c r="EN302" s="122" t="s">
        <v>4581</v>
      </c>
      <c r="EO302" s="141"/>
      <c r="EP302" s="141"/>
      <c r="EQ302" s="141"/>
      <c r="ER302" s="141"/>
      <c r="ES302" s="141"/>
      <c r="ET302" s="141"/>
      <c r="EU302" s="141"/>
      <c r="EV302" s="240"/>
      <c r="EW302" s="240"/>
      <c r="EX302" s="240"/>
      <c r="EY302" s="240"/>
      <c r="EZ302" s="240"/>
      <c r="FA302" s="240"/>
      <c r="FB302" s="240"/>
      <c r="FC302" s="117">
        <v>45045</v>
      </c>
      <c r="FD302" s="117">
        <v>45045</v>
      </c>
      <c r="FE302" s="117">
        <v>45045</v>
      </c>
      <c r="FF302" s="117">
        <v>45046</v>
      </c>
      <c r="FG302" s="116">
        <v>60</v>
      </c>
      <c r="FH302" s="116"/>
      <c r="FI302" s="117"/>
      <c r="FJ302" s="142"/>
      <c r="FK302" s="142"/>
      <c r="FL302" s="143">
        <v>243349</v>
      </c>
      <c r="FM302" s="143">
        <v>243349</v>
      </c>
      <c r="FN302" s="139" t="s">
        <v>708</v>
      </c>
      <c r="FO302" s="142"/>
      <c r="FP302" s="142"/>
      <c r="FQ302" s="143">
        <v>243349</v>
      </c>
      <c r="FR302" s="143">
        <v>243349</v>
      </c>
      <c r="FS302" s="157" t="s">
        <v>729</v>
      </c>
    </row>
    <row r="303" spans="1:175" ht="20.100000000000001" customHeight="1" x14ac:dyDescent="0.5">
      <c r="A303" s="109">
        <v>302</v>
      </c>
      <c r="B303" s="109" t="s">
        <v>3361</v>
      </c>
      <c r="C303" s="109">
        <v>16</v>
      </c>
      <c r="D303" s="367" t="s">
        <v>3372</v>
      </c>
      <c r="E303" s="110" t="s">
        <v>912</v>
      </c>
      <c r="F303" s="110" t="s">
        <v>1202</v>
      </c>
      <c r="G303" s="111" t="s">
        <v>89</v>
      </c>
      <c r="H303" s="110" t="s">
        <v>1522</v>
      </c>
      <c r="I303" s="110" t="s">
        <v>3468</v>
      </c>
      <c r="J303" s="110"/>
      <c r="K303" s="111" t="s">
        <v>3473</v>
      </c>
      <c r="L303" s="111" t="s">
        <v>1437</v>
      </c>
      <c r="M303" s="111" t="s">
        <v>912</v>
      </c>
      <c r="N303" s="111" t="s">
        <v>1207</v>
      </c>
      <c r="O303" s="112" t="s">
        <v>3474</v>
      </c>
      <c r="P303" s="113">
        <v>13.352021000000001</v>
      </c>
      <c r="Q303" s="113">
        <v>101.10936599999999</v>
      </c>
      <c r="R303" s="114" t="s">
        <v>3475</v>
      </c>
      <c r="S303" s="114" t="s">
        <v>3476</v>
      </c>
      <c r="T303" s="115"/>
      <c r="U303" s="115"/>
      <c r="V303" s="115"/>
      <c r="W303" s="115" t="s">
        <v>3477</v>
      </c>
      <c r="X303" s="115"/>
      <c r="Y303" s="115"/>
      <c r="Z303" s="181"/>
      <c r="AA303" s="181"/>
      <c r="AB303" s="115"/>
      <c r="AC303" s="115"/>
      <c r="AD303" s="166" t="s">
        <v>1423</v>
      </c>
      <c r="AE303" s="166" t="s">
        <v>1424</v>
      </c>
      <c r="AF303" s="273">
        <v>44986</v>
      </c>
      <c r="AG303" s="273">
        <v>44986</v>
      </c>
      <c r="AH303" s="118" t="s">
        <v>691</v>
      </c>
      <c r="AI303" s="118" t="s">
        <v>692</v>
      </c>
      <c r="AJ303" s="145"/>
      <c r="AK303" s="146"/>
      <c r="AL303" s="146"/>
      <c r="AM303" s="146"/>
      <c r="AN303" s="147"/>
      <c r="AO303" s="147"/>
      <c r="AP303" s="116"/>
      <c r="AQ303" s="147"/>
      <c r="AR303" s="147"/>
      <c r="AS303" s="149"/>
      <c r="AT303" s="122"/>
      <c r="AU303" s="142"/>
      <c r="AV303" s="149"/>
      <c r="AW303" s="150"/>
      <c r="AX303" s="149"/>
      <c r="AY303" s="149"/>
      <c r="AZ303" s="149"/>
      <c r="BA303" s="149"/>
      <c r="BB303" s="149"/>
      <c r="BC303" s="149"/>
      <c r="BD303" s="150" t="s">
        <v>698</v>
      </c>
      <c r="BE303" s="150"/>
      <c r="BF303" s="150"/>
      <c r="BG303" s="151" t="s">
        <v>699</v>
      </c>
      <c r="BH303" s="151" t="s">
        <v>1964</v>
      </c>
      <c r="BI303" s="151" t="s">
        <v>701</v>
      </c>
      <c r="BJ303" s="152"/>
      <c r="BK303" s="152"/>
      <c r="BL303" s="153"/>
      <c r="BM303" s="154"/>
      <c r="BN303" s="155" t="s">
        <v>3478</v>
      </c>
      <c r="BO303" s="257" t="s">
        <v>3474</v>
      </c>
      <c r="BP303" s="257" t="s">
        <v>703</v>
      </c>
      <c r="BQ303" s="269" t="s">
        <v>1215</v>
      </c>
      <c r="BR303" s="269"/>
      <c r="BS303" s="273">
        <v>44986</v>
      </c>
      <c r="BT303" s="133">
        <v>100</v>
      </c>
      <c r="BU303" s="132">
        <v>44986</v>
      </c>
      <c r="BV303" s="132"/>
      <c r="BW303" s="132"/>
      <c r="BX303" s="134"/>
      <c r="BY303" s="134"/>
      <c r="BZ303" s="134"/>
      <c r="CA303" s="132"/>
      <c r="CB303" s="135"/>
      <c r="CC303" s="132"/>
      <c r="CD303" s="132"/>
      <c r="CE303" s="136"/>
      <c r="CF303" s="136"/>
      <c r="CG303" s="136"/>
      <c r="CH303" s="135"/>
      <c r="CI303" s="129"/>
      <c r="CJ303" s="132">
        <v>44993</v>
      </c>
      <c r="CK303" s="132">
        <v>44993</v>
      </c>
      <c r="CL303" s="132"/>
      <c r="CM303" s="132">
        <v>44993</v>
      </c>
      <c r="CN303" s="133">
        <v>100</v>
      </c>
      <c r="CO303" s="132">
        <v>44993</v>
      </c>
      <c r="CP303" s="132"/>
      <c r="CQ303" s="132">
        <v>44993</v>
      </c>
      <c r="CR303" s="132">
        <v>44993</v>
      </c>
      <c r="CS303" s="132"/>
      <c r="CT303" s="132">
        <v>44993</v>
      </c>
      <c r="CU303" s="133">
        <v>100</v>
      </c>
      <c r="CV303" s="117">
        <v>44993</v>
      </c>
      <c r="CW303" s="132"/>
      <c r="CX303" s="149"/>
      <c r="CY303" s="149"/>
      <c r="CZ303" s="117">
        <v>45006</v>
      </c>
      <c r="DA303" s="117">
        <v>45006</v>
      </c>
      <c r="DB303" s="117"/>
      <c r="DC303" s="117">
        <v>45006</v>
      </c>
      <c r="DD303" s="133">
        <v>100</v>
      </c>
      <c r="DE303" s="117">
        <v>45006</v>
      </c>
      <c r="DF303" s="138"/>
      <c r="DG303" s="138">
        <v>45007</v>
      </c>
      <c r="DH303" s="139" t="s">
        <v>4446</v>
      </c>
      <c r="DI303" s="117">
        <v>45020</v>
      </c>
      <c r="DJ303" s="117">
        <v>45020</v>
      </c>
      <c r="DK303" s="117">
        <v>45020</v>
      </c>
      <c r="DL303" s="117">
        <v>45020</v>
      </c>
      <c r="DM303" s="240"/>
      <c r="DN303" s="240"/>
      <c r="DO303" s="240"/>
      <c r="DP303" s="240"/>
      <c r="DQ303" s="271"/>
      <c r="DR303" s="240"/>
      <c r="DS303" s="240"/>
      <c r="DT303" s="117">
        <v>45057</v>
      </c>
      <c r="DU303" s="117"/>
      <c r="DV303" s="117"/>
      <c r="DW303" s="117"/>
      <c r="DX303" s="133"/>
      <c r="DY303" s="117"/>
      <c r="DZ303" s="240"/>
      <c r="EA303" s="117">
        <v>45039</v>
      </c>
      <c r="EB303" s="117">
        <v>45039</v>
      </c>
      <c r="EC303" s="240"/>
      <c r="ED303" s="117">
        <v>45039</v>
      </c>
      <c r="EE303" s="116">
        <v>100</v>
      </c>
      <c r="EF303" s="117">
        <v>45039</v>
      </c>
      <c r="EG303" s="117" t="s">
        <v>4582</v>
      </c>
      <c r="EH303" s="117">
        <v>45039</v>
      </c>
      <c r="EI303" s="117">
        <v>45039</v>
      </c>
      <c r="EJ303" s="117"/>
      <c r="EK303" s="117">
        <v>45039</v>
      </c>
      <c r="EL303" s="133">
        <v>100</v>
      </c>
      <c r="EM303" s="117">
        <v>45039</v>
      </c>
      <c r="EN303" s="122" t="s">
        <v>4489</v>
      </c>
      <c r="EO303" s="141"/>
      <c r="EP303" s="141"/>
      <c r="EQ303" s="141"/>
      <c r="ER303" s="141"/>
      <c r="ES303" s="141"/>
      <c r="ET303" s="141"/>
      <c r="EU303" s="141"/>
      <c r="EV303" s="240"/>
      <c r="EW303" s="240"/>
      <c r="EX303" s="240"/>
      <c r="EY303" s="240"/>
      <c r="EZ303" s="240"/>
      <c r="FA303" s="240"/>
      <c r="FB303" s="240"/>
      <c r="FC303" s="117">
        <v>45050</v>
      </c>
      <c r="FD303" s="117">
        <v>45050</v>
      </c>
      <c r="FE303" s="117">
        <v>45050</v>
      </c>
      <c r="FF303" s="117">
        <v>45051</v>
      </c>
      <c r="FG303" s="133">
        <v>70</v>
      </c>
      <c r="FH303" s="133"/>
      <c r="FI303" s="117"/>
      <c r="FJ303" s="142"/>
      <c r="FK303" s="142"/>
      <c r="FL303" s="143">
        <v>243349</v>
      </c>
      <c r="FM303" s="143">
        <v>243349</v>
      </c>
      <c r="FN303" s="139" t="s">
        <v>708</v>
      </c>
      <c r="FO303" s="142"/>
      <c r="FP303" s="142"/>
      <c r="FQ303" s="143">
        <v>243349</v>
      </c>
      <c r="FR303" s="143">
        <v>243349</v>
      </c>
      <c r="FS303" s="139" t="s">
        <v>708</v>
      </c>
    </row>
    <row r="304" spans="1:175" ht="20.100000000000001" customHeight="1" x14ac:dyDescent="0.5">
      <c r="A304" s="109">
        <v>303</v>
      </c>
      <c r="B304" s="109" t="s">
        <v>3361</v>
      </c>
      <c r="C304" s="109">
        <v>17</v>
      </c>
      <c r="D304" s="367" t="s">
        <v>3372</v>
      </c>
      <c r="E304" s="110" t="s">
        <v>912</v>
      </c>
      <c r="F304" s="110" t="s">
        <v>1202</v>
      </c>
      <c r="G304" s="111" t="s">
        <v>89</v>
      </c>
      <c r="H304" s="110" t="s">
        <v>1455</v>
      </c>
      <c r="I304" s="110" t="s">
        <v>3479</v>
      </c>
      <c r="J304" s="110"/>
      <c r="K304" s="111" t="s">
        <v>3480</v>
      </c>
      <c r="L304" s="111" t="s">
        <v>1517</v>
      </c>
      <c r="M304" s="111" t="s">
        <v>912</v>
      </c>
      <c r="N304" s="111" t="s">
        <v>1207</v>
      </c>
      <c r="O304" s="112" t="s">
        <v>3481</v>
      </c>
      <c r="P304" s="113">
        <v>13.398826</v>
      </c>
      <c r="Q304" s="113">
        <v>101.08027300000001</v>
      </c>
      <c r="R304" s="285" t="s">
        <v>3482</v>
      </c>
      <c r="S304" s="281" t="s">
        <v>3483</v>
      </c>
      <c r="T304" s="115"/>
      <c r="U304" s="115"/>
      <c r="V304" s="115"/>
      <c r="W304" s="371" t="s">
        <v>3484</v>
      </c>
      <c r="X304" s="371"/>
      <c r="Y304" s="115"/>
      <c r="Z304" s="181"/>
      <c r="AA304" s="181"/>
      <c r="AB304" s="371"/>
      <c r="AC304" s="371"/>
      <c r="AD304" s="166" t="s">
        <v>1423</v>
      </c>
      <c r="AE304" s="166" t="s">
        <v>1424</v>
      </c>
      <c r="AF304" s="273">
        <v>44986</v>
      </c>
      <c r="AG304" s="273">
        <v>44986</v>
      </c>
      <c r="AH304" s="118" t="s">
        <v>691</v>
      </c>
      <c r="AI304" s="118" t="s">
        <v>692</v>
      </c>
      <c r="AJ304" s="145"/>
      <c r="AK304" s="146"/>
      <c r="AL304" s="146"/>
      <c r="AM304" s="146"/>
      <c r="AN304" s="147"/>
      <c r="AO304" s="147"/>
      <c r="AP304" s="116"/>
      <c r="AQ304" s="147"/>
      <c r="AR304" s="147"/>
      <c r="AS304" s="149"/>
      <c r="AT304" s="122"/>
      <c r="AU304" s="142"/>
      <c r="AV304" s="149"/>
      <c r="AW304" s="150"/>
      <c r="AX304" s="149"/>
      <c r="AY304" s="149"/>
      <c r="AZ304" s="149"/>
      <c r="BA304" s="149"/>
      <c r="BB304" s="149"/>
      <c r="BC304" s="149"/>
      <c r="BD304" s="150" t="s">
        <v>698</v>
      </c>
      <c r="BE304" s="150"/>
      <c r="BF304" s="150"/>
      <c r="BG304" s="151" t="s">
        <v>699</v>
      </c>
      <c r="BH304" s="151" t="s">
        <v>1964</v>
      </c>
      <c r="BI304" s="151" t="s">
        <v>701</v>
      </c>
      <c r="BJ304" s="152"/>
      <c r="BK304" s="152"/>
      <c r="BL304" s="153"/>
      <c r="BM304" s="154"/>
      <c r="BN304" s="155" t="s">
        <v>3481</v>
      </c>
      <c r="BO304" s="311" t="s">
        <v>3481</v>
      </c>
      <c r="BP304" s="196"/>
      <c r="BQ304" s="269" t="s">
        <v>1215</v>
      </c>
      <c r="BR304" s="269"/>
      <c r="BS304" s="273">
        <v>44986</v>
      </c>
      <c r="BT304" s="133">
        <v>100</v>
      </c>
      <c r="BU304" s="132">
        <v>44986</v>
      </c>
      <c r="BV304" s="132"/>
      <c r="BW304" s="132"/>
      <c r="BX304" s="134"/>
      <c r="BY304" s="134"/>
      <c r="BZ304" s="134"/>
      <c r="CA304" s="132"/>
      <c r="CB304" s="135"/>
      <c r="CC304" s="132"/>
      <c r="CD304" s="132"/>
      <c r="CE304" s="136"/>
      <c r="CF304" s="136"/>
      <c r="CG304" s="136"/>
      <c r="CH304" s="135"/>
      <c r="CI304" s="129"/>
      <c r="CJ304" s="244">
        <v>45016</v>
      </c>
      <c r="CK304" s="244">
        <v>45016</v>
      </c>
      <c r="CL304" s="309"/>
      <c r="CM304" s="244">
        <v>45016</v>
      </c>
      <c r="CN304" s="165">
        <v>100</v>
      </c>
      <c r="CO304" s="244">
        <v>45016</v>
      </c>
      <c r="CP304" s="240"/>
      <c r="CQ304" s="132">
        <v>45016</v>
      </c>
      <c r="CR304" s="132">
        <v>45016</v>
      </c>
      <c r="CS304" s="240"/>
      <c r="CT304" s="132">
        <v>45016</v>
      </c>
      <c r="CU304" s="133">
        <v>100</v>
      </c>
      <c r="CV304" s="132">
        <v>45016</v>
      </c>
      <c r="CW304" s="129"/>
      <c r="CX304" s="149"/>
      <c r="CY304" s="149"/>
      <c r="CZ304" s="117">
        <v>45020</v>
      </c>
      <c r="DA304" s="117">
        <v>45016</v>
      </c>
      <c r="DB304" s="117"/>
      <c r="DC304" s="117">
        <v>45016</v>
      </c>
      <c r="DD304" s="133">
        <v>100</v>
      </c>
      <c r="DE304" s="117">
        <v>45016</v>
      </c>
      <c r="DF304" s="138"/>
      <c r="DG304" s="138">
        <v>45007</v>
      </c>
      <c r="DH304" s="139" t="s">
        <v>4446</v>
      </c>
      <c r="DI304" s="117">
        <v>45037</v>
      </c>
      <c r="DJ304" s="117">
        <v>45037</v>
      </c>
      <c r="DK304" s="117">
        <v>45037</v>
      </c>
      <c r="DL304" s="117">
        <v>45037</v>
      </c>
      <c r="DM304" s="240"/>
      <c r="DN304" s="240"/>
      <c r="DO304" s="240"/>
      <c r="DP304" s="240"/>
      <c r="DQ304" s="271"/>
      <c r="DR304" s="240"/>
      <c r="DS304" s="240"/>
      <c r="DT304" s="117">
        <v>45042</v>
      </c>
      <c r="DU304" s="117">
        <v>45042</v>
      </c>
      <c r="DV304" s="117"/>
      <c r="DW304" s="117">
        <v>45042</v>
      </c>
      <c r="DX304" s="133">
        <v>100</v>
      </c>
      <c r="DY304" s="117">
        <v>45042</v>
      </c>
      <c r="DZ304" s="240"/>
      <c r="EA304" s="117">
        <v>45039</v>
      </c>
      <c r="EB304" s="117">
        <v>45039</v>
      </c>
      <c r="EC304" s="240"/>
      <c r="ED304" s="117">
        <v>45039</v>
      </c>
      <c r="EE304" s="116">
        <v>100</v>
      </c>
      <c r="EF304" s="117">
        <v>45039</v>
      </c>
      <c r="EG304" s="117" t="s">
        <v>4583</v>
      </c>
      <c r="EH304" s="117">
        <v>45039</v>
      </c>
      <c r="EI304" s="117">
        <v>45039</v>
      </c>
      <c r="EJ304" s="117"/>
      <c r="EK304" s="117">
        <v>45039</v>
      </c>
      <c r="EL304" s="116">
        <v>100</v>
      </c>
      <c r="EM304" s="117">
        <v>45039</v>
      </c>
      <c r="EN304" s="122" t="s">
        <v>4583</v>
      </c>
      <c r="EO304" s="141"/>
      <c r="EP304" s="141"/>
      <c r="EQ304" s="141"/>
      <c r="ER304" s="141"/>
      <c r="ES304" s="141"/>
      <c r="ET304" s="141"/>
      <c r="EU304" s="141"/>
      <c r="EV304" s="240"/>
      <c r="EW304" s="240"/>
      <c r="EX304" s="240"/>
      <c r="EY304" s="240"/>
      <c r="EZ304" s="240"/>
      <c r="FA304" s="240"/>
      <c r="FB304" s="240"/>
      <c r="FC304" s="117">
        <v>45047</v>
      </c>
      <c r="FD304" s="117">
        <v>45047</v>
      </c>
      <c r="FE304" s="117">
        <v>45047</v>
      </c>
      <c r="FF304" s="117">
        <v>45048</v>
      </c>
      <c r="FG304" s="133">
        <v>70</v>
      </c>
      <c r="FH304" s="133"/>
      <c r="FI304" s="117"/>
      <c r="FJ304" s="142"/>
      <c r="FK304" s="142"/>
      <c r="FL304" s="143">
        <v>243350</v>
      </c>
      <c r="FM304" s="143">
        <v>243350</v>
      </c>
      <c r="FN304" s="139" t="s">
        <v>708</v>
      </c>
      <c r="FO304" s="142"/>
      <c r="FP304" s="142"/>
      <c r="FQ304" s="143">
        <v>243350</v>
      </c>
      <c r="FR304" s="143">
        <v>243350</v>
      </c>
      <c r="FS304" s="157" t="s">
        <v>729</v>
      </c>
    </row>
    <row r="305" spans="1:175" ht="20.100000000000001" customHeight="1" x14ac:dyDescent="0.5">
      <c r="A305" s="109">
        <v>304</v>
      </c>
      <c r="B305" s="109" t="s">
        <v>3361</v>
      </c>
      <c r="C305" s="109">
        <v>18</v>
      </c>
      <c r="D305" s="367" t="s">
        <v>3372</v>
      </c>
      <c r="E305" s="110" t="s">
        <v>912</v>
      </c>
      <c r="F305" s="110" t="s">
        <v>1202</v>
      </c>
      <c r="G305" s="111" t="s">
        <v>89</v>
      </c>
      <c r="H305" s="110" t="s">
        <v>1486</v>
      </c>
      <c r="I305" s="110" t="s">
        <v>1486</v>
      </c>
      <c r="J305" s="110"/>
      <c r="K305" s="111" t="s">
        <v>3485</v>
      </c>
      <c r="L305" s="111" t="s">
        <v>1488</v>
      </c>
      <c r="M305" s="111" t="s">
        <v>912</v>
      </c>
      <c r="N305" s="111" t="s">
        <v>1207</v>
      </c>
      <c r="O305" s="112" t="s">
        <v>3486</v>
      </c>
      <c r="P305" s="113">
        <v>12.722313</v>
      </c>
      <c r="Q305" s="113">
        <v>100.90051699999999</v>
      </c>
      <c r="R305" s="114" t="s">
        <v>3487</v>
      </c>
      <c r="S305" s="114" t="s">
        <v>3488</v>
      </c>
      <c r="T305" s="115"/>
      <c r="U305" s="115"/>
      <c r="V305" s="115"/>
      <c r="W305" s="115" t="s">
        <v>3489</v>
      </c>
      <c r="X305" s="115"/>
      <c r="Y305" s="115"/>
      <c r="Z305" s="181"/>
      <c r="AA305" s="181"/>
      <c r="AB305" s="115"/>
      <c r="AC305" s="115"/>
      <c r="AD305" s="166" t="s">
        <v>1423</v>
      </c>
      <c r="AE305" s="166" t="s">
        <v>1424</v>
      </c>
      <c r="AF305" s="273">
        <v>44986</v>
      </c>
      <c r="AG305" s="273">
        <v>44986</v>
      </c>
      <c r="AH305" s="118" t="s">
        <v>691</v>
      </c>
      <c r="AI305" s="118" t="s">
        <v>692</v>
      </c>
      <c r="AJ305" s="145"/>
      <c r="AK305" s="146"/>
      <c r="AL305" s="146"/>
      <c r="AM305" s="146"/>
      <c r="AN305" s="147"/>
      <c r="AO305" s="147"/>
      <c r="AP305" s="116"/>
      <c r="AQ305" s="147"/>
      <c r="AR305" s="147"/>
      <c r="AS305" s="149"/>
      <c r="AT305" s="122"/>
      <c r="AU305" s="142"/>
      <c r="AV305" s="149"/>
      <c r="AW305" s="150"/>
      <c r="AX305" s="149"/>
      <c r="AY305" s="149"/>
      <c r="AZ305" s="149"/>
      <c r="BA305" s="149"/>
      <c r="BB305" s="149"/>
      <c r="BC305" s="149"/>
      <c r="BD305" s="150" t="s">
        <v>698</v>
      </c>
      <c r="BE305" s="150"/>
      <c r="BF305" s="150"/>
      <c r="BG305" s="151" t="s">
        <v>699</v>
      </c>
      <c r="BH305" s="151" t="s">
        <v>1964</v>
      </c>
      <c r="BI305" s="151" t="s">
        <v>701</v>
      </c>
      <c r="BJ305" s="152"/>
      <c r="BK305" s="152"/>
      <c r="BL305" s="153"/>
      <c r="BM305" s="154"/>
      <c r="BN305" s="155" t="s">
        <v>3486</v>
      </c>
      <c r="BO305" s="311" t="s">
        <v>3486</v>
      </c>
      <c r="BP305" s="196"/>
      <c r="BQ305" s="269" t="s">
        <v>1215</v>
      </c>
      <c r="BR305" s="269"/>
      <c r="BS305" s="273">
        <v>44986</v>
      </c>
      <c r="BT305" s="133">
        <v>100</v>
      </c>
      <c r="BU305" s="132">
        <v>44986</v>
      </c>
      <c r="BV305" s="132"/>
      <c r="BW305" s="132"/>
      <c r="BX305" s="134"/>
      <c r="BY305" s="134"/>
      <c r="BZ305" s="134"/>
      <c r="CA305" s="132"/>
      <c r="CB305" s="135"/>
      <c r="CC305" s="132"/>
      <c r="CD305" s="132"/>
      <c r="CE305" s="136"/>
      <c r="CF305" s="136"/>
      <c r="CG305" s="136"/>
      <c r="CH305" s="135"/>
      <c r="CI305" s="129"/>
      <c r="CJ305" s="117">
        <v>45018</v>
      </c>
      <c r="CK305" s="117">
        <v>45018</v>
      </c>
      <c r="CL305" s="117"/>
      <c r="CM305" s="117">
        <v>45018</v>
      </c>
      <c r="CN305" s="133">
        <v>100</v>
      </c>
      <c r="CO305" s="117">
        <v>45018</v>
      </c>
      <c r="CP305" s="240"/>
      <c r="CQ305" s="117">
        <v>45018</v>
      </c>
      <c r="CR305" s="117">
        <v>45018</v>
      </c>
      <c r="CS305" s="117"/>
      <c r="CT305" s="117">
        <v>45018</v>
      </c>
      <c r="CU305" s="133">
        <v>100</v>
      </c>
      <c r="CV305" s="117">
        <v>45018</v>
      </c>
      <c r="CW305" s="129"/>
      <c r="CX305" s="149"/>
      <c r="CY305" s="149"/>
      <c r="CZ305" s="117">
        <v>45018</v>
      </c>
      <c r="DA305" s="117">
        <v>45018</v>
      </c>
      <c r="DB305" s="117"/>
      <c r="DC305" s="117">
        <v>45018</v>
      </c>
      <c r="DD305" s="133">
        <v>100</v>
      </c>
      <c r="DE305" s="117">
        <v>45018</v>
      </c>
      <c r="DF305" s="138"/>
      <c r="DG305" s="138">
        <v>45019</v>
      </c>
      <c r="DH305" s="139" t="s">
        <v>4413</v>
      </c>
      <c r="DI305" s="117">
        <v>45044</v>
      </c>
      <c r="DJ305" s="117">
        <v>45044</v>
      </c>
      <c r="DK305" s="117">
        <v>45044</v>
      </c>
      <c r="DL305" s="117">
        <v>45044</v>
      </c>
      <c r="DM305" s="240"/>
      <c r="DN305" s="240"/>
      <c r="DO305" s="240"/>
      <c r="DP305" s="240"/>
      <c r="DQ305" s="271"/>
      <c r="DR305" s="240"/>
      <c r="DS305" s="240"/>
      <c r="DT305" s="117">
        <v>45053</v>
      </c>
      <c r="DU305" s="117">
        <v>45053</v>
      </c>
      <c r="DV305" s="117"/>
      <c r="DW305" s="117"/>
      <c r="DX305" s="133"/>
      <c r="DY305" s="117"/>
      <c r="DZ305" s="240"/>
      <c r="EA305" s="117">
        <v>45040</v>
      </c>
      <c r="EB305" s="117">
        <v>45040</v>
      </c>
      <c r="EC305" s="240"/>
      <c r="ED305" s="117">
        <v>45040</v>
      </c>
      <c r="EE305" s="116">
        <v>100</v>
      </c>
      <c r="EF305" s="117">
        <v>45040</v>
      </c>
      <c r="EG305" s="117" t="s">
        <v>1044</v>
      </c>
      <c r="EH305" s="117">
        <v>45040</v>
      </c>
      <c r="EI305" s="117">
        <v>45040</v>
      </c>
      <c r="EJ305" s="117"/>
      <c r="EK305" s="117">
        <v>45040</v>
      </c>
      <c r="EL305" s="116">
        <v>100</v>
      </c>
      <c r="EM305" s="117">
        <v>45040</v>
      </c>
      <c r="EN305" s="122" t="s">
        <v>1044</v>
      </c>
      <c r="EO305" s="141"/>
      <c r="EP305" s="141"/>
      <c r="EQ305" s="141"/>
      <c r="ER305" s="141"/>
      <c r="ES305" s="141"/>
      <c r="ET305" s="141"/>
      <c r="EU305" s="141"/>
      <c r="EV305" s="240"/>
      <c r="EW305" s="240"/>
      <c r="EX305" s="240"/>
      <c r="EY305" s="240"/>
      <c r="EZ305" s="240"/>
      <c r="FA305" s="240"/>
      <c r="FB305" s="240"/>
      <c r="FC305" s="117">
        <v>45051</v>
      </c>
      <c r="FD305" s="117">
        <v>45051</v>
      </c>
      <c r="FE305" s="117">
        <v>45051</v>
      </c>
      <c r="FF305" s="117">
        <v>45052</v>
      </c>
      <c r="FG305" s="133">
        <v>70</v>
      </c>
      <c r="FH305" s="133"/>
      <c r="FI305" s="117"/>
      <c r="FJ305" s="142"/>
      <c r="FK305" s="142"/>
      <c r="FL305" s="143">
        <v>243347</v>
      </c>
      <c r="FM305" s="143">
        <v>243347</v>
      </c>
      <c r="FN305" s="139" t="s">
        <v>834</v>
      </c>
      <c r="FO305" s="142"/>
      <c r="FP305" s="142"/>
      <c r="FQ305" s="143">
        <v>243347</v>
      </c>
      <c r="FR305" s="143">
        <v>243347</v>
      </c>
      <c r="FS305" s="139" t="s">
        <v>708</v>
      </c>
    </row>
    <row r="306" spans="1:175" ht="20.100000000000001" customHeight="1" x14ac:dyDescent="0.5">
      <c r="A306" s="109">
        <v>305</v>
      </c>
      <c r="B306" s="109" t="s">
        <v>3361</v>
      </c>
      <c r="C306" s="109">
        <v>19</v>
      </c>
      <c r="D306" s="367" t="s">
        <v>675</v>
      </c>
      <c r="E306" s="110" t="s">
        <v>912</v>
      </c>
      <c r="F306" s="110" t="s">
        <v>1202</v>
      </c>
      <c r="G306" s="111" t="s">
        <v>89</v>
      </c>
      <c r="H306" s="110" t="s">
        <v>1467</v>
      </c>
      <c r="I306" s="110" t="s">
        <v>3490</v>
      </c>
      <c r="J306" s="110"/>
      <c r="K306" s="111" t="s">
        <v>3491</v>
      </c>
      <c r="L306" s="111" t="s">
        <v>1517</v>
      </c>
      <c r="M306" s="111" t="s">
        <v>912</v>
      </c>
      <c r="N306" s="111" t="s">
        <v>1207</v>
      </c>
      <c r="O306" s="288" t="s">
        <v>3492</v>
      </c>
      <c r="P306" s="113">
        <v>13.391135999999999</v>
      </c>
      <c r="Q306" s="113">
        <v>101.170896</v>
      </c>
      <c r="R306" s="114" t="s">
        <v>3493</v>
      </c>
      <c r="S306" s="114" t="s">
        <v>3494</v>
      </c>
      <c r="T306" s="115"/>
      <c r="U306" s="115"/>
      <c r="V306" s="115"/>
      <c r="W306" s="115" t="s">
        <v>3495</v>
      </c>
      <c r="X306" s="115"/>
      <c r="Y306" s="115"/>
      <c r="Z306" s="181"/>
      <c r="AA306" s="181"/>
      <c r="AB306" s="115"/>
      <c r="AC306" s="115"/>
      <c r="AD306" s="166" t="s">
        <v>1423</v>
      </c>
      <c r="AE306" s="166" t="s">
        <v>1424</v>
      </c>
      <c r="AF306" s="273">
        <v>44986</v>
      </c>
      <c r="AG306" s="273">
        <v>44986</v>
      </c>
      <c r="AH306" s="118" t="s">
        <v>691</v>
      </c>
      <c r="AI306" s="118" t="s">
        <v>692</v>
      </c>
      <c r="AJ306" s="145"/>
      <c r="AK306" s="146"/>
      <c r="AL306" s="146"/>
      <c r="AM306" s="146"/>
      <c r="AN306" s="147"/>
      <c r="AO306" s="147"/>
      <c r="AP306" s="116"/>
      <c r="AQ306" s="147"/>
      <c r="AR306" s="147"/>
      <c r="AS306" s="149"/>
      <c r="AT306" s="122"/>
      <c r="AU306" s="142"/>
      <c r="AV306" s="149"/>
      <c r="AW306" s="150"/>
      <c r="AX306" s="149"/>
      <c r="AY306" s="149"/>
      <c r="AZ306" s="149"/>
      <c r="BA306" s="149"/>
      <c r="BB306" s="149"/>
      <c r="BC306" s="149"/>
      <c r="BD306" s="150" t="s">
        <v>698</v>
      </c>
      <c r="BE306" s="150"/>
      <c r="BF306" s="150"/>
      <c r="BG306" s="151" t="s">
        <v>699</v>
      </c>
      <c r="BH306" s="151" t="s">
        <v>1964</v>
      </c>
      <c r="BI306" s="151" t="s">
        <v>701</v>
      </c>
      <c r="BJ306" s="152"/>
      <c r="BK306" s="152"/>
      <c r="BL306" s="153"/>
      <c r="BM306" s="154"/>
      <c r="BN306" s="155" t="s">
        <v>3492</v>
      </c>
      <c r="BO306" s="311" t="s">
        <v>3492</v>
      </c>
      <c r="BP306" s="196"/>
      <c r="BQ306" s="269" t="s">
        <v>1215</v>
      </c>
      <c r="BR306" s="269"/>
      <c r="BS306" s="273">
        <v>44986</v>
      </c>
      <c r="BT306" s="133">
        <v>100</v>
      </c>
      <c r="BU306" s="132">
        <v>44986</v>
      </c>
      <c r="BV306" s="132"/>
      <c r="BW306" s="132"/>
      <c r="BX306" s="134"/>
      <c r="BY306" s="134"/>
      <c r="BZ306" s="134"/>
      <c r="CA306" s="132"/>
      <c r="CB306" s="135"/>
      <c r="CC306" s="132"/>
      <c r="CD306" s="132"/>
      <c r="CE306" s="136"/>
      <c r="CF306" s="289" t="s">
        <v>3496</v>
      </c>
      <c r="CG306" s="289"/>
      <c r="CH306" s="258" t="s">
        <v>3496</v>
      </c>
      <c r="CI306" s="129"/>
      <c r="CJ306" s="132">
        <v>44994</v>
      </c>
      <c r="CK306" s="132"/>
      <c r="CL306" s="132"/>
      <c r="CM306" s="171"/>
      <c r="CN306" s="133"/>
      <c r="CO306" s="240"/>
      <c r="CP306" s="171"/>
      <c r="CQ306" s="132">
        <v>45052</v>
      </c>
      <c r="CR306" s="132">
        <v>45052</v>
      </c>
      <c r="CS306" s="240"/>
      <c r="CT306" s="132">
        <v>45052</v>
      </c>
      <c r="CU306" s="133">
        <v>100</v>
      </c>
      <c r="CV306" s="132">
        <v>45052</v>
      </c>
      <c r="CW306" s="129"/>
      <c r="CX306" s="149"/>
      <c r="CY306" s="149"/>
      <c r="CZ306" s="117">
        <v>45057</v>
      </c>
      <c r="DA306" s="117"/>
      <c r="DB306" s="117"/>
      <c r="DC306" s="117"/>
      <c r="DD306" s="133"/>
      <c r="DE306" s="117"/>
      <c r="DF306" s="289" t="s">
        <v>3497</v>
      </c>
      <c r="DG306" s="138">
        <v>45023</v>
      </c>
      <c r="DH306" s="139" t="s">
        <v>4387</v>
      </c>
      <c r="DI306" s="117">
        <v>45040</v>
      </c>
      <c r="DJ306" s="117">
        <v>45040</v>
      </c>
      <c r="DK306" s="117">
        <v>45040</v>
      </c>
      <c r="DL306" s="117">
        <v>45040</v>
      </c>
      <c r="DM306" s="240"/>
      <c r="DN306" s="240"/>
      <c r="DO306" s="240"/>
      <c r="DP306" s="240"/>
      <c r="DQ306" s="271"/>
      <c r="DR306" s="240"/>
      <c r="DS306" s="240"/>
      <c r="DT306" s="117">
        <v>45056</v>
      </c>
      <c r="DU306" s="117"/>
      <c r="DV306" s="117"/>
      <c r="DW306" s="117"/>
      <c r="DX306" s="133"/>
      <c r="DY306" s="117"/>
      <c r="DZ306" s="240"/>
      <c r="EA306" s="117"/>
      <c r="EB306" s="117"/>
      <c r="EC306" s="240"/>
      <c r="ED306" s="117"/>
      <c r="EE306" s="240"/>
      <c r="EF306" s="117"/>
      <c r="EG306" s="240"/>
      <c r="EH306" s="117">
        <v>45049</v>
      </c>
      <c r="EI306" s="117">
        <v>45049</v>
      </c>
      <c r="EJ306" s="117">
        <v>45049</v>
      </c>
      <c r="EK306" s="117">
        <v>45050</v>
      </c>
      <c r="EL306" s="116">
        <v>60</v>
      </c>
      <c r="EM306" s="117"/>
      <c r="EN306" s="122" t="s">
        <v>4584</v>
      </c>
      <c r="EO306" s="141"/>
      <c r="EP306" s="141"/>
      <c r="EQ306" s="141"/>
      <c r="ER306" s="141"/>
      <c r="ES306" s="141"/>
      <c r="ET306" s="141"/>
      <c r="EU306" s="141"/>
      <c r="EV306" s="240"/>
      <c r="EW306" s="240"/>
      <c r="EX306" s="240"/>
      <c r="EY306" s="240"/>
      <c r="EZ306" s="240"/>
      <c r="FA306" s="240"/>
      <c r="FB306" s="240"/>
      <c r="FC306" s="117">
        <v>45058</v>
      </c>
      <c r="FD306" s="117"/>
      <c r="FE306" s="117"/>
      <c r="FF306" s="117"/>
      <c r="FG306" s="133"/>
      <c r="FH306" s="133"/>
      <c r="FI306" s="117"/>
      <c r="FJ306" s="142"/>
      <c r="FK306" s="142"/>
      <c r="FL306" s="143">
        <v>243341</v>
      </c>
      <c r="FM306" s="143">
        <v>243341</v>
      </c>
      <c r="FN306" s="139" t="s">
        <v>708</v>
      </c>
      <c r="FO306" s="142"/>
      <c r="FP306" s="142"/>
      <c r="FQ306" s="143">
        <v>243341</v>
      </c>
      <c r="FR306" s="143">
        <v>243341</v>
      </c>
      <c r="FS306" s="139" t="s">
        <v>708</v>
      </c>
    </row>
    <row r="307" spans="1:175" ht="20.100000000000001" customHeight="1" x14ac:dyDescent="0.5">
      <c r="A307" s="109">
        <v>306</v>
      </c>
      <c r="B307" s="109" t="s">
        <v>3361</v>
      </c>
      <c r="C307" s="109">
        <v>20</v>
      </c>
      <c r="D307" s="367" t="s">
        <v>3372</v>
      </c>
      <c r="E307" s="110" t="s">
        <v>912</v>
      </c>
      <c r="F307" s="110" t="s">
        <v>1202</v>
      </c>
      <c r="G307" s="111" t="s">
        <v>89</v>
      </c>
      <c r="H307" s="110" t="s">
        <v>1467</v>
      </c>
      <c r="I307" s="110" t="s">
        <v>3498</v>
      </c>
      <c r="J307" s="110"/>
      <c r="K307" s="111" t="s">
        <v>3499</v>
      </c>
      <c r="L307" s="111" t="s">
        <v>1517</v>
      </c>
      <c r="M307" s="111" t="s">
        <v>912</v>
      </c>
      <c r="N307" s="111" t="s">
        <v>1207</v>
      </c>
      <c r="O307" s="112" t="s">
        <v>3501</v>
      </c>
      <c r="P307" s="113">
        <v>13.466092</v>
      </c>
      <c r="Q307" s="113">
        <v>101.164936</v>
      </c>
      <c r="R307" s="285" t="s">
        <v>3502</v>
      </c>
      <c r="S307" s="286" t="s">
        <v>3503</v>
      </c>
      <c r="T307" s="115"/>
      <c r="U307" s="115"/>
      <c r="V307" s="115"/>
      <c r="W307" s="371" t="s">
        <v>3504</v>
      </c>
      <c r="X307" s="371"/>
      <c r="Y307" s="115"/>
      <c r="Z307" s="181"/>
      <c r="AA307" s="181"/>
      <c r="AB307" s="371"/>
      <c r="AC307" s="371"/>
      <c r="AD307" s="166" t="s">
        <v>1423</v>
      </c>
      <c r="AE307" s="166" t="s">
        <v>1424</v>
      </c>
      <c r="AF307" s="273">
        <v>44986</v>
      </c>
      <c r="AG307" s="273">
        <v>44986</v>
      </c>
      <c r="AH307" s="118" t="s">
        <v>691</v>
      </c>
      <c r="AI307" s="118" t="s">
        <v>692</v>
      </c>
      <c r="AJ307" s="145"/>
      <c r="AK307" s="146"/>
      <c r="AL307" s="146"/>
      <c r="AM307" s="146"/>
      <c r="AN307" s="147"/>
      <c r="AO307" s="147"/>
      <c r="AP307" s="116"/>
      <c r="AQ307" s="147"/>
      <c r="AR307" s="147"/>
      <c r="AS307" s="149"/>
      <c r="AT307" s="122"/>
      <c r="AU307" s="142"/>
      <c r="AV307" s="149"/>
      <c r="AW307" s="150"/>
      <c r="AX307" s="149"/>
      <c r="AY307" s="149"/>
      <c r="AZ307" s="149"/>
      <c r="BA307" s="149"/>
      <c r="BB307" s="149"/>
      <c r="BC307" s="149"/>
      <c r="BD307" s="150" t="s">
        <v>698</v>
      </c>
      <c r="BE307" s="150"/>
      <c r="BF307" s="150"/>
      <c r="BG307" s="151" t="s">
        <v>699</v>
      </c>
      <c r="BH307" s="151" t="s">
        <v>1964</v>
      </c>
      <c r="BI307" s="151" t="s">
        <v>701</v>
      </c>
      <c r="BJ307" s="152"/>
      <c r="BK307" s="152"/>
      <c r="BL307" s="153"/>
      <c r="BM307" s="154"/>
      <c r="BN307" s="155" t="s">
        <v>3505</v>
      </c>
      <c r="BO307" s="257" t="s">
        <v>3500</v>
      </c>
      <c r="BP307" s="257" t="s">
        <v>703</v>
      </c>
      <c r="BQ307" s="269" t="s">
        <v>1215</v>
      </c>
      <c r="BR307" s="269"/>
      <c r="BS307" s="273">
        <v>44986</v>
      </c>
      <c r="BT307" s="133">
        <v>100</v>
      </c>
      <c r="BU307" s="132">
        <v>44986</v>
      </c>
      <c r="BV307" s="132"/>
      <c r="BW307" s="132"/>
      <c r="BX307" s="134"/>
      <c r="BY307" s="134"/>
      <c r="BZ307" s="134"/>
      <c r="CA307" s="132"/>
      <c r="CB307" s="135"/>
      <c r="CC307" s="132"/>
      <c r="CD307" s="132"/>
      <c r="CE307" s="136"/>
      <c r="CF307" s="136"/>
      <c r="CG307" s="136"/>
      <c r="CH307" s="135"/>
      <c r="CI307" s="129"/>
      <c r="CJ307" s="132">
        <v>44993</v>
      </c>
      <c r="CK307" s="132">
        <v>44993</v>
      </c>
      <c r="CL307" s="132"/>
      <c r="CM307" s="132">
        <v>44993</v>
      </c>
      <c r="CN307" s="133">
        <v>100</v>
      </c>
      <c r="CO307" s="132">
        <v>44993</v>
      </c>
      <c r="CP307" s="132"/>
      <c r="CQ307" s="132">
        <v>44993</v>
      </c>
      <c r="CR307" s="132">
        <v>44993</v>
      </c>
      <c r="CS307" s="132"/>
      <c r="CT307" s="132">
        <v>44993</v>
      </c>
      <c r="CU307" s="133">
        <v>100</v>
      </c>
      <c r="CV307" s="117">
        <v>44993</v>
      </c>
      <c r="CW307" s="132"/>
      <c r="CX307" s="149"/>
      <c r="CY307" s="149"/>
      <c r="CZ307" s="117">
        <v>45003</v>
      </c>
      <c r="DA307" s="117">
        <v>45003</v>
      </c>
      <c r="DB307" s="117"/>
      <c r="DC307" s="117">
        <v>45003</v>
      </c>
      <c r="DD307" s="133">
        <v>100</v>
      </c>
      <c r="DE307" s="117">
        <v>45003</v>
      </c>
      <c r="DF307" s="138"/>
      <c r="DG307" s="138">
        <v>45012</v>
      </c>
      <c r="DH307" s="139" t="s">
        <v>4383</v>
      </c>
      <c r="DI307" s="117">
        <v>45041</v>
      </c>
      <c r="DJ307" s="117">
        <v>45041</v>
      </c>
      <c r="DK307" s="117">
        <v>45041</v>
      </c>
      <c r="DL307" s="117">
        <v>45041</v>
      </c>
      <c r="DM307" s="240"/>
      <c r="DN307" s="240"/>
      <c r="DO307" s="240"/>
      <c r="DP307" s="240"/>
      <c r="DQ307" s="271"/>
      <c r="DR307" s="240"/>
      <c r="DS307" s="240"/>
      <c r="DT307" s="117">
        <v>45040</v>
      </c>
      <c r="DU307" s="117">
        <v>45040</v>
      </c>
      <c r="DV307" s="117"/>
      <c r="DW307" s="117">
        <v>45040</v>
      </c>
      <c r="DX307" s="133">
        <v>100</v>
      </c>
      <c r="DY307" s="117">
        <v>45040</v>
      </c>
      <c r="DZ307" s="240"/>
      <c r="EA307" s="117">
        <v>45039</v>
      </c>
      <c r="EB307" s="117">
        <v>45039</v>
      </c>
      <c r="EC307" s="240"/>
      <c r="ED307" s="117">
        <v>45039</v>
      </c>
      <c r="EE307" s="116">
        <v>100</v>
      </c>
      <c r="EF307" s="117">
        <v>45039</v>
      </c>
      <c r="EG307" s="117" t="s">
        <v>3506</v>
      </c>
      <c r="EH307" s="117">
        <v>45039</v>
      </c>
      <c r="EI307" s="117">
        <v>45039</v>
      </c>
      <c r="EJ307" s="117">
        <v>45039</v>
      </c>
      <c r="EK307" s="117">
        <v>45040</v>
      </c>
      <c r="EL307" s="116">
        <v>60</v>
      </c>
      <c r="EM307" s="117"/>
      <c r="EN307" s="122" t="s">
        <v>3506</v>
      </c>
      <c r="EO307" s="141"/>
      <c r="EP307" s="141"/>
      <c r="EQ307" s="141"/>
      <c r="ER307" s="141"/>
      <c r="ES307" s="141"/>
      <c r="ET307" s="141"/>
      <c r="EU307" s="141"/>
      <c r="EV307" s="240"/>
      <c r="EW307" s="240"/>
      <c r="EX307" s="240"/>
      <c r="EY307" s="240"/>
      <c r="EZ307" s="240"/>
      <c r="FA307" s="240"/>
      <c r="FB307" s="240"/>
      <c r="FC307" s="117">
        <v>45045</v>
      </c>
      <c r="FD307" s="117">
        <v>45045</v>
      </c>
      <c r="FE307" s="117">
        <v>45045</v>
      </c>
      <c r="FF307" s="117">
        <v>45046</v>
      </c>
      <c r="FG307" s="133">
        <v>70</v>
      </c>
      <c r="FH307" s="133"/>
      <c r="FI307" s="117"/>
      <c r="FJ307" s="142"/>
      <c r="FK307" s="142"/>
      <c r="FL307" s="143">
        <v>243341</v>
      </c>
      <c r="FM307" s="143">
        <v>243341</v>
      </c>
      <c r="FN307" s="139" t="s">
        <v>708</v>
      </c>
      <c r="FO307" s="142"/>
      <c r="FP307" s="142"/>
      <c r="FQ307" s="143">
        <v>243341</v>
      </c>
      <c r="FR307" s="143">
        <v>243341</v>
      </c>
      <c r="FS307" s="139" t="s">
        <v>708</v>
      </c>
    </row>
    <row r="308" spans="1:175" ht="20.100000000000001" customHeight="1" x14ac:dyDescent="0.5">
      <c r="A308" s="109">
        <v>307</v>
      </c>
      <c r="B308" s="109" t="s">
        <v>3361</v>
      </c>
      <c r="C308" s="109">
        <v>21</v>
      </c>
      <c r="D308" s="367" t="s">
        <v>3372</v>
      </c>
      <c r="E308" s="110" t="s">
        <v>912</v>
      </c>
      <c r="F308" s="110" t="s">
        <v>1561</v>
      </c>
      <c r="G308" s="111" t="s">
        <v>64</v>
      </c>
      <c r="H308" s="110" t="s">
        <v>1573</v>
      </c>
      <c r="I308" s="110" t="s">
        <v>3507</v>
      </c>
      <c r="J308" s="110"/>
      <c r="K308" s="111" t="s">
        <v>3508</v>
      </c>
      <c r="L308" s="111" t="s">
        <v>1564</v>
      </c>
      <c r="M308" s="111" t="s">
        <v>912</v>
      </c>
      <c r="N308" s="111" t="s">
        <v>1565</v>
      </c>
      <c r="O308" s="111" t="s">
        <v>3509</v>
      </c>
      <c r="P308" s="113">
        <v>15.080361</v>
      </c>
      <c r="Q308" s="113">
        <v>100.21306800000001</v>
      </c>
      <c r="R308" s="114" t="s">
        <v>3510</v>
      </c>
      <c r="S308" s="114" t="s">
        <v>3511</v>
      </c>
      <c r="T308" s="115"/>
      <c r="U308" s="115"/>
      <c r="V308" s="115"/>
      <c r="W308" s="115" t="s">
        <v>3512</v>
      </c>
      <c r="X308" s="115"/>
      <c r="Y308" s="115"/>
      <c r="Z308" s="181"/>
      <c r="AA308" s="181"/>
      <c r="AB308" s="115"/>
      <c r="AC308" s="115"/>
      <c r="AD308" s="166" t="s">
        <v>1313</v>
      </c>
      <c r="AE308" s="166" t="s">
        <v>1314</v>
      </c>
      <c r="AF308" s="117" t="s">
        <v>690</v>
      </c>
      <c r="AG308" s="132">
        <v>44964</v>
      </c>
      <c r="AH308" s="168" t="s">
        <v>691</v>
      </c>
      <c r="AI308" s="118" t="s">
        <v>692</v>
      </c>
      <c r="AJ308" s="145">
        <v>6</v>
      </c>
      <c r="AK308" s="146">
        <v>9</v>
      </c>
      <c r="AL308" s="146">
        <v>3.4</v>
      </c>
      <c r="AM308" s="146">
        <v>54</v>
      </c>
      <c r="AN308" s="147">
        <v>2</v>
      </c>
      <c r="AO308" s="147">
        <v>2</v>
      </c>
      <c r="AP308" s="116"/>
      <c r="AQ308" s="147" t="s">
        <v>848</v>
      </c>
      <c r="AR308" s="147">
        <v>3</v>
      </c>
      <c r="AS308" s="147"/>
      <c r="AT308" s="138">
        <v>44964</v>
      </c>
      <c r="AU308" s="148" t="s">
        <v>1620</v>
      </c>
      <c r="AV308" s="295" t="s">
        <v>696</v>
      </c>
      <c r="AW308" s="296" t="s">
        <v>1386</v>
      </c>
      <c r="AX308" s="236" t="s">
        <v>1057</v>
      </c>
      <c r="AY308" s="236"/>
      <c r="AZ308" s="236"/>
      <c r="BA308" s="297"/>
      <c r="BB308" s="297"/>
      <c r="BC308" s="297"/>
      <c r="BD308" s="235" t="s">
        <v>698</v>
      </c>
      <c r="BE308" s="235"/>
      <c r="BF308" s="235"/>
      <c r="BG308" s="237" t="s">
        <v>699</v>
      </c>
      <c r="BH308" s="237" t="s">
        <v>1964</v>
      </c>
      <c r="BI308" s="237" t="s">
        <v>701</v>
      </c>
      <c r="BJ308" s="238"/>
      <c r="BK308" s="298"/>
      <c r="BL308" s="153"/>
      <c r="BM308" s="154"/>
      <c r="BN308" s="111" t="s">
        <v>3509</v>
      </c>
      <c r="BO308" s="226" t="s">
        <v>3509</v>
      </c>
      <c r="BP308" s="130"/>
      <c r="BQ308" s="116" t="s">
        <v>704</v>
      </c>
      <c r="BR308" s="116"/>
      <c r="BS308" s="132">
        <v>44964</v>
      </c>
      <c r="BT308" s="133">
        <v>100</v>
      </c>
      <c r="BU308" s="132">
        <v>44964</v>
      </c>
      <c r="BV308" s="132"/>
      <c r="BW308" s="132"/>
      <c r="BX308" s="134"/>
      <c r="BY308" s="134"/>
      <c r="BZ308" s="134"/>
      <c r="CA308" s="132"/>
      <c r="CB308" s="135"/>
      <c r="CC308" s="132"/>
      <c r="CD308" s="132"/>
      <c r="CE308" s="136"/>
      <c r="CF308" s="136"/>
      <c r="CG308" s="136"/>
      <c r="CH308" s="135"/>
      <c r="CI308" s="129" t="s">
        <v>701</v>
      </c>
      <c r="CJ308" s="117">
        <v>45007</v>
      </c>
      <c r="CK308" s="117">
        <v>45007</v>
      </c>
      <c r="CL308" s="117"/>
      <c r="CM308" s="117">
        <v>45007</v>
      </c>
      <c r="CN308" s="133">
        <v>100</v>
      </c>
      <c r="CO308" s="117">
        <v>45007</v>
      </c>
      <c r="CP308" s="117"/>
      <c r="CQ308" s="132">
        <v>45033</v>
      </c>
      <c r="CR308" s="132">
        <v>45033</v>
      </c>
      <c r="CS308" s="117"/>
      <c r="CT308" s="132">
        <v>45033</v>
      </c>
      <c r="CU308" s="133">
        <v>100</v>
      </c>
      <c r="CV308" s="132">
        <v>45033</v>
      </c>
      <c r="CW308" s="117"/>
      <c r="CX308" s="236" t="s">
        <v>1057</v>
      </c>
      <c r="CY308" s="236"/>
      <c r="CZ308" s="117">
        <v>45007</v>
      </c>
      <c r="DA308" s="117">
        <v>45007</v>
      </c>
      <c r="DB308" s="117"/>
      <c r="DC308" s="117">
        <v>45007</v>
      </c>
      <c r="DD308" s="133">
        <v>100</v>
      </c>
      <c r="DE308" s="117">
        <v>45007</v>
      </c>
      <c r="DF308" s="138"/>
      <c r="DG308" s="138">
        <v>45007</v>
      </c>
      <c r="DH308" s="139" t="s">
        <v>4446</v>
      </c>
      <c r="DI308" s="117">
        <v>45040</v>
      </c>
      <c r="DJ308" s="117">
        <v>45040</v>
      </c>
      <c r="DK308" s="117">
        <v>45040</v>
      </c>
      <c r="DL308" s="117">
        <v>45040</v>
      </c>
      <c r="DM308" s="117"/>
      <c r="DN308" s="117"/>
      <c r="DO308" s="117"/>
      <c r="DP308" s="117"/>
      <c r="DQ308" s="140"/>
      <c r="DR308" s="117"/>
      <c r="DS308" s="117"/>
      <c r="DT308" s="117"/>
      <c r="DU308" s="117"/>
      <c r="DV308" s="117"/>
      <c r="DW308" s="117"/>
      <c r="DX308" s="133"/>
      <c r="DY308" s="117"/>
      <c r="DZ308" s="117"/>
      <c r="EA308" s="117">
        <v>45041</v>
      </c>
      <c r="EB308" s="117">
        <v>45041</v>
      </c>
      <c r="EC308" s="117"/>
      <c r="ED308" s="117">
        <v>45041</v>
      </c>
      <c r="EE308" s="116">
        <v>100</v>
      </c>
      <c r="EF308" s="117">
        <v>45041</v>
      </c>
      <c r="EG308" s="117" t="s">
        <v>4485</v>
      </c>
      <c r="EH308" s="117">
        <v>45049</v>
      </c>
      <c r="EI308" s="117">
        <v>45049</v>
      </c>
      <c r="EJ308" s="117">
        <v>45049</v>
      </c>
      <c r="EK308" s="117">
        <v>45050</v>
      </c>
      <c r="EL308" s="116">
        <v>60</v>
      </c>
      <c r="EM308" s="117"/>
      <c r="EN308" s="122" t="s">
        <v>4486</v>
      </c>
      <c r="EO308" s="141"/>
      <c r="EP308" s="141"/>
      <c r="EQ308" s="141"/>
      <c r="ER308" s="141"/>
      <c r="ES308" s="141"/>
      <c r="ET308" s="141"/>
      <c r="EU308" s="141"/>
      <c r="EV308" s="117"/>
      <c r="EW308" s="117"/>
      <c r="EX308" s="117"/>
      <c r="EY308" s="117"/>
      <c r="EZ308" s="117"/>
      <c r="FA308" s="117"/>
      <c r="FB308" s="117"/>
      <c r="FC308" s="117"/>
      <c r="FD308" s="117"/>
      <c r="FE308" s="117"/>
      <c r="FF308" s="117"/>
      <c r="FG308" s="133"/>
      <c r="FH308" s="133"/>
      <c r="FI308" s="117"/>
      <c r="FJ308" s="142"/>
      <c r="FK308" s="142"/>
      <c r="FL308" s="143">
        <v>243350</v>
      </c>
      <c r="FM308" s="143">
        <v>243350</v>
      </c>
      <c r="FN308" s="139" t="s">
        <v>708</v>
      </c>
      <c r="FO308" s="142"/>
      <c r="FP308" s="142"/>
      <c r="FQ308" s="143">
        <v>243350</v>
      </c>
      <c r="FR308" s="143">
        <v>243350</v>
      </c>
      <c r="FS308" s="157" t="s">
        <v>729</v>
      </c>
    </row>
    <row r="309" spans="1:175" ht="20.100000000000001" customHeight="1" x14ac:dyDescent="0.5">
      <c r="A309" s="109">
        <v>308</v>
      </c>
      <c r="B309" s="109" t="s">
        <v>3361</v>
      </c>
      <c r="C309" s="109">
        <v>22</v>
      </c>
      <c r="D309" s="367" t="s">
        <v>3372</v>
      </c>
      <c r="E309" s="110" t="s">
        <v>912</v>
      </c>
      <c r="F309" s="110" t="s">
        <v>1561</v>
      </c>
      <c r="G309" s="111" t="s">
        <v>64</v>
      </c>
      <c r="H309" s="110" t="s">
        <v>3513</v>
      </c>
      <c r="I309" s="110" t="s">
        <v>3514</v>
      </c>
      <c r="J309" s="110"/>
      <c r="K309" s="111" t="s">
        <v>3515</v>
      </c>
      <c r="L309" s="111" t="s">
        <v>1564</v>
      </c>
      <c r="M309" s="111" t="s">
        <v>912</v>
      </c>
      <c r="N309" s="111" t="s">
        <v>1565</v>
      </c>
      <c r="O309" s="111" t="s">
        <v>3516</v>
      </c>
      <c r="P309" s="113">
        <v>15.187305</v>
      </c>
      <c r="Q309" s="113">
        <v>100.20501</v>
      </c>
      <c r="R309" s="114" t="s">
        <v>3517</v>
      </c>
      <c r="S309" s="114" t="s">
        <v>3518</v>
      </c>
      <c r="T309" s="115"/>
      <c r="U309" s="115"/>
      <c r="V309" s="115"/>
      <c r="W309" s="210" t="s">
        <v>3518</v>
      </c>
      <c r="X309" s="210"/>
      <c r="Y309" s="115"/>
      <c r="Z309" s="181"/>
      <c r="AA309" s="181"/>
      <c r="AB309" s="210"/>
      <c r="AC309" s="210"/>
      <c r="AD309" s="166" t="s">
        <v>1313</v>
      </c>
      <c r="AE309" s="166" t="s">
        <v>1314</v>
      </c>
      <c r="AF309" s="117" t="s">
        <v>690</v>
      </c>
      <c r="AG309" s="132">
        <v>44964</v>
      </c>
      <c r="AH309" s="118" t="s">
        <v>691</v>
      </c>
      <c r="AI309" s="118" t="s">
        <v>692</v>
      </c>
      <c r="AJ309" s="145">
        <v>6</v>
      </c>
      <c r="AK309" s="146">
        <v>9</v>
      </c>
      <c r="AL309" s="146">
        <v>3.4</v>
      </c>
      <c r="AM309" s="146">
        <v>54</v>
      </c>
      <c r="AN309" s="147">
        <v>2</v>
      </c>
      <c r="AO309" s="147">
        <v>2</v>
      </c>
      <c r="AP309" s="240" t="s">
        <v>3519</v>
      </c>
      <c r="AQ309" s="301"/>
      <c r="AR309" s="147">
        <v>3</v>
      </c>
      <c r="AS309" s="147"/>
      <c r="AT309" s="138">
        <v>44964</v>
      </c>
      <c r="AU309" s="294" t="s">
        <v>3520</v>
      </c>
      <c r="AV309" s="234" t="s">
        <v>725</v>
      </c>
      <c r="AW309" s="296" t="s">
        <v>1386</v>
      </c>
      <c r="AX309" s="236"/>
      <c r="AY309" s="236"/>
      <c r="AZ309" s="236"/>
      <c r="BA309" s="297"/>
      <c r="BB309" s="236" t="s">
        <v>697</v>
      </c>
      <c r="BC309" s="236"/>
      <c r="BD309" s="235" t="s">
        <v>698</v>
      </c>
      <c r="BE309" s="235"/>
      <c r="BF309" s="235"/>
      <c r="BG309" s="237" t="s">
        <v>699</v>
      </c>
      <c r="BH309" s="237" t="s">
        <v>1964</v>
      </c>
      <c r="BI309" s="237" t="s">
        <v>701</v>
      </c>
      <c r="BJ309" s="238"/>
      <c r="BK309" s="238"/>
      <c r="BL309" s="170" t="s">
        <v>3521</v>
      </c>
      <c r="BM309" s="154"/>
      <c r="BN309" s="111" t="s">
        <v>3516</v>
      </c>
      <c r="BO309" s="226" t="s">
        <v>3516</v>
      </c>
      <c r="BP309" s="130"/>
      <c r="BQ309" s="116" t="s">
        <v>704</v>
      </c>
      <c r="BR309" s="116"/>
      <c r="BS309" s="132">
        <v>44964</v>
      </c>
      <c r="BT309" s="133">
        <v>100</v>
      </c>
      <c r="BU309" s="132">
        <v>44964</v>
      </c>
      <c r="BV309" s="132"/>
      <c r="BW309" s="132"/>
      <c r="BX309" s="134"/>
      <c r="BY309" s="134"/>
      <c r="BZ309" s="134"/>
      <c r="CA309" s="132"/>
      <c r="CB309" s="135"/>
      <c r="CC309" s="132"/>
      <c r="CD309" s="132"/>
      <c r="CE309" s="136"/>
      <c r="CF309" s="136"/>
      <c r="CG309" s="136"/>
      <c r="CH309" s="135"/>
      <c r="CI309" s="129" t="s">
        <v>701</v>
      </c>
      <c r="CJ309" s="132">
        <v>44986</v>
      </c>
      <c r="CK309" s="132">
        <v>44986</v>
      </c>
      <c r="CL309" s="132"/>
      <c r="CM309" s="132">
        <v>44986</v>
      </c>
      <c r="CN309" s="133">
        <v>100</v>
      </c>
      <c r="CO309" s="132">
        <v>44986</v>
      </c>
      <c r="CP309" s="132"/>
      <c r="CQ309" s="132">
        <v>45033</v>
      </c>
      <c r="CR309" s="132">
        <v>45033</v>
      </c>
      <c r="CS309" s="117"/>
      <c r="CT309" s="132">
        <v>45033</v>
      </c>
      <c r="CU309" s="133">
        <v>100</v>
      </c>
      <c r="CV309" s="132">
        <v>45033</v>
      </c>
      <c r="CW309" s="117"/>
      <c r="CX309" s="236"/>
      <c r="CY309" s="236"/>
      <c r="CZ309" s="117">
        <v>45032</v>
      </c>
      <c r="DA309" s="117">
        <v>45032</v>
      </c>
      <c r="DB309" s="117"/>
      <c r="DC309" s="117">
        <v>45032</v>
      </c>
      <c r="DD309" s="133">
        <v>100</v>
      </c>
      <c r="DE309" s="117">
        <v>45032</v>
      </c>
      <c r="DF309" s="138"/>
      <c r="DG309" s="138">
        <v>45007</v>
      </c>
      <c r="DH309" s="139" t="s">
        <v>4446</v>
      </c>
      <c r="DI309" s="117">
        <v>45040</v>
      </c>
      <c r="DJ309" s="117">
        <v>45040</v>
      </c>
      <c r="DK309" s="117">
        <v>45040</v>
      </c>
      <c r="DL309" s="117">
        <v>45040</v>
      </c>
      <c r="DM309" s="117"/>
      <c r="DN309" s="117"/>
      <c r="DO309" s="117"/>
      <c r="DP309" s="117"/>
      <c r="DQ309" s="140"/>
      <c r="DR309" s="117"/>
      <c r="DS309" s="117"/>
      <c r="DT309" s="117"/>
      <c r="DU309" s="117"/>
      <c r="DV309" s="117"/>
      <c r="DW309" s="117"/>
      <c r="DX309" s="133"/>
      <c r="DY309" s="117"/>
      <c r="DZ309" s="117"/>
      <c r="EA309" s="117">
        <v>45041</v>
      </c>
      <c r="EB309" s="117">
        <v>45041</v>
      </c>
      <c r="EC309" s="117"/>
      <c r="ED309" s="117">
        <v>45041</v>
      </c>
      <c r="EE309" s="116">
        <v>100</v>
      </c>
      <c r="EF309" s="117">
        <v>45041</v>
      </c>
      <c r="EG309" s="117" t="s">
        <v>4485</v>
      </c>
      <c r="EH309" s="117">
        <v>45049</v>
      </c>
      <c r="EI309" s="117">
        <v>45049</v>
      </c>
      <c r="EJ309" s="117">
        <v>45049</v>
      </c>
      <c r="EK309" s="117">
        <v>45050</v>
      </c>
      <c r="EL309" s="116">
        <v>60</v>
      </c>
      <c r="EM309" s="117"/>
      <c r="EN309" s="122" t="s">
        <v>4561</v>
      </c>
      <c r="EO309" s="141"/>
      <c r="EP309" s="141"/>
      <c r="EQ309" s="141"/>
      <c r="ER309" s="141"/>
      <c r="ES309" s="141"/>
      <c r="ET309" s="141"/>
      <c r="EU309" s="141"/>
      <c r="EV309" s="117"/>
      <c r="EW309" s="117"/>
      <c r="EX309" s="117"/>
      <c r="EY309" s="117"/>
      <c r="EZ309" s="117"/>
      <c r="FA309" s="117"/>
      <c r="FB309" s="117"/>
      <c r="FC309" s="117"/>
      <c r="FD309" s="117"/>
      <c r="FE309" s="117"/>
      <c r="FF309" s="117"/>
      <c r="FG309" s="133"/>
      <c r="FH309" s="133"/>
      <c r="FI309" s="117"/>
      <c r="FJ309" s="142"/>
      <c r="FK309" s="142"/>
      <c r="FL309" s="143">
        <v>243347</v>
      </c>
      <c r="FM309" s="143">
        <v>243347</v>
      </c>
      <c r="FN309" s="139" t="s">
        <v>708</v>
      </c>
      <c r="FO309" s="142"/>
      <c r="FP309" s="142"/>
      <c r="FQ309" s="143">
        <v>243347</v>
      </c>
      <c r="FR309" s="143">
        <v>243347</v>
      </c>
      <c r="FS309" s="139" t="s">
        <v>708</v>
      </c>
    </row>
    <row r="310" spans="1:175" ht="20.100000000000001" customHeight="1" x14ac:dyDescent="0.5">
      <c r="A310" s="109">
        <v>309</v>
      </c>
      <c r="B310" s="109" t="s">
        <v>3361</v>
      </c>
      <c r="C310" s="109">
        <v>23</v>
      </c>
      <c r="D310" s="367" t="s">
        <v>3362</v>
      </c>
      <c r="E310" s="110" t="s">
        <v>912</v>
      </c>
      <c r="F310" s="110" t="s">
        <v>1561</v>
      </c>
      <c r="G310" s="111" t="s">
        <v>64</v>
      </c>
      <c r="H310" s="110" t="s">
        <v>3522</v>
      </c>
      <c r="I310" s="110" t="s">
        <v>3523</v>
      </c>
      <c r="J310" s="110"/>
      <c r="K310" s="111" t="s">
        <v>3524</v>
      </c>
      <c r="L310" s="111" t="s">
        <v>1576</v>
      </c>
      <c r="M310" s="111" t="s">
        <v>912</v>
      </c>
      <c r="N310" s="111" t="s">
        <v>1565</v>
      </c>
      <c r="O310" s="111" t="s">
        <v>3525</v>
      </c>
      <c r="P310" s="113">
        <v>15.297176</v>
      </c>
      <c r="Q310" s="113">
        <v>100.187471</v>
      </c>
      <c r="R310" s="114" t="s">
        <v>3526</v>
      </c>
      <c r="S310" s="114" t="s">
        <v>3527</v>
      </c>
      <c r="T310" s="115"/>
      <c r="U310" s="115"/>
      <c r="V310" s="115"/>
      <c r="W310" s="115" t="s">
        <v>3528</v>
      </c>
      <c r="X310" s="115"/>
      <c r="Y310" s="115"/>
      <c r="Z310" s="181"/>
      <c r="AA310" s="181"/>
      <c r="AB310" s="115"/>
      <c r="AC310" s="115"/>
      <c r="AD310" s="166" t="s">
        <v>1313</v>
      </c>
      <c r="AE310" s="166" t="s">
        <v>1314</v>
      </c>
      <c r="AF310" s="117" t="s">
        <v>690</v>
      </c>
      <c r="AG310" s="132">
        <v>44964</v>
      </c>
      <c r="AH310" s="168" t="s">
        <v>691</v>
      </c>
      <c r="AI310" s="118" t="s">
        <v>692</v>
      </c>
      <c r="AJ310" s="145">
        <v>8</v>
      </c>
      <c r="AK310" s="146">
        <v>12</v>
      </c>
      <c r="AL310" s="146">
        <v>3.4</v>
      </c>
      <c r="AM310" s="146">
        <v>96</v>
      </c>
      <c r="AN310" s="147">
        <v>2</v>
      </c>
      <c r="AO310" s="147">
        <v>2</v>
      </c>
      <c r="AP310" s="240" t="s">
        <v>816</v>
      </c>
      <c r="AQ310" s="147">
        <v>15</v>
      </c>
      <c r="AR310" s="147">
        <v>3</v>
      </c>
      <c r="AS310" s="147"/>
      <c r="AT310" s="138">
        <v>44964</v>
      </c>
      <c r="AU310" s="294" t="s">
        <v>1572</v>
      </c>
      <c r="AV310" s="295" t="s">
        <v>696</v>
      </c>
      <c r="AW310" s="235"/>
      <c r="AX310" s="236"/>
      <c r="AY310" s="236"/>
      <c r="AZ310" s="236"/>
      <c r="BA310" s="297"/>
      <c r="BB310" s="297"/>
      <c r="BC310" s="297"/>
      <c r="BD310" s="235" t="s">
        <v>698</v>
      </c>
      <c r="BE310" s="235"/>
      <c r="BF310" s="235"/>
      <c r="BG310" s="237" t="s">
        <v>699</v>
      </c>
      <c r="BH310" s="237" t="s">
        <v>1964</v>
      </c>
      <c r="BI310" s="237" t="s">
        <v>701</v>
      </c>
      <c r="BJ310" s="238"/>
      <c r="BK310" s="298"/>
      <c r="BL310" s="153"/>
      <c r="BM310" s="154"/>
      <c r="BN310" s="111" t="s">
        <v>3525</v>
      </c>
      <c r="BO310" s="226" t="s">
        <v>3525</v>
      </c>
      <c r="BP310" s="130"/>
      <c r="BQ310" s="116" t="s">
        <v>704</v>
      </c>
      <c r="BR310" s="116"/>
      <c r="BS310" s="132">
        <v>44964</v>
      </c>
      <c r="BT310" s="133">
        <v>100</v>
      </c>
      <c r="BU310" s="132">
        <v>44964</v>
      </c>
      <c r="BV310" s="132"/>
      <c r="BW310" s="132"/>
      <c r="BX310" s="134"/>
      <c r="BY310" s="134"/>
      <c r="BZ310" s="134"/>
      <c r="CA310" s="132"/>
      <c r="CB310" s="135"/>
      <c r="CC310" s="132"/>
      <c r="CD310" s="132"/>
      <c r="CE310" s="136"/>
      <c r="CF310" s="136"/>
      <c r="CG310" s="136"/>
      <c r="CH310" s="135"/>
      <c r="CI310" s="129" t="s">
        <v>701</v>
      </c>
      <c r="CJ310" s="117">
        <v>45031</v>
      </c>
      <c r="CK310" s="117">
        <v>45031</v>
      </c>
      <c r="CL310" s="132"/>
      <c r="CM310" s="117">
        <v>45031</v>
      </c>
      <c r="CN310" s="133">
        <v>100</v>
      </c>
      <c r="CO310" s="117">
        <v>45031</v>
      </c>
      <c r="CP310" s="117"/>
      <c r="CQ310" s="132">
        <v>45034</v>
      </c>
      <c r="CR310" s="132">
        <v>45034</v>
      </c>
      <c r="CS310" s="117"/>
      <c r="CT310" s="132">
        <v>45034</v>
      </c>
      <c r="CU310" s="133">
        <v>100</v>
      </c>
      <c r="CV310" s="132">
        <v>45034</v>
      </c>
      <c r="CW310" s="117"/>
      <c r="CX310" s="236"/>
      <c r="CY310" s="236"/>
      <c r="CZ310" s="117">
        <v>45031</v>
      </c>
      <c r="DA310" s="117">
        <v>45031</v>
      </c>
      <c r="DB310" s="117"/>
      <c r="DC310" s="117">
        <v>45031</v>
      </c>
      <c r="DD310" s="133">
        <v>100</v>
      </c>
      <c r="DE310" s="117">
        <v>45031</v>
      </c>
      <c r="DF310" s="138"/>
      <c r="DG310" s="138">
        <v>45023</v>
      </c>
      <c r="DH310" s="139" t="s">
        <v>4387</v>
      </c>
      <c r="DI310" s="117">
        <v>45041</v>
      </c>
      <c r="DJ310" s="117">
        <v>45041</v>
      </c>
      <c r="DK310" s="117">
        <v>45041</v>
      </c>
      <c r="DL310" s="117">
        <v>45041</v>
      </c>
      <c r="DM310" s="117"/>
      <c r="DN310" s="117"/>
      <c r="DO310" s="117"/>
      <c r="DP310" s="117"/>
      <c r="DQ310" s="140"/>
      <c r="DR310" s="117"/>
      <c r="DS310" s="117"/>
      <c r="DT310" s="117"/>
      <c r="DU310" s="117"/>
      <c r="DV310" s="117"/>
      <c r="DW310" s="117"/>
      <c r="DX310" s="133"/>
      <c r="DY310" s="117"/>
      <c r="DZ310" s="117"/>
      <c r="EA310" s="117">
        <v>45045</v>
      </c>
      <c r="EB310" s="117">
        <v>45045</v>
      </c>
      <c r="EC310" s="117"/>
      <c r="ED310" s="117">
        <v>45045</v>
      </c>
      <c r="EE310" s="116">
        <v>100</v>
      </c>
      <c r="EF310" s="117">
        <v>45045</v>
      </c>
      <c r="EG310" s="117" t="s">
        <v>4585</v>
      </c>
      <c r="EH310" s="117">
        <v>45050</v>
      </c>
      <c r="EI310" s="117">
        <v>45050</v>
      </c>
      <c r="EJ310" s="117">
        <v>45050</v>
      </c>
      <c r="EK310" s="117">
        <v>45051</v>
      </c>
      <c r="EL310" s="116">
        <v>60</v>
      </c>
      <c r="EM310" s="117"/>
      <c r="EN310" s="122" t="s">
        <v>4586</v>
      </c>
      <c r="EO310" s="141"/>
      <c r="EP310" s="141"/>
      <c r="EQ310" s="141"/>
      <c r="ER310" s="141"/>
      <c r="ES310" s="141"/>
      <c r="ET310" s="141"/>
      <c r="EU310" s="141"/>
      <c r="EV310" s="117"/>
      <c r="EW310" s="117"/>
      <c r="EX310" s="117"/>
      <c r="EY310" s="117"/>
      <c r="EZ310" s="117"/>
      <c r="FA310" s="117"/>
      <c r="FB310" s="117"/>
      <c r="FC310" s="117"/>
      <c r="FD310" s="117"/>
      <c r="FE310" s="117"/>
      <c r="FF310" s="117"/>
      <c r="FG310" s="133"/>
      <c r="FH310" s="133"/>
      <c r="FI310" s="117"/>
      <c r="FJ310" s="142"/>
      <c r="FK310" s="142"/>
      <c r="FL310" s="143">
        <v>243350</v>
      </c>
      <c r="FM310" s="143">
        <v>243350</v>
      </c>
      <c r="FN310" s="139" t="s">
        <v>708</v>
      </c>
      <c r="FO310" s="142"/>
      <c r="FP310" s="142"/>
      <c r="FQ310" s="143">
        <v>243350</v>
      </c>
      <c r="FR310" s="143">
        <v>243350</v>
      </c>
      <c r="FS310" s="139" t="s">
        <v>708</v>
      </c>
    </row>
    <row r="311" spans="1:175" ht="20.100000000000001" customHeight="1" x14ac:dyDescent="0.5">
      <c r="A311" s="109">
        <v>310</v>
      </c>
      <c r="B311" s="109" t="s">
        <v>3361</v>
      </c>
      <c r="C311" s="109">
        <v>24</v>
      </c>
      <c r="D311" s="367" t="s">
        <v>3362</v>
      </c>
      <c r="E311" s="110" t="s">
        <v>912</v>
      </c>
      <c r="F311" s="110" t="s">
        <v>1202</v>
      </c>
      <c r="G311" s="111" t="s">
        <v>384</v>
      </c>
      <c r="H311" s="110" t="s">
        <v>1672</v>
      </c>
      <c r="I311" s="110" t="s">
        <v>3529</v>
      </c>
      <c r="J311" s="110"/>
      <c r="K311" s="111" t="s">
        <v>3530</v>
      </c>
      <c r="L311" s="111" t="s">
        <v>1270</v>
      </c>
      <c r="M311" s="111" t="s">
        <v>912</v>
      </c>
      <c r="N311" s="111" t="s">
        <v>1207</v>
      </c>
      <c r="O311" s="112" t="s">
        <v>3531</v>
      </c>
      <c r="P311" s="113">
        <v>12.566533</v>
      </c>
      <c r="Q311" s="113">
        <v>102.542518</v>
      </c>
      <c r="R311" s="114" t="s">
        <v>3532</v>
      </c>
      <c r="S311" s="114" t="s">
        <v>3533</v>
      </c>
      <c r="T311" s="115"/>
      <c r="U311" s="115"/>
      <c r="V311" s="115"/>
      <c r="W311" s="115" t="s">
        <v>3534</v>
      </c>
      <c r="X311" s="115"/>
      <c r="Y311" s="115"/>
      <c r="Z311" s="181"/>
      <c r="AA311" s="181"/>
      <c r="AB311" s="115"/>
      <c r="AC311" s="115"/>
      <c r="AD311" s="166" t="s">
        <v>1224</v>
      </c>
      <c r="AE311" s="266" t="s">
        <v>1225</v>
      </c>
      <c r="AF311" s="273">
        <v>44984</v>
      </c>
      <c r="AG311" s="273">
        <v>44981</v>
      </c>
      <c r="AH311" s="118" t="s">
        <v>691</v>
      </c>
      <c r="AI311" s="118" t="s">
        <v>692</v>
      </c>
      <c r="AJ311" s="145"/>
      <c r="AK311" s="146"/>
      <c r="AL311" s="146"/>
      <c r="AM311" s="146"/>
      <c r="AN311" s="147"/>
      <c r="AO311" s="147"/>
      <c r="AP311" s="116"/>
      <c r="AQ311" s="147"/>
      <c r="AR311" s="147"/>
      <c r="AS311" s="149"/>
      <c r="AT311" s="122"/>
      <c r="AU311" s="142"/>
      <c r="AV311" s="149"/>
      <c r="AW311" s="150"/>
      <c r="AX311" s="149"/>
      <c r="AY311" s="149"/>
      <c r="AZ311" s="149"/>
      <c r="BA311" s="149"/>
      <c r="BB311" s="149"/>
      <c r="BC311" s="149"/>
      <c r="BD311" s="150"/>
      <c r="BE311" s="150" t="s">
        <v>1247</v>
      </c>
      <c r="BF311" s="150">
        <v>1</v>
      </c>
      <c r="BG311" s="151"/>
      <c r="BH311" s="151" t="s">
        <v>1964</v>
      </c>
      <c r="BI311" s="151"/>
      <c r="BJ311" s="152"/>
      <c r="BK311" s="152"/>
      <c r="BL311" s="153"/>
      <c r="BM311" s="154"/>
      <c r="BN311" s="155" t="s">
        <v>3531</v>
      </c>
      <c r="BO311" s="311" t="s">
        <v>3531</v>
      </c>
      <c r="BP311" s="196"/>
      <c r="BQ311" s="269" t="s">
        <v>1215</v>
      </c>
      <c r="BR311" s="269"/>
      <c r="BS311" s="273">
        <v>44981</v>
      </c>
      <c r="BT311" s="133">
        <v>100</v>
      </c>
      <c r="BU311" s="132">
        <v>44981</v>
      </c>
      <c r="BV311" s="132"/>
      <c r="BW311" s="132"/>
      <c r="BX311" s="134"/>
      <c r="BY311" s="134"/>
      <c r="BZ311" s="134"/>
      <c r="CA311" s="132"/>
      <c r="CB311" s="135"/>
      <c r="CC311" s="132"/>
      <c r="CD311" s="132" t="s">
        <v>1248</v>
      </c>
      <c r="CE311" s="270" t="s">
        <v>1287</v>
      </c>
      <c r="CF311" s="270"/>
      <c r="CG311" s="270"/>
      <c r="CH311" s="135"/>
      <c r="CI311" s="129"/>
      <c r="CJ311" s="132">
        <v>45014</v>
      </c>
      <c r="CK311" s="132">
        <v>45014</v>
      </c>
      <c r="CL311" s="132"/>
      <c r="CM311" s="132">
        <v>45014</v>
      </c>
      <c r="CN311" s="133">
        <v>100</v>
      </c>
      <c r="CO311" s="132">
        <v>45014</v>
      </c>
      <c r="CP311" s="240"/>
      <c r="CQ311" s="132">
        <v>45023</v>
      </c>
      <c r="CR311" s="117">
        <v>45023</v>
      </c>
      <c r="CS311" s="240"/>
      <c r="CT311" s="117">
        <v>45023</v>
      </c>
      <c r="CU311" s="133">
        <v>100</v>
      </c>
      <c r="CV311" s="117">
        <v>45023</v>
      </c>
      <c r="CW311" s="129"/>
      <c r="CX311" s="149"/>
      <c r="CY311" s="149"/>
      <c r="CZ311" s="222">
        <v>45019</v>
      </c>
      <c r="DA311" s="117">
        <v>45022</v>
      </c>
      <c r="DB311" s="117"/>
      <c r="DC311" s="117">
        <v>45023</v>
      </c>
      <c r="DD311" s="133">
        <v>100</v>
      </c>
      <c r="DE311" s="117">
        <v>45023</v>
      </c>
      <c r="DF311" s="138"/>
      <c r="DG311" s="138">
        <v>45019</v>
      </c>
      <c r="DH311" s="139" t="s">
        <v>4413</v>
      </c>
      <c r="DI311" s="117">
        <v>45042</v>
      </c>
      <c r="DJ311" s="117">
        <v>45042</v>
      </c>
      <c r="DK311" s="117">
        <v>45042</v>
      </c>
      <c r="DL311" s="117">
        <v>45042</v>
      </c>
      <c r="DM311" s="240"/>
      <c r="DN311" s="240"/>
      <c r="DO311" s="240"/>
      <c r="DP311" s="240"/>
      <c r="DQ311" s="271"/>
      <c r="DR311" s="240"/>
      <c r="DS311" s="240"/>
      <c r="DT311" s="117">
        <v>45051</v>
      </c>
      <c r="DU311" s="117">
        <v>45051</v>
      </c>
      <c r="DV311" s="117"/>
      <c r="DW311" s="117">
        <v>45051</v>
      </c>
      <c r="DX311" s="133">
        <v>100</v>
      </c>
      <c r="DY311" s="117">
        <v>45051</v>
      </c>
      <c r="DZ311" s="240"/>
      <c r="EA311" s="117"/>
      <c r="EB311" s="117"/>
      <c r="EC311" s="240"/>
      <c r="ED311" s="117"/>
      <c r="EE311" s="240"/>
      <c r="EF311" s="117"/>
      <c r="EG311" s="240"/>
      <c r="EH311" s="117"/>
      <c r="EI311" s="117"/>
      <c r="EJ311" s="117"/>
      <c r="EK311" s="117"/>
      <c r="EL311" s="133"/>
      <c r="EM311" s="117"/>
      <c r="EN311" s="122"/>
      <c r="EO311" s="141"/>
      <c r="EP311" s="141"/>
      <c r="EQ311" s="141"/>
      <c r="ER311" s="141"/>
      <c r="ES311" s="141"/>
      <c r="ET311" s="141"/>
      <c r="EU311" s="141"/>
      <c r="EV311" s="240"/>
      <c r="EW311" s="240"/>
      <c r="EX311" s="240"/>
      <c r="EY311" s="240"/>
      <c r="EZ311" s="240"/>
      <c r="FA311" s="240"/>
      <c r="FB311" s="240"/>
      <c r="FC311" s="117">
        <v>45057</v>
      </c>
      <c r="FD311" s="117"/>
      <c r="FE311" s="117"/>
      <c r="FF311" s="117"/>
      <c r="FG311" s="133"/>
      <c r="FH311" s="133"/>
      <c r="FI311" s="117"/>
      <c r="FJ311" s="142"/>
      <c r="FK311" s="142"/>
      <c r="FL311" s="143"/>
      <c r="FM311" s="143"/>
      <c r="FN311" s="139"/>
      <c r="FO311" s="142"/>
      <c r="FP311" s="142"/>
      <c r="FQ311" s="143"/>
      <c r="FR311" s="143"/>
      <c r="FS311" s="139"/>
    </row>
    <row r="312" spans="1:175" ht="20.100000000000001" customHeight="1" x14ac:dyDescent="0.5">
      <c r="A312" s="109">
        <v>311</v>
      </c>
      <c r="B312" s="109" t="s">
        <v>3361</v>
      </c>
      <c r="C312" s="109">
        <v>25</v>
      </c>
      <c r="D312" s="367" t="s">
        <v>3372</v>
      </c>
      <c r="E312" s="110" t="s">
        <v>912</v>
      </c>
      <c r="F312" s="110" t="s">
        <v>1202</v>
      </c>
      <c r="G312" s="111" t="s">
        <v>384</v>
      </c>
      <c r="H312" s="110" t="s">
        <v>1646</v>
      </c>
      <c r="I312" s="110" t="s">
        <v>3535</v>
      </c>
      <c r="J312" s="110"/>
      <c r="K312" s="111" t="s">
        <v>3536</v>
      </c>
      <c r="L312" s="111" t="s">
        <v>1654</v>
      </c>
      <c r="M312" s="111" t="s">
        <v>912</v>
      </c>
      <c r="N312" s="111" t="s">
        <v>1207</v>
      </c>
      <c r="O312" s="112" t="s">
        <v>3537</v>
      </c>
      <c r="P312" s="113">
        <v>12.510197</v>
      </c>
      <c r="Q312" s="113">
        <v>102.34619499999999</v>
      </c>
      <c r="R312" s="114" t="s">
        <v>3538</v>
      </c>
      <c r="S312" s="114" t="s">
        <v>3539</v>
      </c>
      <c r="T312" s="115"/>
      <c r="U312" s="115"/>
      <c r="V312" s="115"/>
      <c r="W312" s="371" t="s">
        <v>3540</v>
      </c>
      <c r="X312" s="371"/>
      <c r="Y312" s="115"/>
      <c r="Z312" s="181"/>
      <c r="AA312" s="181"/>
      <c r="AB312" s="371"/>
      <c r="AC312" s="371"/>
      <c r="AD312" s="166" t="s">
        <v>1211</v>
      </c>
      <c r="AE312" s="266" t="s">
        <v>1212</v>
      </c>
      <c r="AF312" s="267">
        <v>44981</v>
      </c>
      <c r="AG312" s="132">
        <v>44980</v>
      </c>
      <c r="AH312" s="118" t="s">
        <v>691</v>
      </c>
      <c r="AI312" s="118" t="s">
        <v>692</v>
      </c>
      <c r="AJ312" s="145">
        <v>6</v>
      </c>
      <c r="AK312" s="146">
        <v>9</v>
      </c>
      <c r="AL312" s="146">
        <v>3.5</v>
      </c>
      <c r="AM312" s="146">
        <v>54</v>
      </c>
      <c r="AN312" s="147">
        <v>1</v>
      </c>
      <c r="AO312" s="147">
        <v>1</v>
      </c>
      <c r="AP312" s="116" t="s">
        <v>3541</v>
      </c>
      <c r="AQ312" s="147" t="s">
        <v>863</v>
      </c>
      <c r="AR312" s="147">
        <v>3</v>
      </c>
      <c r="AS312" s="149"/>
      <c r="AT312" s="122"/>
      <c r="AU312" s="142"/>
      <c r="AV312" s="149"/>
      <c r="AW312" s="150"/>
      <c r="AX312" s="149"/>
      <c r="AY312" s="149"/>
      <c r="AZ312" s="149"/>
      <c r="BA312" s="149"/>
      <c r="BB312" s="149"/>
      <c r="BC312" s="149"/>
      <c r="BD312" s="150" t="s">
        <v>698</v>
      </c>
      <c r="BE312" s="150"/>
      <c r="BF312" s="150"/>
      <c r="BG312" s="151" t="s">
        <v>699</v>
      </c>
      <c r="BH312" s="151" t="s">
        <v>1964</v>
      </c>
      <c r="BI312" s="151" t="s">
        <v>701</v>
      </c>
      <c r="BJ312" s="152"/>
      <c r="BK312" s="152"/>
      <c r="BL312" s="153"/>
      <c r="BM312" s="154"/>
      <c r="BN312" s="155" t="s">
        <v>3537</v>
      </c>
      <c r="BO312" s="311" t="s">
        <v>3537</v>
      </c>
      <c r="BP312" s="196"/>
      <c r="BQ312" s="269" t="s">
        <v>1215</v>
      </c>
      <c r="BR312" s="116"/>
      <c r="BS312" s="132">
        <v>44980</v>
      </c>
      <c r="BT312" s="133">
        <v>100</v>
      </c>
      <c r="BU312" s="132">
        <v>44980</v>
      </c>
      <c r="BV312" s="132"/>
      <c r="BW312" s="132"/>
      <c r="BX312" s="134"/>
      <c r="BY312" s="134"/>
      <c r="BZ312" s="134"/>
      <c r="CA312" s="132"/>
      <c r="CB312" s="135"/>
      <c r="CC312" s="132"/>
      <c r="CD312" s="132" t="s">
        <v>1248</v>
      </c>
      <c r="CE312" s="270" t="s">
        <v>1217</v>
      </c>
      <c r="CF312" s="270"/>
      <c r="CG312" s="270"/>
      <c r="CH312" s="135"/>
      <c r="CI312" s="129"/>
      <c r="CJ312" s="132">
        <v>45012</v>
      </c>
      <c r="CK312" s="132">
        <v>45012</v>
      </c>
      <c r="CL312" s="240"/>
      <c r="CM312" s="132">
        <v>45012</v>
      </c>
      <c r="CN312" s="133">
        <v>100</v>
      </c>
      <c r="CO312" s="132">
        <v>45012</v>
      </c>
      <c r="CP312" s="240"/>
      <c r="CQ312" s="132">
        <v>45012</v>
      </c>
      <c r="CR312" s="132">
        <v>45012</v>
      </c>
      <c r="CS312" s="240"/>
      <c r="CT312" s="132">
        <v>45012</v>
      </c>
      <c r="CU312" s="133">
        <v>100</v>
      </c>
      <c r="CV312" s="132">
        <v>45012</v>
      </c>
      <c r="CW312" s="116"/>
      <c r="CX312" s="149"/>
      <c r="CY312" s="149"/>
      <c r="CZ312" s="222">
        <v>45019</v>
      </c>
      <c r="DA312" s="117">
        <v>45022</v>
      </c>
      <c r="DB312" s="117"/>
      <c r="DC312" s="117">
        <v>45022</v>
      </c>
      <c r="DD312" s="133">
        <v>100</v>
      </c>
      <c r="DE312" s="117">
        <v>45022</v>
      </c>
      <c r="DF312" s="138"/>
      <c r="DG312" s="138">
        <v>45012</v>
      </c>
      <c r="DH312" s="139" t="s">
        <v>4383</v>
      </c>
      <c r="DI312" s="117">
        <v>45043</v>
      </c>
      <c r="DJ312" s="117">
        <v>45043</v>
      </c>
      <c r="DK312" s="117">
        <v>45043</v>
      </c>
      <c r="DL312" s="117">
        <v>45043</v>
      </c>
      <c r="DM312" s="240"/>
      <c r="DN312" s="240"/>
      <c r="DO312" s="240"/>
      <c r="DP312" s="240"/>
      <c r="DQ312" s="271"/>
      <c r="DR312" s="240"/>
      <c r="DS312" s="240"/>
      <c r="DT312" s="117">
        <v>45055</v>
      </c>
      <c r="DU312" s="117">
        <v>45052</v>
      </c>
      <c r="DV312" s="117"/>
      <c r="DW312" s="117">
        <v>45052</v>
      </c>
      <c r="DX312" s="133">
        <v>100</v>
      </c>
      <c r="DY312" s="117">
        <v>45052</v>
      </c>
      <c r="DZ312" s="240"/>
      <c r="EA312" s="117"/>
      <c r="EB312" s="117"/>
      <c r="EC312" s="240"/>
      <c r="ED312" s="117"/>
      <c r="EE312" s="240"/>
      <c r="EF312" s="117"/>
      <c r="EG312" s="240"/>
      <c r="EH312" s="117">
        <v>45051</v>
      </c>
      <c r="EI312" s="117">
        <v>45051</v>
      </c>
      <c r="EJ312" s="117">
        <v>45051</v>
      </c>
      <c r="EK312" s="117">
        <v>45052</v>
      </c>
      <c r="EL312" s="116">
        <v>60</v>
      </c>
      <c r="EM312" s="117"/>
      <c r="EN312" s="122" t="s">
        <v>4484</v>
      </c>
      <c r="EO312" s="141"/>
      <c r="EP312" s="141"/>
      <c r="EQ312" s="141"/>
      <c r="ER312" s="141"/>
      <c r="ES312" s="141"/>
      <c r="ET312" s="141"/>
      <c r="EU312" s="141"/>
      <c r="EV312" s="240"/>
      <c r="EW312" s="240"/>
      <c r="EX312" s="240"/>
      <c r="EY312" s="240"/>
      <c r="EZ312" s="240"/>
      <c r="FA312" s="240"/>
      <c r="FB312" s="240"/>
      <c r="FC312" s="117">
        <v>45056</v>
      </c>
      <c r="FD312" s="117"/>
      <c r="FE312" s="117"/>
      <c r="FF312" s="117"/>
      <c r="FG312" s="133"/>
      <c r="FH312" s="133"/>
      <c r="FI312" s="117"/>
      <c r="FJ312" s="142"/>
      <c r="FK312" s="142"/>
      <c r="FL312" s="143"/>
      <c r="FM312" s="143"/>
      <c r="FN312" s="139"/>
      <c r="FO312" s="142"/>
      <c r="FP312" s="142"/>
      <c r="FQ312" s="143"/>
      <c r="FR312" s="143"/>
      <c r="FS312" s="139"/>
    </row>
    <row r="313" spans="1:175" ht="20.100000000000001" customHeight="1" x14ac:dyDescent="0.5">
      <c r="A313" s="109">
        <v>312</v>
      </c>
      <c r="B313" s="109" t="s">
        <v>3361</v>
      </c>
      <c r="C313" s="109">
        <v>26</v>
      </c>
      <c r="D313" s="367" t="s">
        <v>3372</v>
      </c>
      <c r="E313" s="110" t="s">
        <v>912</v>
      </c>
      <c r="F313" s="110" t="s">
        <v>1202</v>
      </c>
      <c r="G313" s="111" t="s">
        <v>384</v>
      </c>
      <c r="H313" s="110" t="s">
        <v>1203</v>
      </c>
      <c r="I313" s="110" t="s">
        <v>3542</v>
      </c>
      <c r="J313" s="110"/>
      <c r="K313" s="111" t="s">
        <v>3543</v>
      </c>
      <c r="L313" s="111" t="s">
        <v>1270</v>
      </c>
      <c r="M313" s="111" t="s">
        <v>912</v>
      </c>
      <c r="N313" s="111" t="s">
        <v>1207</v>
      </c>
      <c r="O313" s="209" t="s">
        <v>3544</v>
      </c>
      <c r="P313" s="113">
        <v>12.248868</v>
      </c>
      <c r="Q313" s="113">
        <v>102.521433</v>
      </c>
      <c r="R313" s="114" t="s">
        <v>3545</v>
      </c>
      <c r="S313" s="114" t="s">
        <v>3546</v>
      </c>
      <c r="T313" s="115"/>
      <c r="U313" s="115"/>
      <c r="V313" s="115"/>
      <c r="W313" s="371" t="s">
        <v>3547</v>
      </c>
      <c r="X313" s="371"/>
      <c r="Y313" s="115"/>
      <c r="Z313" s="181"/>
      <c r="AA313" s="181"/>
      <c r="AB313" s="371"/>
      <c r="AC313" s="371"/>
      <c r="AD313" s="348" t="s">
        <v>1224</v>
      </c>
      <c r="AE313" s="348" t="s">
        <v>1225</v>
      </c>
      <c r="AF313" s="273">
        <v>44984</v>
      </c>
      <c r="AG313" s="132">
        <v>44984</v>
      </c>
      <c r="AH313" s="118" t="s">
        <v>691</v>
      </c>
      <c r="AI313" s="118" t="s">
        <v>692</v>
      </c>
      <c r="AJ313" s="145"/>
      <c r="AK313" s="146"/>
      <c r="AL313" s="146"/>
      <c r="AM313" s="146"/>
      <c r="AN313" s="147"/>
      <c r="AO313" s="147"/>
      <c r="AP313" s="116"/>
      <c r="AQ313" s="147"/>
      <c r="AR313" s="147"/>
      <c r="AS313" s="149"/>
      <c r="AT313" s="122"/>
      <c r="AU313" s="142"/>
      <c r="AV313" s="149"/>
      <c r="AW313" s="150"/>
      <c r="AX313" s="149"/>
      <c r="AY313" s="149"/>
      <c r="AZ313" s="149"/>
      <c r="BA313" s="149"/>
      <c r="BB313" s="149"/>
      <c r="BC313" s="149"/>
      <c r="BD313" s="150"/>
      <c r="BE313" s="150" t="s">
        <v>3548</v>
      </c>
      <c r="BF313" s="150">
        <v>1</v>
      </c>
      <c r="BG313" s="151"/>
      <c r="BH313" s="151" t="s">
        <v>1964</v>
      </c>
      <c r="BI313" s="151"/>
      <c r="BJ313" s="152"/>
      <c r="BK313" s="152"/>
      <c r="BL313" s="153"/>
      <c r="BM313" s="154"/>
      <c r="BN313" s="155" t="s">
        <v>3544</v>
      </c>
      <c r="BO313" s="311" t="s">
        <v>3544</v>
      </c>
      <c r="BP313" s="196"/>
      <c r="BQ313" s="269" t="s">
        <v>1215</v>
      </c>
      <c r="BR313" s="116"/>
      <c r="BS313" s="132">
        <v>44984</v>
      </c>
      <c r="BT313" s="133">
        <v>100</v>
      </c>
      <c r="BU313" s="132">
        <v>44984</v>
      </c>
      <c r="BV313" s="132"/>
      <c r="BW313" s="132"/>
      <c r="BX313" s="134"/>
      <c r="BY313" s="134"/>
      <c r="BZ313" s="134"/>
      <c r="CA313" s="132"/>
      <c r="CB313" s="135"/>
      <c r="CC313" s="132"/>
      <c r="CD313" s="372" t="s">
        <v>1248</v>
      </c>
      <c r="CE313" s="270" t="s">
        <v>1217</v>
      </c>
      <c r="CF313" s="270"/>
      <c r="CG313" s="270"/>
      <c r="CH313" s="135"/>
      <c r="CI313" s="129"/>
      <c r="CJ313" s="132">
        <v>45019</v>
      </c>
      <c r="CK313" s="132">
        <v>45019</v>
      </c>
      <c r="CL313" s="132"/>
      <c r="CM313" s="132">
        <v>45019</v>
      </c>
      <c r="CN313" s="133">
        <v>100</v>
      </c>
      <c r="CO313" s="132">
        <v>45019</v>
      </c>
      <c r="CP313" s="240"/>
      <c r="CQ313" s="132">
        <v>45023</v>
      </c>
      <c r="CR313" s="132">
        <v>45022</v>
      </c>
      <c r="CS313" s="240"/>
      <c r="CT313" s="132">
        <v>45022</v>
      </c>
      <c r="CU313" s="133">
        <v>100</v>
      </c>
      <c r="CV313" s="132">
        <v>45022</v>
      </c>
      <c r="CW313" s="129"/>
      <c r="CX313" s="149"/>
      <c r="CY313" s="149"/>
      <c r="CZ313" s="117">
        <v>45026</v>
      </c>
      <c r="DA313" s="117">
        <v>45026</v>
      </c>
      <c r="DB313" s="117"/>
      <c r="DC313" s="117">
        <v>45026</v>
      </c>
      <c r="DD313" s="133">
        <v>100</v>
      </c>
      <c r="DE313" s="117">
        <v>45026</v>
      </c>
      <c r="DF313" s="138"/>
      <c r="DG313" s="138">
        <v>45012</v>
      </c>
      <c r="DH313" s="139" t="s">
        <v>4383</v>
      </c>
      <c r="DI313" s="117">
        <v>45026</v>
      </c>
      <c r="DJ313" s="117">
        <v>45026</v>
      </c>
      <c r="DK313" s="117">
        <v>45026</v>
      </c>
      <c r="DL313" s="117">
        <v>45026</v>
      </c>
      <c r="DM313" s="240"/>
      <c r="DN313" s="240"/>
      <c r="DO313" s="240"/>
      <c r="DP313" s="240"/>
      <c r="DQ313" s="271"/>
      <c r="DR313" s="240"/>
      <c r="DS313" s="240"/>
      <c r="DT313" s="117">
        <v>45054</v>
      </c>
      <c r="DU313" s="117"/>
      <c r="DV313" s="117"/>
      <c r="DW313" s="117"/>
      <c r="DX313" s="133"/>
      <c r="DY313" s="117"/>
      <c r="DZ313" s="240"/>
      <c r="EA313" s="117"/>
      <c r="EB313" s="117"/>
      <c r="EC313" s="240"/>
      <c r="ED313" s="117"/>
      <c r="EE313" s="240"/>
      <c r="EF313" s="117"/>
      <c r="EG313" s="240"/>
      <c r="EH313" s="117">
        <v>45052</v>
      </c>
      <c r="EI313" s="117">
        <v>45052</v>
      </c>
      <c r="EJ313" s="117">
        <v>45052</v>
      </c>
      <c r="EK313" s="117">
        <v>45053</v>
      </c>
      <c r="EL313" s="116">
        <v>60</v>
      </c>
      <c r="EM313" s="117"/>
      <c r="EN313" s="122" t="s">
        <v>4448</v>
      </c>
      <c r="EO313" s="141"/>
      <c r="EP313" s="141"/>
      <c r="EQ313" s="141"/>
      <c r="ER313" s="141"/>
      <c r="ES313" s="141"/>
      <c r="ET313" s="141"/>
      <c r="EU313" s="141"/>
      <c r="EV313" s="240"/>
      <c r="EW313" s="240"/>
      <c r="EX313" s="240"/>
      <c r="EY313" s="240"/>
      <c r="EZ313" s="240"/>
      <c r="FA313" s="240"/>
      <c r="FB313" s="240"/>
      <c r="FC313" s="117">
        <v>45058</v>
      </c>
      <c r="FD313" s="117"/>
      <c r="FE313" s="117"/>
      <c r="FF313" s="117"/>
      <c r="FG313" s="133"/>
      <c r="FH313" s="133"/>
      <c r="FI313" s="117"/>
      <c r="FJ313" s="142"/>
      <c r="FK313" s="142"/>
      <c r="FL313" s="143"/>
      <c r="FM313" s="143"/>
      <c r="FN313" s="139"/>
      <c r="FO313" s="142"/>
      <c r="FP313" s="142"/>
      <c r="FQ313" s="143"/>
      <c r="FR313" s="143"/>
      <c r="FS313" s="139"/>
    </row>
    <row r="314" spans="1:175" ht="20.100000000000001" customHeight="1" x14ac:dyDescent="0.5">
      <c r="A314" s="109">
        <v>313</v>
      </c>
      <c r="B314" s="109" t="s">
        <v>3361</v>
      </c>
      <c r="C314" s="109">
        <v>27</v>
      </c>
      <c r="D314" s="367" t="s">
        <v>3372</v>
      </c>
      <c r="E314" s="110" t="s">
        <v>912</v>
      </c>
      <c r="F314" s="110" t="s">
        <v>1302</v>
      </c>
      <c r="G314" s="111" t="s">
        <v>159</v>
      </c>
      <c r="H314" s="110" t="s">
        <v>1707</v>
      </c>
      <c r="I314" s="110" t="s">
        <v>3549</v>
      </c>
      <c r="J314" s="110"/>
      <c r="K314" s="111" t="s">
        <v>3550</v>
      </c>
      <c r="L314" s="111" t="s">
        <v>1724</v>
      </c>
      <c r="M314" s="111" t="s">
        <v>912</v>
      </c>
      <c r="N314" s="111" t="s">
        <v>1306</v>
      </c>
      <c r="O314" s="111" t="s">
        <v>3551</v>
      </c>
      <c r="P314" s="113">
        <v>14.253830000000001</v>
      </c>
      <c r="Q314" s="113">
        <v>101.065483</v>
      </c>
      <c r="R314" s="114" t="s">
        <v>3552</v>
      </c>
      <c r="S314" s="114" t="s">
        <v>3553</v>
      </c>
      <c r="T314" s="115" t="s">
        <v>3554</v>
      </c>
      <c r="U314" s="115" t="s">
        <v>3555</v>
      </c>
      <c r="V314" s="115"/>
      <c r="W314" s="115" t="s">
        <v>3556</v>
      </c>
      <c r="X314" s="115"/>
      <c r="Y314" s="115"/>
      <c r="Z314" s="181"/>
      <c r="AA314" s="181"/>
      <c r="AB314" s="115"/>
      <c r="AC314" s="115"/>
      <c r="AD314" s="312" t="s">
        <v>1717</v>
      </c>
      <c r="AE314" s="312" t="s">
        <v>1718</v>
      </c>
      <c r="AF314" s="117" t="s">
        <v>690</v>
      </c>
      <c r="AG314" s="132">
        <v>44979</v>
      </c>
      <c r="AH314" s="313" t="s">
        <v>691</v>
      </c>
      <c r="AI314" s="277" t="s">
        <v>692</v>
      </c>
      <c r="AJ314" s="145">
        <v>6</v>
      </c>
      <c r="AK314" s="146">
        <v>9</v>
      </c>
      <c r="AL314" s="146">
        <v>3</v>
      </c>
      <c r="AM314" s="146">
        <v>54</v>
      </c>
      <c r="AN314" s="147">
        <v>2</v>
      </c>
      <c r="AO314" s="147">
        <v>2</v>
      </c>
      <c r="AP314" s="116" t="s">
        <v>1142</v>
      </c>
      <c r="AQ314" s="147" t="s">
        <v>863</v>
      </c>
      <c r="AR314" s="147">
        <v>3</v>
      </c>
      <c r="AS314" s="149"/>
      <c r="AT314" s="122">
        <v>44980</v>
      </c>
      <c r="AU314" s="142"/>
      <c r="AV314" s="149" t="s">
        <v>696</v>
      </c>
      <c r="AW314" s="150" t="s">
        <v>2349</v>
      </c>
      <c r="AX314" s="147"/>
      <c r="AY314" s="147"/>
      <c r="AZ314" s="147"/>
      <c r="BA314" s="147"/>
      <c r="BB314" s="147" t="s">
        <v>697</v>
      </c>
      <c r="BC314" s="147"/>
      <c r="BD314" s="150"/>
      <c r="BE314" s="150" t="s">
        <v>1721</v>
      </c>
      <c r="BF314" s="158">
        <v>1</v>
      </c>
      <c r="BG314" s="151" t="s">
        <v>699</v>
      </c>
      <c r="BH314" s="151" t="s">
        <v>1964</v>
      </c>
      <c r="BI314" s="151" t="s">
        <v>701</v>
      </c>
      <c r="BJ314" s="152"/>
      <c r="BK314" s="152"/>
      <c r="BL314" s="153"/>
      <c r="BM314" s="154"/>
      <c r="BN314" s="155" t="s">
        <v>3551</v>
      </c>
      <c r="BO314" s="226" t="s">
        <v>3551</v>
      </c>
      <c r="BP314" s="130"/>
      <c r="BQ314" s="116" t="s">
        <v>704</v>
      </c>
      <c r="BR314" s="116"/>
      <c r="BS314" s="132">
        <v>44979</v>
      </c>
      <c r="BT314" s="133">
        <v>100</v>
      </c>
      <c r="BU314" s="132">
        <v>44979</v>
      </c>
      <c r="BV314" s="132"/>
      <c r="BW314" s="132"/>
      <c r="BX314" s="134"/>
      <c r="BY314" s="134"/>
      <c r="BZ314" s="134"/>
      <c r="CA314" s="132"/>
      <c r="CB314" s="135"/>
      <c r="CC314" s="132"/>
      <c r="CD314" s="132"/>
      <c r="CE314" s="136"/>
      <c r="CF314" s="136"/>
      <c r="CG314" s="136"/>
      <c r="CH314" s="135"/>
      <c r="CI314" s="129" t="s">
        <v>701</v>
      </c>
      <c r="CJ314" s="132">
        <v>45001</v>
      </c>
      <c r="CK314" s="132">
        <v>45001</v>
      </c>
      <c r="CL314" s="132"/>
      <c r="CM314" s="132">
        <v>45001</v>
      </c>
      <c r="CN314" s="133">
        <v>100</v>
      </c>
      <c r="CO314" s="132">
        <v>45001</v>
      </c>
      <c r="CP314" s="117"/>
      <c r="CQ314" s="436"/>
      <c r="CR314" s="435"/>
      <c r="CS314" s="436"/>
      <c r="CT314" s="435"/>
      <c r="CU314" s="437"/>
      <c r="CV314" s="434"/>
      <c r="CW314" s="117"/>
      <c r="CX314" s="147"/>
      <c r="CY314" s="149"/>
      <c r="CZ314" s="117">
        <v>45001</v>
      </c>
      <c r="DA314" s="117">
        <v>45001</v>
      </c>
      <c r="DB314" s="117"/>
      <c r="DC314" s="117">
        <v>45002</v>
      </c>
      <c r="DD314" s="133">
        <v>100</v>
      </c>
      <c r="DE314" s="117">
        <v>45002</v>
      </c>
      <c r="DF314" s="138"/>
      <c r="DG314" s="138">
        <v>45007</v>
      </c>
      <c r="DH314" s="139" t="s">
        <v>4446</v>
      </c>
      <c r="DI314" s="117">
        <v>45021</v>
      </c>
      <c r="DJ314" s="117">
        <v>45021</v>
      </c>
      <c r="DK314" s="117">
        <v>45021</v>
      </c>
      <c r="DL314" s="117">
        <v>45021</v>
      </c>
      <c r="DM314" s="117"/>
      <c r="DN314" s="117"/>
      <c r="DO314" s="117"/>
      <c r="DP314" s="117"/>
      <c r="DQ314" s="140"/>
      <c r="DR314" s="117"/>
      <c r="DS314" s="117"/>
      <c r="DT314" s="117"/>
      <c r="DU314" s="117"/>
      <c r="DV314" s="117"/>
      <c r="DW314" s="117"/>
      <c r="DX314" s="133"/>
      <c r="DY314" s="117"/>
      <c r="DZ314" s="117"/>
      <c r="EA314" s="117">
        <v>45038</v>
      </c>
      <c r="EB314" s="117">
        <v>45038</v>
      </c>
      <c r="EC314" s="117"/>
      <c r="ED314" s="117">
        <v>45038</v>
      </c>
      <c r="EE314" s="116">
        <v>100</v>
      </c>
      <c r="EF314" s="117">
        <v>45038</v>
      </c>
      <c r="EG314" s="117" t="s">
        <v>4468</v>
      </c>
      <c r="EH314" s="117">
        <v>45038</v>
      </c>
      <c r="EI314" s="117">
        <v>45038</v>
      </c>
      <c r="EJ314" s="117"/>
      <c r="EK314" s="117">
        <v>45038</v>
      </c>
      <c r="EL314" s="116">
        <v>100</v>
      </c>
      <c r="EM314" s="117">
        <v>45038</v>
      </c>
      <c r="EN314" s="122" t="s">
        <v>4468</v>
      </c>
      <c r="EO314" s="141"/>
      <c r="EP314" s="141"/>
      <c r="EQ314" s="141"/>
      <c r="ER314" s="141"/>
      <c r="ES314" s="141"/>
      <c r="ET314" s="141"/>
      <c r="EU314" s="141"/>
      <c r="EV314" s="117"/>
      <c r="EW314" s="117"/>
      <c r="EX314" s="117"/>
      <c r="EY314" s="117"/>
      <c r="EZ314" s="117"/>
      <c r="FA314" s="117"/>
      <c r="FB314" s="117"/>
      <c r="FC314" s="117"/>
      <c r="FD314" s="117"/>
      <c r="FE314" s="117"/>
      <c r="FF314" s="117"/>
      <c r="FG314" s="133"/>
      <c r="FH314" s="133"/>
      <c r="FI314" s="117"/>
      <c r="FJ314" s="142"/>
      <c r="FK314" s="142"/>
      <c r="FL314" s="143">
        <v>243354</v>
      </c>
      <c r="FM314" s="143">
        <v>243354</v>
      </c>
      <c r="FN314" s="139" t="s">
        <v>708</v>
      </c>
      <c r="FO314" s="142"/>
      <c r="FP314" s="142"/>
      <c r="FQ314" s="143">
        <v>243354</v>
      </c>
      <c r="FR314" s="143">
        <v>243354</v>
      </c>
      <c r="FS314" s="139" t="s">
        <v>708</v>
      </c>
    </row>
    <row r="315" spans="1:175" ht="20.100000000000001" customHeight="1" x14ac:dyDescent="0.5">
      <c r="A315" s="109">
        <v>314</v>
      </c>
      <c r="B315" s="109" t="s">
        <v>3361</v>
      </c>
      <c r="C315" s="109">
        <v>28</v>
      </c>
      <c r="D315" s="367" t="s">
        <v>3372</v>
      </c>
      <c r="E315" s="110" t="s">
        <v>912</v>
      </c>
      <c r="F315" s="110" t="s">
        <v>1302</v>
      </c>
      <c r="G315" s="111" t="s">
        <v>159</v>
      </c>
      <c r="H315" s="110" t="s">
        <v>1731</v>
      </c>
      <c r="I315" s="110" t="s">
        <v>1689</v>
      </c>
      <c r="J315" s="110"/>
      <c r="K315" s="111" t="s">
        <v>3557</v>
      </c>
      <c r="L315" s="111" t="s">
        <v>1724</v>
      </c>
      <c r="M315" s="111" t="s">
        <v>912</v>
      </c>
      <c r="N315" s="111" t="s">
        <v>1306</v>
      </c>
      <c r="O315" s="111" t="s">
        <v>3559</v>
      </c>
      <c r="P315" s="113">
        <v>14.143829</v>
      </c>
      <c r="Q315" s="113">
        <v>100.980436</v>
      </c>
      <c r="R315" s="285" t="s">
        <v>3560</v>
      </c>
      <c r="S315" s="286" t="s">
        <v>3561</v>
      </c>
      <c r="T315" s="115" t="s">
        <v>3562</v>
      </c>
      <c r="U315" s="115" t="s">
        <v>3563</v>
      </c>
      <c r="V315" s="115"/>
      <c r="W315" s="115" t="s">
        <v>3564</v>
      </c>
      <c r="X315" s="115"/>
      <c r="Y315" s="115"/>
      <c r="Z315" s="181"/>
      <c r="AA315" s="181"/>
      <c r="AB315" s="115"/>
      <c r="AC315" s="115"/>
      <c r="AD315" s="312" t="s">
        <v>1717</v>
      </c>
      <c r="AE315" s="312" t="s">
        <v>1718</v>
      </c>
      <c r="AF315" s="117" t="s">
        <v>690</v>
      </c>
      <c r="AG315" s="132">
        <v>44979</v>
      </c>
      <c r="AH315" s="313" t="s">
        <v>691</v>
      </c>
      <c r="AI315" s="277" t="s">
        <v>692</v>
      </c>
      <c r="AJ315" s="145">
        <v>6</v>
      </c>
      <c r="AK315" s="146">
        <v>9</v>
      </c>
      <c r="AL315" s="146">
        <v>3</v>
      </c>
      <c r="AM315" s="146">
        <v>54</v>
      </c>
      <c r="AN315" s="147">
        <v>2</v>
      </c>
      <c r="AO315" s="147">
        <v>3</v>
      </c>
      <c r="AP315" s="116" t="s">
        <v>816</v>
      </c>
      <c r="AQ315" s="147" t="s">
        <v>863</v>
      </c>
      <c r="AR315" s="147">
        <v>3</v>
      </c>
      <c r="AS315" s="149"/>
      <c r="AT315" s="122">
        <v>44980</v>
      </c>
      <c r="AU315" s="142"/>
      <c r="AV315" s="149" t="s">
        <v>696</v>
      </c>
      <c r="AW315" s="150"/>
      <c r="AX315" s="149"/>
      <c r="AY315" s="149"/>
      <c r="AZ315" s="149"/>
      <c r="BA315" s="149"/>
      <c r="BB315" s="147" t="s">
        <v>697</v>
      </c>
      <c r="BC315" s="149"/>
      <c r="BD315" s="235" t="s">
        <v>698</v>
      </c>
      <c r="BE315" s="150"/>
      <c r="BF315" s="150"/>
      <c r="BG315" s="151" t="s">
        <v>699</v>
      </c>
      <c r="BH315" s="151" t="s">
        <v>1964</v>
      </c>
      <c r="BI315" s="151" t="s">
        <v>701</v>
      </c>
      <c r="BJ315" s="152"/>
      <c r="BK315" s="152"/>
      <c r="BL315" s="153"/>
      <c r="BM315" s="154"/>
      <c r="BN315" s="155" t="s">
        <v>3558</v>
      </c>
      <c r="BO315" s="226" t="s">
        <v>3558</v>
      </c>
      <c r="BP315" s="130"/>
      <c r="BQ315" s="116" t="s">
        <v>704</v>
      </c>
      <c r="BR315" s="116"/>
      <c r="BS315" s="132">
        <v>44979</v>
      </c>
      <c r="BT315" s="133">
        <v>100</v>
      </c>
      <c r="BU315" s="132">
        <v>44979</v>
      </c>
      <c r="BV315" s="132"/>
      <c r="BW315" s="132"/>
      <c r="BX315" s="134"/>
      <c r="BY315" s="134"/>
      <c r="BZ315" s="134"/>
      <c r="CA315" s="132"/>
      <c r="CB315" s="135"/>
      <c r="CC315" s="132"/>
      <c r="CD315" s="132"/>
      <c r="CE315" s="136"/>
      <c r="CF315" s="136"/>
      <c r="CG315" s="136"/>
      <c r="CH315" s="135"/>
      <c r="CI315" s="129" t="s">
        <v>701</v>
      </c>
      <c r="CJ315" s="117">
        <v>45013</v>
      </c>
      <c r="CK315" s="117">
        <v>45013</v>
      </c>
      <c r="CL315" s="132"/>
      <c r="CM315" s="117">
        <v>45013</v>
      </c>
      <c r="CN315" s="133">
        <v>100</v>
      </c>
      <c r="CO315" s="117">
        <v>45013</v>
      </c>
      <c r="CP315" s="117"/>
      <c r="CQ315" s="132">
        <v>45020</v>
      </c>
      <c r="CR315" s="132">
        <v>45020</v>
      </c>
      <c r="CS315" s="117"/>
      <c r="CT315" s="132">
        <v>45020</v>
      </c>
      <c r="CU315" s="133">
        <v>100</v>
      </c>
      <c r="CV315" s="132">
        <v>45020</v>
      </c>
      <c r="CW315" s="117"/>
      <c r="CX315" s="147"/>
      <c r="CY315" s="149"/>
      <c r="CZ315" s="117">
        <v>45013</v>
      </c>
      <c r="DA315" s="117">
        <v>45013</v>
      </c>
      <c r="DB315" s="117"/>
      <c r="DC315" s="117">
        <v>45014</v>
      </c>
      <c r="DD315" s="133">
        <v>100</v>
      </c>
      <c r="DE315" s="117">
        <v>45020</v>
      </c>
      <c r="DF315" s="138" t="s">
        <v>3565</v>
      </c>
      <c r="DG315" s="138">
        <v>45019</v>
      </c>
      <c r="DH315" s="139" t="s">
        <v>4413</v>
      </c>
      <c r="DI315" s="117">
        <v>45036</v>
      </c>
      <c r="DJ315" s="117">
        <v>45036</v>
      </c>
      <c r="DK315" s="117">
        <v>45036</v>
      </c>
      <c r="DL315" s="117">
        <v>45036</v>
      </c>
      <c r="DM315" s="117"/>
      <c r="DN315" s="117"/>
      <c r="DO315" s="117"/>
      <c r="DP315" s="117"/>
      <c r="DQ315" s="140"/>
      <c r="DR315" s="117"/>
      <c r="DS315" s="117"/>
      <c r="DT315" s="117"/>
      <c r="DU315" s="117"/>
      <c r="DV315" s="117"/>
      <c r="DW315" s="117"/>
      <c r="DX315" s="133"/>
      <c r="DY315" s="117"/>
      <c r="DZ315" s="117"/>
      <c r="EA315" s="117">
        <v>45036</v>
      </c>
      <c r="EB315" s="117">
        <v>45036</v>
      </c>
      <c r="EC315" s="117"/>
      <c r="ED315" s="117">
        <v>45036</v>
      </c>
      <c r="EE315" s="116">
        <v>100</v>
      </c>
      <c r="EF315" s="117">
        <v>45036</v>
      </c>
      <c r="EG315" s="117" t="s">
        <v>4587</v>
      </c>
      <c r="EH315" s="117">
        <v>45036</v>
      </c>
      <c r="EI315" s="117">
        <v>45036</v>
      </c>
      <c r="EJ315" s="117">
        <v>45036</v>
      </c>
      <c r="EK315" s="117">
        <v>45037</v>
      </c>
      <c r="EL315" s="116">
        <v>60</v>
      </c>
      <c r="EM315" s="117"/>
      <c r="EN315" s="122" t="s">
        <v>4588</v>
      </c>
      <c r="EO315" s="141"/>
      <c r="EP315" s="141"/>
      <c r="EQ315" s="141"/>
      <c r="ER315" s="141"/>
      <c r="ES315" s="141"/>
      <c r="ET315" s="141"/>
      <c r="EU315" s="141"/>
      <c r="EV315" s="117"/>
      <c r="EW315" s="117"/>
      <c r="EX315" s="117"/>
      <c r="EY315" s="117"/>
      <c r="EZ315" s="117"/>
      <c r="FA315" s="117"/>
      <c r="FB315" s="117"/>
      <c r="FC315" s="117"/>
      <c r="FD315" s="117"/>
      <c r="FE315" s="117"/>
      <c r="FF315" s="117"/>
      <c r="FG315" s="133"/>
      <c r="FH315" s="133"/>
      <c r="FI315" s="117"/>
      <c r="FJ315" s="142"/>
      <c r="FK315" s="142"/>
      <c r="FL315" s="143">
        <v>243347</v>
      </c>
      <c r="FM315" s="143">
        <v>243347</v>
      </c>
      <c r="FN315" s="139" t="s">
        <v>708</v>
      </c>
      <c r="FO315" s="142"/>
      <c r="FP315" s="142"/>
      <c r="FQ315" s="143">
        <v>243347</v>
      </c>
      <c r="FR315" s="143">
        <v>243347</v>
      </c>
      <c r="FS315" s="157" t="s">
        <v>729</v>
      </c>
    </row>
    <row r="316" spans="1:175" ht="20.100000000000001" customHeight="1" x14ac:dyDescent="0.5">
      <c r="A316" s="109">
        <v>315</v>
      </c>
      <c r="B316" s="109" t="s">
        <v>3361</v>
      </c>
      <c r="C316" s="109">
        <v>29</v>
      </c>
      <c r="D316" s="367" t="s">
        <v>3362</v>
      </c>
      <c r="E316" s="110" t="s">
        <v>912</v>
      </c>
      <c r="F316" s="110" t="s">
        <v>1302</v>
      </c>
      <c r="G316" s="111" t="s">
        <v>159</v>
      </c>
      <c r="H316" s="110" t="s">
        <v>3566</v>
      </c>
      <c r="I316" s="110" t="s">
        <v>3566</v>
      </c>
      <c r="J316" s="110"/>
      <c r="K316" s="111" t="s">
        <v>3567</v>
      </c>
      <c r="L316" s="111" t="s">
        <v>1710</v>
      </c>
      <c r="M316" s="111" t="s">
        <v>912</v>
      </c>
      <c r="N316" s="111" t="s">
        <v>1306</v>
      </c>
      <c r="O316" s="111" t="s">
        <v>3568</v>
      </c>
      <c r="P316" s="113">
        <v>14.150432</v>
      </c>
      <c r="Q316" s="113">
        <v>101.273285</v>
      </c>
      <c r="R316" s="114" t="s">
        <v>3569</v>
      </c>
      <c r="S316" s="114" t="s">
        <v>3570</v>
      </c>
      <c r="T316" s="115" t="s">
        <v>3571</v>
      </c>
      <c r="U316" s="115" t="s">
        <v>3572</v>
      </c>
      <c r="V316" s="115"/>
      <c r="W316" s="115" t="s">
        <v>3573</v>
      </c>
      <c r="X316" s="115"/>
      <c r="Y316" s="115"/>
      <c r="Z316" s="181"/>
      <c r="AA316" s="181"/>
      <c r="AB316" s="115"/>
      <c r="AC316" s="115"/>
      <c r="AD316" s="312" t="s">
        <v>1717</v>
      </c>
      <c r="AE316" s="312" t="s">
        <v>1718</v>
      </c>
      <c r="AF316" s="117" t="s">
        <v>690</v>
      </c>
      <c r="AG316" s="132">
        <v>44979</v>
      </c>
      <c r="AH316" s="313" t="s">
        <v>691</v>
      </c>
      <c r="AI316" s="277" t="s">
        <v>692</v>
      </c>
      <c r="AJ316" s="145">
        <v>8</v>
      </c>
      <c r="AK316" s="146">
        <v>18</v>
      </c>
      <c r="AL316" s="146">
        <v>3</v>
      </c>
      <c r="AM316" s="146">
        <v>144</v>
      </c>
      <c r="AN316" s="147">
        <v>1</v>
      </c>
      <c r="AO316" s="147">
        <v>2</v>
      </c>
      <c r="AP316" s="116" t="s">
        <v>3574</v>
      </c>
      <c r="AQ316" s="147"/>
      <c r="AR316" s="147">
        <v>3</v>
      </c>
      <c r="AS316" s="149"/>
      <c r="AT316" s="122">
        <v>44980</v>
      </c>
      <c r="AU316" s="148" t="s">
        <v>1316</v>
      </c>
      <c r="AV316" s="149" t="s">
        <v>696</v>
      </c>
      <c r="AW316" s="150" t="s">
        <v>753</v>
      </c>
      <c r="AX316" s="149"/>
      <c r="AY316" s="149"/>
      <c r="AZ316" s="149"/>
      <c r="BA316" s="149"/>
      <c r="BB316" s="149"/>
      <c r="BC316" s="149"/>
      <c r="BD316" s="235" t="s">
        <v>698</v>
      </c>
      <c r="BE316" s="150"/>
      <c r="BF316" s="150"/>
      <c r="BG316" s="151" t="s">
        <v>699</v>
      </c>
      <c r="BH316" s="151" t="s">
        <v>1964</v>
      </c>
      <c r="BI316" s="151" t="s">
        <v>701</v>
      </c>
      <c r="BJ316" s="152"/>
      <c r="BK316" s="152"/>
      <c r="BL316" s="153"/>
      <c r="BM316" s="154"/>
      <c r="BN316" s="155" t="s">
        <v>3568</v>
      </c>
      <c r="BO316" s="226" t="s">
        <v>3568</v>
      </c>
      <c r="BP316" s="130"/>
      <c r="BQ316" s="116" t="s">
        <v>704</v>
      </c>
      <c r="BR316" s="116"/>
      <c r="BS316" s="132">
        <v>44979</v>
      </c>
      <c r="BT316" s="133">
        <v>100</v>
      </c>
      <c r="BU316" s="132">
        <v>44979</v>
      </c>
      <c r="BV316" s="132"/>
      <c r="BW316" s="132"/>
      <c r="BX316" s="134"/>
      <c r="BY316" s="134"/>
      <c r="BZ316" s="134"/>
      <c r="CA316" s="132"/>
      <c r="CB316" s="135"/>
      <c r="CC316" s="132"/>
      <c r="CD316" s="132"/>
      <c r="CE316" s="136"/>
      <c r="CF316" s="136"/>
      <c r="CG316" s="136"/>
      <c r="CH316" s="135"/>
      <c r="CI316" s="129" t="s">
        <v>701</v>
      </c>
      <c r="CJ316" s="117">
        <v>44999</v>
      </c>
      <c r="CK316" s="117">
        <v>44999</v>
      </c>
      <c r="CL316" s="132"/>
      <c r="CM316" s="117">
        <v>44999</v>
      </c>
      <c r="CN316" s="133">
        <v>100</v>
      </c>
      <c r="CO316" s="117">
        <v>44999</v>
      </c>
      <c r="CP316" s="117"/>
      <c r="CQ316" s="434"/>
      <c r="CR316" s="435"/>
      <c r="CS316" s="436"/>
      <c r="CT316" s="435"/>
      <c r="CU316" s="437"/>
      <c r="CV316" s="434"/>
      <c r="CW316" s="117"/>
      <c r="CX316" s="147"/>
      <c r="CY316" s="149"/>
      <c r="CZ316" s="117">
        <v>45020</v>
      </c>
      <c r="DA316" s="117">
        <v>45020</v>
      </c>
      <c r="DB316" s="117"/>
      <c r="DC316" s="117">
        <v>45020</v>
      </c>
      <c r="DD316" s="133">
        <v>100</v>
      </c>
      <c r="DE316" s="117">
        <v>45020</v>
      </c>
      <c r="DF316" s="138"/>
      <c r="DG316" s="138">
        <v>45019</v>
      </c>
      <c r="DH316" s="139" t="s">
        <v>4413</v>
      </c>
      <c r="DI316" s="117">
        <v>45034</v>
      </c>
      <c r="DJ316" s="117">
        <v>45034</v>
      </c>
      <c r="DK316" s="117">
        <v>45034</v>
      </c>
      <c r="DL316" s="117">
        <v>45034</v>
      </c>
      <c r="DM316" s="117"/>
      <c r="DN316" s="117"/>
      <c r="DO316" s="117"/>
      <c r="DP316" s="117"/>
      <c r="DQ316" s="140"/>
      <c r="DR316" s="117"/>
      <c r="DS316" s="117"/>
      <c r="DT316" s="117">
        <v>45054</v>
      </c>
      <c r="DU316" s="117">
        <v>45054</v>
      </c>
      <c r="DV316" s="117"/>
      <c r="DW316" s="117">
        <v>45054</v>
      </c>
      <c r="DX316" s="133">
        <v>100</v>
      </c>
      <c r="DY316" s="117">
        <v>45054</v>
      </c>
      <c r="DZ316" s="117"/>
      <c r="EA316" s="117">
        <v>45039</v>
      </c>
      <c r="EB316" s="117">
        <v>45039</v>
      </c>
      <c r="EC316" s="117"/>
      <c r="ED316" s="117">
        <v>45039</v>
      </c>
      <c r="EE316" s="116">
        <v>100</v>
      </c>
      <c r="EF316" s="117">
        <v>45039</v>
      </c>
      <c r="EG316" s="117" t="s">
        <v>4462</v>
      </c>
      <c r="EH316" s="117">
        <v>45049</v>
      </c>
      <c r="EI316" s="117">
        <v>45049</v>
      </c>
      <c r="EJ316" s="117">
        <v>45049</v>
      </c>
      <c r="EK316" s="117">
        <v>45050</v>
      </c>
      <c r="EL316" s="116">
        <v>60</v>
      </c>
      <c r="EM316" s="117"/>
      <c r="EN316" s="122" t="s">
        <v>4589</v>
      </c>
      <c r="EO316" s="141"/>
      <c r="EP316" s="141"/>
      <c r="EQ316" s="141"/>
      <c r="ER316" s="141"/>
      <c r="ES316" s="141"/>
      <c r="ET316" s="141"/>
      <c r="EU316" s="141"/>
      <c r="EV316" s="117"/>
      <c r="EW316" s="117"/>
      <c r="EX316" s="117"/>
      <c r="EY316" s="117"/>
      <c r="EZ316" s="117"/>
      <c r="FA316" s="117"/>
      <c r="FB316" s="117"/>
      <c r="FC316" s="117"/>
      <c r="FD316" s="117"/>
      <c r="FE316" s="117"/>
      <c r="FF316" s="117"/>
      <c r="FG316" s="133"/>
      <c r="FH316" s="133"/>
      <c r="FI316" s="117"/>
      <c r="FJ316" s="142"/>
      <c r="FK316" s="142"/>
      <c r="FL316" s="143">
        <v>243347</v>
      </c>
      <c r="FM316" s="143">
        <v>243347</v>
      </c>
      <c r="FN316" s="139" t="s">
        <v>708</v>
      </c>
      <c r="FO316" s="142"/>
      <c r="FP316" s="142"/>
      <c r="FQ316" s="143">
        <v>243347</v>
      </c>
      <c r="FR316" s="143">
        <v>243347</v>
      </c>
      <c r="FS316" s="157" t="s">
        <v>729</v>
      </c>
    </row>
    <row r="317" spans="1:175" ht="20.100000000000001" customHeight="1" x14ac:dyDescent="0.5">
      <c r="A317" s="109">
        <v>316</v>
      </c>
      <c r="B317" s="109" t="s">
        <v>3361</v>
      </c>
      <c r="C317" s="109">
        <v>30</v>
      </c>
      <c r="D317" s="367" t="s">
        <v>3372</v>
      </c>
      <c r="E317" s="110" t="s">
        <v>912</v>
      </c>
      <c r="F317" s="110" t="s">
        <v>1751</v>
      </c>
      <c r="G317" s="111" t="s">
        <v>164</v>
      </c>
      <c r="H317" s="110" t="s">
        <v>1929</v>
      </c>
      <c r="I317" s="110" t="s">
        <v>3575</v>
      </c>
      <c r="J317" s="110"/>
      <c r="K317" s="111" t="s">
        <v>3576</v>
      </c>
      <c r="L317" s="111" t="s">
        <v>1782</v>
      </c>
      <c r="M317" s="111" t="s">
        <v>912</v>
      </c>
      <c r="N317" s="111" t="s">
        <v>682</v>
      </c>
      <c r="O317" s="111" t="s">
        <v>3577</v>
      </c>
      <c r="P317" s="113">
        <v>14.132987</v>
      </c>
      <c r="Q317" s="113">
        <v>100.015773</v>
      </c>
      <c r="R317" s="114" t="s">
        <v>3578</v>
      </c>
      <c r="S317" s="114" t="s">
        <v>3579</v>
      </c>
      <c r="T317" s="115"/>
      <c r="U317" s="115" t="s">
        <v>3580</v>
      </c>
      <c r="V317" s="115"/>
      <c r="W317" s="373" t="s">
        <v>3581</v>
      </c>
      <c r="X317" s="373"/>
      <c r="Y317" s="115"/>
      <c r="Z317" s="181"/>
      <c r="AA317" s="181"/>
      <c r="AB317" s="373"/>
      <c r="AC317" s="373"/>
      <c r="AD317" s="166" t="s">
        <v>1762</v>
      </c>
      <c r="AE317" s="166" t="s">
        <v>1763</v>
      </c>
      <c r="AF317" s="117" t="s">
        <v>690</v>
      </c>
      <c r="AG317" s="132">
        <v>44963</v>
      </c>
      <c r="AH317" s="168" t="s">
        <v>691</v>
      </c>
      <c r="AI317" s="118" t="s">
        <v>692</v>
      </c>
      <c r="AJ317" s="145">
        <v>6</v>
      </c>
      <c r="AK317" s="146">
        <v>9</v>
      </c>
      <c r="AL317" s="146">
        <v>3.6</v>
      </c>
      <c r="AM317" s="146">
        <v>54</v>
      </c>
      <c r="AN317" s="147">
        <v>1</v>
      </c>
      <c r="AO317" s="147">
        <v>2</v>
      </c>
      <c r="AP317" s="240" t="s">
        <v>3582</v>
      </c>
      <c r="AQ317" s="147" t="s">
        <v>848</v>
      </c>
      <c r="AR317" s="147">
        <v>3</v>
      </c>
      <c r="AS317" s="147"/>
      <c r="AT317" s="138">
        <v>44964</v>
      </c>
      <c r="AU317" s="294" t="s">
        <v>1815</v>
      </c>
      <c r="AV317" s="295" t="s">
        <v>725</v>
      </c>
      <c r="AW317" s="296" t="s">
        <v>1584</v>
      </c>
      <c r="AX317" s="297"/>
      <c r="AY317" s="297"/>
      <c r="AZ317" s="297"/>
      <c r="BA317" s="297" t="s">
        <v>697</v>
      </c>
      <c r="BB317" s="297" t="s">
        <v>697</v>
      </c>
      <c r="BC317" s="297"/>
      <c r="BD317" s="235" t="s">
        <v>698</v>
      </c>
      <c r="BE317" s="296"/>
      <c r="BF317" s="296"/>
      <c r="BG317" s="237" t="s">
        <v>699</v>
      </c>
      <c r="BH317" s="237" t="s">
        <v>1964</v>
      </c>
      <c r="BI317" s="237" t="s">
        <v>701</v>
      </c>
      <c r="BJ317" s="298"/>
      <c r="BK317" s="298"/>
      <c r="BL317" s="153"/>
      <c r="BM317" s="154"/>
      <c r="BN317" s="111" t="s">
        <v>3577</v>
      </c>
      <c r="BO317" s="319" t="s">
        <v>3577</v>
      </c>
      <c r="BP317" s="317"/>
      <c r="BQ317" s="116" t="s">
        <v>704</v>
      </c>
      <c r="BR317" s="116"/>
      <c r="BS317" s="132">
        <v>44963</v>
      </c>
      <c r="BT317" s="133">
        <v>100</v>
      </c>
      <c r="BU317" s="132">
        <v>44963</v>
      </c>
      <c r="BV317" s="132"/>
      <c r="BW317" s="132"/>
      <c r="BX317" s="134"/>
      <c r="BY317" s="134"/>
      <c r="BZ317" s="134"/>
      <c r="CA317" s="132"/>
      <c r="CB317" s="135"/>
      <c r="CC317" s="132"/>
      <c r="CD317" s="132"/>
      <c r="CE317" s="136"/>
      <c r="CF317" s="136"/>
      <c r="CG317" s="136"/>
      <c r="CH317" s="135"/>
      <c r="CI317" s="129" t="s">
        <v>701</v>
      </c>
      <c r="CJ317" s="132">
        <v>44986</v>
      </c>
      <c r="CK317" s="132">
        <v>44986</v>
      </c>
      <c r="CL317" s="132"/>
      <c r="CM317" s="132">
        <v>44986</v>
      </c>
      <c r="CN317" s="133">
        <v>100</v>
      </c>
      <c r="CO317" s="132">
        <v>44986</v>
      </c>
      <c r="CP317" s="132"/>
      <c r="CQ317" s="132">
        <v>45042</v>
      </c>
      <c r="CR317" s="132">
        <v>45042</v>
      </c>
      <c r="CS317" s="117"/>
      <c r="CT317" s="132">
        <v>45042</v>
      </c>
      <c r="CU317" s="133">
        <v>100</v>
      </c>
      <c r="CV317" s="132">
        <v>45042</v>
      </c>
      <c r="CW317" s="117"/>
      <c r="CX317" s="297"/>
      <c r="CY317" s="297"/>
      <c r="CZ317" s="117">
        <v>45025</v>
      </c>
      <c r="DA317" s="117">
        <v>45025</v>
      </c>
      <c r="DB317" s="117"/>
      <c r="DC317" s="117">
        <v>45026</v>
      </c>
      <c r="DD317" s="133">
        <v>100</v>
      </c>
      <c r="DE317" s="117">
        <v>45026</v>
      </c>
      <c r="DF317" s="138"/>
      <c r="DG317" s="138">
        <v>45007</v>
      </c>
      <c r="DH317" s="139" t="s">
        <v>4446</v>
      </c>
      <c r="DI317" s="117">
        <v>45020</v>
      </c>
      <c r="DJ317" s="117">
        <v>45020</v>
      </c>
      <c r="DK317" s="117">
        <v>45020</v>
      </c>
      <c r="DL317" s="117">
        <v>45020</v>
      </c>
      <c r="DM317" s="117"/>
      <c r="DN317" s="117"/>
      <c r="DO317" s="117"/>
      <c r="DP317" s="117"/>
      <c r="DQ317" s="140"/>
      <c r="DR317" s="117"/>
      <c r="DS317" s="117"/>
      <c r="DT317" s="117"/>
      <c r="DU317" s="117"/>
      <c r="DV317" s="117"/>
      <c r="DW317" s="117"/>
      <c r="DX317" s="133"/>
      <c r="DY317" s="117"/>
      <c r="DZ317" s="117"/>
      <c r="EA317" s="117">
        <v>45041</v>
      </c>
      <c r="EB317" s="117">
        <v>45041</v>
      </c>
      <c r="EC317" s="117"/>
      <c r="ED317" s="117">
        <v>45041</v>
      </c>
      <c r="EE317" s="116">
        <v>100</v>
      </c>
      <c r="EF317" s="117">
        <v>45041</v>
      </c>
      <c r="EG317" s="117" t="s">
        <v>1044</v>
      </c>
      <c r="EH317" s="117">
        <v>45041</v>
      </c>
      <c r="EI317" s="117">
        <v>45041</v>
      </c>
      <c r="EJ317" s="117"/>
      <c r="EK317" s="117">
        <v>45041</v>
      </c>
      <c r="EL317" s="116">
        <v>100</v>
      </c>
      <c r="EM317" s="117">
        <v>45041</v>
      </c>
      <c r="EN317" s="122" t="s">
        <v>1044</v>
      </c>
      <c r="EO317" s="141"/>
      <c r="EP317" s="141"/>
      <c r="EQ317" s="141"/>
      <c r="ER317" s="141"/>
      <c r="ES317" s="141"/>
      <c r="ET317" s="141"/>
      <c r="EU317" s="141"/>
      <c r="EV317" s="117"/>
      <c r="EW317" s="117"/>
      <c r="EX317" s="117"/>
      <c r="EY317" s="117"/>
      <c r="EZ317" s="117"/>
      <c r="FA317" s="117"/>
      <c r="FB317" s="117"/>
      <c r="FC317" s="117"/>
      <c r="FD317" s="117"/>
      <c r="FE317" s="117"/>
      <c r="FF317" s="117"/>
      <c r="FG317" s="133"/>
      <c r="FH317" s="133"/>
      <c r="FI317" s="117"/>
      <c r="FJ317" s="142"/>
      <c r="FK317" s="142"/>
      <c r="FL317" s="143">
        <v>243341</v>
      </c>
      <c r="FM317" s="143">
        <v>243341</v>
      </c>
      <c r="FN317" s="139" t="s">
        <v>708</v>
      </c>
      <c r="FO317" s="142"/>
      <c r="FP317" s="142"/>
      <c r="FQ317" s="143">
        <v>243341</v>
      </c>
      <c r="FR317" s="143">
        <v>243341</v>
      </c>
      <c r="FS317" s="139" t="s">
        <v>708</v>
      </c>
    </row>
    <row r="318" spans="1:175" ht="20.100000000000001" customHeight="1" x14ac:dyDescent="0.5">
      <c r="A318" s="109">
        <v>317</v>
      </c>
      <c r="B318" s="109" t="s">
        <v>3361</v>
      </c>
      <c r="C318" s="109">
        <v>31</v>
      </c>
      <c r="D318" s="367" t="s">
        <v>3372</v>
      </c>
      <c r="E318" s="110" t="s">
        <v>912</v>
      </c>
      <c r="F318" s="110" t="s">
        <v>1751</v>
      </c>
      <c r="G318" s="111" t="s">
        <v>164</v>
      </c>
      <c r="H318" s="110" t="s">
        <v>1837</v>
      </c>
      <c r="I318" s="110" t="s">
        <v>3583</v>
      </c>
      <c r="J318" s="110"/>
      <c r="K318" s="111" t="s">
        <v>3584</v>
      </c>
      <c r="L318" s="111" t="s">
        <v>1782</v>
      </c>
      <c r="M318" s="111" t="s">
        <v>912</v>
      </c>
      <c r="N318" s="111" t="s">
        <v>682</v>
      </c>
      <c r="O318" s="111" t="s">
        <v>3585</v>
      </c>
      <c r="P318" s="113">
        <v>13.8915259</v>
      </c>
      <c r="Q318" s="113">
        <v>100.08950539999999</v>
      </c>
      <c r="R318" s="114" t="s">
        <v>3586</v>
      </c>
      <c r="S318" s="114" t="s">
        <v>3587</v>
      </c>
      <c r="T318" s="115"/>
      <c r="U318" s="115" t="s">
        <v>3588</v>
      </c>
      <c r="V318" s="115"/>
      <c r="W318" s="115" t="s">
        <v>3589</v>
      </c>
      <c r="X318" s="115"/>
      <c r="Y318" s="115"/>
      <c r="Z318" s="181"/>
      <c r="AA318" s="181"/>
      <c r="AB318" s="115"/>
      <c r="AC318" s="115"/>
      <c r="AD318" s="166" t="s">
        <v>1775</v>
      </c>
      <c r="AE318" s="166" t="s">
        <v>1776</v>
      </c>
      <c r="AF318" s="117" t="s">
        <v>690</v>
      </c>
      <c r="AG318" s="132">
        <v>44960</v>
      </c>
      <c r="AH318" s="168" t="s">
        <v>691</v>
      </c>
      <c r="AI318" s="118" t="s">
        <v>692</v>
      </c>
      <c r="AJ318" s="145">
        <v>6</v>
      </c>
      <c r="AK318" s="146">
        <v>9</v>
      </c>
      <c r="AL318" s="146">
        <v>3.6</v>
      </c>
      <c r="AM318" s="146">
        <v>54</v>
      </c>
      <c r="AN318" s="147">
        <v>1</v>
      </c>
      <c r="AO318" s="147">
        <v>1</v>
      </c>
      <c r="AP318" s="240" t="s">
        <v>816</v>
      </c>
      <c r="AQ318" s="147" t="s">
        <v>752</v>
      </c>
      <c r="AR318" s="147">
        <v>1</v>
      </c>
      <c r="AS318" s="147"/>
      <c r="AT318" s="138">
        <v>44964</v>
      </c>
      <c r="AU318" s="294" t="s">
        <v>1815</v>
      </c>
      <c r="AV318" s="295" t="s">
        <v>696</v>
      </c>
      <c r="AW318" s="296"/>
      <c r="AX318" s="297"/>
      <c r="AY318" s="297"/>
      <c r="AZ318" s="297"/>
      <c r="BA318" s="297" t="s">
        <v>697</v>
      </c>
      <c r="BB318" s="297"/>
      <c r="BC318" s="297"/>
      <c r="BD318" s="296" t="s">
        <v>698</v>
      </c>
      <c r="BE318" s="296"/>
      <c r="BF318" s="296"/>
      <c r="BG318" s="237" t="s">
        <v>699</v>
      </c>
      <c r="BH318" s="262" t="s">
        <v>1964</v>
      </c>
      <c r="BI318" s="237" t="s">
        <v>701</v>
      </c>
      <c r="BJ318" s="298"/>
      <c r="BK318" s="298"/>
      <c r="BL318" s="153"/>
      <c r="BM318" s="154"/>
      <c r="BN318" s="111" t="s">
        <v>3585</v>
      </c>
      <c r="BO318" s="319" t="s">
        <v>3585</v>
      </c>
      <c r="BP318" s="317"/>
      <c r="BQ318" s="116" t="s">
        <v>704</v>
      </c>
      <c r="BR318" s="116"/>
      <c r="BS318" s="132">
        <v>44960</v>
      </c>
      <c r="BT318" s="133">
        <v>100</v>
      </c>
      <c r="BU318" s="132">
        <v>44960</v>
      </c>
      <c r="BV318" s="132"/>
      <c r="BW318" s="132"/>
      <c r="BX318" s="134"/>
      <c r="BY318" s="134"/>
      <c r="BZ318" s="134"/>
      <c r="CA318" s="132"/>
      <c r="CB318" s="135"/>
      <c r="CC318" s="132"/>
      <c r="CD318" s="132"/>
      <c r="CE318" s="136"/>
      <c r="CF318" s="136"/>
      <c r="CG318" s="136"/>
      <c r="CH318" s="135"/>
      <c r="CI318" s="129" t="s">
        <v>701</v>
      </c>
      <c r="CJ318" s="117">
        <v>45016</v>
      </c>
      <c r="CK318" s="117">
        <v>45016</v>
      </c>
      <c r="CL318" s="117"/>
      <c r="CM318" s="117">
        <v>45016</v>
      </c>
      <c r="CN318" s="133">
        <v>100</v>
      </c>
      <c r="CO318" s="117">
        <v>45016</v>
      </c>
      <c r="CP318" s="117"/>
      <c r="CQ318" s="132">
        <v>45020</v>
      </c>
      <c r="CR318" s="132">
        <v>45020</v>
      </c>
      <c r="CS318" s="117"/>
      <c r="CT318" s="132">
        <v>45020</v>
      </c>
      <c r="CU318" s="133">
        <v>100</v>
      </c>
      <c r="CV318" s="132">
        <v>45020</v>
      </c>
      <c r="CW318" s="117"/>
      <c r="CX318" s="297"/>
      <c r="CY318" s="297"/>
      <c r="CZ318" s="117">
        <v>45016</v>
      </c>
      <c r="DA318" s="117">
        <v>45016</v>
      </c>
      <c r="DB318" s="117"/>
      <c r="DC318" s="117">
        <v>45016</v>
      </c>
      <c r="DD318" s="133">
        <v>100</v>
      </c>
      <c r="DE318" s="117">
        <v>45016</v>
      </c>
      <c r="DF318" s="138"/>
      <c r="DG318" s="138">
        <v>45007</v>
      </c>
      <c r="DH318" s="139" t="s">
        <v>4446</v>
      </c>
      <c r="DI318" s="117">
        <v>45021</v>
      </c>
      <c r="DJ318" s="117">
        <v>45021</v>
      </c>
      <c r="DK318" s="117">
        <v>45021</v>
      </c>
      <c r="DL318" s="117">
        <v>45021</v>
      </c>
      <c r="DM318" s="117">
        <v>45037</v>
      </c>
      <c r="DN318" s="117">
        <v>45037</v>
      </c>
      <c r="DO318" s="117"/>
      <c r="DP318" s="117">
        <v>45037</v>
      </c>
      <c r="DQ318" s="133">
        <v>100</v>
      </c>
      <c r="DR318" s="117">
        <v>45037</v>
      </c>
      <c r="DS318" s="117"/>
      <c r="DT318" s="117">
        <v>45037</v>
      </c>
      <c r="DU318" s="117">
        <v>45037</v>
      </c>
      <c r="DV318" s="117"/>
      <c r="DW318" s="117">
        <v>45037</v>
      </c>
      <c r="DX318" s="133">
        <v>100</v>
      </c>
      <c r="DY318" s="117">
        <v>45037</v>
      </c>
      <c r="DZ318" s="117"/>
      <c r="EA318" s="117">
        <v>45036</v>
      </c>
      <c r="EB318" s="117">
        <v>45036</v>
      </c>
      <c r="EC318" s="117"/>
      <c r="ED318" s="117">
        <v>45036</v>
      </c>
      <c r="EE318" s="116">
        <v>100</v>
      </c>
      <c r="EF318" s="117">
        <v>45036</v>
      </c>
      <c r="EG318" s="117" t="s">
        <v>1044</v>
      </c>
      <c r="EH318" s="117">
        <v>45036</v>
      </c>
      <c r="EI318" s="117">
        <v>45036</v>
      </c>
      <c r="EJ318" s="117"/>
      <c r="EK318" s="117">
        <v>45036</v>
      </c>
      <c r="EL318" s="116">
        <v>100</v>
      </c>
      <c r="EM318" s="117">
        <v>45036</v>
      </c>
      <c r="EN318" s="122" t="s">
        <v>1044</v>
      </c>
      <c r="EO318" s="141"/>
      <c r="EP318" s="141"/>
      <c r="EQ318" s="141"/>
      <c r="ER318" s="141"/>
      <c r="ES318" s="141"/>
      <c r="ET318" s="141"/>
      <c r="EU318" s="141"/>
      <c r="EV318" s="117"/>
      <c r="EW318" s="117"/>
      <c r="EX318" s="117"/>
      <c r="EY318" s="117"/>
      <c r="EZ318" s="117"/>
      <c r="FA318" s="117"/>
      <c r="FB318" s="117"/>
      <c r="FC318" s="117">
        <v>45056</v>
      </c>
      <c r="FD318" s="117">
        <v>45056</v>
      </c>
      <c r="FE318" s="117">
        <v>45056</v>
      </c>
      <c r="FF318" s="117">
        <v>45057</v>
      </c>
      <c r="FG318" s="133">
        <v>70</v>
      </c>
      <c r="FH318" s="133"/>
      <c r="FI318" s="117"/>
      <c r="FJ318" s="142"/>
      <c r="FK318" s="142"/>
      <c r="FL318" s="143"/>
      <c r="FM318" s="143"/>
      <c r="FN318" s="139"/>
      <c r="FO318" s="142"/>
      <c r="FP318" s="142"/>
      <c r="FQ318" s="143"/>
      <c r="FR318" s="143"/>
      <c r="FS318" s="139"/>
    </row>
    <row r="319" spans="1:175" ht="20.100000000000001" customHeight="1" x14ac:dyDescent="0.5">
      <c r="A319" s="109">
        <v>318</v>
      </c>
      <c r="B319" s="109" t="s">
        <v>3361</v>
      </c>
      <c r="C319" s="109">
        <v>32</v>
      </c>
      <c r="D319" s="367" t="s">
        <v>3372</v>
      </c>
      <c r="E319" s="110" t="s">
        <v>912</v>
      </c>
      <c r="F319" s="110" t="s">
        <v>1751</v>
      </c>
      <c r="G319" s="111" t="s">
        <v>164</v>
      </c>
      <c r="H319" s="110" t="s">
        <v>3590</v>
      </c>
      <c r="I319" s="110" t="s">
        <v>3591</v>
      </c>
      <c r="J319" s="110"/>
      <c r="K319" s="111" t="s">
        <v>3592</v>
      </c>
      <c r="L319" s="111" t="s">
        <v>1755</v>
      </c>
      <c r="M319" s="111" t="s">
        <v>912</v>
      </c>
      <c r="N319" s="111" t="s">
        <v>682</v>
      </c>
      <c r="O319" s="111" t="s">
        <v>3593</v>
      </c>
      <c r="P319" s="113">
        <v>14.107844999999999</v>
      </c>
      <c r="Q319" s="113">
        <v>100.129293</v>
      </c>
      <c r="R319" s="285" t="s">
        <v>3594</v>
      </c>
      <c r="S319" s="281" t="s">
        <v>3595</v>
      </c>
      <c r="T319" s="115" t="s">
        <v>3596</v>
      </c>
      <c r="U319" s="115" t="s">
        <v>3597</v>
      </c>
      <c r="V319" s="115"/>
      <c r="W319" s="115" t="s">
        <v>3598</v>
      </c>
      <c r="X319" s="115"/>
      <c r="Y319" s="115"/>
      <c r="Z319" s="181"/>
      <c r="AA319" s="181"/>
      <c r="AB319" s="115"/>
      <c r="AC319" s="115"/>
      <c r="AD319" s="166" t="s">
        <v>1775</v>
      </c>
      <c r="AE319" s="166" t="s">
        <v>1776</v>
      </c>
      <c r="AF319" s="117" t="s">
        <v>690</v>
      </c>
      <c r="AG319" s="132">
        <v>44960</v>
      </c>
      <c r="AH319" s="168" t="s">
        <v>691</v>
      </c>
      <c r="AI319" s="118" t="s">
        <v>692</v>
      </c>
      <c r="AJ319" s="145">
        <v>10</v>
      </c>
      <c r="AK319" s="146">
        <v>12</v>
      </c>
      <c r="AL319" s="146">
        <v>3.4</v>
      </c>
      <c r="AM319" s="146">
        <v>120</v>
      </c>
      <c r="AN319" s="147">
        <v>1</v>
      </c>
      <c r="AO319" s="147">
        <v>1</v>
      </c>
      <c r="AP319" s="240" t="s">
        <v>3599</v>
      </c>
      <c r="AQ319" s="147" t="s">
        <v>848</v>
      </c>
      <c r="AR319" s="147">
        <v>3</v>
      </c>
      <c r="AS319" s="147"/>
      <c r="AT319" s="138">
        <v>44964</v>
      </c>
      <c r="AU319" s="294" t="s">
        <v>1815</v>
      </c>
      <c r="AV319" s="295" t="s">
        <v>696</v>
      </c>
      <c r="AW319" s="296" t="s">
        <v>1899</v>
      </c>
      <c r="AX319" s="297"/>
      <c r="AY319" s="297"/>
      <c r="AZ319" s="297" t="s">
        <v>1816</v>
      </c>
      <c r="BA319" s="297"/>
      <c r="BB319" s="297" t="s">
        <v>697</v>
      </c>
      <c r="BC319" s="297"/>
      <c r="BD319" s="296"/>
      <c r="BE319" s="296" t="s">
        <v>598</v>
      </c>
      <c r="BF319" s="158">
        <v>1</v>
      </c>
      <c r="BG319" s="237" t="s">
        <v>699</v>
      </c>
      <c r="BH319" s="237" t="s">
        <v>1964</v>
      </c>
      <c r="BI319" s="237" t="s">
        <v>701</v>
      </c>
      <c r="BJ319" s="298"/>
      <c r="BK319" s="298"/>
      <c r="BL319" s="153"/>
      <c r="BM319" s="154"/>
      <c r="BN319" s="111" t="s">
        <v>3593</v>
      </c>
      <c r="BO319" s="319" t="s">
        <v>3593</v>
      </c>
      <c r="BP319" s="317"/>
      <c r="BQ319" s="116" t="s">
        <v>704</v>
      </c>
      <c r="BR319" s="116"/>
      <c r="BS319" s="132">
        <v>44960</v>
      </c>
      <c r="BT319" s="133">
        <v>100</v>
      </c>
      <c r="BU319" s="132">
        <v>44960</v>
      </c>
      <c r="BV319" s="132"/>
      <c r="BW319" s="132"/>
      <c r="BX319" s="134"/>
      <c r="BY319" s="134"/>
      <c r="BZ319" s="134"/>
      <c r="CA319" s="132"/>
      <c r="CB319" s="135"/>
      <c r="CC319" s="132"/>
      <c r="CD319" s="132"/>
      <c r="CE319" s="136"/>
      <c r="CF319" s="136"/>
      <c r="CG319" s="136"/>
      <c r="CH319" s="135"/>
      <c r="CI319" s="129" t="s">
        <v>701</v>
      </c>
      <c r="CJ319" s="117">
        <v>45027</v>
      </c>
      <c r="CK319" s="117">
        <v>45027</v>
      </c>
      <c r="CL319" s="132"/>
      <c r="CM319" s="117">
        <v>45027</v>
      </c>
      <c r="CN319" s="133">
        <v>100</v>
      </c>
      <c r="CO319" s="117">
        <v>45027</v>
      </c>
      <c r="CP319" s="117"/>
      <c r="CQ319" s="132">
        <v>45042</v>
      </c>
      <c r="CR319" s="132">
        <v>45042</v>
      </c>
      <c r="CS319" s="117"/>
      <c r="CT319" s="132">
        <v>45042</v>
      </c>
      <c r="CU319" s="133">
        <v>100</v>
      </c>
      <c r="CV319" s="132">
        <v>45042</v>
      </c>
      <c r="CW319" s="117"/>
      <c r="CX319" s="297"/>
      <c r="CY319" s="297"/>
      <c r="CZ319" s="117">
        <v>45010</v>
      </c>
      <c r="DA319" s="117">
        <v>45027</v>
      </c>
      <c r="DB319" s="117"/>
      <c r="DC319" s="117">
        <v>45027</v>
      </c>
      <c r="DD319" s="133">
        <v>100</v>
      </c>
      <c r="DE319" s="117">
        <v>45027</v>
      </c>
      <c r="DF319" s="138"/>
      <c r="DG319" s="138">
        <v>45019</v>
      </c>
      <c r="DH319" s="139" t="s">
        <v>4413</v>
      </c>
      <c r="DI319" s="117">
        <v>45040</v>
      </c>
      <c r="DJ319" s="117">
        <v>45040</v>
      </c>
      <c r="DK319" s="117">
        <v>45040</v>
      </c>
      <c r="DL319" s="117">
        <v>45040</v>
      </c>
      <c r="DM319" s="117"/>
      <c r="DN319" s="117"/>
      <c r="DO319" s="117"/>
      <c r="DP319" s="117"/>
      <c r="DQ319" s="140"/>
      <c r="DR319" s="117"/>
      <c r="DS319" s="117"/>
      <c r="DT319" s="117">
        <v>45052</v>
      </c>
      <c r="DU319" s="117">
        <v>45052</v>
      </c>
      <c r="DV319" s="117"/>
      <c r="DW319" s="117">
        <v>45052</v>
      </c>
      <c r="DX319" s="133">
        <v>100</v>
      </c>
      <c r="DY319" s="117">
        <v>45052</v>
      </c>
      <c r="DZ319" s="117"/>
      <c r="EA319" s="117">
        <v>45037</v>
      </c>
      <c r="EB319" s="117">
        <v>45037</v>
      </c>
      <c r="EC319" s="117"/>
      <c r="ED319" s="117">
        <v>45037</v>
      </c>
      <c r="EE319" s="116">
        <v>100</v>
      </c>
      <c r="EF319" s="117">
        <v>45037</v>
      </c>
      <c r="EG319" s="117" t="s">
        <v>4590</v>
      </c>
      <c r="EH319" s="117">
        <v>45037</v>
      </c>
      <c r="EI319" s="117">
        <v>45037</v>
      </c>
      <c r="EJ319" s="117">
        <v>45037</v>
      </c>
      <c r="EK319" s="117">
        <v>45038</v>
      </c>
      <c r="EL319" s="116">
        <v>60</v>
      </c>
      <c r="EM319" s="117"/>
      <c r="EN319" s="122" t="s">
        <v>4590</v>
      </c>
      <c r="EO319" s="141"/>
      <c r="EP319" s="141"/>
      <c r="EQ319" s="141"/>
      <c r="ER319" s="141"/>
      <c r="ES319" s="141"/>
      <c r="ET319" s="141"/>
      <c r="EU319" s="141"/>
      <c r="EV319" s="117"/>
      <c r="EW319" s="117"/>
      <c r="EX319" s="117"/>
      <c r="EY319" s="117"/>
      <c r="EZ319" s="117"/>
      <c r="FA319" s="117"/>
      <c r="FB319" s="117"/>
      <c r="FC319" s="117"/>
      <c r="FD319" s="117"/>
      <c r="FE319" s="117"/>
      <c r="FF319" s="117"/>
      <c r="FG319" s="133"/>
      <c r="FH319" s="133"/>
      <c r="FI319" s="117"/>
      <c r="FJ319" s="142"/>
      <c r="FK319" s="142"/>
      <c r="FL319" s="143"/>
      <c r="FM319" s="143"/>
      <c r="FN319" s="139"/>
      <c r="FO319" s="142"/>
      <c r="FP319" s="142"/>
      <c r="FQ319" s="143"/>
      <c r="FR319" s="143"/>
      <c r="FS319" s="139"/>
    </row>
    <row r="320" spans="1:175" ht="20.100000000000001" customHeight="1" x14ac:dyDescent="0.5">
      <c r="A320" s="109">
        <v>319</v>
      </c>
      <c r="B320" s="109" t="s">
        <v>3361</v>
      </c>
      <c r="C320" s="109">
        <v>33</v>
      </c>
      <c r="D320" s="367" t="s">
        <v>3372</v>
      </c>
      <c r="E320" s="110" t="s">
        <v>912</v>
      </c>
      <c r="F320" s="110" t="s">
        <v>1751</v>
      </c>
      <c r="G320" s="111" t="s">
        <v>164</v>
      </c>
      <c r="H320" s="110" t="s">
        <v>1817</v>
      </c>
      <c r="I320" s="110" t="s">
        <v>1817</v>
      </c>
      <c r="J320" s="110"/>
      <c r="K320" s="111" t="s">
        <v>3600</v>
      </c>
      <c r="L320" s="111" t="s">
        <v>1755</v>
      </c>
      <c r="M320" s="111" t="s">
        <v>912</v>
      </c>
      <c r="N320" s="111" t="s">
        <v>682</v>
      </c>
      <c r="O320" s="111" t="s">
        <v>3601</v>
      </c>
      <c r="P320" s="113">
        <v>13.708997999999999</v>
      </c>
      <c r="Q320" s="113">
        <v>100.21779600000001</v>
      </c>
      <c r="R320" s="114" t="s">
        <v>3602</v>
      </c>
      <c r="S320" s="114" t="s">
        <v>3603</v>
      </c>
      <c r="T320" s="115" t="s">
        <v>3604</v>
      </c>
      <c r="U320" s="115" t="s">
        <v>3605</v>
      </c>
      <c r="V320" s="115"/>
      <c r="W320" s="115" t="s">
        <v>3606</v>
      </c>
      <c r="X320" s="115"/>
      <c r="Y320" s="115"/>
      <c r="Z320" s="181"/>
      <c r="AA320" s="181"/>
      <c r="AB320" s="115"/>
      <c r="AC320" s="115"/>
      <c r="AD320" s="166" t="s">
        <v>1762</v>
      </c>
      <c r="AE320" s="166" t="s">
        <v>1763</v>
      </c>
      <c r="AF320" s="117" t="s">
        <v>690</v>
      </c>
      <c r="AG320" s="132">
        <v>44960</v>
      </c>
      <c r="AH320" s="168" t="s">
        <v>691</v>
      </c>
      <c r="AI320" s="118" t="s">
        <v>692</v>
      </c>
      <c r="AJ320" s="145">
        <v>6</v>
      </c>
      <c r="AK320" s="146">
        <v>9</v>
      </c>
      <c r="AL320" s="146">
        <v>3.6</v>
      </c>
      <c r="AM320" s="146">
        <v>54</v>
      </c>
      <c r="AN320" s="147">
        <v>1</v>
      </c>
      <c r="AO320" s="147">
        <v>2</v>
      </c>
      <c r="AP320" s="240" t="s">
        <v>816</v>
      </c>
      <c r="AQ320" s="147" t="s">
        <v>752</v>
      </c>
      <c r="AR320" s="147">
        <v>3</v>
      </c>
      <c r="AS320" s="147"/>
      <c r="AT320" s="138">
        <v>44964</v>
      </c>
      <c r="AU320" s="294" t="s">
        <v>1815</v>
      </c>
      <c r="AV320" s="295" t="s">
        <v>696</v>
      </c>
      <c r="AW320" s="296"/>
      <c r="AX320" s="297"/>
      <c r="AY320" s="297"/>
      <c r="AZ320" s="297"/>
      <c r="BA320" s="297" t="s">
        <v>697</v>
      </c>
      <c r="BB320" s="297"/>
      <c r="BC320" s="297"/>
      <c r="BD320" s="235" t="s">
        <v>698</v>
      </c>
      <c r="BE320" s="296"/>
      <c r="BF320" s="296"/>
      <c r="BG320" s="237" t="s">
        <v>699</v>
      </c>
      <c r="BH320" s="237" t="s">
        <v>1964</v>
      </c>
      <c r="BI320" s="237" t="s">
        <v>701</v>
      </c>
      <c r="BJ320" s="298"/>
      <c r="BK320" s="298"/>
      <c r="BL320" s="153"/>
      <c r="BM320" s="154"/>
      <c r="BN320" s="111" t="s">
        <v>3601</v>
      </c>
      <c r="BO320" s="319" t="s">
        <v>3601</v>
      </c>
      <c r="BP320" s="317"/>
      <c r="BQ320" s="116" t="s">
        <v>704</v>
      </c>
      <c r="BR320" s="116"/>
      <c r="BS320" s="132">
        <v>44960</v>
      </c>
      <c r="BT320" s="133">
        <v>100</v>
      </c>
      <c r="BU320" s="132">
        <v>44960</v>
      </c>
      <c r="BV320" s="132"/>
      <c r="BW320" s="132"/>
      <c r="BX320" s="134"/>
      <c r="BY320" s="134"/>
      <c r="BZ320" s="134"/>
      <c r="CA320" s="132"/>
      <c r="CB320" s="135"/>
      <c r="CC320" s="132"/>
      <c r="CD320" s="132"/>
      <c r="CE320" s="136"/>
      <c r="CF320" s="136"/>
      <c r="CG320" s="136"/>
      <c r="CH320" s="135"/>
      <c r="CI320" s="129" t="s">
        <v>701</v>
      </c>
      <c r="CJ320" s="117">
        <v>45007</v>
      </c>
      <c r="CK320" s="117">
        <v>45007</v>
      </c>
      <c r="CL320" s="132"/>
      <c r="CM320" s="117">
        <v>45007</v>
      </c>
      <c r="CN320" s="133">
        <v>100</v>
      </c>
      <c r="CO320" s="117">
        <v>45007</v>
      </c>
      <c r="CP320" s="117"/>
      <c r="CQ320" s="132">
        <v>45023</v>
      </c>
      <c r="CR320" s="132">
        <v>45023</v>
      </c>
      <c r="CS320" s="117"/>
      <c r="CT320" s="132">
        <v>45023</v>
      </c>
      <c r="CU320" s="133">
        <v>100</v>
      </c>
      <c r="CV320" s="132">
        <v>45023</v>
      </c>
      <c r="CW320" s="117"/>
      <c r="CX320" s="297"/>
      <c r="CY320" s="297"/>
      <c r="CZ320" s="117">
        <v>45007</v>
      </c>
      <c r="DA320" s="117">
        <v>45008</v>
      </c>
      <c r="DB320" s="117"/>
      <c r="DC320" s="117">
        <v>45017</v>
      </c>
      <c r="DD320" s="133">
        <v>100</v>
      </c>
      <c r="DE320" s="117">
        <v>45022</v>
      </c>
      <c r="DF320" s="138"/>
      <c r="DG320" s="138">
        <v>45019</v>
      </c>
      <c r="DH320" s="139" t="s">
        <v>4413</v>
      </c>
      <c r="DI320" s="117">
        <v>45042</v>
      </c>
      <c r="DJ320" s="117">
        <v>45042</v>
      </c>
      <c r="DK320" s="117">
        <v>45042</v>
      </c>
      <c r="DL320" s="117">
        <v>45042</v>
      </c>
      <c r="DM320" s="117"/>
      <c r="DN320" s="117"/>
      <c r="DO320" s="117"/>
      <c r="DP320" s="117"/>
      <c r="DQ320" s="140"/>
      <c r="DR320" s="117"/>
      <c r="DS320" s="117"/>
      <c r="DT320" s="117">
        <v>45052</v>
      </c>
      <c r="DU320" s="117">
        <v>45052</v>
      </c>
      <c r="DV320" s="117"/>
      <c r="DW320" s="117">
        <v>45052</v>
      </c>
      <c r="DX320" s="133">
        <v>100</v>
      </c>
      <c r="DY320" s="117">
        <v>45052</v>
      </c>
      <c r="DZ320" s="117"/>
      <c r="EA320" s="117">
        <v>45036</v>
      </c>
      <c r="EB320" s="117">
        <v>45036</v>
      </c>
      <c r="EC320" s="117"/>
      <c r="ED320" s="117">
        <v>45036</v>
      </c>
      <c r="EE320" s="116">
        <v>100</v>
      </c>
      <c r="EF320" s="117">
        <v>45036</v>
      </c>
      <c r="EG320" s="117" t="s">
        <v>1044</v>
      </c>
      <c r="EH320" s="117">
        <v>45036</v>
      </c>
      <c r="EI320" s="117">
        <v>45036</v>
      </c>
      <c r="EJ320" s="117"/>
      <c r="EK320" s="117">
        <v>45036</v>
      </c>
      <c r="EL320" s="116">
        <v>100</v>
      </c>
      <c r="EM320" s="117">
        <v>45036</v>
      </c>
      <c r="EN320" s="122" t="s">
        <v>1044</v>
      </c>
      <c r="EO320" s="141"/>
      <c r="EP320" s="141"/>
      <c r="EQ320" s="141"/>
      <c r="ER320" s="141"/>
      <c r="ES320" s="141"/>
      <c r="ET320" s="141"/>
      <c r="EU320" s="141"/>
      <c r="EV320" s="117"/>
      <c r="EW320" s="117"/>
      <c r="EX320" s="117"/>
      <c r="EY320" s="117"/>
      <c r="EZ320" s="117"/>
      <c r="FA320" s="117"/>
      <c r="FB320" s="117"/>
      <c r="FC320" s="117"/>
      <c r="FD320" s="117"/>
      <c r="FE320" s="117"/>
      <c r="FF320" s="117"/>
      <c r="FG320" s="133"/>
      <c r="FH320" s="133"/>
      <c r="FI320" s="117"/>
      <c r="FJ320" s="142"/>
      <c r="FK320" s="142"/>
      <c r="FL320" s="143">
        <v>243350</v>
      </c>
      <c r="FM320" s="143">
        <v>243350</v>
      </c>
      <c r="FN320" s="139" t="s">
        <v>708</v>
      </c>
      <c r="FO320" s="142"/>
      <c r="FP320" s="142"/>
      <c r="FQ320" s="143">
        <v>243350</v>
      </c>
      <c r="FR320" s="143">
        <v>243350</v>
      </c>
      <c r="FS320" s="157" t="s">
        <v>729</v>
      </c>
    </row>
    <row r="321" spans="1:175" ht="20.100000000000001" customHeight="1" x14ac:dyDescent="0.5">
      <c r="A321" s="109">
        <v>320</v>
      </c>
      <c r="B321" s="109" t="s">
        <v>3361</v>
      </c>
      <c r="C321" s="109">
        <v>34</v>
      </c>
      <c r="D321" s="367" t="s">
        <v>3362</v>
      </c>
      <c r="E321" s="110" t="s">
        <v>912</v>
      </c>
      <c r="F321" s="110" t="s">
        <v>1751</v>
      </c>
      <c r="G321" s="111" t="s">
        <v>164</v>
      </c>
      <c r="H321" s="110" t="s">
        <v>3590</v>
      </c>
      <c r="I321" s="110" t="s">
        <v>3590</v>
      </c>
      <c r="J321" s="110"/>
      <c r="K321" s="111" t="s">
        <v>3607</v>
      </c>
      <c r="L321" s="111" t="s">
        <v>3608</v>
      </c>
      <c r="M321" s="111" t="s">
        <v>912</v>
      </c>
      <c r="N321" s="111" t="s">
        <v>682</v>
      </c>
      <c r="O321" s="111" t="s">
        <v>3609</v>
      </c>
      <c r="P321" s="113">
        <v>14.009195999999999</v>
      </c>
      <c r="Q321" s="113">
        <v>100.17311100000001</v>
      </c>
      <c r="R321" s="114" t="s">
        <v>3610</v>
      </c>
      <c r="S321" s="114" t="s">
        <v>3611</v>
      </c>
      <c r="T321" s="115" t="s">
        <v>3612</v>
      </c>
      <c r="U321" s="115" t="s">
        <v>3613</v>
      </c>
      <c r="V321" s="115"/>
      <c r="W321" s="115" t="s">
        <v>3614</v>
      </c>
      <c r="X321" s="115"/>
      <c r="Y321" s="115"/>
      <c r="Z321" s="181"/>
      <c r="AA321" s="181"/>
      <c r="AB321" s="115"/>
      <c r="AC321" s="115"/>
      <c r="AD321" s="166" t="s">
        <v>1775</v>
      </c>
      <c r="AE321" s="166" t="s">
        <v>1776</v>
      </c>
      <c r="AF321" s="117" t="s">
        <v>690</v>
      </c>
      <c r="AG321" s="132">
        <v>44960</v>
      </c>
      <c r="AH321" s="168" t="s">
        <v>691</v>
      </c>
      <c r="AI321" s="118" t="s">
        <v>692</v>
      </c>
      <c r="AJ321" s="145">
        <v>8</v>
      </c>
      <c r="AK321" s="146">
        <v>10</v>
      </c>
      <c r="AL321" s="146">
        <v>3.2</v>
      </c>
      <c r="AM321" s="146">
        <v>80</v>
      </c>
      <c r="AN321" s="147">
        <v>1</v>
      </c>
      <c r="AO321" s="147">
        <v>2</v>
      </c>
      <c r="AP321" s="240" t="s">
        <v>716</v>
      </c>
      <c r="AQ321" s="301"/>
      <c r="AR321" s="147">
        <v>3</v>
      </c>
      <c r="AS321" s="147"/>
      <c r="AT321" s="138">
        <v>44964</v>
      </c>
      <c r="AU321" s="294" t="s">
        <v>1764</v>
      </c>
      <c r="AV321" s="295" t="s">
        <v>725</v>
      </c>
      <c r="AW321" s="296"/>
      <c r="AX321" s="297"/>
      <c r="AY321" s="297"/>
      <c r="AZ321" s="297"/>
      <c r="BA321" s="297"/>
      <c r="BB321" s="297" t="s">
        <v>697</v>
      </c>
      <c r="BC321" s="297" t="s">
        <v>697</v>
      </c>
      <c r="BD321" s="235" t="s">
        <v>698</v>
      </c>
      <c r="BE321" s="296"/>
      <c r="BF321" s="296"/>
      <c r="BG321" s="237" t="s">
        <v>699</v>
      </c>
      <c r="BH321" s="237" t="s">
        <v>1964</v>
      </c>
      <c r="BI321" s="237" t="s">
        <v>701</v>
      </c>
      <c r="BJ321" s="298"/>
      <c r="BK321" s="298"/>
      <c r="BL321" s="153"/>
      <c r="BM321" s="154"/>
      <c r="BN321" s="111" t="s">
        <v>3609</v>
      </c>
      <c r="BO321" s="319" t="s">
        <v>3609</v>
      </c>
      <c r="BP321" s="317"/>
      <c r="BQ321" s="116" t="s">
        <v>704</v>
      </c>
      <c r="BR321" s="116"/>
      <c r="BS321" s="132">
        <v>44960</v>
      </c>
      <c r="BT321" s="133">
        <v>100</v>
      </c>
      <c r="BU321" s="132">
        <v>44960</v>
      </c>
      <c r="BV321" s="132"/>
      <c r="BW321" s="132"/>
      <c r="BX321" s="134"/>
      <c r="BY321" s="134"/>
      <c r="BZ321" s="134"/>
      <c r="CA321" s="132"/>
      <c r="CB321" s="135"/>
      <c r="CC321" s="132"/>
      <c r="CD321" s="132"/>
      <c r="CE321" s="136"/>
      <c r="CF321" s="136"/>
      <c r="CG321" s="136"/>
      <c r="CH321" s="135"/>
      <c r="CI321" s="129" t="s">
        <v>701</v>
      </c>
      <c r="CJ321" s="132">
        <v>44986</v>
      </c>
      <c r="CK321" s="132">
        <v>44986</v>
      </c>
      <c r="CL321" s="132"/>
      <c r="CM321" s="132">
        <v>44986</v>
      </c>
      <c r="CN321" s="133">
        <v>100</v>
      </c>
      <c r="CO321" s="132">
        <v>44986</v>
      </c>
      <c r="CP321" s="132"/>
      <c r="CQ321" s="137" t="s">
        <v>706</v>
      </c>
      <c r="CR321" s="132"/>
      <c r="CS321" s="117"/>
      <c r="CT321" s="132"/>
      <c r="CU321" s="133"/>
      <c r="CV321" s="137" t="s">
        <v>4382</v>
      </c>
      <c r="CW321" s="117"/>
      <c r="CX321" s="297"/>
      <c r="CY321" s="297"/>
      <c r="CZ321" s="117">
        <v>45008</v>
      </c>
      <c r="DA321" s="117">
        <v>45008</v>
      </c>
      <c r="DB321" s="117"/>
      <c r="DC321" s="117">
        <v>45010</v>
      </c>
      <c r="DD321" s="133">
        <v>100</v>
      </c>
      <c r="DE321" s="117">
        <v>45052</v>
      </c>
      <c r="DF321" s="374"/>
      <c r="DG321" s="138">
        <v>45019</v>
      </c>
      <c r="DH321" s="139" t="s">
        <v>4413</v>
      </c>
      <c r="DI321" s="117">
        <v>45040</v>
      </c>
      <c r="DJ321" s="117">
        <v>45040</v>
      </c>
      <c r="DK321" s="117">
        <v>45040</v>
      </c>
      <c r="DL321" s="117">
        <v>45040</v>
      </c>
      <c r="DM321" s="117"/>
      <c r="DN321" s="117"/>
      <c r="DO321" s="117"/>
      <c r="DP321" s="117"/>
      <c r="DQ321" s="140"/>
      <c r="DR321" s="117"/>
      <c r="DS321" s="117"/>
      <c r="DT321" s="117">
        <v>45052</v>
      </c>
      <c r="DU321" s="117">
        <v>45052</v>
      </c>
      <c r="DV321" s="117"/>
      <c r="DW321" s="117">
        <v>45052</v>
      </c>
      <c r="DX321" s="133">
        <v>100</v>
      </c>
      <c r="DY321" s="117">
        <v>45052</v>
      </c>
      <c r="DZ321" s="117"/>
      <c r="EA321" s="117">
        <v>45037</v>
      </c>
      <c r="EB321" s="117">
        <v>45037</v>
      </c>
      <c r="EC321" s="117"/>
      <c r="ED321" s="117">
        <v>45037</v>
      </c>
      <c r="EE321" s="116">
        <v>100</v>
      </c>
      <c r="EF321" s="117">
        <v>45037</v>
      </c>
      <c r="EG321" s="117" t="s">
        <v>4591</v>
      </c>
      <c r="EH321" s="117">
        <v>45037</v>
      </c>
      <c r="EI321" s="117">
        <v>45037</v>
      </c>
      <c r="EJ321" s="117">
        <v>45037</v>
      </c>
      <c r="EK321" s="117">
        <v>45038</v>
      </c>
      <c r="EL321" s="116">
        <v>60</v>
      </c>
      <c r="EM321" s="117"/>
      <c r="EN321" s="122" t="s">
        <v>4591</v>
      </c>
      <c r="EO321" s="141"/>
      <c r="EP321" s="141"/>
      <c r="EQ321" s="141"/>
      <c r="ER321" s="141"/>
      <c r="ES321" s="141"/>
      <c r="ET321" s="141"/>
      <c r="EU321" s="141"/>
      <c r="EV321" s="117"/>
      <c r="EW321" s="117"/>
      <c r="EX321" s="117"/>
      <c r="EY321" s="117"/>
      <c r="EZ321" s="117"/>
      <c r="FA321" s="117"/>
      <c r="FB321" s="117"/>
      <c r="FC321" s="117"/>
      <c r="FD321" s="117"/>
      <c r="FE321" s="117"/>
      <c r="FF321" s="117"/>
      <c r="FG321" s="133"/>
      <c r="FH321" s="133"/>
      <c r="FI321" s="117"/>
      <c r="FJ321" s="142"/>
      <c r="FK321" s="142"/>
      <c r="FL321" s="143"/>
      <c r="FM321" s="143"/>
      <c r="FN321" s="139"/>
      <c r="FO321" s="142"/>
      <c r="FP321" s="142"/>
      <c r="FQ321" s="143"/>
      <c r="FR321" s="143"/>
      <c r="FS321" s="139"/>
    </row>
    <row r="322" spans="1:175" ht="20.100000000000001" customHeight="1" x14ac:dyDescent="0.5">
      <c r="A322" s="109">
        <v>321</v>
      </c>
      <c r="B322" s="109" t="s">
        <v>3361</v>
      </c>
      <c r="C322" s="109">
        <v>35</v>
      </c>
      <c r="D322" s="367" t="s">
        <v>3362</v>
      </c>
      <c r="E322" s="110" t="s">
        <v>912</v>
      </c>
      <c r="F322" s="110" t="s">
        <v>1561</v>
      </c>
      <c r="G322" s="111" t="s">
        <v>179</v>
      </c>
      <c r="H322" s="110" t="s">
        <v>3615</v>
      </c>
      <c r="I322" s="110" t="s">
        <v>3616</v>
      </c>
      <c r="J322" s="110"/>
      <c r="K322" s="111" t="s">
        <v>3617</v>
      </c>
      <c r="L322" s="111" t="s">
        <v>2034</v>
      </c>
      <c r="M322" s="111" t="s">
        <v>912</v>
      </c>
      <c r="N322" s="111" t="s">
        <v>1565</v>
      </c>
      <c r="O322" s="111" t="s">
        <v>3618</v>
      </c>
      <c r="P322" s="113">
        <v>15.595896</v>
      </c>
      <c r="Q322" s="113">
        <v>100.08369500000001</v>
      </c>
      <c r="R322" s="114" t="s">
        <v>3619</v>
      </c>
      <c r="S322" s="114" t="s">
        <v>3620</v>
      </c>
      <c r="T322" s="115" t="s">
        <v>3621</v>
      </c>
      <c r="U322" s="115" t="s">
        <v>3622</v>
      </c>
      <c r="V322" s="115"/>
      <c r="W322" s="115" t="s">
        <v>3623</v>
      </c>
      <c r="X322" s="115"/>
      <c r="Y322" s="115"/>
      <c r="Z322" s="181"/>
      <c r="AA322" s="181"/>
      <c r="AB322" s="115"/>
      <c r="AC322" s="115"/>
      <c r="AD322" s="166" t="s">
        <v>1948</v>
      </c>
      <c r="AE322" s="166" t="s">
        <v>1949</v>
      </c>
      <c r="AF322" s="117" t="s">
        <v>690</v>
      </c>
      <c r="AG322" s="132">
        <v>44964</v>
      </c>
      <c r="AH322" s="168" t="s">
        <v>691</v>
      </c>
      <c r="AI322" s="118" t="s">
        <v>692</v>
      </c>
      <c r="AJ322" s="145">
        <v>8</v>
      </c>
      <c r="AK322" s="146">
        <v>7.7</v>
      </c>
      <c r="AL322" s="146">
        <v>2.5</v>
      </c>
      <c r="AM322" s="146">
        <v>61.6</v>
      </c>
      <c r="AN322" s="147">
        <v>2</v>
      </c>
      <c r="AO322" s="147"/>
      <c r="AP322" s="116" t="s">
        <v>1868</v>
      </c>
      <c r="AQ322" s="147">
        <v>5</v>
      </c>
      <c r="AR322" s="147">
        <v>3</v>
      </c>
      <c r="AS322" s="147"/>
      <c r="AT322" s="138">
        <v>44964</v>
      </c>
      <c r="AU322" s="148" t="s">
        <v>1316</v>
      </c>
      <c r="AV322" s="234" t="s">
        <v>3624</v>
      </c>
      <c r="AW322" s="235" t="s">
        <v>3625</v>
      </c>
      <c r="AX322" s="236"/>
      <c r="AY322" s="236"/>
      <c r="AZ322" s="236"/>
      <c r="BA322" s="236" t="s">
        <v>697</v>
      </c>
      <c r="BB322" s="236" t="s">
        <v>697</v>
      </c>
      <c r="BC322" s="236"/>
      <c r="BD322" s="235" t="s">
        <v>698</v>
      </c>
      <c r="BE322" s="235"/>
      <c r="BF322" s="235"/>
      <c r="BG322" s="237" t="s">
        <v>699</v>
      </c>
      <c r="BH322" s="237" t="s">
        <v>1964</v>
      </c>
      <c r="BI322" s="237" t="s">
        <v>701</v>
      </c>
      <c r="BJ322" s="238"/>
      <c r="BK322" s="238"/>
      <c r="BL322" s="170" t="s">
        <v>2051</v>
      </c>
      <c r="BM322" s="154"/>
      <c r="BN322" s="111" t="s">
        <v>3618</v>
      </c>
      <c r="BO322" s="226" t="s">
        <v>3618</v>
      </c>
      <c r="BP322" s="130"/>
      <c r="BQ322" s="116" t="s">
        <v>704</v>
      </c>
      <c r="BR322" s="116"/>
      <c r="BS322" s="132">
        <v>44964</v>
      </c>
      <c r="BT322" s="133">
        <v>100</v>
      </c>
      <c r="BU322" s="132">
        <v>44964</v>
      </c>
      <c r="BV322" s="132"/>
      <c r="BW322" s="132"/>
      <c r="BX322" s="134"/>
      <c r="BY322" s="134"/>
      <c r="BZ322" s="134"/>
      <c r="CA322" s="132"/>
      <c r="CB322" s="135"/>
      <c r="CC322" s="132"/>
      <c r="CD322" s="132"/>
      <c r="CE322" s="136"/>
      <c r="CF322" s="136"/>
      <c r="CG322" s="136"/>
      <c r="CH322" s="135"/>
      <c r="CI322" s="129" t="s">
        <v>701</v>
      </c>
      <c r="CJ322" s="117">
        <v>45036</v>
      </c>
      <c r="CK322" s="117">
        <v>45036</v>
      </c>
      <c r="CL322" s="132"/>
      <c r="CM322" s="117">
        <v>45036</v>
      </c>
      <c r="CN322" s="133">
        <v>100</v>
      </c>
      <c r="CO322" s="117">
        <v>45036</v>
      </c>
      <c r="CP322" s="117"/>
      <c r="CQ322" s="117">
        <v>45041</v>
      </c>
      <c r="CR322" s="117">
        <v>45041</v>
      </c>
      <c r="CS322" s="117"/>
      <c r="CT322" s="117">
        <v>45041</v>
      </c>
      <c r="CU322" s="133">
        <v>100</v>
      </c>
      <c r="CV322" s="117">
        <v>45041</v>
      </c>
      <c r="CW322" s="117"/>
      <c r="CX322" s="236"/>
      <c r="CY322" s="236"/>
      <c r="CZ322" s="117">
        <v>45036</v>
      </c>
      <c r="DA322" s="117">
        <v>45036</v>
      </c>
      <c r="DB322" s="117"/>
      <c r="DC322" s="117">
        <v>45036</v>
      </c>
      <c r="DD322" s="133">
        <v>100</v>
      </c>
      <c r="DE322" s="117">
        <v>45036</v>
      </c>
      <c r="DF322" s="138"/>
      <c r="DG322" s="138">
        <v>45023</v>
      </c>
      <c r="DH322" s="139" t="s">
        <v>4387</v>
      </c>
      <c r="DI322" s="117">
        <v>45043</v>
      </c>
      <c r="DJ322" s="117">
        <v>45043</v>
      </c>
      <c r="DK322" s="117">
        <v>45043</v>
      </c>
      <c r="DL322" s="117">
        <v>45043</v>
      </c>
      <c r="DM322" s="117"/>
      <c r="DN322" s="117"/>
      <c r="DO322" s="117"/>
      <c r="DP322" s="117"/>
      <c r="DQ322" s="140"/>
      <c r="DR322" s="117"/>
      <c r="DS322" s="117"/>
      <c r="DT322" s="117">
        <v>45050</v>
      </c>
      <c r="DU322" s="117">
        <v>45050</v>
      </c>
      <c r="DV322" s="117"/>
      <c r="DW322" s="117">
        <v>45050</v>
      </c>
      <c r="DX322" s="133">
        <v>100</v>
      </c>
      <c r="DY322" s="117">
        <v>45050</v>
      </c>
      <c r="DZ322" s="117"/>
      <c r="EA322" s="117"/>
      <c r="EB322" s="117"/>
      <c r="EC322" s="117"/>
      <c r="ED322" s="117"/>
      <c r="EE322" s="116"/>
      <c r="EF322" s="117"/>
      <c r="EG322" s="117"/>
      <c r="EH322" s="117"/>
      <c r="EI322" s="117"/>
      <c r="EJ322" s="117"/>
      <c r="EK322" s="117"/>
      <c r="EL322" s="133"/>
      <c r="EM322" s="117"/>
      <c r="EN322" s="122"/>
      <c r="EO322" s="141"/>
      <c r="EP322" s="141"/>
      <c r="EQ322" s="141"/>
      <c r="ER322" s="141"/>
      <c r="ES322" s="141"/>
      <c r="ET322" s="141"/>
      <c r="EU322" s="141"/>
      <c r="EV322" s="117"/>
      <c r="EW322" s="117"/>
      <c r="EX322" s="117"/>
      <c r="EY322" s="117"/>
      <c r="EZ322" s="117"/>
      <c r="FA322" s="117"/>
      <c r="FB322" s="117"/>
      <c r="FC322" s="117"/>
      <c r="FD322" s="117"/>
      <c r="FE322" s="117"/>
      <c r="FF322" s="117"/>
      <c r="FG322" s="133"/>
      <c r="FH322" s="133"/>
      <c r="FI322" s="117"/>
      <c r="FJ322" s="142"/>
      <c r="FK322" s="142"/>
      <c r="FL322" s="143"/>
      <c r="FM322" s="143"/>
      <c r="FN322" s="139"/>
      <c r="FO322" s="142"/>
      <c r="FP322" s="142"/>
      <c r="FQ322" s="143"/>
      <c r="FR322" s="143"/>
      <c r="FS322" s="139"/>
    </row>
    <row r="323" spans="1:175" ht="20.100000000000001" customHeight="1" x14ac:dyDescent="0.5">
      <c r="A323" s="109">
        <v>322</v>
      </c>
      <c r="B323" s="109" t="s">
        <v>3361</v>
      </c>
      <c r="C323" s="109">
        <v>36</v>
      </c>
      <c r="D323" s="367" t="s">
        <v>3372</v>
      </c>
      <c r="E323" s="110" t="s">
        <v>912</v>
      </c>
      <c r="F323" s="110" t="s">
        <v>1561</v>
      </c>
      <c r="G323" s="111" t="s">
        <v>179</v>
      </c>
      <c r="H323" s="110" t="s">
        <v>3626</v>
      </c>
      <c r="I323" s="110" t="s">
        <v>3627</v>
      </c>
      <c r="J323" s="110"/>
      <c r="K323" s="111" t="s">
        <v>3628</v>
      </c>
      <c r="L323" s="111" t="s">
        <v>2024</v>
      </c>
      <c r="M323" s="111" t="s">
        <v>912</v>
      </c>
      <c r="N323" s="111" t="s">
        <v>1565</v>
      </c>
      <c r="O323" s="111" t="s">
        <v>3629</v>
      </c>
      <c r="P323" s="113">
        <v>15.834106</v>
      </c>
      <c r="Q323" s="113">
        <v>100.254874</v>
      </c>
      <c r="R323" s="114" t="s">
        <v>3630</v>
      </c>
      <c r="S323" s="114" t="s">
        <v>3631</v>
      </c>
      <c r="T323" s="115" t="s">
        <v>3632</v>
      </c>
      <c r="U323" s="115" t="s">
        <v>3633</v>
      </c>
      <c r="V323" s="115"/>
      <c r="W323" s="115" t="s">
        <v>3634</v>
      </c>
      <c r="X323" s="115"/>
      <c r="Y323" s="115"/>
      <c r="Z323" s="181"/>
      <c r="AA323" s="181"/>
      <c r="AB323" s="115"/>
      <c r="AC323" s="115"/>
      <c r="AD323" s="166" t="s">
        <v>1948</v>
      </c>
      <c r="AE323" s="166" t="s">
        <v>1949</v>
      </c>
      <c r="AF323" s="117" t="s">
        <v>690</v>
      </c>
      <c r="AG323" s="117">
        <v>44967</v>
      </c>
      <c r="AH323" s="168" t="s">
        <v>691</v>
      </c>
      <c r="AI323" s="118" t="s">
        <v>692</v>
      </c>
      <c r="AJ323" s="145">
        <v>6.2</v>
      </c>
      <c r="AK323" s="146">
        <v>9</v>
      </c>
      <c r="AL323" s="146">
        <v>3.5</v>
      </c>
      <c r="AM323" s="146">
        <v>55.800000000000004</v>
      </c>
      <c r="AN323" s="147">
        <v>2</v>
      </c>
      <c r="AO323" s="147">
        <v>2</v>
      </c>
      <c r="AP323" s="240" t="s">
        <v>3635</v>
      </c>
      <c r="AQ323" s="147" t="s">
        <v>752</v>
      </c>
      <c r="AR323" s="147">
        <v>3</v>
      </c>
      <c r="AS323" s="147"/>
      <c r="AT323" s="138">
        <v>44970</v>
      </c>
      <c r="AU323" s="142"/>
      <c r="AV323" s="234" t="s">
        <v>696</v>
      </c>
      <c r="AW323" s="235" t="s">
        <v>1950</v>
      </c>
      <c r="AX323" s="147"/>
      <c r="AY323" s="147"/>
      <c r="AZ323" s="147"/>
      <c r="BA323" s="147"/>
      <c r="BB323" s="147"/>
      <c r="BC323" s="147"/>
      <c r="BD323" s="235" t="s">
        <v>698</v>
      </c>
      <c r="BE323" s="150"/>
      <c r="BF323" s="150"/>
      <c r="BG323" s="237" t="s">
        <v>699</v>
      </c>
      <c r="BH323" s="237" t="s">
        <v>1964</v>
      </c>
      <c r="BI323" s="237" t="s">
        <v>701</v>
      </c>
      <c r="BJ323" s="152"/>
      <c r="BK323" s="152"/>
      <c r="BL323" s="170" t="s">
        <v>2051</v>
      </c>
      <c r="BM323" s="154"/>
      <c r="BN323" s="111" t="s">
        <v>3629</v>
      </c>
      <c r="BO323" s="226" t="s">
        <v>3629</v>
      </c>
      <c r="BP323" s="130"/>
      <c r="BQ323" s="116" t="s">
        <v>704</v>
      </c>
      <c r="BR323" s="116"/>
      <c r="BS323" s="132">
        <v>44967</v>
      </c>
      <c r="BT323" s="133">
        <v>100</v>
      </c>
      <c r="BU323" s="132">
        <v>44967</v>
      </c>
      <c r="BV323" s="132"/>
      <c r="BW323" s="132"/>
      <c r="BX323" s="134"/>
      <c r="BY323" s="134"/>
      <c r="BZ323" s="134"/>
      <c r="CA323" s="132"/>
      <c r="CB323" s="135"/>
      <c r="CC323" s="132"/>
      <c r="CD323" s="132"/>
      <c r="CE323" s="136"/>
      <c r="CF323" s="136"/>
      <c r="CG323" s="136"/>
      <c r="CH323" s="135"/>
      <c r="CI323" s="129" t="s">
        <v>701</v>
      </c>
      <c r="CJ323" s="117">
        <v>45012</v>
      </c>
      <c r="CK323" s="117">
        <v>45012</v>
      </c>
      <c r="CL323" s="132"/>
      <c r="CM323" s="117">
        <v>45012</v>
      </c>
      <c r="CN323" s="133">
        <v>100</v>
      </c>
      <c r="CO323" s="117">
        <v>45012</v>
      </c>
      <c r="CP323" s="117"/>
      <c r="CQ323" s="117">
        <v>45044</v>
      </c>
      <c r="CR323" s="117">
        <v>45044</v>
      </c>
      <c r="CS323" s="117"/>
      <c r="CT323" s="117">
        <v>45044</v>
      </c>
      <c r="CU323" s="133">
        <v>100</v>
      </c>
      <c r="CV323" s="117">
        <v>45044</v>
      </c>
      <c r="CW323" s="117"/>
      <c r="CX323" s="147"/>
      <c r="CY323" s="147"/>
      <c r="CZ323" s="117">
        <v>45012</v>
      </c>
      <c r="DA323" s="117">
        <v>45012</v>
      </c>
      <c r="DB323" s="117"/>
      <c r="DC323" s="117">
        <v>45012</v>
      </c>
      <c r="DD323" s="133">
        <v>100</v>
      </c>
      <c r="DE323" s="117">
        <v>45012</v>
      </c>
      <c r="DF323" s="138"/>
      <c r="DG323" s="138">
        <v>45007</v>
      </c>
      <c r="DH323" s="139" t="s">
        <v>4446</v>
      </c>
      <c r="DI323" s="117">
        <v>45016</v>
      </c>
      <c r="DJ323" s="117">
        <v>45016</v>
      </c>
      <c r="DK323" s="117">
        <v>45016</v>
      </c>
      <c r="DL323" s="117">
        <v>45016</v>
      </c>
      <c r="DM323" s="117"/>
      <c r="DN323" s="117"/>
      <c r="DO323" s="117"/>
      <c r="DP323" s="117"/>
      <c r="DQ323" s="140"/>
      <c r="DR323" s="117"/>
      <c r="DS323" s="117"/>
      <c r="DT323" s="117"/>
      <c r="DU323" s="117"/>
      <c r="DV323" s="117"/>
      <c r="DW323" s="117"/>
      <c r="DX323" s="133"/>
      <c r="DY323" s="117"/>
      <c r="DZ323" s="117"/>
      <c r="EA323" s="117"/>
      <c r="EB323" s="117"/>
      <c r="EC323" s="117"/>
      <c r="ED323" s="117"/>
      <c r="EE323" s="116"/>
      <c r="EF323" s="117"/>
      <c r="EG323" s="117"/>
      <c r="EH323" s="117">
        <v>45052</v>
      </c>
      <c r="EI323" s="117">
        <v>45052</v>
      </c>
      <c r="EJ323" s="117">
        <v>45052</v>
      </c>
      <c r="EK323" s="117">
        <v>45053</v>
      </c>
      <c r="EL323" s="116">
        <v>60</v>
      </c>
      <c r="EM323" s="117"/>
      <c r="EN323" s="122" t="s">
        <v>4592</v>
      </c>
      <c r="EO323" s="141"/>
      <c r="EP323" s="141"/>
      <c r="EQ323" s="141"/>
      <c r="ER323" s="141"/>
      <c r="ES323" s="141"/>
      <c r="ET323" s="141"/>
      <c r="EU323" s="141"/>
      <c r="EV323" s="117"/>
      <c r="EW323" s="117"/>
      <c r="EX323" s="117"/>
      <c r="EY323" s="117"/>
      <c r="EZ323" s="117"/>
      <c r="FA323" s="117"/>
      <c r="FB323" s="117"/>
      <c r="FC323" s="117"/>
      <c r="FD323" s="117"/>
      <c r="FE323" s="117"/>
      <c r="FF323" s="117"/>
      <c r="FG323" s="133"/>
      <c r="FH323" s="133"/>
      <c r="FI323" s="117"/>
      <c r="FJ323" s="142"/>
      <c r="FK323" s="142"/>
      <c r="FL323" s="143">
        <v>243354</v>
      </c>
      <c r="FM323" s="143">
        <v>243354</v>
      </c>
      <c r="FN323" s="139" t="s">
        <v>708</v>
      </c>
      <c r="FO323" s="142"/>
      <c r="FP323" s="142"/>
      <c r="FQ323" s="143">
        <v>243354</v>
      </c>
      <c r="FR323" s="143">
        <v>243354</v>
      </c>
      <c r="FS323" s="139" t="s">
        <v>708</v>
      </c>
    </row>
    <row r="324" spans="1:175" ht="20.100000000000001" customHeight="1" x14ac:dyDescent="0.5">
      <c r="A324" s="109">
        <v>323</v>
      </c>
      <c r="B324" s="109" t="s">
        <v>3361</v>
      </c>
      <c r="C324" s="109">
        <v>37</v>
      </c>
      <c r="D324" s="367" t="s">
        <v>3372</v>
      </c>
      <c r="E324" s="110" t="s">
        <v>912</v>
      </c>
      <c r="F324" s="110" t="s">
        <v>1561</v>
      </c>
      <c r="G324" s="111" t="s">
        <v>179</v>
      </c>
      <c r="H324" s="110" t="s">
        <v>2021</v>
      </c>
      <c r="I324" s="110" t="s">
        <v>3636</v>
      </c>
      <c r="J324" s="110"/>
      <c r="K324" s="111" t="s">
        <v>3637</v>
      </c>
      <c r="L324" s="111" t="s">
        <v>2024</v>
      </c>
      <c r="M324" s="111" t="s">
        <v>912</v>
      </c>
      <c r="N324" s="111" t="s">
        <v>1565</v>
      </c>
      <c r="O324" s="111" t="s">
        <v>3638</v>
      </c>
      <c r="P324" s="113">
        <v>15.527768999999999</v>
      </c>
      <c r="Q324" s="113">
        <v>100.249137</v>
      </c>
      <c r="R324" s="114" t="s">
        <v>3639</v>
      </c>
      <c r="S324" s="114" t="s">
        <v>3640</v>
      </c>
      <c r="T324" s="115"/>
      <c r="U324" s="115"/>
      <c r="V324" s="115"/>
      <c r="W324" s="115" t="s">
        <v>3641</v>
      </c>
      <c r="X324" s="115"/>
      <c r="Y324" s="115"/>
      <c r="Z324" s="181"/>
      <c r="AA324" s="181"/>
      <c r="AB324" s="115"/>
      <c r="AC324" s="115"/>
      <c r="AD324" s="166" t="s">
        <v>1948</v>
      </c>
      <c r="AE324" s="166" t="s">
        <v>1949</v>
      </c>
      <c r="AF324" s="117" t="s">
        <v>690</v>
      </c>
      <c r="AG324" s="132">
        <v>44964</v>
      </c>
      <c r="AH324" s="168" t="s">
        <v>691</v>
      </c>
      <c r="AI324" s="118" t="s">
        <v>692</v>
      </c>
      <c r="AJ324" s="145">
        <v>6</v>
      </c>
      <c r="AK324" s="146">
        <v>9</v>
      </c>
      <c r="AL324" s="146">
        <v>2.5</v>
      </c>
      <c r="AM324" s="146">
        <v>54</v>
      </c>
      <c r="AN324" s="147">
        <v>1</v>
      </c>
      <c r="AO324" s="147">
        <v>2</v>
      </c>
      <c r="AP324" s="240" t="s">
        <v>974</v>
      </c>
      <c r="AQ324" s="147" t="s">
        <v>752</v>
      </c>
      <c r="AR324" s="147">
        <v>1</v>
      </c>
      <c r="AS324" s="147"/>
      <c r="AT324" s="138">
        <v>44964</v>
      </c>
      <c r="AU324" s="142"/>
      <c r="AV324" s="234" t="s">
        <v>725</v>
      </c>
      <c r="AW324" s="235"/>
      <c r="AX324" s="236"/>
      <c r="AY324" s="236"/>
      <c r="AZ324" s="236"/>
      <c r="BA324" s="236"/>
      <c r="BB324" s="236"/>
      <c r="BC324" s="236"/>
      <c r="BD324" s="235"/>
      <c r="BE324" s="150" t="s">
        <v>3642</v>
      </c>
      <c r="BF324" s="158">
        <v>4</v>
      </c>
      <c r="BG324" s="237" t="s">
        <v>699</v>
      </c>
      <c r="BH324" s="262" t="s">
        <v>1964</v>
      </c>
      <c r="BI324" s="237" t="s">
        <v>701</v>
      </c>
      <c r="BJ324" s="238"/>
      <c r="BK324" s="238"/>
      <c r="BL324" s="153"/>
      <c r="BM324" s="154"/>
      <c r="BN324" s="111" t="s">
        <v>3638</v>
      </c>
      <c r="BO324" s="226" t="s">
        <v>3638</v>
      </c>
      <c r="BP324" s="130"/>
      <c r="BQ324" s="116" t="s">
        <v>704</v>
      </c>
      <c r="BR324" s="116"/>
      <c r="BS324" s="132">
        <v>44964</v>
      </c>
      <c r="BT324" s="133">
        <v>100</v>
      </c>
      <c r="BU324" s="132">
        <v>44964</v>
      </c>
      <c r="BV324" s="132"/>
      <c r="BW324" s="132"/>
      <c r="BX324" s="134"/>
      <c r="BY324" s="134"/>
      <c r="BZ324" s="134"/>
      <c r="CA324" s="132"/>
      <c r="CB324" s="135"/>
      <c r="CC324" s="132"/>
      <c r="CD324" s="132"/>
      <c r="CE324" s="136"/>
      <c r="CF324" s="136"/>
      <c r="CG324" s="136"/>
      <c r="CH324" s="135"/>
      <c r="CI324" s="129" t="s">
        <v>701</v>
      </c>
      <c r="CJ324" s="117">
        <v>45022</v>
      </c>
      <c r="CK324" s="117">
        <v>45022</v>
      </c>
      <c r="CL324" s="117"/>
      <c r="CM324" s="117">
        <v>45022</v>
      </c>
      <c r="CN324" s="133">
        <v>100</v>
      </c>
      <c r="CO324" s="117">
        <v>45022</v>
      </c>
      <c r="CP324" s="132"/>
      <c r="CQ324" s="137" t="s">
        <v>706</v>
      </c>
      <c r="CR324" s="132"/>
      <c r="CS324" s="117"/>
      <c r="CT324" s="132"/>
      <c r="CU324" s="133"/>
      <c r="CV324" s="137" t="s">
        <v>4382</v>
      </c>
      <c r="CW324" s="117"/>
      <c r="CX324" s="236"/>
      <c r="CY324" s="236"/>
      <c r="CZ324" s="117">
        <v>45022</v>
      </c>
      <c r="DA324" s="117">
        <v>45022</v>
      </c>
      <c r="DB324" s="117"/>
      <c r="DC324" s="117">
        <v>45022</v>
      </c>
      <c r="DD324" s="133">
        <v>100</v>
      </c>
      <c r="DE324" s="117">
        <v>45022</v>
      </c>
      <c r="DF324" s="138"/>
      <c r="DG324" s="138">
        <v>45023</v>
      </c>
      <c r="DH324" s="139" t="s">
        <v>4387</v>
      </c>
      <c r="DI324" s="117">
        <v>45043</v>
      </c>
      <c r="DJ324" s="117">
        <v>45043</v>
      </c>
      <c r="DK324" s="117">
        <v>45043</v>
      </c>
      <c r="DL324" s="117">
        <v>45043</v>
      </c>
      <c r="DM324" s="117"/>
      <c r="DN324" s="117"/>
      <c r="DO324" s="117"/>
      <c r="DP324" s="117"/>
      <c r="DQ324" s="140"/>
      <c r="DR324" s="117"/>
      <c r="DS324" s="117"/>
      <c r="DT324" s="117">
        <v>45050</v>
      </c>
      <c r="DU324" s="117">
        <v>45050</v>
      </c>
      <c r="DV324" s="117"/>
      <c r="DW324" s="117">
        <v>45050</v>
      </c>
      <c r="DX324" s="133">
        <v>100</v>
      </c>
      <c r="DY324" s="117">
        <v>45050</v>
      </c>
      <c r="DZ324" s="117"/>
      <c r="EA324" s="117"/>
      <c r="EB324" s="117"/>
      <c r="EC324" s="117"/>
      <c r="ED324" s="117"/>
      <c r="EE324" s="116"/>
      <c r="EF324" s="117"/>
      <c r="EG324" s="117"/>
      <c r="EH324" s="117">
        <v>45050</v>
      </c>
      <c r="EI324" s="117">
        <v>45050</v>
      </c>
      <c r="EJ324" s="117">
        <v>45050</v>
      </c>
      <c r="EK324" s="117">
        <v>45051</v>
      </c>
      <c r="EL324" s="116">
        <v>60</v>
      </c>
      <c r="EM324" s="117"/>
      <c r="EN324" s="122" t="s">
        <v>4394</v>
      </c>
      <c r="EO324" s="141"/>
      <c r="EP324" s="141"/>
      <c r="EQ324" s="141"/>
      <c r="ER324" s="141"/>
      <c r="ES324" s="141"/>
      <c r="ET324" s="141"/>
      <c r="EU324" s="141"/>
      <c r="EV324" s="117"/>
      <c r="EW324" s="117"/>
      <c r="EX324" s="117"/>
      <c r="EY324" s="117"/>
      <c r="EZ324" s="117"/>
      <c r="FA324" s="117"/>
      <c r="FB324" s="117"/>
      <c r="FC324" s="117"/>
      <c r="FD324" s="117"/>
      <c r="FE324" s="117"/>
      <c r="FF324" s="117"/>
      <c r="FG324" s="133"/>
      <c r="FH324" s="133"/>
      <c r="FI324" s="117"/>
      <c r="FJ324" s="142"/>
      <c r="FK324" s="142"/>
      <c r="FL324" s="143"/>
      <c r="FM324" s="143"/>
      <c r="FN324" s="139"/>
      <c r="FO324" s="142"/>
      <c r="FP324" s="142"/>
      <c r="FQ324" s="143"/>
      <c r="FR324" s="143"/>
      <c r="FS324" s="139"/>
    </row>
    <row r="325" spans="1:175" ht="20.100000000000001" customHeight="1" x14ac:dyDescent="0.5">
      <c r="A325" s="109">
        <v>324</v>
      </c>
      <c r="B325" s="109" t="s">
        <v>3361</v>
      </c>
      <c r="C325" s="109">
        <v>38</v>
      </c>
      <c r="D325" s="367" t="s">
        <v>3372</v>
      </c>
      <c r="E325" s="110" t="s">
        <v>912</v>
      </c>
      <c r="F325" s="110" t="s">
        <v>1561</v>
      </c>
      <c r="G325" s="111" t="s">
        <v>179</v>
      </c>
      <c r="H325" s="110" t="s">
        <v>1957</v>
      </c>
      <c r="I325" s="110" t="s">
        <v>3643</v>
      </c>
      <c r="J325" s="110"/>
      <c r="K325" s="111" t="s">
        <v>3644</v>
      </c>
      <c r="L325" s="111" t="s">
        <v>1959</v>
      </c>
      <c r="M325" s="111" t="s">
        <v>912</v>
      </c>
      <c r="N325" s="111" t="s">
        <v>1565</v>
      </c>
      <c r="O325" s="111" t="s">
        <v>3645</v>
      </c>
      <c r="P325" s="113">
        <v>15.978985</v>
      </c>
      <c r="Q325" s="113">
        <v>99.976725000000002</v>
      </c>
      <c r="R325" s="114" t="s">
        <v>3646</v>
      </c>
      <c r="S325" s="114" t="s">
        <v>3647</v>
      </c>
      <c r="T325" s="115"/>
      <c r="U325" s="115"/>
      <c r="V325" s="115"/>
      <c r="W325" s="115" t="s">
        <v>3648</v>
      </c>
      <c r="X325" s="115"/>
      <c r="Y325" s="115"/>
      <c r="Z325" s="181"/>
      <c r="AA325" s="181"/>
      <c r="AB325" s="115"/>
      <c r="AC325" s="115"/>
      <c r="AD325" s="166" t="s">
        <v>1948</v>
      </c>
      <c r="AE325" s="166" t="s">
        <v>1949</v>
      </c>
      <c r="AF325" s="117" t="s">
        <v>690</v>
      </c>
      <c r="AG325" s="132">
        <v>44966</v>
      </c>
      <c r="AH325" s="168" t="s">
        <v>691</v>
      </c>
      <c r="AI325" s="118" t="s">
        <v>692</v>
      </c>
      <c r="AJ325" s="145">
        <v>10</v>
      </c>
      <c r="AK325" s="146">
        <v>12</v>
      </c>
      <c r="AL325" s="146">
        <v>3.3</v>
      </c>
      <c r="AM325" s="146">
        <v>120</v>
      </c>
      <c r="AN325" s="147">
        <v>1</v>
      </c>
      <c r="AO325" s="147">
        <v>1</v>
      </c>
      <c r="AP325" s="240"/>
      <c r="AQ325" s="147" t="s">
        <v>848</v>
      </c>
      <c r="AR325" s="147">
        <v>3</v>
      </c>
      <c r="AS325" s="147"/>
      <c r="AT325" s="138">
        <v>44970</v>
      </c>
      <c r="AU325" s="142"/>
      <c r="AV325" s="234" t="s">
        <v>725</v>
      </c>
      <c r="AW325" s="235" t="s">
        <v>1950</v>
      </c>
      <c r="AX325" s="147"/>
      <c r="AY325" s="147"/>
      <c r="AZ325" s="147" t="s">
        <v>1816</v>
      </c>
      <c r="BA325" s="147"/>
      <c r="BB325" s="147" t="s">
        <v>697</v>
      </c>
      <c r="BC325" s="147"/>
      <c r="BD325" s="150"/>
      <c r="BE325" s="150" t="s">
        <v>2361</v>
      </c>
      <c r="BF325" s="158">
        <v>1</v>
      </c>
      <c r="BG325" s="237" t="s">
        <v>699</v>
      </c>
      <c r="BH325" s="237" t="s">
        <v>1964</v>
      </c>
      <c r="BI325" s="237" t="s">
        <v>701</v>
      </c>
      <c r="BJ325" s="152"/>
      <c r="BK325" s="152"/>
      <c r="BL325" s="153"/>
      <c r="BM325" s="154"/>
      <c r="BN325" s="111" t="s">
        <v>3645</v>
      </c>
      <c r="BO325" s="226" t="s">
        <v>3645</v>
      </c>
      <c r="BP325" s="130"/>
      <c r="BQ325" s="116" t="s">
        <v>704</v>
      </c>
      <c r="BR325" s="116"/>
      <c r="BS325" s="132">
        <v>44966</v>
      </c>
      <c r="BT325" s="133">
        <v>100</v>
      </c>
      <c r="BU325" s="132">
        <v>44966</v>
      </c>
      <c r="BV325" s="132"/>
      <c r="BW325" s="132"/>
      <c r="BX325" s="134"/>
      <c r="BY325" s="134"/>
      <c r="BZ325" s="134"/>
      <c r="CA325" s="132"/>
      <c r="CB325" s="135"/>
      <c r="CC325" s="132"/>
      <c r="CD325" s="132"/>
      <c r="CE325" s="136"/>
      <c r="CF325" s="136"/>
      <c r="CG325" s="136"/>
      <c r="CH325" s="135"/>
      <c r="CI325" s="129" t="s">
        <v>701</v>
      </c>
      <c r="CJ325" s="117">
        <v>45009</v>
      </c>
      <c r="CK325" s="117">
        <v>45009</v>
      </c>
      <c r="CL325" s="117"/>
      <c r="CM325" s="117">
        <v>45009</v>
      </c>
      <c r="CN325" s="133">
        <v>100</v>
      </c>
      <c r="CO325" s="117">
        <v>45009</v>
      </c>
      <c r="CP325" s="132"/>
      <c r="CQ325" s="117">
        <v>45042</v>
      </c>
      <c r="CR325" s="117">
        <v>45042</v>
      </c>
      <c r="CS325" s="117"/>
      <c r="CT325" s="117">
        <v>45042</v>
      </c>
      <c r="CU325" s="133">
        <v>100</v>
      </c>
      <c r="CV325" s="117">
        <v>45042</v>
      </c>
      <c r="CW325" s="117"/>
      <c r="CX325" s="147"/>
      <c r="CY325" s="147"/>
      <c r="CZ325" s="117">
        <v>45009</v>
      </c>
      <c r="DA325" s="117">
        <v>45009</v>
      </c>
      <c r="DB325" s="117"/>
      <c r="DC325" s="117">
        <v>45009</v>
      </c>
      <c r="DD325" s="133">
        <v>100</v>
      </c>
      <c r="DE325" s="117">
        <v>45009</v>
      </c>
      <c r="DF325" s="138"/>
      <c r="DG325" s="138">
        <v>45019</v>
      </c>
      <c r="DH325" s="139" t="s">
        <v>4413</v>
      </c>
      <c r="DI325" s="117">
        <v>45036</v>
      </c>
      <c r="DJ325" s="117">
        <v>45036</v>
      </c>
      <c r="DK325" s="117">
        <v>45036</v>
      </c>
      <c r="DL325" s="117">
        <v>45036</v>
      </c>
      <c r="DM325" s="117"/>
      <c r="DN325" s="117"/>
      <c r="DO325" s="117"/>
      <c r="DP325" s="117"/>
      <c r="DQ325" s="140"/>
      <c r="DR325" s="117"/>
      <c r="DS325" s="117"/>
      <c r="DT325" s="117"/>
      <c r="DU325" s="117"/>
      <c r="DV325" s="117"/>
      <c r="DW325" s="117"/>
      <c r="DX325" s="133"/>
      <c r="DY325" s="117"/>
      <c r="DZ325" s="117"/>
      <c r="EA325" s="117">
        <v>45043</v>
      </c>
      <c r="EB325" s="117">
        <v>45043</v>
      </c>
      <c r="EC325" s="117"/>
      <c r="ED325" s="117">
        <v>45043</v>
      </c>
      <c r="EE325" s="116">
        <v>100</v>
      </c>
      <c r="EF325" s="117">
        <v>45043</v>
      </c>
      <c r="EG325" s="117" t="s">
        <v>4593</v>
      </c>
      <c r="EH325" s="117">
        <v>45052</v>
      </c>
      <c r="EI325" s="117">
        <v>45052</v>
      </c>
      <c r="EJ325" s="117">
        <v>45052</v>
      </c>
      <c r="EK325" s="117">
        <v>45053</v>
      </c>
      <c r="EL325" s="116">
        <v>60</v>
      </c>
      <c r="EM325" s="117"/>
      <c r="EN325" s="122" t="s">
        <v>4551</v>
      </c>
      <c r="EO325" s="141"/>
      <c r="EP325" s="141"/>
      <c r="EQ325" s="141"/>
      <c r="ER325" s="141"/>
      <c r="ES325" s="141"/>
      <c r="ET325" s="141"/>
      <c r="EU325" s="141"/>
      <c r="EV325" s="117"/>
      <c r="EW325" s="117"/>
      <c r="EX325" s="117"/>
      <c r="EY325" s="117"/>
      <c r="EZ325" s="117"/>
      <c r="FA325" s="117"/>
      <c r="FB325" s="117"/>
      <c r="FC325" s="117"/>
      <c r="FD325" s="117"/>
      <c r="FE325" s="117"/>
      <c r="FF325" s="117"/>
      <c r="FG325" s="133"/>
      <c r="FH325" s="133"/>
      <c r="FI325" s="117"/>
      <c r="FJ325" s="142"/>
      <c r="FK325" s="142"/>
      <c r="FL325" s="143"/>
      <c r="FM325" s="143"/>
      <c r="FN325" s="139"/>
      <c r="FO325" s="142"/>
      <c r="FP325" s="142"/>
      <c r="FQ325" s="143"/>
      <c r="FR325" s="143"/>
      <c r="FS325" s="139"/>
    </row>
    <row r="326" spans="1:175" ht="20.100000000000001" customHeight="1" x14ac:dyDescent="0.5">
      <c r="A326" s="109">
        <v>325</v>
      </c>
      <c r="B326" s="109" t="s">
        <v>3361</v>
      </c>
      <c r="C326" s="109">
        <v>39</v>
      </c>
      <c r="D326" s="367" t="s">
        <v>3372</v>
      </c>
      <c r="E326" s="110" t="s">
        <v>912</v>
      </c>
      <c r="F326" s="110" t="s">
        <v>1561</v>
      </c>
      <c r="G326" s="111" t="s">
        <v>179</v>
      </c>
      <c r="H326" s="110" t="s">
        <v>3649</v>
      </c>
      <c r="I326" s="110" t="s">
        <v>2015</v>
      </c>
      <c r="J326" s="110"/>
      <c r="K326" s="111" t="s">
        <v>3650</v>
      </c>
      <c r="L326" s="111" t="s">
        <v>1959</v>
      </c>
      <c r="M326" s="111" t="s">
        <v>912</v>
      </c>
      <c r="N326" s="111" t="s">
        <v>1565</v>
      </c>
      <c r="O326" s="111" t="s">
        <v>3651</v>
      </c>
      <c r="P326" s="113">
        <v>15.810419</v>
      </c>
      <c r="Q326" s="113">
        <v>99.750084000000001</v>
      </c>
      <c r="R326" s="114" t="s">
        <v>3652</v>
      </c>
      <c r="S326" s="114" t="s">
        <v>3653</v>
      </c>
      <c r="T326" s="115" t="s">
        <v>3654</v>
      </c>
      <c r="U326" s="115" t="s">
        <v>3655</v>
      </c>
      <c r="V326" s="115"/>
      <c r="W326" s="115" t="s">
        <v>3656</v>
      </c>
      <c r="X326" s="115"/>
      <c r="Y326" s="115"/>
      <c r="Z326" s="181"/>
      <c r="AA326" s="181"/>
      <c r="AB326" s="115"/>
      <c r="AC326" s="115"/>
      <c r="AD326" s="166" t="s">
        <v>1948</v>
      </c>
      <c r="AE326" s="166" t="s">
        <v>1949</v>
      </c>
      <c r="AF326" s="117" t="s">
        <v>690</v>
      </c>
      <c r="AG326" s="132">
        <v>44972</v>
      </c>
      <c r="AH326" s="168" t="s">
        <v>691</v>
      </c>
      <c r="AI326" s="118" t="s">
        <v>692</v>
      </c>
      <c r="AJ326" s="145">
        <v>6</v>
      </c>
      <c r="AK326" s="146">
        <v>9</v>
      </c>
      <c r="AL326" s="146">
        <v>3.4</v>
      </c>
      <c r="AM326" s="146">
        <v>54</v>
      </c>
      <c r="AN326" s="147">
        <v>1</v>
      </c>
      <c r="AO326" s="147">
        <v>2</v>
      </c>
      <c r="AP326" s="240" t="s">
        <v>3657</v>
      </c>
      <c r="AQ326" s="147" t="s">
        <v>1368</v>
      </c>
      <c r="AR326" s="147">
        <v>3</v>
      </c>
      <c r="AS326" s="147"/>
      <c r="AT326" s="138">
        <v>44973</v>
      </c>
      <c r="AU326" s="142"/>
      <c r="AV326" s="234" t="s">
        <v>725</v>
      </c>
      <c r="AW326" s="150"/>
      <c r="AX326" s="147"/>
      <c r="AY326" s="147"/>
      <c r="AZ326" s="147"/>
      <c r="BA326" s="147"/>
      <c r="BB326" s="147"/>
      <c r="BC326" s="147"/>
      <c r="BD326" s="235" t="s">
        <v>698</v>
      </c>
      <c r="BE326" s="150"/>
      <c r="BF326" s="150"/>
      <c r="BG326" s="237" t="s">
        <v>699</v>
      </c>
      <c r="BH326" s="237" t="s">
        <v>1964</v>
      </c>
      <c r="BI326" s="237" t="s">
        <v>701</v>
      </c>
      <c r="BJ326" s="152"/>
      <c r="BK326" s="152"/>
      <c r="BL326" s="153"/>
      <c r="BM326" s="154"/>
      <c r="BN326" s="111" t="s">
        <v>3651</v>
      </c>
      <c r="BO326" s="226" t="s">
        <v>3651</v>
      </c>
      <c r="BP326" s="130"/>
      <c r="BQ326" s="116" t="s">
        <v>704</v>
      </c>
      <c r="BR326" s="116"/>
      <c r="BS326" s="132">
        <v>44972</v>
      </c>
      <c r="BT326" s="133">
        <v>100</v>
      </c>
      <c r="BU326" s="132">
        <v>44972</v>
      </c>
      <c r="BV326" s="132"/>
      <c r="BW326" s="132"/>
      <c r="BX326" s="134"/>
      <c r="BY326" s="134"/>
      <c r="BZ326" s="134"/>
      <c r="CA326" s="132"/>
      <c r="CB326" s="135"/>
      <c r="CC326" s="132"/>
      <c r="CD326" s="132"/>
      <c r="CE326" s="136"/>
      <c r="CF326" s="136"/>
      <c r="CG326" s="136"/>
      <c r="CH326" s="135"/>
      <c r="CI326" s="129" t="s">
        <v>701</v>
      </c>
      <c r="CJ326" s="132">
        <v>44986</v>
      </c>
      <c r="CK326" s="132">
        <v>44986</v>
      </c>
      <c r="CL326" s="132"/>
      <c r="CM326" s="132">
        <v>44986</v>
      </c>
      <c r="CN326" s="133">
        <v>100</v>
      </c>
      <c r="CO326" s="132">
        <v>44986</v>
      </c>
      <c r="CP326" s="132"/>
      <c r="CQ326" s="137" t="s">
        <v>706</v>
      </c>
      <c r="CR326" s="132"/>
      <c r="CS326" s="117"/>
      <c r="CT326" s="132"/>
      <c r="CU326" s="133"/>
      <c r="CV326" s="137" t="s">
        <v>4382</v>
      </c>
      <c r="CW326" s="117"/>
      <c r="CX326" s="147"/>
      <c r="CY326" s="147"/>
      <c r="CZ326" s="117">
        <v>45002</v>
      </c>
      <c r="DA326" s="117">
        <v>45002</v>
      </c>
      <c r="DB326" s="117"/>
      <c r="DC326" s="117">
        <v>45002</v>
      </c>
      <c r="DD326" s="133">
        <v>100</v>
      </c>
      <c r="DE326" s="117">
        <v>45002</v>
      </c>
      <c r="DF326" s="138"/>
      <c r="DG326" s="138">
        <v>45007</v>
      </c>
      <c r="DH326" s="139" t="s">
        <v>4446</v>
      </c>
      <c r="DI326" s="117">
        <v>45021</v>
      </c>
      <c r="DJ326" s="117">
        <v>45021</v>
      </c>
      <c r="DK326" s="117">
        <v>45021</v>
      </c>
      <c r="DL326" s="117">
        <v>45021</v>
      </c>
      <c r="DM326" s="117"/>
      <c r="DN326" s="117"/>
      <c r="DO326" s="117"/>
      <c r="DP326" s="117"/>
      <c r="DQ326" s="140"/>
      <c r="DR326" s="117"/>
      <c r="DS326" s="117"/>
      <c r="DT326" s="117">
        <v>45051</v>
      </c>
      <c r="DU326" s="117">
        <v>45051</v>
      </c>
      <c r="DV326" s="117"/>
      <c r="DW326" s="117">
        <v>45051</v>
      </c>
      <c r="DX326" s="133">
        <v>100</v>
      </c>
      <c r="DY326" s="117">
        <v>45051</v>
      </c>
      <c r="DZ326" s="117"/>
      <c r="EA326" s="117">
        <v>45044</v>
      </c>
      <c r="EB326" s="117">
        <v>45044</v>
      </c>
      <c r="EC326" s="117"/>
      <c r="ED326" s="117">
        <v>45044</v>
      </c>
      <c r="EE326" s="116">
        <v>100</v>
      </c>
      <c r="EF326" s="117">
        <v>45044</v>
      </c>
      <c r="EG326" s="117" t="s">
        <v>4594</v>
      </c>
      <c r="EH326" s="117">
        <v>45044</v>
      </c>
      <c r="EI326" s="117">
        <v>45044</v>
      </c>
      <c r="EJ326" s="117">
        <v>45044</v>
      </c>
      <c r="EK326" s="117">
        <v>45045</v>
      </c>
      <c r="EL326" s="116">
        <v>60</v>
      </c>
      <c r="EM326" s="117"/>
      <c r="EN326" s="122" t="s">
        <v>4594</v>
      </c>
      <c r="EO326" s="141"/>
      <c r="EP326" s="141"/>
      <c r="EQ326" s="141"/>
      <c r="ER326" s="141"/>
      <c r="ES326" s="141"/>
      <c r="ET326" s="141"/>
      <c r="EU326" s="141"/>
      <c r="EV326" s="117"/>
      <c r="EW326" s="117"/>
      <c r="EX326" s="117"/>
      <c r="EY326" s="117"/>
      <c r="EZ326" s="117"/>
      <c r="FA326" s="117"/>
      <c r="FB326" s="117"/>
      <c r="FC326" s="117"/>
      <c r="FD326" s="117"/>
      <c r="FE326" s="117"/>
      <c r="FF326" s="117"/>
      <c r="FG326" s="133"/>
      <c r="FH326" s="133"/>
      <c r="FI326" s="117"/>
      <c r="FJ326" s="142"/>
      <c r="FK326" s="142"/>
      <c r="FL326" s="143"/>
      <c r="FM326" s="143"/>
      <c r="FN326" s="139"/>
      <c r="FO326" s="142"/>
      <c r="FP326" s="142"/>
      <c r="FQ326" s="143"/>
      <c r="FR326" s="143"/>
      <c r="FS326" s="139"/>
    </row>
    <row r="327" spans="1:175" ht="20.100000000000001" customHeight="1" x14ac:dyDescent="0.5">
      <c r="A327" s="109">
        <v>326</v>
      </c>
      <c r="B327" s="109" t="s">
        <v>3361</v>
      </c>
      <c r="C327" s="109">
        <v>40</v>
      </c>
      <c r="D327" s="367" t="s">
        <v>3372</v>
      </c>
      <c r="E327" s="110" t="s">
        <v>912</v>
      </c>
      <c r="F327" s="110" t="s">
        <v>1561</v>
      </c>
      <c r="G327" s="111" t="s">
        <v>179</v>
      </c>
      <c r="H327" s="110" t="s">
        <v>1997</v>
      </c>
      <c r="I327" s="110" t="s">
        <v>1997</v>
      </c>
      <c r="J327" s="110"/>
      <c r="K327" s="111" t="s">
        <v>3658</v>
      </c>
      <c r="L327" s="111" t="s">
        <v>1959</v>
      </c>
      <c r="M327" s="111" t="s">
        <v>912</v>
      </c>
      <c r="N327" s="111" t="s">
        <v>1565</v>
      </c>
      <c r="O327" s="111" t="s">
        <v>3659</v>
      </c>
      <c r="P327" s="113">
        <v>15.778518999999999</v>
      </c>
      <c r="Q327" s="113">
        <v>99.524249999999995</v>
      </c>
      <c r="R327" s="114" t="s">
        <v>3660</v>
      </c>
      <c r="S327" s="114" t="s">
        <v>3661</v>
      </c>
      <c r="T327" s="115"/>
      <c r="U327" s="115"/>
      <c r="V327" s="115"/>
      <c r="W327" s="115" t="s">
        <v>3661</v>
      </c>
      <c r="X327" s="115"/>
      <c r="Y327" s="115"/>
      <c r="Z327" s="181"/>
      <c r="AA327" s="181"/>
      <c r="AB327" s="115"/>
      <c r="AC327" s="115"/>
      <c r="AD327" s="166" t="s">
        <v>1948</v>
      </c>
      <c r="AE327" s="166" t="s">
        <v>1949</v>
      </c>
      <c r="AF327" s="117" t="s">
        <v>690</v>
      </c>
      <c r="AG327" s="132">
        <v>44972</v>
      </c>
      <c r="AH327" s="168" t="s">
        <v>691</v>
      </c>
      <c r="AI327" s="118" t="s">
        <v>692</v>
      </c>
      <c r="AJ327" s="145">
        <v>5.8</v>
      </c>
      <c r="AK327" s="146">
        <v>7.5</v>
      </c>
      <c r="AL327" s="146">
        <v>2.7</v>
      </c>
      <c r="AM327" s="146">
        <v>43.5</v>
      </c>
      <c r="AN327" s="147">
        <v>1</v>
      </c>
      <c r="AO327" s="147">
        <v>1</v>
      </c>
      <c r="AP327" s="240"/>
      <c r="AQ327" s="147" t="s">
        <v>848</v>
      </c>
      <c r="AR327" s="147">
        <v>3</v>
      </c>
      <c r="AS327" s="147"/>
      <c r="AT327" s="138">
        <v>44973</v>
      </c>
      <c r="AU327" s="142"/>
      <c r="AV327" s="234" t="s">
        <v>725</v>
      </c>
      <c r="AW327" s="150"/>
      <c r="AX327" s="147" t="s">
        <v>1057</v>
      </c>
      <c r="AY327" s="147"/>
      <c r="AZ327" s="147" t="s">
        <v>1816</v>
      </c>
      <c r="BA327" s="147"/>
      <c r="BB327" s="147" t="s">
        <v>697</v>
      </c>
      <c r="BC327" s="147"/>
      <c r="BD327" s="150"/>
      <c r="BE327" s="150"/>
      <c r="BF327" s="150"/>
      <c r="BG327" s="163" t="s">
        <v>614</v>
      </c>
      <c r="BH327" s="237" t="s">
        <v>1964</v>
      </c>
      <c r="BI327" s="237" t="s">
        <v>701</v>
      </c>
      <c r="BJ327" s="152"/>
      <c r="BK327" s="152"/>
      <c r="BL327" s="153"/>
      <c r="BM327" s="154"/>
      <c r="BN327" s="111" t="s">
        <v>3659</v>
      </c>
      <c r="BO327" s="226" t="s">
        <v>3659</v>
      </c>
      <c r="BP327" s="130"/>
      <c r="BQ327" s="116" t="s">
        <v>704</v>
      </c>
      <c r="BR327" s="116"/>
      <c r="BS327" s="132">
        <v>44972</v>
      </c>
      <c r="BT327" s="133">
        <v>100</v>
      </c>
      <c r="BU327" s="132">
        <v>44972</v>
      </c>
      <c r="BV327" s="132" t="s">
        <v>614</v>
      </c>
      <c r="BW327" s="132" t="s">
        <v>1155</v>
      </c>
      <c r="BX327" s="134"/>
      <c r="BY327" s="134"/>
      <c r="BZ327" s="134"/>
      <c r="CA327" s="132"/>
      <c r="CB327" s="171"/>
      <c r="CC327" s="172"/>
      <c r="CD327" s="172"/>
      <c r="CE327" s="173"/>
      <c r="CF327" s="173"/>
      <c r="CG327" s="173"/>
      <c r="CH327" s="365" t="s">
        <v>3662</v>
      </c>
      <c r="CI327" s="129" t="s">
        <v>701</v>
      </c>
      <c r="CJ327" s="132">
        <v>44986</v>
      </c>
      <c r="CK327" s="132">
        <v>44986</v>
      </c>
      <c r="CL327" s="132"/>
      <c r="CM327" s="132">
        <v>44986</v>
      </c>
      <c r="CN327" s="133">
        <v>100</v>
      </c>
      <c r="CO327" s="132">
        <v>44986</v>
      </c>
      <c r="CP327" s="132"/>
      <c r="CQ327" s="117">
        <v>45043</v>
      </c>
      <c r="CR327" s="117">
        <v>45043</v>
      </c>
      <c r="CS327" s="117"/>
      <c r="CT327" s="117">
        <v>45043</v>
      </c>
      <c r="CU327" s="133">
        <v>100</v>
      </c>
      <c r="CV327" s="117">
        <v>45043</v>
      </c>
      <c r="CW327" s="117"/>
      <c r="CX327" s="147" t="s">
        <v>1057</v>
      </c>
      <c r="CY327" s="147"/>
      <c r="CZ327" s="117">
        <v>45037</v>
      </c>
      <c r="DA327" s="117">
        <v>45037</v>
      </c>
      <c r="DB327" s="117"/>
      <c r="DC327" s="117">
        <v>45037</v>
      </c>
      <c r="DD327" s="133">
        <v>100</v>
      </c>
      <c r="DE327" s="117">
        <v>45037</v>
      </c>
      <c r="DF327" s="138"/>
      <c r="DG327" s="138">
        <v>45023</v>
      </c>
      <c r="DH327" s="139" t="s">
        <v>4387</v>
      </c>
      <c r="DI327" s="117">
        <v>45035</v>
      </c>
      <c r="DJ327" s="117">
        <v>45035</v>
      </c>
      <c r="DK327" s="117">
        <v>45035</v>
      </c>
      <c r="DL327" s="117">
        <v>45035</v>
      </c>
      <c r="DM327" s="117"/>
      <c r="DN327" s="117"/>
      <c r="DO327" s="117"/>
      <c r="DP327" s="117"/>
      <c r="DQ327" s="140"/>
      <c r="DR327" s="117"/>
      <c r="DS327" s="117"/>
      <c r="DT327" s="117">
        <v>45051</v>
      </c>
      <c r="DU327" s="117">
        <v>45051</v>
      </c>
      <c r="DV327" s="117"/>
      <c r="DW327" s="117">
        <v>45051</v>
      </c>
      <c r="DX327" s="133">
        <v>100</v>
      </c>
      <c r="DY327" s="117">
        <v>45051</v>
      </c>
      <c r="DZ327" s="117"/>
      <c r="EA327" s="117"/>
      <c r="EB327" s="117"/>
      <c r="EC327" s="117"/>
      <c r="ED327" s="117"/>
      <c r="EE327" s="116"/>
      <c r="EF327" s="117"/>
      <c r="EG327" s="117"/>
      <c r="EH327" s="117">
        <v>45052</v>
      </c>
      <c r="EI327" s="117">
        <v>45052</v>
      </c>
      <c r="EJ327" s="117">
        <v>45052</v>
      </c>
      <c r="EK327" s="117">
        <v>45053</v>
      </c>
      <c r="EL327" s="116">
        <v>60</v>
      </c>
      <c r="EM327" s="117"/>
      <c r="EN327" s="122" t="s">
        <v>4595</v>
      </c>
      <c r="EO327" s="141"/>
      <c r="EP327" s="141"/>
      <c r="EQ327" s="141"/>
      <c r="ER327" s="141"/>
      <c r="ES327" s="141"/>
      <c r="ET327" s="141"/>
      <c r="EU327" s="141"/>
      <c r="EV327" s="117"/>
      <c r="EW327" s="117"/>
      <c r="EX327" s="117"/>
      <c r="EY327" s="117"/>
      <c r="EZ327" s="117"/>
      <c r="FA327" s="117"/>
      <c r="FB327" s="117"/>
      <c r="FC327" s="117"/>
      <c r="FD327" s="117"/>
      <c r="FE327" s="117"/>
      <c r="FF327" s="117"/>
      <c r="FG327" s="133"/>
      <c r="FH327" s="133"/>
      <c r="FI327" s="117"/>
      <c r="FJ327" s="142"/>
      <c r="FK327" s="142"/>
      <c r="FL327" s="143">
        <v>243354</v>
      </c>
      <c r="FM327" s="143">
        <v>243354</v>
      </c>
      <c r="FN327" s="139" t="s">
        <v>708</v>
      </c>
      <c r="FO327" s="142"/>
      <c r="FP327" s="142"/>
      <c r="FQ327" s="143">
        <v>243354</v>
      </c>
      <c r="FR327" s="143">
        <v>243354</v>
      </c>
      <c r="FS327" s="139" t="s">
        <v>708</v>
      </c>
    </row>
    <row r="328" spans="1:175" ht="20.100000000000001" customHeight="1" x14ac:dyDescent="0.5">
      <c r="A328" s="109">
        <v>327</v>
      </c>
      <c r="B328" s="109" t="s">
        <v>3361</v>
      </c>
      <c r="C328" s="109">
        <v>41</v>
      </c>
      <c r="D328" s="367" t="s">
        <v>3372</v>
      </c>
      <c r="E328" s="110" t="s">
        <v>912</v>
      </c>
      <c r="F328" s="110" t="s">
        <v>1561</v>
      </c>
      <c r="G328" s="111" t="s">
        <v>179</v>
      </c>
      <c r="H328" s="110" t="s">
        <v>1987</v>
      </c>
      <c r="I328" s="110" t="s">
        <v>3663</v>
      </c>
      <c r="J328" s="110"/>
      <c r="K328" s="111" t="s">
        <v>3664</v>
      </c>
      <c r="L328" s="111" t="s">
        <v>1943</v>
      </c>
      <c r="M328" s="111" t="s">
        <v>912</v>
      </c>
      <c r="N328" s="111" t="s">
        <v>1565</v>
      </c>
      <c r="O328" s="111" t="s">
        <v>3666</v>
      </c>
      <c r="P328" s="113">
        <v>15.451325000000001</v>
      </c>
      <c r="Q328" s="113">
        <v>100.481582</v>
      </c>
      <c r="R328" s="114" t="s">
        <v>3667</v>
      </c>
      <c r="S328" s="114" t="s">
        <v>3668</v>
      </c>
      <c r="T328" s="115"/>
      <c r="U328" s="115"/>
      <c r="V328" s="115"/>
      <c r="W328" s="115" t="s">
        <v>3669</v>
      </c>
      <c r="X328" s="115"/>
      <c r="Y328" s="115"/>
      <c r="Z328" s="181"/>
      <c r="AA328" s="181"/>
      <c r="AB328" s="115"/>
      <c r="AC328" s="115"/>
      <c r="AD328" s="166" t="s">
        <v>1948</v>
      </c>
      <c r="AE328" s="166" t="s">
        <v>1949</v>
      </c>
      <c r="AF328" s="117" t="s">
        <v>690</v>
      </c>
      <c r="AG328" s="132">
        <v>44971</v>
      </c>
      <c r="AH328" s="118" t="s">
        <v>691</v>
      </c>
      <c r="AI328" s="118" t="s">
        <v>692</v>
      </c>
      <c r="AJ328" s="145">
        <v>6</v>
      </c>
      <c r="AK328" s="146">
        <v>9</v>
      </c>
      <c r="AL328" s="146">
        <v>3.5</v>
      </c>
      <c r="AM328" s="146">
        <v>54</v>
      </c>
      <c r="AN328" s="147">
        <v>1</v>
      </c>
      <c r="AO328" s="147">
        <v>2</v>
      </c>
      <c r="AP328" s="116" t="s">
        <v>816</v>
      </c>
      <c r="AQ328" s="147" t="s">
        <v>848</v>
      </c>
      <c r="AR328" s="147">
        <v>3</v>
      </c>
      <c r="AS328" s="147"/>
      <c r="AT328" s="138">
        <v>44972</v>
      </c>
      <c r="AU328" s="148" t="s">
        <v>3670</v>
      </c>
      <c r="AV328" s="234" t="s">
        <v>696</v>
      </c>
      <c r="AW328" s="235" t="s">
        <v>1950</v>
      </c>
      <c r="AX328" s="147"/>
      <c r="AY328" s="147"/>
      <c r="AZ328" s="147"/>
      <c r="BA328" s="147"/>
      <c r="BB328" s="147" t="s">
        <v>697</v>
      </c>
      <c r="BC328" s="147"/>
      <c r="BD328" s="235" t="s">
        <v>698</v>
      </c>
      <c r="BE328" s="150"/>
      <c r="BF328" s="150"/>
      <c r="BG328" s="237" t="s">
        <v>699</v>
      </c>
      <c r="BH328" s="237" t="s">
        <v>1964</v>
      </c>
      <c r="BI328" s="237" t="s">
        <v>701</v>
      </c>
      <c r="BJ328" s="152"/>
      <c r="BK328" s="152"/>
      <c r="BL328" s="153"/>
      <c r="BM328" s="154"/>
      <c r="BN328" s="111" t="s">
        <v>3666</v>
      </c>
      <c r="BO328" s="131" t="s">
        <v>3665</v>
      </c>
      <c r="BP328" s="131" t="s">
        <v>703</v>
      </c>
      <c r="BQ328" s="116" t="s">
        <v>704</v>
      </c>
      <c r="BR328" s="116"/>
      <c r="BS328" s="132">
        <v>44971</v>
      </c>
      <c r="BT328" s="133">
        <v>100</v>
      </c>
      <c r="BU328" s="132">
        <v>44971</v>
      </c>
      <c r="BV328" s="132"/>
      <c r="BW328" s="132"/>
      <c r="BX328" s="134"/>
      <c r="BY328" s="134"/>
      <c r="BZ328" s="134"/>
      <c r="CA328" s="132"/>
      <c r="CB328" s="135"/>
      <c r="CC328" s="132"/>
      <c r="CD328" s="132"/>
      <c r="CE328" s="136"/>
      <c r="CF328" s="136"/>
      <c r="CG328" s="136"/>
      <c r="CH328" s="135"/>
      <c r="CI328" s="129" t="s">
        <v>701</v>
      </c>
      <c r="CJ328" s="117">
        <v>45008</v>
      </c>
      <c r="CK328" s="117">
        <v>45008</v>
      </c>
      <c r="CL328" s="132"/>
      <c r="CM328" s="117">
        <v>45008</v>
      </c>
      <c r="CN328" s="133">
        <v>100</v>
      </c>
      <c r="CO328" s="117">
        <v>45008</v>
      </c>
      <c r="CP328" s="117"/>
      <c r="CQ328" s="117">
        <v>45041</v>
      </c>
      <c r="CR328" s="117">
        <v>45041</v>
      </c>
      <c r="CS328" s="117"/>
      <c r="CT328" s="117">
        <v>45041</v>
      </c>
      <c r="CU328" s="133">
        <v>100</v>
      </c>
      <c r="CV328" s="117">
        <v>45041</v>
      </c>
      <c r="CW328" s="117"/>
      <c r="CX328" s="147"/>
      <c r="CY328" s="147"/>
      <c r="CZ328" s="117">
        <v>45008</v>
      </c>
      <c r="DA328" s="117">
        <v>45008</v>
      </c>
      <c r="DB328" s="117"/>
      <c r="DC328" s="117">
        <v>45008</v>
      </c>
      <c r="DD328" s="133">
        <v>100</v>
      </c>
      <c r="DE328" s="117">
        <v>45008</v>
      </c>
      <c r="DF328" s="138"/>
      <c r="DG328" s="138">
        <v>45007</v>
      </c>
      <c r="DH328" s="139" t="s">
        <v>4446</v>
      </c>
      <c r="DI328" s="117">
        <v>45044</v>
      </c>
      <c r="DJ328" s="117">
        <v>45044</v>
      </c>
      <c r="DK328" s="117">
        <v>45044</v>
      </c>
      <c r="DL328" s="117">
        <v>45044</v>
      </c>
      <c r="DM328" s="117"/>
      <c r="DN328" s="117"/>
      <c r="DO328" s="117"/>
      <c r="DP328" s="117"/>
      <c r="DQ328" s="140"/>
      <c r="DR328" s="117"/>
      <c r="DS328" s="117"/>
      <c r="DT328" s="117"/>
      <c r="DU328" s="117"/>
      <c r="DV328" s="117"/>
      <c r="DW328" s="117"/>
      <c r="DX328" s="133"/>
      <c r="DY328" s="117"/>
      <c r="DZ328" s="117"/>
      <c r="EA328" s="117"/>
      <c r="EB328" s="117"/>
      <c r="EC328" s="117"/>
      <c r="ED328" s="117"/>
      <c r="EE328" s="116"/>
      <c r="EF328" s="117"/>
      <c r="EG328" s="117"/>
      <c r="EH328" s="117">
        <v>45050</v>
      </c>
      <c r="EI328" s="117">
        <v>45050</v>
      </c>
      <c r="EJ328" s="117">
        <v>45050</v>
      </c>
      <c r="EK328" s="117">
        <v>45051</v>
      </c>
      <c r="EL328" s="116">
        <v>60</v>
      </c>
      <c r="EM328" s="117"/>
      <c r="EN328" s="122" t="s">
        <v>4596</v>
      </c>
      <c r="EO328" s="141"/>
      <c r="EP328" s="141"/>
      <c r="EQ328" s="141"/>
      <c r="ER328" s="141"/>
      <c r="ES328" s="141"/>
      <c r="ET328" s="141"/>
      <c r="EU328" s="141"/>
      <c r="EV328" s="117"/>
      <c r="EW328" s="117"/>
      <c r="EX328" s="117"/>
      <c r="EY328" s="117"/>
      <c r="EZ328" s="117"/>
      <c r="FA328" s="117"/>
      <c r="FB328" s="117"/>
      <c r="FC328" s="117"/>
      <c r="FD328" s="117"/>
      <c r="FE328" s="117"/>
      <c r="FF328" s="117"/>
      <c r="FG328" s="133"/>
      <c r="FH328" s="133"/>
      <c r="FI328" s="117"/>
      <c r="FJ328" s="142"/>
      <c r="FK328" s="142"/>
      <c r="FL328" s="143"/>
      <c r="FM328" s="143"/>
      <c r="FN328" s="139"/>
      <c r="FO328" s="142"/>
      <c r="FP328" s="142"/>
      <c r="FQ328" s="143"/>
      <c r="FR328" s="143"/>
      <c r="FS328" s="139"/>
    </row>
    <row r="329" spans="1:175" ht="20.100000000000001" customHeight="1" x14ac:dyDescent="0.5">
      <c r="A329" s="109">
        <v>328</v>
      </c>
      <c r="B329" s="109" t="s">
        <v>3361</v>
      </c>
      <c r="C329" s="109">
        <v>42</v>
      </c>
      <c r="D329" s="367" t="s">
        <v>3372</v>
      </c>
      <c r="E329" s="110" t="s">
        <v>912</v>
      </c>
      <c r="F329" s="110" t="s">
        <v>1561</v>
      </c>
      <c r="G329" s="111" t="s">
        <v>179</v>
      </c>
      <c r="H329" s="110" t="s">
        <v>1965</v>
      </c>
      <c r="I329" s="110" t="s">
        <v>3671</v>
      </c>
      <c r="J329" s="110"/>
      <c r="K329" s="111" t="s">
        <v>3672</v>
      </c>
      <c r="L329" s="111" t="s">
        <v>1943</v>
      </c>
      <c r="M329" s="111" t="s">
        <v>912</v>
      </c>
      <c r="N329" s="111" t="s">
        <v>1565</v>
      </c>
      <c r="O329" s="209" t="s">
        <v>4597</v>
      </c>
      <c r="P329" s="113">
        <v>15.352095</v>
      </c>
      <c r="Q329" s="113">
        <v>100.315718</v>
      </c>
      <c r="R329" s="114" t="s">
        <v>3674</v>
      </c>
      <c r="S329" s="114" t="s">
        <v>3675</v>
      </c>
      <c r="T329" s="115"/>
      <c r="U329" s="115"/>
      <c r="V329" s="115"/>
      <c r="W329" s="371" t="s">
        <v>3676</v>
      </c>
      <c r="X329" s="371" t="s">
        <v>4598</v>
      </c>
      <c r="Y329" s="115" t="s">
        <v>4599</v>
      </c>
      <c r="Z329" s="181">
        <v>15.8843888965401</v>
      </c>
      <c r="AA329" s="181">
        <v>100.51967250817999</v>
      </c>
      <c r="AB329" s="371" t="s">
        <v>4600</v>
      </c>
      <c r="AC329" s="371" t="s">
        <v>4601</v>
      </c>
      <c r="AD329" s="166" t="s">
        <v>1948</v>
      </c>
      <c r="AE329" s="166" t="s">
        <v>1949</v>
      </c>
      <c r="AF329" s="117" t="s">
        <v>690</v>
      </c>
      <c r="AG329" s="132">
        <v>44964</v>
      </c>
      <c r="AH329" s="168" t="s">
        <v>691</v>
      </c>
      <c r="AI329" s="118" t="s">
        <v>692</v>
      </c>
      <c r="AJ329" s="145">
        <v>6</v>
      </c>
      <c r="AK329" s="146">
        <v>9</v>
      </c>
      <c r="AL329" s="146">
        <v>3.4</v>
      </c>
      <c r="AM329" s="146">
        <v>54</v>
      </c>
      <c r="AN329" s="147">
        <v>1</v>
      </c>
      <c r="AO329" s="147">
        <v>2</v>
      </c>
      <c r="AP329" s="240" t="s">
        <v>1619</v>
      </c>
      <c r="AQ329" s="147" t="s">
        <v>1368</v>
      </c>
      <c r="AR329" s="147">
        <v>3</v>
      </c>
      <c r="AS329" s="147"/>
      <c r="AT329" s="138">
        <v>44964</v>
      </c>
      <c r="AU329" s="294" t="s">
        <v>1572</v>
      </c>
      <c r="AV329" s="234" t="s">
        <v>696</v>
      </c>
      <c r="AW329" s="235" t="s">
        <v>3625</v>
      </c>
      <c r="AX329" s="236"/>
      <c r="AY329" s="236"/>
      <c r="AZ329" s="236"/>
      <c r="BA329" s="236"/>
      <c r="BB329" s="236"/>
      <c r="BC329" s="236"/>
      <c r="BD329" s="235" t="s">
        <v>698</v>
      </c>
      <c r="BE329" s="235"/>
      <c r="BF329" s="235"/>
      <c r="BG329" s="237" t="s">
        <v>699</v>
      </c>
      <c r="BH329" s="237" t="s">
        <v>1964</v>
      </c>
      <c r="BI329" s="237" t="s">
        <v>701</v>
      </c>
      <c r="BJ329" s="238"/>
      <c r="BK329" s="238"/>
      <c r="BL329" s="153"/>
      <c r="BM329" s="154"/>
      <c r="BN329" s="111" t="s">
        <v>3677</v>
      </c>
      <c r="BO329" s="226" t="s">
        <v>4598</v>
      </c>
      <c r="BP329" s="130" t="s">
        <v>4507</v>
      </c>
      <c r="BQ329" s="116" t="s">
        <v>704</v>
      </c>
      <c r="BR329" s="116"/>
      <c r="BS329" s="132">
        <v>44964</v>
      </c>
      <c r="BT329" s="133">
        <v>100</v>
      </c>
      <c r="BU329" s="132">
        <v>44964</v>
      </c>
      <c r="BV329" s="132"/>
      <c r="BW329" s="132"/>
      <c r="BX329" s="134"/>
      <c r="BY329" s="134"/>
      <c r="BZ329" s="134"/>
      <c r="CA329" s="132" t="s">
        <v>1377</v>
      </c>
      <c r="CB329" s="135" t="s">
        <v>4598</v>
      </c>
      <c r="CC329" s="132"/>
      <c r="CD329" s="132"/>
      <c r="CE329" s="136"/>
      <c r="CF329" s="136"/>
      <c r="CG329" s="136"/>
      <c r="CH329" s="135"/>
      <c r="CI329" s="129" t="s">
        <v>701</v>
      </c>
      <c r="CJ329" s="117">
        <v>45036</v>
      </c>
      <c r="CK329" s="117">
        <v>45036</v>
      </c>
      <c r="CL329" s="132"/>
      <c r="CM329" s="117">
        <v>45036</v>
      </c>
      <c r="CN329" s="133">
        <v>100</v>
      </c>
      <c r="CO329" s="117">
        <v>45036</v>
      </c>
      <c r="CP329" s="117"/>
      <c r="CQ329" s="137" t="s">
        <v>706</v>
      </c>
      <c r="CR329" s="132"/>
      <c r="CS329" s="117"/>
      <c r="CT329" s="132"/>
      <c r="CU329" s="133"/>
      <c r="CV329" s="137" t="s">
        <v>4382</v>
      </c>
      <c r="CW329" s="117"/>
      <c r="CX329" s="236"/>
      <c r="CY329" s="236"/>
      <c r="CZ329" s="117">
        <v>45035</v>
      </c>
      <c r="DA329" s="117">
        <v>45035</v>
      </c>
      <c r="DB329" s="117"/>
      <c r="DC329" s="117">
        <v>45035</v>
      </c>
      <c r="DD329" s="133">
        <v>100</v>
      </c>
      <c r="DE329" s="117">
        <v>45035</v>
      </c>
      <c r="DF329" s="138"/>
      <c r="DG329" s="138">
        <v>45007</v>
      </c>
      <c r="DH329" s="139" t="s">
        <v>4446</v>
      </c>
      <c r="DI329" s="117">
        <v>45044</v>
      </c>
      <c r="DJ329" s="117">
        <v>45044</v>
      </c>
      <c r="DK329" s="117">
        <v>45044</v>
      </c>
      <c r="DL329" s="117">
        <v>45044</v>
      </c>
      <c r="DM329" s="117"/>
      <c r="DN329" s="117"/>
      <c r="DO329" s="117"/>
      <c r="DP329" s="117"/>
      <c r="DQ329" s="140"/>
      <c r="DR329" s="117"/>
      <c r="DS329" s="117"/>
      <c r="DT329" s="117">
        <v>45053</v>
      </c>
      <c r="DU329" s="117">
        <v>45053</v>
      </c>
      <c r="DV329" s="117"/>
      <c r="DW329" s="117">
        <v>45053</v>
      </c>
      <c r="DX329" s="133">
        <v>100</v>
      </c>
      <c r="DY329" s="117">
        <v>45053</v>
      </c>
      <c r="DZ329" s="117"/>
      <c r="EA329" s="117"/>
      <c r="EB329" s="117"/>
      <c r="EC329" s="117"/>
      <c r="ED329" s="117"/>
      <c r="EE329" s="116"/>
      <c r="EF329" s="117"/>
      <c r="EG329" s="117"/>
      <c r="EH329" s="117">
        <v>45050</v>
      </c>
      <c r="EI329" s="117">
        <v>45050</v>
      </c>
      <c r="EJ329" s="117">
        <v>45050</v>
      </c>
      <c r="EK329" s="117">
        <v>45051</v>
      </c>
      <c r="EL329" s="116">
        <v>60</v>
      </c>
      <c r="EM329" s="117"/>
      <c r="EN329" s="122" t="s">
        <v>4602</v>
      </c>
      <c r="EO329" s="141"/>
      <c r="EP329" s="141"/>
      <c r="EQ329" s="141"/>
      <c r="ER329" s="141"/>
      <c r="ES329" s="141"/>
      <c r="ET329" s="141"/>
      <c r="EU329" s="141"/>
      <c r="EV329" s="117"/>
      <c r="EW329" s="117"/>
      <c r="EX329" s="117"/>
      <c r="EY329" s="117"/>
      <c r="EZ329" s="117"/>
      <c r="FA329" s="117"/>
      <c r="FB329" s="117"/>
      <c r="FC329" s="117"/>
      <c r="FD329" s="117"/>
      <c r="FE329" s="117"/>
      <c r="FF329" s="117"/>
      <c r="FG329" s="133"/>
      <c r="FH329" s="133"/>
      <c r="FI329" s="117"/>
      <c r="FJ329" s="142"/>
      <c r="FK329" s="142"/>
      <c r="FL329" s="143">
        <v>243354</v>
      </c>
      <c r="FM329" s="143">
        <v>243354</v>
      </c>
      <c r="FN329" s="139" t="s">
        <v>708</v>
      </c>
      <c r="FO329" s="142"/>
      <c r="FP329" s="142"/>
      <c r="FQ329" s="143">
        <v>243354</v>
      </c>
      <c r="FR329" s="143">
        <v>243354</v>
      </c>
      <c r="FS329" s="139" t="s">
        <v>708</v>
      </c>
    </row>
    <row r="330" spans="1:175" ht="20.100000000000001" customHeight="1" x14ac:dyDescent="0.5">
      <c r="A330" s="109">
        <v>329</v>
      </c>
      <c r="B330" s="109" t="s">
        <v>3361</v>
      </c>
      <c r="C330" s="109">
        <v>43</v>
      </c>
      <c r="D330" s="367" t="s">
        <v>3372</v>
      </c>
      <c r="E330" s="110" t="s">
        <v>912</v>
      </c>
      <c r="F330" s="110" t="s">
        <v>1561</v>
      </c>
      <c r="G330" s="111" t="s">
        <v>179</v>
      </c>
      <c r="H330" s="110" t="s">
        <v>2044</v>
      </c>
      <c r="I330" s="110" t="s">
        <v>3678</v>
      </c>
      <c r="J330" s="110"/>
      <c r="K330" s="111" t="s">
        <v>3679</v>
      </c>
      <c r="L330" s="111" t="s">
        <v>1943</v>
      </c>
      <c r="M330" s="111" t="s">
        <v>912</v>
      </c>
      <c r="N330" s="111" t="s">
        <v>1565</v>
      </c>
      <c r="O330" s="111" t="s">
        <v>3680</v>
      </c>
      <c r="P330" s="113">
        <v>15.621169999999999</v>
      </c>
      <c r="Q330" s="113">
        <v>100.271355</v>
      </c>
      <c r="R330" s="114" t="s">
        <v>3681</v>
      </c>
      <c r="S330" s="114" t="s">
        <v>3682</v>
      </c>
      <c r="T330" s="115"/>
      <c r="U330" s="115"/>
      <c r="V330" s="115"/>
      <c r="W330" s="115" t="s">
        <v>3682</v>
      </c>
      <c r="X330" s="115"/>
      <c r="Y330" s="115"/>
      <c r="Z330" s="181"/>
      <c r="AA330" s="181"/>
      <c r="AB330" s="115"/>
      <c r="AC330" s="115"/>
      <c r="AD330" s="166" t="s">
        <v>1948</v>
      </c>
      <c r="AE330" s="166" t="s">
        <v>1949</v>
      </c>
      <c r="AF330" s="117" t="s">
        <v>690</v>
      </c>
      <c r="AG330" s="132">
        <v>44966</v>
      </c>
      <c r="AH330" s="168" t="s">
        <v>691</v>
      </c>
      <c r="AI330" s="118" t="s">
        <v>692</v>
      </c>
      <c r="AJ330" s="145">
        <v>6</v>
      </c>
      <c r="AK330" s="146">
        <v>9</v>
      </c>
      <c r="AL330" s="146">
        <v>3</v>
      </c>
      <c r="AM330" s="146">
        <v>54</v>
      </c>
      <c r="AN330" s="147">
        <v>1</v>
      </c>
      <c r="AO330" s="147"/>
      <c r="AP330" s="116" t="s">
        <v>3683</v>
      </c>
      <c r="AQ330" s="326" t="s">
        <v>1963</v>
      </c>
      <c r="AR330" s="147">
        <v>1</v>
      </c>
      <c r="AS330" s="147"/>
      <c r="AT330" s="138">
        <v>44970</v>
      </c>
      <c r="AU330" s="148" t="s">
        <v>1316</v>
      </c>
      <c r="AV330" s="234" t="s">
        <v>696</v>
      </c>
      <c r="AW330" s="235" t="s">
        <v>3625</v>
      </c>
      <c r="AX330" s="147"/>
      <c r="AY330" s="147"/>
      <c r="AZ330" s="147" t="s">
        <v>1816</v>
      </c>
      <c r="BA330" s="147"/>
      <c r="BB330" s="147" t="s">
        <v>697</v>
      </c>
      <c r="BC330" s="147" t="s">
        <v>697</v>
      </c>
      <c r="BD330" s="150"/>
      <c r="BE330" s="150"/>
      <c r="BF330" s="150"/>
      <c r="BG330" s="237" t="s">
        <v>699</v>
      </c>
      <c r="BH330" s="163" t="s">
        <v>1964</v>
      </c>
      <c r="BI330" s="237" t="s">
        <v>701</v>
      </c>
      <c r="BJ330" s="152"/>
      <c r="BK330" s="152"/>
      <c r="BL330" s="153"/>
      <c r="BM330" s="154"/>
      <c r="BN330" s="111" t="s">
        <v>3680</v>
      </c>
      <c r="BO330" s="226" t="s">
        <v>3680</v>
      </c>
      <c r="BP330" s="130"/>
      <c r="BQ330" s="116" t="s">
        <v>704</v>
      </c>
      <c r="BR330" s="116"/>
      <c r="BS330" s="132">
        <v>44966</v>
      </c>
      <c r="BT330" s="133">
        <v>100</v>
      </c>
      <c r="BU330" s="132">
        <v>44966</v>
      </c>
      <c r="BV330" s="132"/>
      <c r="BW330" s="132"/>
      <c r="BX330" s="134"/>
      <c r="BY330" s="134"/>
      <c r="BZ330" s="134"/>
      <c r="CA330" s="132"/>
      <c r="CB330" s="135"/>
      <c r="CC330" s="132"/>
      <c r="CD330" s="132"/>
      <c r="CE330" s="136"/>
      <c r="CF330" s="136"/>
      <c r="CG330" s="136"/>
      <c r="CH330" s="135"/>
      <c r="CI330" s="129" t="s">
        <v>701</v>
      </c>
      <c r="CJ330" s="117">
        <v>45019</v>
      </c>
      <c r="CK330" s="117">
        <v>45019</v>
      </c>
      <c r="CL330" s="117"/>
      <c r="CM330" s="117">
        <v>45019</v>
      </c>
      <c r="CN330" s="133">
        <v>100</v>
      </c>
      <c r="CO330" s="117">
        <v>45019</v>
      </c>
      <c r="CP330" s="117"/>
      <c r="CQ330" s="137" t="s">
        <v>706</v>
      </c>
      <c r="CR330" s="132"/>
      <c r="CS330" s="117"/>
      <c r="CT330" s="132"/>
      <c r="CU330" s="133"/>
      <c r="CV330" s="137" t="s">
        <v>4382</v>
      </c>
      <c r="CW330" s="117"/>
      <c r="CX330" s="147"/>
      <c r="CY330" s="147"/>
      <c r="CZ330" s="117">
        <v>45019</v>
      </c>
      <c r="DA330" s="117">
        <v>45019</v>
      </c>
      <c r="DB330" s="117"/>
      <c r="DC330" s="117">
        <v>45019</v>
      </c>
      <c r="DD330" s="133">
        <v>100</v>
      </c>
      <c r="DE330" s="117">
        <v>45019</v>
      </c>
      <c r="DF330" s="138"/>
      <c r="DG330" s="138">
        <v>45007</v>
      </c>
      <c r="DH330" s="139" t="s">
        <v>4446</v>
      </c>
      <c r="DI330" s="117">
        <v>45019</v>
      </c>
      <c r="DJ330" s="117">
        <v>45019</v>
      </c>
      <c r="DK330" s="117">
        <v>45019</v>
      </c>
      <c r="DL330" s="117">
        <v>45019</v>
      </c>
      <c r="DM330" s="117"/>
      <c r="DN330" s="117"/>
      <c r="DO330" s="117"/>
      <c r="DP330" s="117"/>
      <c r="DQ330" s="140"/>
      <c r="DR330" s="117"/>
      <c r="DS330" s="117"/>
      <c r="DT330" s="117">
        <v>45053</v>
      </c>
      <c r="DU330" s="117">
        <v>45053</v>
      </c>
      <c r="DV330" s="117"/>
      <c r="DW330" s="117">
        <v>45053</v>
      </c>
      <c r="DX330" s="133">
        <v>100</v>
      </c>
      <c r="DY330" s="117">
        <v>45053</v>
      </c>
      <c r="DZ330" s="117"/>
      <c r="EA330" s="117"/>
      <c r="EB330" s="117"/>
      <c r="EC330" s="117"/>
      <c r="ED330" s="117"/>
      <c r="EE330" s="116"/>
      <c r="EF330" s="117"/>
      <c r="EG330" s="117"/>
      <c r="EH330" s="117">
        <v>45052</v>
      </c>
      <c r="EI330" s="117">
        <v>45052</v>
      </c>
      <c r="EJ330" s="117">
        <v>45052</v>
      </c>
      <c r="EK330" s="117">
        <v>45053</v>
      </c>
      <c r="EL330" s="116">
        <v>60</v>
      </c>
      <c r="EM330" s="117"/>
      <c r="EN330" s="122" t="s">
        <v>4453</v>
      </c>
      <c r="EO330" s="141"/>
      <c r="EP330" s="141"/>
      <c r="EQ330" s="141"/>
      <c r="ER330" s="141"/>
      <c r="ES330" s="141"/>
      <c r="ET330" s="141"/>
      <c r="EU330" s="141"/>
      <c r="EV330" s="117"/>
      <c r="EW330" s="117"/>
      <c r="EX330" s="117"/>
      <c r="EY330" s="117"/>
      <c r="EZ330" s="117"/>
      <c r="FA330" s="117"/>
      <c r="FB330" s="117"/>
      <c r="FC330" s="117"/>
      <c r="FD330" s="117"/>
      <c r="FE330" s="117"/>
      <c r="FF330" s="117"/>
      <c r="FG330" s="133"/>
      <c r="FH330" s="133"/>
      <c r="FI330" s="117"/>
      <c r="FJ330" s="142"/>
      <c r="FK330" s="142"/>
      <c r="FL330" s="143"/>
      <c r="FM330" s="143"/>
      <c r="FN330" s="139"/>
      <c r="FO330" s="142"/>
      <c r="FP330" s="142"/>
      <c r="FQ330" s="143"/>
      <c r="FR330" s="143"/>
      <c r="FS330" s="139"/>
    </row>
    <row r="331" spans="1:175" ht="20.100000000000001" customHeight="1" x14ac:dyDescent="0.5">
      <c r="A331" s="109">
        <v>330</v>
      </c>
      <c r="B331" s="109" t="s">
        <v>3361</v>
      </c>
      <c r="C331" s="109">
        <v>44</v>
      </c>
      <c r="D331" s="367" t="s">
        <v>3372</v>
      </c>
      <c r="E331" s="110" t="s">
        <v>912</v>
      </c>
      <c r="F331" s="110" t="s">
        <v>1561</v>
      </c>
      <c r="G331" s="111" t="s">
        <v>179</v>
      </c>
      <c r="H331" s="110" t="s">
        <v>2031</v>
      </c>
      <c r="I331" s="110" t="s">
        <v>3684</v>
      </c>
      <c r="J331" s="110"/>
      <c r="K331" s="111" t="s">
        <v>3685</v>
      </c>
      <c r="L331" s="111" t="s">
        <v>1943</v>
      </c>
      <c r="M331" s="111" t="s">
        <v>912</v>
      </c>
      <c r="N331" s="111" t="s">
        <v>1565</v>
      </c>
      <c r="O331" s="111" t="s">
        <v>3686</v>
      </c>
      <c r="P331" s="113">
        <v>15.427249</v>
      </c>
      <c r="Q331" s="113">
        <v>100.564685</v>
      </c>
      <c r="R331" s="114" t="s">
        <v>3687</v>
      </c>
      <c r="S331" s="114" t="s">
        <v>3688</v>
      </c>
      <c r="T331" s="115" t="s">
        <v>3689</v>
      </c>
      <c r="U331" s="115" t="s">
        <v>3690</v>
      </c>
      <c r="V331" s="115"/>
      <c r="W331" s="115" t="s">
        <v>3691</v>
      </c>
      <c r="X331" s="115"/>
      <c r="Y331" s="115"/>
      <c r="Z331" s="181"/>
      <c r="AA331" s="181"/>
      <c r="AB331" s="115"/>
      <c r="AC331" s="115"/>
      <c r="AD331" s="166" t="s">
        <v>1948</v>
      </c>
      <c r="AE331" s="166" t="s">
        <v>1949</v>
      </c>
      <c r="AF331" s="117" t="s">
        <v>690</v>
      </c>
      <c r="AG331" s="132">
        <v>44971</v>
      </c>
      <c r="AH331" s="118" t="s">
        <v>691</v>
      </c>
      <c r="AI331" s="118" t="s">
        <v>692</v>
      </c>
      <c r="AJ331" s="145">
        <v>6</v>
      </c>
      <c r="AK331" s="146">
        <v>9</v>
      </c>
      <c r="AL331" s="146">
        <v>3.4</v>
      </c>
      <c r="AM331" s="146">
        <v>54</v>
      </c>
      <c r="AN331" s="147">
        <v>1</v>
      </c>
      <c r="AO331" s="147">
        <v>1</v>
      </c>
      <c r="AP331" s="240"/>
      <c r="AQ331" s="147" t="s">
        <v>752</v>
      </c>
      <c r="AR331" s="147">
        <v>1</v>
      </c>
      <c r="AS331" s="147"/>
      <c r="AT331" s="138">
        <v>44972</v>
      </c>
      <c r="AU331" s="142"/>
      <c r="AV331" s="234" t="s">
        <v>725</v>
      </c>
      <c r="AW331" s="235" t="s">
        <v>3625</v>
      </c>
      <c r="AX331" s="147" t="s">
        <v>1057</v>
      </c>
      <c r="AY331" s="147"/>
      <c r="AZ331" s="147"/>
      <c r="BA331" s="147"/>
      <c r="BB331" s="147" t="s">
        <v>697</v>
      </c>
      <c r="BC331" s="147"/>
      <c r="BD331" s="150" t="s">
        <v>698</v>
      </c>
      <c r="BE331" s="150"/>
      <c r="BF331" s="150"/>
      <c r="BG331" s="237" t="s">
        <v>699</v>
      </c>
      <c r="BH331" s="262" t="s">
        <v>1964</v>
      </c>
      <c r="BI331" s="237" t="s">
        <v>701</v>
      </c>
      <c r="BJ331" s="152"/>
      <c r="BK331" s="152"/>
      <c r="BL331" s="153"/>
      <c r="BM331" s="154"/>
      <c r="BN331" s="111" t="s">
        <v>3686</v>
      </c>
      <c r="BO331" s="226" t="s">
        <v>3686</v>
      </c>
      <c r="BP331" s="130"/>
      <c r="BQ331" s="116" t="s">
        <v>704</v>
      </c>
      <c r="BR331" s="116"/>
      <c r="BS331" s="132">
        <v>44971</v>
      </c>
      <c r="BT331" s="133">
        <v>100</v>
      </c>
      <c r="BU331" s="132">
        <v>44971</v>
      </c>
      <c r="BV331" s="132"/>
      <c r="BW331" s="132"/>
      <c r="BX331" s="134"/>
      <c r="BY331" s="134"/>
      <c r="BZ331" s="134"/>
      <c r="CA331" s="132"/>
      <c r="CB331" s="135"/>
      <c r="CC331" s="132"/>
      <c r="CD331" s="132"/>
      <c r="CE331" s="136"/>
      <c r="CF331" s="136"/>
      <c r="CG331" s="136"/>
      <c r="CH331" s="135"/>
      <c r="CI331" s="129" t="s">
        <v>701</v>
      </c>
      <c r="CJ331" s="132">
        <v>44986</v>
      </c>
      <c r="CK331" s="132">
        <v>44986</v>
      </c>
      <c r="CL331" s="132"/>
      <c r="CM331" s="132">
        <v>44986</v>
      </c>
      <c r="CN331" s="133">
        <v>100</v>
      </c>
      <c r="CO331" s="132">
        <v>44986</v>
      </c>
      <c r="CP331" s="132"/>
      <c r="CQ331" s="117">
        <v>45041</v>
      </c>
      <c r="CR331" s="117">
        <v>45041</v>
      </c>
      <c r="CS331" s="117"/>
      <c r="CT331" s="117">
        <v>45041</v>
      </c>
      <c r="CU331" s="133">
        <v>100</v>
      </c>
      <c r="CV331" s="117">
        <v>45041</v>
      </c>
      <c r="CW331" s="117"/>
      <c r="CX331" s="147" t="s">
        <v>1057</v>
      </c>
      <c r="CY331" s="147"/>
      <c r="CZ331" s="117">
        <v>45007</v>
      </c>
      <c r="DA331" s="117">
        <v>45007</v>
      </c>
      <c r="DB331" s="117"/>
      <c r="DC331" s="117">
        <v>45007</v>
      </c>
      <c r="DD331" s="133">
        <v>100</v>
      </c>
      <c r="DE331" s="117">
        <v>45007</v>
      </c>
      <c r="DF331" s="138"/>
      <c r="DG331" s="138">
        <v>45007</v>
      </c>
      <c r="DH331" s="139" t="s">
        <v>4446</v>
      </c>
      <c r="DI331" s="117">
        <v>45035</v>
      </c>
      <c r="DJ331" s="117">
        <v>45035</v>
      </c>
      <c r="DK331" s="117">
        <v>45035</v>
      </c>
      <c r="DL331" s="117">
        <v>45035</v>
      </c>
      <c r="DM331" s="117"/>
      <c r="DN331" s="117"/>
      <c r="DO331" s="117"/>
      <c r="DP331" s="117"/>
      <c r="DQ331" s="140"/>
      <c r="DR331" s="117"/>
      <c r="DS331" s="117"/>
      <c r="DT331" s="117">
        <v>45055</v>
      </c>
      <c r="DU331" s="117">
        <v>45055</v>
      </c>
      <c r="DV331" s="117"/>
      <c r="DW331" s="117">
        <v>45055</v>
      </c>
      <c r="DX331" s="133">
        <v>100</v>
      </c>
      <c r="DY331" s="117">
        <v>45055</v>
      </c>
      <c r="DZ331" s="117"/>
      <c r="EA331" s="117"/>
      <c r="EB331" s="117"/>
      <c r="EC331" s="117"/>
      <c r="ED331" s="117"/>
      <c r="EE331" s="116"/>
      <c r="EF331" s="117"/>
      <c r="EG331" s="117"/>
      <c r="EH331" s="117">
        <v>45050</v>
      </c>
      <c r="EI331" s="117">
        <v>45050</v>
      </c>
      <c r="EJ331" s="117">
        <v>45050</v>
      </c>
      <c r="EK331" s="117">
        <v>45051</v>
      </c>
      <c r="EL331" s="116">
        <v>60</v>
      </c>
      <c r="EM331" s="117"/>
      <c r="EN331" s="122" t="s">
        <v>4483</v>
      </c>
      <c r="EO331" s="141"/>
      <c r="EP331" s="141"/>
      <c r="EQ331" s="141"/>
      <c r="ER331" s="141"/>
      <c r="ES331" s="141"/>
      <c r="ET331" s="141"/>
      <c r="EU331" s="141"/>
      <c r="EV331" s="117"/>
      <c r="EW331" s="117"/>
      <c r="EX331" s="117"/>
      <c r="EY331" s="117"/>
      <c r="EZ331" s="117"/>
      <c r="FA331" s="117"/>
      <c r="FB331" s="117"/>
      <c r="FC331" s="117"/>
      <c r="FD331" s="117"/>
      <c r="FE331" s="117"/>
      <c r="FF331" s="117"/>
      <c r="FG331" s="133"/>
      <c r="FH331" s="133"/>
      <c r="FI331" s="117"/>
      <c r="FJ331" s="142"/>
      <c r="FK331" s="142"/>
      <c r="FL331" s="143"/>
      <c r="FM331" s="143"/>
      <c r="FN331" s="139"/>
      <c r="FO331" s="142"/>
      <c r="FP331" s="142"/>
      <c r="FQ331" s="143"/>
      <c r="FR331" s="143"/>
      <c r="FS331" s="139"/>
    </row>
    <row r="332" spans="1:175" ht="20.100000000000001" customHeight="1" x14ac:dyDescent="0.5">
      <c r="A332" s="109">
        <v>331</v>
      </c>
      <c r="B332" s="109" t="s">
        <v>3361</v>
      </c>
      <c r="C332" s="109">
        <v>45</v>
      </c>
      <c r="D332" s="367" t="s">
        <v>3372</v>
      </c>
      <c r="E332" s="110" t="s">
        <v>912</v>
      </c>
      <c r="F332" s="110" t="s">
        <v>1561</v>
      </c>
      <c r="G332" s="111" t="s">
        <v>179</v>
      </c>
      <c r="H332" s="110" t="s">
        <v>1940</v>
      </c>
      <c r="I332" s="110" t="s">
        <v>3692</v>
      </c>
      <c r="J332" s="110"/>
      <c r="K332" s="111" t="s">
        <v>3693</v>
      </c>
      <c r="L332" s="111" t="s">
        <v>1943</v>
      </c>
      <c r="M332" s="111" t="s">
        <v>912</v>
      </c>
      <c r="N332" s="111" t="s">
        <v>1565</v>
      </c>
      <c r="O332" s="111" t="s">
        <v>3695</v>
      </c>
      <c r="P332" s="113">
        <v>15.775944000000001</v>
      </c>
      <c r="Q332" s="113">
        <v>100.458991</v>
      </c>
      <c r="R332" s="114" t="s">
        <v>3696</v>
      </c>
      <c r="S332" s="114" t="s">
        <v>3697</v>
      </c>
      <c r="T332" s="115" t="s">
        <v>3698</v>
      </c>
      <c r="U332" s="115"/>
      <c r="V332" s="115"/>
      <c r="W332" s="115" t="s">
        <v>3699</v>
      </c>
      <c r="X332" s="115"/>
      <c r="Y332" s="115"/>
      <c r="Z332" s="181"/>
      <c r="AA332" s="181"/>
      <c r="AB332" s="115"/>
      <c r="AC332" s="115"/>
      <c r="AD332" s="166" t="s">
        <v>1948</v>
      </c>
      <c r="AE332" s="166" t="s">
        <v>1949</v>
      </c>
      <c r="AF332" s="117" t="s">
        <v>690</v>
      </c>
      <c r="AG332" s="132">
        <v>44963</v>
      </c>
      <c r="AH332" s="168" t="s">
        <v>691</v>
      </c>
      <c r="AI332" s="118" t="s">
        <v>692</v>
      </c>
      <c r="AJ332" s="145">
        <v>6</v>
      </c>
      <c r="AK332" s="146">
        <v>9</v>
      </c>
      <c r="AL332" s="146">
        <v>3.4</v>
      </c>
      <c r="AM332" s="146">
        <v>54</v>
      </c>
      <c r="AN332" s="147">
        <v>1</v>
      </c>
      <c r="AO332" s="147">
        <v>2</v>
      </c>
      <c r="AP332" s="240" t="s">
        <v>1199</v>
      </c>
      <c r="AQ332" s="147" t="s">
        <v>848</v>
      </c>
      <c r="AR332" s="147">
        <v>3</v>
      </c>
      <c r="AS332" s="147"/>
      <c r="AT332" s="138">
        <v>44964</v>
      </c>
      <c r="AU332" s="294" t="s">
        <v>3700</v>
      </c>
      <c r="AV332" s="234" t="s">
        <v>696</v>
      </c>
      <c r="AW332" s="235" t="s">
        <v>3625</v>
      </c>
      <c r="AX332" s="236"/>
      <c r="AY332" s="236"/>
      <c r="AZ332" s="236"/>
      <c r="BA332" s="236"/>
      <c r="BB332" s="236"/>
      <c r="BC332" s="236"/>
      <c r="BD332" s="235" t="s">
        <v>698</v>
      </c>
      <c r="BE332" s="235"/>
      <c r="BF332" s="235"/>
      <c r="BG332" s="237" t="s">
        <v>699</v>
      </c>
      <c r="BH332" s="237" t="s">
        <v>1964</v>
      </c>
      <c r="BI332" s="237" t="s">
        <v>701</v>
      </c>
      <c r="BJ332" s="238"/>
      <c r="BK332" s="238"/>
      <c r="BL332" s="153"/>
      <c r="BM332" s="154"/>
      <c r="BN332" s="111" t="s">
        <v>3695</v>
      </c>
      <c r="BO332" s="131" t="s">
        <v>3694</v>
      </c>
      <c r="BP332" s="131" t="s">
        <v>703</v>
      </c>
      <c r="BQ332" s="116" t="s">
        <v>704</v>
      </c>
      <c r="BR332" s="116"/>
      <c r="BS332" s="132">
        <v>44963</v>
      </c>
      <c r="BT332" s="133">
        <v>100</v>
      </c>
      <c r="BU332" s="132">
        <v>44963</v>
      </c>
      <c r="BV332" s="132"/>
      <c r="BW332" s="132"/>
      <c r="BX332" s="134"/>
      <c r="BY332" s="134"/>
      <c r="BZ332" s="134"/>
      <c r="CA332" s="132"/>
      <c r="CB332" s="135"/>
      <c r="CC332" s="132"/>
      <c r="CD332" s="132"/>
      <c r="CE332" s="136"/>
      <c r="CF332" s="136"/>
      <c r="CG332" s="136"/>
      <c r="CH332" s="135"/>
      <c r="CI332" s="129" t="s">
        <v>701</v>
      </c>
      <c r="CJ332" s="117">
        <v>45013</v>
      </c>
      <c r="CK332" s="117">
        <v>45013</v>
      </c>
      <c r="CL332" s="132"/>
      <c r="CM332" s="117">
        <v>45013</v>
      </c>
      <c r="CN332" s="133">
        <v>100</v>
      </c>
      <c r="CO332" s="117">
        <v>45013</v>
      </c>
      <c r="CP332" s="117"/>
      <c r="CQ332" s="132">
        <v>45039</v>
      </c>
      <c r="CR332" s="132">
        <v>45039</v>
      </c>
      <c r="CS332" s="117"/>
      <c r="CT332" s="132">
        <v>45039</v>
      </c>
      <c r="CU332" s="133">
        <v>100</v>
      </c>
      <c r="CV332" s="132">
        <v>45039</v>
      </c>
      <c r="CW332" s="117"/>
      <c r="CX332" s="236"/>
      <c r="CY332" s="236"/>
      <c r="CZ332" s="117">
        <v>45013</v>
      </c>
      <c r="DA332" s="117">
        <v>45013</v>
      </c>
      <c r="DB332" s="117"/>
      <c r="DC332" s="117">
        <v>45013</v>
      </c>
      <c r="DD332" s="133">
        <v>100</v>
      </c>
      <c r="DE332" s="117">
        <v>45013</v>
      </c>
      <c r="DF332" s="138"/>
      <c r="DG332" s="138">
        <v>45007</v>
      </c>
      <c r="DH332" s="139" t="s">
        <v>4446</v>
      </c>
      <c r="DI332" s="117">
        <v>45036</v>
      </c>
      <c r="DJ332" s="117">
        <v>45036</v>
      </c>
      <c r="DK332" s="117">
        <v>45036</v>
      </c>
      <c r="DL332" s="117">
        <v>45036</v>
      </c>
      <c r="DM332" s="117"/>
      <c r="DN332" s="117"/>
      <c r="DO332" s="117"/>
      <c r="DP332" s="117"/>
      <c r="DQ332" s="140"/>
      <c r="DR332" s="117"/>
      <c r="DS332" s="117"/>
      <c r="DT332" s="117">
        <v>45051</v>
      </c>
      <c r="DU332" s="117">
        <v>45051</v>
      </c>
      <c r="DV332" s="117"/>
      <c r="DW332" s="117">
        <v>45051</v>
      </c>
      <c r="DX332" s="133">
        <v>100</v>
      </c>
      <c r="DY332" s="117">
        <v>45051</v>
      </c>
      <c r="DZ332" s="117"/>
      <c r="EA332" s="117"/>
      <c r="EB332" s="117"/>
      <c r="EC332" s="117"/>
      <c r="ED332" s="117"/>
      <c r="EE332" s="116"/>
      <c r="EF332" s="117"/>
      <c r="EG332" s="117"/>
      <c r="EH332" s="117">
        <v>45051</v>
      </c>
      <c r="EI332" s="117">
        <v>45051</v>
      </c>
      <c r="EJ332" s="117">
        <v>45051</v>
      </c>
      <c r="EK332" s="117">
        <v>45052</v>
      </c>
      <c r="EL332" s="116">
        <v>60</v>
      </c>
      <c r="EM332" s="117"/>
      <c r="EN332" s="122" t="s">
        <v>4603</v>
      </c>
      <c r="EO332" s="141"/>
      <c r="EP332" s="141"/>
      <c r="EQ332" s="141"/>
      <c r="ER332" s="141"/>
      <c r="ES332" s="141"/>
      <c r="ET332" s="141"/>
      <c r="EU332" s="141"/>
      <c r="EV332" s="117"/>
      <c r="EW332" s="117"/>
      <c r="EX332" s="117"/>
      <c r="EY332" s="117"/>
      <c r="EZ332" s="117"/>
      <c r="FA332" s="117"/>
      <c r="FB332" s="117"/>
      <c r="FC332" s="117"/>
      <c r="FD332" s="117"/>
      <c r="FE332" s="117"/>
      <c r="FF332" s="117"/>
      <c r="FG332" s="133"/>
      <c r="FH332" s="133"/>
      <c r="FI332" s="117"/>
      <c r="FJ332" s="142"/>
      <c r="FK332" s="142"/>
      <c r="FL332" s="143"/>
      <c r="FM332" s="143"/>
      <c r="FN332" s="139"/>
      <c r="FO332" s="142"/>
      <c r="FP332" s="142"/>
      <c r="FQ332" s="143"/>
      <c r="FR332" s="143"/>
      <c r="FS332" s="139"/>
    </row>
    <row r="333" spans="1:175" ht="20.100000000000001" customHeight="1" x14ac:dyDescent="0.5">
      <c r="A333" s="110">
        <v>332</v>
      </c>
      <c r="B333" s="109" t="s">
        <v>3361</v>
      </c>
      <c r="C333" s="110">
        <v>46</v>
      </c>
      <c r="D333" s="375" t="s">
        <v>3362</v>
      </c>
      <c r="E333" s="110" t="s">
        <v>912</v>
      </c>
      <c r="F333" s="110" t="s">
        <v>677</v>
      </c>
      <c r="G333" s="111" t="s">
        <v>209</v>
      </c>
      <c r="H333" s="110" t="s">
        <v>209</v>
      </c>
      <c r="I333" s="110" t="s">
        <v>2096</v>
      </c>
      <c r="J333" s="110"/>
      <c r="K333" s="111" t="s">
        <v>3701</v>
      </c>
      <c r="L333" s="144" t="s">
        <v>3702</v>
      </c>
      <c r="M333" s="111" t="s">
        <v>912</v>
      </c>
      <c r="N333" s="111" t="s">
        <v>682</v>
      </c>
      <c r="O333" s="112" t="s">
        <v>3703</v>
      </c>
      <c r="P333" s="176">
        <v>13.869135</v>
      </c>
      <c r="Q333" s="176">
        <v>100.518342</v>
      </c>
      <c r="R333" s="376" t="s">
        <v>3704</v>
      </c>
      <c r="S333" s="376" t="s">
        <v>3705</v>
      </c>
      <c r="T333" s="377" t="s">
        <v>3706</v>
      </c>
      <c r="U333" s="378" t="s">
        <v>3707</v>
      </c>
      <c r="V333" s="378"/>
      <c r="W333" s="379" t="s">
        <v>3708</v>
      </c>
      <c r="X333" s="379"/>
      <c r="Y333" s="115"/>
      <c r="Z333" s="181"/>
      <c r="AA333" s="181"/>
      <c r="AB333" s="379"/>
      <c r="AC333" s="379"/>
      <c r="AD333" s="167" t="s">
        <v>762</v>
      </c>
      <c r="AE333" s="167" t="s">
        <v>763</v>
      </c>
      <c r="AF333" s="117" t="s">
        <v>690</v>
      </c>
      <c r="AG333" s="132">
        <v>44963</v>
      </c>
      <c r="AH333" s="118" t="s">
        <v>691</v>
      </c>
      <c r="AI333" s="118" t="s">
        <v>692</v>
      </c>
      <c r="AJ333" s="145">
        <v>8</v>
      </c>
      <c r="AK333" s="146">
        <v>12</v>
      </c>
      <c r="AL333" s="146">
        <v>2.9</v>
      </c>
      <c r="AM333" s="146">
        <v>96</v>
      </c>
      <c r="AN333" s="147">
        <v>2</v>
      </c>
      <c r="AO333" s="147">
        <v>6</v>
      </c>
      <c r="AP333" s="116"/>
      <c r="AQ333" s="147" t="s">
        <v>694</v>
      </c>
      <c r="AR333" s="147">
        <v>3</v>
      </c>
      <c r="AS333" s="147"/>
      <c r="AT333" s="138">
        <v>44964</v>
      </c>
      <c r="AU333" s="148" t="s">
        <v>1316</v>
      </c>
      <c r="AV333" s="234" t="s">
        <v>725</v>
      </c>
      <c r="AW333" s="235" t="s">
        <v>1584</v>
      </c>
      <c r="AX333" s="236"/>
      <c r="AY333" s="236"/>
      <c r="AZ333" s="236"/>
      <c r="BA333" s="236" t="s">
        <v>697</v>
      </c>
      <c r="BB333" s="236" t="s">
        <v>697</v>
      </c>
      <c r="BC333" s="236"/>
      <c r="BD333" s="235" t="s">
        <v>698</v>
      </c>
      <c r="BE333" s="235"/>
      <c r="BF333" s="235"/>
      <c r="BG333" s="237" t="s">
        <v>699</v>
      </c>
      <c r="BH333" s="237" t="s">
        <v>1964</v>
      </c>
      <c r="BI333" s="237" t="s">
        <v>701</v>
      </c>
      <c r="BJ333" s="238"/>
      <c r="BK333" s="238"/>
      <c r="BL333" s="153"/>
      <c r="BM333" s="154"/>
      <c r="BN333" s="111" t="s">
        <v>3703</v>
      </c>
      <c r="BO333" s="226" t="s">
        <v>3703</v>
      </c>
      <c r="BP333" s="130"/>
      <c r="BQ333" s="116" t="s">
        <v>704</v>
      </c>
      <c r="BR333" s="116"/>
      <c r="BS333" s="132">
        <v>44963</v>
      </c>
      <c r="BT333" s="133">
        <v>100</v>
      </c>
      <c r="BU333" s="132">
        <v>44963</v>
      </c>
      <c r="BV333" s="132"/>
      <c r="BW333" s="132"/>
      <c r="BX333" s="134"/>
      <c r="BY333" s="134"/>
      <c r="BZ333" s="134"/>
      <c r="CA333" s="132"/>
      <c r="CB333" s="135"/>
      <c r="CC333" s="132"/>
      <c r="CD333" s="132"/>
      <c r="CE333" s="136"/>
      <c r="CF333" s="136"/>
      <c r="CG333" s="136"/>
      <c r="CH333" s="135"/>
      <c r="CI333" s="129" t="s">
        <v>701</v>
      </c>
      <c r="CJ333" s="132">
        <v>44986</v>
      </c>
      <c r="CK333" s="132">
        <v>44986</v>
      </c>
      <c r="CL333" s="132"/>
      <c r="CM333" s="132">
        <v>44986</v>
      </c>
      <c r="CN333" s="133">
        <v>100</v>
      </c>
      <c r="CO333" s="132">
        <v>44986</v>
      </c>
      <c r="CP333" s="132"/>
      <c r="CQ333" s="169">
        <v>45025</v>
      </c>
      <c r="CR333" s="132">
        <v>45041</v>
      </c>
      <c r="CS333" s="117"/>
      <c r="CT333" s="132">
        <v>45041</v>
      </c>
      <c r="CU333" s="133">
        <v>100</v>
      </c>
      <c r="CV333" s="132">
        <v>45041</v>
      </c>
      <c r="CW333" s="117"/>
      <c r="CX333" s="236"/>
      <c r="CY333" s="236"/>
      <c r="CZ333" s="117">
        <v>45012</v>
      </c>
      <c r="DA333" s="117">
        <v>45012</v>
      </c>
      <c r="DB333" s="117"/>
      <c r="DC333" s="117">
        <v>45013</v>
      </c>
      <c r="DD333" s="133">
        <v>100</v>
      </c>
      <c r="DE333" s="117">
        <v>45021</v>
      </c>
      <c r="DF333" s="138"/>
      <c r="DG333" s="138">
        <v>45023</v>
      </c>
      <c r="DH333" s="139" t="s">
        <v>4387</v>
      </c>
      <c r="DI333" s="117">
        <v>45044</v>
      </c>
      <c r="DJ333" s="117">
        <v>45044</v>
      </c>
      <c r="DK333" s="117">
        <v>45044</v>
      </c>
      <c r="DL333" s="117">
        <v>45044</v>
      </c>
      <c r="DM333" s="117"/>
      <c r="DN333" s="117"/>
      <c r="DO333" s="117"/>
      <c r="DP333" s="117"/>
      <c r="DQ333" s="140"/>
      <c r="DR333" s="117"/>
      <c r="DS333" s="117"/>
      <c r="DT333" s="117"/>
      <c r="DU333" s="117"/>
      <c r="DV333" s="117"/>
      <c r="DW333" s="117"/>
      <c r="DX333" s="133"/>
      <c r="DY333" s="117"/>
      <c r="DZ333" s="117"/>
      <c r="EA333" s="117"/>
      <c r="EB333" s="117"/>
      <c r="EC333" s="117"/>
      <c r="ED333" s="117"/>
      <c r="EE333" s="116"/>
      <c r="EF333" s="117"/>
      <c r="EG333" s="117"/>
      <c r="EH333" s="117">
        <v>45050</v>
      </c>
      <c r="EI333" s="117">
        <v>45050</v>
      </c>
      <c r="EJ333" s="117">
        <v>45050</v>
      </c>
      <c r="EK333" s="117">
        <v>45051</v>
      </c>
      <c r="EL333" s="116">
        <v>60</v>
      </c>
      <c r="EM333" s="117"/>
      <c r="EN333" s="122" t="s">
        <v>4604</v>
      </c>
      <c r="EO333" s="141"/>
      <c r="EP333" s="141"/>
      <c r="EQ333" s="141"/>
      <c r="ER333" s="141"/>
      <c r="ES333" s="141"/>
      <c r="ET333" s="141"/>
      <c r="EU333" s="141"/>
      <c r="EV333" s="117"/>
      <c r="EW333" s="117"/>
      <c r="EX333" s="117"/>
      <c r="EY333" s="117"/>
      <c r="EZ333" s="117"/>
      <c r="FA333" s="117"/>
      <c r="FB333" s="117"/>
      <c r="FC333" s="117"/>
      <c r="FD333" s="117"/>
      <c r="FE333" s="117"/>
      <c r="FF333" s="117"/>
      <c r="FG333" s="133"/>
      <c r="FH333" s="133"/>
      <c r="FI333" s="117"/>
      <c r="FJ333" s="142"/>
      <c r="FK333" s="142"/>
      <c r="FL333" s="143">
        <v>243347</v>
      </c>
      <c r="FM333" s="143">
        <v>243347</v>
      </c>
      <c r="FN333" s="139" t="s">
        <v>708</v>
      </c>
      <c r="FO333" s="142"/>
      <c r="FP333" s="142"/>
      <c r="FQ333" s="143">
        <v>243347</v>
      </c>
      <c r="FR333" s="143">
        <v>243347</v>
      </c>
      <c r="FS333" s="139" t="s">
        <v>708</v>
      </c>
    </row>
    <row r="334" spans="1:175" ht="20.100000000000001" customHeight="1" x14ac:dyDescent="0.5">
      <c r="A334" s="109">
        <v>333</v>
      </c>
      <c r="B334" s="109" t="s">
        <v>3361</v>
      </c>
      <c r="C334" s="109">
        <v>47</v>
      </c>
      <c r="D334" s="367" t="s">
        <v>3372</v>
      </c>
      <c r="E334" s="110" t="s">
        <v>912</v>
      </c>
      <c r="F334" s="110" t="s">
        <v>677</v>
      </c>
      <c r="G334" s="111" t="s">
        <v>209</v>
      </c>
      <c r="H334" s="110" t="s">
        <v>2106</v>
      </c>
      <c r="I334" s="110" t="s">
        <v>3709</v>
      </c>
      <c r="J334" s="110"/>
      <c r="K334" s="111" t="s">
        <v>3710</v>
      </c>
      <c r="L334" s="111" t="s">
        <v>2108</v>
      </c>
      <c r="M334" s="111" t="s">
        <v>912</v>
      </c>
      <c r="N334" s="111" t="s">
        <v>682</v>
      </c>
      <c r="O334" s="112" t="s">
        <v>3712</v>
      </c>
      <c r="P334" s="113">
        <v>13.803461</v>
      </c>
      <c r="Q334" s="113">
        <v>100.409311</v>
      </c>
      <c r="R334" s="114" t="s">
        <v>3713</v>
      </c>
      <c r="S334" s="114" t="s">
        <v>3714</v>
      </c>
      <c r="T334" s="115" t="s">
        <v>3715</v>
      </c>
      <c r="U334" s="166" t="s">
        <v>3716</v>
      </c>
      <c r="V334" s="166"/>
      <c r="W334" s="166" t="s">
        <v>3717</v>
      </c>
      <c r="X334" s="166"/>
      <c r="Y334" s="115"/>
      <c r="Z334" s="181"/>
      <c r="AA334" s="181"/>
      <c r="AB334" s="166"/>
      <c r="AC334" s="166"/>
      <c r="AD334" s="332" t="s">
        <v>2114</v>
      </c>
      <c r="AE334" s="333" t="s">
        <v>2115</v>
      </c>
      <c r="AF334" s="117" t="s">
        <v>690</v>
      </c>
      <c r="AG334" s="117">
        <v>44967</v>
      </c>
      <c r="AH334" s="277" t="s">
        <v>691</v>
      </c>
      <c r="AI334" s="277" t="s">
        <v>692</v>
      </c>
      <c r="AJ334" s="145">
        <v>6</v>
      </c>
      <c r="AK334" s="146">
        <v>9</v>
      </c>
      <c r="AL334" s="146">
        <v>3.6</v>
      </c>
      <c r="AM334" s="146">
        <v>54</v>
      </c>
      <c r="AN334" s="147">
        <v>2</v>
      </c>
      <c r="AO334" s="147">
        <v>2</v>
      </c>
      <c r="AP334" s="240" t="s">
        <v>3718</v>
      </c>
      <c r="AQ334" s="147" t="s">
        <v>694</v>
      </c>
      <c r="AR334" s="147">
        <v>3</v>
      </c>
      <c r="AS334" s="147"/>
      <c r="AT334" s="138">
        <v>44972</v>
      </c>
      <c r="AU334" s="142"/>
      <c r="AV334" s="234" t="s">
        <v>725</v>
      </c>
      <c r="AW334" s="235" t="s">
        <v>849</v>
      </c>
      <c r="AX334" s="147"/>
      <c r="AY334" s="147"/>
      <c r="AZ334" s="147"/>
      <c r="BA334" s="236"/>
      <c r="BB334" s="236"/>
      <c r="BC334" s="147"/>
      <c r="BD334" s="235" t="s">
        <v>698</v>
      </c>
      <c r="BE334" s="150"/>
      <c r="BF334" s="150"/>
      <c r="BG334" s="237" t="s">
        <v>699</v>
      </c>
      <c r="BH334" s="237" t="s">
        <v>1964</v>
      </c>
      <c r="BI334" s="237" t="s">
        <v>701</v>
      </c>
      <c r="BJ334" s="152"/>
      <c r="BK334" s="152"/>
      <c r="BL334" s="153"/>
      <c r="BM334" s="154"/>
      <c r="BN334" s="111" t="s">
        <v>3712</v>
      </c>
      <c r="BO334" s="131" t="s">
        <v>3711</v>
      </c>
      <c r="BP334" s="131" t="s">
        <v>703</v>
      </c>
      <c r="BQ334" s="116" t="s">
        <v>704</v>
      </c>
      <c r="BR334" s="116"/>
      <c r="BS334" s="132">
        <v>44967</v>
      </c>
      <c r="BT334" s="133">
        <v>100</v>
      </c>
      <c r="BU334" s="132">
        <v>44967</v>
      </c>
      <c r="BV334" s="132"/>
      <c r="BW334" s="132"/>
      <c r="BX334" s="134"/>
      <c r="BY334" s="134"/>
      <c r="BZ334" s="134"/>
      <c r="CA334" s="132"/>
      <c r="CB334" s="135"/>
      <c r="CC334" s="132"/>
      <c r="CD334" s="132"/>
      <c r="CE334" s="136"/>
      <c r="CF334" s="136"/>
      <c r="CG334" s="136"/>
      <c r="CH334" s="135"/>
      <c r="CI334" s="129" t="s">
        <v>701</v>
      </c>
      <c r="CJ334" s="117">
        <v>44999</v>
      </c>
      <c r="CK334" s="117">
        <v>44999</v>
      </c>
      <c r="CL334" s="132"/>
      <c r="CM334" s="117">
        <v>44999</v>
      </c>
      <c r="CN334" s="133">
        <v>100</v>
      </c>
      <c r="CO334" s="117">
        <v>44999</v>
      </c>
      <c r="CP334" s="132"/>
      <c r="CQ334" s="132">
        <v>45042</v>
      </c>
      <c r="CR334" s="132">
        <v>45042</v>
      </c>
      <c r="CS334" s="117"/>
      <c r="CT334" s="132">
        <v>45042</v>
      </c>
      <c r="CU334" s="133">
        <v>100</v>
      </c>
      <c r="CV334" s="132">
        <v>45042</v>
      </c>
      <c r="CW334" s="117" t="s">
        <v>727</v>
      </c>
      <c r="CX334" s="147"/>
      <c r="CY334" s="147"/>
      <c r="CZ334" s="117">
        <v>44999</v>
      </c>
      <c r="DA334" s="117">
        <v>44999</v>
      </c>
      <c r="DB334" s="117"/>
      <c r="DC334" s="117">
        <v>45000</v>
      </c>
      <c r="DD334" s="133">
        <v>100</v>
      </c>
      <c r="DE334" s="117">
        <v>45000</v>
      </c>
      <c r="DF334" s="138"/>
      <c r="DG334" s="138">
        <v>45012</v>
      </c>
      <c r="DH334" s="139" t="s">
        <v>4383</v>
      </c>
      <c r="DI334" s="117">
        <v>45036</v>
      </c>
      <c r="DJ334" s="117">
        <v>45036</v>
      </c>
      <c r="DK334" s="117">
        <v>45036</v>
      </c>
      <c r="DL334" s="117">
        <v>45036</v>
      </c>
      <c r="DM334" s="117"/>
      <c r="DN334" s="117"/>
      <c r="DO334" s="117"/>
      <c r="DP334" s="117"/>
      <c r="DQ334" s="140"/>
      <c r="DR334" s="117"/>
      <c r="DS334" s="117"/>
      <c r="DT334" s="117"/>
      <c r="DU334" s="117"/>
      <c r="DV334" s="117"/>
      <c r="DW334" s="117"/>
      <c r="DX334" s="133"/>
      <c r="DY334" s="117"/>
      <c r="DZ334" s="117"/>
      <c r="EA334" s="117">
        <v>45033</v>
      </c>
      <c r="EB334" s="117">
        <v>45033</v>
      </c>
      <c r="EC334" s="117"/>
      <c r="ED334" s="117">
        <v>45033</v>
      </c>
      <c r="EE334" s="116">
        <v>100</v>
      </c>
      <c r="EF334" s="117">
        <v>45033</v>
      </c>
      <c r="EG334" s="117" t="s">
        <v>740</v>
      </c>
      <c r="EH334" s="117">
        <v>45033</v>
      </c>
      <c r="EI334" s="117">
        <v>45033</v>
      </c>
      <c r="EJ334" s="117"/>
      <c r="EK334" s="117">
        <v>45033</v>
      </c>
      <c r="EL334" s="116">
        <v>100</v>
      </c>
      <c r="EM334" s="117">
        <v>45033</v>
      </c>
      <c r="EN334" s="122" t="s">
        <v>740</v>
      </c>
      <c r="EO334" s="141"/>
      <c r="EP334" s="141"/>
      <c r="EQ334" s="141"/>
      <c r="ER334" s="141"/>
      <c r="ES334" s="141"/>
      <c r="ET334" s="141"/>
      <c r="EU334" s="141"/>
      <c r="EV334" s="117"/>
      <c r="EW334" s="117"/>
      <c r="EX334" s="117"/>
      <c r="EY334" s="117"/>
      <c r="EZ334" s="117"/>
      <c r="FA334" s="117"/>
      <c r="FB334" s="117"/>
      <c r="FC334" s="117"/>
      <c r="FD334" s="117"/>
      <c r="FE334" s="117"/>
      <c r="FF334" s="117"/>
      <c r="FG334" s="133"/>
      <c r="FH334" s="133"/>
      <c r="FI334" s="117"/>
      <c r="FJ334" s="142"/>
      <c r="FK334" s="142"/>
      <c r="FL334" s="143">
        <v>243347</v>
      </c>
      <c r="FM334" s="143">
        <v>243347</v>
      </c>
      <c r="FN334" s="139" t="s">
        <v>708</v>
      </c>
      <c r="FO334" s="142"/>
      <c r="FP334" s="142"/>
      <c r="FQ334" s="143">
        <v>243347</v>
      </c>
      <c r="FR334" s="143">
        <v>243347</v>
      </c>
      <c r="FS334" s="139" t="s">
        <v>708</v>
      </c>
    </row>
    <row r="335" spans="1:175" ht="20.100000000000001" customHeight="1" x14ac:dyDescent="0.5">
      <c r="A335" s="109">
        <v>334</v>
      </c>
      <c r="B335" s="109" t="s">
        <v>3361</v>
      </c>
      <c r="C335" s="109">
        <v>48</v>
      </c>
      <c r="D335" s="367" t="s">
        <v>3372</v>
      </c>
      <c r="E335" s="110" t="s">
        <v>912</v>
      </c>
      <c r="F335" s="110" t="s">
        <v>677</v>
      </c>
      <c r="G335" s="111" t="s">
        <v>209</v>
      </c>
      <c r="H335" s="110" t="s">
        <v>3719</v>
      </c>
      <c r="I335" s="110" t="s">
        <v>2148</v>
      </c>
      <c r="J335" s="110"/>
      <c r="K335" s="111" t="s">
        <v>3720</v>
      </c>
      <c r="L335" s="111" t="s">
        <v>2180</v>
      </c>
      <c r="M335" s="111" t="s">
        <v>912</v>
      </c>
      <c r="N335" s="111" t="s">
        <v>682</v>
      </c>
      <c r="O335" s="111" t="s">
        <v>3721</v>
      </c>
      <c r="P335" s="113">
        <v>13.927804999999999</v>
      </c>
      <c r="Q335" s="113">
        <v>100.433151</v>
      </c>
      <c r="R335" s="114" t="s">
        <v>3722</v>
      </c>
      <c r="S335" s="114" t="s">
        <v>490</v>
      </c>
      <c r="T335" s="115"/>
      <c r="U335" s="166"/>
      <c r="V335" s="166"/>
      <c r="W335" s="166" t="s">
        <v>3723</v>
      </c>
      <c r="X335" s="166"/>
      <c r="Y335" s="115"/>
      <c r="Z335" s="181"/>
      <c r="AA335" s="181"/>
      <c r="AB335" s="166"/>
      <c r="AC335" s="166"/>
      <c r="AD335" s="166" t="s">
        <v>2114</v>
      </c>
      <c r="AE335" s="167" t="s">
        <v>2115</v>
      </c>
      <c r="AF335" s="117" t="s">
        <v>690</v>
      </c>
      <c r="AG335" s="132">
        <v>44964</v>
      </c>
      <c r="AH335" s="118" t="s">
        <v>691</v>
      </c>
      <c r="AI335" s="118" t="s">
        <v>692</v>
      </c>
      <c r="AJ335" s="145">
        <v>6</v>
      </c>
      <c r="AK335" s="146">
        <v>9</v>
      </c>
      <c r="AL335" s="146">
        <v>3.4</v>
      </c>
      <c r="AM335" s="146">
        <v>54</v>
      </c>
      <c r="AN335" s="147">
        <v>2</v>
      </c>
      <c r="AO335" s="147">
        <v>2</v>
      </c>
      <c r="AP335" s="240" t="s">
        <v>3724</v>
      </c>
      <c r="AQ335" s="147">
        <v>30</v>
      </c>
      <c r="AR335" s="147">
        <v>3</v>
      </c>
      <c r="AS335" s="147"/>
      <c r="AT335" s="138">
        <v>44965</v>
      </c>
      <c r="AU335" s="294" t="s">
        <v>2165</v>
      </c>
      <c r="AV335" s="234" t="s">
        <v>696</v>
      </c>
      <c r="AW335" s="235" t="s">
        <v>849</v>
      </c>
      <c r="AX335" s="236"/>
      <c r="AY335" s="236"/>
      <c r="AZ335" s="236"/>
      <c r="BA335" s="236"/>
      <c r="BB335" s="236"/>
      <c r="BC335" s="236"/>
      <c r="BD335" s="235" t="s">
        <v>698</v>
      </c>
      <c r="BE335" s="235"/>
      <c r="BF335" s="235"/>
      <c r="BG335" s="237" t="s">
        <v>699</v>
      </c>
      <c r="BH335" s="237" t="s">
        <v>1964</v>
      </c>
      <c r="BI335" s="237" t="s">
        <v>701</v>
      </c>
      <c r="BJ335" s="238"/>
      <c r="BK335" s="238"/>
      <c r="BL335" s="170" t="s">
        <v>1825</v>
      </c>
      <c r="BM335" s="154"/>
      <c r="BN335" s="111" t="s">
        <v>3721</v>
      </c>
      <c r="BO335" s="226" t="s">
        <v>3721</v>
      </c>
      <c r="BP335" s="130"/>
      <c r="BQ335" s="116" t="s">
        <v>704</v>
      </c>
      <c r="BR335" s="116"/>
      <c r="BS335" s="132">
        <v>44964</v>
      </c>
      <c r="BT335" s="133">
        <v>100</v>
      </c>
      <c r="BU335" s="132">
        <v>44964</v>
      </c>
      <c r="BV335" s="132"/>
      <c r="BW335" s="132"/>
      <c r="BX335" s="134"/>
      <c r="BY335" s="134"/>
      <c r="BZ335" s="134"/>
      <c r="CA335" s="132"/>
      <c r="CB335" s="135"/>
      <c r="CC335" s="132"/>
      <c r="CD335" s="132"/>
      <c r="CE335" s="136"/>
      <c r="CF335" s="136"/>
      <c r="CG335" s="136"/>
      <c r="CH335" s="135"/>
      <c r="CI335" s="129" t="s">
        <v>701</v>
      </c>
      <c r="CJ335" s="132">
        <v>45000</v>
      </c>
      <c r="CK335" s="132">
        <v>45000</v>
      </c>
      <c r="CL335" s="132"/>
      <c r="CM335" s="132">
        <v>45000</v>
      </c>
      <c r="CN335" s="133">
        <v>100</v>
      </c>
      <c r="CO335" s="132">
        <v>45000</v>
      </c>
      <c r="CP335" s="117"/>
      <c r="CQ335" s="132">
        <v>45038</v>
      </c>
      <c r="CR335" s="132">
        <v>45038</v>
      </c>
      <c r="CS335" s="117"/>
      <c r="CT335" s="132">
        <v>45038</v>
      </c>
      <c r="CU335" s="133">
        <v>100</v>
      </c>
      <c r="CV335" s="132">
        <v>45038</v>
      </c>
      <c r="CW335" s="117" t="s">
        <v>727</v>
      </c>
      <c r="CX335" s="236"/>
      <c r="CY335" s="236"/>
      <c r="CZ335" s="117">
        <v>45000</v>
      </c>
      <c r="DA335" s="117">
        <v>45000</v>
      </c>
      <c r="DB335" s="117"/>
      <c r="DC335" s="117">
        <v>45001</v>
      </c>
      <c r="DD335" s="133">
        <v>100</v>
      </c>
      <c r="DE335" s="117">
        <v>45001</v>
      </c>
      <c r="DF335" s="138"/>
      <c r="DG335" s="138">
        <v>45012</v>
      </c>
      <c r="DH335" s="139" t="s">
        <v>4383</v>
      </c>
      <c r="DI335" s="117">
        <v>45023</v>
      </c>
      <c r="DJ335" s="117">
        <v>45023</v>
      </c>
      <c r="DK335" s="117">
        <v>45023</v>
      </c>
      <c r="DL335" s="117">
        <v>45023</v>
      </c>
      <c r="DM335" s="117"/>
      <c r="DN335" s="117"/>
      <c r="DO335" s="117"/>
      <c r="DP335" s="117"/>
      <c r="DQ335" s="140"/>
      <c r="DR335" s="117"/>
      <c r="DS335" s="117"/>
      <c r="DT335" s="117"/>
      <c r="DU335" s="117"/>
      <c r="DV335" s="117"/>
      <c r="DW335" s="117"/>
      <c r="DX335" s="133"/>
      <c r="DY335" s="117"/>
      <c r="DZ335" s="117"/>
      <c r="EA335" s="117">
        <v>45037</v>
      </c>
      <c r="EB335" s="117">
        <v>45037</v>
      </c>
      <c r="EC335" s="117"/>
      <c r="ED335" s="117">
        <v>45037</v>
      </c>
      <c r="EE335" s="116">
        <v>100</v>
      </c>
      <c r="EF335" s="117">
        <v>45037</v>
      </c>
      <c r="EG335" s="117" t="s">
        <v>1044</v>
      </c>
      <c r="EH335" s="117">
        <v>45037</v>
      </c>
      <c r="EI335" s="117">
        <v>45037</v>
      </c>
      <c r="EJ335" s="117"/>
      <c r="EK335" s="117">
        <v>45037</v>
      </c>
      <c r="EL335" s="116">
        <v>100</v>
      </c>
      <c r="EM335" s="117">
        <v>45037</v>
      </c>
      <c r="EN335" s="122" t="s">
        <v>1044</v>
      </c>
      <c r="EO335" s="141"/>
      <c r="EP335" s="141"/>
      <c r="EQ335" s="141"/>
      <c r="ER335" s="141"/>
      <c r="ES335" s="141"/>
      <c r="ET335" s="141"/>
      <c r="EU335" s="141"/>
      <c r="EV335" s="117"/>
      <c r="EW335" s="117"/>
      <c r="EX335" s="117"/>
      <c r="EY335" s="117"/>
      <c r="EZ335" s="117"/>
      <c r="FA335" s="117"/>
      <c r="FB335" s="117"/>
      <c r="FC335" s="117"/>
      <c r="FD335" s="117"/>
      <c r="FE335" s="117"/>
      <c r="FF335" s="117"/>
      <c r="FG335" s="133"/>
      <c r="FH335" s="133"/>
      <c r="FI335" s="117"/>
      <c r="FJ335" s="142"/>
      <c r="FK335" s="142"/>
      <c r="FL335" s="143"/>
      <c r="FM335" s="143"/>
      <c r="FN335" s="139"/>
      <c r="FO335" s="142"/>
      <c r="FP335" s="142"/>
      <c r="FQ335" s="143"/>
      <c r="FR335" s="143"/>
      <c r="FS335" s="139"/>
    </row>
    <row r="336" spans="1:175" ht="20.100000000000001" customHeight="1" x14ac:dyDescent="0.5">
      <c r="A336" s="109">
        <v>335</v>
      </c>
      <c r="B336" s="109" t="s">
        <v>3361</v>
      </c>
      <c r="C336" s="109">
        <v>49</v>
      </c>
      <c r="D336" s="367" t="s">
        <v>3372</v>
      </c>
      <c r="E336" s="110" t="s">
        <v>912</v>
      </c>
      <c r="F336" s="110" t="s">
        <v>677</v>
      </c>
      <c r="G336" s="111" t="s">
        <v>209</v>
      </c>
      <c r="H336" s="110" t="s">
        <v>2177</v>
      </c>
      <c r="I336" s="110" t="s">
        <v>2177</v>
      </c>
      <c r="J336" s="110"/>
      <c r="K336" s="111" t="s">
        <v>3725</v>
      </c>
      <c r="L336" s="111" t="s">
        <v>2180</v>
      </c>
      <c r="M336" s="111" t="s">
        <v>912</v>
      </c>
      <c r="N336" s="111" t="s">
        <v>682</v>
      </c>
      <c r="O336" s="112" t="s">
        <v>3726</v>
      </c>
      <c r="P336" s="113">
        <v>13.95844</v>
      </c>
      <c r="Q336" s="113">
        <v>100.34665800000001</v>
      </c>
      <c r="R336" s="114" t="s">
        <v>3727</v>
      </c>
      <c r="S336" s="114" t="s">
        <v>3728</v>
      </c>
      <c r="T336" s="115" t="s">
        <v>3729</v>
      </c>
      <c r="U336" s="166" t="s">
        <v>3730</v>
      </c>
      <c r="V336" s="166"/>
      <c r="W336" s="166" t="s">
        <v>3731</v>
      </c>
      <c r="X336" s="166"/>
      <c r="Y336" s="115"/>
      <c r="Z336" s="181"/>
      <c r="AA336" s="181"/>
      <c r="AB336" s="166"/>
      <c r="AC336" s="166"/>
      <c r="AD336" s="166" t="s">
        <v>2114</v>
      </c>
      <c r="AE336" s="167" t="s">
        <v>2115</v>
      </c>
      <c r="AF336" s="117" t="s">
        <v>690</v>
      </c>
      <c r="AG336" s="132">
        <v>44964</v>
      </c>
      <c r="AH336" s="118" t="s">
        <v>691</v>
      </c>
      <c r="AI336" s="118" t="s">
        <v>692</v>
      </c>
      <c r="AJ336" s="145">
        <v>7</v>
      </c>
      <c r="AK336" s="146">
        <v>8</v>
      </c>
      <c r="AL336" s="146">
        <v>2.4</v>
      </c>
      <c r="AM336" s="146">
        <v>56</v>
      </c>
      <c r="AN336" s="147">
        <v>1</v>
      </c>
      <c r="AO336" s="147">
        <v>3</v>
      </c>
      <c r="AP336" s="240" t="s">
        <v>3732</v>
      </c>
      <c r="AQ336" s="301"/>
      <c r="AR336" s="147">
        <v>3</v>
      </c>
      <c r="AS336" s="147"/>
      <c r="AT336" s="138">
        <v>44965</v>
      </c>
      <c r="AU336" s="142"/>
      <c r="AV336" s="234" t="s">
        <v>696</v>
      </c>
      <c r="AW336" s="235" t="s">
        <v>849</v>
      </c>
      <c r="AX336" s="236"/>
      <c r="AY336" s="236"/>
      <c r="AZ336" s="236"/>
      <c r="BA336" s="236"/>
      <c r="BB336" s="236"/>
      <c r="BC336" s="236"/>
      <c r="BD336" s="235" t="s">
        <v>698</v>
      </c>
      <c r="BE336" s="235"/>
      <c r="BF336" s="235"/>
      <c r="BG336" s="237" t="s">
        <v>699</v>
      </c>
      <c r="BH336" s="237" t="s">
        <v>1964</v>
      </c>
      <c r="BI336" s="237" t="s">
        <v>701</v>
      </c>
      <c r="BJ336" s="238"/>
      <c r="BK336" s="238"/>
      <c r="BL336" s="170" t="s">
        <v>1825</v>
      </c>
      <c r="BM336" s="154"/>
      <c r="BN336" s="111" t="s">
        <v>3726</v>
      </c>
      <c r="BO336" s="226" t="s">
        <v>3726</v>
      </c>
      <c r="BP336" s="130"/>
      <c r="BQ336" s="116" t="s">
        <v>704</v>
      </c>
      <c r="BR336" s="116"/>
      <c r="BS336" s="132">
        <v>44964</v>
      </c>
      <c r="BT336" s="133">
        <v>100</v>
      </c>
      <c r="BU336" s="132">
        <v>44964</v>
      </c>
      <c r="BV336" s="132"/>
      <c r="BW336" s="132"/>
      <c r="BX336" s="134"/>
      <c r="BY336" s="134"/>
      <c r="BZ336" s="134"/>
      <c r="CA336" s="132"/>
      <c r="CB336" s="135"/>
      <c r="CC336" s="132"/>
      <c r="CD336" s="132"/>
      <c r="CE336" s="136"/>
      <c r="CF336" s="136"/>
      <c r="CG336" s="136"/>
      <c r="CH336" s="135"/>
      <c r="CI336" s="129" t="s">
        <v>701</v>
      </c>
      <c r="CJ336" s="117">
        <v>45005</v>
      </c>
      <c r="CK336" s="117">
        <v>45005</v>
      </c>
      <c r="CL336" s="117"/>
      <c r="CM336" s="117">
        <v>45005</v>
      </c>
      <c r="CN336" s="133">
        <v>100</v>
      </c>
      <c r="CO336" s="117">
        <v>45005</v>
      </c>
      <c r="CP336" s="117"/>
      <c r="CQ336" s="132">
        <v>45037</v>
      </c>
      <c r="CR336" s="132">
        <v>45037</v>
      </c>
      <c r="CS336" s="117"/>
      <c r="CT336" s="132">
        <v>45037</v>
      </c>
      <c r="CU336" s="133">
        <v>100</v>
      </c>
      <c r="CV336" s="132">
        <v>45037</v>
      </c>
      <c r="CW336" s="117"/>
      <c r="CX336" s="236"/>
      <c r="CY336" s="236"/>
      <c r="CZ336" s="117">
        <v>45005</v>
      </c>
      <c r="DA336" s="117">
        <v>45005</v>
      </c>
      <c r="DB336" s="117"/>
      <c r="DC336" s="117">
        <v>45015</v>
      </c>
      <c r="DD336" s="133">
        <v>100</v>
      </c>
      <c r="DE336" s="117">
        <v>45016</v>
      </c>
      <c r="DF336" s="138"/>
      <c r="DG336" s="138">
        <v>45019</v>
      </c>
      <c r="DH336" s="139" t="s">
        <v>4413</v>
      </c>
      <c r="DI336" s="117">
        <v>45035</v>
      </c>
      <c r="DJ336" s="117">
        <v>45035</v>
      </c>
      <c r="DK336" s="117">
        <v>45035</v>
      </c>
      <c r="DL336" s="117">
        <v>45035</v>
      </c>
      <c r="DM336" s="117"/>
      <c r="DN336" s="117"/>
      <c r="DO336" s="117"/>
      <c r="DP336" s="117"/>
      <c r="DQ336" s="140"/>
      <c r="DR336" s="117"/>
      <c r="DS336" s="117"/>
      <c r="DT336" s="117"/>
      <c r="DU336" s="117"/>
      <c r="DV336" s="117"/>
      <c r="DW336" s="117"/>
      <c r="DX336" s="133"/>
      <c r="DY336" s="117"/>
      <c r="DZ336" s="117"/>
      <c r="EA336" s="117">
        <v>45037</v>
      </c>
      <c r="EB336" s="117">
        <v>45037</v>
      </c>
      <c r="EC336" s="117"/>
      <c r="ED336" s="117">
        <v>45037</v>
      </c>
      <c r="EE336" s="116">
        <v>100</v>
      </c>
      <c r="EF336" s="117">
        <v>45037</v>
      </c>
      <c r="EG336" s="117" t="s">
        <v>4605</v>
      </c>
      <c r="EH336" s="117">
        <v>45037</v>
      </c>
      <c r="EI336" s="117">
        <v>45037</v>
      </c>
      <c r="EJ336" s="117"/>
      <c r="EK336" s="117">
        <v>45037</v>
      </c>
      <c r="EL336" s="116">
        <v>100</v>
      </c>
      <c r="EM336" s="117">
        <v>45037</v>
      </c>
      <c r="EN336" s="122" t="s">
        <v>4605</v>
      </c>
      <c r="EO336" s="141"/>
      <c r="EP336" s="141"/>
      <c r="EQ336" s="141"/>
      <c r="ER336" s="141"/>
      <c r="ES336" s="141"/>
      <c r="ET336" s="141"/>
      <c r="EU336" s="141"/>
      <c r="EV336" s="117"/>
      <c r="EW336" s="117"/>
      <c r="EX336" s="117"/>
      <c r="EY336" s="117"/>
      <c r="EZ336" s="117"/>
      <c r="FA336" s="117"/>
      <c r="FB336" s="117"/>
      <c r="FC336" s="117"/>
      <c r="FD336" s="117"/>
      <c r="FE336" s="117"/>
      <c r="FF336" s="117"/>
      <c r="FG336" s="133"/>
      <c r="FH336" s="133"/>
      <c r="FI336" s="117"/>
      <c r="FJ336" s="142"/>
      <c r="FK336" s="142"/>
      <c r="FL336" s="143"/>
      <c r="FM336" s="143"/>
      <c r="FN336" s="139"/>
      <c r="FO336" s="142"/>
      <c r="FP336" s="142"/>
      <c r="FQ336" s="143"/>
      <c r="FR336" s="143"/>
      <c r="FS336" s="139"/>
    </row>
    <row r="337" spans="1:175" ht="20.100000000000001" customHeight="1" x14ac:dyDescent="0.5">
      <c r="A337" s="109">
        <v>336</v>
      </c>
      <c r="B337" s="109" t="s">
        <v>3361</v>
      </c>
      <c r="C337" s="109">
        <v>50</v>
      </c>
      <c r="D337" s="367" t="s">
        <v>3372</v>
      </c>
      <c r="E337" s="110" t="s">
        <v>912</v>
      </c>
      <c r="F337" s="110" t="s">
        <v>677</v>
      </c>
      <c r="G337" s="111" t="s">
        <v>214</v>
      </c>
      <c r="H337" s="110" t="s">
        <v>3733</v>
      </c>
      <c r="I337" s="110" t="s">
        <v>3734</v>
      </c>
      <c r="J337" s="110"/>
      <c r="K337" s="111" t="s">
        <v>3735</v>
      </c>
      <c r="L337" s="111" t="s">
        <v>2258</v>
      </c>
      <c r="M337" s="111" t="s">
        <v>912</v>
      </c>
      <c r="N337" s="111" t="s">
        <v>682</v>
      </c>
      <c r="O337" s="112" t="s">
        <v>4606</v>
      </c>
      <c r="P337" s="113">
        <v>14.068851</v>
      </c>
      <c r="Q337" s="113">
        <v>100.52648600000001</v>
      </c>
      <c r="R337" s="114" t="s">
        <v>3737</v>
      </c>
      <c r="S337" s="114" t="s">
        <v>3738</v>
      </c>
      <c r="T337" s="115" t="s">
        <v>3739</v>
      </c>
      <c r="U337" s="115" t="s">
        <v>3740</v>
      </c>
      <c r="V337" s="115"/>
      <c r="W337" s="115" t="s">
        <v>3741</v>
      </c>
      <c r="X337" s="115"/>
      <c r="Y337" s="115"/>
      <c r="Z337" s="181"/>
      <c r="AA337" s="181"/>
      <c r="AB337" s="115"/>
      <c r="AC337" s="115"/>
      <c r="AD337" s="332" t="s">
        <v>2114</v>
      </c>
      <c r="AE337" s="333" t="s">
        <v>2115</v>
      </c>
      <c r="AF337" s="117" t="s">
        <v>690</v>
      </c>
      <c r="AG337" s="132">
        <v>44974</v>
      </c>
      <c r="AH337" s="118" t="s">
        <v>691</v>
      </c>
      <c r="AI337" s="118" t="s">
        <v>692</v>
      </c>
      <c r="AJ337" s="145">
        <v>6</v>
      </c>
      <c r="AK337" s="146">
        <v>9</v>
      </c>
      <c r="AL337" s="146">
        <v>3</v>
      </c>
      <c r="AM337" s="146">
        <v>54</v>
      </c>
      <c r="AN337" s="147">
        <v>1</v>
      </c>
      <c r="AO337" s="147">
        <v>2</v>
      </c>
      <c r="AP337" s="240" t="s">
        <v>3742</v>
      </c>
      <c r="AQ337" s="326" t="s">
        <v>1963</v>
      </c>
      <c r="AR337" s="147">
        <v>1</v>
      </c>
      <c r="AS337" s="149"/>
      <c r="AT337" s="138">
        <v>44977</v>
      </c>
      <c r="AU337" s="142"/>
      <c r="AV337" s="149" t="s">
        <v>696</v>
      </c>
      <c r="AW337" s="150" t="s">
        <v>3625</v>
      </c>
      <c r="AX337" s="147"/>
      <c r="AY337" s="147"/>
      <c r="AZ337" s="147"/>
      <c r="BA337" s="147"/>
      <c r="BB337" s="147"/>
      <c r="BC337" s="147"/>
      <c r="BD337" s="150"/>
      <c r="BE337" s="150"/>
      <c r="BF337" s="150"/>
      <c r="BG337" s="237" t="s">
        <v>699</v>
      </c>
      <c r="BH337" s="163" t="s">
        <v>1964</v>
      </c>
      <c r="BI337" s="237" t="s">
        <v>701</v>
      </c>
      <c r="BJ337" s="152"/>
      <c r="BK337" s="152"/>
      <c r="BL337" s="170" t="s">
        <v>2266</v>
      </c>
      <c r="BM337" s="154"/>
      <c r="BN337" s="111" t="s">
        <v>3743</v>
      </c>
      <c r="BO337" s="131" t="s">
        <v>3736</v>
      </c>
      <c r="BP337" s="131" t="s">
        <v>703</v>
      </c>
      <c r="BQ337" s="116" t="s">
        <v>704</v>
      </c>
      <c r="BR337" s="116"/>
      <c r="BS337" s="132">
        <v>44974</v>
      </c>
      <c r="BT337" s="133">
        <v>100</v>
      </c>
      <c r="BU337" s="132">
        <v>44974</v>
      </c>
      <c r="BV337" s="132"/>
      <c r="BW337" s="132"/>
      <c r="BX337" s="134"/>
      <c r="BY337" s="134"/>
      <c r="BZ337" s="134"/>
      <c r="CA337" s="132"/>
      <c r="CB337" s="135"/>
      <c r="CC337" s="132"/>
      <c r="CD337" s="132"/>
      <c r="CE337" s="136"/>
      <c r="CF337" s="136"/>
      <c r="CG337" s="136"/>
      <c r="CH337" s="135"/>
      <c r="CI337" s="129" t="s">
        <v>701</v>
      </c>
      <c r="CJ337" s="117">
        <v>45014</v>
      </c>
      <c r="CK337" s="117">
        <v>45014</v>
      </c>
      <c r="CL337" s="132"/>
      <c r="CM337" s="117">
        <v>45014</v>
      </c>
      <c r="CN337" s="133">
        <v>100</v>
      </c>
      <c r="CO337" s="117">
        <v>45014</v>
      </c>
      <c r="CP337" s="117"/>
      <c r="CQ337" s="132">
        <v>45019</v>
      </c>
      <c r="CR337" s="132">
        <v>45019</v>
      </c>
      <c r="CS337" s="117"/>
      <c r="CT337" s="132">
        <v>45019</v>
      </c>
      <c r="CU337" s="133">
        <v>100</v>
      </c>
      <c r="CV337" s="132">
        <v>45019</v>
      </c>
      <c r="CW337" s="117"/>
      <c r="CX337" s="147"/>
      <c r="CY337" s="147"/>
      <c r="CZ337" s="169">
        <v>45014</v>
      </c>
      <c r="DA337" s="117">
        <v>45014</v>
      </c>
      <c r="DB337" s="117"/>
      <c r="DC337" s="117">
        <v>45014</v>
      </c>
      <c r="DD337" s="133">
        <v>100</v>
      </c>
      <c r="DE337" s="117">
        <v>45014</v>
      </c>
      <c r="DF337" s="138"/>
      <c r="DG337" s="138">
        <v>45012</v>
      </c>
      <c r="DH337" s="139" t="s">
        <v>4383</v>
      </c>
      <c r="DI337" s="117">
        <v>45034</v>
      </c>
      <c r="DJ337" s="117">
        <v>45034</v>
      </c>
      <c r="DK337" s="117">
        <v>45034</v>
      </c>
      <c r="DL337" s="117">
        <v>45034</v>
      </c>
      <c r="DM337" s="117"/>
      <c r="DN337" s="117"/>
      <c r="DO337" s="117"/>
      <c r="DP337" s="117"/>
      <c r="DQ337" s="140"/>
      <c r="DR337" s="117"/>
      <c r="DS337" s="117"/>
      <c r="DT337" s="117"/>
      <c r="DU337" s="117"/>
      <c r="DV337" s="117"/>
      <c r="DW337" s="117"/>
      <c r="DX337" s="133"/>
      <c r="DY337" s="117"/>
      <c r="DZ337" s="117"/>
      <c r="EA337" s="117"/>
      <c r="EB337" s="117"/>
      <c r="EC337" s="117"/>
      <c r="ED337" s="117"/>
      <c r="EE337" s="116"/>
      <c r="EF337" s="117"/>
      <c r="EG337" s="117"/>
      <c r="EH337" s="117">
        <v>45051</v>
      </c>
      <c r="EI337" s="117">
        <v>45051</v>
      </c>
      <c r="EJ337" s="117"/>
      <c r="EK337" s="117">
        <v>45051</v>
      </c>
      <c r="EL337" s="133">
        <v>100</v>
      </c>
      <c r="EM337" s="117">
        <v>45051</v>
      </c>
      <c r="EN337" s="122" t="s">
        <v>4388</v>
      </c>
      <c r="EO337" s="141"/>
      <c r="EP337" s="141"/>
      <c r="EQ337" s="141"/>
      <c r="ER337" s="141"/>
      <c r="ES337" s="141"/>
      <c r="ET337" s="141"/>
      <c r="EU337" s="141"/>
      <c r="EV337" s="117"/>
      <c r="EW337" s="117"/>
      <c r="EX337" s="117"/>
      <c r="EY337" s="117"/>
      <c r="EZ337" s="117"/>
      <c r="FA337" s="117"/>
      <c r="FB337" s="117"/>
      <c r="FC337" s="117"/>
      <c r="FD337" s="117"/>
      <c r="FE337" s="117"/>
      <c r="FF337" s="117"/>
      <c r="FG337" s="133"/>
      <c r="FH337" s="133"/>
      <c r="FI337" s="117"/>
      <c r="FJ337" s="142"/>
      <c r="FK337" s="142"/>
      <c r="FL337" s="143"/>
      <c r="FM337" s="143"/>
      <c r="FN337" s="139"/>
      <c r="FO337" s="142"/>
      <c r="FP337" s="142"/>
      <c r="FQ337" s="143"/>
      <c r="FR337" s="143"/>
      <c r="FS337" s="139"/>
    </row>
    <row r="338" spans="1:175" ht="20.100000000000001" customHeight="1" x14ac:dyDescent="0.5">
      <c r="A338" s="109">
        <v>337</v>
      </c>
      <c r="B338" s="109" t="s">
        <v>3361</v>
      </c>
      <c r="C338" s="109">
        <v>51</v>
      </c>
      <c r="D338" s="367" t="s">
        <v>3372</v>
      </c>
      <c r="E338" s="110" t="s">
        <v>912</v>
      </c>
      <c r="F338" s="110" t="s">
        <v>677</v>
      </c>
      <c r="G338" s="111" t="s">
        <v>214</v>
      </c>
      <c r="H338" s="110" t="s">
        <v>2189</v>
      </c>
      <c r="I338" s="110" t="s">
        <v>2429</v>
      </c>
      <c r="J338" s="110"/>
      <c r="K338" s="111" t="s">
        <v>3744</v>
      </c>
      <c r="L338" s="111" t="s">
        <v>2192</v>
      </c>
      <c r="M338" s="111" t="s">
        <v>912</v>
      </c>
      <c r="N338" s="111" t="s">
        <v>682</v>
      </c>
      <c r="O338" s="112" t="s">
        <v>3745</v>
      </c>
      <c r="P338" s="113">
        <v>13.965744000000001</v>
      </c>
      <c r="Q338" s="113">
        <v>100.866378</v>
      </c>
      <c r="R338" s="114" t="s">
        <v>3746</v>
      </c>
      <c r="S338" s="114" t="s">
        <v>3747</v>
      </c>
      <c r="T338" s="115" t="s">
        <v>3748</v>
      </c>
      <c r="U338" s="115" t="s">
        <v>3749</v>
      </c>
      <c r="V338" s="115"/>
      <c r="W338" s="115" t="s">
        <v>3750</v>
      </c>
      <c r="X338" s="115"/>
      <c r="Y338" s="115"/>
      <c r="Z338" s="181"/>
      <c r="AA338" s="181"/>
      <c r="AB338" s="115"/>
      <c r="AC338" s="115"/>
      <c r="AD338" s="332" t="s">
        <v>2114</v>
      </c>
      <c r="AE338" s="333" t="s">
        <v>2115</v>
      </c>
      <c r="AF338" s="117" t="s">
        <v>690</v>
      </c>
      <c r="AG338" s="132">
        <v>44973</v>
      </c>
      <c r="AH338" s="118" t="s">
        <v>691</v>
      </c>
      <c r="AI338" s="118" t="s">
        <v>692</v>
      </c>
      <c r="AJ338" s="145">
        <v>6</v>
      </c>
      <c r="AK338" s="146">
        <v>9</v>
      </c>
      <c r="AL338" s="146">
        <v>3</v>
      </c>
      <c r="AM338" s="146">
        <v>54</v>
      </c>
      <c r="AN338" s="147">
        <v>2</v>
      </c>
      <c r="AO338" s="147">
        <v>2</v>
      </c>
      <c r="AP338" s="240" t="s">
        <v>716</v>
      </c>
      <c r="AQ338" s="147" t="s">
        <v>752</v>
      </c>
      <c r="AR338" s="147">
        <v>3</v>
      </c>
      <c r="AS338" s="149"/>
      <c r="AT338" s="138">
        <v>44974</v>
      </c>
      <c r="AU338" s="142"/>
      <c r="AV338" s="149" t="s">
        <v>696</v>
      </c>
      <c r="AW338" s="150" t="s">
        <v>3751</v>
      </c>
      <c r="AX338" s="147"/>
      <c r="AY338" s="147"/>
      <c r="AZ338" s="147"/>
      <c r="BA338" s="147"/>
      <c r="BB338" s="147"/>
      <c r="BC338" s="147"/>
      <c r="BD338" s="235" t="s">
        <v>698</v>
      </c>
      <c r="BE338" s="150"/>
      <c r="BF338" s="150"/>
      <c r="BG338" s="237" t="s">
        <v>699</v>
      </c>
      <c r="BH338" s="237" t="s">
        <v>1964</v>
      </c>
      <c r="BI338" s="237" t="s">
        <v>701</v>
      </c>
      <c r="BJ338" s="152"/>
      <c r="BK338" s="152"/>
      <c r="BL338" s="153"/>
      <c r="BM338" s="154"/>
      <c r="BN338" s="111" t="s">
        <v>3745</v>
      </c>
      <c r="BO338" s="226" t="s">
        <v>3745</v>
      </c>
      <c r="BP338" s="130"/>
      <c r="BQ338" s="116" t="s">
        <v>704</v>
      </c>
      <c r="BR338" s="116"/>
      <c r="BS338" s="132">
        <v>44973</v>
      </c>
      <c r="BT338" s="133">
        <v>100</v>
      </c>
      <c r="BU338" s="132">
        <v>44973</v>
      </c>
      <c r="BV338" s="132"/>
      <c r="BW338" s="132"/>
      <c r="BX338" s="134"/>
      <c r="BY338" s="134"/>
      <c r="BZ338" s="134"/>
      <c r="CA338" s="132"/>
      <c r="CB338" s="135"/>
      <c r="CC338" s="132"/>
      <c r="CD338" s="132"/>
      <c r="CE338" s="136"/>
      <c r="CF338" s="136"/>
      <c r="CG338" s="136"/>
      <c r="CH338" s="135"/>
      <c r="CI338" s="129" t="s">
        <v>701</v>
      </c>
      <c r="CJ338" s="117">
        <v>45013</v>
      </c>
      <c r="CK338" s="117">
        <v>45013</v>
      </c>
      <c r="CL338" s="117"/>
      <c r="CM338" s="117">
        <v>45013</v>
      </c>
      <c r="CN338" s="133">
        <v>100</v>
      </c>
      <c r="CO338" s="117">
        <v>45013</v>
      </c>
      <c r="CP338" s="117"/>
      <c r="CQ338" s="137" t="s">
        <v>706</v>
      </c>
      <c r="CR338" s="132"/>
      <c r="CS338" s="117"/>
      <c r="CT338" s="132"/>
      <c r="CU338" s="133"/>
      <c r="CV338" s="137" t="s">
        <v>4382</v>
      </c>
      <c r="CW338" s="117"/>
      <c r="CX338" s="147"/>
      <c r="CY338" s="147"/>
      <c r="CZ338" s="117">
        <v>45013</v>
      </c>
      <c r="DA338" s="117">
        <v>45013</v>
      </c>
      <c r="DB338" s="117"/>
      <c r="DC338" s="117">
        <v>45013</v>
      </c>
      <c r="DD338" s="133">
        <v>100</v>
      </c>
      <c r="DE338" s="117">
        <v>45013</v>
      </c>
      <c r="DF338" s="138"/>
      <c r="DG338" s="138">
        <v>45012</v>
      </c>
      <c r="DH338" s="139" t="s">
        <v>4383</v>
      </c>
      <c r="DI338" s="117">
        <v>45028</v>
      </c>
      <c r="DJ338" s="117">
        <v>45028</v>
      </c>
      <c r="DK338" s="117">
        <v>45028</v>
      </c>
      <c r="DL338" s="117">
        <v>45028</v>
      </c>
      <c r="DM338" s="117"/>
      <c r="DN338" s="117"/>
      <c r="DO338" s="117"/>
      <c r="DP338" s="117"/>
      <c r="DQ338" s="140"/>
      <c r="DR338" s="117"/>
      <c r="DS338" s="117"/>
      <c r="DT338" s="117"/>
      <c r="DU338" s="117"/>
      <c r="DV338" s="117"/>
      <c r="DW338" s="117"/>
      <c r="DX338" s="133"/>
      <c r="DY338" s="117"/>
      <c r="DZ338" s="117"/>
      <c r="EA338" s="117">
        <v>45027</v>
      </c>
      <c r="EB338" s="117">
        <v>45027</v>
      </c>
      <c r="EC338" s="117"/>
      <c r="ED338" s="117">
        <v>45027</v>
      </c>
      <c r="EE338" s="116">
        <v>100</v>
      </c>
      <c r="EF338" s="117">
        <v>45027</v>
      </c>
      <c r="EG338" s="117" t="s">
        <v>3752</v>
      </c>
      <c r="EH338" s="117">
        <v>45027</v>
      </c>
      <c r="EI338" s="117">
        <v>45027</v>
      </c>
      <c r="EJ338" s="117">
        <v>45027</v>
      </c>
      <c r="EK338" s="117">
        <v>45028</v>
      </c>
      <c r="EL338" s="116">
        <v>60</v>
      </c>
      <c r="EM338" s="117"/>
      <c r="EN338" s="122" t="s">
        <v>3752</v>
      </c>
      <c r="EO338" s="141"/>
      <c r="EP338" s="141"/>
      <c r="EQ338" s="141"/>
      <c r="ER338" s="141"/>
      <c r="ES338" s="141"/>
      <c r="ET338" s="141"/>
      <c r="EU338" s="141"/>
      <c r="EV338" s="117"/>
      <c r="EW338" s="117"/>
      <c r="EX338" s="117"/>
      <c r="EY338" s="117"/>
      <c r="EZ338" s="117"/>
      <c r="FA338" s="117"/>
      <c r="FB338" s="117"/>
      <c r="FC338" s="117">
        <v>45045</v>
      </c>
      <c r="FD338" s="117">
        <v>45045</v>
      </c>
      <c r="FE338" s="117">
        <v>45045</v>
      </c>
      <c r="FF338" s="117">
        <v>45046</v>
      </c>
      <c r="FG338" s="133">
        <v>70</v>
      </c>
      <c r="FH338" s="133"/>
      <c r="FI338" s="117"/>
      <c r="FJ338" s="142"/>
      <c r="FK338" s="142"/>
      <c r="FL338" s="143"/>
      <c r="FM338" s="143"/>
      <c r="FN338" s="139"/>
      <c r="FO338" s="142"/>
      <c r="FP338" s="142"/>
      <c r="FQ338" s="143"/>
      <c r="FR338" s="143"/>
      <c r="FS338" s="139"/>
    </row>
    <row r="339" spans="1:175" ht="20.100000000000001" customHeight="1" x14ac:dyDescent="0.5">
      <c r="A339" s="109">
        <v>338</v>
      </c>
      <c r="B339" s="109" t="s">
        <v>3361</v>
      </c>
      <c r="C339" s="109">
        <v>52</v>
      </c>
      <c r="D339" s="367" t="s">
        <v>3372</v>
      </c>
      <c r="E339" s="110" t="s">
        <v>912</v>
      </c>
      <c r="F339" s="110" t="s">
        <v>677</v>
      </c>
      <c r="G339" s="111" t="s">
        <v>214</v>
      </c>
      <c r="H339" s="110" t="s">
        <v>2277</v>
      </c>
      <c r="I339" s="110" t="s">
        <v>3753</v>
      </c>
      <c r="J339" s="110"/>
      <c r="K339" s="111" t="s">
        <v>3754</v>
      </c>
      <c r="L339" s="111" t="s">
        <v>2192</v>
      </c>
      <c r="M339" s="111" t="s">
        <v>912</v>
      </c>
      <c r="N339" s="111" t="s">
        <v>682</v>
      </c>
      <c r="O339" s="209" t="s">
        <v>3756</v>
      </c>
      <c r="P339" s="113">
        <v>14.23143</v>
      </c>
      <c r="Q339" s="113">
        <v>100.80099300000001</v>
      </c>
      <c r="R339" s="114" t="s">
        <v>3757</v>
      </c>
      <c r="S339" s="114" t="s">
        <v>3758</v>
      </c>
      <c r="T339" s="115" t="s">
        <v>3759</v>
      </c>
      <c r="U339" s="115" t="s">
        <v>3760</v>
      </c>
      <c r="V339" s="115"/>
      <c r="W339" s="115" t="s">
        <v>3761</v>
      </c>
      <c r="X339" s="115" t="s">
        <v>3755</v>
      </c>
      <c r="Y339" s="115" t="s">
        <v>4607</v>
      </c>
      <c r="Z339" s="181">
        <v>14.206334605099199</v>
      </c>
      <c r="AA339" s="181">
        <v>100.801696897135</v>
      </c>
      <c r="AB339" s="115" t="s">
        <v>4608</v>
      </c>
      <c r="AC339" s="371" t="s">
        <v>4609</v>
      </c>
      <c r="AD339" s="332" t="s">
        <v>2114</v>
      </c>
      <c r="AE339" s="333" t="s">
        <v>2115</v>
      </c>
      <c r="AF339" s="117" t="s">
        <v>690</v>
      </c>
      <c r="AG339" s="132">
        <v>44971</v>
      </c>
      <c r="AH339" s="277" t="s">
        <v>691</v>
      </c>
      <c r="AI339" s="277" t="s">
        <v>692</v>
      </c>
      <c r="AJ339" s="145">
        <v>6</v>
      </c>
      <c r="AK339" s="146">
        <v>12</v>
      </c>
      <c r="AL339" s="146">
        <v>3</v>
      </c>
      <c r="AM339" s="146">
        <v>72</v>
      </c>
      <c r="AN339" s="147">
        <v>1</v>
      </c>
      <c r="AO339" s="147">
        <v>1</v>
      </c>
      <c r="AP339" s="116" t="s">
        <v>1142</v>
      </c>
      <c r="AQ339" s="147" t="s">
        <v>848</v>
      </c>
      <c r="AR339" s="147">
        <v>3</v>
      </c>
      <c r="AS339" s="149"/>
      <c r="AT339" s="138">
        <v>44972</v>
      </c>
      <c r="AU339" s="148" t="s">
        <v>1316</v>
      </c>
      <c r="AV339" s="149" t="s">
        <v>696</v>
      </c>
      <c r="AW339" s="150" t="s">
        <v>2293</v>
      </c>
      <c r="AX339" s="147"/>
      <c r="AY339" s="147"/>
      <c r="AZ339" s="147"/>
      <c r="BA339" s="147"/>
      <c r="BB339" s="147" t="s">
        <v>697</v>
      </c>
      <c r="BC339" s="147" t="s">
        <v>697</v>
      </c>
      <c r="BD339" s="235" t="s">
        <v>698</v>
      </c>
      <c r="BE339" s="150"/>
      <c r="BF339" s="150"/>
      <c r="BG339" s="151" t="s">
        <v>699</v>
      </c>
      <c r="BH339" s="237" t="s">
        <v>1964</v>
      </c>
      <c r="BI339" s="237" t="s">
        <v>701</v>
      </c>
      <c r="BJ339" s="152"/>
      <c r="BK339" s="152"/>
      <c r="BL339" s="153"/>
      <c r="BM339" s="154"/>
      <c r="BN339" s="111" t="s">
        <v>3762</v>
      </c>
      <c r="BO339" s="130" t="s">
        <v>3755</v>
      </c>
      <c r="BP339" s="196" t="s">
        <v>795</v>
      </c>
      <c r="BQ339" s="116" t="s">
        <v>704</v>
      </c>
      <c r="BR339" s="116"/>
      <c r="BS339" s="132">
        <v>44971</v>
      </c>
      <c r="BT339" s="133">
        <v>100</v>
      </c>
      <c r="BU339" s="202" t="s">
        <v>796</v>
      </c>
      <c r="BV339" s="132"/>
      <c r="BW339" s="132"/>
      <c r="BX339" s="132" t="s">
        <v>616</v>
      </c>
      <c r="BY339" s="134" t="s">
        <v>616</v>
      </c>
      <c r="BZ339" s="134"/>
      <c r="CA339" s="132"/>
      <c r="CB339" s="216" t="s">
        <v>3755</v>
      </c>
      <c r="CC339" s="202" t="s">
        <v>796</v>
      </c>
      <c r="CD339" s="132"/>
      <c r="CE339" s="136"/>
      <c r="CF339" s="136"/>
      <c r="CG339" s="136"/>
      <c r="CH339" s="135"/>
      <c r="CI339" s="129" t="s">
        <v>701</v>
      </c>
      <c r="CJ339" s="117">
        <v>45050</v>
      </c>
      <c r="CK339" s="117">
        <v>45050</v>
      </c>
      <c r="CL339" s="132"/>
      <c r="CM339" s="117">
        <v>45050</v>
      </c>
      <c r="CN339" s="133">
        <v>100</v>
      </c>
      <c r="CO339" s="117">
        <v>45050</v>
      </c>
      <c r="CP339" s="117"/>
      <c r="CQ339" s="117">
        <v>45050</v>
      </c>
      <c r="CR339" s="117">
        <v>45050</v>
      </c>
      <c r="CS339" s="117"/>
      <c r="CT339" s="117">
        <v>45050</v>
      </c>
      <c r="CU339" s="133">
        <v>100</v>
      </c>
      <c r="CV339" s="117">
        <v>45050</v>
      </c>
      <c r="CW339" s="117"/>
      <c r="CX339" s="147"/>
      <c r="CY339" s="147"/>
      <c r="CZ339" s="117">
        <v>45050</v>
      </c>
      <c r="DA339" s="117">
        <v>45050</v>
      </c>
      <c r="DB339" s="117"/>
      <c r="DC339" s="117">
        <v>45050</v>
      </c>
      <c r="DD339" s="133">
        <v>100</v>
      </c>
      <c r="DE339" s="117">
        <v>45050</v>
      </c>
      <c r="DF339" s="117"/>
      <c r="DG339" s="138">
        <v>45051</v>
      </c>
      <c r="DH339" s="139" t="s">
        <v>4401</v>
      </c>
      <c r="DI339" s="117"/>
      <c r="DJ339" s="117"/>
      <c r="DK339" s="117"/>
      <c r="DL339" s="117"/>
      <c r="DM339" s="117"/>
      <c r="DN339" s="117"/>
      <c r="DO339" s="117"/>
      <c r="DP339" s="117"/>
      <c r="DQ339" s="140"/>
      <c r="DR339" s="117"/>
      <c r="DS339" s="117"/>
      <c r="DT339" s="117"/>
      <c r="DU339" s="117"/>
      <c r="DV339" s="117"/>
      <c r="DW339" s="117"/>
      <c r="DX339" s="133"/>
      <c r="DY339" s="117"/>
      <c r="DZ339" s="117"/>
      <c r="EA339" s="117"/>
      <c r="EB339" s="117"/>
      <c r="EC339" s="117"/>
      <c r="ED339" s="117"/>
      <c r="EE339" s="116"/>
      <c r="EF339" s="117"/>
      <c r="EG339" s="117"/>
      <c r="EH339" s="117"/>
      <c r="EI339" s="117"/>
      <c r="EJ339" s="117"/>
      <c r="EK339" s="117"/>
      <c r="EL339" s="133"/>
      <c r="EM339" s="117"/>
      <c r="EN339" s="122"/>
      <c r="EO339" s="141"/>
      <c r="EP339" s="141"/>
      <c r="EQ339" s="141"/>
      <c r="ER339" s="141"/>
      <c r="ES339" s="141"/>
      <c r="ET339" s="141"/>
      <c r="EU339" s="141"/>
      <c r="EV339" s="117"/>
      <c r="EW339" s="117"/>
      <c r="EX339" s="117"/>
      <c r="EY339" s="117"/>
      <c r="EZ339" s="117"/>
      <c r="FA339" s="117"/>
      <c r="FB339" s="117"/>
      <c r="FC339" s="117"/>
      <c r="FD339" s="117"/>
      <c r="FE339" s="117"/>
      <c r="FF339" s="117"/>
      <c r="FG339" s="133"/>
      <c r="FH339" s="133"/>
      <c r="FI339" s="117"/>
      <c r="FJ339" s="142"/>
      <c r="FK339" s="142"/>
      <c r="FL339" s="143"/>
      <c r="FM339" s="143"/>
      <c r="FN339" s="139"/>
      <c r="FO339" s="142"/>
      <c r="FP339" s="142"/>
      <c r="FQ339" s="143"/>
      <c r="FR339" s="143"/>
      <c r="FS339" s="139"/>
    </row>
    <row r="340" spans="1:175" ht="20.100000000000001" customHeight="1" x14ac:dyDescent="0.5">
      <c r="A340" s="109">
        <v>339</v>
      </c>
      <c r="B340" s="109" t="s">
        <v>3361</v>
      </c>
      <c r="C340" s="109">
        <v>53</v>
      </c>
      <c r="D340" s="367" t="s">
        <v>3372</v>
      </c>
      <c r="E340" s="110" t="s">
        <v>912</v>
      </c>
      <c r="F340" s="110" t="s">
        <v>677</v>
      </c>
      <c r="G340" s="111" t="s">
        <v>214</v>
      </c>
      <c r="H340" s="110" t="s">
        <v>3763</v>
      </c>
      <c r="I340" s="110" t="s">
        <v>3764</v>
      </c>
      <c r="J340" s="110"/>
      <c r="K340" s="111" t="s">
        <v>3765</v>
      </c>
      <c r="L340" s="111" t="s">
        <v>3766</v>
      </c>
      <c r="M340" s="111" t="s">
        <v>912</v>
      </c>
      <c r="N340" s="111" t="s">
        <v>682</v>
      </c>
      <c r="O340" s="112" t="s">
        <v>3767</v>
      </c>
      <c r="P340" s="113">
        <v>14.086069</v>
      </c>
      <c r="Q340" s="113">
        <v>100.609752</v>
      </c>
      <c r="R340" s="114" t="s">
        <v>3768</v>
      </c>
      <c r="S340" s="114" t="s">
        <v>3769</v>
      </c>
      <c r="T340" s="115" t="s">
        <v>3770</v>
      </c>
      <c r="U340" s="115" t="s">
        <v>3771</v>
      </c>
      <c r="V340" s="115"/>
      <c r="W340" s="115" t="s">
        <v>3772</v>
      </c>
      <c r="X340" s="115"/>
      <c r="Y340" s="115"/>
      <c r="Z340" s="181"/>
      <c r="AA340" s="181"/>
      <c r="AB340" s="115"/>
      <c r="AC340" s="115"/>
      <c r="AD340" s="332" t="s">
        <v>2114</v>
      </c>
      <c r="AE340" s="333" t="s">
        <v>2115</v>
      </c>
      <c r="AF340" s="117" t="s">
        <v>690</v>
      </c>
      <c r="AG340" s="132">
        <v>44974</v>
      </c>
      <c r="AH340" s="118" t="s">
        <v>691</v>
      </c>
      <c r="AI340" s="118" t="s">
        <v>692</v>
      </c>
      <c r="AJ340" s="145">
        <v>8.1999999999999993</v>
      </c>
      <c r="AK340" s="146">
        <v>12</v>
      </c>
      <c r="AL340" s="146">
        <v>3</v>
      </c>
      <c r="AM340" s="146">
        <v>98.399999999999991</v>
      </c>
      <c r="AN340" s="147">
        <v>1</v>
      </c>
      <c r="AO340" s="147">
        <v>3</v>
      </c>
      <c r="AP340" s="240" t="s">
        <v>2200</v>
      </c>
      <c r="AQ340" s="147" t="s">
        <v>1368</v>
      </c>
      <c r="AR340" s="147">
        <v>3</v>
      </c>
      <c r="AS340" s="149"/>
      <c r="AT340" s="138">
        <v>44977</v>
      </c>
      <c r="AU340" s="380" t="s">
        <v>3773</v>
      </c>
      <c r="AV340" s="149" t="s">
        <v>696</v>
      </c>
      <c r="AW340" s="150"/>
      <c r="AX340" s="147"/>
      <c r="AY340" s="147"/>
      <c r="AZ340" s="147"/>
      <c r="BA340" s="147" t="s">
        <v>697</v>
      </c>
      <c r="BB340" s="147"/>
      <c r="BC340" s="147"/>
      <c r="BD340" s="235" t="s">
        <v>698</v>
      </c>
      <c r="BE340" s="150"/>
      <c r="BF340" s="150"/>
      <c r="BG340" s="151" t="s">
        <v>699</v>
      </c>
      <c r="BH340" s="237" t="s">
        <v>1964</v>
      </c>
      <c r="BI340" s="237" t="s">
        <v>701</v>
      </c>
      <c r="BJ340" s="152"/>
      <c r="BK340" s="152"/>
      <c r="BL340" s="170" t="s">
        <v>2266</v>
      </c>
      <c r="BM340" s="154"/>
      <c r="BN340" s="111" t="s">
        <v>3767</v>
      </c>
      <c r="BO340" s="226" t="s">
        <v>3767</v>
      </c>
      <c r="BP340" s="130"/>
      <c r="BQ340" s="116" t="s">
        <v>704</v>
      </c>
      <c r="BR340" s="116"/>
      <c r="BS340" s="132">
        <v>44974</v>
      </c>
      <c r="BT340" s="133">
        <v>100</v>
      </c>
      <c r="BU340" s="132">
        <v>44974</v>
      </c>
      <c r="BV340" s="132"/>
      <c r="BW340" s="132"/>
      <c r="BX340" s="134"/>
      <c r="BY340" s="134"/>
      <c r="BZ340" s="134"/>
      <c r="CA340" s="132"/>
      <c r="CB340" s="135"/>
      <c r="CC340" s="132"/>
      <c r="CD340" s="132"/>
      <c r="CE340" s="136"/>
      <c r="CF340" s="258" t="s">
        <v>3774</v>
      </c>
      <c r="CG340" s="258"/>
      <c r="CH340" s="258" t="s">
        <v>3775</v>
      </c>
      <c r="CI340" s="129" t="s">
        <v>701</v>
      </c>
      <c r="CJ340" s="117">
        <v>45020</v>
      </c>
      <c r="CK340" s="117">
        <v>45020</v>
      </c>
      <c r="CL340" s="132"/>
      <c r="CM340" s="117">
        <v>45020</v>
      </c>
      <c r="CN340" s="133">
        <v>100</v>
      </c>
      <c r="CO340" s="117">
        <v>45020</v>
      </c>
      <c r="CP340" s="117"/>
      <c r="CQ340" s="132">
        <v>45019</v>
      </c>
      <c r="CR340" s="132">
        <v>45019</v>
      </c>
      <c r="CS340" s="117"/>
      <c r="CT340" s="132">
        <v>45019</v>
      </c>
      <c r="CU340" s="133">
        <v>100</v>
      </c>
      <c r="CV340" s="132">
        <v>45019</v>
      </c>
      <c r="CW340" s="117"/>
      <c r="CX340" s="147"/>
      <c r="CY340" s="147"/>
      <c r="CZ340" s="169">
        <v>45019</v>
      </c>
      <c r="DA340" s="117">
        <v>45020</v>
      </c>
      <c r="DB340" s="117"/>
      <c r="DC340" s="117">
        <v>45020</v>
      </c>
      <c r="DD340" s="133">
        <v>100</v>
      </c>
      <c r="DE340" s="117">
        <v>45020</v>
      </c>
      <c r="DF340" s="138"/>
      <c r="DG340" s="138">
        <v>45023</v>
      </c>
      <c r="DH340" s="139" t="s">
        <v>4387</v>
      </c>
      <c r="DI340" s="117">
        <v>45036</v>
      </c>
      <c r="DJ340" s="117">
        <v>45036</v>
      </c>
      <c r="DK340" s="117">
        <v>45036</v>
      </c>
      <c r="DL340" s="117">
        <v>45036</v>
      </c>
      <c r="DM340" s="117"/>
      <c r="DN340" s="117"/>
      <c r="DO340" s="117"/>
      <c r="DP340" s="117"/>
      <c r="DQ340" s="140"/>
      <c r="DR340" s="117"/>
      <c r="DS340" s="117"/>
      <c r="DT340" s="117"/>
      <c r="DU340" s="117"/>
      <c r="DV340" s="117"/>
      <c r="DW340" s="117"/>
      <c r="DX340" s="133"/>
      <c r="DY340" s="117"/>
      <c r="DZ340" s="117"/>
      <c r="EA340" s="117">
        <v>45037</v>
      </c>
      <c r="EB340" s="117">
        <v>45037</v>
      </c>
      <c r="EC340" s="117"/>
      <c r="ED340" s="117">
        <v>45037</v>
      </c>
      <c r="EE340" s="116">
        <v>100</v>
      </c>
      <c r="EF340" s="117">
        <v>45037</v>
      </c>
      <c r="EG340" s="117" t="s">
        <v>4610</v>
      </c>
      <c r="EH340" s="222">
        <v>45053</v>
      </c>
      <c r="EI340" s="222">
        <v>45053</v>
      </c>
      <c r="EJ340" s="117"/>
      <c r="EK340" s="222">
        <v>45053</v>
      </c>
      <c r="EL340" s="133"/>
      <c r="EM340" s="222">
        <v>45053</v>
      </c>
      <c r="EN340" s="122" t="s">
        <v>4704</v>
      </c>
      <c r="EO340" s="141"/>
      <c r="EP340" s="141"/>
      <c r="EQ340" s="141"/>
      <c r="ER340" s="141"/>
      <c r="ES340" s="141"/>
      <c r="ET340" s="141"/>
      <c r="EU340" s="141"/>
      <c r="EV340" s="117"/>
      <c r="EW340" s="117"/>
      <c r="EX340" s="117"/>
      <c r="EY340" s="117"/>
      <c r="EZ340" s="117"/>
      <c r="FA340" s="117"/>
      <c r="FB340" s="117"/>
      <c r="FC340" s="117"/>
      <c r="FD340" s="117"/>
      <c r="FE340" s="117"/>
      <c r="FF340" s="117"/>
      <c r="FG340" s="133"/>
      <c r="FH340" s="133"/>
      <c r="FI340" s="117"/>
      <c r="FJ340" s="142"/>
      <c r="FK340" s="142"/>
      <c r="FL340" s="143"/>
      <c r="FM340" s="143"/>
      <c r="FN340" s="139"/>
      <c r="FO340" s="142"/>
      <c r="FP340" s="142"/>
      <c r="FQ340" s="143"/>
      <c r="FR340" s="143"/>
      <c r="FS340" s="139"/>
    </row>
    <row r="341" spans="1:175" ht="20.100000000000001" customHeight="1" x14ac:dyDescent="0.5">
      <c r="A341" s="109">
        <v>340</v>
      </c>
      <c r="B341" s="109" t="s">
        <v>3361</v>
      </c>
      <c r="C341" s="109">
        <v>54</v>
      </c>
      <c r="D341" s="367" t="s">
        <v>3362</v>
      </c>
      <c r="E341" s="110" t="s">
        <v>912</v>
      </c>
      <c r="F341" s="110" t="s">
        <v>677</v>
      </c>
      <c r="G341" s="111" t="s">
        <v>214</v>
      </c>
      <c r="H341" s="110" t="s">
        <v>2255</v>
      </c>
      <c r="I341" s="110" t="s">
        <v>3776</v>
      </c>
      <c r="J341" s="110"/>
      <c r="K341" s="111" t="s">
        <v>3777</v>
      </c>
      <c r="L341" s="111" t="s">
        <v>2258</v>
      </c>
      <c r="M341" s="111" t="s">
        <v>912</v>
      </c>
      <c r="N341" s="111" t="s">
        <v>682</v>
      </c>
      <c r="O341" s="112" t="s">
        <v>3779</v>
      </c>
      <c r="P341" s="113">
        <v>14.046008</v>
      </c>
      <c r="Q341" s="113">
        <v>100.380486</v>
      </c>
      <c r="R341" s="114" t="s">
        <v>3780</v>
      </c>
      <c r="S341" s="114" t="s">
        <v>3781</v>
      </c>
      <c r="T341" s="115" t="s">
        <v>3782</v>
      </c>
      <c r="U341" s="115" t="s">
        <v>3783</v>
      </c>
      <c r="V341" s="115"/>
      <c r="W341" s="115" t="s">
        <v>3784</v>
      </c>
      <c r="X341" s="115"/>
      <c r="Y341" s="115"/>
      <c r="Z341" s="181"/>
      <c r="AA341" s="181"/>
      <c r="AB341" s="115"/>
      <c r="AC341" s="115"/>
      <c r="AD341" s="332" t="s">
        <v>2114</v>
      </c>
      <c r="AE341" s="333" t="s">
        <v>2115</v>
      </c>
      <c r="AF341" s="117" t="s">
        <v>690</v>
      </c>
      <c r="AG341" s="132">
        <v>44974</v>
      </c>
      <c r="AH341" s="118" t="s">
        <v>691</v>
      </c>
      <c r="AI341" s="118" t="s">
        <v>692</v>
      </c>
      <c r="AJ341" s="145">
        <v>8</v>
      </c>
      <c r="AK341" s="146">
        <v>9</v>
      </c>
      <c r="AL341" s="146">
        <v>3.2</v>
      </c>
      <c r="AM341" s="146">
        <v>72</v>
      </c>
      <c r="AN341" s="147">
        <v>1</v>
      </c>
      <c r="AO341" s="147">
        <v>2</v>
      </c>
      <c r="AP341" s="240" t="s">
        <v>3785</v>
      </c>
      <c r="AQ341" s="147" t="s">
        <v>863</v>
      </c>
      <c r="AR341" s="147">
        <v>3</v>
      </c>
      <c r="AS341" s="149"/>
      <c r="AT341" s="138">
        <v>44977</v>
      </c>
      <c r="AU341" s="380" t="s">
        <v>3786</v>
      </c>
      <c r="AV341" s="149" t="s">
        <v>696</v>
      </c>
      <c r="AW341" s="150"/>
      <c r="AX341" s="147"/>
      <c r="AY341" s="147"/>
      <c r="AZ341" s="147"/>
      <c r="BA341" s="147"/>
      <c r="BB341" s="147"/>
      <c r="BC341" s="147"/>
      <c r="BD341" s="235" t="s">
        <v>698</v>
      </c>
      <c r="BE341" s="150"/>
      <c r="BF341" s="150"/>
      <c r="BG341" s="151" t="s">
        <v>699</v>
      </c>
      <c r="BH341" s="237" t="s">
        <v>1964</v>
      </c>
      <c r="BI341" s="237" t="s">
        <v>701</v>
      </c>
      <c r="BJ341" s="152"/>
      <c r="BK341" s="152"/>
      <c r="BL341" s="170" t="s">
        <v>2266</v>
      </c>
      <c r="BM341" s="154"/>
      <c r="BN341" s="111" t="s">
        <v>3787</v>
      </c>
      <c r="BO341" s="131" t="s">
        <v>3778</v>
      </c>
      <c r="BP341" s="131" t="s">
        <v>703</v>
      </c>
      <c r="BQ341" s="116" t="s">
        <v>704</v>
      </c>
      <c r="BR341" s="116"/>
      <c r="BS341" s="132">
        <v>44974</v>
      </c>
      <c r="BT341" s="133">
        <v>100</v>
      </c>
      <c r="BU341" s="132">
        <v>44974</v>
      </c>
      <c r="BV341" s="132"/>
      <c r="BW341" s="132"/>
      <c r="BX341" s="134"/>
      <c r="BY341" s="134"/>
      <c r="BZ341" s="134"/>
      <c r="CA341" s="132"/>
      <c r="CB341" s="135"/>
      <c r="CC341" s="132"/>
      <c r="CD341" s="132"/>
      <c r="CE341" s="136"/>
      <c r="CF341" s="258" t="s">
        <v>3788</v>
      </c>
      <c r="CG341" s="258"/>
      <c r="CH341" s="258" t="s">
        <v>3788</v>
      </c>
      <c r="CI341" s="129" t="s">
        <v>701</v>
      </c>
      <c r="CJ341" s="117">
        <v>44998</v>
      </c>
      <c r="CK341" s="117">
        <v>44998</v>
      </c>
      <c r="CL341" s="132"/>
      <c r="CM341" s="117">
        <v>44998</v>
      </c>
      <c r="CN341" s="133">
        <v>100</v>
      </c>
      <c r="CO341" s="117">
        <v>44998</v>
      </c>
      <c r="CP341" s="117"/>
      <c r="CQ341" s="137" t="s">
        <v>706</v>
      </c>
      <c r="CR341" s="132"/>
      <c r="CS341" s="117"/>
      <c r="CT341" s="132"/>
      <c r="CU341" s="133"/>
      <c r="CV341" s="137" t="s">
        <v>4382</v>
      </c>
      <c r="CW341" s="117" t="s">
        <v>868</v>
      </c>
      <c r="CX341" s="147"/>
      <c r="CY341" s="147"/>
      <c r="CZ341" s="117">
        <v>44998</v>
      </c>
      <c r="DA341" s="117">
        <v>44998</v>
      </c>
      <c r="DB341" s="117"/>
      <c r="DC341" s="117">
        <v>44998</v>
      </c>
      <c r="DD341" s="133">
        <v>100</v>
      </c>
      <c r="DE341" s="117">
        <v>44998</v>
      </c>
      <c r="DF341" s="138"/>
      <c r="DG341" s="138">
        <v>45012</v>
      </c>
      <c r="DH341" s="139" t="s">
        <v>4383</v>
      </c>
      <c r="DI341" s="117">
        <v>45023</v>
      </c>
      <c r="DJ341" s="117">
        <v>45023</v>
      </c>
      <c r="DK341" s="117">
        <v>45023</v>
      </c>
      <c r="DL341" s="117">
        <v>45023</v>
      </c>
      <c r="DM341" s="117"/>
      <c r="DN341" s="117"/>
      <c r="DO341" s="117"/>
      <c r="DP341" s="117"/>
      <c r="DQ341" s="140"/>
      <c r="DR341" s="117"/>
      <c r="DS341" s="117"/>
      <c r="DT341" s="117"/>
      <c r="DU341" s="117"/>
      <c r="DV341" s="117"/>
      <c r="DW341" s="117"/>
      <c r="DX341" s="133"/>
      <c r="DY341" s="117"/>
      <c r="DZ341" s="117"/>
      <c r="EA341" s="117"/>
      <c r="EB341" s="117"/>
      <c r="EC341" s="117"/>
      <c r="ED341" s="117"/>
      <c r="EE341" s="116">
        <v>100</v>
      </c>
      <c r="EF341" s="117"/>
      <c r="EG341" s="117"/>
      <c r="EH341" s="222">
        <v>45053</v>
      </c>
      <c r="EI341" s="222">
        <v>45053</v>
      </c>
      <c r="EJ341" s="222">
        <v>45053</v>
      </c>
      <c r="EK341" s="222">
        <v>45054</v>
      </c>
      <c r="EL341" s="440">
        <v>60</v>
      </c>
      <c r="EM341" s="117"/>
      <c r="EN341" s="122" t="s">
        <v>4699</v>
      </c>
      <c r="EO341" s="141"/>
      <c r="EP341" s="141"/>
      <c r="EQ341" s="141"/>
      <c r="ER341" s="141"/>
      <c r="ES341" s="141"/>
      <c r="ET341" s="141"/>
      <c r="EU341" s="141"/>
      <c r="EV341" s="117"/>
      <c r="EW341" s="117"/>
      <c r="EX341" s="117"/>
      <c r="EY341" s="117"/>
      <c r="EZ341" s="117"/>
      <c r="FA341" s="117"/>
      <c r="FB341" s="117"/>
      <c r="FC341" s="117"/>
      <c r="FD341" s="117"/>
      <c r="FE341" s="117"/>
      <c r="FF341" s="117"/>
      <c r="FG341" s="133"/>
      <c r="FH341" s="133"/>
      <c r="FI341" s="117"/>
      <c r="FJ341" s="142"/>
      <c r="FK341" s="142"/>
      <c r="FL341" s="143">
        <v>243350</v>
      </c>
      <c r="FM341" s="143">
        <v>243350</v>
      </c>
      <c r="FN341" s="139" t="s">
        <v>708</v>
      </c>
      <c r="FO341" s="142"/>
      <c r="FP341" s="142"/>
      <c r="FQ341" s="143">
        <v>243350</v>
      </c>
      <c r="FR341" s="143">
        <v>243350</v>
      </c>
      <c r="FS341" s="157" t="s">
        <v>729</v>
      </c>
    </row>
    <row r="342" spans="1:175" ht="20.100000000000001" customHeight="1" x14ac:dyDescent="0.5">
      <c r="A342" s="109">
        <v>341</v>
      </c>
      <c r="B342" s="109" t="s">
        <v>3361</v>
      </c>
      <c r="C342" s="109">
        <v>55</v>
      </c>
      <c r="D342" s="367" t="s">
        <v>3372</v>
      </c>
      <c r="E342" s="110" t="s">
        <v>912</v>
      </c>
      <c r="F342" s="110" t="s">
        <v>677</v>
      </c>
      <c r="G342" s="111" t="s">
        <v>214</v>
      </c>
      <c r="H342" s="110" t="s">
        <v>3789</v>
      </c>
      <c r="I342" s="110" t="s">
        <v>3790</v>
      </c>
      <c r="J342" s="110"/>
      <c r="K342" s="111" t="s">
        <v>3791</v>
      </c>
      <c r="L342" s="111" t="s">
        <v>2258</v>
      </c>
      <c r="M342" s="111" t="s">
        <v>912</v>
      </c>
      <c r="N342" s="111" t="s">
        <v>682</v>
      </c>
      <c r="O342" s="259" t="s">
        <v>3411</v>
      </c>
      <c r="P342" s="113">
        <v>14.059137399999999</v>
      </c>
      <c r="Q342" s="113">
        <v>100.5908149</v>
      </c>
      <c r="R342" s="114" t="s">
        <v>3792</v>
      </c>
      <c r="S342" s="114" t="s">
        <v>3793</v>
      </c>
      <c r="T342" s="115" t="s">
        <v>3794</v>
      </c>
      <c r="U342" s="115" t="s">
        <v>3795</v>
      </c>
      <c r="V342" s="115"/>
      <c r="W342" s="115" t="s">
        <v>3796</v>
      </c>
      <c r="X342" s="115"/>
      <c r="Y342" s="115"/>
      <c r="Z342" s="181"/>
      <c r="AA342" s="181"/>
      <c r="AB342" s="115"/>
      <c r="AC342" s="115"/>
      <c r="AD342" s="332" t="s">
        <v>2114</v>
      </c>
      <c r="AE342" s="333" t="s">
        <v>2115</v>
      </c>
      <c r="AF342" s="117" t="s">
        <v>690</v>
      </c>
      <c r="AG342" s="132">
        <v>44974</v>
      </c>
      <c r="AH342" s="118" t="s">
        <v>691</v>
      </c>
      <c r="AI342" s="118" t="s">
        <v>692</v>
      </c>
      <c r="AJ342" s="145">
        <v>8</v>
      </c>
      <c r="AK342" s="146">
        <v>8</v>
      </c>
      <c r="AL342" s="146">
        <v>3.5</v>
      </c>
      <c r="AM342" s="146">
        <v>64</v>
      </c>
      <c r="AN342" s="147">
        <v>1</v>
      </c>
      <c r="AO342" s="147">
        <v>1</v>
      </c>
      <c r="AP342" s="370" t="s">
        <v>3797</v>
      </c>
      <c r="AQ342" s="147" t="s">
        <v>863</v>
      </c>
      <c r="AR342" s="147">
        <v>3</v>
      </c>
      <c r="AS342" s="149"/>
      <c r="AT342" s="138">
        <v>44977</v>
      </c>
      <c r="AU342" s="142" t="s">
        <v>3798</v>
      </c>
      <c r="AV342" s="149" t="s">
        <v>696</v>
      </c>
      <c r="AW342" s="150" t="s">
        <v>3799</v>
      </c>
      <c r="AX342" s="147"/>
      <c r="AY342" s="147"/>
      <c r="AZ342" s="147"/>
      <c r="BA342" s="147"/>
      <c r="BB342" s="147"/>
      <c r="BC342" s="147"/>
      <c r="BD342" s="235" t="s">
        <v>698</v>
      </c>
      <c r="BE342" s="150"/>
      <c r="BF342" s="150"/>
      <c r="BG342" s="151" t="s">
        <v>699</v>
      </c>
      <c r="BH342" s="237" t="s">
        <v>1964</v>
      </c>
      <c r="BI342" s="237" t="s">
        <v>701</v>
      </c>
      <c r="BJ342" s="152"/>
      <c r="BK342" s="152"/>
      <c r="BL342" s="170" t="s">
        <v>2266</v>
      </c>
      <c r="BM342" s="154"/>
      <c r="BN342" s="111" t="s">
        <v>3411</v>
      </c>
      <c r="BO342" s="226" t="s">
        <v>3411</v>
      </c>
      <c r="BP342" s="130"/>
      <c r="BQ342" s="116" t="s">
        <v>704</v>
      </c>
      <c r="BR342" s="116"/>
      <c r="BS342" s="132">
        <v>44974</v>
      </c>
      <c r="BT342" s="133">
        <v>100</v>
      </c>
      <c r="BU342" s="132">
        <v>44974</v>
      </c>
      <c r="BV342" s="132"/>
      <c r="BW342" s="132"/>
      <c r="BX342" s="134"/>
      <c r="BY342" s="134"/>
      <c r="BZ342" s="134"/>
      <c r="CA342" s="132"/>
      <c r="CB342" s="135"/>
      <c r="CC342" s="132"/>
      <c r="CD342" s="132"/>
      <c r="CE342" s="136"/>
      <c r="CF342" s="136"/>
      <c r="CG342" s="136"/>
      <c r="CH342" s="135"/>
      <c r="CI342" s="129"/>
      <c r="CJ342" s="117">
        <v>45012</v>
      </c>
      <c r="CK342" s="117">
        <v>45012</v>
      </c>
      <c r="CL342" s="117"/>
      <c r="CM342" s="117">
        <v>45012</v>
      </c>
      <c r="CN342" s="133">
        <v>100</v>
      </c>
      <c r="CO342" s="117">
        <v>45012</v>
      </c>
      <c r="CP342" s="117"/>
      <c r="CQ342" s="137" t="s">
        <v>706</v>
      </c>
      <c r="CR342" s="132"/>
      <c r="CS342" s="117"/>
      <c r="CT342" s="132"/>
      <c r="CU342" s="133"/>
      <c r="CV342" s="137" t="s">
        <v>4382</v>
      </c>
      <c r="CW342" s="117"/>
      <c r="CX342" s="147"/>
      <c r="CY342" s="147"/>
      <c r="CZ342" s="117">
        <v>45012</v>
      </c>
      <c r="DA342" s="117">
        <v>45012</v>
      </c>
      <c r="DB342" s="117"/>
      <c r="DC342" s="117">
        <v>45012</v>
      </c>
      <c r="DD342" s="133">
        <v>100</v>
      </c>
      <c r="DE342" s="117">
        <v>45012</v>
      </c>
      <c r="DF342" s="261" t="s">
        <v>3800</v>
      </c>
      <c r="DG342" s="138">
        <v>45019</v>
      </c>
      <c r="DH342" s="139" t="s">
        <v>4413</v>
      </c>
      <c r="DI342" s="117">
        <v>45040</v>
      </c>
      <c r="DJ342" s="117">
        <v>45040</v>
      </c>
      <c r="DK342" s="117">
        <v>45040</v>
      </c>
      <c r="DL342" s="117">
        <v>45040</v>
      </c>
      <c r="DM342" s="117"/>
      <c r="DN342" s="117"/>
      <c r="DO342" s="117"/>
      <c r="DP342" s="117"/>
      <c r="DQ342" s="140"/>
      <c r="DR342" s="117"/>
      <c r="DS342" s="117"/>
      <c r="DT342" s="117"/>
      <c r="DU342" s="117"/>
      <c r="DV342" s="117"/>
      <c r="DW342" s="117"/>
      <c r="DX342" s="133"/>
      <c r="DY342" s="117"/>
      <c r="DZ342" s="117"/>
      <c r="EA342" s="117">
        <v>45038</v>
      </c>
      <c r="EB342" s="117">
        <v>45038</v>
      </c>
      <c r="EC342" s="117"/>
      <c r="ED342" s="117">
        <v>45038</v>
      </c>
      <c r="EE342" s="116">
        <v>100</v>
      </c>
      <c r="EF342" s="117">
        <v>45038</v>
      </c>
      <c r="EG342" s="117" t="s">
        <v>1044</v>
      </c>
      <c r="EH342" s="117">
        <v>45038</v>
      </c>
      <c r="EI342" s="117">
        <v>45038</v>
      </c>
      <c r="EJ342" s="117"/>
      <c r="EK342" s="117">
        <v>45038</v>
      </c>
      <c r="EL342" s="116">
        <v>100</v>
      </c>
      <c r="EM342" s="117">
        <v>45038</v>
      </c>
      <c r="EN342" s="122" t="s">
        <v>1044</v>
      </c>
      <c r="EO342" s="141"/>
      <c r="EP342" s="141"/>
      <c r="EQ342" s="141"/>
      <c r="ER342" s="141"/>
      <c r="ES342" s="141"/>
      <c r="ET342" s="141"/>
      <c r="EU342" s="141"/>
      <c r="EV342" s="117"/>
      <c r="EW342" s="117"/>
      <c r="EX342" s="117"/>
      <c r="EY342" s="117"/>
      <c r="EZ342" s="117"/>
      <c r="FA342" s="117"/>
      <c r="FB342" s="117"/>
      <c r="FC342" s="117"/>
      <c r="FD342" s="117"/>
      <c r="FE342" s="117"/>
      <c r="FF342" s="117"/>
      <c r="FG342" s="133"/>
      <c r="FH342" s="133"/>
      <c r="FI342" s="117"/>
      <c r="FJ342" s="142"/>
      <c r="FK342" s="142"/>
      <c r="FL342" s="143">
        <v>243350</v>
      </c>
      <c r="FM342" s="143">
        <v>243350</v>
      </c>
      <c r="FN342" s="139" t="s">
        <v>708</v>
      </c>
      <c r="FO342" s="142"/>
      <c r="FP342" s="142"/>
      <c r="FQ342" s="143">
        <v>243350</v>
      </c>
      <c r="FR342" s="143">
        <v>243350</v>
      </c>
      <c r="FS342" s="157" t="s">
        <v>729</v>
      </c>
    </row>
    <row r="343" spans="1:175" ht="20.100000000000001" customHeight="1" x14ac:dyDescent="0.5">
      <c r="A343" s="109">
        <v>342</v>
      </c>
      <c r="B343" s="109" t="s">
        <v>3361</v>
      </c>
      <c r="C343" s="109">
        <v>56</v>
      </c>
      <c r="D343" s="367" t="s">
        <v>3372</v>
      </c>
      <c r="E343" s="110" t="s">
        <v>912</v>
      </c>
      <c r="F343" s="110" t="s">
        <v>1302</v>
      </c>
      <c r="G343" s="111" t="s">
        <v>274</v>
      </c>
      <c r="H343" s="110" t="s">
        <v>2317</v>
      </c>
      <c r="I343" s="110" t="s">
        <v>3801</v>
      </c>
      <c r="J343" s="110"/>
      <c r="K343" s="111" t="s">
        <v>3802</v>
      </c>
      <c r="L343" s="111" t="s">
        <v>2320</v>
      </c>
      <c r="M343" s="111" t="s">
        <v>912</v>
      </c>
      <c r="N343" s="111" t="s">
        <v>1306</v>
      </c>
      <c r="O343" s="111" t="s">
        <v>3803</v>
      </c>
      <c r="P343" s="113">
        <v>13.892156999999999</v>
      </c>
      <c r="Q343" s="113">
        <v>101.401574</v>
      </c>
      <c r="R343" s="114" t="s">
        <v>3804</v>
      </c>
      <c r="S343" s="114" t="s">
        <v>3805</v>
      </c>
      <c r="T343" s="115"/>
      <c r="U343" s="115"/>
      <c r="V343" s="115"/>
      <c r="W343" s="115" t="s">
        <v>3806</v>
      </c>
      <c r="X343" s="115"/>
      <c r="Y343" s="115"/>
      <c r="Z343" s="181"/>
      <c r="AA343" s="181"/>
      <c r="AB343" s="115"/>
      <c r="AC343" s="115"/>
      <c r="AD343" s="312" t="s">
        <v>1775</v>
      </c>
      <c r="AE343" s="166" t="s">
        <v>1776</v>
      </c>
      <c r="AF343" s="117">
        <v>44981</v>
      </c>
      <c r="AG343" s="132">
        <v>44981</v>
      </c>
      <c r="AH343" s="118" t="s">
        <v>691</v>
      </c>
      <c r="AI343" s="118" t="s">
        <v>692</v>
      </c>
      <c r="AJ343" s="145">
        <v>6</v>
      </c>
      <c r="AK343" s="146">
        <v>8</v>
      </c>
      <c r="AL343" s="146">
        <v>4</v>
      </c>
      <c r="AM343" s="146">
        <v>48</v>
      </c>
      <c r="AN343" s="147">
        <v>1</v>
      </c>
      <c r="AO343" s="147">
        <v>2</v>
      </c>
      <c r="AP343" s="116"/>
      <c r="AQ343" s="147" t="s">
        <v>863</v>
      </c>
      <c r="AR343" s="147">
        <v>3</v>
      </c>
      <c r="AS343" s="149"/>
      <c r="AT343" s="122"/>
      <c r="AU343" s="142"/>
      <c r="AV343" s="149" t="s">
        <v>696</v>
      </c>
      <c r="AW343" s="150"/>
      <c r="AX343" s="149"/>
      <c r="AY343" s="149"/>
      <c r="AZ343" s="149"/>
      <c r="BA343" s="147" t="s">
        <v>697</v>
      </c>
      <c r="BB343" s="149"/>
      <c r="BC343" s="149"/>
      <c r="BD343" s="150" t="s">
        <v>698</v>
      </c>
      <c r="BE343" s="150"/>
      <c r="BF343" s="150"/>
      <c r="BG343" s="151" t="s">
        <v>699</v>
      </c>
      <c r="BH343" s="151" t="s">
        <v>1964</v>
      </c>
      <c r="BI343" s="151" t="s">
        <v>701</v>
      </c>
      <c r="BJ343" s="152"/>
      <c r="BK343" s="152"/>
      <c r="BL343" s="153"/>
      <c r="BM343" s="154"/>
      <c r="BN343" s="155" t="s">
        <v>3803</v>
      </c>
      <c r="BO343" s="226" t="s">
        <v>3803</v>
      </c>
      <c r="BP343" s="130"/>
      <c r="BQ343" s="116" t="s">
        <v>704</v>
      </c>
      <c r="BR343" s="116"/>
      <c r="BS343" s="132">
        <v>44981</v>
      </c>
      <c r="BT343" s="133">
        <v>100</v>
      </c>
      <c r="BU343" s="132">
        <v>44981</v>
      </c>
      <c r="BV343" s="132"/>
      <c r="BW343" s="132"/>
      <c r="BX343" s="134"/>
      <c r="BY343" s="134"/>
      <c r="BZ343" s="134"/>
      <c r="CA343" s="132"/>
      <c r="CB343" s="135"/>
      <c r="CC343" s="132"/>
      <c r="CD343" s="132"/>
      <c r="CE343" s="136"/>
      <c r="CF343" s="136"/>
      <c r="CG343" s="136"/>
      <c r="CH343" s="135"/>
      <c r="CI343" s="129" t="s">
        <v>701</v>
      </c>
      <c r="CJ343" s="132">
        <v>45001</v>
      </c>
      <c r="CK343" s="132">
        <v>45001</v>
      </c>
      <c r="CL343" s="132"/>
      <c r="CM343" s="132">
        <v>45001</v>
      </c>
      <c r="CN343" s="133">
        <v>100</v>
      </c>
      <c r="CO343" s="132">
        <v>45001</v>
      </c>
      <c r="CP343" s="117"/>
      <c r="CQ343" s="137" t="s">
        <v>706</v>
      </c>
      <c r="CR343" s="132"/>
      <c r="CS343" s="117"/>
      <c r="CT343" s="132"/>
      <c r="CU343" s="133"/>
      <c r="CV343" s="137" t="s">
        <v>4382</v>
      </c>
      <c r="CW343" s="117" t="s">
        <v>868</v>
      </c>
      <c r="CX343" s="147"/>
      <c r="CY343" s="149"/>
      <c r="CZ343" s="117">
        <v>45001</v>
      </c>
      <c r="DA343" s="117">
        <v>45001</v>
      </c>
      <c r="DB343" s="117"/>
      <c r="DC343" s="117">
        <v>45001</v>
      </c>
      <c r="DD343" s="133">
        <v>100</v>
      </c>
      <c r="DE343" s="117">
        <v>45001</v>
      </c>
      <c r="DF343" s="138"/>
      <c r="DG343" s="138">
        <v>45007</v>
      </c>
      <c r="DH343" s="139" t="s">
        <v>4446</v>
      </c>
      <c r="DI343" s="117">
        <v>45027</v>
      </c>
      <c r="DJ343" s="117">
        <v>45027</v>
      </c>
      <c r="DK343" s="117">
        <v>45027</v>
      </c>
      <c r="DL343" s="117">
        <v>45027</v>
      </c>
      <c r="DM343" s="117"/>
      <c r="DN343" s="117"/>
      <c r="DO343" s="117"/>
      <c r="DP343" s="117"/>
      <c r="DQ343" s="140"/>
      <c r="DR343" s="117"/>
      <c r="DS343" s="117"/>
      <c r="DT343" s="117">
        <v>45046</v>
      </c>
      <c r="DU343" s="117">
        <v>45046</v>
      </c>
      <c r="DV343" s="117"/>
      <c r="DW343" s="117">
        <v>45046</v>
      </c>
      <c r="DX343" s="133">
        <v>100</v>
      </c>
      <c r="DY343" s="117">
        <v>45046</v>
      </c>
      <c r="DZ343" s="117"/>
      <c r="EA343" s="117">
        <v>45040</v>
      </c>
      <c r="EB343" s="117">
        <v>45040</v>
      </c>
      <c r="EC343" s="117"/>
      <c r="ED343" s="117">
        <v>45040</v>
      </c>
      <c r="EE343" s="116">
        <v>100</v>
      </c>
      <c r="EF343" s="117">
        <v>45040</v>
      </c>
      <c r="EG343" s="117" t="s">
        <v>1044</v>
      </c>
      <c r="EH343" s="117">
        <v>45040</v>
      </c>
      <c r="EI343" s="117">
        <v>45040</v>
      </c>
      <c r="EJ343" s="117"/>
      <c r="EK343" s="117">
        <v>45040</v>
      </c>
      <c r="EL343" s="116">
        <v>100</v>
      </c>
      <c r="EM343" s="117">
        <v>45040</v>
      </c>
      <c r="EN343" s="122" t="s">
        <v>1044</v>
      </c>
      <c r="EO343" s="141"/>
      <c r="EP343" s="141"/>
      <c r="EQ343" s="141"/>
      <c r="ER343" s="141"/>
      <c r="ES343" s="141"/>
      <c r="ET343" s="141"/>
      <c r="EU343" s="141"/>
      <c r="EV343" s="117"/>
      <c r="EW343" s="117"/>
      <c r="EX343" s="117"/>
      <c r="EY343" s="117"/>
      <c r="EZ343" s="117"/>
      <c r="FA343" s="117"/>
      <c r="FB343" s="117"/>
      <c r="FC343" s="117"/>
      <c r="FD343" s="117"/>
      <c r="FE343" s="117"/>
      <c r="FF343" s="117"/>
      <c r="FG343" s="133"/>
      <c r="FH343" s="133"/>
      <c r="FI343" s="117"/>
      <c r="FJ343" s="142"/>
      <c r="FK343" s="142"/>
      <c r="FL343" s="143">
        <v>243347</v>
      </c>
      <c r="FM343" s="143">
        <v>243347</v>
      </c>
      <c r="FN343" s="139" t="s">
        <v>708</v>
      </c>
      <c r="FO343" s="142"/>
      <c r="FP343" s="142"/>
      <c r="FQ343" s="143">
        <v>243347</v>
      </c>
      <c r="FR343" s="143">
        <v>243347</v>
      </c>
      <c r="FS343" s="139" t="s">
        <v>708</v>
      </c>
    </row>
    <row r="344" spans="1:175" ht="20.100000000000001" customHeight="1" x14ac:dyDescent="0.5">
      <c r="A344" s="109">
        <v>343</v>
      </c>
      <c r="B344" s="109" t="s">
        <v>3361</v>
      </c>
      <c r="C344" s="109">
        <v>57</v>
      </c>
      <c r="D344" s="367" t="s">
        <v>3372</v>
      </c>
      <c r="E344" s="110" t="s">
        <v>912</v>
      </c>
      <c r="F344" s="110" t="s">
        <v>1302</v>
      </c>
      <c r="G344" s="111" t="s">
        <v>274</v>
      </c>
      <c r="H344" s="110" t="s">
        <v>3807</v>
      </c>
      <c r="I344" s="110" t="s">
        <v>3807</v>
      </c>
      <c r="J344" s="110"/>
      <c r="K344" s="111" t="s">
        <v>3808</v>
      </c>
      <c r="L344" s="111" t="s">
        <v>2320</v>
      </c>
      <c r="M344" s="111" t="s">
        <v>912</v>
      </c>
      <c r="N344" s="111" t="s">
        <v>1306</v>
      </c>
      <c r="O344" s="111" t="s">
        <v>3809</v>
      </c>
      <c r="P344" s="113">
        <v>13.971329000000001</v>
      </c>
      <c r="Q344" s="113">
        <v>101.517878</v>
      </c>
      <c r="R344" s="114" t="s">
        <v>3810</v>
      </c>
      <c r="S344" s="114" t="s">
        <v>3811</v>
      </c>
      <c r="T344" s="115"/>
      <c r="U344" s="115"/>
      <c r="V344" s="115"/>
      <c r="W344" s="115" t="s">
        <v>3812</v>
      </c>
      <c r="X344" s="115"/>
      <c r="Y344" s="115"/>
      <c r="Z344" s="181"/>
      <c r="AA344" s="181"/>
      <c r="AB344" s="115"/>
      <c r="AC344" s="115"/>
      <c r="AD344" s="312" t="s">
        <v>1775</v>
      </c>
      <c r="AE344" s="166" t="s">
        <v>1776</v>
      </c>
      <c r="AF344" s="117">
        <v>44981</v>
      </c>
      <c r="AG344" s="132">
        <v>44981</v>
      </c>
      <c r="AH344" s="118" t="s">
        <v>691</v>
      </c>
      <c r="AI344" s="118" t="s">
        <v>692</v>
      </c>
      <c r="AJ344" s="145">
        <v>6</v>
      </c>
      <c r="AK344" s="146">
        <v>8</v>
      </c>
      <c r="AL344" s="146">
        <v>3.8</v>
      </c>
      <c r="AM344" s="146">
        <v>48</v>
      </c>
      <c r="AN344" s="147">
        <v>2</v>
      </c>
      <c r="AO344" s="147">
        <v>2</v>
      </c>
      <c r="AP344" s="116"/>
      <c r="AQ344" s="147" t="s">
        <v>863</v>
      </c>
      <c r="AR344" s="147">
        <v>3</v>
      </c>
      <c r="AS344" s="149"/>
      <c r="AT344" s="122"/>
      <c r="AU344" s="148" t="s">
        <v>3813</v>
      </c>
      <c r="AV344" s="149" t="s">
        <v>696</v>
      </c>
      <c r="AW344" s="150"/>
      <c r="AX344" s="149"/>
      <c r="AY344" s="149"/>
      <c r="AZ344" s="149"/>
      <c r="BA344" s="147" t="s">
        <v>697</v>
      </c>
      <c r="BB344" s="149"/>
      <c r="BC344" s="149"/>
      <c r="BD344" s="150" t="s">
        <v>698</v>
      </c>
      <c r="BE344" s="150"/>
      <c r="BF344" s="150"/>
      <c r="BG344" s="151" t="s">
        <v>699</v>
      </c>
      <c r="BH344" s="151" t="s">
        <v>1964</v>
      </c>
      <c r="BI344" s="151" t="s">
        <v>701</v>
      </c>
      <c r="BJ344" s="152"/>
      <c r="BK344" s="152"/>
      <c r="BL344" s="153"/>
      <c r="BM344" s="154"/>
      <c r="BN344" s="155" t="s">
        <v>3809</v>
      </c>
      <c r="BO344" s="226" t="s">
        <v>3809</v>
      </c>
      <c r="BP344" s="130"/>
      <c r="BQ344" s="116" t="s">
        <v>704</v>
      </c>
      <c r="BR344" s="116"/>
      <c r="BS344" s="132">
        <v>44981</v>
      </c>
      <c r="BT344" s="133">
        <v>100</v>
      </c>
      <c r="BU344" s="132">
        <v>44981</v>
      </c>
      <c r="BV344" s="132"/>
      <c r="BW344" s="132"/>
      <c r="BX344" s="134"/>
      <c r="BY344" s="134"/>
      <c r="BZ344" s="134"/>
      <c r="CA344" s="132"/>
      <c r="CB344" s="135"/>
      <c r="CC344" s="132"/>
      <c r="CD344" s="132"/>
      <c r="CE344" s="136"/>
      <c r="CF344" s="136"/>
      <c r="CG344" s="136"/>
      <c r="CH344" s="135"/>
      <c r="CI344" s="129" t="s">
        <v>701</v>
      </c>
      <c r="CJ344" s="132">
        <v>45001</v>
      </c>
      <c r="CK344" s="132">
        <v>45001</v>
      </c>
      <c r="CL344" s="132"/>
      <c r="CM344" s="132">
        <v>45001</v>
      </c>
      <c r="CN344" s="133">
        <v>100</v>
      </c>
      <c r="CO344" s="132">
        <v>45001</v>
      </c>
      <c r="CP344" s="117"/>
      <c r="CQ344" s="137" t="s">
        <v>706</v>
      </c>
      <c r="CR344" s="132"/>
      <c r="CS344" s="117"/>
      <c r="CT344" s="132"/>
      <c r="CU344" s="133"/>
      <c r="CV344" s="137" t="s">
        <v>4382</v>
      </c>
      <c r="CW344" s="117"/>
      <c r="CX344" s="147"/>
      <c r="CY344" s="149"/>
      <c r="CZ344" s="117">
        <v>45001</v>
      </c>
      <c r="DA344" s="117">
        <v>45001</v>
      </c>
      <c r="DB344" s="117"/>
      <c r="DC344" s="117">
        <v>45001</v>
      </c>
      <c r="DD344" s="133">
        <v>100</v>
      </c>
      <c r="DE344" s="117">
        <v>45001</v>
      </c>
      <c r="DF344" s="138"/>
      <c r="DG344" s="138">
        <v>45007</v>
      </c>
      <c r="DH344" s="139" t="s">
        <v>4446</v>
      </c>
      <c r="DI344" s="117">
        <v>45034</v>
      </c>
      <c r="DJ344" s="117">
        <v>45034</v>
      </c>
      <c r="DK344" s="117">
        <v>45034</v>
      </c>
      <c r="DL344" s="117">
        <v>45034</v>
      </c>
      <c r="DM344" s="117"/>
      <c r="DN344" s="117"/>
      <c r="DO344" s="117"/>
      <c r="DP344" s="117"/>
      <c r="DQ344" s="140"/>
      <c r="DR344" s="117"/>
      <c r="DS344" s="117"/>
      <c r="DT344" s="117">
        <v>45047</v>
      </c>
      <c r="DU344" s="117">
        <v>45047</v>
      </c>
      <c r="DV344" s="117"/>
      <c r="DW344" s="117">
        <v>45047</v>
      </c>
      <c r="DX344" s="133">
        <v>100</v>
      </c>
      <c r="DY344" s="117">
        <v>45047</v>
      </c>
      <c r="DZ344" s="117"/>
      <c r="EA344" s="117">
        <v>45042</v>
      </c>
      <c r="EB344" s="117">
        <v>45042</v>
      </c>
      <c r="EC344" s="117"/>
      <c r="ED344" s="117">
        <v>45042</v>
      </c>
      <c r="EE344" s="116">
        <v>100</v>
      </c>
      <c r="EF344" s="117">
        <v>45042</v>
      </c>
      <c r="EG344" s="117" t="s">
        <v>4522</v>
      </c>
      <c r="EH344" s="117">
        <v>45052</v>
      </c>
      <c r="EI344" s="117">
        <v>45052</v>
      </c>
      <c r="EJ344" s="117">
        <v>45052</v>
      </c>
      <c r="EK344" s="117">
        <v>45053</v>
      </c>
      <c r="EL344" s="116">
        <v>60</v>
      </c>
      <c r="EM344" s="117"/>
      <c r="EN344" s="122" t="s">
        <v>4611</v>
      </c>
      <c r="EO344" s="141"/>
      <c r="EP344" s="141"/>
      <c r="EQ344" s="141"/>
      <c r="ER344" s="141"/>
      <c r="ES344" s="141"/>
      <c r="ET344" s="141"/>
      <c r="EU344" s="141"/>
      <c r="EV344" s="117"/>
      <c r="EW344" s="117"/>
      <c r="EX344" s="117"/>
      <c r="EY344" s="117"/>
      <c r="EZ344" s="117"/>
      <c r="FA344" s="117"/>
      <c r="FB344" s="117"/>
      <c r="FC344" s="117"/>
      <c r="FD344" s="117"/>
      <c r="FE344" s="117"/>
      <c r="FF344" s="117"/>
      <c r="FG344" s="133"/>
      <c r="FH344" s="133"/>
      <c r="FI344" s="117"/>
      <c r="FJ344" s="142"/>
      <c r="FK344" s="142"/>
      <c r="FL344" s="143">
        <v>243354</v>
      </c>
      <c r="FM344" s="143">
        <v>243354</v>
      </c>
      <c r="FN344" s="139" t="s">
        <v>708</v>
      </c>
      <c r="FO344" s="142"/>
      <c r="FP344" s="142"/>
      <c r="FQ344" s="143">
        <v>243354</v>
      </c>
      <c r="FR344" s="143">
        <v>243354</v>
      </c>
      <c r="FS344" s="139" t="s">
        <v>708</v>
      </c>
    </row>
    <row r="345" spans="1:175" ht="20.100000000000001" customHeight="1" x14ac:dyDescent="0.5">
      <c r="A345" s="109">
        <v>344</v>
      </c>
      <c r="B345" s="109" t="s">
        <v>3361</v>
      </c>
      <c r="C345" s="109">
        <v>58</v>
      </c>
      <c r="D345" s="367" t="s">
        <v>3372</v>
      </c>
      <c r="E345" s="110" t="s">
        <v>912</v>
      </c>
      <c r="F345" s="110" t="s">
        <v>1302</v>
      </c>
      <c r="G345" s="111" t="s">
        <v>274</v>
      </c>
      <c r="H345" s="110" t="s">
        <v>2311</v>
      </c>
      <c r="I345" s="110" t="s">
        <v>3814</v>
      </c>
      <c r="J345" s="110"/>
      <c r="K345" s="111" t="s">
        <v>3815</v>
      </c>
      <c r="L345" s="111" t="s">
        <v>3816</v>
      </c>
      <c r="M345" s="111" t="s">
        <v>912</v>
      </c>
      <c r="N345" s="111" t="s">
        <v>1306</v>
      </c>
      <c r="O345" s="111" t="s">
        <v>3817</v>
      </c>
      <c r="P345" s="113">
        <v>13.82413</v>
      </c>
      <c r="Q345" s="113">
        <v>101.822943</v>
      </c>
      <c r="R345" s="114" t="s">
        <v>3818</v>
      </c>
      <c r="S345" s="114" t="s">
        <v>490</v>
      </c>
      <c r="T345" s="115"/>
      <c r="U345" s="115"/>
      <c r="V345" s="115"/>
      <c r="W345" s="115" t="s">
        <v>3819</v>
      </c>
      <c r="X345" s="115"/>
      <c r="Y345" s="115"/>
      <c r="Z345" s="181"/>
      <c r="AA345" s="181"/>
      <c r="AB345" s="115"/>
      <c r="AC345" s="115"/>
      <c r="AD345" s="312" t="s">
        <v>1775</v>
      </c>
      <c r="AE345" s="166" t="s">
        <v>1776</v>
      </c>
      <c r="AF345" s="117">
        <v>44981</v>
      </c>
      <c r="AG345" s="132">
        <v>44981</v>
      </c>
      <c r="AH345" s="118" t="s">
        <v>691</v>
      </c>
      <c r="AI345" s="118" t="s">
        <v>692</v>
      </c>
      <c r="AJ345" s="145">
        <v>6</v>
      </c>
      <c r="AK345" s="146">
        <v>9</v>
      </c>
      <c r="AL345" s="146">
        <v>3.4</v>
      </c>
      <c r="AM345" s="146">
        <v>54</v>
      </c>
      <c r="AN345" s="147">
        <v>1</v>
      </c>
      <c r="AO345" s="147">
        <v>2</v>
      </c>
      <c r="AP345" s="116"/>
      <c r="AQ345" s="147" t="s">
        <v>863</v>
      </c>
      <c r="AR345" s="147">
        <v>3</v>
      </c>
      <c r="AS345" s="149"/>
      <c r="AT345" s="122"/>
      <c r="AU345" s="142"/>
      <c r="AV345" s="149" t="s">
        <v>725</v>
      </c>
      <c r="AW345" s="150" t="s">
        <v>753</v>
      </c>
      <c r="AX345" s="149"/>
      <c r="AY345" s="149"/>
      <c r="AZ345" s="149"/>
      <c r="BA345" s="149"/>
      <c r="BB345" s="147" t="s">
        <v>697</v>
      </c>
      <c r="BC345" s="149"/>
      <c r="BD345" s="150" t="s">
        <v>698</v>
      </c>
      <c r="BE345" s="150"/>
      <c r="BF345" s="150"/>
      <c r="BG345" s="151" t="s">
        <v>699</v>
      </c>
      <c r="BH345" s="151" t="s">
        <v>1964</v>
      </c>
      <c r="BI345" s="151" t="s">
        <v>701</v>
      </c>
      <c r="BJ345" s="152"/>
      <c r="BK345" s="152"/>
      <c r="BL345" s="153"/>
      <c r="BM345" s="154"/>
      <c r="BN345" s="155" t="s">
        <v>3817</v>
      </c>
      <c r="BO345" s="226" t="s">
        <v>3817</v>
      </c>
      <c r="BP345" s="130"/>
      <c r="BQ345" s="116" t="s">
        <v>704</v>
      </c>
      <c r="BR345" s="116"/>
      <c r="BS345" s="132">
        <v>44981</v>
      </c>
      <c r="BT345" s="133">
        <v>100</v>
      </c>
      <c r="BU345" s="132">
        <v>44981</v>
      </c>
      <c r="BV345" s="132"/>
      <c r="BW345" s="132"/>
      <c r="BX345" s="134"/>
      <c r="BY345" s="134"/>
      <c r="BZ345" s="134"/>
      <c r="CA345" s="132"/>
      <c r="CB345" s="135"/>
      <c r="CC345" s="132"/>
      <c r="CD345" s="132"/>
      <c r="CE345" s="136"/>
      <c r="CF345" s="136"/>
      <c r="CG345" s="136"/>
      <c r="CH345" s="135"/>
      <c r="CI345" s="129" t="s">
        <v>701</v>
      </c>
      <c r="CJ345" s="132">
        <v>44998</v>
      </c>
      <c r="CK345" s="132">
        <v>44998</v>
      </c>
      <c r="CL345" s="132"/>
      <c r="CM345" s="132">
        <v>44998</v>
      </c>
      <c r="CN345" s="133">
        <v>100</v>
      </c>
      <c r="CO345" s="132">
        <v>44998</v>
      </c>
      <c r="CP345" s="132"/>
      <c r="CQ345" s="117">
        <v>45009</v>
      </c>
      <c r="CR345" s="117">
        <v>45009</v>
      </c>
      <c r="CS345" s="117"/>
      <c r="CT345" s="117">
        <v>45009</v>
      </c>
      <c r="CU345" s="133">
        <v>100</v>
      </c>
      <c r="CV345" s="117">
        <v>45009</v>
      </c>
      <c r="CW345" s="117" t="s">
        <v>727</v>
      </c>
      <c r="CX345" s="147"/>
      <c r="CY345" s="149"/>
      <c r="CZ345" s="117">
        <v>44998</v>
      </c>
      <c r="DA345" s="117">
        <v>44998</v>
      </c>
      <c r="DB345" s="117"/>
      <c r="DC345" s="117">
        <v>44998</v>
      </c>
      <c r="DD345" s="133">
        <v>100</v>
      </c>
      <c r="DE345" s="117">
        <v>44998</v>
      </c>
      <c r="DF345" s="138"/>
      <c r="DG345" s="138">
        <v>45007</v>
      </c>
      <c r="DH345" s="139" t="s">
        <v>4446</v>
      </c>
      <c r="DI345" s="117">
        <v>45021</v>
      </c>
      <c r="DJ345" s="117">
        <v>45021</v>
      </c>
      <c r="DK345" s="117">
        <v>45021</v>
      </c>
      <c r="DL345" s="117">
        <v>45021</v>
      </c>
      <c r="DM345" s="117"/>
      <c r="DN345" s="117"/>
      <c r="DO345" s="117"/>
      <c r="DP345" s="117"/>
      <c r="DQ345" s="140"/>
      <c r="DR345" s="117"/>
      <c r="DS345" s="117"/>
      <c r="DT345" s="117">
        <v>45043</v>
      </c>
      <c r="DU345" s="117">
        <v>45043</v>
      </c>
      <c r="DV345" s="117"/>
      <c r="DW345" s="117">
        <v>45043</v>
      </c>
      <c r="DX345" s="133">
        <v>100</v>
      </c>
      <c r="DY345" s="117">
        <v>45043</v>
      </c>
      <c r="DZ345" s="117"/>
      <c r="EA345" s="117">
        <v>45042</v>
      </c>
      <c r="EB345" s="117">
        <v>45042</v>
      </c>
      <c r="EC345" s="117"/>
      <c r="ED345" s="117">
        <v>45042</v>
      </c>
      <c r="EE345" s="116">
        <v>100</v>
      </c>
      <c r="EF345" s="117">
        <v>45042</v>
      </c>
      <c r="EG345" s="117" t="s">
        <v>4548</v>
      </c>
      <c r="EH345" s="117">
        <v>45052</v>
      </c>
      <c r="EI345" s="117">
        <v>45052</v>
      </c>
      <c r="EJ345" s="117">
        <v>45052</v>
      </c>
      <c r="EK345" s="117">
        <v>45053</v>
      </c>
      <c r="EL345" s="116">
        <v>60</v>
      </c>
      <c r="EM345" s="117"/>
      <c r="EN345" s="122" t="s">
        <v>4612</v>
      </c>
      <c r="EO345" s="141"/>
      <c r="EP345" s="141"/>
      <c r="EQ345" s="141"/>
      <c r="ER345" s="141"/>
      <c r="ES345" s="141"/>
      <c r="ET345" s="141"/>
      <c r="EU345" s="141"/>
      <c r="EV345" s="117"/>
      <c r="EW345" s="117"/>
      <c r="EX345" s="117"/>
      <c r="EY345" s="117"/>
      <c r="EZ345" s="117"/>
      <c r="FA345" s="117"/>
      <c r="FB345" s="117"/>
      <c r="FC345" s="117"/>
      <c r="FD345" s="117"/>
      <c r="FE345" s="117"/>
      <c r="FF345" s="117"/>
      <c r="FG345" s="133"/>
      <c r="FH345" s="133"/>
      <c r="FI345" s="117"/>
      <c r="FJ345" s="142"/>
      <c r="FK345" s="142"/>
      <c r="FL345" s="143"/>
      <c r="FM345" s="143"/>
      <c r="FN345" s="139"/>
      <c r="FO345" s="142"/>
      <c r="FP345" s="142"/>
      <c r="FQ345" s="143"/>
      <c r="FR345" s="143"/>
      <c r="FS345" s="139"/>
    </row>
    <row r="346" spans="1:175" ht="20.100000000000001" customHeight="1" x14ac:dyDescent="0.5">
      <c r="A346" s="109">
        <v>345</v>
      </c>
      <c r="B346" s="109" t="s">
        <v>3361</v>
      </c>
      <c r="C346" s="109">
        <v>59</v>
      </c>
      <c r="D346" s="367" t="s">
        <v>3362</v>
      </c>
      <c r="E346" s="110" t="s">
        <v>912</v>
      </c>
      <c r="F346" s="110" t="s">
        <v>1302</v>
      </c>
      <c r="G346" s="111" t="s">
        <v>274</v>
      </c>
      <c r="H346" s="110" t="s">
        <v>2311</v>
      </c>
      <c r="I346" s="110" t="s">
        <v>3820</v>
      </c>
      <c r="J346" s="110"/>
      <c r="K346" s="111" t="s">
        <v>3821</v>
      </c>
      <c r="L346" s="111" t="s">
        <v>3816</v>
      </c>
      <c r="M346" s="111" t="s">
        <v>912</v>
      </c>
      <c r="N346" s="111" t="s">
        <v>1306</v>
      </c>
      <c r="O346" s="111" t="s">
        <v>3822</v>
      </c>
      <c r="P346" s="113">
        <v>13.924236000000001</v>
      </c>
      <c r="Q346" s="113">
        <v>101.839546</v>
      </c>
      <c r="R346" s="114" t="s">
        <v>3823</v>
      </c>
      <c r="S346" s="114" t="s">
        <v>3824</v>
      </c>
      <c r="T346" s="115" t="s">
        <v>3825</v>
      </c>
      <c r="U346" s="115" t="s">
        <v>3826</v>
      </c>
      <c r="V346" s="115"/>
      <c r="W346" s="115" t="s">
        <v>3827</v>
      </c>
      <c r="X346" s="115"/>
      <c r="Y346" s="115"/>
      <c r="Z346" s="181"/>
      <c r="AA346" s="181"/>
      <c r="AB346" s="115"/>
      <c r="AC346" s="115"/>
      <c r="AD346" s="312" t="s">
        <v>1775</v>
      </c>
      <c r="AE346" s="166" t="s">
        <v>1776</v>
      </c>
      <c r="AF346" s="117">
        <v>44981</v>
      </c>
      <c r="AG346" s="132">
        <v>44980</v>
      </c>
      <c r="AH346" s="118" t="s">
        <v>691</v>
      </c>
      <c r="AI346" s="118" t="s">
        <v>692</v>
      </c>
      <c r="AJ346" s="145">
        <v>6</v>
      </c>
      <c r="AK346" s="146">
        <v>18</v>
      </c>
      <c r="AL346" s="146">
        <v>3.5</v>
      </c>
      <c r="AM346" s="146">
        <v>108</v>
      </c>
      <c r="AN346" s="147">
        <v>1</v>
      </c>
      <c r="AO346" s="147">
        <v>2</v>
      </c>
      <c r="AP346" s="116"/>
      <c r="AQ346" s="147" t="s">
        <v>1368</v>
      </c>
      <c r="AR346" s="147">
        <v>3</v>
      </c>
      <c r="AS346" s="149"/>
      <c r="AT346" s="122">
        <v>44981</v>
      </c>
      <c r="AU346" s="142"/>
      <c r="AV346" s="149" t="s">
        <v>725</v>
      </c>
      <c r="AW346" s="150"/>
      <c r="AX346" s="147"/>
      <c r="AY346" s="147"/>
      <c r="AZ346" s="147"/>
      <c r="BA346" s="147"/>
      <c r="BB346" s="147" t="s">
        <v>697</v>
      </c>
      <c r="BC346" s="147"/>
      <c r="BD346" s="150"/>
      <c r="BE346" s="150" t="s">
        <v>3828</v>
      </c>
      <c r="BF346" s="158">
        <v>1</v>
      </c>
      <c r="BG346" s="151" t="s">
        <v>699</v>
      </c>
      <c r="BH346" s="151" t="s">
        <v>1964</v>
      </c>
      <c r="BI346" s="151" t="s">
        <v>701</v>
      </c>
      <c r="BJ346" s="152"/>
      <c r="BK346" s="152"/>
      <c r="BL346" s="153"/>
      <c r="BM346" s="154"/>
      <c r="BN346" s="155" t="s">
        <v>3822</v>
      </c>
      <c r="BO346" s="226" t="s">
        <v>3822</v>
      </c>
      <c r="BP346" s="130"/>
      <c r="BQ346" s="116" t="s">
        <v>704</v>
      </c>
      <c r="BR346" s="116"/>
      <c r="BS346" s="132">
        <v>44980</v>
      </c>
      <c r="BT346" s="133">
        <v>100</v>
      </c>
      <c r="BU346" s="132">
        <v>44980</v>
      </c>
      <c r="BV346" s="132"/>
      <c r="BW346" s="132"/>
      <c r="BX346" s="134"/>
      <c r="BY346" s="134"/>
      <c r="BZ346" s="134"/>
      <c r="CA346" s="132"/>
      <c r="CB346" s="135"/>
      <c r="CC346" s="132"/>
      <c r="CD346" s="132"/>
      <c r="CE346" s="136"/>
      <c r="CF346" s="136"/>
      <c r="CG346" s="136"/>
      <c r="CH346" s="135"/>
      <c r="CI346" s="129" t="s">
        <v>701</v>
      </c>
      <c r="CJ346" s="117">
        <v>45023</v>
      </c>
      <c r="CK346" s="117">
        <v>45023</v>
      </c>
      <c r="CL346" s="117"/>
      <c r="CM346" s="117">
        <v>45023</v>
      </c>
      <c r="CN346" s="133">
        <v>100</v>
      </c>
      <c r="CO346" s="117">
        <v>45023</v>
      </c>
      <c r="CP346" s="132"/>
      <c r="CQ346" s="137" t="s">
        <v>706</v>
      </c>
      <c r="CR346" s="132"/>
      <c r="CS346" s="117"/>
      <c r="CT346" s="132"/>
      <c r="CU346" s="133"/>
      <c r="CV346" s="137" t="s">
        <v>4382</v>
      </c>
      <c r="CW346" s="117"/>
      <c r="CX346" s="147"/>
      <c r="CY346" s="149"/>
      <c r="CZ346" s="117">
        <v>45023</v>
      </c>
      <c r="DA346" s="117">
        <v>45023</v>
      </c>
      <c r="DB346" s="117"/>
      <c r="DC346" s="117">
        <v>45023</v>
      </c>
      <c r="DD346" s="133">
        <v>100</v>
      </c>
      <c r="DE346" s="117">
        <v>45023</v>
      </c>
      <c r="DF346" s="138"/>
      <c r="DG346" s="138">
        <v>45019</v>
      </c>
      <c r="DH346" s="139" t="s">
        <v>4413</v>
      </c>
      <c r="DI346" s="117">
        <v>45044</v>
      </c>
      <c r="DJ346" s="117">
        <v>45044</v>
      </c>
      <c r="DK346" s="117">
        <v>45044</v>
      </c>
      <c r="DL346" s="117">
        <v>45044</v>
      </c>
      <c r="DM346" s="117"/>
      <c r="DN346" s="117"/>
      <c r="DO346" s="117"/>
      <c r="DP346" s="117"/>
      <c r="DQ346" s="140"/>
      <c r="DR346" s="117"/>
      <c r="DS346" s="117"/>
      <c r="DT346" s="117">
        <v>45042</v>
      </c>
      <c r="DU346" s="117">
        <v>45042</v>
      </c>
      <c r="DV346" s="117"/>
      <c r="DW346" s="117">
        <v>45042</v>
      </c>
      <c r="DX346" s="133">
        <v>100</v>
      </c>
      <c r="DY346" s="117">
        <v>45042</v>
      </c>
      <c r="DZ346" s="117"/>
      <c r="EA346" s="117">
        <v>45036</v>
      </c>
      <c r="EB346" s="117">
        <v>45036</v>
      </c>
      <c r="EC346" s="117"/>
      <c r="ED346" s="117">
        <v>45036</v>
      </c>
      <c r="EE346" s="116">
        <v>100</v>
      </c>
      <c r="EF346" s="117">
        <v>45036</v>
      </c>
      <c r="EG346" s="117" t="s">
        <v>1044</v>
      </c>
      <c r="EH346" s="117">
        <v>45036</v>
      </c>
      <c r="EI346" s="117">
        <v>45036</v>
      </c>
      <c r="EJ346" s="117"/>
      <c r="EK346" s="117">
        <v>45036</v>
      </c>
      <c r="EL346" s="116">
        <v>100</v>
      </c>
      <c r="EM346" s="117">
        <v>45036</v>
      </c>
      <c r="EN346" s="122" t="s">
        <v>1044</v>
      </c>
      <c r="EO346" s="141"/>
      <c r="EP346" s="141"/>
      <c r="EQ346" s="141"/>
      <c r="ER346" s="141"/>
      <c r="ES346" s="141"/>
      <c r="ET346" s="141"/>
      <c r="EU346" s="141"/>
      <c r="EV346" s="117"/>
      <c r="EW346" s="117"/>
      <c r="EX346" s="117"/>
      <c r="EY346" s="117"/>
      <c r="EZ346" s="117"/>
      <c r="FA346" s="117"/>
      <c r="FB346" s="117"/>
      <c r="FC346" s="117">
        <v>45052</v>
      </c>
      <c r="FD346" s="117">
        <v>45052</v>
      </c>
      <c r="FE346" s="117">
        <v>45052</v>
      </c>
      <c r="FF346" s="117">
        <v>45053</v>
      </c>
      <c r="FG346" s="133">
        <v>70</v>
      </c>
      <c r="FH346" s="133"/>
      <c r="FI346" s="117"/>
      <c r="FJ346" s="142"/>
      <c r="FK346" s="142"/>
      <c r="FL346" s="143"/>
      <c r="FM346" s="143"/>
      <c r="FN346" s="139"/>
      <c r="FO346" s="142"/>
      <c r="FP346" s="142"/>
      <c r="FQ346" s="143"/>
      <c r="FR346" s="143"/>
      <c r="FS346" s="139"/>
    </row>
    <row r="347" spans="1:175" ht="20.100000000000001" customHeight="1" x14ac:dyDescent="0.5">
      <c r="A347" s="109">
        <v>346</v>
      </c>
      <c r="B347" s="109" t="s">
        <v>3361</v>
      </c>
      <c r="C347" s="109">
        <v>60</v>
      </c>
      <c r="D347" s="367" t="s">
        <v>3372</v>
      </c>
      <c r="E347" s="110" t="s">
        <v>912</v>
      </c>
      <c r="F347" s="110" t="s">
        <v>1302</v>
      </c>
      <c r="G347" s="111" t="s">
        <v>274</v>
      </c>
      <c r="H347" s="110" t="s">
        <v>3829</v>
      </c>
      <c r="I347" s="110" t="s">
        <v>3830</v>
      </c>
      <c r="J347" s="110"/>
      <c r="K347" s="111" t="s">
        <v>3831</v>
      </c>
      <c r="L347" s="111" t="s">
        <v>1710</v>
      </c>
      <c r="M347" s="111" t="s">
        <v>912</v>
      </c>
      <c r="N347" s="111" t="s">
        <v>1306</v>
      </c>
      <c r="O347" s="111" t="s">
        <v>3832</v>
      </c>
      <c r="P347" s="113">
        <v>14.099621000000001</v>
      </c>
      <c r="Q347" s="113">
        <v>101.778644</v>
      </c>
      <c r="R347" s="114" t="s">
        <v>3833</v>
      </c>
      <c r="S347" s="114" t="s">
        <v>490</v>
      </c>
      <c r="T347" s="115"/>
      <c r="U347" s="115"/>
      <c r="V347" s="115"/>
      <c r="W347" s="115" t="s">
        <v>3834</v>
      </c>
      <c r="X347" s="115"/>
      <c r="Y347" s="115"/>
      <c r="Z347" s="181"/>
      <c r="AA347" s="181"/>
      <c r="AB347" s="115"/>
      <c r="AC347" s="115"/>
      <c r="AD347" s="312" t="s">
        <v>1775</v>
      </c>
      <c r="AE347" s="166" t="s">
        <v>1776</v>
      </c>
      <c r="AF347" s="117">
        <v>44981</v>
      </c>
      <c r="AG347" s="132">
        <v>44981</v>
      </c>
      <c r="AH347" s="118" t="s">
        <v>691</v>
      </c>
      <c r="AI347" s="118" t="s">
        <v>692</v>
      </c>
      <c r="AJ347" s="145">
        <v>6</v>
      </c>
      <c r="AK347" s="146">
        <v>18</v>
      </c>
      <c r="AL347" s="146">
        <v>3.8</v>
      </c>
      <c r="AM347" s="146">
        <v>108</v>
      </c>
      <c r="AN347" s="147">
        <v>1</v>
      </c>
      <c r="AO347" s="147">
        <v>2</v>
      </c>
      <c r="AP347" s="116"/>
      <c r="AQ347" s="147" t="s">
        <v>1368</v>
      </c>
      <c r="AR347" s="147">
        <v>3</v>
      </c>
      <c r="AS347" s="149"/>
      <c r="AT347" s="122"/>
      <c r="AU347" s="142"/>
      <c r="AV347" s="149" t="s">
        <v>725</v>
      </c>
      <c r="AW347" s="150"/>
      <c r="AX347" s="149"/>
      <c r="AY347" s="149"/>
      <c r="AZ347" s="149"/>
      <c r="BA347" s="147" t="s">
        <v>697</v>
      </c>
      <c r="BB347" s="147" t="s">
        <v>697</v>
      </c>
      <c r="BC347" s="149"/>
      <c r="BD347" s="150" t="s">
        <v>698</v>
      </c>
      <c r="BE347" s="150"/>
      <c r="BF347" s="150"/>
      <c r="BG347" s="151" t="s">
        <v>699</v>
      </c>
      <c r="BH347" s="151" t="s">
        <v>1964</v>
      </c>
      <c r="BI347" s="151" t="s">
        <v>701</v>
      </c>
      <c r="BJ347" s="152"/>
      <c r="BK347" s="152"/>
      <c r="BL347" s="153"/>
      <c r="BM347" s="154"/>
      <c r="BN347" s="155" t="s">
        <v>3832</v>
      </c>
      <c r="BO347" s="226" t="s">
        <v>3832</v>
      </c>
      <c r="BP347" s="130"/>
      <c r="BQ347" s="116" t="s">
        <v>704</v>
      </c>
      <c r="BR347" s="116"/>
      <c r="BS347" s="132">
        <v>44981</v>
      </c>
      <c r="BT347" s="133">
        <v>100</v>
      </c>
      <c r="BU347" s="132">
        <v>44981</v>
      </c>
      <c r="BV347" s="132"/>
      <c r="BW347" s="132"/>
      <c r="BX347" s="134"/>
      <c r="BY347" s="134"/>
      <c r="BZ347" s="134"/>
      <c r="CA347" s="132"/>
      <c r="CB347" s="135"/>
      <c r="CC347" s="132"/>
      <c r="CD347" s="132"/>
      <c r="CE347" s="136"/>
      <c r="CF347" s="136"/>
      <c r="CG347" s="136"/>
      <c r="CH347" s="135"/>
      <c r="CI347" s="129" t="s">
        <v>701</v>
      </c>
      <c r="CJ347" s="132">
        <v>44986</v>
      </c>
      <c r="CK347" s="132">
        <v>44986</v>
      </c>
      <c r="CL347" s="132"/>
      <c r="CM347" s="132">
        <v>44986</v>
      </c>
      <c r="CN347" s="133">
        <v>100</v>
      </c>
      <c r="CO347" s="132">
        <v>44986</v>
      </c>
      <c r="CP347" s="132"/>
      <c r="CQ347" s="137" t="s">
        <v>706</v>
      </c>
      <c r="CR347" s="132"/>
      <c r="CS347" s="117"/>
      <c r="CT347" s="132"/>
      <c r="CU347" s="133"/>
      <c r="CV347" s="137" t="s">
        <v>4382</v>
      </c>
      <c r="CW347" s="117" t="s">
        <v>727</v>
      </c>
      <c r="CX347" s="147"/>
      <c r="CY347" s="149"/>
      <c r="CZ347" s="117">
        <v>45004</v>
      </c>
      <c r="DA347" s="117">
        <v>45004</v>
      </c>
      <c r="DB347" s="117"/>
      <c r="DC347" s="117">
        <v>45004</v>
      </c>
      <c r="DD347" s="133">
        <v>100</v>
      </c>
      <c r="DE347" s="117">
        <v>45004</v>
      </c>
      <c r="DF347" s="138"/>
      <c r="DG347" s="138">
        <v>45012</v>
      </c>
      <c r="DH347" s="139" t="s">
        <v>4383</v>
      </c>
      <c r="DI347" s="117">
        <v>45037</v>
      </c>
      <c r="DJ347" s="117">
        <v>45037</v>
      </c>
      <c r="DK347" s="117">
        <v>45037</v>
      </c>
      <c r="DL347" s="117">
        <v>45037</v>
      </c>
      <c r="DM347" s="117"/>
      <c r="DN347" s="117"/>
      <c r="DO347" s="117"/>
      <c r="DP347" s="117"/>
      <c r="DQ347" s="140"/>
      <c r="DR347" s="117"/>
      <c r="DS347" s="117"/>
      <c r="DT347" s="117">
        <v>45042</v>
      </c>
      <c r="DU347" s="117">
        <v>45042</v>
      </c>
      <c r="DV347" s="117"/>
      <c r="DW347" s="117">
        <v>45042</v>
      </c>
      <c r="DX347" s="133">
        <v>100</v>
      </c>
      <c r="DY347" s="117">
        <v>45042</v>
      </c>
      <c r="DZ347" s="117"/>
      <c r="EA347" s="117">
        <v>45042</v>
      </c>
      <c r="EB347" s="117">
        <v>45042</v>
      </c>
      <c r="EC347" s="117"/>
      <c r="ED347" s="117">
        <v>45042</v>
      </c>
      <c r="EE347" s="116">
        <v>100</v>
      </c>
      <c r="EF347" s="117">
        <v>45042</v>
      </c>
      <c r="EG347" s="117" t="s">
        <v>4548</v>
      </c>
      <c r="EH347" s="117">
        <v>45052</v>
      </c>
      <c r="EI347" s="117">
        <v>45052</v>
      </c>
      <c r="EJ347" s="117">
        <v>45052</v>
      </c>
      <c r="EK347" s="117">
        <v>45053</v>
      </c>
      <c r="EL347" s="116">
        <v>60</v>
      </c>
      <c r="EM347" s="117"/>
      <c r="EN347" s="122" t="s">
        <v>4448</v>
      </c>
      <c r="EO347" s="141"/>
      <c r="EP347" s="141"/>
      <c r="EQ347" s="141"/>
      <c r="ER347" s="141"/>
      <c r="ES347" s="141"/>
      <c r="ET347" s="141"/>
      <c r="EU347" s="141"/>
      <c r="EV347" s="117"/>
      <c r="EW347" s="117"/>
      <c r="EX347" s="117"/>
      <c r="EY347" s="117"/>
      <c r="EZ347" s="117"/>
      <c r="FA347" s="117"/>
      <c r="FB347" s="117"/>
      <c r="FC347" s="117"/>
      <c r="FD347" s="117"/>
      <c r="FE347" s="117"/>
      <c r="FF347" s="117"/>
      <c r="FG347" s="133"/>
      <c r="FH347" s="133"/>
      <c r="FI347" s="117"/>
      <c r="FJ347" s="142"/>
      <c r="FK347" s="142"/>
      <c r="FL347" s="143"/>
      <c r="FM347" s="143"/>
      <c r="FN347" s="139"/>
      <c r="FO347" s="142"/>
      <c r="FP347" s="142"/>
      <c r="FQ347" s="143"/>
      <c r="FR347" s="143"/>
      <c r="FS347" s="139"/>
    </row>
    <row r="348" spans="1:175" ht="20.100000000000001" customHeight="1" x14ac:dyDescent="0.5">
      <c r="A348" s="109">
        <v>347</v>
      </c>
      <c r="B348" s="109" t="s">
        <v>3361</v>
      </c>
      <c r="C348" s="110">
        <v>61</v>
      </c>
      <c r="D348" s="375" t="s">
        <v>3362</v>
      </c>
      <c r="E348" s="110" t="s">
        <v>912</v>
      </c>
      <c r="F348" s="110" t="s">
        <v>1751</v>
      </c>
      <c r="G348" s="111" t="s">
        <v>259</v>
      </c>
      <c r="H348" s="110" t="s">
        <v>3835</v>
      </c>
      <c r="I348" s="110" t="s">
        <v>3835</v>
      </c>
      <c r="J348" s="110"/>
      <c r="K348" s="111" t="s">
        <v>3836</v>
      </c>
      <c r="L348" s="144" t="s">
        <v>3702</v>
      </c>
      <c r="M348" s="111" t="s">
        <v>912</v>
      </c>
      <c r="N348" s="111" t="s">
        <v>682</v>
      </c>
      <c r="O348" s="111" t="s">
        <v>3837</v>
      </c>
      <c r="P348" s="176">
        <v>14.448302</v>
      </c>
      <c r="Q348" s="176">
        <v>100.72287</v>
      </c>
      <c r="R348" s="114" t="s">
        <v>3838</v>
      </c>
      <c r="S348" s="114" t="s">
        <v>3839</v>
      </c>
      <c r="T348" s="115" t="s">
        <v>3840</v>
      </c>
      <c r="U348" s="115" t="s">
        <v>3841</v>
      </c>
      <c r="V348" s="115"/>
      <c r="W348" s="115" t="s">
        <v>3842</v>
      </c>
      <c r="X348" s="115"/>
      <c r="Y348" s="115"/>
      <c r="Z348" s="181"/>
      <c r="AA348" s="181"/>
      <c r="AB348" s="115"/>
      <c r="AC348" s="115"/>
      <c r="AD348" s="166" t="s">
        <v>1762</v>
      </c>
      <c r="AE348" s="166" t="s">
        <v>1763</v>
      </c>
      <c r="AF348" s="117" t="s">
        <v>690</v>
      </c>
      <c r="AG348" s="132">
        <v>44965</v>
      </c>
      <c r="AH348" s="118" t="s">
        <v>691</v>
      </c>
      <c r="AI348" s="118" t="s">
        <v>692</v>
      </c>
      <c r="AJ348" s="145">
        <v>9.5</v>
      </c>
      <c r="AK348" s="146">
        <v>15.5</v>
      </c>
      <c r="AL348" s="146">
        <v>4</v>
      </c>
      <c r="AM348" s="146">
        <v>147.25</v>
      </c>
      <c r="AN348" s="147">
        <v>1</v>
      </c>
      <c r="AO348" s="147">
        <v>4</v>
      </c>
      <c r="AP348" s="240" t="s">
        <v>1868</v>
      </c>
      <c r="AQ348" s="147" t="s">
        <v>1368</v>
      </c>
      <c r="AR348" s="147">
        <v>3</v>
      </c>
      <c r="AS348" s="149"/>
      <c r="AT348" s="138">
        <v>44967</v>
      </c>
      <c r="AU348" s="294" t="s">
        <v>2395</v>
      </c>
      <c r="AV348" s="234" t="s">
        <v>696</v>
      </c>
      <c r="AW348" s="150"/>
      <c r="AX348" s="147"/>
      <c r="AY348" s="147"/>
      <c r="AZ348" s="147"/>
      <c r="BA348" s="236"/>
      <c r="BB348" s="236"/>
      <c r="BC348" s="147"/>
      <c r="BD348" s="235" t="s">
        <v>698</v>
      </c>
      <c r="BE348" s="150"/>
      <c r="BF348" s="150"/>
      <c r="BG348" s="237" t="s">
        <v>699</v>
      </c>
      <c r="BH348" s="237" t="s">
        <v>1964</v>
      </c>
      <c r="BI348" s="237" t="s">
        <v>701</v>
      </c>
      <c r="BJ348" s="152"/>
      <c r="BK348" s="152"/>
      <c r="BL348" s="153"/>
      <c r="BM348" s="154"/>
      <c r="BN348" s="111" t="s">
        <v>3837</v>
      </c>
      <c r="BO348" s="319" t="s">
        <v>3837</v>
      </c>
      <c r="BP348" s="317"/>
      <c r="BQ348" s="116" t="s">
        <v>704</v>
      </c>
      <c r="BR348" s="116"/>
      <c r="BS348" s="132">
        <v>44965</v>
      </c>
      <c r="BT348" s="133">
        <v>100</v>
      </c>
      <c r="BU348" s="132">
        <v>44965</v>
      </c>
      <c r="BV348" s="132"/>
      <c r="BW348" s="132"/>
      <c r="BX348" s="134"/>
      <c r="BY348" s="134"/>
      <c r="BZ348" s="134"/>
      <c r="CA348" s="132"/>
      <c r="CB348" s="135"/>
      <c r="CC348" s="132"/>
      <c r="CD348" s="132"/>
      <c r="CE348" s="136"/>
      <c r="CF348" s="136"/>
      <c r="CG348" s="136"/>
      <c r="CH348" s="135"/>
      <c r="CI348" s="129" t="s">
        <v>701</v>
      </c>
      <c r="CJ348" s="132">
        <v>45000</v>
      </c>
      <c r="CK348" s="132">
        <v>45000</v>
      </c>
      <c r="CL348" s="132"/>
      <c r="CM348" s="132">
        <v>45000</v>
      </c>
      <c r="CN348" s="133">
        <v>100</v>
      </c>
      <c r="CO348" s="132">
        <v>45000</v>
      </c>
      <c r="CP348" s="117"/>
      <c r="CQ348" s="137" t="s">
        <v>706</v>
      </c>
      <c r="CR348" s="132"/>
      <c r="CS348" s="117"/>
      <c r="CT348" s="132"/>
      <c r="CU348" s="133"/>
      <c r="CV348" s="137" t="s">
        <v>4382</v>
      </c>
      <c r="CW348" s="117"/>
      <c r="CX348" s="147"/>
      <c r="CY348" s="147"/>
      <c r="CZ348" s="117">
        <v>45035</v>
      </c>
      <c r="DA348" s="117">
        <v>45035</v>
      </c>
      <c r="DB348" s="117"/>
      <c r="DC348" s="117">
        <v>45035</v>
      </c>
      <c r="DD348" s="133">
        <v>100</v>
      </c>
      <c r="DE348" s="117">
        <v>45035</v>
      </c>
      <c r="DF348" s="138"/>
      <c r="DG348" s="138">
        <v>45019</v>
      </c>
      <c r="DH348" s="139" t="s">
        <v>4413</v>
      </c>
      <c r="DI348" s="117">
        <v>45044</v>
      </c>
      <c r="DJ348" s="117">
        <v>45044</v>
      </c>
      <c r="DK348" s="117">
        <v>45044</v>
      </c>
      <c r="DL348" s="117">
        <v>45044</v>
      </c>
      <c r="DM348" s="117"/>
      <c r="DN348" s="117"/>
      <c r="DO348" s="117"/>
      <c r="DP348" s="117"/>
      <c r="DQ348" s="140"/>
      <c r="DR348" s="117"/>
      <c r="DS348" s="117"/>
      <c r="DT348" s="117"/>
      <c r="DU348" s="117"/>
      <c r="DV348" s="117"/>
      <c r="DW348" s="117"/>
      <c r="DX348" s="133"/>
      <c r="DY348" s="117"/>
      <c r="DZ348" s="117"/>
      <c r="EA348" s="117">
        <v>45037</v>
      </c>
      <c r="EB348" s="117">
        <v>45037</v>
      </c>
      <c r="EC348" s="117"/>
      <c r="ED348" s="117">
        <v>45037</v>
      </c>
      <c r="EE348" s="116">
        <v>100</v>
      </c>
      <c r="EF348" s="117">
        <v>45037</v>
      </c>
      <c r="EG348" s="117" t="s">
        <v>4613</v>
      </c>
      <c r="EH348" s="117">
        <v>45037</v>
      </c>
      <c r="EI348" s="117">
        <v>45037</v>
      </c>
      <c r="EJ348" s="117">
        <v>45037</v>
      </c>
      <c r="EK348" s="117">
        <v>45038</v>
      </c>
      <c r="EL348" s="116">
        <v>60</v>
      </c>
      <c r="EM348" s="117"/>
      <c r="EN348" s="122" t="s">
        <v>4613</v>
      </c>
      <c r="EO348" s="141"/>
      <c r="EP348" s="141"/>
      <c r="EQ348" s="141"/>
      <c r="ER348" s="141"/>
      <c r="ES348" s="141"/>
      <c r="ET348" s="141"/>
      <c r="EU348" s="141"/>
      <c r="EV348" s="117"/>
      <c r="EW348" s="117"/>
      <c r="EX348" s="117"/>
      <c r="EY348" s="117"/>
      <c r="EZ348" s="117"/>
      <c r="FA348" s="117"/>
      <c r="FB348" s="117"/>
      <c r="FC348" s="117">
        <v>45050</v>
      </c>
      <c r="FD348" s="117">
        <v>45050</v>
      </c>
      <c r="FE348" s="117">
        <v>45050</v>
      </c>
      <c r="FF348" s="117">
        <v>45051</v>
      </c>
      <c r="FG348" s="133">
        <v>70</v>
      </c>
      <c r="FH348" s="133"/>
      <c r="FI348" s="117"/>
      <c r="FJ348" s="142"/>
      <c r="FK348" s="142"/>
      <c r="FL348" s="143"/>
      <c r="FM348" s="143"/>
      <c r="FN348" s="139"/>
      <c r="FO348" s="142"/>
      <c r="FP348" s="142"/>
      <c r="FQ348" s="143"/>
      <c r="FR348" s="143"/>
      <c r="FS348" s="139"/>
    </row>
    <row r="349" spans="1:175" ht="20.100000000000001" customHeight="1" x14ac:dyDescent="0.5">
      <c r="A349" s="109">
        <v>348</v>
      </c>
      <c r="B349" s="109" t="s">
        <v>3361</v>
      </c>
      <c r="C349" s="109">
        <v>62</v>
      </c>
      <c r="D349" s="367" t="s">
        <v>3372</v>
      </c>
      <c r="E349" s="110" t="s">
        <v>912</v>
      </c>
      <c r="F349" s="110" t="s">
        <v>1751</v>
      </c>
      <c r="G349" s="111" t="s">
        <v>259</v>
      </c>
      <c r="H349" s="110" t="s">
        <v>3835</v>
      </c>
      <c r="I349" s="110" t="s">
        <v>3843</v>
      </c>
      <c r="J349" s="110"/>
      <c r="K349" s="111" t="s">
        <v>3844</v>
      </c>
      <c r="L349" s="111" t="s">
        <v>2353</v>
      </c>
      <c r="M349" s="111" t="s">
        <v>912</v>
      </c>
      <c r="N349" s="111" t="s">
        <v>682</v>
      </c>
      <c r="O349" s="111" t="s">
        <v>3845</v>
      </c>
      <c r="P349" s="113">
        <v>14.430586</v>
      </c>
      <c r="Q349" s="113">
        <v>100.684348</v>
      </c>
      <c r="R349" s="114" t="s">
        <v>3846</v>
      </c>
      <c r="S349" s="114" t="s">
        <v>3847</v>
      </c>
      <c r="T349" s="115" t="s">
        <v>3848</v>
      </c>
      <c r="U349" s="115" t="s">
        <v>3849</v>
      </c>
      <c r="V349" s="115"/>
      <c r="W349" s="115" t="s">
        <v>3850</v>
      </c>
      <c r="X349" s="115"/>
      <c r="Y349" s="115"/>
      <c r="Z349" s="181"/>
      <c r="AA349" s="181"/>
      <c r="AB349" s="115"/>
      <c r="AC349" s="115"/>
      <c r="AD349" s="166" t="s">
        <v>1762</v>
      </c>
      <c r="AE349" s="166" t="s">
        <v>1763</v>
      </c>
      <c r="AF349" s="117" t="s">
        <v>690</v>
      </c>
      <c r="AG349" s="132">
        <v>44965</v>
      </c>
      <c r="AH349" s="118" t="s">
        <v>691</v>
      </c>
      <c r="AI349" s="118" t="s">
        <v>692</v>
      </c>
      <c r="AJ349" s="145">
        <v>6.5</v>
      </c>
      <c r="AK349" s="146">
        <v>8</v>
      </c>
      <c r="AL349" s="146">
        <v>4</v>
      </c>
      <c r="AM349" s="146">
        <v>52</v>
      </c>
      <c r="AN349" s="147">
        <v>2</v>
      </c>
      <c r="AO349" s="147">
        <v>3</v>
      </c>
      <c r="AP349" s="240" t="s">
        <v>3851</v>
      </c>
      <c r="AQ349" s="147" t="s">
        <v>752</v>
      </c>
      <c r="AR349" s="147">
        <v>3</v>
      </c>
      <c r="AS349" s="149"/>
      <c r="AT349" s="138">
        <v>44967</v>
      </c>
      <c r="AU349" s="294" t="s">
        <v>2395</v>
      </c>
      <c r="AV349" s="234" t="s">
        <v>696</v>
      </c>
      <c r="AW349" s="235" t="s">
        <v>1386</v>
      </c>
      <c r="AX349" s="147"/>
      <c r="AY349" s="147"/>
      <c r="AZ349" s="147"/>
      <c r="BA349" s="236"/>
      <c r="BB349" s="236"/>
      <c r="BC349" s="147"/>
      <c r="BD349" s="235" t="s">
        <v>698</v>
      </c>
      <c r="BE349" s="150"/>
      <c r="BF349" s="150"/>
      <c r="BG349" s="237" t="s">
        <v>699</v>
      </c>
      <c r="BH349" s="237" t="s">
        <v>1964</v>
      </c>
      <c r="BI349" s="237" t="s">
        <v>701</v>
      </c>
      <c r="BJ349" s="152"/>
      <c r="BK349" s="152"/>
      <c r="BL349" s="170" t="s">
        <v>1825</v>
      </c>
      <c r="BM349" s="154"/>
      <c r="BN349" s="111" t="s">
        <v>3845</v>
      </c>
      <c r="BO349" s="319" t="s">
        <v>3845</v>
      </c>
      <c r="BP349" s="317"/>
      <c r="BQ349" s="116" t="s">
        <v>704</v>
      </c>
      <c r="BR349" s="116"/>
      <c r="BS349" s="132">
        <v>44965</v>
      </c>
      <c r="BT349" s="133">
        <v>100</v>
      </c>
      <c r="BU349" s="132">
        <v>44965</v>
      </c>
      <c r="BV349" s="132"/>
      <c r="BW349" s="132"/>
      <c r="BX349" s="134"/>
      <c r="BY349" s="134"/>
      <c r="BZ349" s="134"/>
      <c r="CA349" s="132"/>
      <c r="CB349" s="135"/>
      <c r="CC349" s="132"/>
      <c r="CD349" s="132"/>
      <c r="CE349" s="136"/>
      <c r="CF349" s="136"/>
      <c r="CG349" s="136"/>
      <c r="CH349" s="135"/>
      <c r="CI349" s="129" t="s">
        <v>701</v>
      </c>
      <c r="CJ349" s="117">
        <v>44999</v>
      </c>
      <c r="CK349" s="117">
        <v>44999</v>
      </c>
      <c r="CL349" s="132"/>
      <c r="CM349" s="117">
        <v>44999</v>
      </c>
      <c r="CN349" s="133">
        <v>100</v>
      </c>
      <c r="CO349" s="117">
        <v>44999</v>
      </c>
      <c r="CP349" s="117"/>
      <c r="CQ349" s="137" t="s">
        <v>706</v>
      </c>
      <c r="CR349" s="132"/>
      <c r="CS349" s="117"/>
      <c r="CT349" s="132"/>
      <c r="CU349" s="133"/>
      <c r="CV349" s="137" t="s">
        <v>4382</v>
      </c>
      <c r="CW349" s="117"/>
      <c r="CX349" s="147"/>
      <c r="CY349" s="147"/>
      <c r="CZ349" s="117">
        <v>45004</v>
      </c>
      <c r="DA349" s="117">
        <v>45004</v>
      </c>
      <c r="DB349" s="117"/>
      <c r="DC349" s="117">
        <v>45006</v>
      </c>
      <c r="DD349" s="133">
        <v>100</v>
      </c>
      <c r="DE349" s="117">
        <v>45006</v>
      </c>
      <c r="DF349" s="138"/>
      <c r="DG349" s="138">
        <v>45012</v>
      </c>
      <c r="DH349" s="139" t="s">
        <v>4383</v>
      </c>
      <c r="DI349" s="117">
        <v>45035</v>
      </c>
      <c r="DJ349" s="117">
        <v>45035</v>
      </c>
      <c r="DK349" s="117">
        <v>45035</v>
      </c>
      <c r="DL349" s="117">
        <v>45035</v>
      </c>
      <c r="DM349" s="117"/>
      <c r="DN349" s="117"/>
      <c r="DO349" s="117"/>
      <c r="DP349" s="117"/>
      <c r="DQ349" s="140"/>
      <c r="DR349" s="117"/>
      <c r="DS349" s="117"/>
      <c r="DT349" s="117"/>
      <c r="DU349" s="117"/>
      <c r="DV349" s="117"/>
      <c r="DW349" s="117"/>
      <c r="DX349" s="133"/>
      <c r="DY349" s="117"/>
      <c r="DZ349" s="117"/>
      <c r="EA349" s="117">
        <v>45035</v>
      </c>
      <c r="EB349" s="117">
        <v>45035</v>
      </c>
      <c r="EC349" s="117"/>
      <c r="ED349" s="117">
        <v>45035</v>
      </c>
      <c r="EE349" s="116">
        <v>100</v>
      </c>
      <c r="EF349" s="117">
        <v>45035</v>
      </c>
      <c r="EG349" s="117" t="s">
        <v>780</v>
      </c>
      <c r="EH349" s="117">
        <v>45035</v>
      </c>
      <c r="EI349" s="117">
        <v>45035</v>
      </c>
      <c r="EJ349" s="117">
        <v>45035</v>
      </c>
      <c r="EK349" s="117">
        <v>45036</v>
      </c>
      <c r="EL349" s="116">
        <v>60</v>
      </c>
      <c r="EM349" s="117"/>
      <c r="EN349" s="122" t="s">
        <v>780</v>
      </c>
      <c r="EO349" s="141"/>
      <c r="EP349" s="141"/>
      <c r="EQ349" s="141"/>
      <c r="ER349" s="141"/>
      <c r="ES349" s="141"/>
      <c r="ET349" s="141"/>
      <c r="EU349" s="141"/>
      <c r="EV349" s="117"/>
      <c r="EW349" s="117"/>
      <c r="EX349" s="117"/>
      <c r="EY349" s="117"/>
      <c r="EZ349" s="117"/>
      <c r="FA349" s="117"/>
      <c r="FB349" s="117"/>
      <c r="FC349" s="117">
        <v>45046</v>
      </c>
      <c r="FD349" s="117">
        <v>45046</v>
      </c>
      <c r="FE349" s="117">
        <v>45046</v>
      </c>
      <c r="FF349" s="117">
        <v>45048</v>
      </c>
      <c r="FG349" s="133">
        <v>70</v>
      </c>
      <c r="FH349" s="133"/>
      <c r="FI349" s="117"/>
      <c r="FJ349" s="142"/>
      <c r="FK349" s="142"/>
      <c r="FL349" s="143"/>
      <c r="FM349" s="143"/>
      <c r="FN349" s="139"/>
      <c r="FO349" s="142"/>
      <c r="FP349" s="142"/>
      <c r="FQ349" s="143"/>
      <c r="FR349" s="143"/>
      <c r="FS349" s="139"/>
    </row>
    <row r="350" spans="1:175" ht="20.100000000000001" customHeight="1" x14ac:dyDescent="0.5">
      <c r="A350" s="109">
        <v>349</v>
      </c>
      <c r="B350" s="109" t="s">
        <v>3361</v>
      </c>
      <c r="C350" s="109">
        <v>63</v>
      </c>
      <c r="D350" s="367" t="s">
        <v>3372</v>
      </c>
      <c r="E350" s="110" t="s">
        <v>912</v>
      </c>
      <c r="F350" s="110" t="s">
        <v>1751</v>
      </c>
      <c r="G350" s="111" t="s">
        <v>259</v>
      </c>
      <c r="H350" s="110" t="s">
        <v>3835</v>
      </c>
      <c r="I350" s="110" t="s">
        <v>3852</v>
      </c>
      <c r="J350" s="110"/>
      <c r="K350" s="111" t="s">
        <v>3853</v>
      </c>
      <c r="L350" s="111" t="s">
        <v>2353</v>
      </c>
      <c r="M350" s="111" t="s">
        <v>912</v>
      </c>
      <c r="N350" s="111" t="s">
        <v>682</v>
      </c>
      <c r="O350" s="111" t="s">
        <v>3855</v>
      </c>
      <c r="P350" s="113">
        <v>14.434415</v>
      </c>
      <c r="Q350" s="113">
        <v>100.752786</v>
      </c>
      <c r="R350" s="114" t="s">
        <v>3856</v>
      </c>
      <c r="S350" s="114" t="s">
        <v>3857</v>
      </c>
      <c r="T350" s="115" t="s">
        <v>3858</v>
      </c>
      <c r="U350" s="115" t="s">
        <v>3859</v>
      </c>
      <c r="V350" s="115"/>
      <c r="W350" s="115" t="s">
        <v>3860</v>
      </c>
      <c r="X350" s="115"/>
      <c r="Y350" s="115"/>
      <c r="Z350" s="181"/>
      <c r="AA350" s="181"/>
      <c r="AB350" s="115"/>
      <c r="AC350" s="115"/>
      <c r="AD350" s="166" t="s">
        <v>1762</v>
      </c>
      <c r="AE350" s="166" t="s">
        <v>1763</v>
      </c>
      <c r="AF350" s="117" t="s">
        <v>690</v>
      </c>
      <c r="AG350" s="132">
        <v>44965</v>
      </c>
      <c r="AH350" s="118" t="s">
        <v>691</v>
      </c>
      <c r="AI350" s="118" t="s">
        <v>692</v>
      </c>
      <c r="AJ350" s="145">
        <v>6.5</v>
      </c>
      <c r="AK350" s="146">
        <v>11.5</v>
      </c>
      <c r="AL350" s="146">
        <v>3.5</v>
      </c>
      <c r="AM350" s="146">
        <v>74.75</v>
      </c>
      <c r="AN350" s="147">
        <v>1</v>
      </c>
      <c r="AO350" s="147">
        <v>1</v>
      </c>
      <c r="AP350" s="240" t="s">
        <v>3861</v>
      </c>
      <c r="AQ350" s="147" t="s">
        <v>752</v>
      </c>
      <c r="AR350" s="147">
        <v>3</v>
      </c>
      <c r="AS350" s="149"/>
      <c r="AT350" s="138">
        <v>44967</v>
      </c>
      <c r="AU350" s="294" t="s">
        <v>2395</v>
      </c>
      <c r="AV350" s="234" t="s">
        <v>696</v>
      </c>
      <c r="AW350" s="150"/>
      <c r="AX350" s="147"/>
      <c r="AY350" s="147"/>
      <c r="AZ350" s="147"/>
      <c r="BA350" s="236"/>
      <c r="BB350" s="147" t="s">
        <v>697</v>
      </c>
      <c r="BC350" s="147"/>
      <c r="BD350" s="235" t="s">
        <v>698</v>
      </c>
      <c r="BE350" s="150"/>
      <c r="BF350" s="150"/>
      <c r="BG350" s="237" t="s">
        <v>699</v>
      </c>
      <c r="BH350" s="237" t="s">
        <v>1964</v>
      </c>
      <c r="BI350" s="237" t="s">
        <v>701</v>
      </c>
      <c r="BJ350" s="152"/>
      <c r="BK350" s="152"/>
      <c r="BL350" s="153"/>
      <c r="BM350" s="154"/>
      <c r="BN350" s="111" t="s">
        <v>3855</v>
      </c>
      <c r="BO350" s="317" t="s">
        <v>3854</v>
      </c>
      <c r="BP350" s="317" t="s">
        <v>703</v>
      </c>
      <c r="BQ350" s="116" t="s">
        <v>704</v>
      </c>
      <c r="BR350" s="116"/>
      <c r="BS350" s="132">
        <v>44965</v>
      </c>
      <c r="BT350" s="133">
        <v>100</v>
      </c>
      <c r="BU350" s="132">
        <v>44965</v>
      </c>
      <c r="BV350" s="132"/>
      <c r="BW350" s="132"/>
      <c r="BX350" s="134"/>
      <c r="BY350" s="134"/>
      <c r="BZ350" s="134"/>
      <c r="CA350" s="132"/>
      <c r="CB350" s="135"/>
      <c r="CC350" s="132"/>
      <c r="CD350" s="132"/>
      <c r="CE350" s="136"/>
      <c r="CF350" s="136"/>
      <c r="CG350" s="136"/>
      <c r="CH350" s="135"/>
      <c r="CI350" s="129" t="s">
        <v>701</v>
      </c>
      <c r="CJ350" s="117">
        <v>45006</v>
      </c>
      <c r="CK350" s="117">
        <v>45006</v>
      </c>
      <c r="CL350" s="117"/>
      <c r="CM350" s="117">
        <v>45006</v>
      </c>
      <c r="CN350" s="133">
        <v>100</v>
      </c>
      <c r="CO350" s="117">
        <v>45006</v>
      </c>
      <c r="CP350" s="117"/>
      <c r="CQ350" s="137" t="s">
        <v>706</v>
      </c>
      <c r="CR350" s="132"/>
      <c r="CS350" s="117"/>
      <c r="CT350" s="132"/>
      <c r="CU350" s="133"/>
      <c r="CV350" s="137" t="s">
        <v>4382</v>
      </c>
      <c r="CW350" s="117"/>
      <c r="CX350" s="147"/>
      <c r="CY350" s="147"/>
      <c r="CZ350" s="117">
        <v>45006</v>
      </c>
      <c r="DA350" s="117">
        <v>45006</v>
      </c>
      <c r="DB350" s="117"/>
      <c r="DC350" s="117">
        <v>45006</v>
      </c>
      <c r="DD350" s="133">
        <v>100</v>
      </c>
      <c r="DE350" s="117">
        <v>45006</v>
      </c>
      <c r="DF350" s="138"/>
      <c r="DG350" s="138">
        <v>45019</v>
      </c>
      <c r="DH350" s="139" t="s">
        <v>4413</v>
      </c>
      <c r="DI350" s="117">
        <v>45044</v>
      </c>
      <c r="DJ350" s="117">
        <v>45044</v>
      </c>
      <c r="DK350" s="117">
        <v>45044</v>
      </c>
      <c r="DL350" s="117">
        <v>45044</v>
      </c>
      <c r="DM350" s="117"/>
      <c r="DN350" s="117"/>
      <c r="DO350" s="117"/>
      <c r="DP350" s="117"/>
      <c r="DQ350" s="140"/>
      <c r="DR350" s="117"/>
      <c r="DS350" s="117"/>
      <c r="DT350" s="117"/>
      <c r="DU350" s="117"/>
      <c r="DV350" s="117"/>
      <c r="DW350" s="117"/>
      <c r="DX350" s="133"/>
      <c r="DY350" s="117"/>
      <c r="DZ350" s="117"/>
      <c r="EA350" s="117">
        <v>45037</v>
      </c>
      <c r="EB350" s="117">
        <v>45037</v>
      </c>
      <c r="EC350" s="117"/>
      <c r="ED350" s="117">
        <v>45037</v>
      </c>
      <c r="EE350" s="116">
        <v>100</v>
      </c>
      <c r="EF350" s="117">
        <v>45037</v>
      </c>
      <c r="EG350" s="117" t="s">
        <v>4614</v>
      </c>
      <c r="EH350" s="117">
        <v>45037</v>
      </c>
      <c r="EI350" s="117">
        <v>45037</v>
      </c>
      <c r="EJ350" s="117">
        <v>45037</v>
      </c>
      <c r="EK350" s="117">
        <v>45038</v>
      </c>
      <c r="EL350" s="116">
        <v>60</v>
      </c>
      <c r="EM350" s="117"/>
      <c r="EN350" s="122" t="s">
        <v>4614</v>
      </c>
      <c r="EO350" s="141"/>
      <c r="EP350" s="141"/>
      <c r="EQ350" s="141"/>
      <c r="ER350" s="141"/>
      <c r="ES350" s="141"/>
      <c r="ET350" s="141"/>
      <c r="EU350" s="141"/>
      <c r="EV350" s="117"/>
      <c r="EW350" s="117"/>
      <c r="EX350" s="117"/>
      <c r="EY350" s="117"/>
      <c r="EZ350" s="117"/>
      <c r="FA350" s="117"/>
      <c r="FB350" s="117"/>
      <c r="FC350" s="117">
        <v>45018</v>
      </c>
      <c r="FD350" s="117">
        <v>45018</v>
      </c>
      <c r="FE350" s="117">
        <v>45018</v>
      </c>
      <c r="FF350" s="117">
        <v>45049</v>
      </c>
      <c r="FG350" s="133">
        <v>70</v>
      </c>
      <c r="FH350" s="133"/>
      <c r="FI350" s="117"/>
      <c r="FJ350" s="142"/>
      <c r="FK350" s="142"/>
      <c r="FL350" s="143">
        <v>243347</v>
      </c>
      <c r="FM350" s="143">
        <v>243347</v>
      </c>
      <c r="FN350" s="139" t="s">
        <v>708</v>
      </c>
      <c r="FO350" s="142"/>
      <c r="FP350" s="142"/>
      <c r="FQ350" s="143">
        <v>243347</v>
      </c>
      <c r="FR350" s="143">
        <v>243347</v>
      </c>
      <c r="FS350" s="157" t="s">
        <v>729</v>
      </c>
    </row>
    <row r="351" spans="1:175" ht="20.100000000000001" customHeight="1" x14ac:dyDescent="0.5">
      <c r="A351" s="109">
        <v>350</v>
      </c>
      <c r="B351" s="109" t="s">
        <v>3361</v>
      </c>
      <c r="C351" s="109">
        <v>64</v>
      </c>
      <c r="D351" s="367" t="s">
        <v>3372</v>
      </c>
      <c r="E351" s="110" t="s">
        <v>912</v>
      </c>
      <c r="F351" s="110" t="s">
        <v>1751</v>
      </c>
      <c r="G351" s="111" t="s">
        <v>259</v>
      </c>
      <c r="H351" s="110" t="s">
        <v>3862</v>
      </c>
      <c r="I351" s="110" t="s">
        <v>3862</v>
      </c>
      <c r="J351" s="110"/>
      <c r="K351" s="111" t="s">
        <v>3863</v>
      </c>
      <c r="L351" s="111" t="s">
        <v>2375</v>
      </c>
      <c r="M351" s="111" t="s">
        <v>912</v>
      </c>
      <c r="N351" s="111" t="s">
        <v>682</v>
      </c>
      <c r="O351" s="111" t="s">
        <v>3864</v>
      </c>
      <c r="P351" s="113">
        <v>14.212641</v>
      </c>
      <c r="Q351" s="113">
        <v>100.499199</v>
      </c>
      <c r="R351" s="114" t="s">
        <v>3865</v>
      </c>
      <c r="S351" s="114" t="s">
        <v>3866</v>
      </c>
      <c r="T351" s="115" t="s">
        <v>3867</v>
      </c>
      <c r="U351" s="115" t="s">
        <v>3868</v>
      </c>
      <c r="V351" s="115"/>
      <c r="W351" s="115" t="s">
        <v>3869</v>
      </c>
      <c r="X351" s="115"/>
      <c r="Y351" s="115"/>
      <c r="Z351" s="181"/>
      <c r="AA351" s="181"/>
      <c r="AB351" s="115"/>
      <c r="AC351" s="115"/>
      <c r="AD351" s="166" t="s">
        <v>1762</v>
      </c>
      <c r="AE351" s="166" t="s">
        <v>1763</v>
      </c>
      <c r="AF351" s="117" t="s">
        <v>690</v>
      </c>
      <c r="AG351" s="132">
        <v>44966</v>
      </c>
      <c r="AH351" s="118" t="s">
        <v>691</v>
      </c>
      <c r="AI351" s="118" t="s">
        <v>692</v>
      </c>
      <c r="AJ351" s="145">
        <v>6</v>
      </c>
      <c r="AK351" s="146">
        <v>10</v>
      </c>
      <c r="AL351" s="146">
        <v>3.3</v>
      </c>
      <c r="AM351" s="146">
        <v>60</v>
      </c>
      <c r="AN351" s="147">
        <v>2</v>
      </c>
      <c r="AO351" s="147">
        <v>2</v>
      </c>
      <c r="AP351" s="240" t="s">
        <v>3870</v>
      </c>
      <c r="AQ351" s="330"/>
      <c r="AR351" s="147">
        <v>3</v>
      </c>
      <c r="AS351" s="149"/>
      <c r="AT351" s="138">
        <v>44970</v>
      </c>
      <c r="AU351" s="294" t="s">
        <v>3871</v>
      </c>
      <c r="AV351" s="234" t="s">
        <v>696</v>
      </c>
      <c r="AW351" s="150"/>
      <c r="AX351" s="147"/>
      <c r="AY351" s="147" t="s">
        <v>1326</v>
      </c>
      <c r="AZ351" s="147"/>
      <c r="BA351" s="147" t="s">
        <v>697</v>
      </c>
      <c r="BB351" s="147" t="s">
        <v>697</v>
      </c>
      <c r="BC351" s="147"/>
      <c r="BD351" s="150"/>
      <c r="BE351" s="235" t="s">
        <v>3872</v>
      </c>
      <c r="BF351" s="158">
        <v>1</v>
      </c>
      <c r="BG351" s="237" t="s">
        <v>699</v>
      </c>
      <c r="BH351" s="237" t="s">
        <v>1964</v>
      </c>
      <c r="BI351" s="237" t="s">
        <v>701</v>
      </c>
      <c r="BJ351" s="238"/>
      <c r="BK351" s="152"/>
      <c r="BL351" s="170" t="s">
        <v>3120</v>
      </c>
      <c r="BM351" s="154"/>
      <c r="BN351" s="111" t="s">
        <v>3864</v>
      </c>
      <c r="BO351" s="319" t="s">
        <v>3864</v>
      </c>
      <c r="BP351" s="317"/>
      <c r="BQ351" s="116" t="s">
        <v>704</v>
      </c>
      <c r="BR351" s="116"/>
      <c r="BS351" s="132">
        <v>44966</v>
      </c>
      <c r="BT351" s="133">
        <v>100</v>
      </c>
      <c r="BU351" s="132">
        <v>44966</v>
      </c>
      <c r="BV351" s="132"/>
      <c r="BW351" s="132"/>
      <c r="BX351" s="134"/>
      <c r="BY351" s="134"/>
      <c r="BZ351" s="134"/>
      <c r="CA351" s="132"/>
      <c r="CB351" s="135"/>
      <c r="CC351" s="132"/>
      <c r="CD351" s="132"/>
      <c r="CE351" s="136"/>
      <c r="CF351" s="136"/>
      <c r="CG351" s="136"/>
      <c r="CH351" s="135"/>
      <c r="CI351" s="129" t="s">
        <v>701</v>
      </c>
      <c r="CJ351" s="117">
        <v>44999</v>
      </c>
      <c r="CK351" s="117">
        <v>44999</v>
      </c>
      <c r="CL351" s="132"/>
      <c r="CM351" s="117">
        <v>44999</v>
      </c>
      <c r="CN351" s="133">
        <v>100</v>
      </c>
      <c r="CO351" s="117">
        <v>44999</v>
      </c>
      <c r="CP351" s="117"/>
      <c r="CQ351" s="117">
        <v>45019</v>
      </c>
      <c r="CR351" s="117">
        <v>45019</v>
      </c>
      <c r="CS351" s="117"/>
      <c r="CT351" s="117">
        <v>45019</v>
      </c>
      <c r="CU351" s="133">
        <v>100</v>
      </c>
      <c r="CV351" s="117">
        <v>45019</v>
      </c>
      <c r="CW351" s="117"/>
      <c r="CX351" s="147"/>
      <c r="CY351" s="147" t="s">
        <v>1326</v>
      </c>
      <c r="CZ351" s="117">
        <v>45015</v>
      </c>
      <c r="DA351" s="117">
        <v>45015</v>
      </c>
      <c r="DB351" s="117"/>
      <c r="DC351" s="117">
        <v>45016</v>
      </c>
      <c r="DD351" s="133">
        <v>100</v>
      </c>
      <c r="DE351" s="117">
        <v>45015</v>
      </c>
      <c r="DF351" s="138"/>
      <c r="DG351" s="138">
        <v>45019</v>
      </c>
      <c r="DH351" s="139" t="s">
        <v>4413</v>
      </c>
      <c r="DI351" s="117">
        <v>45037</v>
      </c>
      <c r="DJ351" s="117">
        <v>45037</v>
      </c>
      <c r="DK351" s="117">
        <v>45037</v>
      </c>
      <c r="DL351" s="117">
        <v>45037</v>
      </c>
      <c r="DM351" s="117"/>
      <c r="DN351" s="117"/>
      <c r="DO351" s="117"/>
      <c r="DP351" s="117"/>
      <c r="DQ351" s="140"/>
      <c r="DR351" s="117"/>
      <c r="DS351" s="117"/>
      <c r="DT351" s="117"/>
      <c r="DU351" s="117"/>
      <c r="DV351" s="117"/>
      <c r="DW351" s="117"/>
      <c r="DX351" s="133"/>
      <c r="DY351" s="117"/>
      <c r="DZ351" s="117"/>
      <c r="EA351" s="117">
        <v>45038</v>
      </c>
      <c r="EB351" s="117">
        <v>45038</v>
      </c>
      <c r="EC351" s="117"/>
      <c r="ED351" s="117">
        <v>45038</v>
      </c>
      <c r="EE351" s="116">
        <v>100</v>
      </c>
      <c r="EF351" s="117">
        <v>45038</v>
      </c>
      <c r="EG351" s="117" t="s">
        <v>1044</v>
      </c>
      <c r="EH351" s="117">
        <v>45038</v>
      </c>
      <c r="EI351" s="117">
        <v>45038</v>
      </c>
      <c r="EJ351" s="117"/>
      <c r="EK351" s="117">
        <v>45038</v>
      </c>
      <c r="EL351" s="116">
        <v>100</v>
      </c>
      <c r="EM351" s="117">
        <v>45038</v>
      </c>
      <c r="EN351" s="122" t="s">
        <v>1044</v>
      </c>
      <c r="EO351" s="141"/>
      <c r="EP351" s="141"/>
      <c r="EQ351" s="141"/>
      <c r="ER351" s="141"/>
      <c r="ES351" s="141"/>
      <c r="ET351" s="141"/>
      <c r="EU351" s="141"/>
      <c r="EV351" s="117"/>
      <c r="EW351" s="117"/>
      <c r="EX351" s="117"/>
      <c r="EY351" s="117"/>
      <c r="EZ351" s="117"/>
      <c r="FA351" s="117"/>
      <c r="FB351" s="117"/>
      <c r="FC351" s="117">
        <v>45045</v>
      </c>
      <c r="FD351" s="117">
        <v>45045</v>
      </c>
      <c r="FE351" s="117">
        <v>45045</v>
      </c>
      <c r="FF351" s="117">
        <v>45046</v>
      </c>
      <c r="FG351" s="133">
        <v>70</v>
      </c>
      <c r="FH351" s="133"/>
      <c r="FI351" s="117"/>
      <c r="FJ351" s="142"/>
      <c r="FK351" s="142"/>
      <c r="FL351" s="143"/>
      <c r="FM351" s="143"/>
      <c r="FN351" s="139"/>
      <c r="FO351" s="142"/>
      <c r="FP351" s="142"/>
      <c r="FQ351" s="143"/>
      <c r="FR351" s="143"/>
      <c r="FS351" s="139"/>
    </row>
    <row r="352" spans="1:175" ht="20.100000000000001" customHeight="1" x14ac:dyDescent="0.5">
      <c r="A352" s="109">
        <v>351</v>
      </c>
      <c r="B352" s="109" t="s">
        <v>3361</v>
      </c>
      <c r="C352" s="109">
        <v>65</v>
      </c>
      <c r="D352" s="367" t="s">
        <v>3372</v>
      </c>
      <c r="E352" s="110" t="s">
        <v>912</v>
      </c>
      <c r="F352" s="110" t="s">
        <v>1751</v>
      </c>
      <c r="G352" s="111" t="s">
        <v>259</v>
      </c>
      <c r="H352" s="110" t="s">
        <v>3873</v>
      </c>
      <c r="I352" s="110" t="s">
        <v>3874</v>
      </c>
      <c r="J352" s="110"/>
      <c r="K352" s="111" t="s">
        <v>3875</v>
      </c>
      <c r="L352" s="111" t="s">
        <v>2375</v>
      </c>
      <c r="M352" s="111" t="s">
        <v>912</v>
      </c>
      <c r="N352" s="111" t="s">
        <v>682</v>
      </c>
      <c r="O352" s="111" t="s">
        <v>3876</v>
      </c>
      <c r="P352" s="113">
        <v>14.47845</v>
      </c>
      <c r="Q352" s="113">
        <v>100.38019199999999</v>
      </c>
      <c r="R352" s="114" t="s">
        <v>3877</v>
      </c>
      <c r="S352" s="114" t="s">
        <v>3878</v>
      </c>
      <c r="T352" s="115" t="s">
        <v>3879</v>
      </c>
      <c r="U352" s="115" t="s">
        <v>3880</v>
      </c>
      <c r="V352" s="115"/>
      <c r="W352" s="115" t="s">
        <v>3881</v>
      </c>
      <c r="X352" s="115"/>
      <c r="Y352" s="115"/>
      <c r="Z352" s="181"/>
      <c r="AA352" s="181"/>
      <c r="AB352" s="115"/>
      <c r="AC352" s="115"/>
      <c r="AD352" s="166" t="s">
        <v>1762</v>
      </c>
      <c r="AE352" s="166" t="s">
        <v>1763</v>
      </c>
      <c r="AF352" s="117" t="s">
        <v>690</v>
      </c>
      <c r="AG352" s="132">
        <v>44964</v>
      </c>
      <c r="AH352" s="168" t="s">
        <v>691</v>
      </c>
      <c r="AI352" s="118" t="s">
        <v>692</v>
      </c>
      <c r="AJ352" s="145">
        <v>6</v>
      </c>
      <c r="AK352" s="146">
        <v>9.1999999999999993</v>
      </c>
      <c r="AL352" s="146">
        <v>3.4</v>
      </c>
      <c r="AM352" s="146">
        <v>55.2</v>
      </c>
      <c r="AN352" s="147">
        <v>1</v>
      </c>
      <c r="AO352" s="147">
        <v>1</v>
      </c>
      <c r="AP352" s="240"/>
      <c r="AQ352" s="381" t="s">
        <v>848</v>
      </c>
      <c r="AR352" s="147">
        <v>1</v>
      </c>
      <c r="AS352" s="147"/>
      <c r="AT352" s="138">
        <v>44964</v>
      </c>
      <c r="AU352" s="294" t="s">
        <v>2371</v>
      </c>
      <c r="AV352" s="234" t="s">
        <v>725</v>
      </c>
      <c r="AW352" s="235"/>
      <c r="AX352" s="236"/>
      <c r="AY352" s="236"/>
      <c r="AZ352" s="236"/>
      <c r="BA352" s="236"/>
      <c r="BB352" s="236" t="s">
        <v>697</v>
      </c>
      <c r="BC352" s="236"/>
      <c r="BD352" s="235" t="s">
        <v>698</v>
      </c>
      <c r="BE352" s="235"/>
      <c r="BF352" s="235"/>
      <c r="BG352" s="237" t="s">
        <v>699</v>
      </c>
      <c r="BH352" s="321" t="s">
        <v>1964</v>
      </c>
      <c r="BI352" s="237" t="s">
        <v>701</v>
      </c>
      <c r="BJ352" s="238"/>
      <c r="BK352" s="238"/>
      <c r="BL352" s="170" t="s">
        <v>3882</v>
      </c>
      <c r="BM352" s="154"/>
      <c r="BN352" s="111" t="s">
        <v>3876</v>
      </c>
      <c r="BO352" s="319" t="s">
        <v>3876</v>
      </c>
      <c r="BP352" s="317"/>
      <c r="BQ352" s="116" t="s">
        <v>704</v>
      </c>
      <c r="BR352" s="116"/>
      <c r="BS352" s="132">
        <v>44964</v>
      </c>
      <c r="BT352" s="133">
        <v>100</v>
      </c>
      <c r="BU352" s="132">
        <v>44964</v>
      </c>
      <c r="BV352" s="132"/>
      <c r="BW352" s="132"/>
      <c r="BX352" s="134"/>
      <c r="BY352" s="134"/>
      <c r="BZ352" s="134"/>
      <c r="CA352" s="132"/>
      <c r="CB352" s="135"/>
      <c r="CC352" s="132"/>
      <c r="CD352" s="132"/>
      <c r="CE352" s="136"/>
      <c r="CF352" s="136"/>
      <c r="CG352" s="136"/>
      <c r="CH352" s="135"/>
      <c r="CI352" s="129" t="s">
        <v>701</v>
      </c>
      <c r="CJ352" s="132">
        <v>44986</v>
      </c>
      <c r="CK352" s="132">
        <v>44986</v>
      </c>
      <c r="CL352" s="132"/>
      <c r="CM352" s="132">
        <v>44986</v>
      </c>
      <c r="CN352" s="133">
        <v>100</v>
      </c>
      <c r="CO352" s="132">
        <v>44986</v>
      </c>
      <c r="CP352" s="132"/>
      <c r="CQ352" s="137" t="s">
        <v>706</v>
      </c>
      <c r="CR352" s="132"/>
      <c r="CS352" s="117"/>
      <c r="CT352" s="132"/>
      <c r="CU352" s="133"/>
      <c r="CV352" s="137" t="s">
        <v>4382</v>
      </c>
      <c r="CW352" s="117"/>
      <c r="CX352" s="236"/>
      <c r="CY352" s="236"/>
      <c r="CZ352" s="117">
        <v>45023</v>
      </c>
      <c r="DA352" s="117">
        <v>45023</v>
      </c>
      <c r="DB352" s="117"/>
      <c r="DC352" s="117">
        <v>45023</v>
      </c>
      <c r="DD352" s="133">
        <v>100</v>
      </c>
      <c r="DE352" s="117">
        <v>45023</v>
      </c>
      <c r="DF352" s="138"/>
      <c r="DG352" s="138">
        <v>45007</v>
      </c>
      <c r="DH352" s="139" t="s">
        <v>4446</v>
      </c>
      <c r="DI352" s="117">
        <v>45035</v>
      </c>
      <c r="DJ352" s="117">
        <v>45035</v>
      </c>
      <c r="DK352" s="117">
        <v>45035</v>
      </c>
      <c r="DL352" s="117">
        <v>45035</v>
      </c>
      <c r="DM352" s="117"/>
      <c r="DN352" s="117"/>
      <c r="DO352" s="117"/>
      <c r="DP352" s="117"/>
      <c r="DQ352" s="140"/>
      <c r="DR352" s="117"/>
      <c r="DS352" s="117"/>
      <c r="DT352" s="117"/>
      <c r="DU352" s="117"/>
      <c r="DV352" s="117"/>
      <c r="DW352" s="117"/>
      <c r="DX352" s="133"/>
      <c r="DY352" s="117"/>
      <c r="DZ352" s="117"/>
      <c r="EA352" s="117">
        <v>45037</v>
      </c>
      <c r="EB352" s="117">
        <v>45037</v>
      </c>
      <c r="EC352" s="117"/>
      <c r="ED352" s="117">
        <v>45037</v>
      </c>
      <c r="EE352" s="116">
        <v>100</v>
      </c>
      <c r="EF352" s="117">
        <v>45037</v>
      </c>
      <c r="EG352" s="117" t="s">
        <v>1044</v>
      </c>
      <c r="EH352" s="117">
        <v>45037</v>
      </c>
      <c r="EI352" s="117">
        <v>45037</v>
      </c>
      <c r="EJ352" s="117"/>
      <c r="EK352" s="117">
        <v>45037</v>
      </c>
      <c r="EL352" s="116">
        <v>100</v>
      </c>
      <c r="EM352" s="117">
        <v>45037</v>
      </c>
      <c r="EN352" s="122" t="s">
        <v>1044</v>
      </c>
      <c r="EO352" s="141"/>
      <c r="EP352" s="141"/>
      <c r="EQ352" s="141"/>
      <c r="ER352" s="141"/>
      <c r="ES352" s="141"/>
      <c r="ET352" s="141"/>
      <c r="EU352" s="141"/>
      <c r="EV352" s="117"/>
      <c r="EW352" s="117"/>
      <c r="EX352" s="117"/>
      <c r="EY352" s="117"/>
      <c r="EZ352" s="117"/>
      <c r="FA352" s="117"/>
      <c r="FB352" s="117"/>
      <c r="FC352" s="117">
        <v>45046</v>
      </c>
      <c r="FD352" s="117">
        <v>45046</v>
      </c>
      <c r="FE352" s="117">
        <v>45046</v>
      </c>
      <c r="FF352" s="117">
        <v>45048</v>
      </c>
      <c r="FG352" s="133">
        <v>50</v>
      </c>
      <c r="FH352" s="133"/>
      <c r="FI352" s="117"/>
      <c r="FJ352" s="142"/>
      <c r="FK352" s="142"/>
      <c r="FL352" s="143">
        <v>243347</v>
      </c>
      <c r="FM352" s="143">
        <v>243347</v>
      </c>
      <c r="FN352" s="139" t="s">
        <v>708</v>
      </c>
      <c r="FO352" s="142"/>
      <c r="FP352" s="142"/>
      <c r="FQ352" s="143">
        <v>243347</v>
      </c>
      <c r="FR352" s="143">
        <v>243347</v>
      </c>
      <c r="FS352" s="139" t="s">
        <v>708</v>
      </c>
    </row>
    <row r="353" spans="1:175" ht="20.100000000000001" customHeight="1" x14ac:dyDescent="0.5">
      <c r="A353" s="109">
        <v>352</v>
      </c>
      <c r="B353" s="109" t="s">
        <v>3361</v>
      </c>
      <c r="C353" s="109">
        <v>66</v>
      </c>
      <c r="D353" s="367" t="s">
        <v>3362</v>
      </c>
      <c r="E353" s="110" t="s">
        <v>912</v>
      </c>
      <c r="F353" s="110" t="s">
        <v>1202</v>
      </c>
      <c r="G353" s="111" t="s">
        <v>294</v>
      </c>
      <c r="H353" s="110" t="s">
        <v>3883</v>
      </c>
      <c r="I353" s="110" t="s">
        <v>3884</v>
      </c>
      <c r="J353" s="110"/>
      <c r="K353" s="111" t="s">
        <v>3885</v>
      </c>
      <c r="L353" s="111" t="s">
        <v>3886</v>
      </c>
      <c r="M353" s="111" t="s">
        <v>912</v>
      </c>
      <c r="N353" s="111" t="s">
        <v>1207</v>
      </c>
      <c r="O353" s="112" t="s">
        <v>3887</v>
      </c>
      <c r="P353" s="113">
        <v>12.772622999999999</v>
      </c>
      <c r="Q353" s="113">
        <v>101.735252</v>
      </c>
      <c r="R353" s="114" t="s">
        <v>3888</v>
      </c>
      <c r="S353" s="114" t="s">
        <v>3889</v>
      </c>
      <c r="T353" s="115"/>
      <c r="U353" s="115"/>
      <c r="V353" s="115"/>
      <c r="W353" s="115" t="s">
        <v>3890</v>
      </c>
      <c r="X353" s="115"/>
      <c r="Y353" s="115"/>
      <c r="Z353" s="181"/>
      <c r="AA353" s="181"/>
      <c r="AB353" s="115"/>
      <c r="AC353" s="115"/>
      <c r="AD353" s="166" t="s">
        <v>1423</v>
      </c>
      <c r="AE353" s="166" t="s">
        <v>1424</v>
      </c>
      <c r="AF353" s="132">
        <v>44984</v>
      </c>
      <c r="AG353" s="132">
        <v>44984</v>
      </c>
      <c r="AH353" s="118" t="s">
        <v>691</v>
      </c>
      <c r="AI353" s="118" t="s">
        <v>692</v>
      </c>
      <c r="AJ353" s="145"/>
      <c r="AK353" s="146"/>
      <c r="AL353" s="146"/>
      <c r="AM353" s="146"/>
      <c r="AN353" s="147"/>
      <c r="AO353" s="147"/>
      <c r="AP353" s="116"/>
      <c r="AQ353" s="147"/>
      <c r="AR353" s="147"/>
      <c r="AS353" s="149"/>
      <c r="AT353" s="122"/>
      <c r="AU353" s="142"/>
      <c r="AV353" s="149"/>
      <c r="AW353" s="150"/>
      <c r="AX353" s="149"/>
      <c r="AY353" s="149"/>
      <c r="AZ353" s="149"/>
      <c r="BA353" s="149"/>
      <c r="BB353" s="149"/>
      <c r="BC353" s="149"/>
      <c r="BD353" s="150" t="s">
        <v>698</v>
      </c>
      <c r="BE353" s="150"/>
      <c r="BF353" s="150"/>
      <c r="BG353" s="151" t="s">
        <v>699</v>
      </c>
      <c r="BH353" s="151" t="s">
        <v>1964</v>
      </c>
      <c r="BI353" s="151" t="s">
        <v>701</v>
      </c>
      <c r="BJ353" s="152"/>
      <c r="BK353" s="152"/>
      <c r="BL353" s="153"/>
      <c r="BM353" s="154"/>
      <c r="BN353" s="155" t="s">
        <v>3887</v>
      </c>
      <c r="BO353" s="311" t="s">
        <v>3887</v>
      </c>
      <c r="BP353" s="196"/>
      <c r="BQ353" s="269" t="s">
        <v>1215</v>
      </c>
      <c r="BR353" s="116"/>
      <c r="BS353" s="132">
        <v>44984</v>
      </c>
      <c r="BT353" s="133">
        <v>100</v>
      </c>
      <c r="BU353" s="132">
        <v>44984</v>
      </c>
      <c r="BV353" s="132"/>
      <c r="BW353" s="132"/>
      <c r="BX353" s="134"/>
      <c r="BY353" s="134"/>
      <c r="BZ353" s="134"/>
      <c r="CA353" s="132"/>
      <c r="CB353" s="135"/>
      <c r="CC353" s="132"/>
      <c r="CD353" s="132"/>
      <c r="CE353" s="136"/>
      <c r="CF353" s="136"/>
      <c r="CG353" s="136"/>
      <c r="CH353" s="135"/>
      <c r="CI353" s="129"/>
      <c r="CJ353" s="132">
        <v>44996</v>
      </c>
      <c r="CK353" s="132">
        <v>44996</v>
      </c>
      <c r="CL353" s="132"/>
      <c r="CM353" s="132">
        <v>44996</v>
      </c>
      <c r="CN353" s="133">
        <v>100</v>
      </c>
      <c r="CO353" s="132">
        <v>44996</v>
      </c>
      <c r="CP353" s="240"/>
      <c r="CQ353" s="132">
        <v>44996</v>
      </c>
      <c r="CR353" s="132">
        <v>44996</v>
      </c>
      <c r="CS353" s="240"/>
      <c r="CT353" s="132">
        <v>44996</v>
      </c>
      <c r="CU353" s="133">
        <v>100</v>
      </c>
      <c r="CV353" s="132">
        <v>44996</v>
      </c>
      <c r="CW353" s="116"/>
      <c r="CX353" s="149"/>
      <c r="CY353" s="149"/>
      <c r="CZ353" s="117">
        <v>45008</v>
      </c>
      <c r="DA353" s="117">
        <v>45008</v>
      </c>
      <c r="DB353" s="117"/>
      <c r="DC353" s="117">
        <v>45008</v>
      </c>
      <c r="DD353" s="133">
        <v>100</v>
      </c>
      <c r="DE353" s="117">
        <v>45008</v>
      </c>
      <c r="DF353" s="138"/>
      <c r="DG353" s="138">
        <v>45007</v>
      </c>
      <c r="DH353" s="139" t="s">
        <v>4446</v>
      </c>
      <c r="DI353" s="117">
        <v>45020</v>
      </c>
      <c r="DJ353" s="117">
        <v>45020</v>
      </c>
      <c r="DK353" s="117">
        <v>45020</v>
      </c>
      <c r="DL353" s="117">
        <v>45020</v>
      </c>
      <c r="DM353" s="240"/>
      <c r="DN353" s="240"/>
      <c r="DO353" s="240"/>
      <c r="DP353" s="240"/>
      <c r="DQ353" s="271"/>
      <c r="DR353" s="240"/>
      <c r="DS353" s="240"/>
      <c r="DT353" s="117">
        <v>45059</v>
      </c>
      <c r="DU353" s="117"/>
      <c r="DV353" s="117"/>
      <c r="DW353" s="117"/>
      <c r="DX353" s="133"/>
      <c r="DY353" s="117"/>
      <c r="DZ353" s="240"/>
      <c r="EA353" s="117">
        <v>45039</v>
      </c>
      <c r="EB353" s="117">
        <v>45039</v>
      </c>
      <c r="EC353" s="240"/>
      <c r="ED353" s="117">
        <v>45039</v>
      </c>
      <c r="EE353" s="116">
        <v>100</v>
      </c>
      <c r="EF353" s="117">
        <v>45039</v>
      </c>
      <c r="EG353" s="117" t="s">
        <v>4465</v>
      </c>
      <c r="EH353" s="117">
        <v>45051</v>
      </c>
      <c r="EI353" s="117">
        <v>45051</v>
      </c>
      <c r="EJ353" s="117">
        <v>45051</v>
      </c>
      <c r="EK353" s="117">
        <v>45052</v>
      </c>
      <c r="EL353" s="116">
        <v>60</v>
      </c>
      <c r="EM353" s="117"/>
      <c r="EN353" s="122" t="s">
        <v>4449</v>
      </c>
      <c r="EO353" s="141"/>
      <c r="EP353" s="141"/>
      <c r="EQ353" s="141"/>
      <c r="ER353" s="141"/>
      <c r="ES353" s="141"/>
      <c r="ET353" s="141"/>
      <c r="EU353" s="141"/>
      <c r="EV353" s="240"/>
      <c r="EW353" s="240"/>
      <c r="EX353" s="240"/>
      <c r="EY353" s="240"/>
      <c r="EZ353" s="240"/>
      <c r="FA353" s="240"/>
      <c r="FB353" s="240"/>
      <c r="FC353" s="117">
        <v>45058</v>
      </c>
      <c r="FD353" s="117">
        <v>45055</v>
      </c>
      <c r="FE353" s="117">
        <v>45055</v>
      </c>
      <c r="FF353" s="117">
        <v>45056</v>
      </c>
      <c r="FG353" s="133">
        <v>70</v>
      </c>
      <c r="FH353" s="133"/>
      <c r="FI353" s="117"/>
      <c r="FJ353" s="142"/>
      <c r="FK353" s="142"/>
      <c r="FL353" s="143">
        <v>243354</v>
      </c>
      <c r="FM353" s="143">
        <v>243354</v>
      </c>
      <c r="FN353" s="139" t="s">
        <v>708</v>
      </c>
      <c r="FO353" s="142"/>
      <c r="FP353" s="142"/>
      <c r="FQ353" s="143">
        <v>243354</v>
      </c>
      <c r="FR353" s="143">
        <v>243354</v>
      </c>
      <c r="FS353" s="139" t="s">
        <v>708</v>
      </c>
    </row>
    <row r="354" spans="1:175" ht="20.100000000000001" customHeight="1" x14ac:dyDescent="0.5">
      <c r="A354" s="109">
        <v>353</v>
      </c>
      <c r="B354" s="109" t="s">
        <v>3361</v>
      </c>
      <c r="C354" s="109">
        <v>67</v>
      </c>
      <c r="D354" s="367" t="s">
        <v>3372</v>
      </c>
      <c r="E354" s="110" t="s">
        <v>912</v>
      </c>
      <c r="F354" s="110" t="s">
        <v>1202</v>
      </c>
      <c r="G354" s="111" t="s">
        <v>294</v>
      </c>
      <c r="H354" s="110" t="s">
        <v>3883</v>
      </c>
      <c r="I354" s="110" t="s">
        <v>3891</v>
      </c>
      <c r="J354" s="110"/>
      <c r="K354" s="111" t="s">
        <v>3892</v>
      </c>
      <c r="L354" s="111" t="s">
        <v>2549</v>
      </c>
      <c r="M354" s="111" t="s">
        <v>912</v>
      </c>
      <c r="N354" s="111" t="s">
        <v>1207</v>
      </c>
      <c r="O354" s="112" t="s">
        <v>3893</v>
      </c>
      <c r="P354" s="113">
        <v>12.733672</v>
      </c>
      <c r="Q354" s="113">
        <v>101.786598</v>
      </c>
      <c r="R354" s="114" t="s">
        <v>3894</v>
      </c>
      <c r="S354" s="114" t="s">
        <v>3895</v>
      </c>
      <c r="T354" s="115"/>
      <c r="U354" s="115"/>
      <c r="V354" s="115"/>
      <c r="W354" s="115" t="s">
        <v>3896</v>
      </c>
      <c r="X354" s="115"/>
      <c r="Y354" s="115"/>
      <c r="Z354" s="181"/>
      <c r="AA354" s="181"/>
      <c r="AB354" s="115"/>
      <c r="AC354" s="115"/>
      <c r="AD354" s="166" t="s">
        <v>1423</v>
      </c>
      <c r="AE354" s="166" t="s">
        <v>1424</v>
      </c>
      <c r="AF354" s="132">
        <v>44984</v>
      </c>
      <c r="AG354" s="132">
        <v>44984</v>
      </c>
      <c r="AH354" s="118" t="s">
        <v>691</v>
      </c>
      <c r="AI354" s="118" t="s">
        <v>692</v>
      </c>
      <c r="AJ354" s="145"/>
      <c r="AK354" s="146"/>
      <c r="AL354" s="146"/>
      <c r="AM354" s="146"/>
      <c r="AN354" s="147"/>
      <c r="AO354" s="147"/>
      <c r="AP354" s="116"/>
      <c r="AQ354" s="147"/>
      <c r="AR354" s="147"/>
      <c r="AS354" s="149"/>
      <c r="AT354" s="122"/>
      <c r="AU354" s="142"/>
      <c r="AV354" s="149"/>
      <c r="AW354" s="150"/>
      <c r="AX354" s="149"/>
      <c r="AY354" s="149"/>
      <c r="AZ354" s="149"/>
      <c r="BA354" s="149"/>
      <c r="BB354" s="149"/>
      <c r="BC354" s="149"/>
      <c r="BD354" s="150" t="s">
        <v>698</v>
      </c>
      <c r="BE354" s="150"/>
      <c r="BF354" s="150"/>
      <c r="BG354" s="151" t="s">
        <v>699</v>
      </c>
      <c r="BH354" s="151" t="s">
        <v>1964</v>
      </c>
      <c r="BI354" s="151" t="s">
        <v>701</v>
      </c>
      <c r="BJ354" s="152"/>
      <c r="BK354" s="152"/>
      <c r="BL354" s="153"/>
      <c r="BM354" s="154"/>
      <c r="BN354" s="155" t="s">
        <v>3893</v>
      </c>
      <c r="BO354" s="311" t="s">
        <v>3893</v>
      </c>
      <c r="BP354" s="196"/>
      <c r="BQ354" s="269" t="s">
        <v>1215</v>
      </c>
      <c r="BR354" s="116"/>
      <c r="BS354" s="132">
        <v>44984</v>
      </c>
      <c r="BT354" s="133">
        <v>100</v>
      </c>
      <c r="BU354" s="132">
        <v>44984</v>
      </c>
      <c r="BV354" s="132"/>
      <c r="BW354" s="132"/>
      <c r="BX354" s="134"/>
      <c r="BY354" s="134"/>
      <c r="BZ354" s="134"/>
      <c r="CA354" s="132"/>
      <c r="CB354" s="135"/>
      <c r="CC354" s="132"/>
      <c r="CD354" s="132"/>
      <c r="CE354" s="136"/>
      <c r="CF354" s="136"/>
      <c r="CG354" s="136"/>
      <c r="CH354" s="135"/>
      <c r="CI354" s="129"/>
      <c r="CJ354" s="132">
        <v>44999</v>
      </c>
      <c r="CK354" s="132">
        <v>44999</v>
      </c>
      <c r="CL354" s="132"/>
      <c r="CM354" s="132">
        <v>44999</v>
      </c>
      <c r="CN354" s="133">
        <v>100</v>
      </c>
      <c r="CO354" s="132">
        <v>44999</v>
      </c>
      <c r="CP354" s="240"/>
      <c r="CQ354" s="132">
        <v>44999</v>
      </c>
      <c r="CR354" s="132">
        <v>44999</v>
      </c>
      <c r="CS354" s="240"/>
      <c r="CT354" s="132">
        <v>44999</v>
      </c>
      <c r="CU354" s="133">
        <v>100</v>
      </c>
      <c r="CV354" s="132">
        <v>44999</v>
      </c>
      <c r="CW354" s="116"/>
      <c r="CX354" s="149"/>
      <c r="CY354" s="149"/>
      <c r="CZ354" s="117">
        <v>45008</v>
      </c>
      <c r="DA354" s="117">
        <v>45008</v>
      </c>
      <c r="DB354" s="117"/>
      <c r="DC354" s="117">
        <v>45008</v>
      </c>
      <c r="DD354" s="133">
        <v>100</v>
      </c>
      <c r="DE354" s="117">
        <v>45008</v>
      </c>
      <c r="DF354" s="138"/>
      <c r="DG354" s="138">
        <v>45007</v>
      </c>
      <c r="DH354" s="139" t="s">
        <v>4446</v>
      </c>
      <c r="DI354" s="117">
        <v>45021</v>
      </c>
      <c r="DJ354" s="117">
        <v>45021</v>
      </c>
      <c r="DK354" s="117">
        <v>45021</v>
      </c>
      <c r="DL354" s="117">
        <v>45021</v>
      </c>
      <c r="DM354" s="240"/>
      <c r="DN354" s="240"/>
      <c r="DO354" s="240"/>
      <c r="DP354" s="240"/>
      <c r="DQ354" s="271"/>
      <c r="DR354" s="240"/>
      <c r="DS354" s="240"/>
      <c r="DT354" s="117">
        <v>45059</v>
      </c>
      <c r="DU354" s="117"/>
      <c r="DV354" s="117"/>
      <c r="DW354" s="117"/>
      <c r="DX354" s="133"/>
      <c r="DY354" s="117"/>
      <c r="DZ354" s="240"/>
      <c r="EA354" s="117">
        <v>45039</v>
      </c>
      <c r="EB354" s="117">
        <v>45039</v>
      </c>
      <c r="EC354" s="240"/>
      <c r="ED354" s="117">
        <v>45039</v>
      </c>
      <c r="EE354" s="116">
        <v>100</v>
      </c>
      <c r="EF354" s="117">
        <v>45039</v>
      </c>
      <c r="EG354" s="117" t="s">
        <v>4465</v>
      </c>
      <c r="EH354" s="117">
        <v>45051</v>
      </c>
      <c r="EI354" s="117">
        <v>45051</v>
      </c>
      <c r="EJ354" s="117">
        <v>45051</v>
      </c>
      <c r="EK354" s="117">
        <v>45052</v>
      </c>
      <c r="EL354" s="116">
        <v>60</v>
      </c>
      <c r="EM354" s="117"/>
      <c r="EN354" s="122" t="s">
        <v>4449</v>
      </c>
      <c r="EO354" s="141"/>
      <c r="EP354" s="141"/>
      <c r="EQ354" s="141"/>
      <c r="ER354" s="141"/>
      <c r="ES354" s="141"/>
      <c r="ET354" s="141"/>
      <c r="EU354" s="141"/>
      <c r="EV354" s="240"/>
      <c r="EW354" s="240"/>
      <c r="EX354" s="240"/>
      <c r="EY354" s="240"/>
      <c r="EZ354" s="240"/>
      <c r="FA354" s="240"/>
      <c r="FB354" s="240"/>
      <c r="FC354" s="117">
        <v>45058</v>
      </c>
      <c r="FD354" s="117">
        <v>45055</v>
      </c>
      <c r="FE354" s="117">
        <v>45055</v>
      </c>
      <c r="FF354" s="117">
        <v>45056</v>
      </c>
      <c r="FG354" s="133">
        <v>70</v>
      </c>
      <c r="FH354" s="133"/>
      <c r="FI354" s="117"/>
      <c r="FJ354" s="142"/>
      <c r="FK354" s="142"/>
      <c r="FL354" s="143"/>
      <c r="FM354" s="143"/>
      <c r="FN354" s="139"/>
      <c r="FO354" s="142"/>
      <c r="FP354" s="142"/>
      <c r="FQ354" s="143"/>
      <c r="FR354" s="143"/>
      <c r="FS354" s="139"/>
    </row>
    <row r="355" spans="1:175" ht="20.100000000000001" customHeight="1" x14ac:dyDescent="0.5">
      <c r="A355" s="109">
        <v>354</v>
      </c>
      <c r="B355" s="109" t="s">
        <v>3361</v>
      </c>
      <c r="C355" s="109">
        <v>68</v>
      </c>
      <c r="D355" s="367" t="s">
        <v>3372</v>
      </c>
      <c r="E355" s="110" t="s">
        <v>912</v>
      </c>
      <c r="F355" s="110" t="s">
        <v>1202</v>
      </c>
      <c r="G355" s="111" t="s">
        <v>294</v>
      </c>
      <c r="H355" s="110" t="s">
        <v>2503</v>
      </c>
      <c r="I355" s="110" t="s">
        <v>2044</v>
      </c>
      <c r="J355" s="110"/>
      <c r="K355" s="111" t="s">
        <v>3897</v>
      </c>
      <c r="L355" s="111" t="s">
        <v>2493</v>
      </c>
      <c r="M355" s="111" t="s">
        <v>912</v>
      </c>
      <c r="N355" s="111" t="s">
        <v>1207</v>
      </c>
      <c r="O355" s="112" t="s">
        <v>3898</v>
      </c>
      <c r="P355" s="113">
        <v>12.940049999999999</v>
      </c>
      <c r="Q355" s="113">
        <v>101.46067600000001</v>
      </c>
      <c r="R355" s="114" t="s">
        <v>3899</v>
      </c>
      <c r="S355" s="114" t="s">
        <v>3900</v>
      </c>
      <c r="T355" s="115"/>
      <c r="U355" s="115"/>
      <c r="V355" s="115"/>
      <c r="W355" s="115" t="s">
        <v>3901</v>
      </c>
      <c r="X355" s="115"/>
      <c r="Y355" s="115"/>
      <c r="Z355" s="181"/>
      <c r="AA355" s="181"/>
      <c r="AB355" s="115"/>
      <c r="AC355" s="115"/>
      <c r="AD355" s="166" t="s">
        <v>1423</v>
      </c>
      <c r="AE355" s="166" t="s">
        <v>1424</v>
      </c>
      <c r="AF355" s="273">
        <v>44979</v>
      </c>
      <c r="AG355" s="132">
        <v>44979</v>
      </c>
      <c r="AH355" s="118" t="s">
        <v>691</v>
      </c>
      <c r="AI355" s="118" t="s">
        <v>692</v>
      </c>
      <c r="AJ355" s="145">
        <v>6</v>
      </c>
      <c r="AK355" s="146">
        <v>8.5</v>
      </c>
      <c r="AL355" s="146">
        <v>2.9</v>
      </c>
      <c r="AM355" s="146">
        <v>51</v>
      </c>
      <c r="AN355" s="147">
        <v>1</v>
      </c>
      <c r="AO355" s="147">
        <v>2</v>
      </c>
      <c r="AP355" s="116" t="s">
        <v>716</v>
      </c>
      <c r="AQ355" s="147" t="s">
        <v>3902</v>
      </c>
      <c r="AR355" s="147">
        <v>3</v>
      </c>
      <c r="AS355" s="149"/>
      <c r="AT355" s="122"/>
      <c r="AU355" s="142"/>
      <c r="AV355" s="149"/>
      <c r="AW355" s="150"/>
      <c r="AX355" s="149"/>
      <c r="AY355" s="149"/>
      <c r="AZ355" s="149"/>
      <c r="BA355" s="149"/>
      <c r="BB355" s="149"/>
      <c r="BC355" s="149"/>
      <c r="BD355" s="150"/>
      <c r="BE355" s="150" t="s">
        <v>1247</v>
      </c>
      <c r="BF355" s="150">
        <v>1</v>
      </c>
      <c r="BG355" s="151"/>
      <c r="BH355" s="151" t="s">
        <v>1964</v>
      </c>
      <c r="BI355" s="151"/>
      <c r="BJ355" s="152"/>
      <c r="BK355" s="152"/>
      <c r="BL355" s="153"/>
      <c r="BM355" s="154"/>
      <c r="BN355" s="155" t="s">
        <v>3898</v>
      </c>
      <c r="BO355" s="311" t="s">
        <v>3898</v>
      </c>
      <c r="BP355" s="196"/>
      <c r="BQ355" s="269" t="s">
        <v>1215</v>
      </c>
      <c r="BR355" s="269"/>
      <c r="BS355" s="273">
        <v>44979</v>
      </c>
      <c r="BT355" s="133">
        <v>100</v>
      </c>
      <c r="BU355" s="132">
        <v>44979</v>
      </c>
      <c r="BV355" s="132"/>
      <c r="BW355" s="132"/>
      <c r="BX355" s="134"/>
      <c r="BY355" s="134"/>
      <c r="BZ355" s="134"/>
      <c r="CA355" s="132"/>
      <c r="CB355" s="135"/>
      <c r="CC355" s="132"/>
      <c r="CD355" s="132" t="s">
        <v>1248</v>
      </c>
      <c r="CE355" s="270" t="s">
        <v>1287</v>
      </c>
      <c r="CF355" s="270"/>
      <c r="CG355" s="270"/>
      <c r="CH355" s="135"/>
      <c r="CI355" s="129"/>
      <c r="CJ355" s="244">
        <v>45016</v>
      </c>
      <c r="CK355" s="244">
        <v>45016</v>
      </c>
      <c r="CL355" s="309"/>
      <c r="CM355" s="244">
        <v>45016</v>
      </c>
      <c r="CN355" s="165">
        <v>100</v>
      </c>
      <c r="CO355" s="244">
        <v>45016</v>
      </c>
      <c r="CP355" s="240"/>
      <c r="CQ355" s="244">
        <v>45016</v>
      </c>
      <c r="CR355" s="244">
        <v>45016</v>
      </c>
      <c r="CS355" s="309"/>
      <c r="CT355" s="244">
        <v>45016</v>
      </c>
      <c r="CU355" s="165">
        <v>100</v>
      </c>
      <c r="CV355" s="244">
        <v>45016</v>
      </c>
      <c r="CW355" s="129"/>
      <c r="CX355" s="149"/>
      <c r="CY355" s="149"/>
      <c r="CZ355" s="117">
        <v>45017</v>
      </c>
      <c r="DA355" s="117">
        <v>45016</v>
      </c>
      <c r="DB355" s="117"/>
      <c r="DC355" s="117">
        <v>45016</v>
      </c>
      <c r="DD355" s="133">
        <v>100</v>
      </c>
      <c r="DE355" s="117">
        <v>45016</v>
      </c>
      <c r="DF355" s="138"/>
      <c r="DG355" s="138">
        <v>45012</v>
      </c>
      <c r="DH355" s="139" t="s">
        <v>4383</v>
      </c>
      <c r="DI355" s="117">
        <v>45036</v>
      </c>
      <c r="DJ355" s="117">
        <v>45036</v>
      </c>
      <c r="DK355" s="117">
        <v>45036</v>
      </c>
      <c r="DL355" s="117">
        <v>45036</v>
      </c>
      <c r="DM355" s="240"/>
      <c r="DN355" s="240"/>
      <c r="DO355" s="240"/>
      <c r="DP355" s="240"/>
      <c r="DQ355" s="271"/>
      <c r="DR355" s="240"/>
      <c r="DS355" s="240"/>
      <c r="DT355" s="117">
        <v>45060</v>
      </c>
      <c r="DU355" s="117"/>
      <c r="DV355" s="117"/>
      <c r="DW355" s="117"/>
      <c r="DX355" s="133"/>
      <c r="DY355" s="117"/>
      <c r="DZ355" s="240"/>
      <c r="EA355" s="117">
        <v>45042</v>
      </c>
      <c r="EB355" s="117">
        <v>45042</v>
      </c>
      <c r="EC355" s="240"/>
      <c r="ED355" s="117">
        <v>45042</v>
      </c>
      <c r="EE355" s="116">
        <v>100</v>
      </c>
      <c r="EF355" s="117">
        <v>45042</v>
      </c>
      <c r="EG355" s="240" t="s">
        <v>4615</v>
      </c>
      <c r="EH355" s="117">
        <v>45042</v>
      </c>
      <c r="EI355" s="117">
        <v>45042</v>
      </c>
      <c r="EJ355" s="117">
        <v>45042</v>
      </c>
      <c r="EK355" s="117">
        <v>45043</v>
      </c>
      <c r="EL355" s="116">
        <v>60</v>
      </c>
      <c r="EM355" s="117"/>
      <c r="EN355" s="122" t="s">
        <v>4615</v>
      </c>
      <c r="EO355" s="141"/>
      <c r="EP355" s="141"/>
      <c r="EQ355" s="141"/>
      <c r="ER355" s="141"/>
      <c r="ES355" s="141"/>
      <c r="ET355" s="141"/>
      <c r="EU355" s="141"/>
      <c r="EV355" s="240"/>
      <c r="EW355" s="240"/>
      <c r="EX355" s="240"/>
      <c r="EY355" s="240"/>
      <c r="EZ355" s="240"/>
      <c r="FA355" s="240"/>
      <c r="FB355" s="240"/>
      <c r="FC355" s="117">
        <v>45057</v>
      </c>
      <c r="FD355" s="117">
        <v>45055</v>
      </c>
      <c r="FE355" s="117">
        <v>45055</v>
      </c>
      <c r="FF355" s="117">
        <v>45056</v>
      </c>
      <c r="FG355" s="133">
        <v>70</v>
      </c>
      <c r="FH355" s="133"/>
      <c r="FI355" s="117"/>
      <c r="FJ355" s="142"/>
      <c r="FK355" s="142"/>
      <c r="FL355" s="143"/>
      <c r="FM355" s="143"/>
      <c r="FN355" s="139"/>
      <c r="FO355" s="142"/>
      <c r="FP355" s="142"/>
      <c r="FQ355" s="143"/>
      <c r="FR355" s="143"/>
      <c r="FS355" s="139"/>
    </row>
    <row r="356" spans="1:175" ht="20.100000000000001" customHeight="1" x14ac:dyDescent="0.5">
      <c r="A356" s="109">
        <v>355</v>
      </c>
      <c r="B356" s="109" t="s">
        <v>3361</v>
      </c>
      <c r="C356" s="109">
        <v>69</v>
      </c>
      <c r="D356" s="367" t="s">
        <v>3372</v>
      </c>
      <c r="E356" s="110" t="s">
        <v>912</v>
      </c>
      <c r="F356" s="110" t="s">
        <v>1202</v>
      </c>
      <c r="G356" s="111" t="s">
        <v>294</v>
      </c>
      <c r="H356" s="110" t="s">
        <v>3883</v>
      </c>
      <c r="I356" s="110" t="s">
        <v>3903</v>
      </c>
      <c r="J356" s="110"/>
      <c r="K356" s="111" t="s">
        <v>3904</v>
      </c>
      <c r="L356" s="111" t="s">
        <v>2549</v>
      </c>
      <c r="M356" s="111" t="s">
        <v>912</v>
      </c>
      <c r="N356" s="111" t="s">
        <v>1207</v>
      </c>
      <c r="O356" s="112" t="s">
        <v>3905</v>
      </c>
      <c r="P356" s="113">
        <v>12.695311999999999</v>
      </c>
      <c r="Q356" s="113">
        <v>101.666084</v>
      </c>
      <c r="R356" s="114" t="s">
        <v>3906</v>
      </c>
      <c r="S356" s="114" t="s">
        <v>3907</v>
      </c>
      <c r="T356" s="115"/>
      <c r="U356" s="115"/>
      <c r="V356" s="115"/>
      <c r="W356" s="115" t="s">
        <v>3908</v>
      </c>
      <c r="X356" s="115"/>
      <c r="Y356" s="115"/>
      <c r="Z356" s="181"/>
      <c r="AA356" s="181"/>
      <c r="AB356" s="115"/>
      <c r="AC356" s="115"/>
      <c r="AD356" s="166" t="s">
        <v>1423</v>
      </c>
      <c r="AE356" s="166" t="s">
        <v>1424</v>
      </c>
      <c r="AF356" s="132">
        <v>44984</v>
      </c>
      <c r="AG356" s="132">
        <v>44984</v>
      </c>
      <c r="AH356" s="118" t="s">
        <v>691</v>
      </c>
      <c r="AI356" s="118" t="s">
        <v>692</v>
      </c>
      <c r="AJ356" s="145"/>
      <c r="AK356" s="146"/>
      <c r="AL356" s="146"/>
      <c r="AM356" s="146"/>
      <c r="AN356" s="147"/>
      <c r="AO356" s="147"/>
      <c r="AP356" s="116"/>
      <c r="AQ356" s="147"/>
      <c r="AR356" s="147"/>
      <c r="AS356" s="149"/>
      <c r="AT356" s="122"/>
      <c r="AU356" s="142"/>
      <c r="AV356" s="149"/>
      <c r="AW356" s="150"/>
      <c r="AX356" s="149"/>
      <c r="AY356" s="149"/>
      <c r="AZ356" s="149"/>
      <c r="BA356" s="149"/>
      <c r="BB356" s="149"/>
      <c r="BC356" s="149"/>
      <c r="BD356" s="150" t="s">
        <v>698</v>
      </c>
      <c r="BE356" s="150"/>
      <c r="BF356" s="150"/>
      <c r="BG356" s="151" t="s">
        <v>699</v>
      </c>
      <c r="BH356" s="151" t="s">
        <v>1964</v>
      </c>
      <c r="BI356" s="151" t="s">
        <v>701</v>
      </c>
      <c r="BJ356" s="152"/>
      <c r="BK356" s="152"/>
      <c r="BL356" s="153"/>
      <c r="BM356" s="154"/>
      <c r="BN356" s="155" t="s">
        <v>3905</v>
      </c>
      <c r="BO356" s="311" t="s">
        <v>3905</v>
      </c>
      <c r="BP356" s="196"/>
      <c r="BQ356" s="269" t="s">
        <v>1215</v>
      </c>
      <c r="BR356" s="116"/>
      <c r="BS356" s="132">
        <v>44984</v>
      </c>
      <c r="BT356" s="133">
        <v>100</v>
      </c>
      <c r="BU356" s="132">
        <v>44984</v>
      </c>
      <c r="BV356" s="132"/>
      <c r="BW356" s="132"/>
      <c r="BX356" s="134"/>
      <c r="BY356" s="134"/>
      <c r="BZ356" s="134"/>
      <c r="CA356" s="132"/>
      <c r="CB356" s="135"/>
      <c r="CC356" s="132"/>
      <c r="CD356" s="132"/>
      <c r="CE356" s="136"/>
      <c r="CF356" s="136"/>
      <c r="CG356" s="136"/>
      <c r="CH356" s="135"/>
      <c r="CI356" s="129"/>
      <c r="CJ356" s="132">
        <v>45000</v>
      </c>
      <c r="CK356" s="132">
        <v>45001</v>
      </c>
      <c r="CL356" s="132"/>
      <c r="CM356" s="132">
        <v>45001</v>
      </c>
      <c r="CN356" s="133">
        <v>100</v>
      </c>
      <c r="CO356" s="132">
        <v>45001</v>
      </c>
      <c r="CP356" s="240"/>
      <c r="CQ356" s="132">
        <v>45001</v>
      </c>
      <c r="CR356" s="132">
        <v>45001</v>
      </c>
      <c r="CS356" s="240"/>
      <c r="CT356" s="132">
        <v>45001</v>
      </c>
      <c r="CU356" s="133">
        <v>100</v>
      </c>
      <c r="CV356" s="132">
        <v>45001</v>
      </c>
      <c r="CW356" s="116"/>
      <c r="CX356" s="149"/>
      <c r="CY356" s="149"/>
      <c r="CZ356" s="117">
        <v>45007</v>
      </c>
      <c r="DA356" s="117">
        <v>45007</v>
      </c>
      <c r="DB356" s="117"/>
      <c r="DC356" s="117">
        <v>45007</v>
      </c>
      <c r="DD356" s="133">
        <v>100</v>
      </c>
      <c r="DE356" s="117">
        <v>45007</v>
      </c>
      <c r="DF356" s="138"/>
      <c r="DG356" s="138">
        <v>45012</v>
      </c>
      <c r="DH356" s="139" t="s">
        <v>4383</v>
      </c>
      <c r="DI356" s="117">
        <v>45035</v>
      </c>
      <c r="DJ356" s="117">
        <v>45035</v>
      </c>
      <c r="DK356" s="117">
        <v>45035</v>
      </c>
      <c r="DL356" s="117">
        <v>45035</v>
      </c>
      <c r="DM356" s="240"/>
      <c r="DN356" s="240"/>
      <c r="DO356" s="240"/>
      <c r="DP356" s="240"/>
      <c r="DQ356" s="271"/>
      <c r="DR356" s="240"/>
      <c r="DS356" s="240"/>
      <c r="DT356" s="117">
        <v>45059</v>
      </c>
      <c r="DU356" s="117"/>
      <c r="DV356" s="117"/>
      <c r="DW356" s="117"/>
      <c r="DX356" s="133"/>
      <c r="DY356" s="117"/>
      <c r="DZ356" s="240"/>
      <c r="EA356" s="117">
        <v>45042</v>
      </c>
      <c r="EB356" s="117">
        <v>45042</v>
      </c>
      <c r="EC356" s="240"/>
      <c r="ED356" s="117">
        <v>45042</v>
      </c>
      <c r="EE356" s="116">
        <v>100</v>
      </c>
      <c r="EF356" s="117">
        <v>45042</v>
      </c>
      <c r="EG356" s="240" t="s">
        <v>1044</v>
      </c>
      <c r="EH356" s="117">
        <v>45042</v>
      </c>
      <c r="EI356" s="117">
        <v>45042</v>
      </c>
      <c r="EJ356" s="117"/>
      <c r="EK356" s="117">
        <v>45042</v>
      </c>
      <c r="EL356" s="116">
        <v>100</v>
      </c>
      <c r="EM356" s="117">
        <v>45042</v>
      </c>
      <c r="EN356" s="122" t="s">
        <v>1044</v>
      </c>
      <c r="EO356" s="141"/>
      <c r="EP356" s="141"/>
      <c r="EQ356" s="141"/>
      <c r="ER356" s="141"/>
      <c r="ES356" s="141"/>
      <c r="ET356" s="141"/>
      <c r="EU356" s="141"/>
      <c r="EV356" s="240"/>
      <c r="EW356" s="240"/>
      <c r="EX356" s="240"/>
      <c r="EY356" s="240"/>
      <c r="EZ356" s="240"/>
      <c r="FA356" s="240"/>
      <c r="FB356" s="240"/>
      <c r="FC356" s="117">
        <v>45058</v>
      </c>
      <c r="FD356" s="117">
        <v>45055</v>
      </c>
      <c r="FE356" s="117">
        <v>45055</v>
      </c>
      <c r="FF356" s="117">
        <v>45056</v>
      </c>
      <c r="FG356" s="133">
        <v>70</v>
      </c>
      <c r="FH356" s="133"/>
      <c r="FI356" s="117"/>
      <c r="FJ356" s="142"/>
      <c r="FK356" s="142"/>
      <c r="FL356" s="143"/>
      <c r="FM356" s="143"/>
      <c r="FN356" s="139"/>
      <c r="FO356" s="142"/>
      <c r="FP356" s="142"/>
      <c r="FQ356" s="143"/>
      <c r="FR356" s="143"/>
      <c r="FS356" s="139"/>
    </row>
    <row r="357" spans="1:175" ht="20.100000000000001" customHeight="1" x14ac:dyDescent="0.5">
      <c r="A357" s="109">
        <v>356</v>
      </c>
      <c r="B357" s="109" t="s">
        <v>3361</v>
      </c>
      <c r="C357" s="109">
        <v>70</v>
      </c>
      <c r="D357" s="367" t="s">
        <v>3372</v>
      </c>
      <c r="E357" s="110" t="s">
        <v>912</v>
      </c>
      <c r="F357" s="110" t="s">
        <v>1751</v>
      </c>
      <c r="G357" s="111" t="s">
        <v>139</v>
      </c>
      <c r="H357" s="110" t="s">
        <v>2622</v>
      </c>
      <c r="I357" s="110" t="s">
        <v>3909</v>
      </c>
      <c r="J357" s="110"/>
      <c r="K357" s="111" t="s">
        <v>3910</v>
      </c>
      <c r="L357" s="111" t="s">
        <v>2609</v>
      </c>
      <c r="M357" s="111" t="s">
        <v>912</v>
      </c>
      <c r="N357" s="111" t="s">
        <v>1565</v>
      </c>
      <c r="O357" s="112" t="s">
        <v>3911</v>
      </c>
      <c r="P357" s="113">
        <v>14.941426</v>
      </c>
      <c r="Q357" s="113">
        <v>101.136375</v>
      </c>
      <c r="R357" s="114" t="s">
        <v>3912</v>
      </c>
      <c r="S357" s="114" t="s">
        <v>3913</v>
      </c>
      <c r="T357" s="115" t="s">
        <v>3914</v>
      </c>
      <c r="U357" s="115" t="s">
        <v>3915</v>
      </c>
      <c r="V357" s="115"/>
      <c r="W357" s="115" t="s">
        <v>3916</v>
      </c>
      <c r="X357" s="115"/>
      <c r="Y357" s="115"/>
      <c r="Z357" s="181"/>
      <c r="AA357" s="181"/>
      <c r="AB357" s="115"/>
      <c r="AC357" s="115"/>
      <c r="AD357" s="166" t="s">
        <v>1775</v>
      </c>
      <c r="AE357" s="166" t="s">
        <v>1776</v>
      </c>
      <c r="AF357" s="117" t="s">
        <v>690</v>
      </c>
      <c r="AG357" s="132">
        <v>44966</v>
      </c>
      <c r="AH357" s="118" t="s">
        <v>691</v>
      </c>
      <c r="AI357" s="118" t="s">
        <v>692</v>
      </c>
      <c r="AJ357" s="145">
        <v>6</v>
      </c>
      <c r="AK357" s="146">
        <v>9</v>
      </c>
      <c r="AL357" s="146">
        <v>3</v>
      </c>
      <c r="AM357" s="146">
        <v>54</v>
      </c>
      <c r="AN357" s="147">
        <v>1</v>
      </c>
      <c r="AO357" s="147">
        <v>2</v>
      </c>
      <c r="AP357" s="240" t="s">
        <v>3917</v>
      </c>
      <c r="AQ357" s="147" t="s">
        <v>848</v>
      </c>
      <c r="AR357" s="147">
        <v>3</v>
      </c>
      <c r="AS357" s="149"/>
      <c r="AT357" s="138">
        <v>44967</v>
      </c>
      <c r="AU357" s="294" t="s">
        <v>2395</v>
      </c>
      <c r="AV357" s="149" t="s">
        <v>725</v>
      </c>
      <c r="AW357" s="150" t="s">
        <v>1584</v>
      </c>
      <c r="AX357" s="147"/>
      <c r="AY357" s="147"/>
      <c r="AZ357" s="147"/>
      <c r="BA357" s="147"/>
      <c r="BB357" s="147"/>
      <c r="BC357" s="147"/>
      <c r="BD357" s="235" t="s">
        <v>698</v>
      </c>
      <c r="BE357" s="150"/>
      <c r="BF357" s="150"/>
      <c r="BG357" s="237" t="s">
        <v>699</v>
      </c>
      <c r="BH357" s="237" t="s">
        <v>1964</v>
      </c>
      <c r="BI357" s="237" t="s">
        <v>701</v>
      </c>
      <c r="BJ357" s="152"/>
      <c r="BK357" s="152"/>
      <c r="BL357" s="153"/>
      <c r="BM357" s="154"/>
      <c r="BN357" s="111" t="s">
        <v>3911</v>
      </c>
      <c r="BO357" s="319" t="s">
        <v>3911</v>
      </c>
      <c r="BP357" s="317"/>
      <c r="BQ357" s="116" t="s">
        <v>704</v>
      </c>
      <c r="BR357" s="116"/>
      <c r="BS357" s="132">
        <v>44966</v>
      </c>
      <c r="BT357" s="133">
        <v>100</v>
      </c>
      <c r="BU357" s="132">
        <v>44966</v>
      </c>
      <c r="BV357" s="132"/>
      <c r="BW357" s="132"/>
      <c r="BX357" s="134"/>
      <c r="BY357" s="134"/>
      <c r="BZ357" s="134"/>
      <c r="CA357" s="132"/>
      <c r="CB357" s="135"/>
      <c r="CC357" s="132"/>
      <c r="CD357" s="132"/>
      <c r="CE357" s="136"/>
      <c r="CF357" s="136"/>
      <c r="CG357" s="136"/>
      <c r="CH357" s="135"/>
      <c r="CI357" s="129" t="s">
        <v>701</v>
      </c>
      <c r="CJ357" s="117">
        <v>44998</v>
      </c>
      <c r="CK357" s="117">
        <v>44998</v>
      </c>
      <c r="CL357" s="132"/>
      <c r="CM357" s="117">
        <v>44998</v>
      </c>
      <c r="CN357" s="133">
        <v>100</v>
      </c>
      <c r="CO357" s="117">
        <v>44998</v>
      </c>
      <c r="CP357" s="132"/>
      <c r="CQ357" s="164">
        <v>45013</v>
      </c>
      <c r="CR357" s="164">
        <v>45013</v>
      </c>
      <c r="CS357" s="164"/>
      <c r="CT357" s="164">
        <v>45013</v>
      </c>
      <c r="CU357" s="165">
        <v>100</v>
      </c>
      <c r="CV357" s="164">
        <v>45013</v>
      </c>
      <c r="CW357" s="117" t="s">
        <v>868</v>
      </c>
      <c r="CX357" s="147"/>
      <c r="CY357" s="147"/>
      <c r="CZ357" s="117">
        <v>44998</v>
      </c>
      <c r="DA357" s="117">
        <v>44998</v>
      </c>
      <c r="DB357" s="117"/>
      <c r="DC357" s="117">
        <v>44998</v>
      </c>
      <c r="DD357" s="133">
        <v>100</v>
      </c>
      <c r="DE357" s="117">
        <v>44998</v>
      </c>
      <c r="DF357" s="138"/>
      <c r="DG357" s="138">
        <v>45007</v>
      </c>
      <c r="DH357" s="139" t="s">
        <v>4446</v>
      </c>
      <c r="DI357" s="117">
        <v>45026</v>
      </c>
      <c r="DJ357" s="117">
        <v>45026</v>
      </c>
      <c r="DK357" s="117">
        <v>45026</v>
      </c>
      <c r="DL357" s="117">
        <v>45026</v>
      </c>
      <c r="DM357" s="117">
        <v>45038</v>
      </c>
      <c r="DN357" s="117">
        <v>45038</v>
      </c>
      <c r="DO357" s="117"/>
      <c r="DP357" s="117">
        <v>45038</v>
      </c>
      <c r="DQ357" s="133">
        <v>100</v>
      </c>
      <c r="DR357" s="117">
        <v>45038</v>
      </c>
      <c r="DS357" s="117"/>
      <c r="DT357" s="117">
        <v>45038</v>
      </c>
      <c r="DU357" s="117">
        <v>45038</v>
      </c>
      <c r="DV357" s="117"/>
      <c r="DW357" s="117">
        <v>45038</v>
      </c>
      <c r="DX357" s="133">
        <v>100</v>
      </c>
      <c r="DY357" s="117">
        <v>45038</v>
      </c>
      <c r="DZ357" s="117"/>
      <c r="EA357" s="117">
        <v>45040</v>
      </c>
      <c r="EB357" s="117">
        <v>45040</v>
      </c>
      <c r="EC357" s="117"/>
      <c r="ED357" s="117">
        <v>45040</v>
      </c>
      <c r="EE357" s="116">
        <v>100</v>
      </c>
      <c r="EF357" s="117">
        <v>45040</v>
      </c>
      <c r="EG357" s="117" t="s">
        <v>4465</v>
      </c>
      <c r="EH357" s="117"/>
      <c r="EI357" s="117"/>
      <c r="EJ357" s="117"/>
      <c r="EK357" s="117"/>
      <c r="EL357" s="133"/>
      <c r="EM357" s="117"/>
      <c r="EN357" s="122"/>
      <c r="EO357" s="141"/>
      <c r="EP357" s="141"/>
      <c r="EQ357" s="141"/>
      <c r="ER357" s="141"/>
      <c r="ES357" s="141"/>
      <c r="ET357" s="141"/>
      <c r="EU357" s="141"/>
      <c r="EV357" s="117"/>
      <c r="EW357" s="117"/>
      <c r="EX357" s="117"/>
      <c r="EY357" s="117"/>
      <c r="EZ357" s="117"/>
      <c r="FA357" s="117"/>
      <c r="FB357" s="117"/>
      <c r="FC357" s="117"/>
      <c r="FD357" s="117"/>
      <c r="FE357" s="117"/>
      <c r="FF357" s="117"/>
      <c r="FG357" s="133"/>
      <c r="FH357" s="133"/>
      <c r="FI357" s="117"/>
      <c r="FJ357" s="142"/>
      <c r="FK357" s="142"/>
      <c r="FL357" s="143">
        <v>243347</v>
      </c>
      <c r="FM357" s="143">
        <v>243347</v>
      </c>
      <c r="FN357" s="139" t="s">
        <v>708</v>
      </c>
      <c r="FO357" s="142"/>
      <c r="FP357" s="142"/>
      <c r="FQ357" s="143">
        <v>243347</v>
      </c>
      <c r="FR357" s="143">
        <v>243347</v>
      </c>
      <c r="FS357" s="139" t="s">
        <v>708</v>
      </c>
    </row>
    <row r="358" spans="1:175" ht="20.100000000000001" customHeight="1" x14ac:dyDescent="0.5">
      <c r="A358" s="109">
        <v>357</v>
      </c>
      <c r="B358" s="109" t="s">
        <v>3361</v>
      </c>
      <c r="C358" s="109">
        <v>71</v>
      </c>
      <c r="D358" s="367" t="s">
        <v>3372</v>
      </c>
      <c r="E358" s="110" t="s">
        <v>912</v>
      </c>
      <c r="F358" s="110" t="s">
        <v>1751</v>
      </c>
      <c r="G358" s="111" t="s">
        <v>139</v>
      </c>
      <c r="H358" s="110" t="s">
        <v>3918</v>
      </c>
      <c r="I358" s="110" t="s">
        <v>3919</v>
      </c>
      <c r="J358" s="110"/>
      <c r="K358" s="111" t="s">
        <v>3920</v>
      </c>
      <c r="L358" s="111" t="s">
        <v>2609</v>
      </c>
      <c r="M358" s="111" t="s">
        <v>912</v>
      </c>
      <c r="N358" s="111" t="s">
        <v>1565</v>
      </c>
      <c r="O358" s="111" t="s">
        <v>3921</v>
      </c>
      <c r="P358" s="113">
        <v>15.433318999999999</v>
      </c>
      <c r="Q358" s="113">
        <v>100.919282</v>
      </c>
      <c r="R358" s="114" t="s">
        <v>3922</v>
      </c>
      <c r="S358" s="114" t="s">
        <v>3923</v>
      </c>
      <c r="T358" s="115" t="s">
        <v>3924</v>
      </c>
      <c r="U358" s="115" t="s">
        <v>3925</v>
      </c>
      <c r="V358" s="115"/>
      <c r="W358" s="115" t="s">
        <v>3926</v>
      </c>
      <c r="X358" s="115"/>
      <c r="Y358" s="115"/>
      <c r="Z358" s="181"/>
      <c r="AA358" s="181"/>
      <c r="AB358" s="115"/>
      <c r="AC358" s="115"/>
      <c r="AD358" s="166" t="s">
        <v>1775</v>
      </c>
      <c r="AE358" s="166" t="s">
        <v>1776</v>
      </c>
      <c r="AF358" s="117" t="s">
        <v>690</v>
      </c>
      <c r="AG358" s="132">
        <v>44971</v>
      </c>
      <c r="AH358" s="118" t="s">
        <v>691</v>
      </c>
      <c r="AI358" s="118" t="s">
        <v>692</v>
      </c>
      <c r="AJ358" s="145">
        <v>6</v>
      </c>
      <c r="AK358" s="146">
        <v>9</v>
      </c>
      <c r="AL358" s="146">
        <v>3.4</v>
      </c>
      <c r="AM358" s="146">
        <v>54</v>
      </c>
      <c r="AN358" s="147">
        <v>1</v>
      </c>
      <c r="AO358" s="147">
        <v>2</v>
      </c>
      <c r="AP358" s="116" t="s">
        <v>2563</v>
      </c>
      <c r="AQ358" s="330"/>
      <c r="AR358" s="147">
        <v>3</v>
      </c>
      <c r="AS358" s="149"/>
      <c r="AT358" s="138">
        <v>44972</v>
      </c>
      <c r="AU358" s="148" t="s">
        <v>3927</v>
      </c>
      <c r="AV358" s="149" t="s">
        <v>725</v>
      </c>
      <c r="AW358" s="150" t="s">
        <v>1584</v>
      </c>
      <c r="AX358" s="147"/>
      <c r="AY358" s="147"/>
      <c r="AZ358" s="147"/>
      <c r="BA358" s="147"/>
      <c r="BB358" s="147"/>
      <c r="BC358" s="147"/>
      <c r="BD358" s="235" t="s">
        <v>698</v>
      </c>
      <c r="BE358" s="150"/>
      <c r="BF358" s="150"/>
      <c r="BG358" s="237" t="s">
        <v>699</v>
      </c>
      <c r="BH358" s="237" t="s">
        <v>1964</v>
      </c>
      <c r="BI358" s="237" t="s">
        <v>701</v>
      </c>
      <c r="BJ358" s="152"/>
      <c r="BK358" s="152"/>
      <c r="BL358" s="153"/>
      <c r="BM358" s="154"/>
      <c r="BN358" s="111" t="s">
        <v>3921</v>
      </c>
      <c r="BO358" s="319" t="s">
        <v>3921</v>
      </c>
      <c r="BP358" s="317"/>
      <c r="BQ358" s="116" t="s">
        <v>704</v>
      </c>
      <c r="BR358" s="116"/>
      <c r="BS358" s="132">
        <v>44971</v>
      </c>
      <c r="BT358" s="133">
        <v>100</v>
      </c>
      <c r="BU358" s="132">
        <v>44971</v>
      </c>
      <c r="BV358" s="132"/>
      <c r="BW358" s="132"/>
      <c r="BX358" s="134"/>
      <c r="BY358" s="134"/>
      <c r="BZ358" s="134"/>
      <c r="CA358" s="132"/>
      <c r="CB358" s="135"/>
      <c r="CC358" s="132"/>
      <c r="CD358" s="132"/>
      <c r="CE358" s="136"/>
      <c r="CF358" s="136"/>
      <c r="CG358" s="136"/>
      <c r="CH358" s="135"/>
      <c r="CI358" s="129" t="s">
        <v>701</v>
      </c>
      <c r="CJ358" s="132">
        <v>44986</v>
      </c>
      <c r="CK358" s="132">
        <v>44986</v>
      </c>
      <c r="CL358" s="132"/>
      <c r="CM358" s="132">
        <v>44986</v>
      </c>
      <c r="CN358" s="133">
        <v>100</v>
      </c>
      <c r="CO358" s="132">
        <v>44986</v>
      </c>
      <c r="CP358" s="132"/>
      <c r="CQ358" s="132">
        <v>45016</v>
      </c>
      <c r="CR358" s="132">
        <v>45016</v>
      </c>
      <c r="CS358" s="117"/>
      <c r="CT358" s="132">
        <v>45016</v>
      </c>
      <c r="CU358" s="133">
        <v>100</v>
      </c>
      <c r="CV358" s="132">
        <v>45016</v>
      </c>
      <c r="CW358" s="117" t="s">
        <v>727</v>
      </c>
      <c r="CX358" s="147"/>
      <c r="CY358" s="147"/>
      <c r="CZ358" s="117">
        <v>45015</v>
      </c>
      <c r="DA358" s="117">
        <v>45015</v>
      </c>
      <c r="DB358" s="117"/>
      <c r="DC358" s="117">
        <v>45015</v>
      </c>
      <c r="DD358" s="133">
        <v>100</v>
      </c>
      <c r="DE358" s="117">
        <v>45015</v>
      </c>
      <c r="DF358" s="138"/>
      <c r="DG358" s="138">
        <v>45007</v>
      </c>
      <c r="DH358" s="139" t="s">
        <v>4446</v>
      </c>
      <c r="DI358" s="117">
        <v>45019</v>
      </c>
      <c r="DJ358" s="117">
        <v>45019</v>
      </c>
      <c r="DK358" s="117">
        <v>45019</v>
      </c>
      <c r="DL358" s="117">
        <v>45019</v>
      </c>
      <c r="DM358" s="117"/>
      <c r="DN358" s="117"/>
      <c r="DO358" s="117"/>
      <c r="DP358" s="117"/>
      <c r="DQ358" s="140"/>
      <c r="DR358" s="117"/>
      <c r="DS358" s="117"/>
      <c r="DT358" s="117">
        <v>45049</v>
      </c>
      <c r="DU358" s="117">
        <v>45049</v>
      </c>
      <c r="DV358" s="117"/>
      <c r="DW358" s="117">
        <v>45049</v>
      </c>
      <c r="DX358" s="133">
        <v>100</v>
      </c>
      <c r="DY358" s="117">
        <v>45049</v>
      </c>
      <c r="DZ358" s="117"/>
      <c r="EA358" s="117">
        <v>45040</v>
      </c>
      <c r="EB358" s="117">
        <v>45040</v>
      </c>
      <c r="EC358" s="117"/>
      <c r="ED358" s="117">
        <v>45040</v>
      </c>
      <c r="EE358" s="116">
        <v>100</v>
      </c>
      <c r="EF358" s="117">
        <v>45040</v>
      </c>
      <c r="EG358" s="117" t="s">
        <v>4465</v>
      </c>
      <c r="EH358" s="222">
        <v>45053</v>
      </c>
      <c r="EI358" s="222">
        <v>45053</v>
      </c>
      <c r="EJ358" s="222">
        <v>45053</v>
      </c>
      <c r="EK358" s="222">
        <v>45054</v>
      </c>
      <c r="EL358" s="440">
        <v>60</v>
      </c>
      <c r="EM358" s="117"/>
      <c r="EN358" s="122" t="s">
        <v>4705</v>
      </c>
      <c r="EO358" s="141"/>
      <c r="EP358" s="141"/>
      <c r="EQ358" s="141"/>
      <c r="ER358" s="141"/>
      <c r="ES358" s="141"/>
      <c r="ET358" s="141"/>
      <c r="EU358" s="141"/>
      <c r="EV358" s="117"/>
      <c r="EW358" s="117"/>
      <c r="EX358" s="117"/>
      <c r="EY358" s="117"/>
      <c r="EZ358" s="117"/>
      <c r="FA358" s="117"/>
      <c r="FB358" s="117"/>
      <c r="FC358" s="117"/>
      <c r="FD358" s="117"/>
      <c r="FE358" s="117"/>
      <c r="FF358" s="117"/>
      <c r="FG358" s="133"/>
      <c r="FH358" s="133"/>
      <c r="FI358" s="117"/>
      <c r="FJ358" s="142"/>
      <c r="FK358" s="142"/>
      <c r="FL358" s="143">
        <v>243350</v>
      </c>
      <c r="FM358" s="143">
        <v>243350</v>
      </c>
      <c r="FN358" s="139" t="s">
        <v>708</v>
      </c>
      <c r="FO358" s="142"/>
      <c r="FP358" s="142"/>
      <c r="FQ358" s="143">
        <v>243350</v>
      </c>
      <c r="FR358" s="143">
        <v>243350</v>
      </c>
      <c r="FS358" s="157" t="s">
        <v>729</v>
      </c>
    </row>
    <row r="359" spans="1:175" ht="20.100000000000001" customHeight="1" x14ac:dyDescent="0.5">
      <c r="A359" s="109">
        <v>358</v>
      </c>
      <c r="B359" s="109" t="s">
        <v>3361</v>
      </c>
      <c r="C359" s="109">
        <v>72</v>
      </c>
      <c r="D359" s="367" t="s">
        <v>3372</v>
      </c>
      <c r="E359" s="110" t="s">
        <v>912</v>
      </c>
      <c r="F359" s="110" t="s">
        <v>1751</v>
      </c>
      <c r="G359" s="111" t="s">
        <v>139</v>
      </c>
      <c r="H359" s="110" t="s">
        <v>1203</v>
      </c>
      <c r="I359" s="110" t="s">
        <v>2613</v>
      </c>
      <c r="J359" s="110"/>
      <c r="K359" s="111" t="s">
        <v>3928</v>
      </c>
      <c r="L359" s="111" t="s">
        <v>2557</v>
      </c>
      <c r="M359" s="111" t="s">
        <v>912</v>
      </c>
      <c r="N359" s="111" t="s">
        <v>1565</v>
      </c>
      <c r="O359" s="111" t="s">
        <v>3929</v>
      </c>
      <c r="P359" s="113">
        <v>14.806982</v>
      </c>
      <c r="Q359" s="113">
        <v>100.638193</v>
      </c>
      <c r="R359" s="114" t="s">
        <v>3930</v>
      </c>
      <c r="S359" s="114" t="s">
        <v>3931</v>
      </c>
      <c r="T359" s="115" t="s">
        <v>3932</v>
      </c>
      <c r="U359" s="115" t="s">
        <v>3933</v>
      </c>
      <c r="V359" s="115"/>
      <c r="W359" s="115" t="s">
        <v>3934</v>
      </c>
      <c r="X359" s="115"/>
      <c r="Y359" s="115"/>
      <c r="Z359" s="181"/>
      <c r="AA359" s="181"/>
      <c r="AB359" s="115"/>
      <c r="AC359" s="115"/>
      <c r="AD359" s="166" t="s">
        <v>1775</v>
      </c>
      <c r="AE359" s="166" t="s">
        <v>1776</v>
      </c>
      <c r="AF359" s="117" t="s">
        <v>690</v>
      </c>
      <c r="AG359" s="117">
        <v>44967</v>
      </c>
      <c r="AH359" s="118" t="s">
        <v>691</v>
      </c>
      <c r="AI359" s="118" t="s">
        <v>692</v>
      </c>
      <c r="AJ359" s="145">
        <v>7</v>
      </c>
      <c r="AK359" s="146">
        <v>8</v>
      </c>
      <c r="AL359" s="146">
        <v>2.8</v>
      </c>
      <c r="AM359" s="146">
        <v>56</v>
      </c>
      <c r="AN359" s="147">
        <v>1</v>
      </c>
      <c r="AO359" s="147">
        <v>3</v>
      </c>
      <c r="AP359" s="240" t="s">
        <v>2904</v>
      </c>
      <c r="AQ359" s="147" t="s">
        <v>1368</v>
      </c>
      <c r="AR359" s="147">
        <v>3</v>
      </c>
      <c r="AS359" s="149"/>
      <c r="AT359" s="138">
        <v>44970</v>
      </c>
      <c r="AU359" s="294" t="s">
        <v>3935</v>
      </c>
      <c r="AV359" s="149" t="s">
        <v>696</v>
      </c>
      <c r="AW359" s="150"/>
      <c r="AX359" s="147"/>
      <c r="AY359" s="147"/>
      <c r="AZ359" s="147"/>
      <c r="BA359" s="147"/>
      <c r="BB359" s="147"/>
      <c r="BC359" s="147"/>
      <c r="BD359" s="235" t="s">
        <v>698</v>
      </c>
      <c r="BE359" s="150"/>
      <c r="BF359" s="150"/>
      <c r="BG359" s="237" t="s">
        <v>699</v>
      </c>
      <c r="BH359" s="237" t="s">
        <v>1964</v>
      </c>
      <c r="BI359" s="237" t="s">
        <v>701</v>
      </c>
      <c r="BJ359" s="152"/>
      <c r="BK359" s="152"/>
      <c r="BL359" s="153"/>
      <c r="BM359" s="154"/>
      <c r="BN359" s="111" t="s">
        <v>3929</v>
      </c>
      <c r="BO359" s="319" t="s">
        <v>3929</v>
      </c>
      <c r="BP359" s="317"/>
      <c r="BQ359" s="116" t="s">
        <v>704</v>
      </c>
      <c r="BR359" s="116"/>
      <c r="BS359" s="132">
        <v>44967</v>
      </c>
      <c r="BT359" s="133">
        <v>100</v>
      </c>
      <c r="BU359" s="132">
        <v>44967</v>
      </c>
      <c r="BV359" s="132"/>
      <c r="BW359" s="132"/>
      <c r="BX359" s="134"/>
      <c r="BY359" s="134"/>
      <c r="BZ359" s="134"/>
      <c r="CA359" s="132"/>
      <c r="CB359" s="135"/>
      <c r="CC359" s="132"/>
      <c r="CD359" s="132"/>
      <c r="CE359" s="136"/>
      <c r="CF359" s="136"/>
      <c r="CG359" s="136"/>
      <c r="CH359" s="135"/>
      <c r="CI359" s="129" t="s">
        <v>701</v>
      </c>
      <c r="CJ359" s="117">
        <v>45008</v>
      </c>
      <c r="CK359" s="117">
        <v>45008</v>
      </c>
      <c r="CL359" s="132"/>
      <c r="CM359" s="117">
        <v>45008</v>
      </c>
      <c r="CN359" s="133">
        <v>100</v>
      </c>
      <c r="CO359" s="117">
        <v>45008</v>
      </c>
      <c r="CP359" s="117"/>
      <c r="CQ359" s="137" t="s">
        <v>706</v>
      </c>
      <c r="CR359" s="132"/>
      <c r="CS359" s="117"/>
      <c r="CT359" s="132"/>
      <c r="CU359" s="133"/>
      <c r="CV359" s="137" t="s">
        <v>4382</v>
      </c>
      <c r="CW359" s="117"/>
      <c r="CX359" s="147"/>
      <c r="CY359" s="147"/>
      <c r="CZ359" s="117">
        <v>45008</v>
      </c>
      <c r="DA359" s="117">
        <v>45008</v>
      </c>
      <c r="DB359" s="117"/>
      <c r="DC359" s="117">
        <v>45009</v>
      </c>
      <c r="DD359" s="133">
        <v>100</v>
      </c>
      <c r="DE359" s="117">
        <v>45048</v>
      </c>
      <c r="DF359" s="138"/>
      <c r="DG359" s="138">
        <v>45019</v>
      </c>
      <c r="DH359" s="139" t="s">
        <v>4413</v>
      </c>
      <c r="DI359" s="117">
        <v>45036</v>
      </c>
      <c r="DJ359" s="117">
        <v>45036</v>
      </c>
      <c r="DK359" s="117">
        <v>45036</v>
      </c>
      <c r="DL359" s="117">
        <v>45036</v>
      </c>
      <c r="DM359" s="117"/>
      <c r="DN359" s="117"/>
      <c r="DO359" s="117"/>
      <c r="DP359" s="117"/>
      <c r="DQ359" s="140"/>
      <c r="DR359" s="117"/>
      <c r="DS359" s="117"/>
      <c r="DT359" s="117">
        <v>45048</v>
      </c>
      <c r="DU359" s="117">
        <v>45048</v>
      </c>
      <c r="DV359" s="117"/>
      <c r="DW359" s="117">
        <v>45048</v>
      </c>
      <c r="DX359" s="133">
        <v>100</v>
      </c>
      <c r="DY359" s="117">
        <v>45048</v>
      </c>
      <c r="DZ359" s="117"/>
      <c r="EA359" s="117">
        <v>45040</v>
      </c>
      <c r="EB359" s="117">
        <v>45040</v>
      </c>
      <c r="EC359" s="117"/>
      <c r="ED359" s="117">
        <v>45040</v>
      </c>
      <c r="EE359" s="116">
        <v>100</v>
      </c>
      <c r="EF359" s="117">
        <v>45040</v>
      </c>
      <c r="EG359" s="117" t="s">
        <v>1044</v>
      </c>
      <c r="EH359" s="117">
        <v>45040</v>
      </c>
      <c r="EI359" s="117">
        <v>45040</v>
      </c>
      <c r="EJ359" s="117"/>
      <c r="EK359" s="117">
        <v>45040</v>
      </c>
      <c r="EL359" s="116">
        <v>100</v>
      </c>
      <c r="EM359" s="117">
        <v>45040</v>
      </c>
      <c r="EN359" s="122" t="s">
        <v>1044</v>
      </c>
      <c r="EO359" s="141"/>
      <c r="EP359" s="141"/>
      <c r="EQ359" s="141"/>
      <c r="ER359" s="141"/>
      <c r="ES359" s="141"/>
      <c r="ET359" s="141"/>
      <c r="EU359" s="141"/>
      <c r="EV359" s="117"/>
      <c r="EW359" s="117"/>
      <c r="EX359" s="117"/>
      <c r="EY359" s="117"/>
      <c r="EZ359" s="117"/>
      <c r="FA359" s="117"/>
      <c r="FB359" s="117"/>
      <c r="FC359" s="117"/>
      <c r="FD359" s="117"/>
      <c r="FE359" s="117"/>
      <c r="FF359" s="117"/>
      <c r="FG359" s="133"/>
      <c r="FH359" s="133"/>
      <c r="FI359" s="117"/>
      <c r="FJ359" s="142"/>
      <c r="FK359" s="142"/>
      <c r="FL359" s="143">
        <v>243354</v>
      </c>
      <c r="FM359" s="143">
        <v>243354</v>
      </c>
      <c r="FN359" s="139" t="s">
        <v>708</v>
      </c>
      <c r="FO359" s="142"/>
      <c r="FP359" s="142"/>
      <c r="FQ359" s="143">
        <v>243354</v>
      </c>
      <c r="FR359" s="143">
        <v>243354</v>
      </c>
      <c r="FS359" s="139" t="s">
        <v>708</v>
      </c>
    </row>
    <row r="360" spans="1:175" ht="20.100000000000001" customHeight="1" x14ac:dyDescent="0.5">
      <c r="A360" s="109">
        <v>359</v>
      </c>
      <c r="B360" s="109" t="s">
        <v>3361</v>
      </c>
      <c r="C360" s="109">
        <v>73</v>
      </c>
      <c r="D360" s="367" t="s">
        <v>3372</v>
      </c>
      <c r="E360" s="110" t="s">
        <v>912</v>
      </c>
      <c r="F360" s="110" t="s">
        <v>1751</v>
      </c>
      <c r="G360" s="111" t="s">
        <v>139</v>
      </c>
      <c r="H360" s="110" t="s">
        <v>2554</v>
      </c>
      <c r="I360" s="110" t="s">
        <v>3936</v>
      </c>
      <c r="J360" s="110"/>
      <c r="K360" s="111" t="s">
        <v>3937</v>
      </c>
      <c r="L360" s="111" t="s">
        <v>2557</v>
      </c>
      <c r="M360" s="111" t="s">
        <v>912</v>
      </c>
      <c r="N360" s="111" t="s">
        <v>1565</v>
      </c>
      <c r="O360" s="111" t="s">
        <v>3938</v>
      </c>
      <c r="P360" s="113">
        <v>14.971101000000001</v>
      </c>
      <c r="Q360" s="113">
        <v>100.525212</v>
      </c>
      <c r="R360" s="114" t="s">
        <v>3939</v>
      </c>
      <c r="S360" s="114" t="s">
        <v>3940</v>
      </c>
      <c r="T360" s="115" t="s">
        <v>3941</v>
      </c>
      <c r="U360" s="115" t="s">
        <v>3942</v>
      </c>
      <c r="V360" s="115"/>
      <c r="W360" s="115" t="s">
        <v>3943</v>
      </c>
      <c r="X360" s="115"/>
      <c r="Y360" s="115"/>
      <c r="Z360" s="181"/>
      <c r="AA360" s="181"/>
      <c r="AB360" s="115"/>
      <c r="AC360" s="115"/>
      <c r="AD360" s="166" t="s">
        <v>1775</v>
      </c>
      <c r="AE360" s="166" t="s">
        <v>1776</v>
      </c>
      <c r="AF360" s="117" t="s">
        <v>690</v>
      </c>
      <c r="AG360" s="132">
        <v>44970</v>
      </c>
      <c r="AH360" s="118" t="s">
        <v>691</v>
      </c>
      <c r="AI360" s="118" t="s">
        <v>692</v>
      </c>
      <c r="AJ360" s="145">
        <v>6</v>
      </c>
      <c r="AK360" s="146">
        <v>9</v>
      </c>
      <c r="AL360" s="146">
        <v>2.9</v>
      </c>
      <c r="AM360" s="146">
        <v>54</v>
      </c>
      <c r="AN360" s="147">
        <v>1</v>
      </c>
      <c r="AO360" s="147">
        <v>2</v>
      </c>
      <c r="AP360" s="240" t="s">
        <v>3944</v>
      </c>
      <c r="AQ360" s="147" t="s">
        <v>848</v>
      </c>
      <c r="AR360" s="147">
        <v>3</v>
      </c>
      <c r="AS360" s="149"/>
      <c r="AT360" s="138">
        <v>44972</v>
      </c>
      <c r="AU360" s="142"/>
      <c r="AV360" s="149" t="s">
        <v>696</v>
      </c>
      <c r="AW360" s="150" t="s">
        <v>1584</v>
      </c>
      <c r="AX360" s="147"/>
      <c r="AY360" s="147"/>
      <c r="AZ360" s="147"/>
      <c r="BA360" s="147"/>
      <c r="BB360" s="147"/>
      <c r="BC360" s="147"/>
      <c r="BD360" s="235" t="s">
        <v>698</v>
      </c>
      <c r="BE360" s="150"/>
      <c r="BF360" s="150"/>
      <c r="BG360" s="237" t="s">
        <v>699</v>
      </c>
      <c r="BH360" s="237" t="s">
        <v>1964</v>
      </c>
      <c r="BI360" s="237" t="s">
        <v>701</v>
      </c>
      <c r="BJ360" s="152"/>
      <c r="BK360" s="152"/>
      <c r="BL360" s="153"/>
      <c r="BM360" s="154"/>
      <c r="BN360" s="111" t="s">
        <v>3938</v>
      </c>
      <c r="BO360" s="319" t="s">
        <v>3938</v>
      </c>
      <c r="BP360" s="317"/>
      <c r="BQ360" s="116" t="s">
        <v>704</v>
      </c>
      <c r="BR360" s="116"/>
      <c r="BS360" s="132">
        <v>44970</v>
      </c>
      <c r="BT360" s="133">
        <v>100</v>
      </c>
      <c r="BU360" s="132">
        <v>44970</v>
      </c>
      <c r="BV360" s="132"/>
      <c r="BW360" s="132"/>
      <c r="BX360" s="134"/>
      <c r="BY360" s="134"/>
      <c r="BZ360" s="134"/>
      <c r="CA360" s="132"/>
      <c r="CB360" s="135"/>
      <c r="CC360" s="132"/>
      <c r="CD360" s="132"/>
      <c r="CE360" s="136"/>
      <c r="CF360" s="136"/>
      <c r="CG360" s="136"/>
      <c r="CH360" s="135"/>
      <c r="CI360" s="129" t="s">
        <v>701</v>
      </c>
      <c r="CJ360" s="117">
        <v>44999</v>
      </c>
      <c r="CK360" s="117">
        <v>44999</v>
      </c>
      <c r="CL360" s="132"/>
      <c r="CM360" s="117">
        <v>44999</v>
      </c>
      <c r="CN360" s="133">
        <v>100</v>
      </c>
      <c r="CO360" s="117">
        <v>44999</v>
      </c>
      <c r="CP360" s="117"/>
      <c r="CQ360" s="137" t="s">
        <v>706</v>
      </c>
      <c r="CR360" s="132"/>
      <c r="CS360" s="117"/>
      <c r="CT360" s="132"/>
      <c r="CU360" s="133"/>
      <c r="CV360" s="137" t="s">
        <v>4382</v>
      </c>
      <c r="CW360" s="117"/>
      <c r="CX360" s="147"/>
      <c r="CY360" s="147"/>
      <c r="CZ360" s="117">
        <v>45014</v>
      </c>
      <c r="DA360" s="117">
        <v>45014</v>
      </c>
      <c r="DB360" s="117"/>
      <c r="DC360" s="117">
        <v>45014</v>
      </c>
      <c r="DD360" s="133">
        <v>100</v>
      </c>
      <c r="DE360" s="117">
        <v>45014</v>
      </c>
      <c r="DF360" s="138"/>
      <c r="DG360" s="138">
        <v>45007</v>
      </c>
      <c r="DH360" s="139" t="s">
        <v>4446</v>
      </c>
      <c r="DI360" s="117">
        <v>45021</v>
      </c>
      <c r="DJ360" s="117">
        <v>45021</v>
      </c>
      <c r="DK360" s="117">
        <v>45021</v>
      </c>
      <c r="DL360" s="117">
        <v>45021</v>
      </c>
      <c r="DM360" s="117"/>
      <c r="DN360" s="117"/>
      <c r="DO360" s="117"/>
      <c r="DP360" s="117"/>
      <c r="DQ360" s="140"/>
      <c r="DR360" s="117"/>
      <c r="DS360" s="117"/>
      <c r="DT360" s="117">
        <v>45051</v>
      </c>
      <c r="DU360" s="117">
        <v>45051</v>
      </c>
      <c r="DV360" s="117"/>
      <c r="DW360" s="117">
        <v>45051</v>
      </c>
      <c r="DX360" s="133">
        <v>100</v>
      </c>
      <c r="DY360" s="117">
        <v>45051</v>
      </c>
      <c r="DZ360" s="117"/>
      <c r="EA360" s="117">
        <v>45040</v>
      </c>
      <c r="EB360" s="117">
        <v>45040</v>
      </c>
      <c r="EC360" s="117"/>
      <c r="ED360" s="117">
        <v>45040</v>
      </c>
      <c r="EE360" s="116">
        <v>100</v>
      </c>
      <c r="EF360" s="117">
        <v>45040</v>
      </c>
      <c r="EG360" s="117" t="s">
        <v>4465</v>
      </c>
      <c r="EH360" s="117"/>
      <c r="EI360" s="117"/>
      <c r="EJ360" s="117"/>
      <c r="EK360" s="117"/>
      <c r="EL360" s="133"/>
      <c r="EM360" s="117"/>
      <c r="EN360" s="122"/>
      <c r="EO360" s="141"/>
      <c r="EP360" s="141"/>
      <c r="EQ360" s="141"/>
      <c r="ER360" s="141"/>
      <c r="ES360" s="141"/>
      <c r="ET360" s="141"/>
      <c r="EU360" s="141"/>
      <c r="EV360" s="117"/>
      <c r="EW360" s="117"/>
      <c r="EX360" s="117"/>
      <c r="EY360" s="117"/>
      <c r="EZ360" s="117"/>
      <c r="FA360" s="117"/>
      <c r="FB360" s="117"/>
      <c r="FC360" s="117"/>
      <c r="FD360" s="117"/>
      <c r="FE360" s="117"/>
      <c r="FF360" s="117"/>
      <c r="FG360" s="133"/>
      <c r="FH360" s="133"/>
      <c r="FI360" s="117"/>
      <c r="FJ360" s="142"/>
      <c r="FK360" s="142"/>
      <c r="FL360" s="143">
        <v>243341</v>
      </c>
      <c r="FM360" s="143">
        <v>243341</v>
      </c>
      <c r="FN360" s="139" t="s">
        <v>708</v>
      </c>
      <c r="FO360" s="142"/>
      <c r="FP360" s="142"/>
      <c r="FQ360" s="143">
        <v>243341</v>
      </c>
      <c r="FR360" s="143">
        <v>243341</v>
      </c>
      <c r="FS360" s="139" t="s">
        <v>708</v>
      </c>
    </row>
    <row r="361" spans="1:175" ht="20.100000000000001" customHeight="1" x14ac:dyDescent="0.5">
      <c r="A361" s="109">
        <v>360</v>
      </c>
      <c r="B361" s="109" t="s">
        <v>3361</v>
      </c>
      <c r="C361" s="109">
        <v>74</v>
      </c>
      <c r="D361" s="367" t="s">
        <v>3362</v>
      </c>
      <c r="E361" s="110" t="s">
        <v>912</v>
      </c>
      <c r="F361" s="110" t="s">
        <v>1751</v>
      </c>
      <c r="G361" s="111" t="s">
        <v>139</v>
      </c>
      <c r="H361" s="110" t="s">
        <v>3918</v>
      </c>
      <c r="I361" s="110" t="s">
        <v>3918</v>
      </c>
      <c r="J361" s="110"/>
      <c r="K361" s="111" t="s">
        <v>3945</v>
      </c>
      <c r="L361" s="144" t="s">
        <v>3946</v>
      </c>
      <c r="M361" s="111" t="s">
        <v>912</v>
      </c>
      <c r="N361" s="111" t="s">
        <v>1565</v>
      </c>
      <c r="O361" s="111" t="s">
        <v>3947</v>
      </c>
      <c r="P361" s="176">
        <v>15.384589</v>
      </c>
      <c r="Q361" s="176">
        <v>100.82246499999999</v>
      </c>
      <c r="R361" s="114" t="s">
        <v>3948</v>
      </c>
      <c r="S361" s="114" t="s">
        <v>3949</v>
      </c>
      <c r="T361" s="115" t="s">
        <v>3950</v>
      </c>
      <c r="U361" s="115" t="s">
        <v>3951</v>
      </c>
      <c r="V361" s="115"/>
      <c r="W361" s="265" t="s">
        <v>3952</v>
      </c>
      <c r="X361" s="265"/>
      <c r="Y361" s="115"/>
      <c r="Z361" s="181"/>
      <c r="AA361" s="181"/>
      <c r="AB361" s="265"/>
      <c r="AC361" s="265"/>
      <c r="AD361" s="166" t="s">
        <v>1775</v>
      </c>
      <c r="AE361" s="166" t="s">
        <v>1776</v>
      </c>
      <c r="AF361" s="117" t="s">
        <v>690</v>
      </c>
      <c r="AG361" s="132">
        <v>44971</v>
      </c>
      <c r="AH361" s="118" t="s">
        <v>691</v>
      </c>
      <c r="AI361" s="118" t="s">
        <v>692</v>
      </c>
      <c r="AJ361" s="145">
        <v>8</v>
      </c>
      <c r="AK361" s="146">
        <v>10.4</v>
      </c>
      <c r="AL361" s="146">
        <v>2.75</v>
      </c>
      <c r="AM361" s="146">
        <v>83.2</v>
      </c>
      <c r="AN361" s="147">
        <v>1</v>
      </c>
      <c r="AO361" s="147">
        <v>3</v>
      </c>
      <c r="AP361" s="240" t="s">
        <v>816</v>
      </c>
      <c r="AQ361" s="147" t="s">
        <v>848</v>
      </c>
      <c r="AR361" s="147">
        <v>3</v>
      </c>
      <c r="AS361" s="149"/>
      <c r="AT361" s="138">
        <v>44972</v>
      </c>
      <c r="AU361" s="142" t="s">
        <v>3953</v>
      </c>
      <c r="AV361" s="149" t="s">
        <v>725</v>
      </c>
      <c r="AW361" s="150" t="s">
        <v>2438</v>
      </c>
      <c r="AX361" s="147" t="s">
        <v>1057</v>
      </c>
      <c r="AY361" s="147"/>
      <c r="AZ361" s="147"/>
      <c r="BA361" s="147"/>
      <c r="BB361" s="147"/>
      <c r="BC361" s="147" t="s">
        <v>2576</v>
      </c>
      <c r="BD361" s="235" t="s">
        <v>698</v>
      </c>
      <c r="BE361" s="150"/>
      <c r="BF361" s="150"/>
      <c r="BG361" s="237" t="s">
        <v>699</v>
      </c>
      <c r="BH361" s="237" t="s">
        <v>1964</v>
      </c>
      <c r="BI361" s="237" t="s">
        <v>701</v>
      </c>
      <c r="BJ361" s="152"/>
      <c r="BK361" s="152"/>
      <c r="BL361" s="153"/>
      <c r="BM361" s="154"/>
      <c r="BN361" s="111" t="s">
        <v>3947</v>
      </c>
      <c r="BO361" s="319" t="s">
        <v>3947</v>
      </c>
      <c r="BP361" s="317"/>
      <c r="BQ361" s="116" t="s">
        <v>704</v>
      </c>
      <c r="BR361" s="116"/>
      <c r="BS361" s="132">
        <v>44971</v>
      </c>
      <c r="BT361" s="133">
        <v>100</v>
      </c>
      <c r="BU361" s="132">
        <v>44971</v>
      </c>
      <c r="BV361" s="132"/>
      <c r="BW361" s="132"/>
      <c r="BX361" s="134"/>
      <c r="BY361" s="134"/>
      <c r="BZ361" s="134"/>
      <c r="CA361" s="132"/>
      <c r="CB361" s="135"/>
      <c r="CC361" s="132"/>
      <c r="CD361" s="132"/>
      <c r="CE361" s="136"/>
      <c r="CF361" s="136"/>
      <c r="CG361" s="136"/>
      <c r="CH361" s="135"/>
      <c r="CI361" s="129" t="s">
        <v>701</v>
      </c>
      <c r="CJ361" s="132">
        <v>44998</v>
      </c>
      <c r="CK361" s="132">
        <v>44998</v>
      </c>
      <c r="CL361" s="132"/>
      <c r="CM361" s="132">
        <v>44998</v>
      </c>
      <c r="CN361" s="133">
        <v>100</v>
      </c>
      <c r="CO361" s="132">
        <v>44998</v>
      </c>
      <c r="CP361" s="132"/>
      <c r="CQ361" s="132">
        <v>44999</v>
      </c>
      <c r="CR361" s="132">
        <v>44999</v>
      </c>
      <c r="CS361" s="117"/>
      <c r="CT361" s="132">
        <v>44999</v>
      </c>
      <c r="CU361" s="133">
        <v>100</v>
      </c>
      <c r="CV361" s="132">
        <v>44999</v>
      </c>
      <c r="CW361" s="117" t="s">
        <v>727</v>
      </c>
      <c r="CX361" s="147" t="s">
        <v>1057</v>
      </c>
      <c r="CY361" s="147"/>
      <c r="CZ361" s="117">
        <v>45016</v>
      </c>
      <c r="DA361" s="117">
        <v>45016</v>
      </c>
      <c r="DB361" s="117"/>
      <c r="DC361" s="117">
        <v>45017</v>
      </c>
      <c r="DD361" s="133">
        <v>100</v>
      </c>
      <c r="DE361" s="117">
        <v>45050</v>
      </c>
      <c r="DF361" s="138" t="s">
        <v>3954</v>
      </c>
      <c r="DG361" s="138">
        <v>45019</v>
      </c>
      <c r="DH361" s="139" t="s">
        <v>4413</v>
      </c>
      <c r="DI361" s="117">
        <v>45041</v>
      </c>
      <c r="DJ361" s="117">
        <v>45041</v>
      </c>
      <c r="DK361" s="117">
        <v>45041</v>
      </c>
      <c r="DL361" s="117">
        <v>45041</v>
      </c>
      <c r="DM361" s="117"/>
      <c r="DN361" s="117"/>
      <c r="DO361" s="117"/>
      <c r="DP361" s="117"/>
      <c r="DQ361" s="140"/>
      <c r="DR361" s="117"/>
      <c r="DS361" s="117"/>
      <c r="DT361" s="117">
        <v>45049</v>
      </c>
      <c r="DU361" s="117">
        <v>45049</v>
      </c>
      <c r="DV361" s="117"/>
      <c r="DW361" s="117">
        <v>45049</v>
      </c>
      <c r="DX361" s="133">
        <v>100</v>
      </c>
      <c r="DY361" s="117">
        <v>45049</v>
      </c>
      <c r="DZ361" s="117"/>
      <c r="EA361" s="117">
        <v>45040</v>
      </c>
      <c r="EB361" s="117">
        <v>45040</v>
      </c>
      <c r="EC361" s="117"/>
      <c r="ED361" s="117">
        <v>45040</v>
      </c>
      <c r="EE361" s="116">
        <v>100</v>
      </c>
      <c r="EF361" s="117">
        <v>45040</v>
      </c>
      <c r="EG361" s="117" t="s">
        <v>4465</v>
      </c>
      <c r="EH361" s="222">
        <v>45053</v>
      </c>
      <c r="EI361" s="222">
        <v>45053</v>
      </c>
      <c r="EJ361" s="222">
        <v>45053</v>
      </c>
      <c r="EK361" s="222">
        <v>45054</v>
      </c>
      <c r="EL361" s="440">
        <v>60</v>
      </c>
      <c r="EM361" s="117"/>
      <c r="EN361" s="122" t="s">
        <v>4710</v>
      </c>
      <c r="EO361" s="141"/>
      <c r="EP361" s="141"/>
      <c r="EQ361" s="141"/>
      <c r="ER361" s="141"/>
      <c r="ES361" s="141"/>
      <c r="ET361" s="141"/>
      <c r="EU361" s="141"/>
      <c r="EV361" s="117"/>
      <c r="EW361" s="117"/>
      <c r="EX361" s="117"/>
      <c r="EY361" s="117"/>
      <c r="EZ361" s="117"/>
      <c r="FA361" s="117"/>
      <c r="FB361" s="117"/>
      <c r="FC361" s="117"/>
      <c r="FD361" s="117"/>
      <c r="FE361" s="117"/>
      <c r="FF361" s="117"/>
      <c r="FG361" s="133"/>
      <c r="FH361" s="133"/>
      <c r="FI361" s="117"/>
      <c r="FJ361" s="142"/>
      <c r="FK361" s="142"/>
      <c r="FL361" s="143">
        <v>243347</v>
      </c>
      <c r="FM361" s="143">
        <v>243347</v>
      </c>
      <c r="FN361" s="139" t="s">
        <v>708</v>
      </c>
      <c r="FO361" s="142"/>
      <c r="FP361" s="142"/>
      <c r="FQ361" s="143">
        <v>243347</v>
      </c>
      <c r="FR361" s="143">
        <v>243347</v>
      </c>
      <c r="FS361" s="139" t="s">
        <v>708</v>
      </c>
    </row>
    <row r="362" spans="1:175" ht="20.100000000000001" customHeight="1" x14ac:dyDescent="0.5">
      <c r="A362" s="109">
        <v>361</v>
      </c>
      <c r="B362" s="109" t="s">
        <v>3361</v>
      </c>
      <c r="C362" s="109">
        <v>75</v>
      </c>
      <c r="D362" s="367" t="s">
        <v>3372</v>
      </c>
      <c r="E362" s="110" t="s">
        <v>912</v>
      </c>
      <c r="F362" s="110" t="s">
        <v>1302</v>
      </c>
      <c r="G362" s="111" t="s">
        <v>314</v>
      </c>
      <c r="H362" s="110" t="s">
        <v>2796</v>
      </c>
      <c r="I362" s="110" t="s">
        <v>3955</v>
      </c>
      <c r="J362" s="110"/>
      <c r="K362" s="111" t="s">
        <v>3956</v>
      </c>
      <c r="L362" s="111" t="s">
        <v>2697</v>
      </c>
      <c r="M362" s="111" t="s">
        <v>912</v>
      </c>
      <c r="N362" s="111" t="s">
        <v>682</v>
      </c>
      <c r="O362" s="111" t="s">
        <v>3957</v>
      </c>
      <c r="P362" s="113">
        <v>13.666321</v>
      </c>
      <c r="Q362" s="113">
        <v>100.58091899999999</v>
      </c>
      <c r="R362" s="114" t="s">
        <v>3958</v>
      </c>
      <c r="S362" s="114" t="s">
        <v>3959</v>
      </c>
      <c r="T362" s="115"/>
      <c r="U362" s="115"/>
      <c r="V362" s="115"/>
      <c r="W362" s="115" t="s">
        <v>3960</v>
      </c>
      <c r="X362" s="115"/>
      <c r="Y362" s="115"/>
      <c r="Z362" s="181"/>
      <c r="AA362" s="181"/>
      <c r="AB362" s="115"/>
      <c r="AC362" s="115"/>
      <c r="AD362" s="166" t="s">
        <v>762</v>
      </c>
      <c r="AE362" s="166" t="s">
        <v>763</v>
      </c>
      <c r="AF362" s="117">
        <v>44980</v>
      </c>
      <c r="AG362" s="132">
        <v>44980</v>
      </c>
      <c r="AH362" s="118" t="s">
        <v>691</v>
      </c>
      <c r="AI362" s="118" t="s">
        <v>692</v>
      </c>
      <c r="AJ362" s="145">
        <v>7</v>
      </c>
      <c r="AK362" s="146">
        <v>13.5</v>
      </c>
      <c r="AL362" s="146">
        <v>3.3</v>
      </c>
      <c r="AM362" s="146">
        <v>94.5</v>
      </c>
      <c r="AN362" s="147">
        <v>1</v>
      </c>
      <c r="AO362" s="147">
        <v>3</v>
      </c>
      <c r="AP362" s="116" t="s">
        <v>2874</v>
      </c>
      <c r="AQ362" s="147" t="s">
        <v>882</v>
      </c>
      <c r="AR362" s="147">
        <v>3</v>
      </c>
      <c r="AS362" s="149"/>
      <c r="AT362" s="122">
        <v>44980</v>
      </c>
      <c r="AU362" s="142"/>
      <c r="AV362" s="149" t="s">
        <v>696</v>
      </c>
      <c r="AW362" s="150"/>
      <c r="AX362" s="149"/>
      <c r="AY362" s="149"/>
      <c r="AZ362" s="149"/>
      <c r="BA362" s="147" t="s">
        <v>3961</v>
      </c>
      <c r="BB362" s="147" t="s">
        <v>697</v>
      </c>
      <c r="BC362" s="149"/>
      <c r="BD362" s="150" t="s">
        <v>698</v>
      </c>
      <c r="BE362" s="150"/>
      <c r="BF362" s="150"/>
      <c r="BG362" s="151" t="s">
        <v>699</v>
      </c>
      <c r="BH362" s="151" t="s">
        <v>1964</v>
      </c>
      <c r="BI362" s="151" t="s">
        <v>701</v>
      </c>
      <c r="BJ362" s="152"/>
      <c r="BK362" s="152"/>
      <c r="BL362" s="153"/>
      <c r="BM362" s="154"/>
      <c r="BN362" s="155" t="s">
        <v>3957</v>
      </c>
      <c r="BO362" s="226" t="s">
        <v>3957</v>
      </c>
      <c r="BP362" s="130"/>
      <c r="BQ362" s="116" t="s">
        <v>704</v>
      </c>
      <c r="BR362" s="116"/>
      <c r="BS362" s="132">
        <v>44980</v>
      </c>
      <c r="BT362" s="133">
        <v>100</v>
      </c>
      <c r="BU362" s="132">
        <v>44980</v>
      </c>
      <c r="BV362" s="132"/>
      <c r="BW362" s="132"/>
      <c r="BX362" s="134"/>
      <c r="BY362" s="134"/>
      <c r="BZ362" s="134"/>
      <c r="CA362" s="132"/>
      <c r="CB362" s="135"/>
      <c r="CC362" s="132"/>
      <c r="CD362" s="132"/>
      <c r="CE362" s="136"/>
      <c r="CF362" s="136"/>
      <c r="CG362" s="136"/>
      <c r="CH362" s="135"/>
      <c r="CI362" s="129" t="s">
        <v>701</v>
      </c>
      <c r="CJ362" s="117">
        <v>44997</v>
      </c>
      <c r="CK362" s="117">
        <v>44997</v>
      </c>
      <c r="CL362" s="117"/>
      <c r="CM362" s="117">
        <v>44997</v>
      </c>
      <c r="CN362" s="133">
        <v>100</v>
      </c>
      <c r="CO362" s="117">
        <v>44997</v>
      </c>
      <c r="CP362" s="117" t="s">
        <v>1448</v>
      </c>
      <c r="CQ362" s="132">
        <v>45020</v>
      </c>
      <c r="CR362" s="132">
        <v>45020</v>
      </c>
      <c r="CS362" s="117"/>
      <c r="CT362" s="132">
        <v>45020</v>
      </c>
      <c r="CU362" s="133">
        <v>100</v>
      </c>
      <c r="CV362" s="132">
        <v>45020</v>
      </c>
      <c r="CW362" s="117" t="s">
        <v>727</v>
      </c>
      <c r="CX362" s="147"/>
      <c r="CY362" s="149"/>
      <c r="CZ362" s="117">
        <v>44992</v>
      </c>
      <c r="DA362" s="117">
        <v>44997</v>
      </c>
      <c r="DB362" s="117"/>
      <c r="DC362" s="117">
        <v>44998</v>
      </c>
      <c r="DD362" s="133">
        <v>100</v>
      </c>
      <c r="DE362" s="117">
        <v>44998</v>
      </c>
      <c r="DF362" s="138"/>
      <c r="DG362" s="138">
        <v>45012</v>
      </c>
      <c r="DH362" s="139" t="s">
        <v>4383</v>
      </c>
      <c r="DI362" s="117">
        <v>45043</v>
      </c>
      <c r="DJ362" s="117">
        <v>45043</v>
      </c>
      <c r="DK362" s="117">
        <v>45043</v>
      </c>
      <c r="DL362" s="117">
        <v>45043</v>
      </c>
      <c r="DM362" s="117"/>
      <c r="DN362" s="117"/>
      <c r="DO362" s="117"/>
      <c r="DP362" s="117"/>
      <c r="DQ362" s="140"/>
      <c r="DR362" s="117"/>
      <c r="DS362" s="117"/>
      <c r="DT362" s="117">
        <v>45023</v>
      </c>
      <c r="DU362" s="117">
        <v>45023</v>
      </c>
      <c r="DV362" s="117">
        <v>45023</v>
      </c>
      <c r="DW362" s="117">
        <v>45024</v>
      </c>
      <c r="DX362" s="133">
        <v>50</v>
      </c>
      <c r="DY362" s="117"/>
      <c r="DZ362" s="117"/>
      <c r="EA362" s="117">
        <v>45024</v>
      </c>
      <c r="EB362" s="117">
        <v>45024</v>
      </c>
      <c r="EC362" s="117"/>
      <c r="ED362" s="117">
        <v>45024</v>
      </c>
      <c r="EE362" s="116">
        <v>100</v>
      </c>
      <c r="EF362" s="117">
        <v>45024</v>
      </c>
      <c r="EG362" s="117" t="s">
        <v>740</v>
      </c>
      <c r="EH362" s="117">
        <v>45024</v>
      </c>
      <c r="EI362" s="117">
        <v>45024</v>
      </c>
      <c r="EJ362" s="117"/>
      <c r="EK362" s="117">
        <v>45024</v>
      </c>
      <c r="EL362" s="116">
        <v>100</v>
      </c>
      <c r="EM362" s="117">
        <v>45024</v>
      </c>
      <c r="EN362" s="122" t="s">
        <v>740</v>
      </c>
      <c r="EO362" s="141"/>
      <c r="EP362" s="141"/>
      <c r="EQ362" s="141"/>
      <c r="ER362" s="141"/>
      <c r="ES362" s="141"/>
      <c r="ET362" s="141"/>
      <c r="EU362" s="141"/>
      <c r="EV362" s="117"/>
      <c r="EW362" s="117"/>
      <c r="EX362" s="117"/>
      <c r="EY362" s="117"/>
      <c r="EZ362" s="117"/>
      <c r="FA362" s="117"/>
      <c r="FB362" s="117"/>
      <c r="FC362" s="117">
        <v>45048</v>
      </c>
      <c r="FD362" s="117">
        <v>45048</v>
      </c>
      <c r="FE362" s="117">
        <v>45048</v>
      </c>
      <c r="FF362" s="117">
        <v>45049</v>
      </c>
      <c r="FG362" s="133">
        <v>70</v>
      </c>
      <c r="FH362" s="133"/>
      <c r="FI362" s="117"/>
      <c r="FJ362" s="142"/>
      <c r="FK362" s="142"/>
      <c r="FL362" s="143">
        <v>243347</v>
      </c>
      <c r="FM362" s="143">
        <v>243347</v>
      </c>
      <c r="FN362" s="139" t="s">
        <v>708</v>
      </c>
      <c r="FO362" s="142"/>
      <c r="FP362" s="142"/>
      <c r="FQ362" s="143">
        <v>243347</v>
      </c>
      <c r="FR362" s="143">
        <v>243347</v>
      </c>
      <c r="FS362" s="157" t="s">
        <v>729</v>
      </c>
    </row>
    <row r="363" spans="1:175" ht="20.100000000000001" customHeight="1" x14ac:dyDescent="0.5">
      <c r="A363" s="109">
        <v>362</v>
      </c>
      <c r="B363" s="109" t="s">
        <v>3361</v>
      </c>
      <c r="C363" s="109">
        <v>76</v>
      </c>
      <c r="D363" s="367" t="s">
        <v>3372</v>
      </c>
      <c r="E363" s="110" t="s">
        <v>912</v>
      </c>
      <c r="F363" s="110" t="s">
        <v>1302</v>
      </c>
      <c r="G363" s="111" t="s">
        <v>314</v>
      </c>
      <c r="H363" s="110" t="s">
        <v>2726</v>
      </c>
      <c r="I363" s="110" t="s">
        <v>2727</v>
      </c>
      <c r="J363" s="110"/>
      <c r="K363" s="111" t="s">
        <v>3962</v>
      </c>
      <c r="L363" s="111" t="s">
        <v>2697</v>
      </c>
      <c r="M363" s="111" t="s">
        <v>912</v>
      </c>
      <c r="N363" s="111" t="s">
        <v>682</v>
      </c>
      <c r="O363" s="111" t="s">
        <v>3963</v>
      </c>
      <c r="P363" s="113">
        <v>13.567534999999999</v>
      </c>
      <c r="Q363" s="113">
        <v>100.571234</v>
      </c>
      <c r="R363" s="114" t="s">
        <v>3964</v>
      </c>
      <c r="S363" s="114" t="s">
        <v>3965</v>
      </c>
      <c r="T363" s="115" t="s">
        <v>3966</v>
      </c>
      <c r="U363" s="115" t="s">
        <v>3967</v>
      </c>
      <c r="V363" s="115"/>
      <c r="W363" s="115" t="s">
        <v>3968</v>
      </c>
      <c r="X363" s="115"/>
      <c r="Y363" s="115"/>
      <c r="Z363" s="181"/>
      <c r="AA363" s="181"/>
      <c r="AB363" s="115"/>
      <c r="AC363" s="115"/>
      <c r="AD363" s="166" t="s">
        <v>762</v>
      </c>
      <c r="AE363" s="166" t="s">
        <v>763</v>
      </c>
      <c r="AF363" s="117" t="s">
        <v>690</v>
      </c>
      <c r="AG363" s="132">
        <v>44979</v>
      </c>
      <c r="AH363" s="118" t="s">
        <v>691</v>
      </c>
      <c r="AI363" s="118" t="s">
        <v>692</v>
      </c>
      <c r="AJ363" s="145">
        <v>7.7</v>
      </c>
      <c r="AK363" s="146">
        <v>8</v>
      </c>
      <c r="AL363" s="146">
        <v>3.4</v>
      </c>
      <c r="AM363" s="146">
        <v>61.6</v>
      </c>
      <c r="AN363" s="147">
        <v>1</v>
      </c>
      <c r="AO363" s="147">
        <v>3</v>
      </c>
      <c r="AP363" s="116" t="s">
        <v>3969</v>
      </c>
      <c r="AQ363" s="147" t="s">
        <v>694</v>
      </c>
      <c r="AR363" s="147">
        <v>3</v>
      </c>
      <c r="AS363" s="149"/>
      <c r="AT363" s="122">
        <v>44979</v>
      </c>
      <c r="AU363" s="142"/>
      <c r="AV363" s="149" t="s">
        <v>725</v>
      </c>
      <c r="AW363" s="150"/>
      <c r="AX363" s="149"/>
      <c r="AY363" s="149"/>
      <c r="AZ363" s="149"/>
      <c r="BA363" s="149"/>
      <c r="BB363" s="149"/>
      <c r="BC363" s="149"/>
      <c r="BD363" s="150" t="s">
        <v>698</v>
      </c>
      <c r="BE363" s="150"/>
      <c r="BF363" s="150"/>
      <c r="BG363" s="151" t="s">
        <v>699</v>
      </c>
      <c r="BH363" s="151" t="s">
        <v>1964</v>
      </c>
      <c r="BI363" s="151" t="s">
        <v>701</v>
      </c>
      <c r="BJ363" s="152"/>
      <c r="BK363" s="152"/>
      <c r="BL363" s="170" t="s">
        <v>3970</v>
      </c>
      <c r="BM363" s="154"/>
      <c r="BN363" s="155" t="s">
        <v>3963</v>
      </c>
      <c r="BO363" s="226" t="s">
        <v>3963</v>
      </c>
      <c r="BP363" s="130"/>
      <c r="BQ363" s="116" t="s">
        <v>704</v>
      </c>
      <c r="BR363" s="116"/>
      <c r="BS363" s="132">
        <v>44978</v>
      </c>
      <c r="BT363" s="133">
        <v>100</v>
      </c>
      <c r="BU363" s="132">
        <v>44979</v>
      </c>
      <c r="BV363" s="132"/>
      <c r="BW363" s="132"/>
      <c r="BX363" s="134"/>
      <c r="BY363" s="134"/>
      <c r="BZ363" s="134"/>
      <c r="CA363" s="132"/>
      <c r="CB363" s="135"/>
      <c r="CC363" s="132"/>
      <c r="CD363" s="132"/>
      <c r="CE363" s="136"/>
      <c r="CF363" s="136"/>
      <c r="CG363" s="136"/>
      <c r="CH363" s="135"/>
      <c r="CI363" s="129" t="s">
        <v>701</v>
      </c>
      <c r="CJ363" s="117">
        <v>44992</v>
      </c>
      <c r="CK363" s="117">
        <v>44992</v>
      </c>
      <c r="CL363" s="117"/>
      <c r="CM363" s="117">
        <v>44992</v>
      </c>
      <c r="CN363" s="133">
        <v>100</v>
      </c>
      <c r="CO363" s="117">
        <v>44992</v>
      </c>
      <c r="CP363" s="117"/>
      <c r="CQ363" s="137" t="s">
        <v>706</v>
      </c>
      <c r="CR363" s="132"/>
      <c r="CS363" s="117"/>
      <c r="CT363" s="132"/>
      <c r="CU363" s="133"/>
      <c r="CV363" s="137" t="s">
        <v>4382</v>
      </c>
      <c r="CW363" s="117" t="s">
        <v>868</v>
      </c>
      <c r="CX363" s="147"/>
      <c r="CY363" s="149"/>
      <c r="CZ363" s="117">
        <v>44992</v>
      </c>
      <c r="DA363" s="117">
        <v>44992</v>
      </c>
      <c r="DB363" s="117"/>
      <c r="DC363" s="117">
        <v>44992</v>
      </c>
      <c r="DD363" s="133">
        <v>100</v>
      </c>
      <c r="DE363" s="117">
        <v>44992</v>
      </c>
      <c r="DF363" s="138"/>
      <c r="DG363" s="138">
        <v>45012</v>
      </c>
      <c r="DH363" s="139" t="s">
        <v>4383</v>
      </c>
      <c r="DI363" s="117">
        <v>45039</v>
      </c>
      <c r="DJ363" s="117">
        <v>45039</v>
      </c>
      <c r="DK363" s="117">
        <v>45039</v>
      </c>
      <c r="DL363" s="117">
        <v>45039</v>
      </c>
      <c r="DM363" s="117"/>
      <c r="DN363" s="117"/>
      <c r="DO363" s="117"/>
      <c r="DP363" s="117"/>
      <c r="DQ363" s="140"/>
      <c r="DR363" s="117"/>
      <c r="DS363" s="117"/>
      <c r="DT363" s="117">
        <v>45027</v>
      </c>
      <c r="DU363" s="117">
        <v>45027</v>
      </c>
      <c r="DV363" s="117">
        <v>45027</v>
      </c>
      <c r="DW363" s="117">
        <v>45028</v>
      </c>
      <c r="DX363" s="133">
        <v>50</v>
      </c>
      <c r="DY363" s="117"/>
      <c r="DZ363" s="117"/>
      <c r="EA363" s="117">
        <v>45037</v>
      </c>
      <c r="EB363" s="117">
        <v>45037</v>
      </c>
      <c r="EC363" s="117"/>
      <c r="ED363" s="117">
        <v>45037</v>
      </c>
      <c r="EE363" s="116">
        <v>100</v>
      </c>
      <c r="EF363" s="117">
        <v>45037</v>
      </c>
      <c r="EG363" s="117" t="s">
        <v>4616</v>
      </c>
      <c r="EH363" s="117">
        <v>45051</v>
      </c>
      <c r="EI363" s="117">
        <v>45051</v>
      </c>
      <c r="EJ363" s="117"/>
      <c r="EK363" s="117">
        <v>45051</v>
      </c>
      <c r="EL363" s="133">
        <v>100</v>
      </c>
      <c r="EM363" s="117">
        <v>45051</v>
      </c>
      <c r="EN363" s="122" t="s">
        <v>4388</v>
      </c>
      <c r="EO363" s="141"/>
      <c r="EP363" s="141"/>
      <c r="EQ363" s="141"/>
      <c r="ER363" s="141"/>
      <c r="ES363" s="141"/>
      <c r="ET363" s="141"/>
      <c r="EU363" s="141"/>
      <c r="EV363" s="117"/>
      <c r="EW363" s="117"/>
      <c r="EX363" s="117"/>
      <c r="EY363" s="117"/>
      <c r="EZ363" s="117"/>
      <c r="FA363" s="117"/>
      <c r="FB363" s="117"/>
      <c r="FC363" s="117"/>
      <c r="FD363" s="117"/>
      <c r="FE363" s="117"/>
      <c r="FF363" s="117"/>
      <c r="FG363" s="133"/>
      <c r="FH363" s="133"/>
      <c r="FI363" s="117"/>
      <c r="FJ363" s="142"/>
      <c r="FK363" s="142"/>
      <c r="FL363" s="143"/>
      <c r="FM363" s="143"/>
      <c r="FN363" s="139"/>
      <c r="FO363" s="142"/>
      <c r="FP363" s="142"/>
      <c r="FQ363" s="143"/>
      <c r="FR363" s="143"/>
      <c r="FS363" s="139"/>
    </row>
    <row r="364" spans="1:175" ht="20.100000000000001" customHeight="1" x14ac:dyDescent="0.5">
      <c r="A364" s="109">
        <v>363</v>
      </c>
      <c r="B364" s="109" t="s">
        <v>3361</v>
      </c>
      <c r="C364" s="109">
        <v>77</v>
      </c>
      <c r="D364" s="367" t="s">
        <v>3372</v>
      </c>
      <c r="E364" s="110" t="s">
        <v>912</v>
      </c>
      <c r="F364" s="110" t="s">
        <v>1302</v>
      </c>
      <c r="G364" s="111" t="s">
        <v>314</v>
      </c>
      <c r="H364" s="110" t="s">
        <v>2774</v>
      </c>
      <c r="I364" s="110" t="s">
        <v>3971</v>
      </c>
      <c r="J364" s="110"/>
      <c r="K364" s="111" t="s">
        <v>3972</v>
      </c>
      <c r="L364" s="111" t="s">
        <v>2777</v>
      </c>
      <c r="M364" s="111" t="s">
        <v>912</v>
      </c>
      <c r="N364" s="111" t="s">
        <v>682</v>
      </c>
      <c r="O364" s="111" t="s">
        <v>3973</v>
      </c>
      <c r="P364" s="113">
        <v>13.682483</v>
      </c>
      <c r="Q364" s="113">
        <v>100.895523</v>
      </c>
      <c r="R364" s="114" t="s">
        <v>3974</v>
      </c>
      <c r="S364" s="114" t="s">
        <v>3975</v>
      </c>
      <c r="T364" s="115"/>
      <c r="U364" s="115"/>
      <c r="V364" s="115"/>
      <c r="W364" s="115" t="s">
        <v>3976</v>
      </c>
      <c r="X364" s="115"/>
      <c r="Y364" s="115"/>
      <c r="Z364" s="181"/>
      <c r="AA364" s="181"/>
      <c r="AB364" s="115"/>
      <c r="AC364" s="115"/>
      <c r="AD364" s="348" t="s">
        <v>1384</v>
      </c>
      <c r="AE364" s="166" t="s">
        <v>1385</v>
      </c>
      <c r="AF364" s="117">
        <v>44981</v>
      </c>
      <c r="AG364" s="132">
        <v>44985</v>
      </c>
      <c r="AH364" s="118" t="s">
        <v>691</v>
      </c>
      <c r="AI364" s="118" t="s">
        <v>692</v>
      </c>
      <c r="AJ364" s="146">
        <v>7</v>
      </c>
      <c r="AK364" s="146">
        <v>8</v>
      </c>
      <c r="AL364" s="146">
        <v>3.4</v>
      </c>
      <c r="AM364" s="146">
        <v>56</v>
      </c>
      <c r="AN364" s="147">
        <v>1</v>
      </c>
      <c r="AO364" s="147">
        <v>3</v>
      </c>
      <c r="AP364" s="116"/>
      <c r="AQ364" s="147" t="s">
        <v>848</v>
      </c>
      <c r="AR364" s="149"/>
      <c r="AS364" s="149"/>
      <c r="AT364" s="122"/>
      <c r="AU364" s="142"/>
      <c r="AV364" s="149" t="s">
        <v>696</v>
      </c>
      <c r="AW364" s="150" t="s">
        <v>2293</v>
      </c>
      <c r="AX364" s="149"/>
      <c r="AY364" s="149"/>
      <c r="AZ364" s="149"/>
      <c r="BA364" s="149"/>
      <c r="BB364" s="149"/>
      <c r="BC364" s="149"/>
      <c r="BD364" s="150" t="s">
        <v>698</v>
      </c>
      <c r="BE364" s="150"/>
      <c r="BF364" s="150"/>
      <c r="BG364" s="151" t="s">
        <v>699</v>
      </c>
      <c r="BH364" s="151" t="s">
        <v>1964</v>
      </c>
      <c r="BI364" s="151" t="s">
        <v>701</v>
      </c>
      <c r="BJ364" s="152"/>
      <c r="BK364" s="152"/>
      <c r="BL364" s="153"/>
      <c r="BM364" s="154"/>
      <c r="BN364" s="155" t="s">
        <v>3973</v>
      </c>
      <c r="BO364" s="226" t="s">
        <v>3973</v>
      </c>
      <c r="BP364" s="130"/>
      <c r="BQ364" s="116" t="s">
        <v>704</v>
      </c>
      <c r="BR364" s="116"/>
      <c r="BS364" s="132">
        <v>44985</v>
      </c>
      <c r="BT364" s="133">
        <v>100</v>
      </c>
      <c r="BU364" s="117">
        <v>44985</v>
      </c>
      <c r="BV364" s="132"/>
      <c r="BW364" s="132"/>
      <c r="BX364" s="134"/>
      <c r="BY364" s="134"/>
      <c r="BZ364" s="134"/>
      <c r="CA364" s="132"/>
      <c r="CB364" s="138"/>
      <c r="CC364" s="117"/>
      <c r="CD364" s="117"/>
      <c r="CE364" s="223"/>
      <c r="CF364" s="223"/>
      <c r="CG364" s="223"/>
      <c r="CH364" s="138"/>
      <c r="CI364" s="129" t="s">
        <v>701</v>
      </c>
      <c r="CJ364" s="132">
        <v>45005</v>
      </c>
      <c r="CK364" s="132">
        <v>45005</v>
      </c>
      <c r="CL364" s="132"/>
      <c r="CM364" s="132">
        <v>45005</v>
      </c>
      <c r="CN364" s="133">
        <v>100</v>
      </c>
      <c r="CO364" s="132">
        <v>45005</v>
      </c>
      <c r="CP364" s="117"/>
      <c r="CQ364" s="117">
        <v>45016</v>
      </c>
      <c r="CR364" s="117">
        <v>45016</v>
      </c>
      <c r="CS364" s="117"/>
      <c r="CT364" s="117">
        <v>45016</v>
      </c>
      <c r="CU364" s="133">
        <v>100</v>
      </c>
      <c r="CV364" s="117">
        <v>45016</v>
      </c>
      <c r="CW364" s="117"/>
      <c r="CX364" s="147"/>
      <c r="CY364" s="149"/>
      <c r="CZ364" s="117">
        <v>45005</v>
      </c>
      <c r="DA364" s="117">
        <v>45005</v>
      </c>
      <c r="DB364" s="117"/>
      <c r="DC364" s="117">
        <v>45006</v>
      </c>
      <c r="DD364" s="133">
        <v>100</v>
      </c>
      <c r="DE364" s="117">
        <v>45009</v>
      </c>
      <c r="DF364" s="138"/>
      <c r="DG364" s="138">
        <v>45019</v>
      </c>
      <c r="DH364" s="139" t="s">
        <v>4413</v>
      </c>
      <c r="DI364" s="117">
        <v>45041</v>
      </c>
      <c r="DJ364" s="117">
        <v>45041</v>
      </c>
      <c r="DK364" s="117">
        <v>45041</v>
      </c>
      <c r="DL364" s="117">
        <v>45041</v>
      </c>
      <c r="DM364" s="117"/>
      <c r="DN364" s="117"/>
      <c r="DO364" s="117"/>
      <c r="DP364" s="117"/>
      <c r="DQ364" s="140"/>
      <c r="DR364" s="117"/>
      <c r="DS364" s="117"/>
      <c r="DT364" s="117">
        <v>45041</v>
      </c>
      <c r="DU364" s="117">
        <v>45041</v>
      </c>
      <c r="DV364" s="117"/>
      <c r="DW364" s="117">
        <v>45041</v>
      </c>
      <c r="DX364" s="133">
        <v>100</v>
      </c>
      <c r="DY364" s="117">
        <v>45041</v>
      </c>
      <c r="DZ364" s="117"/>
      <c r="EA364" s="117">
        <v>45038</v>
      </c>
      <c r="EB364" s="117">
        <v>45038</v>
      </c>
      <c r="EC364" s="117"/>
      <c r="ED364" s="117">
        <v>45038</v>
      </c>
      <c r="EE364" s="116">
        <v>100</v>
      </c>
      <c r="EF364" s="117">
        <v>45038</v>
      </c>
      <c r="EG364" s="117" t="s">
        <v>4617</v>
      </c>
      <c r="EH364" s="117">
        <v>45038</v>
      </c>
      <c r="EI364" s="117">
        <v>45038</v>
      </c>
      <c r="EJ364" s="117">
        <v>45038</v>
      </c>
      <c r="EK364" s="117">
        <v>45039</v>
      </c>
      <c r="EL364" s="116">
        <v>60</v>
      </c>
      <c r="EM364" s="117"/>
      <c r="EN364" s="122" t="s">
        <v>4617</v>
      </c>
      <c r="EO364" s="141"/>
      <c r="EP364" s="141"/>
      <c r="EQ364" s="141"/>
      <c r="ER364" s="141"/>
      <c r="ES364" s="141"/>
      <c r="ET364" s="141"/>
      <c r="EU364" s="141"/>
      <c r="EV364" s="117"/>
      <c r="EW364" s="117"/>
      <c r="EX364" s="117"/>
      <c r="EY364" s="117"/>
      <c r="EZ364" s="117"/>
      <c r="FA364" s="117"/>
      <c r="FB364" s="117"/>
      <c r="FC364" s="117"/>
      <c r="FD364" s="117"/>
      <c r="FE364" s="117"/>
      <c r="FF364" s="117"/>
      <c r="FG364" s="133"/>
      <c r="FH364" s="133"/>
      <c r="FI364" s="117"/>
      <c r="FJ364" s="142"/>
      <c r="FK364" s="142"/>
      <c r="FL364" s="143">
        <v>243346</v>
      </c>
      <c r="FM364" s="143">
        <v>243346</v>
      </c>
      <c r="FN364" s="139" t="s">
        <v>834</v>
      </c>
      <c r="FO364" s="142"/>
      <c r="FP364" s="142"/>
      <c r="FQ364" s="143">
        <v>243346</v>
      </c>
      <c r="FR364" s="143">
        <v>243346</v>
      </c>
      <c r="FS364" s="157" t="s">
        <v>729</v>
      </c>
    </row>
    <row r="365" spans="1:175" ht="20.100000000000001" customHeight="1" x14ac:dyDescent="0.5">
      <c r="A365" s="109">
        <v>364</v>
      </c>
      <c r="B365" s="109" t="s">
        <v>3361</v>
      </c>
      <c r="C365" s="109">
        <v>78</v>
      </c>
      <c r="D365" s="367" t="s">
        <v>3372</v>
      </c>
      <c r="E365" s="110" t="s">
        <v>912</v>
      </c>
      <c r="F365" s="110" t="s">
        <v>1302</v>
      </c>
      <c r="G365" s="111" t="s">
        <v>314</v>
      </c>
      <c r="H365" s="110" t="s">
        <v>2774</v>
      </c>
      <c r="I365" s="110" t="s">
        <v>3977</v>
      </c>
      <c r="J365" s="110"/>
      <c r="K365" s="111" t="s">
        <v>4618</v>
      </c>
      <c r="L365" s="111" t="s">
        <v>2777</v>
      </c>
      <c r="M365" s="111" t="s">
        <v>912</v>
      </c>
      <c r="N365" s="111" t="s">
        <v>682</v>
      </c>
      <c r="O365" s="111" t="s">
        <v>3978</v>
      </c>
      <c r="P365" s="113">
        <v>13.533825</v>
      </c>
      <c r="Q365" s="113">
        <v>100.811347</v>
      </c>
      <c r="R365" s="114" t="s">
        <v>3979</v>
      </c>
      <c r="S365" s="114" t="s">
        <v>3980</v>
      </c>
      <c r="T365" s="115"/>
      <c r="U365" s="115"/>
      <c r="V365" s="115"/>
      <c r="W365" s="115" t="s">
        <v>3981</v>
      </c>
      <c r="X365" s="115"/>
      <c r="Y365" s="115"/>
      <c r="Z365" s="181"/>
      <c r="AA365" s="181"/>
      <c r="AB365" s="115"/>
      <c r="AC365" s="115"/>
      <c r="AD365" s="166" t="s">
        <v>762</v>
      </c>
      <c r="AE365" s="166" t="s">
        <v>763</v>
      </c>
      <c r="AF365" s="117" t="s">
        <v>690</v>
      </c>
      <c r="AG365" s="132">
        <v>44978</v>
      </c>
      <c r="AH365" s="118" t="s">
        <v>691</v>
      </c>
      <c r="AI365" s="118" t="s">
        <v>692</v>
      </c>
      <c r="AJ365" s="145">
        <v>6</v>
      </c>
      <c r="AK365" s="146">
        <v>9</v>
      </c>
      <c r="AL365" s="146">
        <v>3.2</v>
      </c>
      <c r="AM365" s="146">
        <v>54</v>
      </c>
      <c r="AN365" s="147">
        <v>1</v>
      </c>
      <c r="AO365" s="147">
        <v>2</v>
      </c>
      <c r="AP365" s="116" t="s">
        <v>3982</v>
      </c>
      <c r="AQ365" s="147" t="s">
        <v>848</v>
      </c>
      <c r="AR365" s="147">
        <v>1</v>
      </c>
      <c r="AS365" s="149"/>
      <c r="AT365" s="122">
        <v>44978</v>
      </c>
      <c r="AU365" s="142"/>
      <c r="AV365" s="149" t="s">
        <v>696</v>
      </c>
      <c r="AW365" s="150" t="s">
        <v>3983</v>
      </c>
      <c r="AX365" s="149"/>
      <c r="AY365" s="149"/>
      <c r="AZ365" s="149"/>
      <c r="BA365" s="149"/>
      <c r="BB365" s="149"/>
      <c r="BC365" s="149"/>
      <c r="BD365" s="150" t="s">
        <v>698</v>
      </c>
      <c r="BE365" s="150"/>
      <c r="BF365" s="150"/>
      <c r="BG365" s="151" t="s">
        <v>699</v>
      </c>
      <c r="BH365" s="151" t="s">
        <v>1964</v>
      </c>
      <c r="BI365" s="151" t="s">
        <v>701</v>
      </c>
      <c r="BJ365" s="152"/>
      <c r="BK365" s="152"/>
      <c r="BL365" s="170" t="s">
        <v>3984</v>
      </c>
      <c r="BM365" s="154"/>
      <c r="BN365" s="155" t="s">
        <v>3978</v>
      </c>
      <c r="BO365" s="226" t="s">
        <v>3978</v>
      </c>
      <c r="BP365" s="130"/>
      <c r="BQ365" s="116" t="s">
        <v>704</v>
      </c>
      <c r="BR365" s="116"/>
      <c r="BS365" s="132">
        <v>44977</v>
      </c>
      <c r="BT365" s="133">
        <v>100</v>
      </c>
      <c r="BU365" s="132">
        <v>44978</v>
      </c>
      <c r="BV365" s="132"/>
      <c r="BW365" s="132"/>
      <c r="BX365" s="134"/>
      <c r="BY365" s="134"/>
      <c r="BZ365" s="134"/>
      <c r="CA365" s="132"/>
      <c r="CB365" s="135"/>
      <c r="CC365" s="132"/>
      <c r="CD365" s="132"/>
      <c r="CE365" s="136"/>
      <c r="CF365" s="136"/>
      <c r="CG365" s="136"/>
      <c r="CH365" s="135"/>
      <c r="CI365" s="129" t="s">
        <v>701</v>
      </c>
      <c r="CJ365" s="117">
        <v>44999</v>
      </c>
      <c r="CK365" s="117">
        <v>44999</v>
      </c>
      <c r="CL365" s="132"/>
      <c r="CM365" s="117">
        <v>44999</v>
      </c>
      <c r="CN365" s="133">
        <v>100</v>
      </c>
      <c r="CO365" s="117">
        <v>44999</v>
      </c>
      <c r="CP365" s="117"/>
      <c r="CQ365" s="132">
        <v>45000</v>
      </c>
      <c r="CR365" s="132">
        <v>45000</v>
      </c>
      <c r="CS365" s="132"/>
      <c r="CT365" s="132">
        <v>45002</v>
      </c>
      <c r="CU365" s="133">
        <v>100</v>
      </c>
      <c r="CV365" s="117">
        <v>45019</v>
      </c>
      <c r="CW365" s="117" t="s">
        <v>868</v>
      </c>
      <c r="CX365" s="147"/>
      <c r="CY365" s="149"/>
      <c r="CZ365" s="117">
        <v>44999</v>
      </c>
      <c r="DA365" s="117">
        <v>44999</v>
      </c>
      <c r="DB365" s="117"/>
      <c r="DC365" s="117">
        <v>44999</v>
      </c>
      <c r="DD365" s="133">
        <v>100</v>
      </c>
      <c r="DE365" s="117">
        <v>45000</v>
      </c>
      <c r="DF365" s="138"/>
      <c r="DG365" s="138">
        <v>45007</v>
      </c>
      <c r="DH365" s="139" t="s">
        <v>4446</v>
      </c>
      <c r="DI365" s="117">
        <v>45050</v>
      </c>
      <c r="DJ365" s="117">
        <v>45050</v>
      </c>
      <c r="DK365" s="117">
        <v>45050</v>
      </c>
      <c r="DL365" s="117">
        <v>45050</v>
      </c>
      <c r="DM365" s="117"/>
      <c r="DN365" s="117"/>
      <c r="DO365" s="117"/>
      <c r="DP365" s="117"/>
      <c r="DQ365" s="140"/>
      <c r="DR365" s="117"/>
      <c r="DS365" s="117"/>
      <c r="DT365" s="117">
        <v>45020</v>
      </c>
      <c r="DU365" s="117">
        <v>45020</v>
      </c>
      <c r="DV365" s="117"/>
      <c r="DW365" s="117">
        <v>45021</v>
      </c>
      <c r="DX365" s="133">
        <v>100</v>
      </c>
      <c r="DY365" s="117">
        <v>45042</v>
      </c>
      <c r="DZ365" s="117"/>
      <c r="EA365" s="117">
        <v>45024</v>
      </c>
      <c r="EB365" s="117">
        <v>45024</v>
      </c>
      <c r="EC365" s="117"/>
      <c r="ED365" s="117">
        <v>45024</v>
      </c>
      <c r="EE365" s="116">
        <v>100</v>
      </c>
      <c r="EF365" s="117">
        <v>45024</v>
      </c>
      <c r="EG365" s="117" t="s">
        <v>4424</v>
      </c>
      <c r="EH365" s="117">
        <v>45050</v>
      </c>
      <c r="EI365" s="117">
        <v>45050</v>
      </c>
      <c r="EJ365" s="117"/>
      <c r="EK365" s="117">
        <v>45050</v>
      </c>
      <c r="EL365" s="204">
        <v>100</v>
      </c>
      <c r="EM365" s="117">
        <v>45050</v>
      </c>
      <c r="EN365" s="122" t="s">
        <v>4573</v>
      </c>
      <c r="EO365" s="141"/>
      <c r="EP365" s="141"/>
      <c r="EQ365" s="141"/>
      <c r="ER365" s="141"/>
      <c r="ES365" s="141"/>
      <c r="ET365" s="141"/>
      <c r="EU365" s="141"/>
      <c r="EV365" s="117"/>
      <c r="EW365" s="117"/>
      <c r="EX365" s="117"/>
      <c r="EY365" s="117"/>
      <c r="EZ365" s="117"/>
      <c r="FA365" s="117"/>
      <c r="FB365" s="117"/>
      <c r="FC365" s="117"/>
      <c r="FD365" s="117"/>
      <c r="FE365" s="117"/>
      <c r="FF365" s="117"/>
      <c r="FG365" s="133"/>
      <c r="FH365" s="133"/>
      <c r="FI365" s="117"/>
      <c r="FJ365" s="142"/>
      <c r="FK365" s="142"/>
      <c r="FL365" s="143">
        <v>243347</v>
      </c>
      <c r="FM365" s="143">
        <v>243347</v>
      </c>
      <c r="FN365" s="139" t="s">
        <v>834</v>
      </c>
      <c r="FO365" s="142"/>
      <c r="FP365" s="142"/>
      <c r="FQ365" s="143">
        <v>243347</v>
      </c>
      <c r="FR365" s="143">
        <v>243347</v>
      </c>
      <c r="FS365" s="157" t="s">
        <v>729</v>
      </c>
    </row>
    <row r="366" spans="1:175" ht="20.100000000000001" customHeight="1" x14ac:dyDescent="0.5">
      <c r="A366" s="109">
        <v>365</v>
      </c>
      <c r="B366" s="109" t="s">
        <v>3361</v>
      </c>
      <c r="C366" s="109">
        <v>79</v>
      </c>
      <c r="D366" s="367" t="s">
        <v>3362</v>
      </c>
      <c r="E366" s="110" t="s">
        <v>912</v>
      </c>
      <c r="F366" s="110" t="s">
        <v>1302</v>
      </c>
      <c r="G366" s="111" t="s">
        <v>314</v>
      </c>
      <c r="H366" s="110" t="s">
        <v>2796</v>
      </c>
      <c r="I366" s="110" t="s">
        <v>1204</v>
      </c>
      <c r="J366" s="110"/>
      <c r="K366" s="111" t="s">
        <v>3985</v>
      </c>
      <c r="L366" s="144" t="s">
        <v>3986</v>
      </c>
      <c r="M366" s="111" t="s">
        <v>912</v>
      </c>
      <c r="N366" s="111" t="s">
        <v>682</v>
      </c>
      <c r="O366" s="111" t="s">
        <v>3987</v>
      </c>
      <c r="P366" s="113">
        <v>13.657114999999999</v>
      </c>
      <c r="Q366" s="113">
        <v>100.533582</v>
      </c>
      <c r="R366" s="114" t="s">
        <v>3988</v>
      </c>
      <c r="S366" s="114" t="s">
        <v>3989</v>
      </c>
      <c r="T366" s="115"/>
      <c r="U366" s="115"/>
      <c r="V366" s="115"/>
      <c r="W366" s="115" t="s">
        <v>3990</v>
      </c>
      <c r="X366" s="115"/>
      <c r="Y366" s="115"/>
      <c r="Z366" s="181"/>
      <c r="AA366" s="181"/>
      <c r="AB366" s="115"/>
      <c r="AC366" s="115"/>
      <c r="AD366" s="166" t="s">
        <v>762</v>
      </c>
      <c r="AE366" s="166" t="s">
        <v>763</v>
      </c>
      <c r="AF366" s="117">
        <v>44980</v>
      </c>
      <c r="AG366" s="132">
        <v>44981</v>
      </c>
      <c r="AH366" s="168" t="s">
        <v>764</v>
      </c>
      <c r="AI366" s="168" t="s">
        <v>764</v>
      </c>
      <c r="AJ366" s="145">
        <v>8</v>
      </c>
      <c r="AK366" s="146">
        <v>8</v>
      </c>
      <c r="AL366" s="146">
        <v>3.6</v>
      </c>
      <c r="AM366" s="146">
        <v>64</v>
      </c>
      <c r="AN366" s="147">
        <v>1</v>
      </c>
      <c r="AO366" s="147">
        <v>2</v>
      </c>
      <c r="AP366" s="116" t="s">
        <v>3991</v>
      </c>
      <c r="AQ366" s="147"/>
      <c r="AR366" s="147">
        <v>3</v>
      </c>
      <c r="AS366" s="149"/>
      <c r="AT366" s="122"/>
      <c r="AU366" s="148" t="s">
        <v>2756</v>
      </c>
      <c r="AV366" s="149" t="s">
        <v>696</v>
      </c>
      <c r="AW366" s="150"/>
      <c r="AX366" s="149"/>
      <c r="AY366" s="149"/>
      <c r="AZ366" s="149"/>
      <c r="BA366" s="147" t="s">
        <v>697</v>
      </c>
      <c r="BB366" s="149"/>
      <c r="BC366" s="149"/>
      <c r="BD366" s="150" t="s">
        <v>698</v>
      </c>
      <c r="BE366" s="150"/>
      <c r="BF366" s="150"/>
      <c r="BG366" s="151" t="s">
        <v>699</v>
      </c>
      <c r="BH366" s="151" t="s">
        <v>1964</v>
      </c>
      <c r="BI366" s="215" t="s">
        <v>701</v>
      </c>
      <c r="BJ366" s="152"/>
      <c r="BK366" s="152"/>
      <c r="BL366" s="153"/>
      <c r="BM366" s="154"/>
      <c r="BN366" s="155" t="s">
        <v>3987</v>
      </c>
      <c r="BO366" s="226" t="s">
        <v>3987</v>
      </c>
      <c r="BP366" s="130"/>
      <c r="BQ366" s="116" t="s">
        <v>704</v>
      </c>
      <c r="BR366" s="116"/>
      <c r="BS366" s="132">
        <v>44981</v>
      </c>
      <c r="BT366" s="133">
        <v>100</v>
      </c>
      <c r="BU366" s="132">
        <v>44981</v>
      </c>
      <c r="BV366" s="132"/>
      <c r="BW366" s="132"/>
      <c r="BX366" s="134"/>
      <c r="BY366" s="134"/>
      <c r="BZ366" s="134"/>
      <c r="CA366" s="132"/>
      <c r="CB366" s="135"/>
      <c r="CC366" s="132"/>
      <c r="CD366" s="132"/>
      <c r="CE366" s="136"/>
      <c r="CF366" s="136"/>
      <c r="CG366" s="136"/>
      <c r="CH366" s="135"/>
      <c r="CI366" s="129" t="s">
        <v>764</v>
      </c>
      <c r="CJ366" s="132">
        <v>45000</v>
      </c>
      <c r="CK366" s="132">
        <v>45000</v>
      </c>
      <c r="CL366" s="132"/>
      <c r="CM366" s="132">
        <v>45000</v>
      </c>
      <c r="CN366" s="133">
        <v>100</v>
      </c>
      <c r="CO366" s="132">
        <v>45000</v>
      </c>
      <c r="CP366" s="117"/>
      <c r="CQ366" s="132">
        <v>45023</v>
      </c>
      <c r="CR366" s="132">
        <v>45023</v>
      </c>
      <c r="CS366" s="117"/>
      <c r="CT366" s="132">
        <v>45023</v>
      </c>
      <c r="CU366" s="133">
        <v>100</v>
      </c>
      <c r="CV366" s="132">
        <v>45023</v>
      </c>
      <c r="CW366" s="117" t="s">
        <v>727</v>
      </c>
      <c r="CX366" s="147"/>
      <c r="CY366" s="149"/>
      <c r="CZ366" s="117">
        <v>45000</v>
      </c>
      <c r="DA366" s="117">
        <v>45000</v>
      </c>
      <c r="DB366" s="117"/>
      <c r="DC366" s="117">
        <v>45001</v>
      </c>
      <c r="DD366" s="133">
        <v>100</v>
      </c>
      <c r="DE366" s="117">
        <v>45001</v>
      </c>
      <c r="DF366" s="138" t="s">
        <v>3992</v>
      </c>
      <c r="DG366" s="138">
        <v>45012</v>
      </c>
      <c r="DH366" s="139" t="s">
        <v>4383</v>
      </c>
      <c r="DI366" s="117">
        <v>45028</v>
      </c>
      <c r="DJ366" s="117">
        <v>45028</v>
      </c>
      <c r="DK366" s="117">
        <v>45028</v>
      </c>
      <c r="DL366" s="117">
        <v>45028</v>
      </c>
      <c r="DM366" s="117"/>
      <c r="DN366" s="117"/>
      <c r="DO366" s="117"/>
      <c r="DP366" s="117"/>
      <c r="DQ366" s="140"/>
      <c r="DR366" s="117"/>
      <c r="DS366" s="117"/>
      <c r="DT366" s="117"/>
      <c r="DU366" s="117"/>
      <c r="DV366" s="117"/>
      <c r="DW366" s="117"/>
      <c r="DX366" s="133"/>
      <c r="DY366" s="117"/>
      <c r="DZ366" s="117"/>
      <c r="EA366" s="117">
        <v>45038</v>
      </c>
      <c r="EB366" s="117">
        <v>45038</v>
      </c>
      <c r="EC366" s="117"/>
      <c r="ED366" s="117">
        <v>45038</v>
      </c>
      <c r="EE366" s="116">
        <v>100</v>
      </c>
      <c r="EF366" s="117">
        <v>45038</v>
      </c>
      <c r="EG366" s="117" t="s">
        <v>4619</v>
      </c>
      <c r="EH366" s="117">
        <v>45038</v>
      </c>
      <c r="EI366" s="117">
        <v>45038</v>
      </c>
      <c r="EJ366" s="117">
        <v>45038</v>
      </c>
      <c r="EK366" s="117">
        <v>45039</v>
      </c>
      <c r="EL366" s="116">
        <v>60</v>
      </c>
      <c r="EM366" s="117"/>
      <c r="EN366" s="122" t="s">
        <v>4619</v>
      </c>
      <c r="EO366" s="141"/>
      <c r="EP366" s="141"/>
      <c r="EQ366" s="141"/>
      <c r="ER366" s="141"/>
      <c r="ES366" s="141"/>
      <c r="ET366" s="141"/>
      <c r="EU366" s="141"/>
      <c r="EV366" s="117"/>
      <c r="EW366" s="117"/>
      <c r="EX366" s="117"/>
      <c r="EY366" s="117"/>
      <c r="EZ366" s="117"/>
      <c r="FA366" s="117"/>
      <c r="FB366" s="117"/>
      <c r="FC366" s="117"/>
      <c r="FD366" s="117"/>
      <c r="FE366" s="117"/>
      <c r="FF366" s="117"/>
      <c r="FG366" s="133"/>
      <c r="FH366" s="133"/>
      <c r="FI366" s="117"/>
      <c r="FJ366" s="142"/>
      <c r="FK366" s="142"/>
      <c r="FL366" s="143"/>
      <c r="FM366" s="143"/>
      <c r="FN366" s="139"/>
      <c r="FO366" s="142"/>
      <c r="FP366" s="142"/>
      <c r="FQ366" s="143"/>
      <c r="FR366" s="143"/>
      <c r="FS366" s="139"/>
    </row>
    <row r="367" spans="1:175" ht="20.100000000000001" customHeight="1" x14ac:dyDescent="0.5">
      <c r="A367" s="109">
        <v>366</v>
      </c>
      <c r="B367" s="109" t="s">
        <v>3361</v>
      </c>
      <c r="C367" s="109">
        <v>80</v>
      </c>
      <c r="D367" s="367" t="s">
        <v>3372</v>
      </c>
      <c r="E367" s="110" t="s">
        <v>912</v>
      </c>
      <c r="F367" s="110" t="s">
        <v>1302</v>
      </c>
      <c r="G367" s="111" t="s">
        <v>304</v>
      </c>
      <c r="H367" s="110" t="s">
        <v>1203</v>
      </c>
      <c r="I367" s="110" t="s">
        <v>2915</v>
      </c>
      <c r="J367" s="110"/>
      <c r="K367" s="111" t="s">
        <v>3993</v>
      </c>
      <c r="L367" s="111" t="s">
        <v>2828</v>
      </c>
      <c r="M367" s="111" t="s">
        <v>912</v>
      </c>
      <c r="N367" s="111" t="s">
        <v>1306</v>
      </c>
      <c r="O367" s="111" t="s">
        <v>3994</v>
      </c>
      <c r="P367" s="113">
        <v>13.834630000000001</v>
      </c>
      <c r="Q367" s="113">
        <v>101.950205</v>
      </c>
      <c r="R367" s="114" t="s">
        <v>3995</v>
      </c>
      <c r="S367" s="114" t="s">
        <v>3996</v>
      </c>
      <c r="T367" s="115" t="s">
        <v>3997</v>
      </c>
      <c r="U367" s="115" t="s">
        <v>3998</v>
      </c>
      <c r="V367" s="115"/>
      <c r="W367" s="115" t="s">
        <v>3999</v>
      </c>
      <c r="X367" s="115"/>
      <c r="Y367" s="115"/>
      <c r="Z367" s="181"/>
      <c r="AA367" s="181"/>
      <c r="AB367" s="115"/>
      <c r="AC367" s="115"/>
      <c r="AD367" s="312" t="s">
        <v>1775</v>
      </c>
      <c r="AE367" s="166" t="s">
        <v>1776</v>
      </c>
      <c r="AF367" s="117">
        <v>44980</v>
      </c>
      <c r="AG367" s="132">
        <v>44980</v>
      </c>
      <c r="AH367" s="118" t="s">
        <v>691</v>
      </c>
      <c r="AI367" s="118" t="s">
        <v>692</v>
      </c>
      <c r="AJ367" s="145">
        <v>6</v>
      </c>
      <c r="AK367" s="146">
        <v>9</v>
      </c>
      <c r="AL367" s="146">
        <v>4.5</v>
      </c>
      <c r="AM367" s="146">
        <v>54</v>
      </c>
      <c r="AN367" s="147">
        <v>1</v>
      </c>
      <c r="AO367" s="147">
        <v>1</v>
      </c>
      <c r="AP367" s="116" t="s">
        <v>4000</v>
      </c>
      <c r="AQ367" s="147" t="s">
        <v>752</v>
      </c>
      <c r="AR367" s="147">
        <v>1</v>
      </c>
      <c r="AS367" s="149"/>
      <c r="AT367" s="122">
        <v>44981</v>
      </c>
      <c r="AU367" s="142"/>
      <c r="AV367" s="149" t="s">
        <v>725</v>
      </c>
      <c r="AW367" s="150" t="s">
        <v>1325</v>
      </c>
      <c r="AX367" s="147" t="s">
        <v>1057</v>
      </c>
      <c r="AY367" s="147" t="s">
        <v>2887</v>
      </c>
      <c r="AZ367" s="149"/>
      <c r="BA367" s="149"/>
      <c r="BB367" s="149"/>
      <c r="BC367" s="149"/>
      <c r="BD367" s="150" t="s">
        <v>698</v>
      </c>
      <c r="BE367" s="150"/>
      <c r="BF367" s="150"/>
      <c r="BG367" s="151" t="s">
        <v>699</v>
      </c>
      <c r="BH367" s="163" t="s">
        <v>1964</v>
      </c>
      <c r="BI367" s="151" t="s">
        <v>701</v>
      </c>
      <c r="BJ367" s="152"/>
      <c r="BK367" s="152"/>
      <c r="BL367" s="153"/>
      <c r="BM367" s="154"/>
      <c r="BN367" s="155" t="s">
        <v>3994</v>
      </c>
      <c r="BO367" s="226" t="s">
        <v>3994</v>
      </c>
      <c r="BP367" s="130"/>
      <c r="BQ367" s="116" t="s">
        <v>704</v>
      </c>
      <c r="BR367" s="116"/>
      <c r="BS367" s="132">
        <v>44980</v>
      </c>
      <c r="BT367" s="133">
        <v>100</v>
      </c>
      <c r="BU367" s="132">
        <v>44980</v>
      </c>
      <c r="BV367" s="132"/>
      <c r="BW367" s="132"/>
      <c r="BX367" s="134"/>
      <c r="BY367" s="134"/>
      <c r="BZ367" s="134"/>
      <c r="CA367" s="132"/>
      <c r="CB367" s="135"/>
      <c r="CC367" s="132"/>
      <c r="CD367" s="132"/>
      <c r="CE367" s="136"/>
      <c r="CF367" s="136"/>
      <c r="CG367" s="136"/>
      <c r="CH367" s="135"/>
      <c r="CI367" s="129" t="s">
        <v>701</v>
      </c>
      <c r="CJ367" s="132">
        <v>45001</v>
      </c>
      <c r="CK367" s="132">
        <v>45001</v>
      </c>
      <c r="CL367" s="132"/>
      <c r="CM367" s="132">
        <v>45001</v>
      </c>
      <c r="CN367" s="133">
        <v>100</v>
      </c>
      <c r="CO367" s="132">
        <v>45001</v>
      </c>
      <c r="CP367" s="132"/>
      <c r="CQ367" s="117">
        <v>45013</v>
      </c>
      <c r="CR367" s="117">
        <v>45013</v>
      </c>
      <c r="CS367" s="117"/>
      <c r="CT367" s="117">
        <v>45013</v>
      </c>
      <c r="CU367" s="133">
        <v>100</v>
      </c>
      <c r="CV367" s="117">
        <v>45013</v>
      </c>
      <c r="CW367" s="117"/>
      <c r="CX367" s="147" t="s">
        <v>1057</v>
      </c>
      <c r="CY367" s="149" t="s">
        <v>2887</v>
      </c>
      <c r="CZ367" s="117">
        <v>45001</v>
      </c>
      <c r="DA367" s="117">
        <v>45001</v>
      </c>
      <c r="DB367" s="117"/>
      <c r="DC367" s="117">
        <v>45001</v>
      </c>
      <c r="DD367" s="133">
        <v>100</v>
      </c>
      <c r="DE367" s="117">
        <v>45001</v>
      </c>
      <c r="DF367" s="138"/>
      <c r="DG367" s="138">
        <v>45007</v>
      </c>
      <c r="DH367" s="139" t="s">
        <v>4446</v>
      </c>
      <c r="DI367" s="117">
        <v>45022</v>
      </c>
      <c r="DJ367" s="117">
        <v>45022</v>
      </c>
      <c r="DK367" s="117">
        <v>45022</v>
      </c>
      <c r="DL367" s="117">
        <v>45022</v>
      </c>
      <c r="DM367" s="117"/>
      <c r="DN367" s="117"/>
      <c r="DO367" s="117"/>
      <c r="DP367" s="117"/>
      <c r="DQ367" s="140"/>
      <c r="DR367" s="117"/>
      <c r="DS367" s="117"/>
      <c r="DT367" s="117">
        <v>45046</v>
      </c>
      <c r="DU367" s="117">
        <v>45046</v>
      </c>
      <c r="DV367" s="117"/>
      <c r="DW367" s="117">
        <v>45046</v>
      </c>
      <c r="DX367" s="133">
        <v>100</v>
      </c>
      <c r="DY367" s="117">
        <v>45046</v>
      </c>
      <c r="DZ367" s="117"/>
      <c r="EA367" s="117">
        <v>45042</v>
      </c>
      <c r="EB367" s="117">
        <v>45042</v>
      </c>
      <c r="EC367" s="117"/>
      <c r="ED367" s="117">
        <v>45042</v>
      </c>
      <c r="EE367" s="116">
        <v>100</v>
      </c>
      <c r="EF367" s="117">
        <v>45042</v>
      </c>
      <c r="EG367" s="117" t="s">
        <v>4548</v>
      </c>
      <c r="EH367" s="117">
        <v>45049</v>
      </c>
      <c r="EI367" s="117">
        <v>45049</v>
      </c>
      <c r="EJ367" s="117">
        <v>45049</v>
      </c>
      <c r="EK367" s="117">
        <v>45050</v>
      </c>
      <c r="EL367" s="116">
        <v>60</v>
      </c>
      <c r="EM367" s="117"/>
      <c r="EN367" s="122" t="s">
        <v>4620</v>
      </c>
      <c r="EO367" s="141"/>
      <c r="EP367" s="141"/>
      <c r="EQ367" s="141"/>
      <c r="ER367" s="141"/>
      <c r="ES367" s="141"/>
      <c r="ET367" s="141"/>
      <c r="EU367" s="141"/>
      <c r="EV367" s="117"/>
      <c r="EW367" s="117"/>
      <c r="EX367" s="117"/>
      <c r="EY367" s="117"/>
      <c r="EZ367" s="117"/>
      <c r="FA367" s="117"/>
      <c r="FB367" s="117"/>
      <c r="FC367" s="117"/>
      <c r="FD367" s="117"/>
      <c r="FE367" s="117"/>
      <c r="FF367" s="117"/>
      <c r="FG367" s="133"/>
      <c r="FH367" s="133"/>
      <c r="FI367" s="117"/>
      <c r="FJ367" s="142"/>
      <c r="FK367" s="142"/>
      <c r="FL367" s="143"/>
      <c r="FM367" s="143"/>
      <c r="FN367" s="139"/>
      <c r="FO367" s="142"/>
      <c r="FP367" s="142"/>
      <c r="FQ367" s="143"/>
      <c r="FR367" s="143"/>
      <c r="FS367" s="139"/>
    </row>
    <row r="368" spans="1:175" ht="20.100000000000001" customHeight="1" x14ac:dyDescent="0.5">
      <c r="A368" s="109">
        <v>367</v>
      </c>
      <c r="B368" s="109" t="s">
        <v>3361</v>
      </c>
      <c r="C368" s="109">
        <v>81</v>
      </c>
      <c r="D368" s="367" t="s">
        <v>3372</v>
      </c>
      <c r="E368" s="110" t="s">
        <v>912</v>
      </c>
      <c r="F368" s="110" t="s">
        <v>1302</v>
      </c>
      <c r="G368" s="111" t="s">
        <v>304</v>
      </c>
      <c r="H368" s="110" t="s">
        <v>2888</v>
      </c>
      <c r="I368" s="110" t="s">
        <v>4001</v>
      </c>
      <c r="J368" s="110"/>
      <c r="K368" s="144" t="s">
        <v>4002</v>
      </c>
      <c r="L368" s="111" t="s">
        <v>2828</v>
      </c>
      <c r="M368" s="111" t="s">
        <v>912</v>
      </c>
      <c r="N368" s="111" t="s">
        <v>1306</v>
      </c>
      <c r="O368" s="111" t="s">
        <v>4003</v>
      </c>
      <c r="P368" s="176">
        <v>13.620229</v>
      </c>
      <c r="Q368" s="176">
        <v>102.11498</v>
      </c>
      <c r="R368" s="114" t="s">
        <v>4004</v>
      </c>
      <c r="S368" s="114" t="s">
        <v>4005</v>
      </c>
      <c r="T368" s="265" t="s">
        <v>4006</v>
      </c>
      <c r="U368" s="265" t="s">
        <v>4007</v>
      </c>
      <c r="V368" s="265"/>
      <c r="W368" s="265" t="s">
        <v>4008</v>
      </c>
      <c r="X368" s="265"/>
      <c r="Y368" s="115"/>
      <c r="Z368" s="181"/>
      <c r="AA368" s="181"/>
      <c r="AB368" s="265"/>
      <c r="AC368" s="265"/>
      <c r="AD368" s="312" t="s">
        <v>1775</v>
      </c>
      <c r="AE368" s="166" t="s">
        <v>1776</v>
      </c>
      <c r="AF368" s="117" t="s">
        <v>690</v>
      </c>
      <c r="AG368" s="132">
        <v>44979</v>
      </c>
      <c r="AH368" s="118" t="s">
        <v>691</v>
      </c>
      <c r="AI368" s="118" t="s">
        <v>692</v>
      </c>
      <c r="AJ368" s="145">
        <v>6</v>
      </c>
      <c r="AK368" s="146">
        <v>9</v>
      </c>
      <c r="AL368" s="146">
        <v>3.35</v>
      </c>
      <c r="AM368" s="146">
        <v>54</v>
      </c>
      <c r="AN368" s="147">
        <v>1</v>
      </c>
      <c r="AO368" s="147">
        <v>1</v>
      </c>
      <c r="AP368" s="116" t="s">
        <v>777</v>
      </c>
      <c r="AQ368" s="147" t="s">
        <v>2886</v>
      </c>
      <c r="AR368" s="147">
        <v>1</v>
      </c>
      <c r="AS368" s="149"/>
      <c r="AT368" s="122">
        <v>44980</v>
      </c>
      <c r="AU368" s="148" t="s">
        <v>4009</v>
      </c>
      <c r="AV368" s="149" t="s">
        <v>696</v>
      </c>
      <c r="AW368" s="150" t="s">
        <v>753</v>
      </c>
      <c r="AX368" s="149"/>
      <c r="AY368" s="149"/>
      <c r="AZ368" s="149"/>
      <c r="BA368" s="147" t="s">
        <v>697</v>
      </c>
      <c r="BB368" s="149"/>
      <c r="BC368" s="149"/>
      <c r="BD368" s="150"/>
      <c r="BE368" s="150"/>
      <c r="BF368" s="150"/>
      <c r="BG368" s="151" t="s">
        <v>699</v>
      </c>
      <c r="BH368" s="163" t="s">
        <v>1964</v>
      </c>
      <c r="BI368" s="151" t="s">
        <v>701</v>
      </c>
      <c r="BJ368" s="152"/>
      <c r="BK368" s="152"/>
      <c r="BL368" s="153"/>
      <c r="BM368" s="154"/>
      <c r="BN368" s="155" t="s">
        <v>4003</v>
      </c>
      <c r="BO368" s="226" t="s">
        <v>4003</v>
      </c>
      <c r="BP368" s="130"/>
      <c r="BQ368" s="116" t="s">
        <v>704</v>
      </c>
      <c r="BR368" s="116"/>
      <c r="BS368" s="132">
        <v>44979</v>
      </c>
      <c r="BT368" s="133">
        <v>100</v>
      </c>
      <c r="BU368" s="132">
        <v>44979</v>
      </c>
      <c r="BV368" s="132"/>
      <c r="BW368" s="132"/>
      <c r="BX368" s="134"/>
      <c r="BY368" s="134"/>
      <c r="BZ368" s="134"/>
      <c r="CA368" s="132"/>
      <c r="CB368" s="135"/>
      <c r="CC368" s="132"/>
      <c r="CD368" s="132"/>
      <c r="CE368" s="136"/>
      <c r="CF368" s="136"/>
      <c r="CG368" s="136"/>
      <c r="CH368" s="135"/>
      <c r="CI368" s="129" t="s">
        <v>701</v>
      </c>
      <c r="CJ368" s="117">
        <v>44999</v>
      </c>
      <c r="CK368" s="117">
        <v>44999</v>
      </c>
      <c r="CL368" s="132"/>
      <c r="CM368" s="117">
        <v>44999</v>
      </c>
      <c r="CN368" s="133">
        <v>100</v>
      </c>
      <c r="CO368" s="117">
        <v>44999</v>
      </c>
      <c r="CP368" s="117"/>
      <c r="CQ368" s="132">
        <v>45019</v>
      </c>
      <c r="CR368" s="132">
        <v>45019</v>
      </c>
      <c r="CS368" s="117"/>
      <c r="CT368" s="132">
        <v>45019</v>
      </c>
      <c r="CU368" s="133">
        <v>100</v>
      </c>
      <c r="CV368" s="132">
        <v>45019</v>
      </c>
      <c r="CW368" s="117" t="s">
        <v>727</v>
      </c>
      <c r="CX368" s="147"/>
      <c r="CY368" s="149"/>
      <c r="CZ368" s="117">
        <v>45002</v>
      </c>
      <c r="DA368" s="117">
        <v>45002</v>
      </c>
      <c r="DB368" s="117"/>
      <c r="DC368" s="117">
        <v>45002</v>
      </c>
      <c r="DD368" s="133">
        <v>100</v>
      </c>
      <c r="DE368" s="117">
        <v>45002</v>
      </c>
      <c r="DF368" s="138"/>
      <c r="DG368" s="138">
        <v>45007</v>
      </c>
      <c r="DH368" s="139" t="s">
        <v>4446</v>
      </c>
      <c r="DI368" s="117">
        <v>45019</v>
      </c>
      <c r="DJ368" s="117">
        <v>45019</v>
      </c>
      <c r="DK368" s="117">
        <v>45019</v>
      </c>
      <c r="DL368" s="117">
        <v>45019</v>
      </c>
      <c r="DM368" s="117"/>
      <c r="DN368" s="117"/>
      <c r="DO368" s="117"/>
      <c r="DP368" s="117"/>
      <c r="DQ368" s="140"/>
      <c r="DR368" s="117"/>
      <c r="DS368" s="117"/>
      <c r="DT368" s="117"/>
      <c r="DU368" s="117"/>
      <c r="DV368" s="117"/>
      <c r="DW368" s="117"/>
      <c r="DX368" s="133"/>
      <c r="DY368" s="117"/>
      <c r="DZ368" s="117"/>
      <c r="EA368" s="117">
        <v>45043</v>
      </c>
      <c r="EB368" s="117">
        <v>45043</v>
      </c>
      <c r="EC368" s="117"/>
      <c r="ED368" s="117">
        <v>45043</v>
      </c>
      <c r="EE368" s="116">
        <v>100</v>
      </c>
      <c r="EF368" s="117">
        <v>45043</v>
      </c>
      <c r="EG368" s="117" t="s">
        <v>4548</v>
      </c>
      <c r="EH368" s="117">
        <v>45052</v>
      </c>
      <c r="EI368" s="117">
        <v>45052</v>
      </c>
      <c r="EJ368" s="117">
        <v>45052</v>
      </c>
      <c r="EK368" s="117">
        <v>45053</v>
      </c>
      <c r="EL368" s="116">
        <v>60</v>
      </c>
      <c r="EM368" s="117"/>
      <c r="EN368" s="122" t="s">
        <v>4551</v>
      </c>
      <c r="EO368" s="141"/>
      <c r="EP368" s="141"/>
      <c r="EQ368" s="141"/>
      <c r="ER368" s="141"/>
      <c r="ES368" s="141"/>
      <c r="ET368" s="141"/>
      <c r="EU368" s="141"/>
      <c r="EV368" s="117"/>
      <c r="EW368" s="117"/>
      <c r="EX368" s="117"/>
      <c r="EY368" s="117"/>
      <c r="EZ368" s="117"/>
      <c r="FA368" s="117"/>
      <c r="FB368" s="117"/>
      <c r="FC368" s="117"/>
      <c r="FD368" s="117"/>
      <c r="FE368" s="117"/>
      <c r="FF368" s="117"/>
      <c r="FG368" s="133"/>
      <c r="FH368" s="133"/>
      <c r="FI368" s="117"/>
      <c r="FJ368" s="142"/>
      <c r="FK368" s="142"/>
      <c r="FL368" s="143"/>
      <c r="FM368" s="143"/>
      <c r="FN368" s="139"/>
      <c r="FO368" s="142"/>
      <c r="FP368" s="142"/>
      <c r="FQ368" s="143"/>
      <c r="FR368" s="143"/>
      <c r="FS368" s="139"/>
    </row>
    <row r="369" spans="1:175" ht="20.100000000000001" customHeight="1" x14ac:dyDescent="0.5">
      <c r="A369" s="109">
        <v>368</v>
      </c>
      <c r="B369" s="109" t="s">
        <v>3361</v>
      </c>
      <c r="C369" s="109">
        <v>82</v>
      </c>
      <c r="D369" s="367" t="s">
        <v>3372</v>
      </c>
      <c r="E369" s="110" t="s">
        <v>912</v>
      </c>
      <c r="F369" s="110" t="s">
        <v>1302</v>
      </c>
      <c r="G369" s="111" t="s">
        <v>304</v>
      </c>
      <c r="H369" s="110" t="s">
        <v>1203</v>
      </c>
      <c r="I369" s="110" t="s">
        <v>2915</v>
      </c>
      <c r="J369" s="110"/>
      <c r="K369" s="111" t="s">
        <v>4010</v>
      </c>
      <c r="L369" s="111" t="s">
        <v>1517</v>
      </c>
      <c r="M369" s="111" t="s">
        <v>912</v>
      </c>
      <c r="N369" s="111" t="s">
        <v>1306</v>
      </c>
      <c r="O369" s="111" t="s">
        <v>4011</v>
      </c>
      <c r="P369" s="113">
        <v>13.854056999999999</v>
      </c>
      <c r="Q369" s="113">
        <v>101.991598</v>
      </c>
      <c r="R369" s="114" t="s">
        <v>4012</v>
      </c>
      <c r="S369" s="114" t="s">
        <v>4013</v>
      </c>
      <c r="T369" s="115" t="s">
        <v>4014</v>
      </c>
      <c r="U369" s="115" t="s">
        <v>4015</v>
      </c>
      <c r="V369" s="115"/>
      <c r="W369" s="115" t="s">
        <v>4016</v>
      </c>
      <c r="X369" s="115"/>
      <c r="Y369" s="115"/>
      <c r="Z369" s="181"/>
      <c r="AA369" s="181"/>
      <c r="AB369" s="115"/>
      <c r="AC369" s="115"/>
      <c r="AD369" s="312" t="s">
        <v>1775</v>
      </c>
      <c r="AE369" s="166" t="s">
        <v>1776</v>
      </c>
      <c r="AF369" s="117">
        <v>44980</v>
      </c>
      <c r="AG369" s="132">
        <v>44980</v>
      </c>
      <c r="AH369" s="118" t="s">
        <v>691</v>
      </c>
      <c r="AI369" s="118" t="s">
        <v>692</v>
      </c>
      <c r="AJ369" s="145">
        <v>6</v>
      </c>
      <c r="AK369" s="146">
        <v>9</v>
      </c>
      <c r="AL369" s="146">
        <v>3.9</v>
      </c>
      <c r="AM369" s="146">
        <v>54</v>
      </c>
      <c r="AN369" s="147">
        <v>1</v>
      </c>
      <c r="AO369" s="147">
        <v>1</v>
      </c>
      <c r="AP369" s="116" t="s">
        <v>4017</v>
      </c>
      <c r="AQ369" s="147" t="s">
        <v>2886</v>
      </c>
      <c r="AR369" s="147">
        <v>1</v>
      </c>
      <c r="AS369" s="149"/>
      <c r="AT369" s="122">
        <v>44981</v>
      </c>
      <c r="AU369" s="142"/>
      <c r="AV369" s="149" t="s">
        <v>696</v>
      </c>
      <c r="AW369" s="150"/>
      <c r="AX369" s="149"/>
      <c r="AY369" s="149"/>
      <c r="AZ369" s="149"/>
      <c r="BA369" s="147" t="s">
        <v>697</v>
      </c>
      <c r="BB369" s="149"/>
      <c r="BC369" s="149"/>
      <c r="BD369" s="150"/>
      <c r="BE369" s="150"/>
      <c r="BF369" s="150"/>
      <c r="BG369" s="151" t="s">
        <v>699</v>
      </c>
      <c r="BH369" s="163" t="s">
        <v>1964</v>
      </c>
      <c r="BI369" s="151" t="s">
        <v>701</v>
      </c>
      <c r="BJ369" s="152"/>
      <c r="BK369" s="152"/>
      <c r="BL369" s="153"/>
      <c r="BM369" s="154"/>
      <c r="BN369" s="155" t="s">
        <v>4011</v>
      </c>
      <c r="BO369" s="226" t="s">
        <v>4011</v>
      </c>
      <c r="BP369" s="130"/>
      <c r="BQ369" s="116" t="s">
        <v>704</v>
      </c>
      <c r="BR369" s="116"/>
      <c r="BS369" s="132">
        <v>44980</v>
      </c>
      <c r="BT369" s="133">
        <v>100</v>
      </c>
      <c r="BU369" s="132">
        <v>44980</v>
      </c>
      <c r="BV369" s="132"/>
      <c r="BW369" s="132"/>
      <c r="BX369" s="134"/>
      <c r="BY369" s="134"/>
      <c r="BZ369" s="134"/>
      <c r="CA369" s="132"/>
      <c r="CB369" s="135"/>
      <c r="CC369" s="132"/>
      <c r="CD369" s="132"/>
      <c r="CE369" s="136"/>
      <c r="CF369" s="136"/>
      <c r="CG369" s="136"/>
      <c r="CH369" s="135"/>
      <c r="CI369" s="129" t="s">
        <v>701</v>
      </c>
      <c r="CJ369" s="132">
        <v>45001</v>
      </c>
      <c r="CK369" s="132">
        <v>45001</v>
      </c>
      <c r="CL369" s="132"/>
      <c r="CM369" s="132">
        <v>45001</v>
      </c>
      <c r="CN369" s="133">
        <v>100</v>
      </c>
      <c r="CO369" s="132">
        <v>45001</v>
      </c>
      <c r="CP369" s="117"/>
      <c r="CQ369" s="117">
        <v>45014</v>
      </c>
      <c r="CR369" s="117">
        <v>45014</v>
      </c>
      <c r="CS369" s="117"/>
      <c r="CT369" s="117">
        <v>45014</v>
      </c>
      <c r="CU369" s="133">
        <v>100</v>
      </c>
      <c r="CV369" s="117">
        <v>45014</v>
      </c>
      <c r="CW369" s="117" t="s">
        <v>727</v>
      </c>
      <c r="CX369" s="147"/>
      <c r="CY369" s="149"/>
      <c r="CZ369" s="117">
        <v>45001</v>
      </c>
      <c r="DA369" s="117">
        <v>45001</v>
      </c>
      <c r="DB369" s="117"/>
      <c r="DC369" s="117">
        <v>45001</v>
      </c>
      <c r="DD369" s="133">
        <v>100</v>
      </c>
      <c r="DE369" s="117">
        <v>45001</v>
      </c>
      <c r="DF369" s="138"/>
      <c r="DG369" s="138">
        <v>45007</v>
      </c>
      <c r="DH369" s="139" t="s">
        <v>4446</v>
      </c>
      <c r="DI369" s="117">
        <v>45020</v>
      </c>
      <c r="DJ369" s="117">
        <v>45020</v>
      </c>
      <c r="DK369" s="117">
        <v>45020</v>
      </c>
      <c r="DL369" s="117">
        <v>45020</v>
      </c>
      <c r="DM369" s="117"/>
      <c r="DN369" s="117"/>
      <c r="DO369" s="117"/>
      <c r="DP369" s="117"/>
      <c r="DQ369" s="140"/>
      <c r="DR369" s="117"/>
      <c r="DS369" s="117"/>
      <c r="DT369" s="117">
        <v>45054</v>
      </c>
      <c r="DU369" s="117">
        <v>45054</v>
      </c>
      <c r="DV369" s="117"/>
      <c r="DW369" s="117">
        <v>45054</v>
      </c>
      <c r="DX369" s="133">
        <v>100</v>
      </c>
      <c r="DY369" s="117">
        <v>45054</v>
      </c>
      <c r="DZ369" s="117"/>
      <c r="EA369" s="117">
        <v>45043</v>
      </c>
      <c r="EB369" s="117">
        <v>45043</v>
      </c>
      <c r="EC369" s="117"/>
      <c r="ED369" s="117">
        <v>45043</v>
      </c>
      <c r="EE369" s="116">
        <v>100</v>
      </c>
      <c r="EF369" s="117">
        <v>45043</v>
      </c>
      <c r="EG369" s="117" t="s">
        <v>4552</v>
      </c>
      <c r="EH369" s="117">
        <v>45050</v>
      </c>
      <c r="EI369" s="117">
        <v>45050</v>
      </c>
      <c r="EJ369" s="117"/>
      <c r="EK369" s="117">
        <v>45050</v>
      </c>
      <c r="EL369" s="204">
        <v>100</v>
      </c>
      <c r="EM369" s="117">
        <v>45050</v>
      </c>
      <c r="EN369" s="122" t="s">
        <v>4621</v>
      </c>
      <c r="EO369" s="141"/>
      <c r="EP369" s="141"/>
      <c r="EQ369" s="141"/>
      <c r="ER369" s="141"/>
      <c r="ES369" s="141"/>
      <c r="ET369" s="141"/>
      <c r="EU369" s="141"/>
      <c r="EV369" s="117"/>
      <c r="EW369" s="117"/>
      <c r="EX369" s="117"/>
      <c r="EY369" s="117"/>
      <c r="EZ369" s="117"/>
      <c r="FA369" s="117"/>
      <c r="FB369" s="117"/>
      <c r="FC369" s="117"/>
      <c r="FD369" s="117"/>
      <c r="FE369" s="117"/>
      <c r="FF369" s="117"/>
      <c r="FG369" s="133"/>
      <c r="FH369" s="133"/>
      <c r="FI369" s="117"/>
      <c r="FJ369" s="142"/>
      <c r="FK369" s="142"/>
      <c r="FL369" s="143"/>
      <c r="FM369" s="143"/>
      <c r="FN369" s="139"/>
      <c r="FO369" s="142"/>
      <c r="FP369" s="142"/>
      <c r="FQ369" s="143"/>
      <c r="FR369" s="143"/>
      <c r="FS369" s="139"/>
    </row>
    <row r="370" spans="1:175" ht="20.100000000000001" customHeight="1" x14ac:dyDescent="0.5">
      <c r="A370" s="109">
        <v>369</v>
      </c>
      <c r="B370" s="109" t="s">
        <v>3361</v>
      </c>
      <c r="C370" s="109">
        <v>83</v>
      </c>
      <c r="D370" s="367" t="s">
        <v>3372</v>
      </c>
      <c r="E370" s="110" t="s">
        <v>912</v>
      </c>
      <c r="F370" s="110" t="s">
        <v>1302</v>
      </c>
      <c r="G370" s="111" t="s">
        <v>304</v>
      </c>
      <c r="H370" s="110" t="s">
        <v>2906</v>
      </c>
      <c r="I370" s="110" t="s">
        <v>4018</v>
      </c>
      <c r="J370" s="110"/>
      <c r="K370" s="111" t="s">
        <v>4019</v>
      </c>
      <c r="L370" s="111" t="s">
        <v>2837</v>
      </c>
      <c r="M370" s="111" t="s">
        <v>912</v>
      </c>
      <c r="N370" s="111" t="s">
        <v>1306</v>
      </c>
      <c r="O370" s="111" t="s">
        <v>4021</v>
      </c>
      <c r="P370" s="113">
        <v>13.866204</v>
      </c>
      <c r="Q370" s="113">
        <v>102.426391</v>
      </c>
      <c r="R370" s="114" t="s">
        <v>4022</v>
      </c>
      <c r="S370" s="114" t="s">
        <v>4023</v>
      </c>
      <c r="T370" s="115" t="s">
        <v>4024</v>
      </c>
      <c r="U370" s="115" t="s">
        <v>4025</v>
      </c>
      <c r="V370" s="115"/>
      <c r="W370" s="115" t="s">
        <v>4026</v>
      </c>
      <c r="X370" s="115"/>
      <c r="Y370" s="115"/>
      <c r="Z370" s="181"/>
      <c r="AA370" s="181"/>
      <c r="AB370" s="115"/>
      <c r="AC370" s="115"/>
      <c r="AD370" s="312" t="s">
        <v>1775</v>
      </c>
      <c r="AE370" s="166" t="s">
        <v>1776</v>
      </c>
      <c r="AF370" s="117">
        <v>44980</v>
      </c>
      <c r="AG370" s="132">
        <v>44980</v>
      </c>
      <c r="AH370" s="118" t="s">
        <v>691</v>
      </c>
      <c r="AI370" s="118" t="s">
        <v>692</v>
      </c>
      <c r="AJ370" s="145">
        <v>9</v>
      </c>
      <c r="AK370" s="146">
        <v>9</v>
      </c>
      <c r="AL370" s="146">
        <v>2.6</v>
      </c>
      <c r="AM370" s="146">
        <v>81</v>
      </c>
      <c r="AN370" s="147">
        <v>2</v>
      </c>
      <c r="AO370" s="147">
        <v>4</v>
      </c>
      <c r="AP370" s="116" t="s">
        <v>777</v>
      </c>
      <c r="AQ370" s="147"/>
      <c r="AR370" s="147">
        <v>3</v>
      </c>
      <c r="AS370" s="149"/>
      <c r="AT370" s="122">
        <v>44981</v>
      </c>
      <c r="AU370" s="148" t="s">
        <v>1316</v>
      </c>
      <c r="AV370" s="149" t="s">
        <v>696</v>
      </c>
      <c r="AW370" s="150"/>
      <c r="AX370" s="149"/>
      <c r="AY370" s="149"/>
      <c r="AZ370" s="149"/>
      <c r="BA370" s="147" t="s">
        <v>697</v>
      </c>
      <c r="BB370" s="149"/>
      <c r="BC370" s="149"/>
      <c r="BD370" s="150" t="s">
        <v>698</v>
      </c>
      <c r="BE370" s="150"/>
      <c r="BF370" s="150"/>
      <c r="BG370" s="151" t="s">
        <v>699</v>
      </c>
      <c r="BH370" s="151" t="s">
        <v>1964</v>
      </c>
      <c r="BI370" s="151" t="s">
        <v>701</v>
      </c>
      <c r="BJ370" s="152"/>
      <c r="BK370" s="152"/>
      <c r="BL370" s="153"/>
      <c r="BM370" s="154"/>
      <c r="BN370" s="155" t="s">
        <v>4020</v>
      </c>
      <c r="BO370" s="226" t="s">
        <v>4020</v>
      </c>
      <c r="BP370" s="130"/>
      <c r="BQ370" s="116" t="s">
        <v>704</v>
      </c>
      <c r="BR370" s="116"/>
      <c r="BS370" s="132">
        <v>44980</v>
      </c>
      <c r="BT370" s="133">
        <v>100</v>
      </c>
      <c r="BU370" s="132">
        <v>44980</v>
      </c>
      <c r="BV370" s="132"/>
      <c r="BW370" s="132"/>
      <c r="BX370" s="134"/>
      <c r="BY370" s="134"/>
      <c r="BZ370" s="134"/>
      <c r="CA370" s="132"/>
      <c r="CB370" s="135"/>
      <c r="CC370" s="132"/>
      <c r="CD370" s="132"/>
      <c r="CE370" s="136"/>
      <c r="CF370" s="136"/>
      <c r="CG370" s="136"/>
      <c r="CH370" s="135"/>
      <c r="CI370" s="129" t="s">
        <v>701</v>
      </c>
      <c r="CJ370" s="117">
        <v>45008</v>
      </c>
      <c r="CK370" s="117">
        <v>45008</v>
      </c>
      <c r="CL370" s="117"/>
      <c r="CM370" s="117">
        <v>45008</v>
      </c>
      <c r="CN370" s="133">
        <v>100</v>
      </c>
      <c r="CO370" s="117">
        <v>45008</v>
      </c>
      <c r="CP370" s="117"/>
      <c r="CQ370" s="117">
        <v>45038</v>
      </c>
      <c r="CR370" s="117">
        <v>45038</v>
      </c>
      <c r="CS370" s="117"/>
      <c r="CT370" s="117">
        <v>45038</v>
      </c>
      <c r="CU370" s="133">
        <v>100</v>
      </c>
      <c r="CV370" s="117">
        <v>45038</v>
      </c>
      <c r="CW370" s="117"/>
      <c r="CX370" s="147"/>
      <c r="CY370" s="149"/>
      <c r="CZ370" s="117">
        <v>45008</v>
      </c>
      <c r="DA370" s="117">
        <v>45008</v>
      </c>
      <c r="DB370" s="117"/>
      <c r="DC370" s="117">
        <v>45008</v>
      </c>
      <c r="DD370" s="133">
        <v>100</v>
      </c>
      <c r="DE370" s="117">
        <v>45008</v>
      </c>
      <c r="DF370" s="138"/>
      <c r="DG370" s="138">
        <v>45019</v>
      </c>
      <c r="DH370" s="139" t="s">
        <v>4413</v>
      </c>
      <c r="DI370" s="117">
        <v>45041</v>
      </c>
      <c r="DJ370" s="117">
        <v>45041</v>
      </c>
      <c r="DK370" s="117">
        <v>45041</v>
      </c>
      <c r="DL370" s="117">
        <v>45041</v>
      </c>
      <c r="DM370" s="117"/>
      <c r="DN370" s="117"/>
      <c r="DO370" s="117"/>
      <c r="DP370" s="117"/>
      <c r="DQ370" s="140"/>
      <c r="DR370" s="117"/>
      <c r="DS370" s="117"/>
      <c r="DT370" s="117"/>
      <c r="DU370" s="117"/>
      <c r="DV370" s="117"/>
      <c r="DW370" s="117"/>
      <c r="DX370" s="133"/>
      <c r="DY370" s="117"/>
      <c r="DZ370" s="117"/>
      <c r="EA370" s="117">
        <v>45043</v>
      </c>
      <c r="EB370" s="117">
        <v>45043</v>
      </c>
      <c r="EC370" s="117"/>
      <c r="ED370" s="117">
        <v>45043</v>
      </c>
      <c r="EE370" s="116">
        <v>100</v>
      </c>
      <c r="EF370" s="117">
        <v>45043</v>
      </c>
      <c r="EG370" s="117" t="s">
        <v>4622</v>
      </c>
      <c r="EH370" s="117">
        <v>45043</v>
      </c>
      <c r="EI370" s="117">
        <v>45043</v>
      </c>
      <c r="EJ370" s="117">
        <v>45043</v>
      </c>
      <c r="EK370" s="117">
        <v>45044</v>
      </c>
      <c r="EL370" s="116">
        <v>60</v>
      </c>
      <c r="EM370" s="117"/>
      <c r="EN370" s="122" t="s">
        <v>4622</v>
      </c>
      <c r="EO370" s="141"/>
      <c r="EP370" s="141"/>
      <c r="EQ370" s="141"/>
      <c r="ER370" s="141"/>
      <c r="ES370" s="141"/>
      <c r="ET370" s="141"/>
      <c r="EU370" s="141"/>
      <c r="EV370" s="117"/>
      <c r="EW370" s="117"/>
      <c r="EX370" s="117"/>
      <c r="EY370" s="117"/>
      <c r="EZ370" s="117"/>
      <c r="FA370" s="117"/>
      <c r="FB370" s="117"/>
      <c r="FC370" s="117"/>
      <c r="FD370" s="117"/>
      <c r="FE370" s="117"/>
      <c r="FF370" s="117"/>
      <c r="FG370" s="133"/>
      <c r="FH370" s="133"/>
      <c r="FI370" s="117"/>
      <c r="FJ370" s="142"/>
      <c r="FK370" s="142"/>
      <c r="FL370" s="143"/>
      <c r="FM370" s="143"/>
      <c r="FN370" s="139"/>
      <c r="FO370" s="142"/>
      <c r="FP370" s="142"/>
      <c r="FQ370" s="143"/>
      <c r="FR370" s="143"/>
      <c r="FS370" s="139"/>
    </row>
    <row r="371" spans="1:175" ht="20.100000000000001" customHeight="1" x14ac:dyDescent="0.5">
      <c r="A371" s="109">
        <v>370</v>
      </c>
      <c r="B371" s="109" t="s">
        <v>3361</v>
      </c>
      <c r="C371" s="109">
        <v>84</v>
      </c>
      <c r="D371" s="367" t="s">
        <v>3362</v>
      </c>
      <c r="E371" s="110" t="s">
        <v>912</v>
      </c>
      <c r="F371" s="110" t="s">
        <v>1302</v>
      </c>
      <c r="G371" s="111" t="s">
        <v>304</v>
      </c>
      <c r="H371" s="110" t="s">
        <v>1203</v>
      </c>
      <c r="I371" s="110" t="s">
        <v>4027</v>
      </c>
      <c r="J371" s="110"/>
      <c r="K371" s="111" t="s">
        <v>4028</v>
      </c>
      <c r="L371" s="111" t="s">
        <v>2848</v>
      </c>
      <c r="M371" s="111" t="s">
        <v>912</v>
      </c>
      <c r="N371" s="111" t="s">
        <v>1306</v>
      </c>
      <c r="O371" s="111" t="s">
        <v>4029</v>
      </c>
      <c r="P371" s="113">
        <v>13.780725</v>
      </c>
      <c r="Q371" s="113">
        <v>102.17175400000001</v>
      </c>
      <c r="R371" s="114" t="s">
        <v>4030</v>
      </c>
      <c r="S371" s="114" t="s">
        <v>4031</v>
      </c>
      <c r="T371" s="115"/>
      <c r="U371" s="115"/>
      <c r="V371" s="115"/>
      <c r="W371" s="239" t="s">
        <v>4032</v>
      </c>
      <c r="X371" s="239"/>
      <c r="Y371" s="115"/>
      <c r="Z371" s="181"/>
      <c r="AA371" s="181"/>
      <c r="AB371" s="239"/>
      <c r="AC371" s="239"/>
      <c r="AD371" s="166"/>
      <c r="AE371" s="166"/>
      <c r="AF371" s="117" t="s">
        <v>2334</v>
      </c>
      <c r="AG371" s="132"/>
      <c r="AH371" s="116"/>
      <c r="AI371" s="116"/>
      <c r="AJ371" s="145"/>
      <c r="AK371" s="146"/>
      <c r="AL371" s="212"/>
      <c r="AM371" s="146"/>
      <c r="AN371" s="147"/>
      <c r="AO371" s="147"/>
      <c r="AP371" s="116"/>
      <c r="AQ371" s="147"/>
      <c r="AR371" s="147"/>
      <c r="AS371" s="149"/>
      <c r="AT371" s="122"/>
      <c r="AU371" s="294" t="s">
        <v>4033</v>
      </c>
      <c r="AV371" s="149"/>
      <c r="AW371" s="150"/>
      <c r="AX371" s="149"/>
      <c r="AY371" s="149"/>
      <c r="AZ371" s="149"/>
      <c r="BA371" s="149"/>
      <c r="BB371" s="149"/>
      <c r="BC371" s="149"/>
      <c r="BD371" s="150"/>
      <c r="BE371" s="150"/>
      <c r="BF371" s="150"/>
      <c r="BG371" s="151"/>
      <c r="BH371" s="151" t="s">
        <v>1964</v>
      </c>
      <c r="BI371" s="151"/>
      <c r="BJ371" s="152"/>
      <c r="BK371" s="152" t="s">
        <v>2336</v>
      </c>
      <c r="BL371" s="153"/>
      <c r="BM371" s="154"/>
      <c r="BN371" s="155" t="s">
        <v>4029</v>
      </c>
      <c r="BO371" s="226" t="s">
        <v>4029</v>
      </c>
      <c r="BP371" s="130"/>
      <c r="BQ371" s="116" t="s">
        <v>704</v>
      </c>
      <c r="BR371" s="116"/>
      <c r="BS371" s="241">
        <v>44992</v>
      </c>
      <c r="BT371" s="242">
        <v>100</v>
      </c>
      <c r="BU371" s="241">
        <v>44992</v>
      </c>
      <c r="BV371" s="132"/>
      <c r="BW371" s="132"/>
      <c r="BX371" s="134"/>
      <c r="BY371" s="134"/>
      <c r="BZ371" s="134"/>
      <c r="CA371" s="132"/>
      <c r="CB371" s="135"/>
      <c r="CC371" s="132"/>
      <c r="CD371" s="132"/>
      <c r="CE371" s="136"/>
      <c r="CF371" s="136"/>
      <c r="CG371" s="136"/>
      <c r="CH371" s="135"/>
      <c r="CI371" s="129" t="s">
        <v>701</v>
      </c>
      <c r="CJ371" s="117">
        <v>45007</v>
      </c>
      <c r="CK371" s="117">
        <v>45007</v>
      </c>
      <c r="CL371" s="132"/>
      <c r="CM371" s="117">
        <v>45007</v>
      </c>
      <c r="CN371" s="133">
        <v>100</v>
      </c>
      <c r="CO371" s="117">
        <v>45007</v>
      </c>
      <c r="CP371" s="117"/>
      <c r="CQ371" s="137" t="s">
        <v>706</v>
      </c>
      <c r="CR371" s="132"/>
      <c r="CS371" s="117"/>
      <c r="CT371" s="132"/>
      <c r="CU371" s="133"/>
      <c r="CV371" s="137" t="s">
        <v>4382</v>
      </c>
      <c r="CW371" s="117"/>
      <c r="CX371" s="147"/>
      <c r="CY371" s="149"/>
      <c r="CZ371" s="117">
        <v>45007</v>
      </c>
      <c r="DA371" s="117">
        <v>45007</v>
      </c>
      <c r="DB371" s="117"/>
      <c r="DC371" s="117">
        <v>45007</v>
      </c>
      <c r="DD371" s="133">
        <v>100</v>
      </c>
      <c r="DE371" s="117">
        <v>45007</v>
      </c>
      <c r="DF371" s="138"/>
      <c r="DG371" s="138">
        <v>45012</v>
      </c>
      <c r="DH371" s="139" t="s">
        <v>4383</v>
      </c>
      <c r="DI371" s="117">
        <v>45037</v>
      </c>
      <c r="DJ371" s="117">
        <v>45037</v>
      </c>
      <c r="DK371" s="117">
        <v>45037</v>
      </c>
      <c r="DL371" s="117">
        <v>45037</v>
      </c>
      <c r="DM371" s="117"/>
      <c r="DN371" s="117"/>
      <c r="DO371" s="117"/>
      <c r="DP371" s="117"/>
      <c r="DQ371" s="140"/>
      <c r="DR371" s="117"/>
      <c r="DS371" s="117"/>
      <c r="DT371" s="117"/>
      <c r="DU371" s="117"/>
      <c r="DV371" s="117"/>
      <c r="DW371" s="117"/>
      <c r="DX371" s="133"/>
      <c r="DY371" s="117"/>
      <c r="DZ371" s="117"/>
      <c r="EA371" s="117">
        <v>45043</v>
      </c>
      <c r="EB371" s="117">
        <v>45043</v>
      </c>
      <c r="EC371" s="117"/>
      <c r="ED371" s="117">
        <v>45043</v>
      </c>
      <c r="EE371" s="116">
        <v>100</v>
      </c>
      <c r="EF371" s="117">
        <v>45043</v>
      </c>
      <c r="EG371" s="117" t="s">
        <v>4548</v>
      </c>
      <c r="EH371" s="222">
        <v>45053</v>
      </c>
      <c r="EI371" s="222">
        <v>45053</v>
      </c>
      <c r="EJ371" s="222">
        <v>45053</v>
      </c>
      <c r="EK371" s="222">
        <v>45054</v>
      </c>
      <c r="EL371" s="440">
        <v>60</v>
      </c>
      <c r="EM371" s="117"/>
      <c r="EN371" s="122" t="s">
        <v>4699</v>
      </c>
      <c r="EO371" s="141"/>
      <c r="EP371" s="141"/>
      <c r="EQ371" s="141"/>
      <c r="ER371" s="141"/>
      <c r="ES371" s="141"/>
      <c r="ET371" s="141"/>
      <c r="EU371" s="141"/>
      <c r="EV371" s="117"/>
      <c r="EW371" s="117"/>
      <c r="EX371" s="117"/>
      <c r="EY371" s="117"/>
      <c r="EZ371" s="117"/>
      <c r="FA371" s="117"/>
      <c r="FB371" s="117"/>
      <c r="FC371" s="117"/>
      <c r="FD371" s="117"/>
      <c r="FE371" s="117"/>
      <c r="FF371" s="117"/>
      <c r="FG371" s="133"/>
      <c r="FH371" s="133"/>
      <c r="FI371" s="117"/>
      <c r="FJ371" s="142"/>
      <c r="FK371" s="142"/>
      <c r="FL371" s="143"/>
      <c r="FM371" s="143"/>
      <c r="FN371" s="139"/>
      <c r="FO371" s="142"/>
      <c r="FP371" s="142"/>
      <c r="FQ371" s="143"/>
      <c r="FR371" s="143"/>
      <c r="FS371" s="139"/>
    </row>
    <row r="372" spans="1:175" ht="20.100000000000001" customHeight="1" x14ac:dyDescent="0.5">
      <c r="A372" s="109">
        <v>371</v>
      </c>
      <c r="B372" s="109" t="s">
        <v>3361</v>
      </c>
      <c r="C372" s="109">
        <v>85</v>
      </c>
      <c r="D372" s="367" t="s">
        <v>3372</v>
      </c>
      <c r="E372" s="110" t="s">
        <v>912</v>
      </c>
      <c r="F372" s="110" t="s">
        <v>1751</v>
      </c>
      <c r="G372" s="111" t="s">
        <v>329</v>
      </c>
      <c r="H372" s="110" t="s">
        <v>3014</v>
      </c>
      <c r="I372" s="110" t="s">
        <v>4034</v>
      </c>
      <c r="J372" s="110" t="s">
        <v>4623</v>
      </c>
      <c r="K372" s="111" t="s">
        <v>4035</v>
      </c>
      <c r="L372" s="111" t="s">
        <v>2947</v>
      </c>
      <c r="M372" s="111" t="s">
        <v>912</v>
      </c>
      <c r="N372" s="111" t="s">
        <v>682</v>
      </c>
      <c r="O372" s="111" t="s">
        <v>4036</v>
      </c>
      <c r="P372" s="113">
        <v>14.754419</v>
      </c>
      <c r="Q372" s="113">
        <v>100.807917</v>
      </c>
      <c r="R372" s="114" t="s">
        <v>4037</v>
      </c>
      <c r="S372" s="114" t="s">
        <v>4038</v>
      </c>
      <c r="T372" s="115" t="s">
        <v>4039</v>
      </c>
      <c r="U372" s="115" t="s">
        <v>4040</v>
      </c>
      <c r="V372" s="115"/>
      <c r="W372" s="115" t="s">
        <v>4041</v>
      </c>
      <c r="X372" s="115"/>
      <c r="Y372" s="115"/>
      <c r="Z372" s="181"/>
      <c r="AA372" s="181"/>
      <c r="AB372" s="115"/>
      <c r="AC372" s="115"/>
      <c r="AD372" s="166" t="s">
        <v>1775</v>
      </c>
      <c r="AE372" s="166" t="s">
        <v>1776</v>
      </c>
      <c r="AF372" s="117" t="s">
        <v>690</v>
      </c>
      <c r="AG372" s="132">
        <v>44965</v>
      </c>
      <c r="AH372" s="118" t="s">
        <v>691</v>
      </c>
      <c r="AI372" s="118" t="s">
        <v>692</v>
      </c>
      <c r="AJ372" s="145">
        <v>6</v>
      </c>
      <c r="AK372" s="146">
        <v>9</v>
      </c>
      <c r="AL372" s="146">
        <v>3.5</v>
      </c>
      <c r="AM372" s="146">
        <v>54</v>
      </c>
      <c r="AN372" s="147">
        <v>2</v>
      </c>
      <c r="AO372" s="147">
        <v>2</v>
      </c>
      <c r="AP372" s="240" t="s">
        <v>3917</v>
      </c>
      <c r="AQ372" s="147" t="s">
        <v>752</v>
      </c>
      <c r="AR372" s="147">
        <v>1</v>
      </c>
      <c r="AS372" s="149"/>
      <c r="AT372" s="138">
        <v>44967</v>
      </c>
      <c r="AU372" s="294" t="s">
        <v>4042</v>
      </c>
      <c r="AV372" s="234" t="s">
        <v>696</v>
      </c>
      <c r="AW372" s="150"/>
      <c r="AX372" s="147"/>
      <c r="AY372" s="147"/>
      <c r="AZ372" s="147"/>
      <c r="BA372" s="236"/>
      <c r="BB372" s="236" t="s">
        <v>697</v>
      </c>
      <c r="BC372" s="147"/>
      <c r="BD372" s="150" t="s">
        <v>698</v>
      </c>
      <c r="BE372" s="150"/>
      <c r="BF372" s="150"/>
      <c r="BG372" s="237" t="s">
        <v>699</v>
      </c>
      <c r="BH372" s="262" t="s">
        <v>1964</v>
      </c>
      <c r="BI372" s="237" t="s">
        <v>701</v>
      </c>
      <c r="BJ372" s="152"/>
      <c r="BK372" s="152"/>
      <c r="BL372" s="153"/>
      <c r="BM372" s="154"/>
      <c r="BN372" s="111" t="s">
        <v>4036</v>
      </c>
      <c r="BO372" s="319" t="s">
        <v>4036</v>
      </c>
      <c r="BP372" s="317"/>
      <c r="BQ372" s="116" t="s">
        <v>704</v>
      </c>
      <c r="BR372" s="116"/>
      <c r="BS372" s="132">
        <v>44965</v>
      </c>
      <c r="BT372" s="133">
        <v>100</v>
      </c>
      <c r="BU372" s="132">
        <v>44965</v>
      </c>
      <c r="BV372" s="132"/>
      <c r="BW372" s="132"/>
      <c r="BX372" s="134"/>
      <c r="BY372" s="134"/>
      <c r="BZ372" s="134"/>
      <c r="CA372" s="132"/>
      <c r="CB372" s="135"/>
      <c r="CC372" s="132"/>
      <c r="CD372" s="132"/>
      <c r="CE372" s="136"/>
      <c r="CF372" s="136"/>
      <c r="CG372" s="136"/>
      <c r="CH372" s="135"/>
      <c r="CI372" s="129" t="s">
        <v>701</v>
      </c>
      <c r="CJ372" s="132">
        <v>44999</v>
      </c>
      <c r="CK372" s="132">
        <v>44999</v>
      </c>
      <c r="CL372" s="132"/>
      <c r="CM372" s="132">
        <v>44999</v>
      </c>
      <c r="CN372" s="133">
        <v>100</v>
      </c>
      <c r="CO372" s="132">
        <v>44999</v>
      </c>
      <c r="CP372" s="117"/>
      <c r="CQ372" s="132">
        <v>45011</v>
      </c>
      <c r="CR372" s="132">
        <v>45011</v>
      </c>
      <c r="CS372" s="132"/>
      <c r="CT372" s="132">
        <v>45012</v>
      </c>
      <c r="CU372" s="133">
        <v>100</v>
      </c>
      <c r="CV372" s="132">
        <v>45012</v>
      </c>
      <c r="CW372" s="117" t="s">
        <v>727</v>
      </c>
      <c r="CX372" s="147"/>
      <c r="CY372" s="147"/>
      <c r="CZ372" s="117">
        <v>45011</v>
      </c>
      <c r="DA372" s="117">
        <v>45011</v>
      </c>
      <c r="DB372" s="117"/>
      <c r="DC372" s="117">
        <v>45011</v>
      </c>
      <c r="DD372" s="133">
        <v>100</v>
      </c>
      <c r="DE372" s="117">
        <v>45011</v>
      </c>
      <c r="DF372" s="138"/>
      <c r="DG372" s="138">
        <v>45007</v>
      </c>
      <c r="DH372" s="139" t="s">
        <v>4446</v>
      </c>
      <c r="DI372" s="117">
        <v>45016</v>
      </c>
      <c r="DJ372" s="117">
        <v>45016</v>
      </c>
      <c r="DK372" s="117">
        <v>45016</v>
      </c>
      <c r="DL372" s="117">
        <v>45016</v>
      </c>
      <c r="DM372" s="117"/>
      <c r="DN372" s="117"/>
      <c r="DO372" s="117"/>
      <c r="DP372" s="117"/>
      <c r="DQ372" s="140"/>
      <c r="DR372" s="117"/>
      <c r="DS372" s="117"/>
      <c r="DT372" s="117"/>
      <c r="DU372" s="117"/>
      <c r="DV372" s="117"/>
      <c r="DW372" s="117"/>
      <c r="DX372" s="133"/>
      <c r="DY372" s="117"/>
      <c r="DZ372" s="117"/>
      <c r="EA372" s="117">
        <v>45038</v>
      </c>
      <c r="EB372" s="117">
        <v>45038</v>
      </c>
      <c r="EC372" s="117"/>
      <c r="ED372" s="117">
        <v>45038</v>
      </c>
      <c r="EE372" s="116">
        <v>100</v>
      </c>
      <c r="EF372" s="117">
        <v>45038</v>
      </c>
      <c r="EG372" s="117" t="s">
        <v>4465</v>
      </c>
      <c r="EH372" s="117">
        <v>45052</v>
      </c>
      <c r="EI372" s="117">
        <v>45052</v>
      </c>
      <c r="EJ372" s="117">
        <v>45052</v>
      </c>
      <c r="EK372" s="117">
        <v>45053</v>
      </c>
      <c r="EL372" s="116">
        <v>60</v>
      </c>
      <c r="EM372" s="117"/>
      <c r="EN372" s="122" t="s">
        <v>4551</v>
      </c>
      <c r="EO372" s="141"/>
      <c r="EP372" s="141"/>
      <c r="EQ372" s="141"/>
      <c r="ER372" s="141"/>
      <c r="ES372" s="141"/>
      <c r="ET372" s="141"/>
      <c r="EU372" s="141"/>
      <c r="EV372" s="117"/>
      <c r="EW372" s="117"/>
      <c r="EX372" s="117"/>
      <c r="EY372" s="117"/>
      <c r="EZ372" s="117"/>
      <c r="FA372" s="117"/>
      <c r="FB372" s="117"/>
      <c r="FC372" s="117">
        <v>45052</v>
      </c>
      <c r="FD372" s="117">
        <v>45052</v>
      </c>
      <c r="FE372" s="117">
        <v>45052</v>
      </c>
      <c r="FF372" s="117">
        <v>45053</v>
      </c>
      <c r="FG372" s="133">
        <v>70</v>
      </c>
      <c r="FH372" s="133"/>
      <c r="FI372" s="117"/>
      <c r="FJ372" s="142"/>
      <c r="FK372" s="142"/>
      <c r="FL372" s="143">
        <v>243347</v>
      </c>
      <c r="FM372" s="143">
        <v>243347</v>
      </c>
      <c r="FN372" s="139" t="s">
        <v>708</v>
      </c>
      <c r="FO372" s="142"/>
      <c r="FP372" s="142"/>
      <c r="FQ372" s="143">
        <v>243347</v>
      </c>
      <c r="FR372" s="143">
        <v>243347</v>
      </c>
      <c r="FS372" s="139" t="s">
        <v>708</v>
      </c>
    </row>
    <row r="373" spans="1:175" ht="20.100000000000001" customHeight="1" x14ac:dyDescent="0.5">
      <c r="A373" s="109">
        <v>372</v>
      </c>
      <c r="B373" s="109" t="s">
        <v>3361</v>
      </c>
      <c r="C373" s="109">
        <v>86</v>
      </c>
      <c r="D373" s="367" t="s">
        <v>3372</v>
      </c>
      <c r="E373" s="110" t="s">
        <v>912</v>
      </c>
      <c r="F373" s="110" t="s">
        <v>1751</v>
      </c>
      <c r="G373" s="111" t="s">
        <v>329</v>
      </c>
      <c r="H373" s="110" t="s">
        <v>3003</v>
      </c>
      <c r="I373" s="110" t="s">
        <v>4043</v>
      </c>
      <c r="J373" s="110" t="s">
        <v>4044</v>
      </c>
      <c r="K373" s="111" t="s">
        <v>4045</v>
      </c>
      <c r="L373" s="111" t="s">
        <v>2947</v>
      </c>
      <c r="M373" s="111" t="s">
        <v>912</v>
      </c>
      <c r="N373" s="111" t="s">
        <v>682</v>
      </c>
      <c r="O373" s="111" t="s">
        <v>4046</v>
      </c>
      <c r="P373" s="113">
        <v>14.663118000000001</v>
      </c>
      <c r="Q373" s="113">
        <v>100.891848</v>
      </c>
      <c r="R373" s="114" t="s">
        <v>4047</v>
      </c>
      <c r="S373" s="114" t="s">
        <v>4048</v>
      </c>
      <c r="T373" s="115" t="s">
        <v>4049</v>
      </c>
      <c r="U373" s="115" t="s">
        <v>4050</v>
      </c>
      <c r="V373" s="115"/>
      <c r="W373" s="115" t="s">
        <v>4051</v>
      </c>
      <c r="X373" s="115"/>
      <c r="Y373" s="115"/>
      <c r="Z373" s="181"/>
      <c r="AA373" s="181"/>
      <c r="AB373" s="115"/>
      <c r="AC373" s="115"/>
      <c r="AD373" s="166" t="s">
        <v>1775</v>
      </c>
      <c r="AE373" s="166" t="s">
        <v>1776</v>
      </c>
      <c r="AF373" s="117" t="s">
        <v>690</v>
      </c>
      <c r="AG373" s="132">
        <v>44964</v>
      </c>
      <c r="AH373" s="168" t="s">
        <v>691</v>
      </c>
      <c r="AI373" s="118" t="s">
        <v>692</v>
      </c>
      <c r="AJ373" s="145">
        <v>6</v>
      </c>
      <c r="AK373" s="146">
        <v>9</v>
      </c>
      <c r="AL373" s="146">
        <v>3.5</v>
      </c>
      <c r="AM373" s="146">
        <v>54</v>
      </c>
      <c r="AN373" s="147">
        <v>1</v>
      </c>
      <c r="AO373" s="147">
        <v>1</v>
      </c>
      <c r="AP373" s="240" t="s">
        <v>4052</v>
      </c>
      <c r="AQ373" s="147" t="s">
        <v>752</v>
      </c>
      <c r="AR373" s="147">
        <v>3</v>
      </c>
      <c r="AS373" s="147"/>
      <c r="AT373" s="138">
        <v>44964</v>
      </c>
      <c r="AU373" s="294" t="s">
        <v>2974</v>
      </c>
      <c r="AV373" s="234" t="s">
        <v>696</v>
      </c>
      <c r="AW373" s="235"/>
      <c r="AX373" s="236" t="s">
        <v>1057</v>
      </c>
      <c r="AY373" s="236"/>
      <c r="AZ373" s="236"/>
      <c r="BA373" s="236"/>
      <c r="BB373" s="236" t="s">
        <v>697</v>
      </c>
      <c r="BC373" s="236"/>
      <c r="BD373" s="235" t="s">
        <v>698</v>
      </c>
      <c r="BE373" s="235"/>
      <c r="BF373" s="235"/>
      <c r="BG373" s="237" t="s">
        <v>699</v>
      </c>
      <c r="BH373" s="237" t="s">
        <v>1964</v>
      </c>
      <c r="BI373" s="237" t="s">
        <v>701</v>
      </c>
      <c r="BJ373" s="238"/>
      <c r="BK373" s="238"/>
      <c r="BL373" s="153"/>
      <c r="BM373" s="154"/>
      <c r="BN373" s="111" t="s">
        <v>4046</v>
      </c>
      <c r="BO373" s="319" t="s">
        <v>4046</v>
      </c>
      <c r="BP373" s="317"/>
      <c r="BQ373" s="116" t="s">
        <v>704</v>
      </c>
      <c r="BR373" s="116"/>
      <c r="BS373" s="132">
        <v>44964</v>
      </c>
      <c r="BT373" s="133">
        <v>100</v>
      </c>
      <c r="BU373" s="132">
        <v>44964</v>
      </c>
      <c r="BV373" s="132"/>
      <c r="BW373" s="132"/>
      <c r="BX373" s="134"/>
      <c r="BY373" s="134"/>
      <c r="BZ373" s="134"/>
      <c r="CA373" s="132"/>
      <c r="CB373" s="135"/>
      <c r="CC373" s="132"/>
      <c r="CD373" s="132"/>
      <c r="CE373" s="136"/>
      <c r="CF373" s="136"/>
      <c r="CG373" s="136"/>
      <c r="CH373" s="135"/>
      <c r="CI373" s="129" t="s">
        <v>701</v>
      </c>
      <c r="CJ373" s="117">
        <v>44999</v>
      </c>
      <c r="CK373" s="117">
        <v>44999</v>
      </c>
      <c r="CL373" s="132"/>
      <c r="CM373" s="117">
        <v>44999</v>
      </c>
      <c r="CN373" s="133">
        <v>100</v>
      </c>
      <c r="CO373" s="117">
        <v>44999</v>
      </c>
      <c r="CP373" s="117"/>
      <c r="CQ373" s="132">
        <v>45004</v>
      </c>
      <c r="CR373" s="132">
        <v>45004</v>
      </c>
      <c r="CS373" s="132"/>
      <c r="CT373" s="132">
        <v>45005</v>
      </c>
      <c r="CU373" s="133">
        <v>100</v>
      </c>
      <c r="CV373" s="117">
        <v>45005</v>
      </c>
      <c r="CW373" s="117" t="s">
        <v>727</v>
      </c>
      <c r="CX373" s="236" t="s">
        <v>1057</v>
      </c>
      <c r="CY373" s="236"/>
      <c r="CZ373" s="117">
        <v>45009</v>
      </c>
      <c r="DA373" s="117">
        <v>45009</v>
      </c>
      <c r="DB373" s="117"/>
      <c r="DC373" s="117">
        <v>45009</v>
      </c>
      <c r="DD373" s="133">
        <v>100</v>
      </c>
      <c r="DE373" s="117">
        <v>45009</v>
      </c>
      <c r="DF373" s="138"/>
      <c r="DG373" s="138">
        <v>45007</v>
      </c>
      <c r="DH373" s="139" t="s">
        <v>4446</v>
      </c>
      <c r="DI373" s="117">
        <v>45026</v>
      </c>
      <c r="DJ373" s="117">
        <v>45026</v>
      </c>
      <c r="DK373" s="117">
        <v>45026</v>
      </c>
      <c r="DL373" s="117">
        <v>45026</v>
      </c>
      <c r="DM373" s="117"/>
      <c r="DN373" s="117"/>
      <c r="DO373" s="117"/>
      <c r="DP373" s="117"/>
      <c r="DQ373" s="140"/>
      <c r="DR373" s="117"/>
      <c r="DS373" s="117"/>
      <c r="DT373" s="117"/>
      <c r="DU373" s="117"/>
      <c r="DV373" s="117"/>
      <c r="DW373" s="117"/>
      <c r="DX373" s="133"/>
      <c r="DY373" s="117"/>
      <c r="DZ373" s="117"/>
      <c r="EA373" s="117">
        <v>45038</v>
      </c>
      <c r="EB373" s="117">
        <v>45038</v>
      </c>
      <c r="EC373" s="117"/>
      <c r="ED373" s="117">
        <v>45038</v>
      </c>
      <c r="EE373" s="116">
        <v>100</v>
      </c>
      <c r="EF373" s="117">
        <v>45038</v>
      </c>
      <c r="EG373" s="117" t="s">
        <v>4465</v>
      </c>
      <c r="EH373" s="117">
        <v>45049</v>
      </c>
      <c r="EI373" s="117">
        <v>45049</v>
      </c>
      <c r="EJ373" s="117">
        <v>45049</v>
      </c>
      <c r="EK373" s="117">
        <v>45050</v>
      </c>
      <c r="EL373" s="116">
        <v>60</v>
      </c>
      <c r="EM373" s="117"/>
      <c r="EN373" s="122" t="s">
        <v>4624</v>
      </c>
      <c r="EO373" s="141"/>
      <c r="EP373" s="141"/>
      <c r="EQ373" s="141"/>
      <c r="ER373" s="141"/>
      <c r="ES373" s="141"/>
      <c r="ET373" s="141"/>
      <c r="EU373" s="141"/>
      <c r="EV373" s="117"/>
      <c r="EW373" s="117"/>
      <c r="EX373" s="117"/>
      <c r="EY373" s="117"/>
      <c r="EZ373" s="117"/>
      <c r="FA373" s="117"/>
      <c r="FB373" s="117"/>
      <c r="FC373" s="117">
        <v>45051</v>
      </c>
      <c r="FD373" s="117">
        <v>45051</v>
      </c>
      <c r="FE373" s="117">
        <v>45051</v>
      </c>
      <c r="FF373" s="117">
        <v>45052</v>
      </c>
      <c r="FG373" s="133">
        <v>70</v>
      </c>
      <c r="FH373" s="133"/>
      <c r="FI373" s="117"/>
      <c r="FJ373" s="142"/>
      <c r="FK373" s="142"/>
      <c r="FL373" s="143">
        <v>243347</v>
      </c>
      <c r="FM373" s="143">
        <v>243347</v>
      </c>
      <c r="FN373" s="139" t="s">
        <v>708</v>
      </c>
      <c r="FO373" s="142"/>
      <c r="FP373" s="142"/>
      <c r="FQ373" s="143">
        <v>243347</v>
      </c>
      <c r="FR373" s="143">
        <v>243347</v>
      </c>
      <c r="FS373" s="139" t="s">
        <v>708</v>
      </c>
    </row>
    <row r="374" spans="1:175" ht="20.100000000000001" customHeight="1" x14ac:dyDescent="0.5">
      <c r="A374" s="109">
        <v>373</v>
      </c>
      <c r="B374" s="109" t="s">
        <v>3361</v>
      </c>
      <c r="C374" s="109">
        <v>87</v>
      </c>
      <c r="D374" s="367" t="s">
        <v>3362</v>
      </c>
      <c r="E374" s="110" t="s">
        <v>912</v>
      </c>
      <c r="F374" s="110" t="s">
        <v>1751</v>
      </c>
      <c r="G374" s="111" t="s">
        <v>329</v>
      </c>
      <c r="H374" s="110" t="s">
        <v>4053</v>
      </c>
      <c r="I374" s="110" t="s">
        <v>4053</v>
      </c>
      <c r="J374" s="110"/>
      <c r="K374" s="111" t="s">
        <v>4054</v>
      </c>
      <c r="L374" s="111" t="s">
        <v>2977</v>
      </c>
      <c r="M374" s="111" t="s">
        <v>912</v>
      </c>
      <c r="N374" s="111" t="s">
        <v>682</v>
      </c>
      <c r="O374" s="111" t="s">
        <v>4055</v>
      </c>
      <c r="P374" s="113">
        <v>14.846418</v>
      </c>
      <c r="Q374" s="113">
        <v>101.144414</v>
      </c>
      <c r="R374" s="114" t="s">
        <v>4056</v>
      </c>
      <c r="S374" s="114" t="s">
        <v>4057</v>
      </c>
      <c r="T374" s="115" t="s">
        <v>4058</v>
      </c>
      <c r="U374" s="115" t="s">
        <v>4059</v>
      </c>
      <c r="V374" s="115"/>
      <c r="W374" s="115" t="s">
        <v>4060</v>
      </c>
      <c r="X374" s="115"/>
      <c r="Y374" s="115"/>
      <c r="Z374" s="181"/>
      <c r="AA374" s="181"/>
      <c r="AB374" s="115"/>
      <c r="AC374" s="115"/>
      <c r="AD374" s="166" t="s">
        <v>1775</v>
      </c>
      <c r="AE374" s="166" t="s">
        <v>1776</v>
      </c>
      <c r="AF374" s="117" t="s">
        <v>690</v>
      </c>
      <c r="AG374" s="132">
        <v>44965</v>
      </c>
      <c r="AH374" s="118" t="s">
        <v>691</v>
      </c>
      <c r="AI374" s="118" t="s">
        <v>692</v>
      </c>
      <c r="AJ374" s="145">
        <v>10</v>
      </c>
      <c r="AK374" s="146">
        <v>24</v>
      </c>
      <c r="AL374" s="146">
        <v>2.8</v>
      </c>
      <c r="AM374" s="146">
        <v>240</v>
      </c>
      <c r="AN374" s="147">
        <v>1</v>
      </c>
      <c r="AO374" s="147">
        <v>2</v>
      </c>
      <c r="AP374" s="240" t="s">
        <v>816</v>
      </c>
      <c r="AQ374" s="147" t="s">
        <v>1368</v>
      </c>
      <c r="AR374" s="147">
        <v>3</v>
      </c>
      <c r="AS374" s="149"/>
      <c r="AT374" s="138">
        <v>44967</v>
      </c>
      <c r="AU374" s="294" t="s">
        <v>2395</v>
      </c>
      <c r="AV374" s="234" t="s">
        <v>696</v>
      </c>
      <c r="AW374" s="150"/>
      <c r="AX374" s="147"/>
      <c r="AY374" s="147"/>
      <c r="AZ374" s="147"/>
      <c r="BA374" s="236"/>
      <c r="BB374" s="236" t="s">
        <v>697</v>
      </c>
      <c r="BC374" s="236" t="s">
        <v>697</v>
      </c>
      <c r="BD374" s="235"/>
      <c r="BE374" s="235" t="s">
        <v>4061</v>
      </c>
      <c r="BF374" s="158">
        <v>1</v>
      </c>
      <c r="BG374" s="237" t="s">
        <v>699</v>
      </c>
      <c r="BH374" s="237" t="s">
        <v>1964</v>
      </c>
      <c r="BI374" s="237" t="s">
        <v>701</v>
      </c>
      <c r="BJ374" s="238"/>
      <c r="BK374" s="238"/>
      <c r="BL374" s="153"/>
      <c r="BM374" s="154"/>
      <c r="BN374" s="111" t="s">
        <v>4055</v>
      </c>
      <c r="BO374" s="319" t="s">
        <v>4055</v>
      </c>
      <c r="BP374" s="317"/>
      <c r="BQ374" s="116" t="s">
        <v>704</v>
      </c>
      <c r="BR374" s="116"/>
      <c r="BS374" s="132">
        <v>44965</v>
      </c>
      <c r="BT374" s="133">
        <v>100</v>
      </c>
      <c r="BU374" s="132">
        <v>44965</v>
      </c>
      <c r="BV374" s="132"/>
      <c r="BW374" s="132"/>
      <c r="BX374" s="134"/>
      <c r="BY374" s="134"/>
      <c r="BZ374" s="134"/>
      <c r="CA374" s="132"/>
      <c r="CB374" s="135"/>
      <c r="CC374" s="132"/>
      <c r="CD374" s="132"/>
      <c r="CE374" s="136"/>
      <c r="CF374" s="136"/>
      <c r="CG374" s="136"/>
      <c r="CH374" s="135"/>
      <c r="CI374" s="129" t="s">
        <v>701</v>
      </c>
      <c r="CJ374" s="117">
        <v>44999</v>
      </c>
      <c r="CK374" s="117">
        <v>44999</v>
      </c>
      <c r="CL374" s="132"/>
      <c r="CM374" s="117">
        <v>44999</v>
      </c>
      <c r="CN374" s="133">
        <v>100</v>
      </c>
      <c r="CO374" s="117">
        <v>44999</v>
      </c>
      <c r="CP374" s="117"/>
      <c r="CQ374" s="117">
        <v>45035</v>
      </c>
      <c r="CR374" s="117">
        <v>45035</v>
      </c>
      <c r="CS374" s="117"/>
      <c r="CT374" s="117">
        <v>45035</v>
      </c>
      <c r="CU374" s="133">
        <v>100</v>
      </c>
      <c r="CV374" s="117">
        <v>45035</v>
      </c>
      <c r="CW374" s="117" t="s">
        <v>2655</v>
      </c>
      <c r="CX374" s="147"/>
      <c r="CY374" s="147"/>
      <c r="CZ374" s="117">
        <v>45002</v>
      </c>
      <c r="DA374" s="117">
        <v>45002</v>
      </c>
      <c r="DB374" s="117"/>
      <c r="DC374" s="117">
        <v>45002</v>
      </c>
      <c r="DD374" s="133">
        <v>100</v>
      </c>
      <c r="DE374" s="117">
        <v>45002</v>
      </c>
      <c r="DF374" s="138"/>
      <c r="DG374" s="138">
        <v>45019</v>
      </c>
      <c r="DH374" s="139" t="s">
        <v>4413</v>
      </c>
      <c r="DI374" s="117">
        <v>45036</v>
      </c>
      <c r="DJ374" s="117">
        <v>45036</v>
      </c>
      <c r="DK374" s="117">
        <v>45036</v>
      </c>
      <c r="DL374" s="117">
        <v>45036</v>
      </c>
      <c r="DM374" s="117">
        <v>45036</v>
      </c>
      <c r="DN374" s="117">
        <v>45036</v>
      </c>
      <c r="DO374" s="117"/>
      <c r="DP374" s="117">
        <v>45036</v>
      </c>
      <c r="DQ374" s="133">
        <v>100</v>
      </c>
      <c r="DR374" s="117">
        <v>45036</v>
      </c>
      <c r="DS374" s="117"/>
      <c r="DT374" s="117">
        <v>45036</v>
      </c>
      <c r="DU374" s="117">
        <v>45036</v>
      </c>
      <c r="DV374" s="117"/>
      <c r="DW374" s="117">
        <v>45036</v>
      </c>
      <c r="DX374" s="133">
        <v>100</v>
      </c>
      <c r="DY374" s="117">
        <v>45036</v>
      </c>
      <c r="DZ374" s="117"/>
      <c r="EA374" s="117">
        <v>45045</v>
      </c>
      <c r="EB374" s="117">
        <v>45045</v>
      </c>
      <c r="EC374" s="117"/>
      <c r="ED374" s="117">
        <v>45045</v>
      </c>
      <c r="EE374" s="116">
        <v>100</v>
      </c>
      <c r="EF374" s="117">
        <v>45045</v>
      </c>
      <c r="EG374" s="117" t="s">
        <v>4567</v>
      </c>
      <c r="EH374" s="117">
        <v>45052</v>
      </c>
      <c r="EI374" s="117">
        <v>45052</v>
      </c>
      <c r="EJ374" s="117">
        <v>45052</v>
      </c>
      <c r="EK374" s="117">
        <v>45053</v>
      </c>
      <c r="EL374" s="116">
        <v>60</v>
      </c>
      <c r="EM374" s="117"/>
      <c r="EN374" s="122" t="s">
        <v>4625</v>
      </c>
      <c r="EO374" s="141"/>
      <c r="EP374" s="141"/>
      <c r="EQ374" s="141"/>
      <c r="ER374" s="141"/>
      <c r="ES374" s="141"/>
      <c r="ET374" s="141"/>
      <c r="EU374" s="141"/>
      <c r="EV374" s="117"/>
      <c r="EW374" s="117"/>
      <c r="EX374" s="117"/>
      <c r="EY374" s="117"/>
      <c r="EZ374" s="117"/>
      <c r="FA374" s="117"/>
      <c r="FB374" s="117"/>
      <c r="FC374" s="117"/>
      <c r="FD374" s="117"/>
      <c r="FE374" s="117"/>
      <c r="FF374" s="117"/>
      <c r="FG374" s="133"/>
      <c r="FH374" s="133"/>
      <c r="FI374" s="117"/>
      <c r="FJ374" s="142"/>
      <c r="FK374" s="142"/>
      <c r="FL374" s="143">
        <v>243341</v>
      </c>
      <c r="FM374" s="143">
        <v>243341</v>
      </c>
      <c r="FN374" s="139" t="s">
        <v>708</v>
      </c>
      <c r="FO374" s="142"/>
      <c r="FP374" s="142"/>
      <c r="FQ374" s="143">
        <v>243341</v>
      </c>
      <c r="FR374" s="143">
        <v>243341</v>
      </c>
      <c r="FS374" s="139" t="s">
        <v>708</v>
      </c>
    </row>
    <row r="375" spans="1:175" ht="20.100000000000001" customHeight="1" x14ac:dyDescent="0.5">
      <c r="A375" s="109">
        <v>374</v>
      </c>
      <c r="B375" s="109" t="s">
        <v>3361</v>
      </c>
      <c r="C375" s="109">
        <v>88</v>
      </c>
      <c r="D375" s="367" t="s">
        <v>3372</v>
      </c>
      <c r="E375" s="110" t="s">
        <v>912</v>
      </c>
      <c r="F375" s="110" t="s">
        <v>1751</v>
      </c>
      <c r="G375" s="111" t="s">
        <v>329</v>
      </c>
      <c r="H375" s="110" t="s">
        <v>4062</v>
      </c>
      <c r="I375" s="110" t="s">
        <v>4063</v>
      </c>
      <c r="J375" s="110" t="s">
        <v>4064</v>
      </c>
      <c r="K375" s="111" t="s">
        <v>4065</v>
      </c>
      <c r="L375" s="111" t="s">
        <v>1550</v>
      </c>
      <c r="M375" s="111" t="s">
        <v>912</v>
      </c>
      <c r="N375" s="111" t="s">
        <v>682</v>
      </c>
      <c r="O375" s="111" t="s">
        <v>4066</v>
      </c>
      <c r="P375" s="113">
        <v>14.406897000000001</v>
      </c>
      <c r="Q375" s="113">
        <v>101.100927</v>
      </c>
      <c r="R375" s="285" t="s">
        <v>4067</v>
      </c>
      <c r="S375" s="281" t="s">
        <v>4068</v>
      </c>
      <c r="T375" s="115" t="s">
        <v>4069</v>
      </c>
      <c r="U375" s="115" t="s">
        <v>4070</v>
      </c>
      <c r="V375" s="115"/>
      <c r="W375" s="115" t="s">
        <v>4071</v>
      </c>
      <c r="X375" s="115"/>
      <c r="Y375" s="115"/>
      <c r="Z375" s="181"/>
      <c r="AA375" s="181"/>
      <c r="AB375" s="115"/>
      <c r="AC375" s="115"/>
      <c r="AD375" s="166" t="s">
        <v>1775</v>
      </c>
      <c r="AE375" s="166" t="s">
        <v>1776</v>
      </c>
      <c r="AF375" s="117" t="s">
        <v>690</v>
      </c>
      <c r="AG375" s="132">
        <v>44963</v>
      </c>
      <c r="AH375" s="168" t="s">
        <v>691</v>
      </c>
      <c r="AI375" s="118" t="s">
        <v>692</v>
      </c>
      <c r="AJ375" s="145">
        <v>6</v>
      </c>
      <c r="AK375" s="146">
        <v>9</v>
      </c>
      <c r="AL375" s="146">
        <v>3.2</v>
      </c>
      <c r="AM375" s="146">
        <v>54</v>
      </c>
      <c r="AN375" s="147">
        <v>1</v>
      </c>
      <c r="AO375" s="147">
        <v>1</v>
      </c>
      <c r="AP375" s="240" t="s">
        <v>1142</v>
      </c>
      <c r="AQ375" s="301"/>
      <c r="AR375" s="147">
        <v>3</v>
      </c>
      <c r="AS375" s="147"/>
      <c r="AT375" s="138">
        <v>44964</v>
      </c>
      <c r="AU375" s="294" t="s">
        <v>2955</v>
      </c>
      <c r="AV375" s="234" t="s">
        <v>696</v>
      </c>
      <c r="AW375" s="235"/>
      <c r="AX375" s="236"/>
      <c r="AY375" s="236"/>
      <c r="AZ375" s="236"/>
      <c r="BA375" s="236"/>
      <c r="BB375" s="236" t="s">
        <v>697</v>
      </c>
      <c r="BC375" s="236" t="s">
        <v>697</v>
      </c>
      <c r="BD375" s="235" t="s">
        <v>698</v>
      </c>
      <c r="BE375" s="235"/>
      <c r="BF375" s="235"/>
      <c r="BG375" s="237" t="s">
        <v>699</v>
      </c>
      <c r="BH375" s="237" t="s">
        <v>1964</v>
      </c>
      <c r="BI375" s="237" t="s">
        <v>701</v>
      </c>
      <c r="BJ375" s="238"/>
      <c r="BK375" s="238"/>
      <c r="BL375" s="153"/>
      <c r="BM375" s="154"/>
      <c r="BN375" s="111" t="s">
        <v>4066</v>
      </c>
      <c r="BO375" s="319" t="s">
        <v>4066</v>
      </c>
      <c r="BP375" s="317"/>
      <c r="BQ375" s="116" t="s">
        <v>704</v>
      </c>
      <c r="BR375" s="116"/>
      <c r="BS375" s="132">
        <v>44963</v>
      </c>
      <c r="BT375" s="133">
        <v>100</v>
      </c>
      <c r="BU375" s="132">
        <v>44963</v>
      </c>
      <c r="BV375" s="132"/>
      <c r="BW375" s="132"/>
      <c r="BX375" s="134"/>
      <c r="BY375" s="134"/>
      <c r="BZ375" s="134"/>
      <c r="CA375" s="132"/>
      <c r="CB375" s="135"/>
      <c r="CC375" s="132"/>
      <c r="CD375" s="132"/>
      <c r="CE375" s="136"/>
      <c r="CF375" s="136"/>
      <c r="CG375" s="136"/>
      <c r="CH375" s="135"/>
      <c r="CI375" s="129" t="s">
        <v>701</v>
      </c>
      <c r="CJ375" s="132">
        <v>45014</v>
      </c>
      <c r="CK375" s="132">
        <v>45014</v>
      </c>
      <c r="CL375" s="132"/>
      <c r="CM375" s="132">
        <v>45014</v>
      </c>
      <c r="CN375" s="133">
        <v>100</v>
      </c>
      <c r="CO375" s="132">
        <v>45014</v>
      </c>
      <c r="CP375" s="117"/>
      <c r="CQ375" s="132">
        <v>45009</v>
      </c>
      <c r="CR375" s="132">
        <v>45009</v>
      </c>
      <c r="CS375" s="132"/>
      <c r="CT375" s="132">
        <v>45010</v>
      </c>
      <c r="CU375" s="133">
        <v>100</v>
      </c>
      <c r="CV375" s="117">
        <v>45014</v>
      </c>
      <c r="CW375" s="117" t="s">
        <v>727</v>
      </c>
      <c r="CX375" s="236"/>
      <c r="CY375" s="236"/>
      <c r="CZ375" s="117">
        <v>45020</v>
      </c>
      <c r="DA375" s="117">
        <v>45020</v>
      </c>
      <c r="DB375" s="117"/>
      <c r="DC375" s="117">
        <v>45020</v>
      </c>
      <c r="DD375" s="133">
        <v>100</v>
      </c>
      <c r="DE375" s="117">
        <v>45020</v>
      </c>
      <c r="DF375" s="138"/>
      <c r="DG375" s="138">
        <v>45019</v>
      </c>
      <c r="DH375" s="139" t="s">
        <v>4413</v>
      </c>
      <c r="DI375" s="117">
        <v>45040</v>
      </c>
      <c r="DJ375" s="117">
        <v>45040</v>
      </c>
      <c r="DK375" s="117">
        <v>45040</v>
      </c>
      <c r="DL375" s="117">
        <v>45040</v>
      </c>
      <c r="DM375" s="117"/>
      <c r="DN375" s="117"/>
      <c r="DO375" s="117"/>
      <c r="DP375" s="117"/>
      <c r="DQ375" s="140"/>
      <c r="DR375" s="117"/>
      <c r="DS375" s="117"/>
      <c r="DT375" s="117"/>
      <c r="DU375" s="117"/>
      <c r="DV375" s="117"/>
      <c r="DW375" s="117"/>
      <c r="DX375" s="133"/>
      <c r="DY375" s="117"/>
      <c r="DZ375" s="117"/>
      <c r="EA375" s="117">
        <v>45041</v>
      </c>
      <c r="EB375" s="117">
        <v>45041</v>
      </c>
      <c r="EC375" s="117"/>
      <c r="ED375" s="117">
        <v>45041</v>
      </c>
      <c r="EE375" s="116">
        <v>100</v>
      </c>
      <c r="EF375" s="117">
        <v>45041</v>
      </c>
      <c r="EG375" s="117" t="s">
        <v>1044</v>
      </c>
      <c r="EH375" s="117">
        <v>45041</v>
      </c>
      <c r="EI375" s="117">
        <v>45041</v>
      </c>
      <c r="EJ375" s="117"/>
      <c r="EK375" s="117">
        <v>45041</v>
      </c>
      <c r="EL375" s="116">
        <v>100</v>
      </c>
      <c r="EM375" s="117">
        <v>45041</v>
      </c>
      <c r="EN375" s="122" t="s">
        <v>1044</v>
      </c>
      <c r="EO375" s="141"/>
      <c r="EP375" s="141"/>
      <c r="EQ375" s="141"/>
      <c r="ER375" s="141"/>
      <c r="ES375" s="141"/>
      <c r="ET375" s="141"/>
      <c r="EU375" s="141"/>
      <c r="EV375" s="117"/>
      <c r="EW375" s="117"/>
      <c r="EX375" s="117"/>
      <c r="EY375" s="117"/>
      <c r="EZ375" s="117"/>
      <c r="FA375" s="117"/>
      <c r="FB375" s="117"/>
      <c r="FC375" s="117">
        <v>45056</v>
      </c>
      <c r="FD375" s="117">
        <v>45056</v>
      </c>
      <c r="FE375" s="117">
        <v>45056</v>
      </c>
      <c r="FF375" s="117">
        <v>45057</v>
      </c>
      <c r="FG375" s="133">
        <v>70</v>
      </c>
      <c r="FH375" s="133"/>
      <c r="FI375" s="117"/>
      <c r="FJ375" s="142"/>
      <c r="FK375" s="142"/>
      <c r="FL375" s="143">
        <v>243350</v>
      </c>
      <c r="FM375" s="143">
        <v>243350</v>
      </c>
      <c r="FN375" s="139" t="s">
        <v>708</v>
      </c>
      <c r="FO375" s="142"/>
      <c r="FP375" s="142"/>
      <c r="FQ375" s="143">
        <v>243350</v>
      </c>
      <c r="FR375" s="143">
        <v>243350</v>
      </c>
      <c r="FS375" s="157" t="s">
        <v>729</v>
      </c>
    </row>
    <row r="376" spans="1:175" ht="20.100000000000001" customHeight="1" x14ac:dyDescent="0.5">
      <c r="A376" s="109">
        <v>375</v>
      </c>
      <c r="B376" s="109" t="s">
        <v>3361</v>
      </c>
      <c r="C376" s="109">
        <v>89</v>
      </c>
      <c r="D376" s="367" t="s">
        <v>3372</v>
      </c>
      <c r="E376" s="110" t="s">
        <v>912</v>
      </c>
      <c r="F376" s="110" t="s">
        <v>1751</v>
      </c>
      <c r="G376" s="111" t="s">
        <v>329</v>
      </c>
      <c r="H376" s="110" t="s">
        <v>4053</v>
      </c>
      <c r="I376" s="110" t="s">
        <v>4053</v>
      </c>
      <c r="J376" s="110"/>
      <c r="K376" s="111" t="s">
        <v>4072</v>
      </c>
      <c r="L376" s="111" t="s">
        <v>1550</v>
      </c>
      <c r="M376" s="111" t="s">
        <v>912</v>
      </c>
      <c r="N376" s="111" t="s">
        <v>682</v>
      </c>
      <c r="O376" s="111" t="s">
        <v>4073</v>
      </c>
      <c r="P376" s="113">
        <v>14.842836999999999</v>
      </c>
      <c r="Q376" s="113">
        <v>101.131901</v>
      </c>
      <c r="R376" s="114" t="s">
        <v>4074</v>
      </c>
      <c r="S376" s="114" t="s">
        <v>4075</v>
      </c>
      <c r="T376" s="115" t="s">
        <v>4076</v>
      </c>
      <c r="U376" s="115" t="s">
        <v>4077</v>
      </c>
      <c r="V376" s="115"/>
      <c r="W376" s="115" t="s">
        <v>4078</v>
      </c>
      <c r="X376" s="115"/>
      <c r="Y376" s="115"/>
      <c r="Z376" s="181"/>
      <c r="AA376" s="181"/>
      <c r="AB376" s="115"/>
      <c r="AC376" s="115"/>
      <c r="AD376" s="166" t="s">
        <v>1775</v>
      </c>
      <c r="AE376" s="166" t="s">
        <v>1776</v>
      </c>
      <c r="AF376" s="117" t="s">
        <v>690</v>
      </c>
      <c r="AG376" s="132">
        <v>44965</v>
      </c>
      <c r="AH376" s="118" t="s">
        <v>691</v>
      </c>
      <c r="AI376" s="118" t="s">
        <v>692</v>
      </c>
      <c r="AJ376" s="145">
        <v>6</v>
      </c>
      <c r="AK376" s="146">
        <v>9</v>
      </c>
      <c r="AL376" s="146">
        <v>3.5</v>
      </c>
      <c r="AM376" s="146">
        <v>54</v>
      </c>
      <c r="AN376" s="147">
        <v>1</v>
      </c>
      <c r="AO376" s="147">
        <v>2</v>
      </c>
      <c r="AP376" s="240" t="s">
        <v>4079</v>
      </c>
      <c r="AQ376" s="301"/>
      <c r="AR376" s="147">
        <v>3</v>
      </c>
      <c r="AS376" s="149"/>
      <c r="AT376" s="138">
        <v>44967</v>
      </c>
      <c r="AU376" s="294" t="s">
        <v>4080</v>
      </c>
      <c r="AV376" s="234" t="s">
        <v>696</v>
      </c>
      <c r="AW376" s="235" t="s">
        <v>1584</v>
      </c>
      <c r="AX376" s="147"/>
      <c r="AY376" s="147"/>
      <c r="AZ376" s="147"/>
      <c r="BA376" s="236"/>
      <c r="BB376" s="236" t="s">
        <v>697</v>
      </c>
      <c r="BC376" s="147"/>
      <c r="BD376" s="235" t="s">
        <v>698</v>
      </c>
      <c r="BE376" s="150"/>
      <c r="BF376" s="150"/>
      <c r="BG376" s="237" t="s">
        <v>699</v>
      </c>
      <c r="BH376" s="237" t="s">
        <v>1964</v>
      </c>
      <c r="BI376" s="237" t="s">
        <v>701</v>
      </c>
      <c r="BJ376" s="152"/>
      <c r="BK376" s="152"/>
      <c r="BL376" s="153"/>
      <c r="BM376" s="154"/>
      <c r="BN376" s="111" t="s">
        <v>4073</v>
      </c>
      <c r="BO376" s="319" t="s">
        <v>4073</v>
      </c>
      <c r="BP376" s="317"/>
      <c r="BQ376" s="116" t="s">
        <v>704</v>
      </c>
      <c r="BR376" s="116"/>
      <c r="BS376" s="132">
        <v>44965</v>
      </c>
      <c r="BT376" s="133">
        <v>100</v>
      </c>
      <c r="BU376" s="132">
        <v>44965</v>
      </c>
      <c r="BV376" s="132"/>
      <c r="BW376" s="132"/>
      <c r="BX376" s="134"/>
      <c r="BY376" s="134"/>
      <c r="BZ376" s="134"/>
      <c r="CA376" s="132"/>
      <c r="CB376" s="135"/>
      <c r="CC376" s="132"/>
      <c r="CD376" s="132"/>
      <c r="CE376" s="136"/>
      <c r="CF376" s="136"/>
      <c r="CG376" s="136"/>
      <c r="CH376" s="135"/>
      <c r="CI376" s="129" t="s">
        <v>701</v>
      </c>
      <c r="CJ376" s="117">
        <v>44992</v>
      </c>
      <c r="CK376" s="117">
        <v>44992</v>
      </c>
      <c r="CL376" s="132"/>
      <c r="CM376" s="117">
        <v>44992</v>
      </c>
      <c r="CN376" s="133">
        <v>100</v>
      </c>
      <c r="CO376" s="117">
        <v>44992</v>
      </c>
      <c r="CP376" s="117"/>
      <c r="CQ376" s="132">
        <v>45014</v>
      </c>
      <c r="CR376" s="132">
        <v>45014</v>
      </c>
      <c r="CS376" s="132">
        <v>45014</v>
      </c>
      <c r="CT376" s="132">
        <v>45015</v>
      </c>
      <c r="CU376" s="133">
        <v>100</v>
      </c>
      <c r="CV376" s="132">
        <v>45015</v>
      </c>
      <c r="CW376" s="117" t="s">
        <v>727</v>
      </c>
      <c r="CX376" s="147"/>
      <c r="CY376" s="147"/>
      <c r="CZ376" s="117">
        <v>44992</v>
      </c>
      <c r="DA376" s="117">
        <v>44992</v>
      </c>
      <c r="DB376" s="117"/>
      <c r="DC376" s="117">
        <v>44993</v>
      </c>
      <c r="DD376" s="133">
        <v>100</v>
      </c>
      <c r="DE376" s="117">
        <v>44993</v>
      </c>
      <c r="DF376" s="138"/>
      <c r="DG376" s="138">
        <v>45007</v>
      </c>
      <c r="DH376" s="139" t="s">
        <v>4446</v>
      </c>
      <c r="DI376" s="117">
        <v>45021</v>
      </c>
      <c r="DJ376" s="117">
        <v>45021</v>
      </c>
      <c r="DK376" s="117">
        <v>45021</v>
      </c>
      <c r="DL376" s="117">
        <v>45021</v>
      </c>
      <c r="DM376" s="117">
        <v>45037</v>
      </c>
      <c r="DN376" s="117">
        <v>45037</v>
      </c>
      <c r="DO376" s="117"/>
      <c r="DP376" s="117">
        <v>45037</v>
      </c>
      <c r="DQ376" s="133">
        <v>100</v>
      </c>
      <c r="DR376" s="117">
        <v>45037</v>
      </c>
      <c r="DS376" s="117"/>
      <c r="DT376" s="117">
        <v>45037</v>
      </c>
      <c r="DU376" s="117">
        <v>45037</v>
      </c>
      <c r="DV376" s="117"/>
      <c r="DW376" s="117">
        <v>45037</v>
      </c>
      <c r="DX376" s="133">
        <v>100</v>
      </c>
      <c r="DY376" s="117">
        <v>45037</v>
      </c>
      <c r="DZ376" s="117"/>
      <c r="EA376" s="117">
        <v>45038</v>
      </c>
      <c r="EB376" s="117">
        <v>45038</v>
      </c>
      <c r="EC376" s="117"/>
      <c r="ED376" s="117">
        <v>45038</v>
      </c>
      <c r="EE376" s="116">
        <v>100</v>
      </c>
      <c r="EF376" s="117">
        <v>45038</v>
      </c>
      <c r="EG376" s="117" t="s">
        <v>4465</v>
      </c>
      <c r="EH376" s="117">
        <v>45052</v>
      </c>
      <c r="EI376" s="117">
        <v>45052</v>
      </c>
      <c r="EJ376" s="117">
        <v>45052</v>
      </c>
      <c r="EK376" s="117">
        <v>45053</v>
      </c>
      <c r="EL376" s="116">
        <v>60</v>
      </c>
      <c r="EM376" s="117"/>
      <c r="EN376" s="122" t="s">
        <v>4626</v>
      </c>
      <c r="EO376" s="141"/>
      <c r="EP376" s="141"/>
      <c r="EQ376" s="141"/>
      <c r="ER376" s="141"/>
      <c r="ES376" s="141"/>
      <c r="ET376" s="141"/>
      <c r="EU376" s="141"/>
      <c r="EV376" s="117"/>
      <c r="EW376" s="117"/>
      <c r="EX376" s="117"/>
      <c r="EY376" s="117"/>
      <c r="EZ376" s="117"/>
      <c r="FA376" s="117"/>
      <c r="FB376" s="117"/>
      <c r="FC376" s="117"/>
      <c r="FD376" s="117"/>
      <c r="FE376" s="117"/>
      <c r="FF376" s="117"/>
      <c r="FG376" s="133"/>
      <c r="FH376" s="133"/>
      <c r="FI376" s="117"/>
      <c r="FJ376" s="142"/>
      <c r="FK376" s="142"/>
      <c r="FL376" s="143"/>
      <c r="FM376" s="143"/>
      <c r="FN376" s="139"/>
      <c r="FO376" s="142"/>
      <c r="FP376" s="142"/>
      <c r="FQ376" s="143"/>
      <c r="FR376" s="143"/>
      <c r="FS376" s="139"/>
    </row>
    <row r="377" spans="1:175" ht="20.100000000000001" customHeight="1" x14ac:dyDescent="0.5">
      <c r="A377" s="109">
        <v>376</v>
      </c>
      <c r="B377" s="109" t="s">
        <v>3361</v>
      </c>
      <c r="C377" s="109">
        <v>90</v>
      </c>
      <c r="D377" s="367" t="s">
        <v>3372</v>
      </c>
      <c r="E377" s="110" t="s">
        <v>912</v>
      </c>
      <c r="F377" s="110" t="s">
        <v>1561</v>
      </c>
      <c r="G377" s="111" t="s">
        <v>339</v>
      </c>
      <c r="H377" s="110" t="s">
        <v>4081</v>
      </c>
      <c r="I377" s="110" t="s">
        <v>1479</v>
      </c>
      <c r="J377" s="110" t="s">
        <v>4082</v>
      </c>
      <c r="K377" s="111" t="s">
        <v>4083</v>
      </c>
      <c r="L377" s="111" t="s">
        <v>3124</v>
      </c>
      <c r="M377" s="111" t="s">
        <v>912</v>
      </c>
      <c r="N377" s="111" t="s">
        <v>1565</v>
      </c>
      <c r="O377" s="111" t="s">
        <v>4084</v>
      </c>
      <c r="P377" s="113">
        <v>14.817042000000001</v>
      </c>
      <c r="Q377" s="113">
        <v>100.366416</v>
      </c>
      <c r="R377" s="114" t="s">
        <v>4085</v>
      </c>
      <c r="S377" s="114" t="s">
        <v>4086</v>
      </c>
      <c r="T377" s="115" t="s">
        <v>4087</v>
      </c>
      <c r="U377" s="115" t="s">
        <v>4088</v>
      </c>
      <c r="V377" s="115"/>
      <c r="W377" s="115" t="s">
        <v>4089</v>
      </c>
      <c r="X377" s="115"/>
      <c r="Y377" s="115"/>
      <c r="Z377" s="181"/>
      <c r="AA377" s="181"/>
      <c r="AB377" s="115"/>
      <c r="AC377" s="115"/>
      <c r="AD377" s="166" t="s">
        <v>1313</v>
      </c>
      <c r="AE377" s="166" t="s">
        <v>1314</v>
      </c>
      <c r="AF377" s="117" t="s">
        <v>690</v>
      </c>
      <c r="AG377" s="117">
        <v>44967</v>
      </c>
      <c r="AH377" s="118" t="s">
        <v>691</v>
      </c>
      <c r="AI377" s="118" t="s">
        <v>692</v>
      </c>
      <c r="AJ377" s="145">
        <v>6</v>
      </c>
      <c r="AK377" s="146">
        <v>9</v>
      </c>
      <c r="AL377" s="146">
        <v>4</v>
      </c>
      <c r="AM377" s="146">
        <v>54</v>
      </c>
      <c r="AN377" s="147">
        <v>1</v>
      </c>
      <c r="AO377" s="147">
        <v>1</v>
      </c>
      <c r="AP377" s="116" t="s">
        <v>4090</v>
      </c>
      <c r="AQ377" s="147" t="s">
        <v>1368</v>
      </c>
      <c r="AR377" s="147">
        <v>3</v>
      </c>
      <c r="AS377" s="149"/>
      <c r="AT377" s="138">
        <v>44970</v>
      </c>
      <c r="AU377" s="148" t="s">
        <v>1316</v>
      </c>
      <c r="AV377" s="149" t="s">
        <v>725</v>
      </c>
      <c r="AW377" s="150"/>
      <c r="AX377" s="147"/>
      <c r="AY377" s="147"/>
      <c r="AZ377" s="147"/>
      <c r="BA377" s="147"/>
      <c r="BB377" s="147" t="s">
        <v>697</v>
      </c>
      <c r="BC377" s="147"/>
      <c r="BD377" s="235" t="s">
        <v>698</v>
      </c>
      <c r="BE377" s="150"/>
      <c r="BF377" s="150"/>
      <c r="BG377" s="237" t="s">
        <v>699</v>
      </c>
      <c r="BH377" s="237" t="s">
        <v>1964</v>
      </c>
      <c r="BI377" s="237" t="s">
        <v>701</v>
      </c>
      <c r="BJ377" s="152"/>
      <c r="BK377" s="152"/>
      <c r="BL377" s="153"/>
      <c r="BM377" s="154"/>
      <c r="BN377" s="111" t="s">
        <v>4084</v>
      </c>
      <c r="BO377" s="226" t="s">
        <v>4084</v>
      </c>
      <c r="BP377" s="130"/>
      <c r="BQ377" s="116" t="s">
        <v>704</v>
      </c>
      <c r="BR377" s="116"/>
      <c r="BS377" s="132">
        <v>44967</v>
      </c>
      <c r="BT377" s="133">
        <v>100</v>
      </c>
      <c r="BU377" s="132">
        <v>44967</v>
      </c>
      <c r="BV377" s="132"/>
      <c r="BW377" s="132"/>
      <c r="BX377" s="134"/>
      <c r="BY377" s="134"/>
      <c r="BZ377" s="134"/>
      <c r="CA377" s="132"/>
      <c r="CB377" s="135"/>
      <c r="CC377" s="132"/>
      <c r="CD377" s="132"/>
      <c r="CE377" s="136"/>
      <c r="CF377" s="136"/>
      <c r="CG377" s="136"/>
      <c r="CH377" s="135"/>
      <c r="CI377" s="129" t="s">
        <v>701</v>
      </c>
      <c r="CJ377" s="132">
        <v>44986</v>
      </c>
      <c r="CK377" s="132">
        <v>44986</v>
      </c>
      <c r="CL377" s="132"/>
      <c r="CM377" s="132">
        <v>44986</v>
      </c>
      <c r="CN377" s="133">
        <v>100</v>
      </c>
      <c r="CO377" s="132">
        <v>44986</v>
      </c>
      <c r="CP377" s="132"/>
      <c r="CQ377" s="137" t="s">
        <v>706</v>
      </c>
      <c r="CR377" s="132"/>
      <c r="CS377" s="117"/>
      <c r="CT377" s="132"/>
      <c r="CU377" s="133"/>
      <c r="CV377" s="137" t="s">
        <v>4382</v>
      </c>
      <c r="CW377" s="117"/>
      <c r="CX377" s="147"/>
      <c r="CY377" s="147"/>
      <c r="CZ377" s="117">
        <v>45015</v>
      </c>
      <c r="DA377" s="117">
        <v>45015</v>
      </c>
      <c r="DB377" s="117"/>
      <c r="DC377" s="117">
        <v>45015</v>
      </c>
      <c r="DD377" s="133">
        <v>100</v>
      </c>
      <c r="DE377" s="117">
        <v>45015</v>
      </c>
      <c r="DF377" s="138"/>
      <c r="DG377" s="138">
        <v>45007</v>
      </c>
      <c r="DH377" s="139" t="s">
        <v>4446</v>
      </c>
      <c r="DI377" s="117">
        <v>45019</v>
      </c>
      <c r="DJ377" s="117">
        <v>45019</v>
      </c>
      <c r="DK377" s="117">
        <v>45019</v>
      </c>
      <c r="DL377" s="117">
        <v>45019</v>
      </c>
      <c r="DM377" s="117"/>
      <c r="DN377" s="117"/>
      <c r="DO377" s="117"/>
      <c r="DP377" s="117"/>
      <c r="DQ377" s="140"/>
      <c r="DR377" s="117"/>
      <c r="DS377" s="117"/>
      <c r="DT377" s="117"/>
      <c r="DU377" s="117"/>
      <c r="DV377" s="117"/>
      <c r="DW377" s="117"/>
      <c r="DX377" s="133"/>
      <c r="DY377" s="117"/>
      <c r="DZ377" s="117"/>
      <c r="EA377" s="117">
        <v>45041</v>
      </c>
      <c r="EB377" s="117">
        <v>45041</v>
      </c>
      <c r="EC377" s="117"/>
      <c r="ED377" s="117">
        <v>45041</v>
      </c>
      <c r="EE377" s="116">
        <v>100</v>
      </c>
      <c r="EF377" s="117">
        <v>45041</v>
      </c>
      <c r="EG377" s="117" t="s">
        <v>4627</v>
      </c>
      <c r="EH377" s="117">
        <v>45051</v>
      </c>
      <c r="EI377" s="117">
        <v>45051</v>
      </c>
      <c r="EJ377" s="117">
        <v>45051</v>
      </c>
      <c r="EK377" s="117">
        <v>45052</v>
      </c>
      <c r="EL377" s="116">
        <v>60</v>
      </c>
      <c r="EM377" s="117"/>
      <c r="EN377" s="122" t="s">
        <v>4549</v>
      </c>
      <c r="EO377" s="141"/>
      <c r="EP377" s="141"/>
      <c r="EQ377" s="141"/>
      <c r="ER377" s="141"/>
      <c r="ES377" s="141"/>
      <c r="ET377" s="141"/>
      <c r="EU377" s="141"/>
      <c r="EV377" s="117"/>
      <c r="EW377" s="117"/>
      <c r="EX377" s="117"/>
      <c r="EY377" s="117"/>
      <c r="EZ377" s="117"/>
      <c r="FA377" s="117"/>
      <c r="FB377" s="117"/>
      <c r="FC377" s="117"/>
      <c r="FD377" s="117"/>
      <c r="FE377" s="117"/>
      <c r="FF377" s="117"/>
      <c r="FG377" s="133"/>
      <c r="FH377" s="133"/>
      <c r="FI377" s="117"/>
      <c r="FJ377" s="142"/>
      <c r="FK377" s="142"/>
      <c r="FL377" s="143"/>
      <c r="FM377" s="143"/>
      <c r="FN377" s="139"/>
      <c r="FO377" s="142"/>
      <c r="FP377" s="142"/>
      <c r="FQ377" s="143"/>
      <c r="FR377" s="143"/>
      <c r="FS377" s="139"/>
    </row>
    <row r="378" spans="1:175" ht="20.100000000000001" customHeight="1" x14ac:dyDescent="0.5">
      <c r="A378" s="109">
        <v>377</v>
      </c>
      <c r="B378" s="109" t="s">
        <v>3361</v>
      </c>
      <c r="C378" s="109">
        <v>91</v>
      </c>
      <c r="D378" s="367" t="s">
        <v>3372</v>
      </c>
      <c r="E378" s="110" t="s">
        <v>912</v>
      </c>
      <c r="F378" s="110" t="s">
        <v>1561</v>
      </c>
      <c r="G378" s="111" t="s">
        <v>339</v>
      </c>
      <c r="H378" s="110" t="s">
        <v>3152</v>
      </c>
      <c r="I378" s="110" t="s">
        <v>4091</v>
      </c>
      <c r="J378" s="110" t="s">
        <v>4092</v>
      </c>
      <c r="K378" s="111" t="s">
        <v>4093</v>
      </c>
      <c r="L378" s="111" t="s">
        <v>3124</v>
      </c>
      <c r="M378" s="111" t="s">
        <v>912</v>
      </c>
      <c r="N378" s="111" t="s">
        <v>1565</v>
      </c>
      <c r="O378" s="111" t="s">
        <v>4095</v>
      </c>
      <c r="P378" s="113">
        <v>14.885313</v>
      </c>
      <c r="Q378" s="113">
        <v>100.31739899999999</v>
      </c>
      <c r="R378" s="114" t="s">
        <v>4096</v>
      </c>
      <c r="S378" s="114" t="s">
        <v>4097</v>
      </c>
      <c r="T378" s="115"/>
      <c r="U378" s="115"/>
      <c r="V378" s="115"/>
      <c r="W378" s="115" t="s">
        <v>4098</v>
      </c>
      <c r="X378" s="115"/>
      <c r="Y378" s="115"/>
      <c r="Z378" s="181"/>
      <c r="AA378" s="181"/>
      <c r="AB378" s="115"/>
      <c r="AC378" s="115"/>
      <c r="AD378" s="166" t="s">
        <v>1313</v>
      </c>
      <c r="AE378" s="166" t="s">
        <v>1314</v>
      </c>
      <c r="AF378" s="117" t="s">
        <v>690</v>
      </c>
      <c r="AG378" s="117">
        <v>44967</v>
      </c>
      <c r="AH378" s="118" t="s">
        <v>691</v>
      </c>
      <c r="AI378" s="118" t="s">
        <v>692</v>
      </c>
      <c r="AJ378" s="145">
        <v>8</v>
      </c>
      <c r="AK378" s="146">
        <v>8</v>
      </c>
      <c r="AL378" s="146">
        <v>4</v>
      </c>
      <c r="AM378" s="146">
        <v>64</v>
      </c>
      <c r="AN378" s="147">
        <v>2</v>
      </c>
      <c r="AO378" s="147">
        <v>2</v>
      </c>
      <c r="AP378" s="116" t="s">
        <v>4099</v>
      </c>
      <c r="AQ378" s="147" t="s">
        <v>4100</v>
      </c>
      <c r="AR378" s="147">
        <v>3</v>
      </c>
      <c r="AS378" s="149"/>
      <c r="AT378" s="138">
        <v>44970</v>
      </c>
      <c r="AU378" s="148" t="s">
        <v>1316</v>
      </c>
      <c r="AV378" s="149" t="s">
        <v>696</v>
      </c>
      <c r="AW378" s="150" t="s">
        <v>1584</v>
      </c>
      <c r="AX378" s="147"/>
      <c r="AY378" s="147"/>
      <c r="AZ378" s="147"/>
      <c r="BA378" s="147"/>
      <c r="BB378" s="147"/>
      <c r="BC378" s="147"/>
      <c r="BD378" s="235" t="s">
        <v>698</v>
      </c>
      <c r="BE378" s="150"/>
      <c r="BF378" s="150"/>
      <c r="BG378" s="237" t="s">
        <v>699</v>
      </c>
      <c r="BH378" s="237" t="s">
        <v>1964</v>
      </c>
      <c r="BI378" s="237" t="s">
        <v>701</v>
      </c>
      <c r="BJ378" s="152"/>
      <c r="BK378" s="152"/>
      <c r="BL378" s="153"/>
      <c r="BM378" s="154"/>
      <c r="BN378" s="111" t="s">
        <v>4095</v>
      </c>
      <c r="BO378" s="131" t="s">
        <v>4094</v>
      </c>
      <c r="BP378" s="131" t="s">
        <v>703</v>
      </c>
      <c r="BQ378" s="116" t="s">
        <v>704</v>
      </c>
      <c r="BR378" s="116"/>
      <c r="BS378" s="132">
        <v>44967</v>
      </c>
      <c r="BT378" s="133">
        <v>100</v>
      </c>
      <c r="BU378" s="132">
        <v>44967</v>
      </c>
      <c r="BV378" s="132"/>
      <c r="BW378" s="132"/>
      <c r="BX378" s="134"/>
      <c r="BY378" s="134"/>
      <c r="BZ378" s="134"/>
      <c r="CA378" s="132"/>
      <c r="CB378" s="135"/>
      <c r="CC378" s="132"/>
      <c r="CD378" s="132"/>
      <c r="CE378" s="136"/>
      <c r="CF378" s="136"/>
      <c r="CG378" s="136"/>
      <c r="CH378" s="135"/>
      <c r="CI378" s="129" t="s">
        <v>701</v>
      </c>
      <c r="CJ378" s="117">
        <v>45016</v>
      </c>
      <c r="CK378" s="117">
        <v>45016</v>
      </c>
      <c r="CL378" s="117"/>
      <c r="CM378" s="117">
        <v>45016</v>
      </c>
      <c r="CN378" s="133">
        <v>100</v>
      </c>
      <c r="CO378" s="117">
        <v>45016</v>
      </c>
      <c r="CP378" s="117"/>
      <c r="CQ378" s="132">
        <v>45025</v>
      </c>
      <c r="CR378" s="132">
        <v>45025</v>
      </c>
      <c r="CS378" s="117"/>
      <c r="CT378" s="132">
        <v>45025</v>
      </c>
      <c r="CU378" s="133">
        <v>100</v>
      </c>
      <c r="CV378" s="132">
        <v>45025</v>
      </c>
      <c r="CW378" s="117"/>
      <c r="CX378" s="147"/>
      <c r="CY378" s="147"/>
      <c r="CZ378" s="117">
        <v>45016</v>
      </c>
      <c r="DA378" s="117">
        <v>45016</v>
      </c>
      <c r="DB378" s="117"/>
      <c r="DC378" s="117">
        <v>45016</v>
      </c>
      <c r="DD378" s="133">
        <v>100</v>
      </c>
      <c r="DE378" s="117">
        <v>45016</v>
      </c>
      <c r="DF378" s="138"/>
      <c r="DG378" s="138">
        <v>45019</v>
      </c>
      <c r="DH378" s="139" t="s">
        <v>4413</v>
      </c>
      <c r="DI378" s="117">
        <v>45041</v>
      </c>
      <c r="DJ378" s="117">
        <v>45041</v>
      </c>
      <c r="DK378" s="117">
        <v>45041</v>
      </c>
      <c r="DL378" s="117">
        <v>45041</v>
      </c>
      <c r="DM378" s="117"/>
      <c r="DN378" s="117"/>
      <c r="DO378" s="117"/>
      <c r="DP378" s="117"/>
      <c r="DQ378" s="140"/>
      <c r="DR378" s="117"/>
      <c r="DS378" s="117"/>
      <c r="DT378" s="117"/>
      <c r="DU378" s="117"/>
      <c r="DV378" s="117"/>
      <c r="DW378" s="117"/>
      <c r="DX378" s="133"/>
      <c r="DY378" s="117"/>
      <c r="DZ378" s="117"/>
      <c r="EA378" s="117">
        <v>45041</v>
      </c>
      <c r="EB378" s="117">
        <v>45041</v>
      </c>
      <c r="EC378" s="117"/>
      <c r="ED378" s="117">
        <v>45041</v>
      </c>
      <c r="EE378" s="116">
        <v>100</v>
      </c>
      <c r="EF378" s="117">
        <v>45041</v>
      </c>
      <c r="EG378" s="117" t="s">
        <v>4627</v>
      </c>
      <c r="EH378" s="117">
        <v>45051</v>
      </c>
      <c r="EI378" s="117">
        <v>45051</v>
      </c>
      <c r="EJ378" s="117">
        <v>45051</v>
      </c>
      <c r="EK378" s="117">
        <v>45052</v>
      </c>
      <c r="EL378" s="116">
        <v>60</v>
      </c>
      <c r="EM378" s="117"/>
      <c r="EN378" s="122" t="s">
        <v>4549</v>
      </c>
      <c r="EO378" s="141"/>
      <c r="EP378" s="141"/>
      <c r="EQ378" s="141"/>
      <c r="ER378" s="141"/>
      <c r="ES378" s="141"/>
      <c r="ET378" s="141"/>
      <c r="EU378" s="141"/>
      <c r="EV378" s="117"/>
      <c r="EW378" s="117"/>
      <c r="EX378" s="117"/>
      <c r="EY378" s="117"/>
      <c r="EZ378" s="117"/>
      <c r="FA378" s="117"/>
      <c r="FB378" s="117"/>
      <c r="FC378" s="117"/>
      <c r="FD378" s="117"/>
      <c r="FE378" s="117"/>
      <c r="FF378" s="117"/>
      <c r="FG378" s="133"/>
      <c r="FH378" s="133"/>
      <c r="FI378" s="117"/>
      <c r="FJ378" s="142"/>
      <c r="FK378" s="142"/>
      <c r="FL378" s="143">
        <v>243350</v>
      </c>
      <c r="FM378" s="143">
        <v>243350</v>
      </c>
      <c r="FN378" s="139" t="s">
        <v>708</v>
      </c>
      <c r="FO378" s="142"/>
      <c r="FP378" s="142"/>
      <c r="FQ378" s="143">
        <v>243350</v>
      </c>
      <c r="FR378" s="143">
        <v>243350</v>
      </c>
      <c r="FS378" s="157" t="s">
        <v>729</v>
      </c>
    </row>
    <row r="379" spans="1:175" ht="20.100000000000001" customHeight="1" x14ac:dyDescent="0.5">
      <c r="A379" s="109">
        <v>378</v>
      </c>
      <c r="B379" s="109" t="s">
        <v>3361</v>
      </c>
      <c r="C379" s="109">
        <v>92</v>
      </c>
      <c r="D379" s="367" t="s">
        <v>3362</v>
      </c>
      <c r="E379" s="110" t="s">
        <v>912</v>
      </c>
      <c r="F379" s="110" t="s">
        <v>1561</v>
      </c>
      <c r="G379" s="111" t="s">
        <v>339</v>
      </c>
      <c r="H379" s="110" t="s">
        <v>3108</v>
      </c>
      <c r="I379" s="110" t="s">
        <v>3121</v>
      </c>
      <c r="J379" s="110"/>
      <c r="K379" s="111" t="s">
        <v>4101</v>
      </c>
      <c r="L379" s="111" t="s">
        <v>3195</v>
      </c>
      <c r="M379" s="111" t="s">
        <v>912</v>
      </c>
      <c r="N379" s="111" t="s">
        <v>1565</v>
      </c>
      <c r="O379" s="111" t="s">
        <v>4102</v>
      </c>
      <c r="P379" s="113">
        <v>14.758069000000001</v>
      </c>
      <c r="Q379" s="113">
        <v>100.39845200000001</v>
      </c>
      <c r="R379" s="114" t="s">
        <v>4103</v>
      </c>
      <c r="S379" s="114" t="s">
        <v>4104</v>
      </c>
      <c r="T379" s="115" t="s">
        <v>4105</v>
      </c>
      <c r="U379" s="115" t="s">
        <v>4106</v>
      </c>
      <c r="V379" s="115"/>
      <c r="W379" s="115" t="s">
        <v>4107</v>
      </c>
      <c r="X379" s="115"/>
      <c r="Y379" s="115"/>
      <c r="Z379" s="181"/>
      <c r="AA379" s="181"/>
      <c r="AB379" s="115"/>
      <c r="AC379" s="115"/>
      <c r="AD379" s="166" t="s">
        <v>1762</v>
      </c>
      <c r="AE379" s="166" t="s">
        <v>1763</v>
      </c>
      <c r="AF379" s="117" t="s">
        <v>690</v>
      </c>
      <c r="AG379" s="132">
        <v>44970</v>
      </c>
      <c r="AH379" s="118" t="s">
        <v>691</v>
      </c>
      <c r="AI379" s="118" t="s">
        <v>692</v>
      </c>
      <c r="AJ379" s="145">
        <v>8</v>
      </c>
      <c r="AK379" s="146">
        <v>12</v>
      </c>
      <c r="AL379" s="146">
        <v>3.5</v>
      </c>
      <c r="AM379" s="146">
        <v>96</v>
      </c>
      <c r="AN379" s="147">
        <v>2</v>
      </c>
      <c r="AO379" s="147">
        <v>3</v>
      </c>
      <c r="AP379" s="240" t="s">
        <v>4108</v>
      </c>
      <c r="AQ379" s="330"/>
      <c r="AR379" s="363"/>
      <c r="AS379" s="149"/>
      <c r="AT379" s="138">
        <v>44972</v>
      </c>
      <c r="AU379" s="142" t="s">
        <v>2222</v>
      </c>
      <c r="AV379" s="149" t="s">
        <v>725</v>
      </c>
      <c r="AW379" s="150"/>
      <c r="AX379" s="147"/>
      <c r="AY379" s="147"/>
      <c r="AZ379" s="147"/>
      <c r="BA379" s="147"/>
      <c r="BB379" s="147"/>
      <c r="BC379" s="147"/>
      <c r="BD379" s="150" t="s">
        <v>698</v>
      </c>
      <c r="BE379" s="150"/>
      <c r="BF379" s="150"/>
      <c r="BG379" s="237" t="s">
        <v>699</v>
      </c>
      <c r="BH379" s="364" t="s">
        <v>1964</v>
      </c>
      <c r="BI379" s="237" t="s">
        <v>701</v>
      </c>
      <c r="BJ379" s="152"/>
      <c r="BK379" s="152"/>
      <c r="BL379" s="170" t="s">
        <v>3120</v>
      </c>
      <c r="BM379" s="154"/>
      <c r="BN379" s="111" t="s">
        <v>4102</v>
      </c>
      <c r="BO379" s="226" t="s">
        <v>4102</v>
      </c>
      <c r="BP379" s="130"/>
      <c r="BQ379" s="116" t="s">
        <v>704</v>
      </c>
      <c r="BR379" s="116"/>
      <c r="BS379" s="132">
        <v>44970</v>
      </c>
      <c r="BT379" s="133">
        <v>100</v>
      </c>
      <c r="BU379" s="132">
        <v>44970</v>
      </c>
      <c r="BV379" s="132"/>
      <c r="BW379" s="132"/>
      <c r="BX379" s="134"/>
      <c r="BY379" s="134"/>
      <c r="BZ379" s="134"/>
      <c r="CA379" s="132"/>
      <c r="CB379" s="135"/>
      <c r="CC379" s="132"/>
      <c r="CD379" s="132"/>
      <c r="CE379" s="136"/>
      <c r="CF379" s="136"/>
      <c r="CG379" s="136"/>
      <c r="CH379" s="135"/>
      <c r="CI379" s="129" t="s">
        <v>701</v>
      </c>
      <c r="CJ379" s="132">
        <v>44986</v>
      </c>
      <c r="CK379" s="132">
        <v>44986</v>
      </c>
      <c r="CL379" s="132"/>
      <c r="CM379" s="132">
        <v>44986</v>
      </c>
      <c r="CN379" s="133">
        <v>100</v>
      </c>
      <c r="CO379" s="132">
        <v>44986</v>
      </c>
      <c r="CP379" s="132"/>
      <c r="CQ379" s="132">
        <v>45021</v>
      </c>
      <c r="CR379" s="132">
        <v>45021</v>
      </c>
      <c r="CS379" s="117"/>
      <c r="CT379" s="132">
        <v>45021</v>
      </c>
      <c r="CU379" s="133">
        <v>100</v>
      </c>
      <c r="CV379" s="132">
        <v>45021</v>
      </c>
      <c r="CW379" s="117"/>
      <c r="CX379" s="147"/>
      <c r="CY379" s="147"/>
      <c r="CZ379" s="117">
        <v>45017</v>
      </c>
      <c r="DA379" s="117">
        <v>45017</v>
      </c>
      <c r="DB379" s="117"/>
      <c r="DC379" s="117">
        <v>44987</v>
      </c>
      <c r="DD379" s="133">
        <v>100</v>
      </c>
      <c r="DE379" s="117">
        <v>45020</v>
      </c>
      <c r="DF379" s="138"/>
      <c r="DG379" s="138">
        <v>45019</v>
      </c>
      <c r="DH379" s="139" t="s">
        <v>4413</v>
      </c>
      <c r="DI379" s="117">
        <v>45040</v>
      </c>
      <c r="DJ379" s="117">
        <v>45040</v>
      </c>
      <c r="DK379" s="117">
        <v>45040</v>
      </c>
      <c r="DL379" s="117">
        <v>45040</v>
      </c>
      <c r="DM379" s="117"/>
      <c r="DN379" s="117"/>
      <c r="DO379" s="117"/>
      <c r="DP379" s="117"/>
      <c r="DQ379" s="140"/>
      <c r="DR379" s="117"/>
      <c r="DS379" s="117"/>
      <c r="DT379" s="117"/>
      <c r="DU379" s="117"/>
      <c r="DV379" s="117"/>
      <c r="DW379" s="117"/>
      <c r="DX379" s="133"/>
      <c r="DY379" s="117"/>
      <c r="DZ379" s="117"/>
      <c r="EA379" s="117">
        <v>45041</v>
      </c>
      <c r="EB379" s="117">
        <v>45041</v>
      </c>
      <c r="EC379" s="117"/>
      <c r="ED379" s="117">
        <v>45041</v>
      </c>
      <c r="EE379" s="116">
        <v>100</v>
      </c>
      <c r="EF379" s="117">
        <v>45041</v>
      </c>
      <c r="EG379" s="117" t="s">
        <v>4485</v>
      </c>
      <c r="EH379" s="117">
        <v>45051</v>
      </c>
      <c r="EI379" s="117">
        <v>45051</v>
      </c>
      <c r="EJ379" s="117">
        <v>45051</v>
      </c>
      <c r="EK379" s="117">
        <v>45052</v>
      </c>
      <c r="EL379" s="116">
        <v>60</v>
      </c>
      <c r="EM379" s="117"/>
      <c r="EN379" s="122" t="s">
        <v>4628</v>
      </c>
      <c r="EO379" s="141"/>
      <c r="EP379" s="141"/>
      <c r="EQ379" s="141"/>
      <c r="ER379" s="141"/>
      <c r="ES379" s="141"/>
      <c r="ET379" s="141"/>
      <c r="EU379" s="141"/>
      <c r="EV379" s="117"/>
      <c r="EW379" s="117"/>
      <c r="EX379" s="117"/>
      <c r="EY379" s="117"/>
      <c r="EZ379" s="117"/>
      <c r="FA379" s="117"/>
      <c r="FB379" s="117"/>
      <c r="FC379" s="117"/>
      <c r="FD379" s="117"/>
      <c r="FE379" s="117"/>
      <c r="FF379" s="117"/>
      <c r="FG379" s="133"/>
      <c r="FH379" s="133"/>
      <c r="FI379" s="117"/>
      <c r="FJ379" s="142"/>
      <c r="FK379" s="142"/>
      <c r="FL379" s="143">
        <v>243350</v>
      </c>
      <c r="FM379" s="143">
        <v>243350</v>
      </c>
      <c r="FN379" s="139" t="s">
        <v>708</v>
      </c>
      <c r="FO379" s="142"/>
      <c r="FP379" s="142"/>
      <c r="FQ379" s="143">
        <v>243350</v>
      </c>
      <c r="FR379" s="143">
        <v>243350</v>
      </c>
      <c r="FS379" s="157" t="s">
        <v>729</v>
      </c>
    </row>
    <row r="380" spans="1:175" ht="20.100000000000001" customHeight="1" x14ac:dyDescent="0.5">
      <c r="A380" s="109">
        <v>379</v>
      </c>
      <c r="B380" s="109" t="s">
        <v>3361</v>
      </c>
      <c r="C380" s="109">
        <v>93</v>
      </c>
      <c r="D380" s="367" t="s">
        <v>3372</v>
      </c>
      <c r="E380" s="110" t="s">
        <v>912</v>
      </c>
      <c r="F380" s="110" t="s">
        <v>1561</v>
      </c>
      <c r="G380" s="111" t="s">
        <v>44</v>
      </c>
      <c r="H380" s="110" t="s">
        <v>3246</v>
      </c>
      <c r="I380" s="110" t="s">
        <v>4109</v>
      </c>
      <c r="J380" s="110" t="s">
        <v>4110</v>
      </c>
      <c r="K380" s="111" t="s">
        <v>4111</v>
      </c>
      <c r="L380" s="111" t="s">
        <v>3241</v>
      </c>
      <c r="M380" s="111" t="s">
        <v>912</v>
      </c>
      <c r="N380" s="111" t="s">
        <v>682</v>
      </c>
      <c r="O380" s="111" t="s">
        <v>4113</v>
      </c>
      <c r="P380" s="113">
        <v>14.513526000000001</v>
      </c>
      <c r="Q380" s="113">
        <v>100.43547</v>
      </c>
      <c r="R380" s="114" t="s">
        <v>4114</v>
      </c>
      <c r="S380" s="114" t="s">
        <v>4115</v>
      </c>
      <c r="T380" s="382" t="s">
        <v>4116</v>
      </c>
      <c r="U380" s="382" t="s">
        <v>4117</v>
      </c>
      <c r="V380" s="382"/>
      <c r="W380" s="309" t="s">
        <v>4118</v>
      </c>
      <c r="X380" s="309"/>
      <c r="Y380" s="115"/>
      <c r="Z380" s="181"/>
      <c r="AA380" s="181"/>
      <c r="AB380" s="309"/>
      <c r="AC380" s="309"/>
      <c r="AD380" s="166" t="s">
        <v>1762</v>
      </c>
      <c r="AE380" s="166" t="s">
        <v>1763</v>
      </c>
      <c r="AF380" s="117" t="s">
        <v>690</v>
      </c>
      <c r="AG380" s="132">
        <v>44966</v>
      </c>
      <c r="AH380" s="118" t="s">
        <v>691</v>
      </c>
      <c r="AI380" s="118" t="s">
        <v>692</v>
      </c>
      <c r="AJ380" s="116">
        <v>6.5</v>
      </c>
      <c r="AK380" s="116">
        <v>12.5</v>
      </c>
      <c r="AL380" s="116">
        <v>3.5</v>
      </c>
      <c r="AM380" s="146">
        <v>81.25</v>
      </c>
      <c r="AN380" s="147">
        <v>1</v>
      </c>
      <c r="AO380" s="147">
        <v>2</v>
      </c>
      <c r="AP380" s="240" t="s">
        <v>4119</v>
      </c>
      <c r="AQ380" s="147" t="s">
        <v>752</v>
      </c>
      <c r="AR380" s="147">
        <v>3</v>
      </c>
      <c r="AS380" s="149"/>
      <c r="AT380" s="138">
        <v>44970</v>
      </c>
      <c r="AU380" s="294" t="s">
        <v>2395</v>
      </c>
      <c r="AV380" s="149" t="s">
        <v>696</v>
      </c>
      <c r="AW380" s="150"/>
      <c r="AX380" s="147"/>
      <c r="AY380" s="147"/>
      <c r="AZ380" s="147"/>
      <c r="BA380" s="147" t="s">
        <v>697</v>
      </c>
      <c r="BB380" s="147"/>
      <c r="BC380" s="147"/>
      <c r="BD380" s="235" t="s">
        <v>698</v>
      </c>
      <c r="BE380" s="150"/>
      <c r="BF380" s="150"/>
      <c r="BG380" s="237" t="s">
        <v>699</v>
      </c>
      <c r="BH380" s="237" t="s">
        <v>1964</v>
      </c>
      <c r="BI380" s="237" t="s">
        <v>701</v>
      </c>
      <c r="BJ380" s="152"/>
      <c r="BK380" s="152"/>
      <c r="BL380" s="153"/>
      <c r="BM380" s="154"/>
      <c r="BN380" s="111" t="s">
        <v>4113</v>
      </c>
      <c r="BO380" s="131" t="s">
        <v>4112</v>
      </c>
      <c r="BP380" s="131" t="s">
        <v>703</v>
      </c>
      <c r="BQ380" s="116" t="s">
        <v>704</v>
      </c>
      <c r="BR380" s="116"/>
      <c r="BS380" s="132">
        <v>44966</v>
      </c>
      <c r="BT380" s="133">
        <v>100</v>
      </c>
      <c r="BU380" s="132">
        <v>44966</v>
      </c>
      <c r="BV380" s="132"/>
      <c r="BW380" s="132"/>
      <c r="BX380" s="134"/>
      <c r="BY380" s="134"/>
      <c r="BZ380" s="134"/>
      <c r="CA380" s="132"/>
      <c r="CB380" s="135"/>
      <c r="CC380" s="132"/>
      <c r="CD380" s="132"/>
      <c r="CE380" s="136"/>
      <c r="CF380" s="136"/>
      <c r="CG380" s="136"/>
      <c r="CH380" s="135"/>
      <c r="CI380" s="129" t="s">
        <v>701</v>
      </c>
      <c r="CJ380" s="132">
        <v>45000</v>
      </c>
      <c r="CK380" s="132">
        <v>45000</v>
      </c>
      <c r="CL380" s="132"/>
      <c r="CM380" s="132">
        <v>45000</v>
      </c>
      <c r="CN380" s="133">
        <v>100</v>
      </c>
      <c r="CO380" s="132">
        <v>45000</v>
      </c>
      <c r="CP380" s="117"/>
      <c r="CQ380" s="137" t="s">
        <v>706</v>
      </c>
      <c r="CR380" s="132"/>
      <c r="CS380" s="117"/>
      <c r="CT380" s="132"/>
      <c r="CU380" s="133"/>
      <c r="CV380" s="137" t="s">
        <v>4382</v>
      </c>
      <c r="CW380" s="117"/>
      <c r="CX380" s="147"/>
      <c r="CY380" s="147"/>
      <c r="CZ380" s="117">
        <v>45008</v>
      </c>
      <c r="DA380" s="117">
        <v>45008</v>
      </c>
      <c r="DB380" s="117"/>
      <c r="DC380" s="117">
        <v>45008</v>
      </c>
      <c r="DD380" s="133">
        <v>100</v>
      </c>
      <c r="DE380" s="117">
        <v>45008</v>
      </c>
      <c r="DF380" s="138"/>
      <c r="DG380" s="138">
        <v>45019</v>
      </c>
      <c r="DH380" s="139" t="s">
        <v>4413</v>
      </c>
      <c r="DI380" s="117">
        <v>45043</v>
      </c>
      <c r="DJ380" s="117">
        <v>45043</v>
      </c>
      <c r="DK380" s="117">
        <v>45043</v>
      </c>
      <c r="DL380" s="117">
        <v>45043</v>
      </c>
      <c r="DM380" s="117"/>
      <c r="DN380" s="117"/>
      <c r="DO380" s="117"/>
      <c r="DP380" s="117"/>
      <c r="DQ380" s="140"/>
      <c r="DR380" s="117"/>
      <c r="DS380" s="117"/>
      <c r="DT380" s="117"/>
      <c r="DU380" s="117"/>
      <c r="DV380" s="117"/>
      <c r="DW380" s="117"/>
      <c r="DX380" s="133"/>
      <c r="DY380" s="117"/>
      <c r="DZ380" s="117"/>
      <c r="EA380" s="117">
        <v>45037</v>
      </c>
      <c r="EB380" s="117">
        <v>45037</v>
      </c>
      <c r="EC380" s="117"/>
      <c r="ED380" s="117">
        <v>45037</v>
      </c>
      <c r="EE380" s="116">
        <v>100</v>
      </c>
      <c r="EF380" s="117">
        <v>45037</v>
      </c>
      <c r="EG380" s="117" t="s">
        <v>4465</v>
      </c>
      <c r="EH380" s="117"/>
      <c r="EI380" s="117"/>
      <c r="EJ380" s="117"/>
      <c r="EK380" s="117"/>
      <c r="EL380" s="133"/>
      <c r="EM380" s="117"/>
      <c r="EN380" s="122"/>
      <c r="EO380" s="141"/>
      <c r="EP380" s="141"/>
      <c r="EQ380" s="141"/>
      <c r="ER380" s="141"/>
      <c r="ES380" s="141"/>
      <c r="ET380" s="141"/>
      <c r="EU380" s="141"/>
      <c r="EV380" s="117"/>
      <c r="EW380" s="117"/>
      <c r="EX380" s="117"/>
      <c r="EY380" s="117"/>
      <c r="EZ380" s="117"/>
      <c r="FA380" s="117"/>
      <c r="FB380" s="117"/>
      <c r="FC380" s="117"/>
      <c r="FD380" s="117"/>
      <c r="FE380" s="117"/>
      <c r="FF380" s="117"/>
      <c r="FG380" s="133"/>
      <c r="FH380" s="133"/>
      <c r="FI380" s="117"/>
      <c r="FJ380" s="142"/>
      <c r="FK380" s="142"/>
      <c r="FL380" s="143"/>
      <c r="FM380" s="143"/>
      <c r="FN380" s="139"/>
      <c r="FO380" s="142"/>
      <c r="FP380" s="142"/>
      <c r="FQ380" s="143"/>
      <c r="FR380" s="143"/>
      <c r="FS380" s="139"/>
    </row>
    <row r="381" spans="1:175" ht="20.100000000000001" customHeight="1" x14ac:dyDescent="0.5">
      <c r="A381" s="109">
        <v>380</v>
      </c>
      <c r="B381" s="109" t="s">
        <v>3361</v>
      </c>
      <c r="C381" s="109">
        <v>94</v>
      </c>
      <c r="D381" s="367" t="s">
        <v>3372</v>
      </c>
      <c r="E381" s="110" t="s">
        <v>912</v>
      </c>
      <c r="F381" s="110" t="s">
        <v>1561</v>
      </c>
      <c r="G381" s="111" t="s">
        <v>44</v>
      </c>
      <c r="H381" s="110" t="s">
        <v>4120</v>
      </c>
      <c r="I381" s="110" t="s">
        <v>4120</v>
      </c>
      <c r="J381" s="110" t="s">
        <v>4629</v>
      </c>
      <c r="K381" s="111" t="s">
        <v>4121</v>
      </c>
      <c r="L381" s="111" t="s">
        <v>3241</v>
      </c>
      <c r="M381" s="111" t="s">
        <v>912</v>
      </c>
      <c r="N381" s="111" t="s">
        <v>682</v>
      </c>
      <c r="O381" s="111" t="s">
        <v>4122</v>
      </c>
      <c r="P381" s="113">
        <v>14.753508</v>
      </c>
      <c r="Q381" s="113">
        <v>100.325682</v>
      </c>
      <c r="R381" s="114" t="s">
        <v>4123</v>
      </c>
      <c r="S381" s="114" t="s">
        <v>4124</v>
      </c>
      <c r="T381" s="115" t="s">
        <v>4125</v>
      </c>
      <c r="U381" s="115" t="s">
        <v>4126</v>
      </c>
      <c r="V381" s="115"/>
      <c r="W381" s="115" t="s">
        <v>4127</v>
      </c>
      <c r="X381" s="115"/>
      <c r="Y381" s="115"/>
      <c r="Z381" s="181"/>
      <c r="AA381" s="181"/>
      <c r="AB381" s="115"/>
      <c r="AC381" s="115"/>
      <c r="AD381" s="166" t="s">
        <v>1762</v>
      </c>
      <c r="AE381" s="166" t="s">
        <v>1763</v>
      </c>
      <c r="AF381" s="117" t="s">
        <v>690</v>
      </c>
      <c r="AG381" s="117">
        <v>44967</v>
      </c>
      <c r="AH381" s="118" t="s">
        <v>691</v>
      </c>
      <c r="AI381" s="118" t="s">
        <v>692</v>
      </c>
      <c r="AJ381" s="119">
        <v>6</v>
      </c>
      <c r="AK381" s="119">
        <v>12</v>
      </c>
      <c r="AL381" s="119">
        <v>2.6</v>
      </c>
      <c r="AM381" s="146">
        <v>72</v>
      </c>
      <c r="AN381" s="147">
        <v>1</v>
      </c>
      <c r="AO381" s="147">
        <v>2</v>
      </c>
      <c r="AP381" s="240" t="s">
        <v>4128</v>
      </c>
      <c r="AQ381" s="147" t="s">
        <v>848</v>
      </c>
      <c r="AR381" s="147">
        <v>1</v>
      </c>
      <c r="AS381" s="149"/>
      <c r="AT381" s="138">
        <v>44970</v>
      </c>
      <c r="AU381" s="294" t="s">
        <v>2395</v>
      </c>
      <c r="AV381" s="149" t="s">
        <v>696</v>
      </c>
      <c r="AW381" s="150" t="s">
        <v>2293</v>
      </c>
      <c r="AX381" s="147"/>
      <c r="AY381" s="147" t="s">
        <v>1326</v>
      </c>
      <c r="AZ381" s="147"/>
      <c r="BA381" s="147"/>
      <c r="BB381" s="147"/>
      <c r="BC381" s="147" t="s">
        <v>697</v>
      </c>
      <c r="BD381" s="235" t="s">
        <v>698</v>
      </c>
      <c r="BE381" s="150"/>
      <c r="BF381" s="150"/>
      <c r="BG381" s="237" t="s">
        <v>699</v>
      </c>
      <c r="BH381" s="321" t="s">
        <v>1964</v>
      </c>
      <c r="BI381" s="237" t="s">
        <v>701</v>
      </c>
      <c r="BJ381" s="152"/>
      <c r="BK381" s="152"/>
      <c r="BL381" s="153"/>
      <c r="BM381" s="154"/>
      <c r="BN381" s="111" t="s">
        <v>4122</v>
      </c>
      <c r="BO381" s="226" t="s">
        <v>4122</v>
      </c>
      <c r="BP381" s="130"/>
      <c r="BQ381" s="116" t="s">
        <v>704</v>
      </c>
      <c r="BR381" s="116"/>
      <c r="BS381" s="132">
        <v>44967</v>
      </c>
      <c r="BT381" s="133">
        <v>100</v>
      </c>
      <c r="BU381" s="132">
        <v>44967</v>
      </c>
      <c r="BV381" s="132"/>
      <c r="BW381" s="132"/>
      <c r="BX381" s="134"/>
      <c r="BY381" s="134"/>
      <c r="BZ381" s="134"/>
      <c r="CA381" s="132"/>
      <c r="CB381" s="135"/>
      <c r="CC381" s="132"/>
      <c r="CD381" s="132"/>
      <c r="CE381" s="136"/>
      <c r="CF381" s="136"/>
      <c r="CG381" s="136"/>
      <c r="CH381" s="135"/>
      <c r="CI381" s="129" t="s">
        <v>701</v>
      </c>
      <c r="CJ381" s="117">
        <v>45010</v>
      </c>
      <c r="CK381" s="117">
        <v>45010</v>
      </c>
      <c r="CL381" s="117"/>
      <c r="CM381" s="117">
        <v>45010</v>
      </c>
      <c r="CN381" s="133">
        <v>100</v>
      </c>
      <c r="CO381" s="117">
        <v>45010</v>
      </c>
      <c r="CP381" s="117"/>
      <c r="CQ381" s="132">
        <v>45019</v>
      </c>
      <c r="CR381" s="132">
        <v>45019</v>
      </c>
      <c r="CS381" s="132"/>
      <c r="CT381" s="132">
        <v>45020</v>
      </c>
      <c r="CU381" s="133">
        <v>100</v>
      </c>
      <c r="CV381" s="132">
        <v>45020</v>
      </c>
      <c r="CW381" s="117" t="s">
        <v>4129</v>
      </c>
      <c r="CX381" s="147"/>
      <c r="CY381" s="147" t="s">
        <v>1326</v>
      </c>
      <c r="CZ381" s="117">
        <v>45010</v>
      </c>
      <c r="DA381" s="117">
        <v>45010</v>
      </c>
      <c r="DB381" s="117"/>
      <c r="DC381" s="117">
        <v>45010</v>
      </c>
      <c r="DD381" s="133">
        <v>100</v>
      </c>
      <c r="DE381" s="117">
        <v>45010</v>
      </c>
      <c r="DF381" s="138"/>
      <c r="DG381" s="138">
        <v>45019</v>
      </c>
      <c r="DH381" s="139" t="s">
        <v>4413</v>
      </c>
      <c r="DI381" s="117">
        <v>45034</v>
      </c>
      <c r="DJ381" s="117">
        <v>45034</v>
      </c>
      <c r="DK381" s="117">
        <v>45034</v>
      </c>
      <c r="DL381" s="117">
        <v>45034</v>
      </c>
      <c r="DM381" s="117"/>
      <c r="DN381" s="117"/>
      <c r="DO381" s="117"/>
      <c r="DP381" s="117"/>
      <c r="DQ381" s="140"/>
      <c r="DR381" s="117"/>
      <c r="DS381" s="117"/>
      <c r="DT381" s="117"/>
      <c r="DU381" s="117"/>
      <c r="DV381" s="117"/>
      <c r="DW381" s="117"/>
      <c r="DX381" s="133"/>
      <c r="DY381" s="117"/>
      <c r="DZ381" s="117"/>
      <c r="EA381" s="117">
        <v>45041</v>
      </c>
      <c r="EB381" s="117">
        <v>45041</v>
      </c>
      <c r="EC381" s="117"/>
      <c r="ED381" s="117">
        <v>45041</v>
      </c>
      <c r="EE381" s="116">
        <v>100</v>
      </c>
      <c r="EF381" s="117">
        <v>45041</v>
      </c>
      <c r="EG381" s="117" t="s">
        <v>4630</v>
      </c>
      <c r="EH381" s="117">
        <v>45041</v>
      </c>
      <c r="EI381" s="117">
        <v>45041</v>
      </c>
      <c r="EJ381" s="117">
        <v>45041</v>
      </c>
      <c r="EK381" s="117">
        <v>45042</v>
      </c>
      <c r="EL381" s="116">
        <v>60</v>
      </c>
      <c r="EM381" s="117"/>
      <c r="EN381" s="122" t="s">
        <v>4630</v>
      </c>
      <c r="EO381" s="141"/>
      <c r="EP381" s="141"/>
      <c r="EQ381" s="141"/>
      <c r="ER381" s="141"/>
      <c r="ES381" s="141"/>
      <c r="ET381" s="141"/>
      <c r="EU381" s="141"/>
      <c r="EV381" s="117"/>
      <c r="EW381" s="117"/>
      <c r="EX381" s="117"/>
      <c r="EY381" s="117"/>
      <c r="EZ381" s="117"/>
      <c r="FA381" s="117"/>
      <c r="FB381" s="117"/>
      <c r="FC381" s="117"/>
      <c r="FD381" s="117"/>
      <c r="FE381" s="117"/>
      <c r="FF381" s="117"/>
      <c r="FG381" s="133"/>
      <c r="FH381" s="133"/>
      <c r="FI381" s="117"/>
      <c r="FJ381" s="142"/>
      <c r="FK381" s="142"/>
      <c r="FL381" s="143">
        <v>243347</v>
      </c>
      <c r="FM381" s="143">
        <v>243347</v>
      </c>
      <c r="FN381" s="139" t="s">
        <v>834</v>
      </c>
      <c r="FO381" s="142"/>
      <c r="FP381" s="142"/>
      <c r="FQ381" s="143">
        <v>243347</v>
      </c>
      <c r="FR381" s="143">
        <v>243347</v>
      </c>
      <c r="FS381" s="139" t="s">
        <v>708</v>
      </c>
    </row>
    <row r="382" spans="1:175" ht="20.100000000000001" customHeight="1" x14ac:dyDescent="0.5">
      <c r="A382" s="109">
        <v>381</v>
      </c>
      <c r="B382" s="109" t="s">
        <v>3361</v>
      </c>
      <c r="C382" s="109">
        <v>95</v>
      </c>
      <c r="D382" s="367" t="s">
        <v>3362</v>
      </c>
      <c r="E382" s="110" t="s">
        <v>912</v>
      </c>
      <c r="F382" s="110" t="s">
        <v>1561</v>
      </c>
      <c r="G382" s="111" t="s">
        <v>44</v>
      </c>
      <c r="H382" s="110" t="s">
        <v>4120</v>
      </c>
      <c r="I382" s="110" t="s">
        <v>4120</v>
      </c>
      <c r="J382" s="110" t="s">
        <v>4130</v>
      </c>
      <c r="K382" s="111" t="s">
        <v>4131</v>
      </c>
      <c r="L382" s="111" t="s">
        <v>3195</v>
      </c>
      <c r="M382" s="111" t="s">
        <v>912</v>
      </c>
      <c r="N382" s="111" t="s">
        <v>682</v>
      </c>
      <c r="O382" s="111" t="s">
        <v>4132</v>
      </c>
      <c r="P382" s="113">
        <v>14.756500000000001</v>
      </c>
      <c r="Q382" s="113">
        <v>100.300422</v>
      </c>
      <c r="R382" s="114" t="s">
        <v>4133</v>
      </c>
      <c r="S382" s="114" t="s">
        <v>4134</v>
      </c>
      <c r="T382" s="115" t="s">
        <v>4135</v>
      </c>
      <c r="U382" s="115" t="s">
        <v>4136</v>
      </c>
      <c r="V382" s="115"/>
      <c r="W382" s="115" t="s">
        <v>4137</v>
      </c>
      <c r="X382" s="115"/>
      <c r="Y382" s="115"/>
      <c r="Z382" s="181"/>
      <c r="AA382" s="181"/>
      <c r="AB382" s="115"/>
      <c r="AC382" s="115"/>
      <c r="AD382" s="166" t="s">
        <v>1762</v>
      </c>
      <c r="AE382" s="166" t="s">
        <v>1763</v>
      </c>
      <c r="AF382" s="117" t="s">
        <v>690</v>
      </c>
      <c r="AG382" s="117">
        <v>44967</v>
      </c>
      <c r="AH382" s="118" t="s">
        <v>691</v>
      </c>
      <c r="AI382" s="118" t="s">
        <v>692</v>
      </c>
      <c r="AJ382" s="119">
        <v>3.5</v>
      </c>
      <c r="AK382" s="119">
        <v>10.5</v>
      </c>
      <c r="AL382" s="119">
        <v>4</v>
      </c>
      <c r="AM382" s="146">
        <v>36.75</v>
      </c>
      <c r="AN382" s="147">
        <v>1</v>
      </c>
      <c r="AO382" s="147">
        <v>2</v>
      </c>
      <c r="AP382" s="240" t="s">
        <v>4138</v>
      </c>
      <c r="AQ382" s="330"/>
      <c r="AR382" s="147">
        <v>3</v>
      </c>
      <c r="AS382" s="149"/>
      <c r="AT382" s="138">
        <v>44970</v>
      </c>
      <c r="AU382" s="294" t="s">
        <v>4139</v>
      </c>
      <c r="AV382" s="149" t="s">
        <v>696</v>
      </c>
      <c r="AW382" s="150"/>
      <c r="AX382" s="147"/>
      <c r="AY382" s="147"/>
      <c r="AZ382" s="147"/>
      <c r="BA382" s="147"/>
      <c r="BB382" s="147"/>
      <c r="BC382" s="147"/>
      <c r="BD382" s="150"/>
      <c r="BE382" s="150"/>
      <c r="BF382" s="150"/>
      <c r="BG382" s="163" t="s">
        <v>614</v>
      </c>
      <c r="BH382" s="237" t="s">
        <v>1964</v>
      </c>
      <c r="BI382" s="237" t="s">
        <v>701</v>
      </c>
      <c r="BJ382" s="152"/>
      <c r="BK382" s="152"/>
      <c r="BL382" s="153"/>
      <c r="BM382" s="154"/>
      <c r="BN382" s="111" t="s">
        <v>4132</v>
      </c>
      <c r="BO382" s="226" t="s">
        <v>4132</v>
      </c>
      <c r="BP382" s="130"/>
      <c r="BQ382" s="116" t="s">
        <v>704</v>
      </c>
      <c r="BR382" s="116"/>
      <c r="BS382" s="132">
        <v>44967</v>
      </c>
      <c r="BT382" s="133">
        <v>100</v>
      </c>
      <c r="BU382" s="132">
        <v>44967</v>
      </c>
      <c r="BV382" s="132" t="s">
        <v>614</v>
      </c>
      <c r="BW382" s="132" t="s">
        <v>1155</v>
      </c>
      <c r="BX382" s="134"/>
      <c r="BY382" s="134"/>
      <c r="BZ382" s="134"/>
      <c r="CA382" s="132"/>
      <c r="CB382" s="171"/>
      <c r="CC382" s="172"/>
      <c r="CD382" s="172"/>
      <c r="CE382" s="173"/>
      <c r="CF382" s="173"/>
      <c r="CG382" s="173"/>
      <c r="CH382" s="365" t="s">
        <v>3662</v>
      </c>
      <c r="CI382" s="129" t="s">
        <v>701</v>
      </c>
      <c r="CJ382" s="132">
        <v>45000</v>
      </c>
      <c r="CK382" s="132">
        <v>45000</v>
      </c>
      <c r="CL382" s="132"/>
      <c r="CM382" s="132">
        <v>45000</v>
      </c>
      <c r="CN382" s="133">
        <v>100</v>
      </c>
      <c r="CO382" s="132">
        <v>45000</v>
      </c>
      <c r="CP382" s="117"/>
      <c r="CQ382" s="132">
        <v>45019</v>
      </c>
      <c r="CR382" s="132">
        <v>45019</v>
      </c>
      <c r="CS382" s="132"/>
      <c r="CT382" s="132">
        <v>45020</v>
      </c>
      <c r="CU382" s="133">
        <v>100</v>
      </c>
      <c r="CV382" s="132">
        <v>45020</v>
      </c>
      <c r="CW382" s="117"/>
      <c r="CX382" s="147"/>
      <c r="CY382" s="147"/>
      <c r="CZ382" s="117">
        <v>45028</v>
      </c>
      <c r="DA382" s="117">
        <v>45028</v>
      </c>
      <c r="DB382" s="117"/>
      <c r="DC382" s="117">
        <v>45028</v>
      </c>
      <c r="DD382" s="133">
        <v>100</v>
      </c>
      <c r="DE382" s="117">
        <v>45028</v>
      </c>
      <c r="DF382" s="138"/>
      <c r="DG382" s="138">
        <v>45023</v>
      </c>
      <c r="DH382" s="139" t="s">
        <v>4387</v>
      </c>
      <c r="DI382" s="117">
        <v>45034</v>
      </c>
      <c r="DJ382" s="117">
        <v>45034</v>
      </c>
      <c r="DK382" s="117">
        <v>45034</v>
      </c>
      <c r="DL382" s="117">
        <v>45034</v>
      </c>
      <c r="DM382" s="117"/>
      <c r="DN382" s="117"/>
      <c r="DO382" s="117"/>
      <c r="DP382" s="117"/>
      <c r="DQ382" s="140"/>
      <c r="DR382" s="117"/>
      <c r="DS382" s="117"/>
      <c r="DT382" s="117"/>
      <c r="DU382" s="117"/>
      <c r="DV382" s="117"/>
      <c r="DW382" s="117"/>
      <c r="DX382" s="133"/>
      <c r="DY382" s="117"/>
      <c r="DZ382" s="117"/>
      <c r="EA382" s="117"/>
      <c r="EB382" s="117"/>
      <c r="EC382" s="117"/>
      <c r="ED382" s="117"/>
      <c r="EE382" s="116"/>
      <c r="EF382" s="117"/>
      <c r="EG382" s="117"/>
      <c r="EH382" s="222">
        <v>45052</v>
      </c>
      <c r="EI382" s="222">
        <v>45052</v>
      </c>
      <c r="EJ382" s="222">
        <v>45052</v>
      </c>
      <c r="EK382" s="222">
        <v>45052</v>
      </c>
      <c r="EL382" s="133">
        <v>60</v>
      </c>
      <c r="EM382" s="117"/>
      <c r="EN382" s="122" t="s">
        <v>4448</v>
      </c>
      <c r="EO382" s="141"/>
      <c r="EP382" s="141"/>
      <c r="EQ382" s="141"/>
      <c r="ER382" s="141"/>
      <c r="ES382" s="141"/>
      <c r="ET382" s="141"/>
      <c r="EU382" s="141"/>
      <c r="EV382" s="117"/>
      <c r="EW382" s="117"/>
      <c r="EX382" s="117"/>
      <c r="EY382" s="117"/>
      <c r="EZ382" s="117"/>
      <c r="FA382" s="117"/>
      <c r="FB382" s="117"/>
      <c r="FC382" s="117"/>
      <c r="FD382" s="117"/>
      <c r="FE382" s="117"/>
      <c r="FF382" s="117"/>
      <c r="FG382" s="133"/>
      <c r="FH382" s="133"/>
      <c r="FI382" s="117"/>
      <c r="FJ382" s="142"/>
      <c r="FK382" s="142"/>
      <c r="FL382" s="143">
        <v>243347</v>
      </c>
      <c r="FM382" s="143">
        <v>243347</v>
      </c>
      <c r="FN382" s="139" t="s">
        <v>708</v>
      </c>
      <c r="FO382" s="142"/>
      <c r="FP382" s="142"/>
      <c r="FQ382" s="143">
        <v>243347</v>
      </c>
      <c r="FR382" s="143">
        <v>243347</v>
      </c>
      <c r="FS382" s="139" t="s">
        <v>708</v>
      </c>
    </row>
    <row r="383" spans="1:175" ht="20.100000000000001" customHeight="1" x14ac:dyDescent="0.5">
      <c r="A383" s="109">
        <v>382</v>
      </c>
      <c r="B383" s="109" t="s">
        <v>3361</v>
      </c>
      <c r="C383" s="109">
        <v>96</v>
      </c>
      <c r="D383" s="367" t="s">
        <v>3372</v>
      </c>
      <c r="E383" s="110" t="s">
        <v>912</v>
      </c>
      <c r="F383" s="110" t="s">
        <v>1561</v>
      </c>
      <c r="G383" s="111" t="s">
        <v>399</v>
      </c>
      <c r="H383" s="110" t="s">
        <v>3315</v>
      </c>
      <c r="I383" s="110" t="s">
        <v>4140</v>
      </c>
      <c r="J383" s="110" t="s">
        <v>4141</v>
      </c>
      <c r="K383" s="111" t="s">
        <v>4142</v>
      </c>
      <c r="L383" s="111" t="s">
        <v>3307</v>
      </c>
      <c r="M383" s="111" t="s">
        <v>912</v>
      </c>
      <c r="N383" s="111" t="s">
        <v>1565</v>
      </c>
      <c r="O383" s="111" t="s">
        <v>4143</v>
      </c>
      <c r="P383" s="113">
        <v>15.488273</v>
      </c>
      <c r="Q383" s="113">
        <v>99.692605999999998</v>
      </c>
      <c r="R383" s="114" t="s">
        <v>4144</v>
      </c>
      <c r="S383" s="114" t="s">
        <v>4145</v>
      </c>
      <c r="T383" s="115" t="s">
        <v>4146</v>
      </c>
      <c r="U383" s="115" t="s">
        <v>4147</v>
      </c>
      <c r="V383" s="115"/>
      <c r="W383" s="115" t="s">
        <v>4148</v>
      </c>
      <c r="X383" s="115"/>
      <c r="Y383" s="115"/>
      <c r="Z383" s="181"/>
      <c r="AA383" s="181"/>
      <c r="AB383" s="115"/>
      <c r="AC383" s="115"/>
      <c r="AD383" s="166" t="s">
        <v>1313</v>
      </c>
      <c r="AE383" s="166" t="s">
        <v>1314</v>
      </c>
      <c r="AF383" s="117" t="s">
        <v>690</v>
      </c>
      <c r="AG383" s="132">
        <v>44965</v>
      </c>
      <c r="AH383" s="118" t="s">
        <v>691</v>
      </c>
      <c r="AI383" s="118" t="s">
        <v>692</v>
      </c>
      <c r="AJ383" s="145">
        <v>6</v>
      </c>
      <c r="AK383" s="146">
        <v>9</v>
      </c>
      <c r="AL383" s="146">
        <v>3.6</v>
      </c>
      <c r="AM383" s="146">
        <v>54</v>
      </c>
      <c r="AN383" s="147">
        <v>2</v>
      </c>
      <c r="AO383" s="147">
        <v>2</v>
      </c>
      <c r="AP383" s="116" t="s">
        <v>4149</v>
      </c>
      <c r="AQ383" s="147" t="s">
        <v>863</v>
      </c>
      <c r="AR383" s="147">
        <v>3</v>
      </c>
      <c r="AS383" s="149"/>
      <c r="AT383" s="138">
        <v>44967</v>
      </c>
      <c r="AU383" s="366" t="s">
        <v>3301</v>
      </c>
      <c r="AV383" s="149" t="s">
        <v>696</v>
      </c>
      <c r="AW383" s="150" t="s">
        <v>1386</v>
      </c>
      <c r="AX383" s="236"/>
      <c r="AY383" s="236"/>
      <c r="AZ383" s="236"/>
      <c r="BA383" s="147"/>
      <c r="BB383" s="147"/>
      <c r="BC383" s="236"/>
      <c r="BD383" s="235" t="s">
        <v>698</v>
      </c>
      <c r="BE383" s="235"/>
      <c r="BF383" s="235"/>
      <c r="BG383" s="237" t="s">
        <v>699</v>
      </c>
      <c r="BH383" s="237" t="s">
        <v>1964</v>
      </c>
      <c r="BI383" s="237" t="s">
        <v>701</v>
      </c>
      <c r="BJ383" s="238"/>
      <c r="BK383" s="238"/>
      <c r="BL383" s="153"/>
      <c r="BM383" s="154"/>
      <c r="BN383" s="111" t="s">
        <v>4143</v>
      </c>
      <c r="BO383" s="226" t="s">
        <v>4143</v>
      </c>
      <c r="BP383" s="130"/>
      <c r="BQ383" s="116" t="s">
        <v>704</v>
      </c>
      <c r="BR383" s="116"/>
      <c r="BS383" s="132">
        <v>44965</v>
      </c>
      <c r="BT383" s="133">
        <v>100</v>
      </c>
      <c r="BU383" s="132">
        <v>44965</v>
      </c>
      <c r="BV383" s="132"/>
      <c r="BW383" s="132"/>
      <c r="BX383" s="134"/>
      <c r="BY383" s="134"/>
      <c r="BZ383" s="134"/>
      <c r="CA383" s="132"/>
      <c r="CB383" s="135"/>
      <c r="CC383" s="132"/>
      <c r="CD383" s="132"/>
      <c r="CE383" s="136"/>
      <c r="CF383" s="136"/>
      <c r="CG383" s="136"/>
      <c r="CH383" s="135"/>
      <c r="CI383" s="129" t="s">
        <v>701</v>
      </c>
      <c r="CJ383" s="117">
        <v>44999</v>
      </c>
      <c r="CK383" s="117">
        <v>44999</v>
      </c>
      <c r="CL383" s="132"/>
      <c r="CM383" s="117">
        <v>44999</v>
      </c>
      <c r="CN383" s="133">
        <v>100</v>
      </c>
      <c r="CO383" s="117">
        <v>44999</v>
      </c>
      <c r="CP383" s="117"/>
      <c r="CQ383" s="132">
        <v>45039</v>
      </c>
      <c r="CR383" s="132">
        <v>45039</v>
      </c>
      <c r="CS383" s="117"/>
      <c r="CT383" s="132">
        <v>45039</v>
      </c>
      <c r="CU383" s="133">
        <v>100</v>
      </c>
      <c r="CV383" s="132">
        <v>45039</v>
      </c>
      <c r="CW383" s="117"/>
      <c r="CX383" s="236"/>
      <c r="CY383" s="236"/>
      <c r="CZ383" s="117">
        <v>45021</v>
      </c>
      <c r="DA383" s="117">
        <v>45021</v>
      </c>
      <c r="DB383" s="117"/>
      <c r="DC383" s="117">
        <v>45021</v>
      </c>
      <c r="DD383" s="133">
        <v>100</v>
      </c>
      <c r="DE383" s="117">
        <v>45021</v>
      </c>
      <c r="DF383" s="138" t="s">
        <v>4150</v>
      </c>
      <c r="DG383" s="138">
        <v>45007</v>
      </c>
      <c r="DH383" s="139" t="s">
        <v>4446</v>
      </c>
      <c r="DI383" s="117">
        <v>45034</v>
      </c>
      <c r="DJ383" s="117">
        <v>45034</v>
      </c>
      <c r="DK383" s="117">
        <v>45034</v>
      </c>
      <c r="DL383" s="117">
        <v>45034</v>
      </c>
      <c r="DM383" s="117"/>
      <c r="DN383" s="117"/>
      <c r="DO383" s="117"/>
      <c r="DP383" s="117"/>
      <c r="DQ383" s="140"/>
      <c r="DR383" s="117"/>
      <c r="DS383" s="117"/>
      <c r="DT383" s="117"/>
      <c r="DU383" s="117"/>
      <c r="DV383" s="117"/>
      <c r="DW383" s="117"/>
      <c r="DX383" s="133"/>
      <c r="DY383" s="117"/>
      <c r="DZ383" s="117"/>
      <c r="EA383" s="117"/>
      <c r="EB383" s="117"/>
      <c r="EC383" s="117"/>
      <c r="ED383" s="117"/>
      <c r="EE383" s="116"/>
      <c r="EF383" s="117"/>
      <c r="EG383" s="117"/>
      <c r="EH383" s="117">
        <v>45050</v>
      </c>
      <c r="EI383" s="117">
        <v>45050</v>
      </c>
      <c r="EJ383" s="117">
        <v>45050</v>
      </c>
      <c r="EK383" s="117">
        <v>45051</v>
      </c>
      <c r="EL383" s="116">
        <v>60</v>
      </c>
      <c r="EM383" s="117"/>
      <c r="EN383" s="122" t="s">
        <v>4394</v>
      </c>
      <c r="EO383" s="141"/>
      <c r="EP383" s="141"/>
      <c r="EQ383" s="141"/>
      <c r="ER383" s="141"/>
      <c r="ES383" s="141"/>
      <c r="ET383" s="141"/>
      <c r="EU383" s="141"/>
      <c r="EV383" s="117"/>
      <c r="EW383" s="117"/>
      <c r="EX383" s="117"/>
      <c r="EY383" s="117"/>
      <c r="EZ383" s="117"/>
      <c r="FA383" s="117"/>
      <c r="FB383" s="117"/>
      <c r="FC383" s="117"/>
      <c r="FD383" s="117"/>
      <c r="FE383" s="117"/>
      <c r="FF383" s="117"/>
      <c r="FG383" s="133"/>
      <c r="FH383" s="133"/>
      <c r="FI383" s="117"/>
      <c r="FJ383" s="142"/>
      <c r="FK383" s="142"/>
      <c r="FL383" s="143">
        <v>243347</v>
      </c>
      <c r="FM383" s="143">
        <v>243347</v>
      </c>
      <c r="FN383" s="139" t="s">
        <v>708</v>
      </c>
      <c r="FO383" s="142"/>
      <c r="FP383" s="142"/>
      <c r="FQ383" s="143">
        <v>243347</v>
      </c>
      <c r="FR383" s="143">
        <v>243347</v>
      </c>
      <c r="FS383" s="157" t="s">
        <v>729</v>
      </c>
    </row>
    <row r="384" spans="1:175" ht="20.100000000000001" customHeight="1" x14ac:dyDescent="0.5">
      <c r="A384" s="109">
        <v>383</v>
      </c>
      <c r="B384" s="109" t="s">
        <v>3361</v>
      </c>
      <c r="C384" s="109">
        <v>97</v>
      </c>
      <c r="D384" s="367" t="s">
        <v>3372</v>
      </c>
      <c r="E384" s="110" t="s">
        <v>912</v>
      </c>
      <c r="F384" s="110" t="s">
        <v>1561</v>
      </c>
      <c r="G384" s="111" t="s">
        <v>399</v>
      </c>
      <c r="H384" s="110" t="s">
        <v>4151</v>
      </c>
      <c r="I384" s="110" t="s">
        <v>4152</v>
      </c>
      <c r="J384" s="110" t="s">
        <v>4153</v>
      </c>
      <c r="K384" s="111" t="s">
        <v>4154</v>
      </c>
      <c r="L384" s="111" t="s">
        <v>3307</v>
      </c>
      <c r="M384" s="111" t="s">
        <v>912</v>
      </c>
      <c r="N384" s="111" t="s">
        <v>1565</v>
      </c>
      <c r="O384" s="175" t="s">
        <v>4156</v>
      </c>
      <c r="P384" s="113">
        <v>15.623953999999999</v>
      </c>
      <c r="Q384" s="113">
        <v>99.631039000000001</v>
      </c>
      <c r="R384" s="114" t="s">
        <v>4157</v>
      </c>
      <c r="S384" s="114" t="s">
        <v>4158</v>
      </c>
      <c r="T384" s="115" t="s">
        <v>4159</v>
      </c>
      <c r="U384" s="115" t="s">
        <v>4160</v>
      </c>
      <c r="V384" s="115"/>
      <c r="W384" s="115" t="s">
        <v>4161</v>
      </c>
      <c r="X384" s="115" t="s">
        <v>4155</v>
      </c>
      <c r="Y384" s="115" t="s">
        <v>4632</v>
      </c>
      <c r="Z384" s="181">
        <v>15.580444973113901</v>
      </c>
      <c r="AA384" s="181">
        <v>99.633458033583395</v>
      </c>
      <c r="AB384" s="115" t="s">
        <v>4633</v>
      </c>
      <c r="AC384" s="115" t="s">
        <v>4634</v>
      </c>
      <c r="AD384" s="166" t="s">
        <v>1313</v>
      </c>
      <c r="AE384" s="166" t="s">
        <v>1314</v>
      </c>
      <c r="AF384" s="117" t="s">
        <v>690</v>
      </c>
      <c r="AG384" s="132">
        <v>44966</v>
      </c>
      <c r="AH384" s="118" t="s">
        <v>691</v>
      </c>
      <c r="AI384" s="118" t="s">
        <v>692</v>
      </c>
      <c r="AJ384" s="145">
        <v>6</v>
      </c>
      <c r="AK384" s="146">
        <v>18</v>
      </c>
      <c r="AL384" s="146">
        <v>3.4</v>
      </c>
      <c r="AM384" s="146">
        <v>108</v>
      </c>
      <c r="AN384" s="147">
        <v>1</v>
      </c>
      <c r="AO384" s="147">
        <v>2</v>
      </c>
      <c r="AP384" s="116" t="s">
        <v>2803</v>
      </c>
      <c r="AQ384" s="147" t="s">
        <v>863</v>
      </c>
      <c r="AR384" s="147">
        <v>3</v>
      </c>
      <c r="AS384" s="149"/>
      <c r="AT384" s="138">
        <v>44967</v>
      </c>
      <c r="AU384" s="366" t="s">
        <v>3301</v>
      </c>
      <c r="AV384" s="234" t="s">
        <v>725</v>
      </c>
      <c r="AW384" s="150"/>
      <c r="AX384" s="236"/>
      <c r="AY384" s="236"/>
      <c r="AZ384" s="236"/>
      <c r="BA384" s="147"/>
      <c r="BB384" s="147"/>
      <c r="BC384" s="236"/>
      <c r="BD384" s="235" t="s">
        <v>698</v>
      </c>
      <c r="BE384" s="235"/>
      <c r="BF384" s="235"/>
      <c r="BG384" s="237" t="s">
        <v>699</v>
      </c>
      <c r="BH384" s="237" t="s">
        <v>1964</v>
      </c>
      <c r="BI384" s="237" t="s">
        <v>701</v>
      </c>
      <c r="BJ384" s="238"/>
      <c r="BK384" s="238"/>
      <c r="BL384" s="153"/>
      <c r="BM384" s="154"/>
      <c r="BN384" s="111" t="s">
        <v>4162</v>
      </c>
      <c r="BO384" s="130" t="s">
        <v>4155</v>
      </c>
      <c r="BP384" s="196" t="s">
        <v>795</v>
      </c>
      <c r="BQ384" s="116" t="s">
        <v>704</v>
      </c>
      <c r="BR384" s="116"/>
      <c r="BS384" s="132">
        <v>44966</v>
      </c>
      <c r="BT384" s="133">
        <v>100</v>
      </c>
      <c r="BU384" s="132">
        <v>44966</v>
      </c>
      <c r="BV384" s="132"/>
      <c r="BW384" s="132"/>
      <c r="BX384" s="134" t="s">
        <v>616</v>
      </c>
      <c r="BY384" s="134" t="s">
        <v>616</v>
      </c>
      <c r="BZ384" s="134"/>
      <c r="CA384" s="132"/>
      <c r="CB384" s="135" t="s">
        <v>4155</v>
      </c>
      <c r="CC384" s="132"/>
      <c r="CD384" s="132"/>
      <c r="CE384" s="136"/>
      <c r="CF384" s="136"/>
      <c r="CG384" s="136"/>
      <c r="CH384" s="135"/>
      <c r="CI384" s="129" t="s">
        <v>701</v>
      </c>
      <c r="CJ384" s="132">
        <v>44986</v>
      </c>
      <c r="CK384" s="132">
        <v>44986</v>
      </c>
      <c r="CL384" s="132"/>
      <c r="CM384" s="132">
        <v>44986</v>
      </c>
      <c r="CN384" s="133">
        <v>100</v>
      </c>
      <c r="CO384" s="132">
        <v>44986</v>
      </c>
      <c r="CP384" s="132"/>
      <c r="CQ384" s="132">
        <v>45037</v>
      </c>
      <c r="CR384" s="132">
        <v>45037</v>
      </c>
      <c r="CS384" s="117"/>
      <c r="CT384" s="132">
        <v>45037</v>
      </c>
      <c r="CU384" s="133">
        <v>100</v>
      </c>
      <c r="CV384" s="132">
        <v>45037</v>
      </c>
      <c r="CW384" s="117"/>
      <c r="CX384" s="236"/>
      <c r="CY384" s="236"/>
      <c r="CZ384" s="117">
        <v>45020</v>
      </c>
      <c r="DA384" s="117">
        <v>45020</v>
      </c>
      <c r="DB384" s="117"/>
      <c r="DC384" s="117">
        <v>45021</v>
      </c>
      <c r="DD384" s="133">
        <v>100</v>
      </c>
      <c r="DE384" s="117">
        <v>45029</v>
      </c>
      <c r="DF384" s="138"/>
      <c r="DG384" s="138">
        <v>45044</v>
      </c>
      <c r="DH384" s="139" t="s">
        <v>4393</v>
      </c>
      <c r="DI384" s="117">
        <v>45050</v>
      </c>
      <c r="DJ384" s="117">
        <v>45050</v>
      </c>
      <c r="DK384" s="117">
        <v>45050</v>
      </c>
      <c r="DL384" s="117">
        <v>45050</v>
      </c>
      <c r="DM384" s="117"/>
      <c r="DN384" s="117"/>
      <c r="DO384" s="117"/>
      <c r="DP384" s="117"/>
      <c r="DQ384" s="140"/>
      <c r="DR384" s="117"/>
      <c r="DS384" s="117"/>
      <c r="DT384" s="117"/>
      <c r="DU384" s="117"/>
      <c r="DV384" s="117"/>
      <c r="DW384" s="117"/>
      <c r="DX384" s="133"/>
      <c r="DY384" s="117"/>
      <c r="DZ384" s="117"/>
      <c r="EA384" s="117"/>
      <c r="EB384" s="117"/>
      <c r="EC384" s="117"/>
      <c r="ED384" s="117"/>
      <c r="EE384" s="116"/>
      <c r="EF384" s="117"/>
      <c r="EG384" s="117"/>
      <c r="EH384" s="117">
        <v>45051</v>
      </c>
      <c r="EI384" s="117">
        <v>45051</v>
      </c>
      <c r="EJ384" s="117">
        <v>45051</v>
      </c>
      <c r="EK384" s="117">
        <v>45052</v>
      </c>
      <c r="EL384" s="116">
        <v>60</v>
      </c>
      <c r="EM384" s="117"/>
      <c r="EN384" s="122" t="s">
        <v>4635</v>
      </c>
      <c r="EO384" s="141"/>
      <c r="EP384" s="141"/>
      <c r="EQ384" s="141"/>
      <c r="ER384" s="141"/>
      <c r="ES384" s="141"/>
      <c r="ET384" s="141"/>
      <c r="EU384" s="141"/>
      <c r="EV384" s="117"/>
      <c r="EW384" s="117"/>
      <c r="EX384" s="117"/>
      <c r="EY384" s="117"/>
      <c r="EZ384" s="117"/>
      <c r="FA384" s="117"/>
      <c r="FB384" s="117"/>
      <c r="FC384" s="117"/>
      <c r="FD384" s="117"/>
      <c r="FE384" s="117"/>
      <c r="FF384" s="117"/>
      <c r="FG384" s="133"/>
      <c r="FH384" s="133"/>
      <c r="FI384" s="117"/>
      <c r="FJ384" s="142"/>
      <c r="FK384" s="142"/>
      <c r="FL384" s="143"/>
      <c r="FM384" s="143"/>
      <c r="FN384" s="139"/>
      <c r="FO384" s="142"/>
      <c r="FP384" s="142"/>
      <c r="FQ384" s="143"/>
      <c r="FR384" s="143"/>
      <c r="FS384" s="139"/>
    </row>
    <row r="385" spans="1:175" ht="20.100000000000001" customHeight="1" x14ac:dyDescent="0.5">
      <c r="A385" s="109">
        <v>384</v>
      </c>
      <c r="B385" s="109" t="s">
        <v>3361</v>
      </c>
      <c r="C385" s="109">
        <v>98</v>
      </c>
      <c r="D385" s="367" t="s">
        <v>3372</v>
      </c>
      <c r="E385" s="110" t="s">
        <v>912</v>
      </c>
      <c r="F385" s="110" t="s">
        <v>1561</v>
      </c>
      <c r="G385" s="111" t="s">
        <v>399</v>
      </c>
      <c r="H385" s="110" t="s">
        <v>2015</v>
      </c>
      <c r="I385" s="110" t="s">
        <v>4163</v>
      </c>
      <c r="J385" s="110" t="s">
        <v>4164</v>
      </c>
      <c r="K385" s="111" t="s">
        <v>4165</v>
      </c>
      <c r="L385" s="111" t="s">
        <v>3281</v>
      </c>
      <c r="M385" s="111" t="s">
        <v>912</v>
      </c>
      <c r="N385" s="111" t="s">
        <v>1565</v>
      </c>
      <c r="O385" s="111" t="s">
        <v>4166</v>
      </c>
      <c r="P385" s="113">
        <v>15.175447999999999</v>
      </c>
      <c r="Q385" s="113">
        <v>99.506366</v>
      </c>
      <c r="R385" s="114" t="s">
        <v>4167</v>
      </c>
      <c r="S385" s="114" t="s">
        <v>4168</v>
      </c>
      <c r="T385" s="115" t="s">
        <v>4169</v>
      </c>
      <c r="U385" s="115" t="s">
        <v>4170</v>
      </c>
      <c r="V385" s="115"/>
      <c r="W385" s="115" t="s">
        <v>4171</v>
      </c>
      <c r="X385" s="115"/>
      <c r="Y385" s="115"/>
      <c r="Z385" s="181"/>
      <c r="AA385" s="181"/>
      <c r="AB385" s="115"/>
      <c r="AC385" s="115"/>
      <c r="AD385" s="166" t="s">
        <v>1313</v>
      </c>
      <c r="AE385" s="166" t="s">
        <v>1314</v>
      </c>
      <c r="AF385" s="117" t="s">
        <v>690</v>
      </c>
      <c r="AG385" s="132">
        <v>44966</v>
      </c>
      <c r="AH385" s="118" t="s">
        <v>691</v>
      </c>
      <c r="AI385" s="118" t="s">
        <v>692</v>
      </c>
      <c r="AJ385" s="145">
        <v>6</v>
      </c>
      <c r="AK385" s="146">
        <v>18</v>
      </c>
      <c r="AL385" s="146">
        <v>3.6</v>
      </c>
      <c r="AM385" s="146">
        <v>108</v>
      </c>
      <c r="AN385" s="147">
        <v>1</v>
      </c>
      <c r="AO385" s="147">
        <v>1</v>
      </c>
      <c r="AP385" s="116" t="s">
        <v>816</v>
      </c>
      <c r="AQ385" s="147" t="s">
        <v>752</v>
      </c>
      <c r="AR385" s="147">
        <v>1</v>
      </c>
      <c r="AS385" s="149"/>
      <c r="AT385" s="138">
        <v>44967</v>
      </c>
      <c r="AU385" s="366" t="s">
        <v>3301</v>
      </c>
      <c r="AV385" s="149" t="s">
        <v>696</v>
      </c>
      <c r="AW385" s="150" t="s">
        <v>1386</v>
      </c>
      <c r="AX385" s="236"/>
      <c r="AY385" s="236"/>
      <c r="AZ385" s="236"/>
      <c r="BA385" s="147"/>
      <c r="BB385" s="147" t="s">
        <v>697</v>
      </c>
      <c r="BC385" s="236"/>
      <c r="BD385" s="235"/>
      <c r="BE385" s="150" t="s">
        <v>4172</v>
      </c>
      <c r="BF385" s="158">
        <v>1</v>
      </c>
      <c r="BG385" s="237" t="s">
        <v>699</v>
      </c>
      <c r="BH385" s="262" t="s">
        <v>1964</v>
      </c>
      <c r="BI385" s="237" t="s">
        <v>701</v>
      </c>
      <c r="BJ385" s="152"/>
      <c r="BK385" s="238"/>
      <c r="BL385" s="153"/>
      <c r="BM385" s="154"/>
      <c r="BN385" s="111" t="s">
        <v>4166</v>
      </c>
      <c r="BO385" s="226" t="s">
        <v>4166</v>
      </c>
      <c r="BP385" s="130"/>
      <c r="BQ385" s="116" t="s">
        <v>704</v>
      </c>
      <c r="BR385" s="116"/>
      <c r="BS385" s="132">
        <v>44966</v>
      </c>
      <c r="BT385" s="133">
        <v>100</v>
      </c>
      <c r="BU385" s="132">
        <v>44966</v>
      </c>
      <c r="BV385" s="132"/>
      <c r="BW385" s="132"/>
      <c r="BX385" s="134"/>
      <c r="BY385" s="134"/>
      <c r="BZ385" s="134"/>
      <c r="CA385" s="132"/>
      <c r="CB385" s="135"/>
      <c r="CC385" s="132"/>
      <c r="CD385" s="132"/>
      <c r="CE385" s="136"/>
      <c r="CF385" s="136"/>
      <c r="CG385" s="136"/>
      <c r="CH385" s="135"/>
      <c r="CI385" s="129" t="s">
        <v>701</v>
      </c>
      <c r="CJ385" s="132">
        <v>44993</v>
      </c>
      <c r="CK385" s="132">
        <v>44993</v>
      </c>
      <c r="CL385" s="132"/>
      <c r="CM385" s="132">
        <v>44993</v>
      </c>
      <c r="CN385" s="133">
        <v>100</v>
      </c>
      <c r="CO385" s="132">
        <v>44993</v>
      </c>
      <c r="CP385" s="132" t="s">
        <v>1610</v>
      </c>
      <c r="CQ385" s="132">
        <v>45038</v>
      </c>
      <c r="CR385" s="132">
        <v>45038</v>
      </c>
      <c r="CS385" s="117"/>
      <c r="CT385" s="132">
        <v>45038</v>
      </c>
      <c r="CU385" s="133">
        <v>100</v>
      </c>
      <c r="CV385" s="132">
        <v>45038</v>
      </c>
      <c r="CW385" s="117" t="s">
        <v>2655</v>
      </c>
      <c r="CX385" s="236"/>
      <c r="CY385" s="236"/>
      <c r="CZ385" s="117">
        <v>45028</v>
      </c>
      <c r="DA385" s="117">
        <v>45028</v>
      </c>
      <c r="DB385" s="117"/>
      <c r="DC385" s="117">
        <v>45028</v>
      </c>
      <c r="DD385" s="133">
        <v>100</v>
      </c>
      <c r="DE385" s="117">
        <v>45028</v>
      </c>
      <c r="DF385" s="138"/>
      <c r="DG385" s="138">
        <v>45023</v>
      </c>
      <c r="DH385" s="139" t="s">
        <v>4387</v>
      </c>
      <c r="DI385" s="117">
        <v>45044</v>
      </c>
      <c r="DJ385" s="117">
        <v>45044</v>
      </c>
      <c r="DK385" s="117">
        <v>45044</v>
      </c>
      <c r="DL385" s="117">
        <v>45044</v>
      </c>
      <c r="DM385" s="117"/>
      <c r="DN385" s="117"/>
      <c r="DO385" s="117"/>
      <c r="DP385" s="117"/>
      <c r="DQ385" s="140"/>
      <c r="DR385" s="117"/>
      <c r="DS385" s="117"/>
      <c r="DT385" s="117"/>
      <c r="DU385" s="117"/>
      <c r="DV385" s="117"/>
      <c r="DW385" s="117"/>
      <c r="DX385" s="133"/>
      <c r="DY385" s="117"/>
      <c r="DZ385" s="117"/>
      <c r="EA385" s="117">
        <v>45045</v>
      </c>
      <c r="EB385" s="117">
        <v>45045</v>
      </c>
      <c r="EC385" s="117"/>
      <c r="ED385" s="117">
        <v>45045</v>
      </c>
      <c r="EE385" s="116">
        <v>100</v>
      </c>
      <c r="EF385" s="117">
        <v>45045</v>
      </c>
      <c r="EG385" s="117" t="s">
        <v>4585</v>
      </c>
      <c r="EH385" s="117">
        <v>45051</v>
      </c>
      <c r="EI385" s="117">
        <v>45051</v>
      </c>
      <c r="EJ385" s="117"/>
      <c r="EK385" s="117">
        <v>45051</v>
      </c>
      <c r="EL385" s="133">
        <v>100</v>
      </c>
      <c r="EM385" s="117">
        <v>45051</v>
      </c>
      <c r="EN385" s="122" t="s">
        <v>4636</v>
      </c>
      <c r="EO385" s="141"/>
      <c r="EP385" s="141"/>
      <c r="EQ385" s="141"/>
      <c r="ER385" s="141"/>
      <c r="ES385" s="141"/>
      <c r="ET385" s="141"/>
      <c r="EU385" s="141"/>
      <c r="EV385" s="117"/>
      <c r="EW385" s="117"/>
      <c r="EX385" s="117"/>
      <c r="EY385" s="117"/>
      <c r="EZ385" s="117"/>
      <c r="FA385" s="117"/>
      <c r="FB385" s="117"/>
      <c r="FC385" s="117"/>
      <c r="FD385" s="117"/>
      <c r="FE385" s="117"/>
      <c r="FF385" s="117"/>
      <c r="FG385" s="133"/>
      <c r="FH385" s="133"/>
      <c r="FI385" s="117"/>
      <c r="FJ385" s="142"/>
      <c r="FK385" s="142"/>
      <c r="FL385" s="143">
        <v>243354</v>
      </c>
      <c r="FM385" s="143">
        <v>243354</v>
      </c>
      <c r="FN385" s="139" t="s">
        <v>708</v>
      </c>
      <c r="FO385" s="142"/>
      <c r="FP385" s="142"/>
      <c r="FQ385" s="143">
        <v>243354</v>
      </c>
      <c r="FR385" s="143">
        <v>243354</v>
      </c>
      <c r="FS385" s="139" t="s">
        <v>708</v>
      </c>
    </row>
    <row r="386" spans="1:175" ht="20.100000000000001" customHeight="1" x14ac:dyDescent="0.5">
      <c r="A386" s="109">
        <v>385</v>
      </c>
      <c r="B386" s="109" t="s">
        <v>3361</v>
      </c>
      <c r="C386" s="109">
        <v>99</v>
      </c>
      <c r="D386" s="367" t="s">
        <v>3372</v>
      </c>
      <c r="E386" s="110" t="s">
        <v>912</v>
      </c>
      <c r="F386" s="110" t="s">
        <v>1561</v>
      </c>
      <c r="G386" s="111" t="s">
        <v>399</v>
      </c>
      <c r="H386" s="110" t="s">
        <v>3352</v>
      </c>
      <c r="I386" s="110" t="s">
        <v>4173</v>
      </c>
      <c r="J386" s="110" t="s">
        <v>4174</v>
      </c>
      <c r="K386" s="111" t="s">
        <v>4175</v>
      </c>
      <c r="L386" s="111" t="s">
        <v>4637</v>
      </c>
      <c r="M386" s="111" t="s">
        <v>912</v>
      </c>
      <c r="N386" s="111" t="s">
        <v>1565</v>
      </c>
      <c r="O386" s="111" t="s">
        <v>4176</v>
      </c>
      <c r="P386" s="113">
        <v>15.452251</v>
      </c>
      <c r="Q386" s="113">
        <v>99.519486999999998</v>
      </c>
      <c r="R386" s="114" t="s">
        <v>4177</v>
      </c>
      <c r="S386" s="113" t="s">
        <v>4178</v>
      </c>
      <c r="T386" s="115" t="s">
        <v>4179</v>
      </c>
      <c r="U386" s="115" t="s">
        <v>4180</v>
      </c>
      <c r="V386" s="115"/>
      <c r="W386" s="305" t="s">
        <v>4181</v>
      </c>
      <c r="X386" s="305"/>
      <c r="Y386" s="115"/>
      <c r="Z386" s="181"/>
      <c r="AA386" s="181"/>
      <c r="AB386" s="305"/>
      <c r="AC386" s="305"/>
      <c r="AD386" s="166" t="s">
        <v>1313</v>
      </c>
      <c r="AE386" s="166" t="s">
        <v>1314</v>
      </c>
      <c r="AF386" s="117" t="s">
        <v>690</v>
      </c>
      <c r="AG386" s="132">
        <v>44965</v>
      </c>
      <c r="AH386" s="118" t="s">
        <v>691</v>
      </c>
      <c r="AI386" s="118" t="s">
        <v>692</v>
      </c>
      <c r="AJ386" s="145">
        <v>12</v>
      </c>
      <c r="AK386" s="146">
        <v>16</v>
      </c>
      <c r="AL386" s="146">
        <v>3.2</v>
      </c>
      <c r="AM386" s="146">
        <v>192</v>
      </c>
      <c r="AN386" s="147">
        <v>1</v>
      </c>
      <c r="AO386" s="147">
        <v>1</v>
      </c>
      <c r="AP386" s="116" t="s">
        <v>1142</v>
      </c>
      <c r="AQ386" s="147" t="s">
        <v>752</v>
      </c>
      <c r="AR386" s="147">
        <v>1</v>
      </c>
      <c r="AS386" s="149"/>
      <c r="AT386" s="138">
        <v>44967</v>
      </c>
      <c r="AU386" s="366" t="s">
        <v>3301</v>
      </c>
      <c r="AV386" s="149" t="s">
        <v>696</v>
      </c>
      <c r="AW386" s="150" t="s">
        <v>2438</v>
      </c>
      <c r="AX386" s="236"/>
      <c r="AY386" s="236"/>
      <c r="AZ386" s="236"/>
      <c r="BA386" s="147"/>
      <c r="BB386" s="147" t="s">
        <v>697</v>
      </c>
      <c r="BC386" s="236"/>
      <c r="BD386" s="235"/>
      <c r="BE386" s="150" t="s">
        <v>3302</v>
      </c>
      <c r="BF386" s="158">
        <v>1</v>
      </c>
      <c r="BG386" s="237" t="s">
        <v>699</v>
      </c>
      <c r="BH386" s="262" t="s">
        <v>1964</v>
      </c>
      <c r="BI386" s="237" t="s">
        <v>701</v>
      </c>
      <c r="BJ386" s="152"/>
      <c r="BK386" s="238"/>
      <c r="BL386" s="153"/>
      <c r="BM386" s="154"/>
      <c r="BN386" s="111" t="s">
        <v>4176</v>
      </c>
      <c r="BO386" s="226" t="s">
        <v>4176</v>
      </c>
      <c r="BP386" s="130"/>
      <c r="BQ386" s="116" t="s">
        <v>704</v>
      </c>
      <c r="BR386" s="116"/>
      <c r="BS386" s="132">
        <v>44965</v>
      </c>
      <c r="BT386" s="133">
        <v>100</v>
      </c>
      <c r="BU386" s="132">
        <v>44965</v>
      </c>
      <c r="BV386" s="132"/>
      <c r="BW386" s="132"/>
      <c r="BX386" s="134"/>
      <c r="BY386" s="134"/>
      <c r="BZ386" s="134"/>
      <c r="CA386" s="132"/>
      <c r="CB386" s="135"/>
      <c r="CC386" s="132"/>
      <c r="CD386" s="132"/>
      <c r="CE386" s="136"/>
      <c r="CF386" s="136"/>
      <c r="CG386" s="136"/>
      <c r="CH386" s="135"/>
      <c r="CI386" s="129" t="s">
        <v>701</v>
      </c>
      <c r="CJ386" s="132">
        <v>44994</v>
      </c>
      <c r="CK386" s="132">
        <v>44994</v>
      </c>
      <c r="CL386" s="132"/>
      <c r="CM386" s="132">
        <v>44994</v>
      </c>
      <c r="CN386" s="133">
        <v>100</v>
      </c>
      <c r="CO386" s="132">
        <v>44994</v>
      </c>
      <c r="CP386" s="132" t="s">
        <v>1610</v>
      </c>
      <c r="CQ386" s="132">
        <v>45037</v>
      </c>
      <c r="CR386" s="132">
        <v>45037</v>
      </c>
      <c r="CS386" s="132"/>
      <c r="CT386" s="132">
        <v>45037</v>
      </c>
      <c r="CU386" s="133">
        <v>100</v>
      </c>
      <c r="CV386" s="132">
        <v>45037</v>
      </c>
      <c r="CW386" s="117" t="s">
        <v>3290</v>
      </c>
      <c r="CX386" s="236"/>
      <c r="CY386" s="236"/>
      <c r="CZ386" s="117">
        <v>45028</v>
      </c>
      <c r="DA386" s="117">
        <v>45028</v>
      </c>
      <c r="DB386" s="117"/>
      <c r="DC386" s="117">
        <v>45028</v>
      </c>
      <c r="DD386" s="133">
        <v>100</v>
      </c>
      <c r="DE386" s="117">
        <v>45028</v>
      </c>
      <c r="DF386" s="138"/>
      <c r="DG386" s="138">
        <v>45023</v>
      </c>
      <c r="DH386" s="139" t="s">
        <v>4387</v>
      </c>
      <c r="DI386" s="117">
        <v>45050</v>
      </c>
      <c r="DJ386" s="117">
        <v>45050</v>
      </c>
      <c r="DK386" s="117">
        <v>45050</v>
      </c>
      <c r="DL386" s="117">
        <v>45050</v>
      </c>
      <c r="DM386" s="117"/>
      <c r="DN386" s="117"/>
      <c r="DO386" s="117"/>
      <c r="DP386" s="117"/>
      <c r="DQ386" s="140"/>
      <c r="DR386" s="117"/>
      <c r="DS386" s="117"/>
      <c r="DT386" s="117"/>
      <c r="DU386" s="117"/>
      <c r="DV386" s="117"/>
      <c r="DW386" s="117"/>
      <c r="DX386" s="133"/>
      <c r="DY386" s="117"/>
      <c r="DZ386" s="117"/>
      <c r="EA386" s="117"/>
      <c r="EB386" s="117"/>
      <c r="EC386" s="117"/>
      <c r="ED386" s="117"/>
      <c r="EE386" s="116"/>
      <c r="EF386" s="117"/>
      <c r="EG386" s="117"/>
      <c r="EH386" s="117">
        <v>45050</v>
      </c>
      <c r="EI386" s="117">
        <v>45050</v>
      </c>
      <c r="EJ386" s="117">
        <v>45050</v>
      </c>
      <c r="EK386" s="117">
        <v>45051</v>
      </c>
      <c r="EL386" s="116">
        <v>60</v>
      </c>
      <c r="EM386" s="117"/>
      <c r="EN386" s="122" t="s">
        <v>4638</v>
      </c>
      <c r="EO386" s="141"/>
      <c r="EP386" s="141"/>
      <c r="EQ386" s="141"/>
      <c r="ER386" s="141"/>
      <c r="ES386" s="141"/>
      <c r="ET386" s="141"/>
      <c r="EU386" s="141"/>
      <c r="EV386" s="117"/>
      <c r="EW386" s="117"/>
      <c r="EX386" s="117"/>
      <c r="EY386" s="117"/>
      <c r="EZ386" s="117"/>
      <c r="FA386" s="117"/>
      <c r="FB386" s="117"/>
      <c r="FC386" s="117"/>
      <c r="FD386" s="117"/>
      <c r="FE386" s="117"/>
      <c r="FF386" s="117"/>
      <c r="FG386" s="133"/>
      <c r="FH386" s="133"/>
      <c r="FI386" s="117"/>
      <c r="FJ386" s="142"/>
      <c r="FK386" s="142"/>
      <c r="FL386" s="143">
        <v>243347</v>
      </c>
      <c r="FM386" s="143">
        <v>243347</v>
      </c>
      <c r="FN386" s="139" t="s">
        <v>708</v>
      </c>
      <c r="FO386" s="142"/>
      <c r="FP386" s="142"/>
      <c r="FQ386" s="143">
        <v>243347</v>
      </c>
      <c r="FR386" s="143">
        <v>243347</v>
      </c>
      <c r="FS386" s="139" t="s">
        <v>708</v>
      </c>
    </row>
    <row r="387" spans="1:175" ht="20.100000000000001" customHeight="1" x14ac:dyDescent="0.5">
      <c r="A387" s="109">
        <v>386</v>
      </c>
      <c r="B387" s="109" t="s">
        <v>3361</v>
      </c>
      <c r="C387" s="109">
        <v>100</v>
      </c>
      <c r="D387" s="367" t="s">
        <v>3362</v>
      </c>
      <c r="E387" s="110" t="s">
        <v>912</v>
      </c>
      <c r="F387" s="110" t="s">
        <v>1561</v>
      </c>
      <c r="G387" s="111" t="s">
        <v>399</v>
      </c>
      <c r="H387" s="110" t="s">
        <v>4151</v>
      </c>
      <c r="I387" s="110" t="s">
        <v>4151</v>
      </c>
      <c r="J387" s="110" t="s">
        <v>4182</v>
      </c>
      <c r="K387" s="111" t="s">
        <v>4183</v>
      </c>
      <c r="L387" s="144" t="s">
        <v>4184</v>
      </c>
      <c r="M387" s="111" t="s">
        <v>912</v>
      </c>
      <c r="N387" s="111" t="s">
        <v>1565</v>
      </c>
      <c r="O387" s="111" t="s">
        <v>4185</v>
      </c>
      <c r="P387" s="176">
        <v>15.586710999999999</v>
      </c>
      <c r="Q387" s="176">
        <v>99.844806000000005</v>
      </c>
      <c r="R387" s="114" t="s">
        <v>4186</v>
      </c>
      <c r="S387" s="114" t="s">
        <v>4187</v>
      </c>
      <c r="T387" s="115"/>
      <c r="U387" s="115"/>
      <c r="V387" s="115"/>
      <c r="W387" s="265" t="s">
        <v>4188</v>
      </c>
      <c r="X387" s="265"/>
      <c r="Y387" s="115"/>
      <c r="Z387" s="181"/>
      <c r="AA387" s="181"/>
      <c r="AB387" s="265"/>
      <c r="AC387" s="265"/>
      <c r="AD387" s="166" t="s">
        <v>1313</v>
      </c>
      <c r="AE387" s="166" t="s">
        <v>1314</v>
      </c>
      <c r="AF387" s="117" t="s">
        <v>690</v>
      </c>
      <c r="AG387" s="132">
        <v>44966</v>
      </c>
      <c r="AH387" s="118" t="s">
        <v>691</v>
      </c>
      <c r="AI387" s="118" t="s">
        <v>692</v>
      </c>
      <c r="AJ387" s="145">
        <v>9</v>
      </c>
      <c r="AK387" s="146">
        <v>10</v>
      </c>
      <c r="AL387" s="146">
        <v>3</v>
      </c>
      <c r="AM387" s="146">
        <v>90</v>
      </c>
      <c r="AN387" s="147">
        <v>1</v>
      </c>
      <c r="AO387" s="147">
        <v>2</v>
      </c>
      <c r="AP387" s="116" t="s">
        <v>4189</v>
      </c>
      <c r="AQ387" s="147">
        <v>5</v>
      </c>
      <c r="AR387" s="147">
        <v>3</v>
      </c>
      <c r="AS387" s="149"/>
      <c r="AT387" s="138">
        <v>44967</v>
      </c>
      <c r="AU387" s="366" t="s">
        <v>3301</v>
      </c>
      <c r="AV387" s="149" t="s">
        <v>3289</v>
      </c>
      <c r="AW387" s="150" t="s">
        <v>1386</v>
      </c>
      <c r="AX387" s="236"/>
      <c r="AY387" s="236"/>
      <c r="AZ387" s="236"/>
      <c r="BA387" s="147"/>
      <c r="BB387" s="147"/>
      <c r="BC387" s="236"/>
      <c r="BD387" s="235" t="s">
        <v>698</v>
      </c>
      <c r="BE387" s="235"/>
      <c r="BF387" s="235"/>
      <c r="BG387" s="237" t="s">
        <v>699</v>
      </c>
      <c r="BH387" s="237" t="s">
        <v>1964</v>
      </c>
      <c r="BI387" s="237" t="s">
        <v>701</v>
      </c>
      <c r="BJ387" s="238"/>
      <c r="BK387" s="238"/>
      <c r="BL387" s="153"/>
      <c r="BM387" s="154"/>
      <c r="BN387" s="111" t="s">
        <v>4185</v>
      </c>
      <c r="BO387" s="226" t="s">
        <v>4185</v>
      </c>
      <c r="BP387" s="130"/>
      <c r="BQ387" s="116" t="s">
        <v>704</v>
      </c>
      <c r="BR387" s="116"/>
      <c r="BS387" s="132">
        <v>44966</v>
      </c>
      <c r="BT387" s="133">
        <v>100</v>
      </c>
      <c r="BU387" s="132">
        <v>44966</v>
      </c>
      <c r="BV387" s="132"/>
      <c r="BW387" s="132"/>
      <c r="BX387" s="134"/>
      <c r="BY387" s="134"/>
      <c r="BZ387" s="134"/>
      <c r="CA387" s="132"/>
      <c r="CB387" s="135"/>
      <c r="CC387" s="132"/>
      <c r="CD387" s="132"/>
      <c r="CE387" s="136"/>
      <c r="CF387" s="136"/>
      <c r="CG387" s="136"/>
      <c r="CH387" s="135"/>
      <c r="CI387" s="129" t="s">
        <v>701</v>
      </c>
      <c r="CJ387" s="132">
        <v>44998</v>
      </c>
      <c r="CK387" s="132">
        <v>44998</v>
      </c>
      <c r="CL387" s="132"/>
      <c r="CM387" s="132">
        <v>44998</v>
      </c>
      <c r="CN387" s="133">
        <v>100</v>
      </c>
      <c r="CO387" s="132">
        <v>44998</v>
      </c>
      <c r="CP387" s="132" t="s">
        <v>1610</v>
      </c>
      <c r="CQ387" s="132">
        <v>45027</v>
      </c>
      <c r="CR387" s="132">
        <v>45027</v>
      </c>
      <c r="CS387" s="117"/>
      <c r="CT387" s="132">
        <v>45027</v>
      </c>
      <c r="CU387" s="133">
        <v>100</v>
      </c>
      <c r="CV387" s="132">
        <v>45027</v>
      </c>
      <c r="CW387" s="117"/>
      <c r="CX387" s="236"/>
      <c r="CY387" s="236"/>
      <c r="CZ387" s="117">
        <v>45019</v>
      </c>
      <c r="DA387" s="117">
        <v>45019</v>
      </c>
      <c r="DB387" s="117"/>
      <c r="DC387" s="117">
        <v>45020</v>
      </c>
      <c r="DD387" s="133">
        <v>100</v>
      </c>
      <c r="DE387" s="117">
        <v>45026</v>
      </c>
      <c r="DF387" s="138" t="s">
        <v>4190</v>
      </c>
      <c r="DG387" s="138">
        <v>45023</v>
      </c>
      <c r="DH387" s="139" t="s">
        <v>4387</v>
      </c>
      <c r="DI387" s="117">
        <v>45037</v>
      </c>
      <c r="DJ387" s="117">
        <v>45037</v>
      </c>
      <c r="DK387" s="117">
        <v>45037</v>
      </c>
      <c r="DL387" s="117">
        <v>45037</v>
      </c>
      <c r="DM387" s="117"/>
      <c r="DN387" s="117"/>
      <c r="DO387" s="117"/>
      <c r="DP387" s="117"/>
      <c r="DQ387" s="140"/>
      <c r="DR387" s="117"/>
      <c r="DS387" s="117"/>
      <c r="DT387" s="117"/>
      <c r="DU387" s="117"/>
      <c r="DV387" s="117"/>
      <c r="DW387" s="117"/>
      <c r="DX387" s="133"/>
      <c r="DY387" s="117"/>
      <c r="DZ387" s="117"/>
      <c r="EA387" s="117"/>
      <c r="EB387" s="117"/>
      <c r="EC387" s="117"/>
      <c r="ED387" s="117"/>
      <c r="EE387" s="116"/>
      <c r="EF387" s="117"/>
      <c r="EG387" s="117"/>
      <c r="EH387" s="117">
        <v>45051</v>
      </c>
      <c r="EI387" s="117">
        <v>45051</v>
      </c>
      <c r="EJ387" s="117">
        <v>45051</v>
      </c>
      <c r="EK387" s="117">
        <v>45052</v>
      </c>
      <c r="EL387" s="116">
        <v>60</v>
      </c>
      <c r="EM387" s="117"/>
      <c r="EN387" s="122" t="s">
        <v>4639</v>
      </c>
      <c r="EO387" s="141"/>
      <c r="EP387" s="141"/>
      <c r="EQ387" s="141"/>
      <c r="ER387" s="141"/>
      <c r="ES387" s="141"/>
      <c r="ET387" s="141"/>
      <c r="EU387" s="141"/>
      <c r="EV387" s="117"/>
      <c r="EW387" s="117"/>
      <c r="EX387" s="117"/>
      <c r="EY387" s="117"/>
      <c r="EZ387" s="117"/>
      <c r="FA387" s="117"/>
      <c r="FB387" s="117"/>
      <c r="FC387" s="117"/>
      <c r="FD387" s="117"/>
      <c r="FE387" s="117"/>
      <c r="FF387" s="117"/>
      <c r="FG387" s="133"/>
      <c r="FH387" s="133"/>
      <c r="FI387" s="117"/>
      <c r="FJ387" s="142"/>
      <c r="FK387" s="142"/>
      <c r="FL387" s="143">
        <v>243347</v>
      </c>
      <c r="FM387" s="143">
        <v>243347</v>
      </c>
      <c r="FN387" s="139" t="s">
        <v>708</v>
      </c>
      <c r="FO387" s="142"/>
      <c r="FP387" s="142"/>
      <c r="FQ387" s="143">
        <v>243347</v>
      </c>
      <c r="FR387" s="143">
        <v>243347</v>
      </c>
      <c r="FS387" s="139" t="s">
        <v>708</v>
      </c>
    </row>
    <row r="388" spans="1:175" ht="20.100000000000001" customHeight="1" x14ac:dyDescent="0.5">
      <c r="A388" s="109">
        <v>387</v>
      </c>
      <c r="B388" s="109" t="s">
        <v>4191</v>
      </c>
      <c r="C388" s="109">
        <v>1</v>
      </c>
      <c r="D388" s="367" t="s">
        <v>4192</v>
      </c>
      <c r="E388" s="110" t="s">
        <v>4193</v>
      </c>
      <c r="F388" s="110" t="s">
        <v>1202</v>
      </c>
      <c r="G388" s="111" t="s">
        <v>74</v>
      </c>
      <c r="H388" s="110" t="s">
        <v>1295</v>
      </c>
      <c r="I388" s="110" t="s">
        <v>4194</v>
      </c>
      <c r="J388" s="110"/>
      <c r="K388" s="111" t="s">
        <v>4195</v>
      </c>
      <c r="L388" s="111"/>
      <c r="M388" s="111" t="s">
        <v>4193</v>
      </c>
      <c r="N388" s="111" t="s">
        <v>1207</v>
      </c>
      <c r="O388" s="112" t="s">
        <v>4197</v>
      </c>
      <c r="P388" s="113">
        <v>12.355007000000001</v>
      </c>
      <c r="Q388" s="113">
        <v>102.223438</v>
      </c>
      <c r="R388" s="114" t="s">
        <v>4198</v>
      </c>
      <c r="S388" s="114" t="s">
        <v>4199</v>
      </c>
      <c r="T388" s="115"/>
      <c r="U388" s="115"/>
      <c r="V388" s="115"/>
      <c r="W388" s="115" t="s">
        <v>4200</v>
      </c>
      <c r="X388" s="115"/>
      <c r="Y388" s="115"/>
      <c r="Z388" s="181"/>
      <c r="AA388" s="181"/>
      <c r="AB388" s="115"/>
      <c r="AC388" s="115"/>
      <c r="AD388" s="166" t="s">
        <v>1211</v>
      </c>
      <c r="AE388" s="266" t="s">
        <v>1212</v>
      </c>
      <c r="AF388" s="267">
        <v>44981</v>
      </c>
      <c r="AG388" s="132">
        <v>44980</v>
      </c>
      <c r="AH388" s="118" t="s">
        <v>691</v>
      </c>
      <c r="AI388" s="118" t="s">
        <v>692</v>
      </c>
      <c r="AJ388" s="145">
        <v>4</v>
      </c>
      <c r="AK388" s="146">
        <v>9</v>
      </c>
      <c r="AL388" s="146">
        <v>2.6</v>
      </c>
      <c r="AM388" s="146">
        <v>36</v>
      </c>
      <c r="AN388" s="147">
        <v>1</v>
      </c>
      <c r="AO388" s="147">
        <v>1</v>
      </c>
      <c r="AP388" s="116" t="s">
        <v>4201</v>
      </c>
      <c r="AQ388" s="147" t="s">
        <v>1226</v>
      </c>
      <c r="AR388" s="147">
        <v>1</v>
      </c>
      <c r="AS388" s="149"/>
      <c r="AT388" s="122"/>
      <c r="AU388" s="142"/>
      <c r="AV388" s="149"/>
      <c r="AW388" s="150"/>
      <c r="AX388" s="149"/>
      <c r="AY388" s="149"/>
      <c r="AZ388" s="149"/>
      <c r="BA388" s="149"/>
      <c r="BB388" s="149"/>
      <c r="BC388" s="149"/>
      <c r="BD388" s="150" t="s">
        <v>698</v>
      </c>
      <c r="BE388" s="150"/>
      <c r="BF388" s="150"/>
      <c r="BG388" s="151" t="s">
        <v>699</v>
      </c>
      <c r="BH388" s="151" t="s">
        <v>1964</v>
      </c>
      <c r="BI388" s="151" t="s">
        <v>701</v>
      </c>
      <c r="BJ388" s="152"/>
      <c r="BK388" s="152"/>
      <c r="BL388" s="153" t="s">
        <v>4202</v>
      </c>
      <c r="BM388" s="154"/>
      <c r="BN388" s="268" t="s">
        <v>4197</v>
      </c>
      <c r="BO388" s="257" t="s">
        <v>4196</v>
      </c>
      <c r="BP388" s="257" t="s">
        <v>703</v>
      </c>
      <c r="BQ388" s="269" t="s">
        <v>1215</v>
      </c>
      <c r="BR388" s="269"/>
      <c r="BS388" s="267">
        <v>44981</v>
      </c>
      <c r="BT388" s="133">
        <v>100</v>
      </c>
      <c r="BU388" s="132">
        <v>44980</v>
      </c>
      <c r="BV388" s="132"/>
      <c r="BW388" s="132"/>
      <c r="BX388" s="134"/>
      <c r="BY388" s="134"/>
      <c r="BZ388" s="134"/>
      <c r="CA388" s="132"/>
      <c r="CB388" s="135"/>
      <c r="CC388" s="132"/>
      <c r="CD388" s="132"/>
      <c r="CE388" s="136"/>
      <c r="CF388" s="136"/>
      <c r="CG388" s="136"/>
      <c r="CH388" s="135"/>
      <c r="CI388" s="129"/>
      <c r="CJ388" s="132">
        <v>44998</v>
      </c>
      <c r="CK388" s="132">
        <v>44998</v>
      </c>
      <c r="CL388" s="132"/>
      <c r="CM388" s="132">
        <v>44998</v>
      </c>
      <c r="CN388" s="133">
        <v>100</v>
      </c>
      <c r="CO388" s="132">
        <v>44998</v>
      </c>
      <c r="CP388" s="240"/>
      <c r="CQ388" s="132">
        <v>44998</v>
      </c>
      <c r="CR388" s="132">
        <v>44998</v>
      </c>
      <c r="CS388" s="240"/>
      <c r="CT388" s="132">
        <v>44998</v>
      </c>
      <c r="CU388" s="133">
        <v>100</v>
      </c>
      <c r="CV388" s="132">
        <v>44998</v>
      </c>
      <c r="CW388" s="116"/>
      <c r="CX388" s="149"/>
      <c r="CY388" s="149"/>
      <c r="CZ388" s="117">
        <v>45015</v>
      </c>
      <c r="DA388" s="117">
        <v>45015</v>
      </c>
      <c r="DB388" s="117"/>
      <c r="DC388" s="117">
        <v>45015</v>
      </c>
      <c r="DD388" s="133">
        <v>100</v>
      </c>
      <c r="DE388" s="117">
        <v>45015</v>
      </c>
      <c r="DF388" s="138"/>
      <c r="DG388" s="138">
        <v>45007</v>
      </c>
      <c r="DH388" s="139" t="s">
        <v>4446</v>
      </c>
      <c r="DI388" s="117">
        <v>45020</v>
      </c>
      <c r="DJ388" s="117">
        <v>45020</v>
      </c>
      <c r="DK388" s="117">
        <v>45020</v>
      </c>
      <c r="DL388" s="117">
        <v>45020</v>
      </c>
      <c r="DM388" s="240"/>
      <c r="DN388" s="240"/>
      <c r="DO388" s="240"/>
      <c r="DP388" s="240"/>
      <c r="DQ388" s="271"/>
      <c r="DR388" s="240"/>
      <c r="DS388" s="240"/>
      <c r="DT388" s="117"/>
      <c r="DU388" s="117"/>
      <c r="DV388" s="117"/>
      <c r="DW388" s="117"/>
      <c r="DX388" s="133"/>
      <c r="DY388" s="117"/>
      <c r="DZ388" s="240"/>
      <c r="EA388" s="117"/>
      <c r="EB388" s="117"/>
      <c r="EC388" s="240"/>
      <c r="ED388" s="117"/>
      <c r="EE388" s="240"/>
      <c r="EF388" s="117"/>
      <c r="EG388" s="240"/>
      <c r="EH388" s="117">
        <v>45052</v>
      </c>
      <c r="EI388" s="117">
        <v>45052</v>
      </c>
      <c r="EJ388" s="117">
        <v>45052</v>
      </c>
      <c r="EK388" s="117">
        <v>45053</v>
      </c>
      <c r="EL388" s="116">
        <v>60</v>
      </c>
      <c r="EM388" s="117"/>
      <c r="EN388" s="122" t="s">
        <v>4456</v>
      </c>
      <c r="EO388" s="240"/>
      <c r="EP388" s="240"/>
      <c r="EQ388" s="240"/>
      <c r="ER388" s="240"/>
      <c r="ES388" s="240"/>
      <c r="ET388" s="240"/>
      <c r="EU388" s="240"/>
      <c r="EV388" s="240"/>
      <c r="EW388" s="240"/>
      <c r="EX388" s="240"/>
      <c r="EY388" s="240"/>
      <c r="EZ388" s="240"/>
      <c r="FA388" s="240"/>
      <c r="FB388" s="240"/>
      <c r="FC388" s="117">
        <v>45057</v>
      </c>
      <c r="FD388" s="117"/>
      <c r="FE388" s="117"/>
      <c r="FF388" s="117"/>
      <c r="FG388" s="133"/>
      <c r="FH388" s="133"/>
      <c r="FI388" s="117"/>
      <c r="FJ388" s="142"/>
      <c r="FK388" s="142"/>
      <c r="FL388" s="143"/>
      <c r="FM388" s="143"/>
      <c r="FN388" s="139"/>
      <c r="FO388" s="142"/>
      <c r="FP388" s="142"/>
      <c r="FQ388" s="143"/>
      <c r="FR388" s="143"/>
      <c r="FS388" s="139"/>
    </row>
    <row r="389" spans="1:175" ht="20.100000000000001" customHeight="1" x14ac:dyDescent="0.5">
      <c r="A389" s="109">
        <v>388</v>
      </c>
      <c r="B389" s="109" t="s">
        <v>4191</v>
      </c>
      <c r="C389" s="109">
        <v>2</v>
      </c>
      <c r="D389" s="367" t="s">
        <v>4192</v>
      </c>
      <c r="E389" s="110" t="s">
        <v>4193</v>
      </c>
      <c r="F389" s="110" t="s">
        <v>1202</v>
      </c>
      <c r="G389" s="111" t="s">
        <v>74</v>
      </c>
      <c r="H389" s="110" t="s">
        <v>3415</v>
      </c>
      <c r="I389" s="110" t="s">
        <v>4203</v>
      </c>
      <c r="J389" s="110"/>
      <c r="K389" s="111" t="s">
        <v>4204</v>
      </c>
      <c r="L389" s="111"/>
      <c r="M389" s="111" t="s">
        <v>4193</v>
      </c>
      <c r="N389" s="111" t="s">
        <v>1207</v>
      </c>
      <c r="O389" s="112" t="s">
        <v>4206</v>
      </c>
      <c r="P389" s="113">
        <v>12.640337000000001</v>
      </c>
      <c r="Q389" s="113">
        <v>102.281113</v>
      </c>
      <c r="R389" s="114" t="s">
        <v>4207</v>
      </c>
      <c r="S389" s="114" t="s">
        <v>4208</v>
      </c>
      <c r="T389" s="115"/>
      <c r="U389" s="115"/>
      <c r="V389" s="115"/>
      <c r="W389" s="115" t="s">
        <v>4209</v>
      </c>
      <c r="X389" s="115"/>
      <c r="Y389" s="115"/>
      <c r="Z389" s="181"/>
      <c r="AA389" s="181"/>
      <c r="AB389" s="115"/>
      <c r="AC389" s="115"/>
      <c r="AD389" s="166" t="s">
        <v>1224</v>
      </c>
      <c r="AE389" s="266" t="s">
        <v>1225</v>
      </c>
      <c r="AF389" s="273">
        <v>44980</v>
      </c>
      <c r="AG389" s="132">
        <v>44980</v>
      </c>
      <c r="AH389" s="118" t="s">
        <v>691</v>
      </c>
      <c r="AI389" s="118" t="s">
        <v>692</v>
      </c>
      <c r="AJ389" s="145">
        <v>6</v>
      </c>
      <c r="AK389" s="146">
        <v>7.4</v>
      </c>
      <c r="AL389" s="146">
        <v>2.8</v>
      </c>
      <c r="AM389" s="146">
        <v>44.4</v>
      </c>
      <c r="AN389" s="147">
        <v>1</v>
      </c>
      <c r="AO389" s="147">
        <v>1</v>
      </c>
      <c r="AP389" s="116" t="s">
        <v>4210</v>
      </c>
      <c r="AQ389" s="147" t="s">
        <v>1226</v>
      </c>
      <c r="AR389" s="147">
        <v>3</v>
      </c>
      <c r="AS389" s="149"/>
      <c r="AT389" s="122"/>
      <c r="AU389" s="142"/>
      <c r="AV389" s="149"/>
      <c r="AW389" s="150"/>
      <c r="AX389" s="149"/>
      <c r="AY389" s="149"/>
      <c r="AZ389" s="149"/>
      <c r="BA389" s="149"/>
      <c r="BB389" s="149"/>
      <c r="BC389" s="149"/>
      <c r="BD389" s="150"/>
      <c r="BE389" s="150"/>
      <c r="BF389" s="150"/>
      <c r="BG389" s="151"/>
      <c r="BH389" s="151" t="s">
        <v>1964</v>
      </c>
      <c r="BI389" s="151"/>
      <c r="BJ389" s="152" t="s">
        <v>1377</v>
      </c>
      <c r="BK389" s="152"/>
      <c r="BL389" s="153"/>
      <c r="BM389" s="154"/>
      <c r="BN389" s="268" t="s">
        <v>4206</v>
      </c>
      <c r="BO389" s="257" t="s">
        <v>4205</v>
      </c>
      <c r="BP389" s="257" t="s">
        <v>703</v>
      </c>
      <c r="BQ389" s="269" t="s">
        <v>1215</v>
      </c>
      <c r="BR389" s="269"/>
      <c r="BS389" s="273">
        <v>44980</v>
      </c>
      <c r="BT389" s="133">
        <v>100</v>
      </c>
      <c r="BU389" s="132">
        <v>44980</v>
      </c>
      <c r="BV389" s="132"/>
      <c r="BW389" s="132"/>
      <c r="BX389" s="134"/>
      <c r="BY389" s="134"/>
      <c r="BZ389" s="134"/>
      <c r="CA389" s="132"/>
      <c r="CB389" s="171"/>
      <c r="CC389" s="172"/>
      <c r="CD389" s="172"/>
      <c r="CE389" s="173"/>
      <c r="CF389" s="173"/>
      <c r="CG389" s="173"/>
      <c r="CH389" s="171"/>
      <c r="CI389" s="129"/>
      <c r="CJ389" s="132">
        <v>45011</v>
      </c>
      <c r="CK389" s="132">
        <v>45011</v>
      </c>
      <c r="CL389" s="240"/>
      <c r="CM389" s="132">
        <v>45011</v>
      </c>
      <c r="CN389" s="133">
        <v>100</v>
      </c>
      <c r="CO389" s="132">
        <v>45011</v>
      </c>
      <c r="CP389" s="240"/>
      <c r="CQ389" s="132">
        <v>45011</v>
      </c>
      <c r="CR389" s="132">
        <v>45011</v>
      </c>
      <c r="CS389" s="240"/>
      <c r="CT389" s="132">
        <v>45011</v>
      </c>
      <c r="CU389" s="133">
        <v>100</v>
      </c>
      <c r="CV389" s="132">
        <v>45011</v>
      </c>
      <c r="CW389" s="116"/>
      <c r="CX389" s="149"/>
      <c r="CY389" s="149"/>
      <c r="CZ389" s="117">
        <v>45017</v>
      </c>
      <c r="DA389" s="117">
        <v>45016</v>
      </c>
      <c r="DB389" s="117"/>
      <c r="DC389" s="117">
        <v>45016</v>
      </c>
      <c r="DD389" s="133">
        <v>100</v>
      </c>
      <c r="DE389" s="117">
        <v>45016</v>
      </c>
      <c r="DF389" s="138"/>
      <c r="DG389" s="138">
        <v>45007</v>
      </c>
      <c r="DH389" s="139" t="s">
        <v>4446</v>
      </c>
      <c r="DI389" s="117">
        <v>45035</v>
      </c>
      <c r="DJ389" s="117">
        <v>45035</v>
      </c>
      <c r="DK389" s="117">
        <v>45035</v>
      </c>
      <c r="DL389" s="117">
        <v>45035</v>
      </c>
      <c r="DM389" s="240"/>
      <c r="DN389" s="240"/>
      <c r="DO389" s="240"/>
      <c r="DP389" s="240"/>
      <c r="DQ389" s="271"/>
      <c r="DR389" s="240"/>
      <c r="DS389" s="240"/>
      <c r="DT389" s="117"/>
      <c r="DU389" s="117"/>
      <c r="DV389" s="117"/>
      <c r="DW389" s="117"/>
      <c r="DX389" s="133"/>
      <c r="DY389" s="117"/>
      <c r="DZ389" s="240"/>
      <c r="EA389" s="117"/>
      <c r="EB389" s="117"/>
      <c r="EC389" s="240"/>
      <c r="ED389" s="117"/>
      <c r="EE389" s="240"/>
      <c r="EF389" s="117"/>
      <c r="EG389" s="240"/>
      <c r="EH389" s="117">
        <v>45051</v>
      </c>
      <c r="EI389" s="117">
        <v>45051</v>
      </c>
      <c r="EJ389" s="117">
        <v>45051</v>
      </c>
      <c r="EK389" s="117">
        <v>45052</v>
      </c>
      <c r="EL389" s="116">
        <v>60</v>
      </c>
      <c r="EM389" s="117"/>
      <c r="EN389" s="122" t="s">
        <v>4640</v>
      </c>
      <c r="EO389" s="240"/>
      <c r="EP389" s="240"/>
      <c r="EQ389" s="240"/>
      <c r="ER389" s="240"/>
      <c r="ES389" s="240"/>
      <c r="ET389" s="240"/>
      <c r="EU389" s="240"/>
      <c r="EV389" s="240"/>
      <c r="EW389" s="240"/>
      <c r="EX389" s="240"/>
      <c r="EY389" s="240"/>
      <c r="EZ389" s="240"/>
      <c r="FA389" s="240"/>
      <c r="FB389" s="240"/>
      <c r="FC389" s="117">
        <v>45056</v>
      </c>
      <c r="FD389" s="117"/>
      <c r="FE389" s="117"/>
      <c r="FF389" s="117"/>
      <c r="FG389" s="133"/>
      <c r="FH389" s="133"/>
      <c r="FI389" s="117"/>
      <c r="FJ389" s="142"/>
      <c r="FK389" s="142"/>
      <c r="FL389" s="143">
        <v>243341</v>
      </c>
      <c r="FM389" s="143">
        <v>243341</v>
      </c>
      <c r="FN389" s="139" t="s">
        <v>708</v>
      </c>
      <c r="FO389" s="142"/>
      <c r="FP389" s="142"/>
      <c r="FQ389" s="143">
        <v>243341</v>
      </c>
      <c r="FR389" s="143">
        <v>243341</v>
      </c>
      <c r="FS389" s="139" t="s">
        <v>708</v>
      </c>
    </row>
    <row r="390" spans="1:175" ht="20.100000000000001" customHeight="1" x14ac:dyDescent="0.5">
      <c r="A390" s="109">
        <v>389</v>
      </c>
      <c r="B390" s="109" t="s">
        <v>4191</v>
      </c>
      <c r="C390" s="109">
        <v>3</v>
      </c>
      <c r="D390" s="367" t="s">
        <v>4192</v>
      </c>
      <c r="E390" s="110" t="s">
        <v>4193</v>
      </c>
      <c r="F390" s="110" t="s">
        <v>1202</v>
      </c>
      <c r="G390" s="111" t="s">
        <v>74</v>
      </c>
      <c r="H390" s="110" t="s">
        <v>3422</v>
      </c>
      <c r="I390" s="110" t="s">
        <v>3423</v>
      </c>
      <c r="J390" s="110"/>
      <c r="K390" s="111" t="s">
        <v>4211</v>
      </c>
      <c r="L390" s="111"/>
      <c r="M390" s="111" t="s">
        <v>4193</v>
      </c>
      <c r="N390" s="111" t="s">
        <v>1207</v>
      </c>
      <c r="O390" s="112" t="s">
        <v>4213</v>
      </c>
      <c r="P390" s="113">
        <v>13.245499000000001</v>
      </c>
      <c r="Q390" s="113">
        <v>102.309479</v>
      </c>
      <c r="R390" s="114" t="s">
        <v>4214</v>
      </c>
      <c r="S390" s="114" t="s">
        <v>4215</v>
      </c>
      <c r="T390" s="115"/>
      <c r="U390" s="115"/>
      <c r="V390" s="115"/>
      <c r="W390" s="115" t="s">
        <v>490</v>
      </c>
      <c r="X390" s="115"/>
      <c r="Y390" s="115"/>
      <c r="Z390" s="181"/>
      <c r="AA390" s="181"/>
      <c r="AB390" s="115"/>
      <c r="AC390" s="115"/>
      <c r="AD390" s="166" t="s">
        <v>1224</v>
      </c>
      <c r="AE390" s="266" t="s">
        <v>1225</v>
      </c>
      <c r="AF390" s="273">
        <v>44980</v>
      </c>
      <c r="AG390" s="132">
        <v>44980</v>
      </c>
      <c r="AH390" s="118" t="s">
        <v>691</v>
      </c>
      <c r="AI390" s="118" t="s">
        <v>692</v>
      </c>
      <c r="AJ390" s="145">
        <v>6</v>
      </c>
      <c r="AK390" s="146">
        <v>8.8000000000000007</v>
      </c>
      <c r="AL390" s="146">
        <v>2.8</v>
      </c>
      <c r="AM390" s="146">
        <v>52.8</v>
      </c>
      <c r="AN390" s="147">
        <v>1</v>
      </c>
      <c r="AO390" s="147">
        <v>1</v>
      </c>
      <c r="AP390" s="116" t="s">
        <v>4216</v>
      </c>
      <c r="AQ390" s="147" t="s">
        <v>1226</v>
      </c>
      <c r="AR390" s="147">
        <v>1</v>
      </c>
      <c r="AS390" s="149"/>
      <c r="AT390" s="122"/>
      <c r="AU390" s="142"/>
      <c r="AV390" s="149"/>
      <c r="AW390" s="150"/>
      <c r="AX390" s="149"/>
      <c r="AY390" s="149"/>
      <c r="AZ390" s="149"/>
      <c r="BA390" s="149"/>
      <c r="BB390" s="149"/>
      <c r="BC390" s="149"/>
      <c r="BD390" s="150"/>
      <c r="BE390" s="150"/>
      <c r="BF390" s="150"/>
      <c r="BG390" s="151"/>
      <c r="BH390" s="151" t="s">
        <v>1964</v>
      </c>
      <c r="BI390" s="151"/>
      <c r="BJ390" s="152" t="s">
        <v>1377</v>
      </c>
      <c r="BK390" s="152"/>
      <c r="BL390" s="153"/>
      <c r="BM390" s="154"/>
      <c r="BN390" s="268" t="s">
        <v>4213</v>
      </c>
      <c r="BO390" s="257" t="s">
        <v>4212</v>
      </c>
      <c r="BP390" s="257" t="s">
        <v>703</v>
      </c>
      <c r="BQ390" s="269" t="s">
        <v>1215</v>
      </c>
      <c r="BR390" s="269"/>
      <c r="BS390" s="273">
        <v>44980</v>
      </c>
      <c r="BT390" s="133">
        <v>100</v>
      </c>
      <c r="BU390" s="132">
        <v>44980</v>
      </c>
      <c r="BV390" s="132"/>
      <c r="BW390" s="132"/>
      <c r="BX390" s="134"/>
      <c r="BY390" s="134"/>
      <c r="BZ390" s="134"/>
      <c r="CA390" s="132"/>
      <c r="CB390" s="171"/>
      <c r="CC390" s="172"/>
      <c r="CD390" s="172"/>
      <c r="CE390" s="173"/>
      <c r="CF390" s="173"/>
      <c r="CG390" s="173"/>
      <c r="CH390" s="171"/>
      <c r="CI390" s="129"/>
      <c r="CJ390" s="132">
        <v>44980</v>
      </c>
      <c r="CK390" s="132">
        <v>44980</v>
      </c>
      <c r="CL390" s="132"/>
      <c r="CM390" s="132">
        <v>44980</v>
      </c>
      <c r="CN390" s="133">
        <v>100</v>
      </c>
      <c r="CO390" s="132">
        <v>44980</v>
      </c>
      <c r="CP390" s="240"/>
      <c r="CQ390" s="132">
        <v>44980</v>
      </c>
      <c r="CR390" s="132">
        <v>44980</v>
      </c>
      <c r="CS390" s="132"/>
      <c r="CT390" s="132">
        <v>45009</v>
      </c>
      <c r="CU390" s="133">
        <v>100</v>
      </c>
      <c r="CV390" s="117">
        <v>45009</v>
      </c>
      <c r="CW390" s="116"/>
      <c r="CX390" s="149"/>
      <c r="CY390" s="149"/>
      <c r="CZ390" s="117">
        <v>45018</v>
      </c>
      <c r="DA390" s="117">
        <v>45018</v>
      </c>
      <c r="DB390" s="117"/>
      <c r="DC390" s="117">
        <v>45018</v>
      </c>
      <c r="DD390" s="133">
        <v>100</v>
      </c>
      <c r="DE390" s="117">
        <v>45018</v>
      </c>
      <c r="DF390" s="138"/>
      <c r="DG390" s="138">
        <v>45007</v>
      </c>
      <c r="DH390" s="139" t="s">
        <v>4446</v>
      </c>
      <c r="DI390" s="117">
        <v>45036</v>
      </c>
      <c r="DJ390" s="117">
        <v>45036</v>
      </c>
      <c r="DK390" s="117">
        <v>45036</v>
      </c>
      <c r="DL390" s="117">
        <v>45036</v>
      </c>
      <c r="DM390" s="240"/>
      <c r="DN390" s="240"/>
      <c r="DO390" s="240"/>
      <c r="DP390" s="240"/>
      <c r="DQ390" s="271"/>
      <c r="DR390" s="240"/>
      <c r="DS390" s="240"/>
      <c r="DT390" s="117"/>
      <c r="DU390" s="117"/>
      <c r="DV390" s="117"/>
      <c r="DW390" s="117"/>
      <c r="DX390" s="133"/>
      <c r="DY390" s="117"/>
      <c r="DZ390" s="240"/>
      <c r="EA390" s="117">
        <v>45045</v>
      </c>
      <c r="EB390" s="117">
        <v>45045</v>
      </c>
      <c r="EC390" s="240"/>
      <c r="ED390" s="117">
        <v>45045</v>
      </c>
      <c r="EE390" s="116">
        <v>100</v>
      </c>
      <c r="EF390" s="117">
        <v>45045</v>
      </c>
      <c r="EG390" s="240" t="s">
        <v>4578</v>
      </c>
      <c r="EH390" s="117"/>
      <c r="EI390" s="117"/>
      <c r="EJ390" s="117"/>
      <c r="EK390" s="117"/>
      <c r="EL390" s="133"/>
      <c r="EM390" s="117"/>
      <c r="EN390" s="122"/>
      <c r="EO390" s="240"/>
      <c r="EP390" s="240"/>
      <c r="EQ390" s="240"/>
      <c r="ER390" s="240"/>
      <c r="ES390" s="240"/>
      <c r="ET390" s="240"/>
      <c r="EU390" s="240"/>
      <c r="EV390" s="240"/>
      <c r="EW390" s="240"/>
      <c r="EX390" s="240"/>
      <c r="EY390" s="240"/>
      <c r="EZ390" s="240"/>
      <c r="FA390" s="240"/>
      <c r="FB390" s="240"/>
      <c r="FC390" s="117">
        <v>45057</v>
      </c>
      <c r="FD390" s="117"/>
      <c r="FE390" s="117"/>
      <c r="FF390" s="117"/>
      <c r="FG390" s="133"/>
      <c r="FH390" s="133"/>
      <c r="FI390" s="117"/>
      <c r="FJ390" s="142"/>
      <c r="FK390" s="142"/>
      <c r="FL390" s="143"/>
      <c r="FM390" s="143"/>
      <c r="FN390" s="139"/>
      <c r="FO390" s="142"/>
      <c r="FP390" s="142"/>
      <c r="FQ390" s="143"/>
      <c r="FR390" s="143"/>
      <c r="FS390" s="139"/>
    </row>
    <row r="391" spans="1:175" ht="20.100000000000001" customHeight="1" x14ac:dyDescent="0.5">
      <c r="A391" s="109">
        <v>390</v>
      </c>
      <c r="B391" s="109" t="s">
        <v>4191</v>
      </c>
      <c r="C391" s="109">
        <v>4</v>
      </c>
      <c r="D391" s="367" t="s">
        <v>4192</v>
      </c>
      <c r="E391" s="110" t="s">
        <v>4193</v>
      </c>
      <c r="F391" s="110" t="s">
        <v>1202</v>
      </c>
      <c r="G391" s="111" t="s">
        <v>74</v>
      </c>
      <c r="H391" s="110" t="s">
        <v>3394</v>
      </c>
      <c r="I391" s="110" t="s">
        <v>4217</v>
      </c>
      <c r="J391" s="110"/>
      <c r="K391" s="111" t="s">
        <v>4218</v>
      </c>
      <c r="L391" s="111"/>
      <c r="M391" s="111" t="s">
        <v>4193</v>
      </c>
      <c r="N391" s="111" t="s">
        <v>1207</v>
      </c>
      <c r="O391" s="112" t="s">
        <v>4220</v>
      </c>
      <c r="P391" s="113">
        <v>13.053048</v>
      </c>
      <c r="Q391" s="113">
        <v>101.774725</v>
      </c>
      <c r="R391" s="114" t="s">
        <v>4221</v>
      </c>
      <c r="S391" s="114" t="s">
        <v>4222</v>
      </c>
      <c r="T391" s="115"/>
      <c r="U391" s="115"/>
      <c r="V391" s="115"/>
      <c r="W391" s="115" t="s">
        <v>490</v>
      </c>
      <c r="X391" s="115"/>
      <c r="Y391" s="115"/>
      <c r="Z391" s="181"/>
      <c r="AA391" s="181"/>
      <c r="AB391" s="115"/>
      <c r="AC391" s="115"/>
      <c r="AD391" s="166" t="s">
        <v>1256</v>
      </c>
      <c r="AE391" s="166" t="s">
        <v>1257</v>
      </c>
      <c r="AF391" s="273">
        <v>44979</v>
      </c>
      <c r="AG391" s="132">
        <v>44979</v>
      </c>
      <c r="AH391" s="118" t="s">
        <v>691</v>
      </c>
      <c r="AI391" s="118" t="s">
        <v>692</v>
      </c>
      <c r="AJ391" s="145">
        <v>6.2</v>
      </c>
      <c r="AK391" s="146">
        <v>6.2</v>
      </c>
      <c r="AL391" s="146">
        <v>3.3</v>
      </c>
      <c r="AM391" s="146">
        <v>38.44</v>
      </c>
      <c r="AN391" s="147">
        <v>1</v>
      </c>
      <c r="AO391" s="147">
        <v>1</v>
      </c>
      <c r="AP391" s="116" t="s">
        <v>4223</v>
      </c>
      <c r="AQ391" s="147" t="s">
        <v>1226</v>
      </c>
      <c r="AR391" s="147">
        <v>3</v>
      </c>
      <c r="AS391" s="149"/>
      <c r="AT391" s="122"/>
      <c r="AU391" s="142"/>
      <c r="AV391" s="149"/>
      <c r="AW391" s="150"/>
      <c r="AX391" s="149"/>
      <c r="AY391" s="149"/>
      <c r="AZ391" s="149"/>
      <c r="BA391" s="149"/>
      <c r="BB391" s="149"/>
      <c r="BC391" s="149"/>
      <c r="BD391" s="150" t="s">
        <v>698</v>
      </c>
      <c r="BE391" s="150"/>
      <c r="BF391" s="150"/>
      <c r="BG391" s="151" t="s">
        <v>699</v>
      </c>
      <c r="BH391" s="151" t="s">
        <v>1964</v>
      </c>
      <c r="BI391" s="151" t="s">
        <v>701</v>
      </c>
      <c r="BJ391" s="152"/>
      <c r="BK391" s="152"/>
      <c r="BL391" s="153"/>
      <c r="BM391" s="154"/>
      <c r="BN391" s="268" t="s">
        <v>4220</v>
      </c>
      <c r="BO391" s="257" t="s">
        <v>4219</v>
      </c>
      <c r="BP391" s="257" t="s">
        <v>703</v>
      </c>
      <c r="BQ391" s="269" t="s">
        <v>1215</v>
      </c>
      <c r="BR391" s="269"/>
      <c r="BS391" s="273">
        <v>44979</v>
      </c>
      <c r="BT391" s="133">
        <v>100</v>
      </c>
      <c r="BU391" s="132">
        <v>44979</v>
      </c>
      <c r="BV391" s="132"/>
      <c r="BW391" s="132"/>
      <c r="BX391" s="134"/>
      <c r="BY391" s="134"/>
      <c r="BZ391" s="134"/>
      <c r="CA391" s="132"/>
      <c r="CB391" s="135"/>
      <c r="CC391" s="132"/>
      <c r="CD391" s="132"/>
      <c r="CE391" s="136"/>
      <c r="CF391" s="136"/>
      <c r="CG391" s="136"/>
      <c r="CH391" s="135"/>
      <c r="CI391" s="129"/>
      <c r="CJ391" s="132">
        <v>44995</v>
      </c>
      <c r="CK391" s="132">
        <v>44995</v>
      </c>
      <c r="CL391" s="132"/>
      <c r="CM391" s="132">
        <v>44995</v>
      </c>
      <c r="CN391" s="133">
        <v>100</v>
      </c>
      <c r="CO391" s="132">
        <v>44995</v>
      </c>
      <c r="CP391" s="240"/>
      <c r="CQ391" s="132">
        <v>44995</v>
      </c>
      <c r="CR391" s="132">
        <v>44995</v>
      </c>
      <c r="CS391" s="132"/>
      <c r="CT391" s="132">
        <v>45001</v>
      </c>
      <c r="CU391" s="133">
        <v>100</v>
      </c>
      <c r="CV391" s="132">
        <v>45001</v>
      </c>
      <c r="CW391" s="116"/>
      <c r="CX391" s="149"/>
      <c r="CY391" s="149"/>
      <c r="CZ391" s="117">
        <v>45010</v>
      </c>
      <c r="DA391" s="117">
        <v>45010</v>
      </c>
      <c r="DB391" s="117"/>
      <c r="DC391" s="117">
        <v>45010</v>
      </c>
      <c r="DD391" s="133">
        <v>100</v>
      </c>
      <c r="DE391" s="117">
        <v>45010</v>
      </c>
      <c r="DF391" s="138"/>
      <c r="DG391" s="138">
        <v>45007</v>
      </c>
      <c r="DH391" s="139" t="s">
        <v>4446</v>
      </c>
      <c r="DI391" s="117">
        <v>45035</v>
      </c>
      <c r="DJ391" s="117">
        <v>45035</v>
      </c>
      <c r="DK391" s="117">
        <v>45035</v>
      </c>
      <c r="DL391" s="117">
        <v>45035</v>
      </c>
      <c r="DM391" s="240"/>
      <c r="DN391" s="240"/>
      <c r="DO391" s="240"/>
      <c r="DP391" s="240"/>
      <c r="DQ391" s="271"/>
      <c r="DR391" s="240"/>
      <c r="DS391" s="240"/>
      <c r="DT391" s="117"/>
      <c r="DU391" s="117"/>
      <c r="DV391" s="117"/>
      <c r="DW391" s="117"/>
      <c r="DX391" s="133"/>
      <c r="DY391" s="117"/>
      <c r="DZ391" s="240"/>
      <c r="EA391" s="117">
        <v>45044</v>
      </c>
      <c r="EB391" s="117">
        <v>45044</v>
      </c>
      <c r="EC391" s="240"/>
      <c r="ED391" s="117">
        <v>45044</v>
      </c>
      <c r="EE391" s="116">
        <v>100</v>
      </c>
      <c r="EF391" s="117">
        <v>45044</v>
      </c>
      <c r="EG391" s="240" t="s">
        <v>4444</v>
      </c>
      <c r="EH391" s="117">
        <v>45052</v>
      </c>
      <c r="EI391" s="117">
        <v>45052</v>
      </c>
      <c r="EJ391" s="117">
        <v>45052</v>
      </c>
      <c r="EK391" s="117">
        <v>45053</v>
      </c>
      <c r="EL391" s="116">
        <v>60</v>
      </c>
      <c r="EM391" s="117"/>
      <c r="EN391" s="122" t="s">
        <v>4448</v>
      </c>
      <c r="EO391" s="240"/>
      <c r="EP391" s="240"/>
      <c r="EQ391" s="240"/>
      <c r="ER391" s="240"/>
      <c r="ES391" s="240"/>
      <c r="ET391" s="240"/>
      <c r="EU391" s="240"/>
      <c r="EV391" s="240"/>
      <c r="EW391" s="240"/>
      <c r="EX391" s="240"/>
      <c r="EY391" s="240"/>
      <c r="EZ391" s="240"/>
      <c r="FA391" s="240"/>
      <c r="FB391" s="240"/>
      <c r="FC391" s="117">
        <v>45058</v>
      </c>
      <c r="FD391" s="117"/>
      <c r="FE391" s="117"/>
      <c r="FF391" s="117"/>
      <c r="FG391" s="133"/>
      <c r="FH391" s="133"/>
      <c r="FI391" s="117"/>
      <c r="FJ391" s="142"/>
      <c r="FK391" s="142"/>
      <c r="FL391" s="143"/>
      <c r="FM391" s="143"/>
      <c r="FN391" s="139"/>
      <c r="FO391" s="142"/>
      <c r="FP391" s="142"/>
      <c r="FQ391" s="143"/>
      <c r="FR391" s="143"/>
      <c r="FS391" s="139"/>
    </row>
    <row r="392" spans="1:175" ht="20.100000000000001" customHeight="1" x14ac:dyDescent="0.5">
      <c r="A392" s="109">
        <v>391</v>
      </c>
      <c r="B392" s="109" t="s">
        <v>4191</v>
      </c>
      <c r="C392" s="109">
        <v>5</v>
      </c>
      <c r="D392" s="367" t="s">
        <v>4192</v>
      </c>
      <c r="E392" s="110" t="s">
        <v>4193</v>
      </c>
      <c r="F392" s="110" t="s">
        <v>1202</v>
      </c>
      <c r="G392" s="111" t="s">
        <v>74</v>
      </c>
      <c r="H392" s="110" t="s">
        <v>3394</v>
      </c>
      <c r="I392" s="110" t="s">
        <v>4224</v>
      </c>
      <c r="J392" s="110"/>
      <c r="K392" s="111" t="s">
        <v>4225</v>
      </c>
      <c r="L392" s="111"/>
      <c r="M392" s="111" t="s">
        <v>4193</v>
      </c>
      <c r="N392" s="111" t="s">
        <v>1207</v>
      </c>
      <c r="O392" s="112" t="s">
        <v>4227</v>
      </c>
      <c r="P392" s="113">
        <v>13.045439999999999</v>
      </c>
      <c r="Q392" s="113">
        <v>101.945319</v>
      </c>
      <c r="R392" s="114" t="s">
        <v>4228</v>
      </c>
      <c r="S392" s="114" t="s">
        <v>4229</v>
      </c>
      <c r="T392" s="115"/>
      <c r="U392" s="115"/>
      <c r="V392" s="115"/>
      <c r="W392" s="115" t="s">
        <v>490</v>
      </c>
      <c r="X392" s="115"/>
      <c r="Y392" s="115"/>
      <c r="Z392" s="181"/>
      <c r="AA392" s="181"/>
      <c r="AB392" s="115"/>
      <c r="AC392" s="115"/>
      <c r="AD392" s="166" t="s">
        <v>1256</v>
      </c>
      <c r="AE392" s="166" t="s">
        <v>1257</v>
      </c>
      <c r="AF392" s="273">
        <v>44980</v>
      </c>
      <c r="AG392" s="132">
        <v>44980</v>
      </c>
      <c r="AH392" s="118" t="s">
        <v>691</v>
      </c>
      <c r="AI392" s="118" t="s">
        <v>692</v>
      </c>
      <c r="AJ392" s="145">
        <v>7.5</v>
      </c>
      <c r="AK392" s="146">
        <v>8.5</v>
      </c>
      <c r="AL392" s="146">
        <v>3.2</v>
      </c>
      <c r="AM392" s="146">
        <v>63.75</v>
      </c>
      <c r="AN392" s="147">
        <v>1</v>
      </c>
      <c r="AO392" s="147">
        <v>1</v>
      </c>
      <c r="AP392" s="116" t="s">
        <v>4230</v>
      </c>
      <c r="AQ392" s="147" t="s">
        <v>1226</v>
      </c>
      <c r="AR392" s="147">
        <v>3</v>
      </c>
      <c r="AS392" s="149"/>
      <c r="AT392" s="122"/>
      <c r="AU392" s="142"/>
      <c r="AV392" s="149"/>
      <c r="AW392" s="150"/>
      <c r="AX392" s="149"/>
      <c r="AY392" s="149"/>
      <c r="AZ392" s="149"/>
      <c r="BA392" s="149"/>
      <c r="BB392" s="149"/>
      <c r="BC392" s="149"/>
      <c r="BD392" s="150" t="s">
        <v>698</v>
      </c>
      <c r="BE392" s="150"/>
      <c r="BF392" s="150"/>
      <c r="BG392" s="151" t="s">
        <v>699</v>
      </c>
      <c r="BH392" s="151" t="s">
        <v>1964</v>
      </c>
      <c r="BI392" s="151" t="s">
        <v>701</v>
      </c>
      <c r="BJ392" s="152"/>
      <c r="BK392" s="152"/>
      <c r="BL392" s="153"/>
      <c r="BM392" s="154"/>
      <c r="BN392" s="268" t="s">
        <v>4227</v>
      </c>
      <c r="BO392" s="257" t="s">
        <v>4226</v>
      </c>
      <c r="BP392" s="257" t="s">
        <v>703</v>
      </c>
      <c r="BQ392" s="269" t="s">
        <v>1215</v>
      </c>
      <c r="BR392" s="269"/>
      <c r="BS392" s="273">
        <v>44980</v>
      </c>
      <c r="BT392" s="133">
        <v>100</v>
      </c>
      <c r="BU392" s="132">
        <v>44980</v>
      </c>
      <c r="BV392" s="132"/>
      <c r="BW392" s="132"/>
      <c r="BX392" s="134"/>
      <c r="BY392" s="134"/>
      <c r="BZ392" s="134"/>
      <c r="CA392" s="132"/>
      <c r="CB392" s="135"/>
      <c r="CC392" s="132"/>
      <c r="CD392" s="132"/>
      <c r="CE392" s="136"/>
      <c r="CF392" s="136"/>
      <c r="CG392" s="136"/>
      <c r="CH392" s="135"/>
      <c r="CI392" s="129"/>
      <c r="CJ392" s="132">
        <v>44995</v>
      </c>
      <c r="CK392" s="132">
        <v>44995</v>
      </c>
      <c r="CL392" s="132"/>
      <c r="CM392" s="132">
        <v>44995</v>
      </c>
      <c r="CN392" s="133">
        <v>100</v>
      </c>
      <c r="CO392" s="132">
        <v>44995</v>
      </c>
      <c r="CP392" s="240"/>
      <c r="CQ392" s="132">
        <v>44995</v>
      </c>
      <c r="CR392" s="132">
        <v>44995</v>
      </c>
      <c r="CS392" s="132"/>
      <c r="CT392" s="132">
        <v>44995</v>
      </c>
      <c r="CU392" s="133">
        <v>100</v>
      </c>
      <c r="CV392" s="117">
        <v>44995</v>
      </c>
      <c r="CW392" s="116" t="s">
        <v>1448</v>
      </c>
      <c r="CX392" s="149"/>
      <c r="CY392" s="149"/>
      <c r="CZ392" s="117">
        <v>45010</v>
      </c>
      <c r="DA392" s="117">
        <v>45010</v>
      </c>
      <c r="DB392" s="117"/>
      <c r="DC392" s="117">
        <v>45010</v>
      </c>
      <c r="DD392" s="133">
        <v>100</v>
      </c>
      <c r="DE392" s="117">
        <v>45010</v>
      </c>
      <c r="DF392" s="138"/>
      <c r="DG392" s="138">
        <v>45007</v>
      </c>
      <c r="DH392" s="139" t="s">
        <v>4446</v>
      </c>
      <c r="DI392" s="117">
        <v>45037</v>
      </c>
      <c r="DJ392" s="117">
        <v>45037</v>
      </c>
      <c r="DK392" s="117">
        <v>45037</v>
      </c>
      <c r="DL392" s="117">
        <v>45037</v>
      </c>
      <c r="DM392" s="240"/>
      <c r="DN392" s="240"/>
      <c r="DO392" s="240"/>
      <c r="DP392" s="240"/>
      <c r="DQ392" s="271"/>
      <c r="DR392" s="240"/>
      <c r="DS392" s="240"/>
      <c r="DT392" s="117"/>
      <c r="DU392" s="117"/>
      <c r="DV392" s="117"/>
      <c r="DW392" s="117"/>
      <c r="DX392" s="133"/>
      <c r="DY392" s="117"/>
      <c r="DZ392" s="240"/>
      <c r="EA392" s="117">
        <v>45044</v>
      </c>
      <c r="EB392" s="117">
        <v>45044</v>
      </c>
      <c r="EC392" s="240"/>
      <c r="ED392" s="117">
        <v>45044</v>
      </c>
      <c r="EE392" s="116">
        <v>100</v>
      </c>
      <c r="EF392" s="117">
        <v>45044</v>
      </c>
      <c r="EG392" s="240" t="s">
        <v>4444</v>
      </c>
      <c r="EH392" s="117"/>
      <c r="EI392" s="117"/>
      <c r="EJ392" s="117"/>
      <c r="EK392" s="117"/>
      <c r="EL392" s="133"/>
      <c r="EM392" s="117"/>
      <c r="EN392" s="122"/>
      <c r="EO392" s="240"/>
      <c r="EP392" s="240"/>
      <c r="EQ392" s="240"/>
      <c r="ER392" s="240"/>
      <c r="ES392" s="240"/>
      <c r="ET392" s="240"/>
      <c r="EU392" s="240"/>
      <c r="EV392" s="240"/>
      <c r="EW392" s="240"/>
      <c r="EX392" s="240"/>
      <c r="EY392" s="240"/>
      <c r="EZ392" s="240"/>
      <c r="FA392" s="240"/>
      <c r="FB392" s="240"/>
      <c r="FC392" s="117">
        <v>45059</v>
      </c>
      <c r="FD392" s="117"/>
      <c r="FE392" s="117"/>
      <c r="FF392" s="117"/>
      <c r="FG392" s="133"/>
      <c r="FH392" s="133"/>
      <c r="FI392" s="117"/>
      <c r="FJ392" s="142"/>
      <c r="FK392" s="142"/>
      <c r="FL392" s="143"/>
      <c r="FM392" s="143"/>
      <c r="FN392" s="139"/>
      <c r="FO392" s="142"/>
      <c r="FP392" s="142"/>
      <c r="FQ392" s="143"/>
      <c r="FR392" s="143"/>
      <c r="FS392" s="139"/>
    </row>
    <row r="393" spans="1:175" ht="20.100000000000001" customHeight="1" x14ac:dyDescent="0.5">
      <c r="A393" s="109">
        <v>392</v>
      </c>
      <c r="B393" s="109" t="s">
        <v>4191</v>
      </c>
      <c r="C393" s="109">
        <v>6</v>
      </c>
      <c r="D393" s="367" t="s">
        <v>4231</v>
      </c>
      <c r="E393" s="110" t="s">
        <v>4193</v>
      </c>
      <c r="F393" s="110" t="s">
        <v>1302</v>
      </c>
      <c r="G393" s="111" t="s">
        <v>59</v>
      </c>
      <c r="H393" s="110" t="s">
        <v>3462</v>
      </c>
      <c r="I393" s="110" t="s">
        <v>4232</v>
      </c>
      <c r="J393" s="110"/>
      <c r="K393" s="111" t="s">
        <v>4233</v>
      </c>
      <c r="L393" s="111"/>
      <c r="M393" s="111" t="s">
        <v>4193</v>
      </c>
      <c r="N393" s="111" t="s">
        <v>1306</v>
      </c>
      <c r="O393" s="347" t="s">
        <v>4234</v>
      </c>
      <c r="P393" s="113">
        <v>13.5467</v>
      </c>
      <c r="Q393" s="113">
        <v>101.85292699999999</v>
      </c>
      <c r="R393" s="114" t="s">
        <v>4235</v>
      </c>
      <c r="S393" s="114" t="s">
        <v>490</v>
      </c>
      <c r="T393" s="115"/>
      <c r="U393" s="115"/>
      <c r="V393" s="115"/>
      <c r="W393" s="115" t="s">
        <v>4236</v>
      </c>
      <c r="X393" s="115" t="s">
        <v>4239</v>
      </c>
      <c r="Y393" s="115" t="s">
        <v>4641</v>
      </c>
      <c r="Z393" s="181">
        <v>13.5467</v>
      </c>
      <c r="AA393" s="181">
        <v>101.85292699999999</v>
      </c>
      <c r="AB393" s="115" t="s">
        <v>4642</v>
      </c>
      <c r="AC393" s="115" t="s">
        <v>4643</v>
      </c>
      <c r="AD393" s="166" t="s">
        <v>1313</v>
      </c>
      <c r="AE393" s="166" t="s">
        <v>1314</v>
      </c>
      <c r="AF393" s="117">
        <v>44984</v>
      </c>
      <c r="AG393" s="132">
        <v>44981</v>
      </c>
      <c r="AH393" s="118" t="s">
        <v>691</v>
      </c>
      <c r="AI393" s="118" t="s">
        <v>692</v>
      </c>
      <c r="AJ393" s="145">
        <v>6</v>
      </c>
      <c r="AK393" s="146">
        <v>12</v>
      </c>
      <c r="AL393" s="146">
        <v>3</v>
      </c>
      <c r="AM393" s="146">
        <v>72</v>
      </c>
      <c r="AN393" s="147">
        <v>1</v>
      </c>
      <c r="AO393" s="147">
        <v>1</v>
      </c>
      <c r="AP393" s="116"/>
      <c r="AQ393" s="147"/>
      <c r="AR393" s="149"/>
      <c r="AS393" s="149"/>
      <c r="AT393" s="122"/>
      <c r="AU393" s="148" t="s">
        <v>1377</v>
      </c>
      <c r="AV393" s="149" t="s">
        <v>696</v>
      </c>
      <c r="AW393" s="150" t="s">
        <v>975</v>
      </c>
      <c r="AX393" s="149"/>
      <c r="AY393" s="149"/>
      <c r="AZ393" s="149"/>
      <c r="BA393" s="149"/>
      <c r="BB393" s="149"/>
      <c r="BC393" s="149"/>
      <c r="BD393" s="150"/>
      <c r="BE393" s="150"/>
      <c r="BF393" s="150"/>
      <c r="BG393" s="151" t="s">
        <v>699</v>
      </c>
      <c r="BH393" s="151" t="s">
        <v>1964</v>
      </c>
      <c r="BI393" s="151" t="s">
        <v>701</v>
      </c>
      <c r="BJ393" s="279" t="s">
        <v>1377</v>
      </c>
      <c r="BK393" s="152"/>
      <c r="BL393" s="153"/>
      <c r="BM393" s="154"/>
      <c r="BN393" s="155" t="s">
        <v>4237</v>
      </c>
      <c r="BO393" s="213" t="s">
        <v>4644</v>
      </c>
      <c r="BP393" s="196" t="s">
        <v>4507</v>
      </c>
      <c r="BQ393" s="116" t="s">
        <v>704</v>
      </c>
      <c r="BR393" s="116"/>
      <c r="BS393" s="132">
        <v>44984</v>
      </c>
      <c r="BT393" s="133">
        <v>100</v>
      </c>
      <c r="BU393" s="202" t="s">
        <v>796</v>
      </c>
      <c r="BV393" s="132"/>
      <c r="BW393" s="132"/>
      <c r="BX393" s="134"/>
      <c r="BY393" s="134"/>
      <c r="BZ393" s="243"/>
      <c r="CA393" s="280" t="s">
        <v>4238</v>
      </c>
      <c r="CB393" s="243" t="s">
        <v>4239</v>
      </c>
      <c r="CC393" s="172"/>
      <c r="CD393" s="172"/>
      <c r="CE393" s="173"/>
      <c r="CF393" s="173"/>
      <c r="CG393" s="173"/>
      <c r="CH393" s="171"/>
      <c r="CI393" s="129" t="s">
        <v>701</v>
      </c>
      <c r="CJ393" s="117">
        <v>45022</v>
      </c>
      <c r="CK393" s="117">
        <v>45022</v>
      </c>
      <c r="CL393" s="117"/>
      <c r="CM393" s="117">
        <v>45022</v>
      </c>
      <c r="CN393" s="133">
        <v>100</v>
      </c>
      <c r="CO393" s="117">
        <v>45022</v>
      </c>
      <c r="CP393" s="117"/>
      <c r="CQ393" s="137" t="s">
        <v>706</v>
      </c>
      <c r="CR393" s="117"/>
      <c r="CS393" s="117"/>
      <c r="CT393" s="117"/>
      <c r="CU393" s="133"/>
      <c r="CV393" s="137" t="s">
        <v>4382</v>
      </c>
      <c r="CW393" s="117"/>
      <c r="CX393" s="147"/>
      <c r="CY393" s="149"/>
      <c r="CZ393" s="117">
        <v>45022</v>
      </c>
      <c r="DA393" s="117">
        <v>45022</v>
      </c>
      <c r="DB393" s="117"/>
      <c r="DC393" s="117">
        <v>45022</v>
      </c>
      <c r="DD393" s="133">
        <v>100</v>
      </c>
      <c r="DE393" s="117">
        <v>45022</v>
      </c>
      <c r="DF393" s="138"/>
      <c r="DG393" s="138">
        <v>45023</v>
      </c>
      <c r="DH393" s="139" t="s">
        <v>4387</v>
      </c>
      <c r="DI393" s="117"/>
      <c r="DJ393" s="117"/>
      <c r="DK393" s="117"/>
      <c r="DL393" s="117"/>
      <c r="DM393" s="117"/>
      <c r="DN393" s="117"/>
      <c r="DO393" s="117"/>
      <c r="DP393" s="117"/>
      <c r="DQ393" s="140"/>
      <c r="DR393" s="117"/>
      <c r="DS393" s="117"/>
      <c r="DT393" s="117"/>
      <c r="DU393" s="117"/>
      <c r="DV393" s="117"/>
      <c r="DW393" s="117"/>
      <c r="DX393" s="133"/>
      <c r="DY393" s="117"/>
      <c r="DZ393" s="117"/>
      <c r="EA393" s="117"/>
      <c r="EB393" s="117"/>
      <c r="EC393" s="117"/>
      <c r="ED393" s="117"/>
      <c r="EE393" s="116"/>
      <c r="EF393" s="117"/>
      <c r="EG393" s="117"/>
      <c r="EH393" s="117">
        <v>45050</v>
      </c>
      <c r="EI393" s="117">
        <v>45050</v>
      </c>
      <c r="EJ393" s="117">
        <v>45050</v>
      </c>
      <c r="EK393" s="117">
        <v>45051</v>
      </c>
      <c r="EL393" s="116">
        <v>60</v>
      </c>
      <c r="EM393" s="117"/>
      <c r="EN393" s="122" t="s">
        <v>4645</v>
      </c>
      <c r="EO393" s="117"/>
      <c r="EP393" s="117"/>
      <c r="EQ393" s="117"/>
      <c r="ER393" s="117"/>
      <c r="ES393" s="117"/>
      <c r="ET393" s="117"/>
      <c r="EU393" s="117"/>
      <c r="EV393" s="117"/>
      <c r="EW393" s="117"/>
      <c r="EX393" s="117"/>
      <c r="EY393" s="117"/>
      <c r="EZ393" s="117"/>
      <c r="FA393" s="117"/>
      <c r="FB393" s="117"/>
      <c r="FC393" s="117"/>
      <c r="FD393" s="117"/>
      <c r="FE393" s="117"/>
      <c r="FF393" s="117"/>
      <c r="FG393" s="133"/>
      <c r="FH393" s="133"/>
      <c r="FI393" s="117"/>
      <c r="FJ393" s="142"/>
      <c r="FK393" s="142"/>
      <c r="FL393" s="143"/>
      <c r="FM393" s="143"/>
      <c r="FN393" s="139"/>
      <c r="FO393" s="142"/>
      <c r="FP393" s="142"/>
      <c r="FQ393" s="143"/>
      <c r="FR393" s="143"/>
      <c r="FS393" s="139"/>
    </row>
    <row r="394" spans="1:175" ht="20.100000000000001" customHeight="1" x14ac:dyDescent="0.5">
      <c r="A394" s="109">
        <v>393</v>
      </c>
      <c r="B394" s="109" t="s">
        <v>4191</v>
      </c>
      <c r="C394" s="109">
        <v>7</v>
      </c>
      <c r="D394" s="367" t="s">
        <v>4231</v>
      </c>
      <c r="E394" s="110" t="s">
        <v>4193</v>
      </c>
      <c r="F394" s="110" t="s">
        <v>1302</v>
      </c>
      <c r="G394" s="111" t="s">
        <v>59</v>
      </c>
      <c r="H394" s="110" t="s">
        <v>3462</v>
      </c>
      <c r="I394" s="110" t="s">
        <v>4232</v>
      </c>
      <c r="J394" s="110"/>
      <c r="K394" s="111" t="s">
        <v>4240</v>
      </c>
      <c r="L394" s="111"/>
      <c r="M394" s="111" t="s">
        <v>4193</v>
      </c>
      <c r="N394" s="111" t="s">
        <v>1306</v>
      </c>
      <c r="O394" s="111" t="s">
        <v>4242</v>
      </c>
      <c r="P394" s="113">
        <v>13.565134</v>
      </c>
      <c r="Q394" s="113">
        <v>101.86544499999999</v>
      </c>
      <c r="R394" s="114" t="s">
        <v>4243</v>
      </c>
      <c r="S394" s="114" t="s">
        <v>490</v>
      </c>
      <c r="T394" s="115"/>
      <c r="U394" s="115"/>
      <c r="V394" s="115"/>
      <c r="W394" s="115" t="s">
        <v>4244</v>
      </c>
      <c r="X394" s="115"/>
      <c r="Y394" s="115"/>
      <c r="Z394" s="115"/>
      <c r="AA394" s="115"/>
      <c r="AB394" s="115"/>
      <c r="AC394" s="115"/>
      <c r="AD394" s="166" t="s">
        <v>1313</v>
      </c>
      <c r="AE394" s="166" t="s">
        <v>1314</v>
      </c>
      <c r="AF394" s="117">
        <v>44984</v>
      </c>
      <c r="AG394" s="132">
        <v>44981</v>
      </c>
      <c r="AH394" s="118" t="s">
        <v>691</v>
      </c>
      <c r="AI394" s="118" t="s">
        <v>692</v>
      </c>
      <c r="AJ394" s="145">
        <v>8</v>
      </c>
      <c r="AK394" s="146">
        <v>12</v>
      </c>
      <c r="AL394" s="146">
        <v>3</v>
      </c>
      <c r="AM394" s="146">
        <v>96</v>
      </c>
      <c r="AN394" s="147">
        <v>1</v>
      </c>
      <c r="AO394" s="147">
        <v>1</v>
      </c>
      <c r="AP394" s="116" t="s">
        <v>4245</v>
      </c>
      <c r="AQ394" s="147"/>
      <c r="AR394" s="149"/>
      <c r="AS394" s="149"/>
      <c r="AT394" s="122"/>
      <c r="AU394" s="148" t="s">
        <v>1316</v>
      </c>
      <c r="AV394" s="149" t="s">
        <v>725</v>
      </c>
      <c r="AW394" s="150"/>
      <c r="AX394" s="149"/>
      <c r="AY394" s="149"/>
      <c r="AZ394" s="149"/>
      <c r="BA394" s="149"/>
      <c r="BB394" s="147" t="s">
        <v>697</v>
      </c>
      <c r="BC394" s="147" t="s">
        <v>697</v>
      </c>
      <c r="BD394" s="150" t="s">
        <v>698</v>
      </c>
      <c r="BE394" s="150"/>
      <c r="BF394" s="150"/>
      <c r="BG394" s="151" t="s">
        <v>699</v>
      </c>
      <c r="BH394" s="151" t="s">
        <v>1964</v>
      </c>
      <c r="BI394" s="151" t="s">
        <v>701</v>
      </c>
      <c r="BJ394" s="152"/>
      <c r="BK394" s="152"/>
      <c r="BL394" s="153"/>
      <c r="BM394" s="154"/>
      <c r="BN394" s="155" t="s">
        <v>4242</v>
      </c>
      <c r="BO394" s="131" t="s">
        <v>4241</v>
      </c>
      <c r="BP394" s="131" t="s">
        <v>703</v>
      </c>
      <c r="BQ394" s="116" t="s">
        <v>704</v>
      </c>
      <c r="BR394" s="116"/>
      <c r="BS394" s="132">
        <v>44984</v>
      </c>
      <c r="BT394" s="133">
        <v>100</v>
      </c>
      <c r="BU394" s="132">
        <v>44981</v>
      </c>
      <c r="BV394" s="132"/>
      <c r="BW394" s="132"/>
      <c r="BX394" s="134"/>
      <c r="BY394" s="134"/>
      <c r="BZ394" s="134"/>
      <c r="CA394" s="132"/>
      <c r="CB394" s="135"/>
      <c r="CC394" s="132"/>
      <c r="CD394" s="132"/>
      <c r="CE394" s="136"/>
      <c r="CF394" s="136"/>
      <c r="CG394" s="136"/>
      <c r="CH394" s="135"/>
      <c r="CI394" s="129" t="s">
        <v>701</v>
      </c>
      <c r="CJ394" s="132">
        <v>44986</v>
      </c>
      <c r="CK394" s="132">
        <v>44986</v>
      </c>
      <c r="CL394" s="117"/>
      <c r="CM394" s="132">
        <v>44986</v>
      </c>
      <c r="CN394" s="133">
        <v>100</v>
      </c>
      <c r="CO394" s="132">
        <v>44986</v>
      </c>
      <c r="CP394" s="132"/>
      <c r="CQ394" s="137" t="s">
        <v>706</v>
      </c>
      <c r="CR394" s="117"/>
      <c r="CS394" s="117"/>
      <c r="CT394" s="117"/>
      <c r="CU394" s="133"/>
      <c r="CV394" s="137" t="s">
        <v>4382</v>
      </c>
      <c r="CW394" s="117"/>
      <c r="CX394" s="147"/>
      <c r="CY394" s="149"/>
      <c r="CZ394" s="117">
        <v>45009</v>
      </c>
      <c r="DA394" s="117">
        <v>45009</v>
      </c>
      <c r="DB394" s="117"/>
      <c r="DC394" s="117">
        <v>45009</v>
      </c>
      <c r="DD394" s="133">
        <v>100</v>
      </c>
      <c r="DE394" s="117">
        <v>45009</v>
      </c>
      <c r="DF394" s="138"/>
      <c r="DG394" s="138">
        <v>45019</v>
      </c>
      <c r="DH394" s="139" t="s">
        <v>4413</v>
      </c>
      <c r="DI394" s="117">
        <v>45049</v>
      </c>
      <c r="DJ394" s="117">
        <v>45049</v>
      </c>
      <c r="DK394" s="117">
        <v>45049</v>
      </c>
      <c r="DL394" s="117">
        <v>45049</v>
      </c>
      <c r="DM394" s="117"/>
      <c r="DN394" s="117"/>
      <c r="DO394" s="117"/>
      <c r="DP394" s="117"/>
      <c r="DQ394" s="140"/>
      <c r="DR394" s="117"/>
      <c r="DS394" s="117"/>
      <c r="DT394" s="117"/>
      <c r="DU394" s="117"/>
      <c r="DV394" s="117"/>
      <c r="DW394" s="117"/>
      <c r="DX394" s="133"/>
      <c r="DY394" s="117"/>
      <c r="DZ394" s="117"/>
      <c r="EA394" s="117">
        <v>45038</v>
      </c>
      <c r="EB394" s="117">
        <v>45038</v>
      </c>
      <c r="EC394" s="117"/>
      <c r="ED394" s="117">
        <v>45038</v>
      </c>
      <c r="EE394" s="116">
        <v>100</v>
      </c>
      <c r="EF394" s="117">
        <v>45038</v>
      </c>
      <c r="EG394" s="117" t="s">
        <v>4646</v>
      </c>
      <c r="EH394" s="117"/>
      <c r="EI394" s="117"/>
      <c r="EJ394" s="117"/>
      <c r="EK394" s="117"/>
      <c r="EL394" s="133"/>
      <c r="EM394" s="117"/>
      <c r="EN394" s="122"/>
      <c r="EO394" s="117"/>
      <c r="EP394" s="117"/>
      <c r="EQ394" s="117"/>
      <c r="ER394" s="117"/>
      <c r="ES394" s="117"/>
      <c r="ET394" s="117"/>
      <c r="EU394" s="117"/>
      <c r="EV394" s="117"/>
      <c r="EW394" s="117"/>
      <c r="EX394" s="117"/>
      <c r="EY394" s="117"/>
      <c r="EZ394" s="117"/>
      <c r="FA394" s="117"/>
      <c r="FB394" s="117"/>
      <c r="FC394" s="117"/>
      <c r="FD394" s="117"/>
      <c r="FE394" s="117"/>
      <c r="FF394" s="117"/>
      <c r="FG394" s="133"/>
      <c r="FH394" s="133"/>
      <c r="FI394" s="117"/>
      <c r="FJ394" s="142"/>
      <c r="FK394" s="142"/>
      <c r="FL394" s="143">
        <v>243354</v>
      </c>
      <c r="FM394" s="143">
        <v>243354</v>
      </c>
      <c r="FN394" s="139" t="s">
        <v>708</v>
      </c>
      <c r="FO394" s="142"/>
      <c r="FP394" s="142"/>
      <c r="FQ394" s="143">
        <v>243354</v>
      </c>
      <c r="FR394" s="143">
        <v>243354</v>
      </c>
      <c r="FS394" s="139" t="s">
        <v>708</v>
      </c>
    </row>
    <row r="395" spans="1:175" ht="20.100000000000001" customHeight="1" x14ac:dyDescent="0.5">
      <c r="A395" s="109">
        <v>394</v>
      </c>
      <c r="B395" s="109" t="s">
        <v>4191</v>
      </c>
      <c r="C395" s="109">
        <v>8</v>
      </c>
      <c r="D395" s="367" t="s">
        <v>4192</v>
      </c>
      <c r="E395" s="110" t="s">
        <v>4193</v>
      </c>
      <c r="F395" s="110" t="s">
        <v>1302</v>
      </c>
      <c r="G395" s="111" t="s">
        <v>304</v>
      </c>
      <c r="H395" s="110" t="s">
        <v>2876</v>
      </c>
      <c r="I395" s="110" t="s">
        <v>4246</v>
      </c>
      <c r="J395" s="110"/>
      <c r="K395" s="111" t="s">
        <v>4247</v>
      </c>
      <c r="L395" s="111" t="s">
        <v>4248</v>
      </c>
      <c r="M395" s="111" t="s">
        <v>4193</v>
      </c>
      <c r="N395" s="111" t="s">
        <v>1306</v>
      </c>
      <c r="O395" s="111" t="s">
        <v>4250</v>
      </c>
      <c r="P395" s="113">
        <v>13.487545000000001</v>
      </c>
      <c r="Q395" s="113">
        <v>102.323368</v>
      </c>
      <c r="R395" s="114" t="s">
        <v>4251</v>
      </c>
      <c r="S395" s="114" t="s">
        <v>4252</v>
      </c>
      <c r="T395" s="115" t="s">
        <v>4253</v>
      </c>
      <c r="U395" s="115" t="s">
        <v>4254</v>
      </c>
      <c r="V395" s="115"/>
      <c r="W395" s="115" t="s">
        <v>4255</v>
      </c>
      <c r="X395" s="115"/>
      <c r="Y395" s="115"/>
      <c r="Z395" s="115"/>
      <c r="AA395" s="115"/>
      <c r="AB395" s="115"/>
      <c r="AC395" s="115"/>
      <c r="AD395" s="312" t="s">
        <v>1775</v>
      </c>
      <c r="AE395" s="166" t="s">
        <v>1776</v>
      </c>
      <c r="AF395" s="117" t="s">
        <v>690</v>
      </c>
      <c r="AG395" s="132">
        <v>44979</v>
      </c>
      <c r="AH395" s="118" t="s">
        <v>691</v>
      </c>
      <c r="AI395" s="118" t="s">
        <v>692</v>
      </c>
      <c r="AJ395" s="145">
        <v>6</v>
      </c>
      <c r="AK395" s="146">
        <v>9</v>
      </c>
      <c r="AL395" s="146">
        <v>3.4</v>
      </c>
      <c r="AM395" s="146">
        <v>54</v>
      </c>
      <c r="AN395" s="147">
        <v>1</v>
      </c>
      <c r="AO395" s="147">
        <v>1</v>
      </c>
      <c r="AP395" s="116" t="s">
        <v>777</v>
      </c>
      <c r="AQ395" s="147" t="s">
        <v>863</v>
      </c>
      <c r="AR395" s="147">
        <v>3</v>
      </c>
      <c r="AS395" s="149"/>
      <c r="AT395" s="122">
        <v>44980</v>
      </c>
      <c r="AU395" s="142"/>
      <c r="AV395" s="149" t="s">
        <v>696</v>
      </c>
      <c r="AW395" s="150"/>
      <c r="AX395" s="149"/>
      <c r="AY395" s="149"/>
      <c r="AZ395" s="149"/>
      <c r="BA395" s="149"/>
      <c r="BB395" s="147" t="s">
        <v>697</v>
      </c>
      <c r="BC395" s="149"/>
      <c r="BD395" s="150" t="s">
        <v>698</v>
      </c>
      <c r="BE395" s="150"/>
      <c r="BF395" s="150"/>
      <c r="BG395" s="151" t="s">
        <v>699</v>
      </c>
      <c r="BH395" s="151" t="s">
        <v>1964</v>
      </c>
      <c r="BI395" s="151" t="s">
        <v>701</v>
      </c>
      <c r="BJ395" s="152"/>
      <c r="BK395" s="152"/>
      <c r="BL395" s="153"/>
      <c r="BM395" s="154"/>
      <c r="BN395" s="155" t="s">
        <v>4250</v>
      </c>
      <c r="BO395" s="131" t="s">
        <v>4249</v>
      </c>
      <c r="BP395" s="131" t="s">
        <v>703</v>
      </c>
      <c r="BQ395" s="116" t="s">
        <v>704</v>
      </c>
      <c r="BR395" s="116"/>
      <c r="BS395" s="132">
        <v>44979</v>
      </c>
      <c r="BT395" s="133">
        <v>100</v>
      </c>
      <c r="BU395" s="132">
        <v>44979</v>
      </c>
      <c r="BV395" s="132"/>
      <c r="BW395" s="132"/>
      <c r="BX395" s="134"/>
      <c r="BY395" s="134"/>
      <c r="BZ395" s="134"/>
      <c r="CA395" s="132"/>
      <c r="CB395" s="135"/>
      <c r="CC395" s="132"/>
      <c r="CD395" s="132"/>
      <c r="CE395" s="136"/>
      <c r="CF395" s="136"/>
      <c r="CG395" s="136"/>
      <c r="CH395" s="135"/>
      <c r="CI395" s="129" t="s">
        <v>701</v>
      </c>
      <c r="CJ395" s="117">
        <v>45004</v>
      </c>
      <c r="CK395" s="117">
        <v>45004</v>
      </c>
      <c r="CL395" s="132"/>
      <c r="CM395" s="117">
        <v>45004</v>
      </c>
      <c r="CN395" s="133">
        <v>100</v>
      </c>
      <c r="CO395" s="117">
        <v>45004</v>
      </c>
      <c r="CP395" s="117"/>
      <c r="CQ395" s="117">
        <v>45043</v>
      </c>
      <c r="CR395" s="117">
        <v>45043</v>
      </c>
      <c r="CS395" s="117"/>
      <c r="CT395" s="117">
        <v>45043</v>
      </c>
      <c r="CU395" s="133">
        <v>100</v>
      </c>
      <c r="CV395" s="117">
        <v>45043</v>
      </c>
      <c r="CW395" s="117"/>
      <c r="CX395" s="147"/>
      <c r="CY395" s="149"/>
      <c r="CZ395" s="117">
        <v>45004</v>
      </c>
      <c r="DA395" s="117">
        <v>45004</v>
      </c>
      <c r="DB395" s="117"/>
      <c r="DC395" s="117">
        <v>45005</v>
      </c>
      <c r="DD395" s="133">
        <v>100</v>
      </c>
      <c r="DE395" s="117">
        <v>45012</v>
      </c>
      <c r="DF395" s="138" t="s">
        <v>4256</v>
      </c>
      <c r="DG395" s="138">
        <v>45007</v>
      </c>
      <c r="DH395" s="139" t="s">
        <v>4446</v>
      </c>
      <c r="DI395" s="117">
        <v>45036</v>
      </c>
      <c r="DJ395" s="117">
        <v>45036</v>
      </c>
      <c r="DK395" s="117">
        <v>45036</v>
      </c>
      <c r="DL395" s="117">
        <v>45036</v>
      </c>
      <c r="DM395" s="117"/>
      <c r="DN395" s="117"/>
      <c r="DO395" s="117"/>
      <c r="DP395" s="117"/>
      <c r="DQ395" s="140"/>
      <c r="DR395" s="117"/>
      <c r="DS395" s="117"/>
      <c r="DT395" s="117"/>
      <c r="DU395" s="117"/>
      <c r="DV395" s="117"/>
      <c r="DW395" s="117"/>
      <c r="DX395" s="133"/>
      <c r="DY395" s="117"/>
      <c r="DZ395" s="117"/>
      <c r="EA395" s="117">
        <v>45045</v>
      </c>
      <c r="EB395" s="117">
        <v>45045</v>
      </c>
      <c r="EC395" s="117"/>
      <c r="ED395" s="117">
        <v>45045</v>
      </c>
      <c r="EE395" s="116">
        <v>100</v>
      </c>
      <c r="EF395" s="117">
        <v>45045</v>
      </c>
      <c r="EG395" s="117" t="s">
        <v>4552</v>
      </c>
      <c r="EH395" s="117">
        <v>45049</v>
      </c>
      <c r="EI395" s="117">
        <v>45049</v>
      </c>
      <c r="EJ395" s="117">
        <v>45049</v>
      </c>
      <c r="EK395" s="117">
        <v>45050</v>
      </c>
      <c r="EL395" s="116">
        <v>60</v>
      </c>
      <c r="EM395" s="117"/>
      <c r="EN395" s="122" t="s">
        <v>4486</v>
      </c>
      <c r="EO395" s="117"/>
      <c r="EP395" s="117"/>
      <c r="EQ395" s="117"/>
      <c r="ER395" s="117"/>
      <c r="ES395" s="117"/>
      <c r="ET395" s="117"/>
      <c r="EU395" s="117"/>
      <c r="EV395" s="117"/>
      <c r="EW395" s="117"/>
      <c r="EX395" s="117"/>
      <c r="EY395" s="117"/>
      <c r="EZ395" s="117"/>
      <c r="FA395" s="117"/>
      <c r="FB395" s="117"/>
      <c r="FC395" s="117"/>
      <c r="FD395" s="117"/>
      <c r="FE395" s="117"/>
      <c r="FF395" s="117"/>
      <c r="FG395" s="133"/>
      <c r="FH395" s="133"/>
      <c r="FI395" s="117"/>
      <c r="FJ395" s="142"/>
      <c r="FK395" s="142"/>
      <c r="FL395" s="143"/>
      <c r="FM395" s="143"/>
      <c r="FN395" s="139"/>
      <c r="FO395" s="142"/>
      <c r="FP395" s="142"/>
      <c r="FQ395" s="143"/>
      <c r="FR395" s="143"/>
      <c r="FS395" s="139"/>
    </row>
    <row r="396" spans="1:175" ht="20.100000000000001" customHeight="1" x14ac:dyDescent="0.5">
      <c r="A396" s="109">
        <v>395</v>
      </c>
      <c r="B396" s="109" t="s">
        <v>4191</v>
      </c>
      <c r="C396" s="109">
        <v>9</v>
      </c>
      <c r="D396" s="367" t="s">
        <v>4192</v>
      </c>
      <c r="E396" s="110" t="s">
        <v>4193</v>
      </c>
      <c r="F396" s="110" t="s">
        <v>1302</v>
      </c>
      <c r="G396" s="111" t="s">
        <v>304</v>
      </c>
      <c r="H396" s="110" t="s">
        <v>2896</v>
      </c>
      <c r="I396" s="110" t="s">
        <v>3403</v>
      </c>
      <c r="J396" s="110"/>
      <c r="K396" s="111" t="s">
        <v>4257</v>
      </c>
      <c r="L396" s="111" t="s">
        <v>4248</v>
      </c>
      <c r="M396" s="111" t="s">
        <v>4193</v>
      </c>
      <c r="N396" s="111" t="s">
        <v>1306</v>
      </c>
      <c r="O396" s="111" t="s">
        <v>4259</v>
      </c>
      <c r="P396" s="113">
        <v>13.426463</v>
      </c>
      <c r="Q396" s="113">
        <v>102.087773</v>
      </c>
      <c r="R396" s="114" t="s">
        <v>4260</v>
      </c>
      <c r="S396" s="114" t="s">
        <v>4261</v>
      </c>
      <c r="T396" s="115" t="s">
        <v>4262</v>
      </c>
      <c r="U396" s="115" t="s">
        <v>4263</v>
      </c>
      <c r="V396" s="115"/>
      <c r="W396" s="115" t="s">
        <v>4264</v>
      </c>
      <c r="X396" s="115"/>
      <c r="Y396" s="115"/>
      <c r="Z396" s="115"/>
      <c r="AA396" s="115"/>
      <c r="AB396" s="115"/>
      <c r="AC396" s="115"/>
      <c r="AD396" s="312" t="s">
        <v>1775</v>
      </c>
      <c r="AE396" s="166" t="s">
        <v>1776</v>
      </c>
      <c r="AF396" s="117" t="s">
        <v>690</v>
      </c>
      <c r="AG396" s="132">
        <v>44979</v>
      </c>
      <c r="AH396" s="118" t="s">
        <v>691</v>
      </c>
      <c r="AI396" s="118" t="s">
        <v>692</v>
      </c>
      <c r="AJ396" s="145">
        <v>6</v>
      </c>
      <c r="AK396" s="146">
        <v>6.7</v>
      </c>
      <c r="AL396" s="146">
        <v>4.0999999999999996</v>
      </c>
      <c r="AM396" s="146">
        <v>40.200000000000003</v>
      </c>
      <c r="AN396" s="147">
        <v>1</v>
      </c>
      <c r="AO396" s="147">
        <v>2</v>
      </c>
      <c r="AP396" s="116" t="s">
        <v>4265</v>
      </c>
      <c r="AQ396" s="147" t="s">
        <v>752</v>
      </c>
      <c r="AR396" s="147">
        <v>1</v>
      </c>
      <c r="AS396" s="149"/>
      <c r="AT396" s="122">
        <v>44980</v>
      </c>
      <c r="AU396" s="142"/>
      <c r="AV396" s="149" t="s">
        <v>696</v>
      </c>
      <c r="AW396" s="150"/>
      <c r="AX396" s="149"/>
      <c r="AY396" s="149"/>
      <c r="AZ396" s="149"/>
      <c r="BA396" s="147" t="s">
        <v>697</v>
      </c>
      <c r="BB396" s="147" t="s">
        <v>697</v>
      </c>
      <c r="BC396" s="149"/>
      <c r="BD396" s="150" t="s">
        <v>698</v>
      </c>
      <c r="BE396" s="150"/>
      <c r="BF396" s="150"/>
      <c r="BG396" s="151" t="s">
        <v>699</v>
      </c>
      <c r="BH396" s="163" t="s">
        <v>1964</v>
      </c>
      <c r="BI396" s="151" t="s">
        <v>701</v>
      </c>
      <c r="BJ396" s="152"/>
      <c r="BK396" s="152"/>
      <c r="BL396" s="153"/>
      <c r="BM396" s="154"/>
      <c r="BN396" s="155" t="s">
        <v>4259</v>
      </c>
      <c r="BO396" s="131" t="s">
        <v>4258</v>
      </c>
      <c r="BP396" s="131" t="s">
        <v>703</v>
      </c>
      <c r="BQ396" s="116" t="s">
        <v>704</v>
      </c>
      <c r="BR396" s="116"/>
      <c r="BS396" s="132">
        <v>44979</v>
      </c>
      <c r="BT396" s="133">
        <v>100</v>
      </c>
      <c r="BU396" s="132">
        <v>44979</v>
      </c>
      <c r="BV396" s="132"/>
      <c r="BW396" s="132"/>
      <c r="BX396" s="134"/>
      <c r="BY396" s="134"/>
      <c r="BZ396" s="134"/>
      <c r="CA396" s="132"/>
      <c r="CB396" s="135"/>
      <c r="CC396" s="132"/>
      <c r="CD396" s="132"/>
      <c r="CE396" s="136"/>
      <c r="CF396" s="136"/>
      <c r="CG396" s="136"/>
      <c r="CH396" s="135"/>
      <c r="CI396" s="129" t="s">
        <v>701</v>
      </c>
      <c r="CJ396" s="117">
        <v>45006</v>
      </c>
      <c r="CK396" s="117">
        <v>45006</v>
      </c>
      <c r="CL396" s="117"/>
      <c r="CM396" s="117">
        <v>45006</v>
      </c>
      <c r="CN396" s="133">
        <v>100</v>
      </c>
      <c r="CO396" s="117">
        <v>45006</v>
      </c>
      <c r="CP396" s="117"/>
      <c r="CQ396" s="117">
        <v>45044</v>
      </c>
      <c r="CR396" s="117">
        <v>45044</v>
      </c>
      <c r="CS396" s="117"/>
      <c r="CT396" s="117">
        <v>45044</v>
      </c>
      <c r="CU396" s="133">
        <v>100</v>
      </c>
      <c r="CV396" s="117">
        <v>45044</v>
      </c>
      <c r="CW396" s="117"/>
      <c r="CX396" s="147"/>
      <c r="CY396" s="149"/>
      <c r="CZ396" s="117">
        <v>45006</v>
      </c>
      <c r="DA396" s="117">
        <v>45006</v>
      </c>
      <c r="DB396" s="117"/>
      <c r="DC396" s="117">
        <v>45006</v>
      </c>
      <c r="DD396" s="133">
        <v>100</v>
      </c>
      <c r="DE396" s="117">
        <v>45006</v>
      </c>
      <c r="DF396" s="138"/>
      <c r="DG396" s="138">
        <v>45012</v>
      </c>
      <c r="DH396" s="139" t="s">
        <v>4383</v>
      </c>
      <c r="DI396" s="117">
        <v>45037</v>
      </c>
      <c r="DJ396" s="117">
        <v>45037</v>
      </c>
      <c r="DK396" s="117">
        <v>45037</v>
      </c>
      <c r="DL396" s="117">
        <v>45037</v>
      </c>
      <c r="DM396" s="117"/>
      <c r="DN396" s="117"/>
      <c r="DO396" s="117"/>
      <c r="DP396" s="117"/>
      <c r="DQ396" s="140"/>
      <c r="DR396" s="117"/>
      <c r="DS396" s="117"/>
      <c r="DT396" s="117"/>
      <c r="DU396" s="117"/>
      <c r="DV396" s="117"/>
      <c r="DW396" s="117"/>
      <c r="DX396" s="133"/>
      <c r="DY396" s="117"/>
      <c r="DZ396" s="117"/>
      <c r="EA396" s="117">
        <v>45045</v>
      </c>
      <c r="EB396" s="117">
        <v>45045</v>
      </c>
      <c r="EC396" s="117"/>
      <c r="ED396" s="117">
        <v>45045</v>
      </c>
      <c r="EE396" s="116">
        <v>100</v>
      </c>
      <c r="EF396" s="117">
        <v>45045</v>
      </c>
      <c r="EG396" s="117" t="s">
        <v>4552</v>
      </c>
      <c r="EH396" s="117">
        <v>45049</v>
      </c>
      <c r="EI396" s="117">
        <v>45049</v>
      </c>
      <c r="EJ396" s="117">
        <v>45049</v>
      </c>
      <c r="EK396" s="117">
        <v>45050</v>
      </c>
      <c r="EL396" s="116">
        <v>60</v>
      </c>
      <c r="EM396" s="117"/>
      <c r="EN396" s="122" t="s">
        <v>4486</v>
      </c>
      <c r="EO396" s="117"/>
      <c r="EP396" s="117"/>
      <c r="EQ396" s="117"/>
      <c r="ER396" s="117"/>
      <c r="ES396" s="117"/>
      <c r="ET396" s="117"/>
      <c r="EU396" s="117"/>
      <c r="EV396" s="117"/>
      <c r="EW396" s="117"/>
      <c r="EX396" s="117"/>
      <c r="EY396" s="117"/>
      <c r="EZ396" s="117"/>
      <c r="FA396" s="117"/>
      <c r="FB396" s="117"/>
      <c r="FC396" s="117"/>
      <c r="FD396" s="117"/>
      <c r="FE396" s="117"/>
      <c r="FF396" s="117"/>
      <c r="FG396" s="133"/>
      <c r="FH396" s="133"/>
      <c r="FI396" s="117"/>
      <c r="FJ396" s="142"/>
      <c r="FK396" s="142"/>
      <c r="FL396" s="143"/>
      <c r="FM396" s="143"/>
      <c r="FN396" s="139"/>
      <c r="FO396" s="142"/>
      <c r="FP396" s="142"/>
      <c r="FQ396" s="143"/>
      <c r="FR396" s="143"/>
      <c r="FS396" s="139"/>
    </row>
    <row r="397" spans="1:175" ht="20.100000000000001" customHeight="1" x14ac:dyDescent="0.5">
      <c r="A397" s="109">
        <v>396</v>
      </c>
      <c r="B397" s="109" t="s">
        <v>4191</v>
      </c>
      <c r="C397" s="109">
        <v>10</v>
      </c>
      <c r="D397" s="367" t="s">
        <v>4192</v>
      </c>
      <c r="E397" s="110" t="s">
        <v>4193</v>
      </c>
      <c r="F397" s="110" t="s">
        <v>1302</v>
      </c>
      <c r="G397" s="111" t="s">
        <v>304</v>
      </c>
      <c r="H397" s="110" t="s">
        <v>2896</v>
      </c>
      <c r="I397" s="110" t="s">
        <v>2896</v>
      </c>
      <c r="J397" s="110"/>
      <c r="K397" s="111" t="s">
        <v>4266</v>
      </c>
      <c r="L397" s="111" t="s">
        <v>4248</v>
      </c>
      <c r="M397" s="111" t="s">
        <v>4193</v>
      </c>
      <c r="N397" s="111" t="s">
        <v>1306</v>
      </c>
      <c r="O397" s="111" t="s">
        <v>4268</v>
      </c>
      <c r="P397" s="113">
        <v>13.368114</v>
      </c>
      <c r="Q397" s="113">
        <v>102.2308464</v>
      </c>
      <c r="R397" s="114" t="s">
        <v>4269</v>
      </c>
      <c r="S397" s="114" t="s">
        <v>4270</v>
      </c>
      <c r="T397" s="115" t="s">
        <v>4271</v>
      </c>
      <c r="U397" s="115" t="s">
        <v>4272</v>
      </c>
      <c r="V397" s="115"/>
      <c r="W397" s="115" t="s">
        <v>4272</v>
      </c>
      <c r="X397" s="115"/>
      <c r="Y397" s="115"/>
      <c r="Z397" s="115"/>
      <c r="AA397" s="115"/>
      <c r="AB397" s="115"/>
      <c r="AC397" s="115"/>
      <c r="AD397" s="312" t="s">
        <v>1775</v>
      </c>
      <c r="AE397" s="166" t="s">
        <v>1776</v>
      </c>
      <c r="AF397" s="117" t="s">
        <v>690</v>
      </c>
      <c r="AG397" s="132">
        <v>44979</v>
      </c>
      <c r="AH397" s="118" t="s">
        <v>691</v>
      </c>
      <c r="AI397" s="118" t="s">
        <v>692</v>
      </c>
      <c r="AJ397" s="145">
        <v>6</v>
      </c>
      <c r="AK397" s="146">
        <v>7</v>
      </c>
      <c r="AL397" s="146">
        <v>2.85</v>
      </c>
      <c r="AM397" s="146">
        <v>42</v>
      </c>
      <c r="AN397" s="147">
        <v>1</v>
      </c>
      <c r="AO397" s="147">
        <v>1</v>
      </c>
      <c r="AP397" s="116" t="s">
        <v>4273</v>
      </c>
      <c r="AQ397" s="147" t="s">
        <v>752</v>
      </c>
      <c r="AR397" s="147">
        <v>1</v>
      </c>
      <c r="AS397" s="149"/>
      <c r="AT397" s="122">
        <v>44980</v>
      </c>
      <c r="AU397" s="142"/>
      <c r="AV397" s="149" t="s">
        <v>696</v>
      </c>
      <c r="AW397" s="150"/>
      <c r="AX397" s="149"/>
      <c r="AY397" s="149"/>
      <c r="AZ397" s="149"/>
      <c r="BA397" s="149"/>
      <c r="BB397" s="147" t="s">
        <v>697</v>
      </c>
      <c r="BC397" s="149"/>
      <c r="BD397" s="150" t="s">
        <v>698</v>
      </c>
      <c r="BE397" s="150"/>
      <c r="BF397" s="150"/>
      <c r="BG397" s="151" t="s">
        <v>699</v>
      </c>
      <c r="BH397" s="163" t="s">
        <v>1964</v>
      </c>
      <c r="BI397" s="151" t="s">
        <v>701</v>
      </c>
      <c r="BJ397" s="152"/>
      <c r="BK397" s="152"/>
      <c r="BL397" s="153"/>
      <c r="BM397" s="154"/>
      <c r="BN397" s="155" t="s">
        <v>4268</v>
      </c>
      <c r="BO397" s="383" t="s">
        <v>4267</v>
      </c>
      <c r="BP397" s="131" t="s">
        <v>703</v>
      </c>
      <c r="BQ397" s="116" t="s">
        <v>704</v>
      </c>
      <c r="BR397" s="116"/>
      <c r="BS397" s="132">
        <v>44979</v>
      </c>
      <c r="BT397" s="133">
        <v>100</v>
      </c>
      <c r="BU397" s="132">
        <v>44979</v>
      </c>
      <c r="BV397" s="132"/>
      <c r="BW397" s="132"/>
      <c r="BX397" s="134"/>
      <c r="BY397" s="134"/>
      <c r="BZ397" s="134"/>
      <c r="CA397" s="132"/>
      <c r="CB397" s="135"/>
      <c r="CC397" s="132"/>
      <c r="CD397" s="132"/>
      <c r="CE397" s="136"/>
      <c r="CF397" s="136"/>
      <c r="CG397" s="136"/>
      <c r="CH397" s="135"/>
      <c r="CI397" s="129" t="s">
        <v>701</v>
      </c>
      <c r="CJ397" s="117">
        <v>45006</v>
      </c>
      <c r="CK397" s="117">
        <v>45006</v>
      </c>
      <c r="CL397" s="117"/>
      <c r="CM397" s="117">
        <v>45006</v>
      </c>
      <c r="CN397" s="133">
        <v>100</v>
      </c>
      <c r="CO397" s="117">
        <v>45006</v>
      </c>
      <c r="CP397" s="117"/>
      <c r="CQ397" s="137" t="s">
        <v>706</v>
      </c>
      <c r="CR397" s="117"/>
      <c r="CS397" s="117"/>
      <c r="CT397" s="117"/>
      <c r="CU397" s="133"/>
      <c r="CV397" s="137" t="s">
        <v>4382</v>
      </c>
      <c r="CW397" s="117"/>
      <c r="CX397" s="147"/>
      <c r="CY397" s="149"/>
      <c r="CZ397" s="117">
        <v>45006</v>
      </c>
      <c r="DA397" s="117">
        <v>45006</v>
      </c>
      <c r="DB397" s="117"/>
      <c r="DC397" s="117">
        <v>45006</v>
      </c>
      <c r="DD397" s="133">
        <v>100</v>
      </c>
      <c r="DE397" s="117">
        <v>45006</v>
      </c>
      <c r="DF397" s="138"/>
      <c r="DG397" s="138">
        <v>45012</v>
      </c>
      <c r="DH397" s="139" t="s">
        <v>4383</v>
      </c>
      <c r="DI397" s="117">
        <v>45040</v>
      </c>
      <c r="DJ397" s="117">
        <v>45040</v>
      </c>
      <c r="DK397" s="117">
        <v>45040</v>
      </c>
      <c r="DL397" s="117">
        <v>45040</v>
      </c>
      <c r="DM397" s="117"/>
      <c r="DN397" s="117"/>
      <c r="DO397" s="117"/>
      <c r="DP397" s="117"/>
      <c r="DQ397" s="140"/>
      <c r="DR397" s="117"/>
      <c r="DS397" s="117"/>
      <c r="DT397" s="117"/>
      <c r="DU397" s="117"/>
      <c r="DV397" s="117"/>
      <c r="DW397" s="117"/>
      <c r="DX397" s="133"/>
      <c r="DY397" s="117"/>
      <c r="DZ397" s="117"/>
      <c r="EA397" s="117">
        <v>45045</v>
      </c>
      <c r="EB397" s="117">
        <v>45045</v>
      </c>
      <c r="EC397" s="117"/>
      <c r="ED397" s="117">
        <v>45045</v>
      </c>
      <c r="EE397" s="116">
        <v>100</v>
      </c>
      <c r="EF397" s="117">
        <v>45045</v>
      </c>
      <c r="EG397" s="117" t="s">
        <v>4552</v>
      </c>
      <c r="EH397" s="117">
        <v>45050</v>
      </c>
      <c r="EI397" s="117">
        <v>45050</v>
      </c>
      <c r="EJ397" s="117">
        <v>45050</v>
      </c>
      <c r="EK397" s="117">
        <v>45051</v>
      </c>
      <c r="EL397" s="116">
        <v>60</v>
      </c>
      <c r="EM397" s="117"/>
      <c r="EN397" s="122" t="s">
        <v>4647</v>
      </c>
      <c r="EO397" s="117"/>
      <c r="EP397" s="117"/>
      <c r="EQ397" s="117"/>
      <c r="ER397" s="117"/>
      <c r="ES397" s="117"/>
      <c r="ET397" s="117"/>
      <c r="EU397" s="117"/>
      <c r="EV397" s="117"/>
      <c r="EW397" s="117"/>
      <c r="EX397" s="117"/>
      <c r="EY397" s="117"/>
      <c r="EZ397" s="117"/>
      <c r="FA397" s="117"/>
      <c r="FB397" s="117"/>
      <c r="FC397" s="117"/>
      <c r="FD397" s="117"/>
      <c r="FE397" s="117"/>
      <c r="FF397" s="117"/>
      <c r="FG397" s="133"/>
      <c r="FH397" s="133"/>
      <c r="FI397" s="117"/>
      <c r="FJ397" s="142"/>
      <c r="FK397" s="142"/>
      <c r="FL397" s="143"/>
      <c r="FM397" s="143"/>
      <c r="FN397" s="139"/>
      <c r="FO397" s="142"/>
      <c r="FP397" s="142"/>
      <c r="FQ397" s="143"/>
      <c r="FR397" s="143"/>
      <c r="FS397" s="139"/>
    </row>
    <row r="398" spans="1:175" ht="20.100000000000001" customHeight="1" x14ac:dyDescent="0.5">
      <c r="A398" s="109">
        <v>397</v>
      </c>
      <c r="B398" s="109" t="s">
        <v>4191</v>
      </c>
      <c r="C398" s="109">
        <v>11</v>
      </c>
      <c r="D398" s="367" t="s">
        <v>4192</v>
      </c>
      <c r="E398" s="110" t="s">
        <v>4193</v>
      </c>
      <c r="F398" s="110" t="s">
        <v>1302</v>
      </c>
      <c r="G398" s="111" t="s">
        <v>304</v>
      </c>
      <c r="H398" s="110" t="s">
        <v>2846</v>
      </c>
      <c r="I398" s="110" t="s">
        <v>4274</v>
      </c>
      <c r="J398" s="110" t="s">
        <v>4275</v>
      </c>
      <c r="K398" s="111" t="s">
        <v>4276</v>
      </c>
      <c r="L398" s="111" t="s">
        <v>4248</v>
      </c>
      <c r="M398" s="111" t="s">
        <v>4193</v>
      </c>
      <c r="N398" s="111" t="s">
        <v>1306</v>
      </c>
      <c r="O398" s="111" t="s">
        <v>4278</v>
      </c>
      <c r="P398" s="113">
        <v>13.577429</v>
      </c>
      <c r="Q398" s="113">
        <v>102.18674799999999</v>
      </c>
      <c r="R398" s="114" t="s">
        <v>4279</v>
      </c>
      <c r="S398" s="114" t="s">
        <v>4280</v>
      </c>
      <c r="T398" s="115" t="s">
        <v>4281</v>
      </c>
      <c r="U398" s="115" t="s">
        <v>4282</v>
      </c>
      <c r="V398" s="115"/>
      <c r="W398" s="115" t="s">
        <v>4282</v>
      </c>
      <c r="X398" s="115"/>
      <c r="Y398" s="115"/>
      <c r="Z398" s="115"/>
      <c r="AA398" s="115"/>
      <c r="AB398" s="115"/>
      <c r="AC398" s="115"/>
      <c r="AD398" s="312" t="s">
        <v>1775</v>
      </c>
      <c r="AE398" s="166" t="s">
        <v>1776</v>
      </c>
      <c r="AF398" s="117" t="s">
        <v>690</v>
      </c>
      <c r="AG398" s="132">
        <v>44979</v>
      </c>
      <c r="AH398" s="118" t="s">
        <v>691</v>
      </c>
      <c r="AI398" s="118" t="s">
        <v>692</v>
      </c>
      <c r="AJ398" s="145">
        <v>6</v>
      </c>
      <c r="AK398" s="146">
        <v>9</v>
      </c>
      <c r="AL398" s="146">
        <v>3.4</v>
      </c>
      <c r="AM398" s="146">
        <v>54</v>
      </c>
      <c r="AN398" s="147">
        <v>1</v>
      </c>
      <c r="AO398" s="147">
        <v>1</v>
      </c>
      <c r="AP398" s="116" t="s">
        <v>777</v>
      </c>
      <c r="AQ398" s="147" t="s">
        <v>1226</v>
      </c>
      <c r="AR398" s="147">
        <v>3</v>
      </c>
      <c r="AS398" s="149"/>
      <c r="AT398" s="122">
        <v>44980</v>
      </c>
      <c r="AU398" s="148" t="s">
        <v>4283</v>
      </c>
      <c r="AV398" s="149" t="s">
        <v>696</v>
      </c>
      <c r="AW398" s="150"/>
      <c r="AX398" s="149"/>
      <c r="AY398" s="149"/>
      <c r="AZ398" s="149"/>
      <c r="BA398" s="149"/>
      <c r="BB398" s="147" t="s">
        <v>697</v>
      </c>
      <c r="BC398" s="149"/>
      <c r="BD398" s="150"/>
      <c r="BE398" s="150"/>
      <c r="BF398" s="150"/>
      <c r="BG398" s="151" t="s">
        <v>699</v>
      </c>
      <c r="BH398" s="151" t="s">
        <v>1964</v>
      </c>
      <c r="BI398" s="151" t="s">
        <v>701</v>
      </c>
      <c r="BJ398" s="279" t="s">
        <v>1377</v>
      </c>
      <c r="BK398" s="152"/>
      <c r="BL398" s="153"/>
      <c r="BM398" s="154"/>
      <c r="BN398" s="155" t="s">
        <v>4278</v>
      </c>
      <c r="BO398" s="131" t="s">
        <v>4277</v>
      </c>
      <c r="BP398" s="131" t="s">
        <v>703</v>
      </c>
      <c r="BQ398" s="116" t="s">
        <v>704</v>
      </c>
      <c r="BR398" s="116"/>
      <c r="BS398" s="132">
        <v>44979</v>
      </c>
      <c r="BT398" s="133">
        <v>100</v>
      </c>
      <c r="BU398" s="132">
        <v>44979</v>
      </c>
      <c r="BV398" s="132"/>
      <c r="BW398" s="132"/>
      <c r="BX398" s="134"/>
      <c r="BY398" s="134"/>
      <c r="BZ398" s="134"/>
      <c r="CA398" s="132"/>
      <c r="CB398" s="171"/>
      <c r="CC398" s="172"/>
      <c r="CD398" s="172"/>
      <c r="CE398" s="173"/>
      <c r="CF398" s="173"/>
      <c r="CG398" s="173"/>
      <c r="CH398" s="171"/>
      <c r="CI398" s="129" t="s">
        <v>701</v>
      </c>
      <c r="CJ398" s="117">
        <v>45005</v>
      </c>
      <c r="CK398" s="117">
        <v>45005</v>
      </c>
      <c r="CL398" s="117"/>
      <c r="CM398" s="117">
        <v>45005</v>
      </c>
      <c r="CN398" s="133">
        <v>100</v>
      </c>
      <c r="CO398" s="117">
        <v>45005</v>
      </c>
      <c r="CP398" s="117"/>
      <c r="CQ398" s="137" t="s">
        <v>706</v>
      </c>
      <c r="CR398" s="117"/>
      <c r="CS398" s="117"/>
      <c r="CT398" s="117"/>
      <c r="CU398" s="133"/>
      <c r="CV398" s="137" t="s">
        <v>4382</v>
      </c>
      <c r="CW398" s="117"/>
      <c r="CX398" s="147"/>
      <c r="CY398" s="149"/>
      <c r="CZ398" s="117">
        <v>45005</v>
      </c>
      <c r="DA398" s="117">
        <v>45005</v>
      </c>
      <c r="DB398" s="117"/>
      <c r="DC398" s="117">
        <v>45005</v>
      </c>
      <c r="DD398" s="133">
        <v>100</v>
      </c>
      <c r="DE398" s="117">
        <v>45005</v>
      </c>
      <c r="DF398" s="138"/>
      <c r="DG398" s="138">
        <v>45007</v>
      </c>
      <c r="DH398" s="139" t="s">
        <v>4446</v>
      </c>
      <c r="DI398" s="117">
        <v>45019</v>
      </c>
      <c r="DJ398" s="117">
        <v>45019</v>
      </c>
      <c r="DK398" s="117">
        <v>45019</v>
      </c>
      <c r="DL398" s="117">
        <v>45019</v>
      </c>
      <c r="DM398" s="117"/>
      <c r="DN398" s="117"/>
      <c r="DO398" s="117"/>
      <c r="DP398" s="117"/>
      <c r="DQ398" s="140"/>
      <c r="DR398" s="117"/>
      <c r="DS398" s="117"/>
      <c r="DT398" s="117"/>
      <c r="DU398" s="117"/>
      <c r="DV398" s="117"/>
      <c r="DW398" s="117"/>
      <c r="DX398" s="133"/>
      <c r="DY398" s="117"/>
      <c r="DZ398" s="117"/>
      <c r="EA398" s="117">
        <v>45045</v>
      </c>
      <c r="EB398" s="117">
        <v>45045</v>
      </c>
      <c r="EC398" s="117"/>
      <c r="ED398" s="117">
        <v>45045</v>
      </c>
      <c r="EE398" s="116">
        <v>100</v>
      </c>
      <c r="EF398" s="117">
        <v>45045</v>
      </c>
      <c r="EG398" s="117" t="s">
        <v>4548</v>
      </c>
      <c r="EH398" s="117">
        <v>45052</v>
      </c>
      <c r="EI398" s="117">
        <v>45052</v>
      </c>
      <c r="EJ398" s="117">
        <v>45052</v>
      </c>
      <c r="EK398" s="117">
        <v>45053</v>
      </c>
      <c r="EL398" s="116">
        <v>60</v>
      </c>
      <c r="EM398" s="117"/>
      <c r="EN398" s="122" t="s">
        <v>4448</v>
      </c>
      <c r="EO398" s="117"/>
      <c r="EP398" s="117"/>
      <c r="EQ398" s="117"/>
      <c r="ER398" s="117"/>
      <c r="ES398" s="117"/>
      <c r="ET398" s="117"/>
      <c r="EU398" s="117"/>
      <c r="EV398" s="117"/>
      <c r="EW398" s="117"/>
      <c r="EX398" s="117"/>
      <c r="EY398" s="117"/>
      <c r="EZ398" s="117"/>
      <c r="FA398" s="117"/>
      <c r="FB398" s="117"/>
      <c r="FC398" s="117"/>
      <c r="FD398" s="117"/>
      <c r="FE398" s="117"/>
      <c r="FF398" s="117"/>
      <c r="FG398" s="133"/>
      <c r="FH398" s="133"/>
      <c r="FI398" s="117"/>
      <c r="FJ398" s="142"/>
      <c r="FK398" s="142"/>
      <c r="FL398" s="143"/>
      <c r="FM398" s="143"/>
      <c r="FN398" s="139"/>
      <c r="FO398" s="142"/>
      <c r="FP398" s="142"/>
      <c r="FQ398" s="143"/>
      <c r="FR398" s="143"/>
      <c r="FS398" s="139"/>
    </row>
    <row r="399" spans="1:175" ht="20.100000000000001" customHeight="1" x14ac:dyDescent="0.5">
      <c r="A399" s="109">
        <v>398</v>
      </c>
      <c r="B399" s="109" t="s">
        <v>4191</v>
      </c>
      <c r="C399" s="109">
        <v>12</v>
      </c>
      <c r="D399" s="367" t="s">
        <v>4192</v>
      </c>
      <c r="E399" s="110" t="s">
        <v>4193</v>
      </c>
      <c r="F399" s="110" t="s">
        <v>1302</v>
      </c>
      <c r="G399" s="111" t="s">
        <v>304</v>
      </c>
      <c r="H399" s="110" t="s">
        <v>2876</v>
      </c>
      <c r="I399" s="110" t="s">
        <v>4284</v>
      </c>
      <c r="J399" s="110" t="s">
        <v>4285</v>
      </c>
      <c r="K399" s="111" t="s">
        <v>4286</v>
      </c>
      <c r="L399" s="111" t="s">
        <v>4248</v>
      </c>
      <c r="M399" s="111" t="s">
        <v>4193</v>
      </c>
      <c r="N399" s="111" t="s">
        <v>1306</v>
      </c>
      <c r="O399" s="111" t="s">
        <v>4288</v>
      </c>
      <c r="P399" s="113">
        <v>13.749510000000001</v>
      </c>
      <c r="Q399" s="113">
        <v>102.595775</v>
      </c>
      <c r="R399" s="114" t="s">
        <v>4289</v>
      </c>
      <c r="S399" s="114" t="s">
        <v>4290</v>
      </c>
      <c r="T399" s="115" t="s">
        <v>4291</v>
      </c>
      <c r="U399" s="115" t="s">
        <v>4292</v>
      </c>
      <c r="V399" s="115"/>
      <c r="W399" s="115" t="s">
        <v>4293</v>
      </c>
      <c r="X399" s="115"/>
      <c r="Y399" s="115"/>
      <c r="Z399" s="115"/>
      <c r="AA399" s="115"/>
      <c r="AB399" s="115"/>
      <c r="AC399" s="115"/>
      <c r="AD399" s="312" t="s">
        <v>1775</v>
      </c>
      <c r="AE399" s="166" t="s">
        <v>1776</v>
      </c>
      <c r="AF399" s="117" t="s">
        <v>690</v>
      </c>
      <c r="AG399" s="132">
        <v>44979</v>
      </c>
      <c r="AH399" s="118" t="s">
        <v>691</v>
      </c>
      <c r="AI399" s="118" t="s">
        <v>692</v>
      </c>
      <c r="AJ399" s="145">
        <v>3</v>
      </c>
      <c r="AK399" s="146">
        <v>6</v>
      </c>
      <c r="AL399" s="146">
        <v>3</v>
      </c>
      <c r="AM399" s="146">
        <v>18</v>
      </c>
      <c r="AN399" s="147">
        <v>1</v>
      </c>
      <c r="AO399" s="147">
        <v>1</v>
      </c>
      <c r="AP399" s="116" t="s">
        <v>1142</v>
      </c>
      <c r="AQ399" s="147" t="s">
        <v>2886</v>
      </c>
      <c r="AR399" s="147">
        <v>1</v>
      </c>
      <c r="AS399" s="149"/>
      <c r="AT399" s="122">
        <v>44979</v>
      </c>
      <c r="AU399" s="142"/>
      <c r="AV399" s="149" t="s">
        <v>696</v>
      </c>
      <c r="AW399" s="150"/>
      <c r="AX399" s="149"/>
      <c r="AY399" s="149"/>
      <c r="AZ399" s="149"/>
      <c r="BA399" s="147" t="s">
        <v>697</v>
      </c>
      <c r="BB399" s="147" t="s">
        <v>697</v>
      </c>
      <c r="BC399" s="149"/>
      <c r="BD399" s="150"/>
      <c r="BE399" s="150"/>
      <c r="BF399" s="150"/>
      <c r="BG399" s="151" t="s">
        <v>699</v>
      </c>
      <c r="BH399" s="163" t="s">
        <v>1964</v>
      </c>
      <c r="BI399" s="151" t="s">
        <v>701</v>
      </c>
      <c r="BJ399" s="152"/>
      <c r="BK399" s="152"/>
      <c r="BL399" s="153"/>
      <c r="BM399" s="154"/>
      <c r="BN399" s="155" t="s">
        <v>4288</v>
      </c>
      <c r="BO399" s="131" t="s">
        <v>4287</v>
      </c>
      <c r="BP399" s="131" t="s">
        <v>703</v>
      </c>
      <c r="BQ399" s="116" t="s">
        <v>704</v>
      </c>
      <c r="BR399" s="116"/>
      <c r="BS399" s="132">
        <v>44979</v>
      </c>
      <c r="BT399" s="133">
        <v>100</v>
      </c>
      <c r="BU399" s="132">
        <v>44979</v>
      </c>
      <c r="BV399" s="132"/>
      <c r="BW399" s="132"/>
      <c r="BX399" s="134"/>
      <c r="BY399" s="134"/>
      <c r="BZ399" s="134"/>
      <c r="CA399" s="132"/>
      <c r="CB399" s="135"/>
      <c r="CC399" s="132"/>
      <c r="CD399" s="132"/>
      <c r="CE399" s="136"/>
      <c r="CF399" s="136"/>
      <c r="CG399" s="136"/>
      <c r="CH399" s="135"/>
      <c r="CI399" s="129" t="s">
        <v>701</v>
      </c>
      <c r="CJ399" s="117">
        <v>45009</v>
      </c>
      <c r="CK399" s="117">
        <v>45009</v>
      </c>
      <c r="CL399" s="117"/>
      <c r="CM399" s="117">
        <v>45009</v>
      </c>
      <c r="CN399" s="133">
        <v>100</v>
      </c>
      <c r="CO399" s="117">
        <v>45009</v>
      </c>
      <c r="CP399" s="117"/>
      <c r="CQ399" s="117">
        <v>45037</v>
      </c>
      <c r="CR399" s="117">
        <v>45037</v>
      </c>
      <c r="CS399" s="117"/>
      <c r="CT399" s="117">
        <v>45037</v>
      </c>
      <c r="CU399" s="133">
        <v>100</v>
      </c>
      <c r="CV399" s="117">
        <v>45037</v>
      </c>
      <c r="CW399" s="117"/>
      <c r="CX399" s="147"/>
      <c r="CY399" s="149"/>
      <c r="CZ399" s="117">
        <v>45009</v>
      </c>
      <c r="DA399" s="117">
        <v>45009</v>
      </c>
      <c r="DB399" s="117"/>
      <c r="DC399" s="117">
        <v>45009</v>
      </c>
      <c r="DD399" s="133">
        <v>100</v>
      </c>
      <c r="DE399" s="117">
        <v>45009</v>
      </c>
      <c r="DF399" s="138"/>
      <c r="DG399" s="138">
        <v>45019</v>
      </c>
      <c r="DH399" s="139" t="s">
        <v>4413</v>
      </c>
      <c r="DI399" s="117">
        <v>45035</v>
      </c>
      <c r="DJ399" s="117">
        <v>45035</v>
      </c>
      <c r="DK399" s="117">
        <v>45035</v>
      </c>
      <c r="DL399" s="117">
        <v>45035</v>
      </c>
      <c r="DM399" s="117"/>
      <c r="DN399" s="117"/>
      <c r="DO399" s="117"/>
      <c r="DP399" s="117"/>
      <c r="DQ399" s="140"/>
      <c r="DR399" s="117"/>
      <c r="DS399" s="117"/>
      <c r="DT399" s="117"/>
      <c r="DU399" s="117"/>
      <c r="DV399" s="117"/>
      <c r="DW399" s="117"/>
      <c r="DX399" s="133"/>
      <c r="DY399" s="117"/>
      <c r="DZ399" s="117"/>
      <c r="EA399" s="117">
        <v>45045</v>
      </c>
      <c r="EB399" s="117">
        <v>45045</v>
      </c>
      <c r="EC399" s="117"/>
      <c r="ED399" s="117">
        <v>45045</v>
      </c>
      <c r="EE399" s="116">
        <v>100</v>
      </c>
      <c r="EF399" s="117">
        <v>45045</v>
      </c>
      <c r="EG399" s="117" t="s">
        <v>4548</v>
      </c>
      <c r="EH399" s="222">
        <v>45053</v>
      </c>
      <c r="EI399" s="222">
        <v>45053</v>
      </c>
      <c r="EJ399" s="222">
        <v>45053</v>
      </c>
      <c r="EK399" s="222">
        <v>45054</v>
      </c>
      <c r="EL399" s="440">
        <v>60</v>
      </c>
      <c r="EM399" s="117"/>
      <c r="EN399" s="122" t="s">
        <v>4699</v>
      </c>
      <c r="EO399" s="117"/>
      <c r="EP399" s="117"/>
      <c r="EQ399" s="117"/>
      <c r="ER399" s="117"/>
      <c r="ES399" s="117"/>
      <c r="ET399" s="117"/>
      <c r="EU399" s="117"/>
      <c r="EV399" s="117"/>
      <c r="EW399" s="117"/>
      <c r="EX399" s="117"/>
      <c r="EY399" s="117"/>
      <c r="EZ399" s="117"/>
      <c r="FA399" s="117"/>
      <c r="FB399" s="117"/>
      <c r="FC399" s="117"/>
      <c r="FD399" s="117"/>
      <c r="FE399" s="117"/>
      <c r="FF399" s="117"/>
      <c r="FG399" s="133"/>
      <c r="FH399" s="133"/>
      <c r="FI399" s="117"/>
      <c r="FJ399" s="142"/>
      <c r="FK399" s="142"/>
      <c r="FL399" s="143"/>
      <c r="FM399" s="143"/>
      <c r="FN399" s="139"/>
      <c r="FO399" s="142"/>
      <c r="FP399" s="142"/>
      <c r="FQ399" s="143"/>
      <c r="FR399" s="143"/>
      <c r="FS399" s="139"/>
    </row>
    <row r="400" spans="1:175" ht="20.100000000000001" customHeight="1" x14ac:dyDescent="0.5">
      <c r="A400" s="109">
        <v>399</v>
      </c>
      <c r="B400" s="109" t="s">
        <v>4191</v>
      </c>
      <c r="C400" s="109">
        <v>13</v>
      </c>
      <c r="D400" s="367" t="s">
        <v>4192</v>
      </c>
      <c r="E400" s="110" t="s">
        <v>4193</v>
      </c>
      <c r="F400" s="110" t="s">
        <v>1302</v>
      </c>
      <c r="G400" s="111" t="s">
        <v>304</v>
      </c>
      <c r="H400" s="110" t="s">
        <v>2896</v>
      </c>
      <c r="I400" s="110" t="s">
        <v>4294</v>
      </c>
      <c r="J400" s="110" t="s">
        <v>4648</v>
      </c>
      <c r="K400" s="111" t="s">
        <v>4295</v>
      </c>
      <c r="L400" s="111" t="s">
        <v>4248</v>
      </c>
      <c r="M400" s="111" t="s">
        <v>4193</v>
      </c>
      <c r="N400" s="111" t="s">
        <v>1306</v>
      </c>
      <c r="O400" s="111" t="s">
        <v>4297</v>
      </c>
      <c r="P400" s="113">
        <v>13.324049</v>
      </c>
      <c r="Q400" s="113">
        <v>102.05265199999999</v>
      </c>
      <c r="R400" s="114" t="s">
        <v>4298</v>
      </c>
      <c r="S400" s="114" t="s">
        <v>4299</v>
      </c>
      <c r="T400" s="115" t="s">
        <v>4300</v>
      </c>
      <c r="U400" s="115" t="s">
        <v>4301</v>
      </c>
      <c r="V400" s="115"/>
      <c r="W400" s="115" t="s">
        <v>4301</v>
      </c>
      <c r="X400" s="115"/>
      <c r="Y400" s="115"/>
      <c r="Z400" s="115"/>
      <c r="AA400" s="115"/>
      <c r="AB400" s="115"/>
      <c r="AC400" s="115"/>
      <c r="AD400" s="312" t="s">
        <v>1775</v>
      </c>
      <c r="AE400" s="166" t="s">
        <v>1776</v>
      </c>
      <c r="AF400" s="117" t="s">
        <v>690</v>
      </c>
      <c r="AG400" s="132">
        <v>44979</v>
      </c>
      <c r="AH400" s="118" t="s">
        <v>691</v>
      </c>
      <c r="AI400" s="118" t="s">
        <v>692</v>
      </c>
      <c r="AJ400" s="145">
        <v>6</v>
      </c>
      <c r="AK400" s="146">
        <v>7</v>
      </c>
      <c r="AL400" s="146">
        <v>3.55</v>
      </c>
      <c r="AM400" s="146">
        <v>42</v>
      </c>
      <c r="AN400" s="147">
        <v>1</v>
      </c>
      <c r="AO400" s="147">
        <v>1</v>
      </c>
      <c r="AP400" s="116" t="s">
        <v>777</v>
      </c>
      <c r="AQ400" s="147" t="s">
        <v>752</v>
      </c>
      <c r="AR400" s="147">
        <v>1</v>
      </c>
      <c r="AS400" s="149"/>
      <c r="AT400" s="122">
        <v>44980</v>
      </c>
      <c r="AU400" s="142"/>
      <c r="AV400" s="149" t="s">
        <v>725</v>
      </c>
      <c r="AW400" s="150"/>
      <c r="AX400" s="149"/>
      <c r="AY400" s="149"/>
      <c r="AZ400" s="149"/>
      <c r="BA400" s="149"/>
      <c r="BB400" s="147" t="s">
        <v>697</v>
      </c>
      <c r="BC400" s="149"/>
      <c r="BD400" s="150" t="s">
        <v>698</v>
      </c>
      <c r="BE400" s="150"/>
      <c r="BF400" s="150"/>
      <c r="BG400" s="151" t="s">
        <v>699</v>
      </c>
      <c r="BH400" s="163" t="s">
        <v>754</v>
      </c>
      <c r="BI400" s="151" t="s">
        <v>701</v>
      </c>
      <c r="BJ400" s="152"/>
      <c r="BK400" s="152"/>
      <c r="BL400" s="153"/>
      <c r="BM400" s="129"/>
      <c r="BN400" s="130" t="s">
        <v>4297</v>
      </c>
      <c r="BO400" s="131" t="s">
        <v>4296</v>
      </c>
      <c r="BP400" s="131" t="s">
        <v>703</v>
      </c>
      <c r="BQ400" s="116" t="s">
        <v>704</v>
      </c>
      <c r="BR400" s="116"/>
      <c r="BS400" s="132">
        <v>44979</v>
      </c>
      <c r="BT400" s="133">
        <v>100</v>
      </c>
      <c r="BU400" s="132">
        <v>44979</v>
      </c>
      <c r="BV400" s="132"/>
      <c r="BW400" s="132"/>
      <c r="BX400" s="134"/>
      <c r="BY400" s="134"/>
      <c r="BZ400" s="134"/>
      <c r="CA400" s="132"/>
      <c r="CB400" s="135"/>
      <c r="CC400" s="132"/>
      <c r="CD400" s="132"/>
      <c r="CE400" s="136"/>
      <c r="CF400" s="136"/>
      <c r="CG400" s="136"/>
      <c r="CH400" s="135"/>
      <c r="CI400" s="129" t="s">
        <v>701</v>
      </c>
      <c r="CJ400" s="132">
        <v>44986</v>
      </c>
      <c r="CK400" s="132">
        <v>44986</v>
      </c>
      <c r="CL400" s="117"/>
      <c r="CM400" s="132">
        <v>44986</v>
      </c>
      <c r="CN400" s="133">
        <v>100</v>
      </c>
      <c r="CO400" s="132">
        <v>44986</v>
      </c>
      <c r="CP400" s="132"/>
      <c r="CQ400" s="117">
        <v>45046</v>
      </c>
      <c r="CR400" s="117">
        <v>45046</v>
      </c>
      <c r="CS400" s="117"/>
      <c r="CT400" s="117">
        <v>45046</v>
      </c>
      <c r="CU400" s="133">
        <v>100</v>
      </c>
      <c r="CV400" s="117">
        <v>45046</v>
      </c>
      <c r="CW400" s="117"/>
      <c r="CX400" s="147"/>
      <c r="CY400" s="149"/>
      <c r="CZ400" s="117">
        <v>45006</v>
      </c>
      <c r="DA400" s="117">
        <v>45006</v>
      </c>
      <c r="DB400" s="117"/>
      <c r="DC400" s="117">
        <v>45006</v>
      </c>
      <c r="DD400" s="133">
        <v>100</v>
      </c>
      <c r="DE400" s="117">
        <v>45006</v>
      </c>
      <c r="DF400" s="138"/>
      <c r="DG400" s="138">
        <v>45012</v>
      </c>
      <c r="DH400" s="139" t="s">
        <v>4383</v>
      </c>
      <c r="DI400" s="117">
        <v>45040</v>
      </c>
      <c r="DJ400" s="117">
        <v>45040</v>
      </c>
      <c r="DK400" s="117">
        <v>45040</v>
      </c>
      <c r="DL400" s="117">
        <v>45040</v>
      </c>
      <c r="DM400" s="117"/>
      <c r="DN400" s="117"/>
      <c r="DO400" s="117"/>
      <c r="DP400" s="117"/>
      <c r="DQ400" s="140"/>
      <c r="DR400" s="117"/>
      <c r="DS400" s="117"/>
      <c r="DT400" s="117"/>
      <c r="DU400" s="117"/>
      <c r="DV400" s="117"/>
      <c r="DW400" s="117"/>
      <c r="DX400" s="133"/>
      <c r="DY400" s="117"/>
      <c r="DZ400" s="117"/>
      <c r="EA400" s="117">
        <v>45045</v>
      </c>
      <c r="EB400" s="117">
        <v>45045</v>
      </c>
      <c r="EC400" s="117"/>
      <c r="ED400" s="117">
        <v>45045</v>
      </c>
      <c r="EE400" s="116">
        <v>100</v>
      </c>
      <c r="EF400" s="117">
        <v>45045</v>
      </c>
      <c r="EG400" s="117" t="s">
        <v>4552</v>
      </c>
      <c r="EH400" s="117">
        <v>45050</v>
      </c>
      <c r="EI400" s="117">
        <v>45050</v>
      </c>
      <c r="EJ400" s="117">
        <v>45050</v>
      </c>
      <c r="EK400" s="117">
        <v>45051</v>
      </c>
      <c r="EL400" s="116">
        <v>60</v>
      </c>
      <c r="EM400" s="117"/>
      <c r="EN400" s="122" t="s">
        <v>4649</v>
      </c>
      <c r="EO400" s="117"/>
      <c r="EP400" s="117"/>
      <c r="EQ400" s="117"/>
      <c r="ER400" s="117"/>
      <c r="ES400" s="117"/>
      <c r="ET400" s="117"/>
      <c r="EU400" s="117"/>
      <c r="EV400" s="117"/>
      <c r="EW400" s="117"/>
      <c r="EX400" s="117"/>
      <c r="EY400" s="117"/>
      <c r="EZ400" s="117"/>
      <c r="FA400" s="117"/>
      <c r="FB400" s="117"/>
      <c r="FC400" s="117"/>
      <c r="FD400" s="117"/>
      <c r="FE400" s="117"/>
      <c r="FF400" s="117"/>
      <c r="FG400" s="133"/>
      <c r="FH400" s="133"/>
      <c r="FI400" s="117"/>
      <c r="FJ400" s="142"/>
      <c r="FK400" s="142"/>
      <c r="FL400" s="143"/>
      <c r="FM400" s="143"/>
      <c r="FN400" s="139"/>
      <c r="FO400" s="142"/>
      <c r="FP400" s="142"/>
      <c r="FQ400" s="143"/>
      <c r="FR400" s="143"/>
      <c r="FS400" s="139"/>
    </row>
    <row r="404" spans="1:63" ht="20.100000000000001" customHeight="1" x14ac:dyDescent="0.5">
      <c r="AV404" s="48"/>
      <c r="AW404" s="49"/>
      <c r="AX404" s="50"/>
      <c r="AY404" s="50"/>
      <c r="AZ404" s="50"/>
      <c r="BA404" s="50"/>
      <c r="BB404" s="50"/>
      <c r="BC404" s="50"/>
      <c r="BD404" s="49"/>
      <c r="BE404" s="49"/>
      <c r="BF404" s="49"/>
      <c r="BG404" s="384"/>
      <c r="BH404" s="384"/>
      <c r="BI404" s="384"/>
      <c r="BJ404" s="49"/>
      <c r="BK404" s="49"/>
    </row>
    <row r="405" spans="1:63" ht="20.100000000000001" customHeight="1" x14ac:dyDescent="0.55000000000000004">
      <c r="A405" s="442"/>
      <c r="AV405" s="48"/>
      <c r="AW405" s="49"/>
      <c r="AX405" s="50"/>
      <c r="AY405" s="50"/>
      <c r="AZ405" s="50"/>
      <c r="BA405" s="50"/>
      <c r="BB405" s="50"/>
      <c r="BC405" s="50"/>
      <c r="BD405" s="49"/>
      <c r="BE405" s="49"/>
      <c r="BF405" s="49"/>
      <c r="BG405" s="384"/>
      <c r="BH405" s="384"/>
      <c r="BI405" s="384"/>
      <c r="BJ405" s="49"/>
      <c r="BK405" s="49"/>
    </row>
    <row r="406" spans="1:63" ht="20.100000000000001" customHeight="1" x14ac:dyDescent="0.55000000000000004">
      <c r="A406" s="442"/>
      <c r="AV406" s="48"/>
      <c r="AW406" s="49"/>
      <c r="AX406" s="50"/>
      <c r="AY406" s="50"/>
      <c r="AZ406" s="50"/>
      <c r="BA406" s="50"/>
      <c r="BB406" s="50"/>
      <c r="BC406" s="50"/>
      <c r="BD406" s="49"/>
      <c r="BE406" s="49"/>
      <c r="BF406" s="49"/>
      <c r="BG406" s="384"/>
      <c r="BH406" s="384"/>
      <c r="BI406" s="384"/>
      <c r="BJ406" s="49"/>
      <c r="BK406" s="49"/>
    </row>
    <row r="407" spans="1:63" ht="20.100000000000001" customHeight="1" x14ac:dyDescent="0.55000000000000004">
      <c r="A407" s="442"/>
      <c r="K407" s="385"/>
      <c r="AA407" s="181"/>
    </row>
    <row r="408" spans="1:63" ht="20.100000000000001" customHeight="1" x14ac:dyDescent="0.55000000000000004">
      <c r="A408" s="442"/>
      <c r="K408" s="385"/>
    </row>
    <row r="409" spans="1:63" ht="20.100000000000001" customHeight="1" x14ac:dyDescent="0.55000000000000004">
      <c r="A409" s="442"/>
    </row>
    <row r="410" spans="1:63" ht="20.100000000000001" customHeight="1" x14ac:dyDescent="0.55000000000000004">
      <c r="A410" s="442"/>
    </row>
    <row r="411" spans="1:63" ht="20.100000000000001" customHeight="1" x14ac:dyDescent="0.55000000000000004">
      <c r="A411" s="442"/>
    </row>
    <row r="412" spans="1:63" ht="20.100000000000001" customHeight="1" x14ac:dyDescent="0.55000000000000004">
      <c r="A412" s="442"/>
    </row>
    <row r="413" spans="1:63" ht="20.100000000000001" customHeight="1" x14ac:dyDescent="0.55000000000000004">
      <c r="A413" s="442"/>
    </row>
    <row r="414" spans="1:63" ht="20.100000000000001" customHeight="1" x14ac:dyDescent="0.55000000000000004">
      <c r="A414" s="442"/>
    </row>
    <row r="415" spans="1:63" ht="20.100000000000001" customHeight="1" x14ac:dyDescent="0.55000000000000004">
      <c r="A415" s="44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1744E-5F59-473B-BE29-13945A4113B5}">
  <sheetPr codeName="Sheet12"/>
  <dimension ref="A1:FS408"/>
  <sheetViews>
    <sheetView topLeftCell="A71" zoomScaleNormal="100" workbookViewId="0">
      <selection activeCell="D83" sqref="D83"/>
    </sheetView>
  </sheetViews>
  <sheetFormatPr defaultColWidth="16.5703125" defaultRowHeight="21.75" outlineLevelCol="1" x14ac:dyDescent="0.5"/>
  <cols>
    <col min="1" max="1" width="7.85546875" style="48" customWidth="1"/>
    <col min="2" max="2" width="10.7109375" style="48" bestFit="1" customWidth="1"/>
    <col min="3" max="4" width="10" style="48" bestFit="1" customWidth="1"/>
    <col min="5" max="5" width="17.7109375" style="48" bestFit="1" customWidth="1"/>
    <col min="6" max="6" width="9.7109375" style="48" bestFit="1" customWidth="1"/>
    <col min="7" max="7" width="14.5703125" style="48" bestFit="1" customWidth="1"/>
    <col min="8" max="8" width="15.28515625" style="48" bestFit="1" customWidth="1"/>
    <col min="9" max="10" width="17.140625" style="48" bestFit="1" customWidth="1"/>
    <col min="11" max="11" width="95.85546875" style="48" bestFit="1" customWidth="1"/>
    <col min="12" max="12" width="33.28515625" style="48" bestFit="1" customWidth="1"/>
    <col min="13" max="13" width="50.7109375" style="49" bestFit="1" customWidth="1"/>
    <col min="14" max="14" width="19" style="49" bestFit="1" customWidth="1"/>
    <col min="15" max="15" width="69.5703125" style="48" bestFit="1" customWidth="1"/>
    <col min="16" max="17" width="12" style="48" bestFit="1" customWidth="1"/>
    <col min="18" max="18" width="61.140625" style="48" bestFit="1" customWidth="1"/>
    <col min="19" max="19" width="28.140625" style="48" bestFit="1" customWidth="1"/>
    <col min="20" max="20" width="34.42578125" style="48" bestFit="1" customWidth="1"/>
    <col min="21" max="21" width="26.85546875" style="50" bestFit="1" customWidth="1"/>
    <col min="22" max="22" width="30" style="50" bestFit="1" customWidth="1"/>
    <col min="23" max="23" width="23.7109375" style="49" bestFit="1" customWidth="1"/>
    <col min="24" max="24" width="32.7109375" style="49" bestFit="1" customWidth="1"/>
    <col min="25" max="25" width="87.28515625" style="49" bestFit="1" customWidth="1"/>
    <col min="26" max="26" width="8.42578125" style="49" bestFit="1" customWidth="1"/>
    <col min="27" max="27" width="9.7109375" style="49" bestFit="1" customWidth="1"/>
    <col min="28" max="28" width="28" style="49" bestFit="1" customWidth="1"/>
    <col min="29" max="29" width="16.140625" style="49" bestFit="1" customWidth="1"/>
    <col min="30" max="30" width="20.5703125" style="50" bestFit="1" customWidth="1"/>
    <col min="31" max="31" width="13.5703125" style="50" bestFit="1" customWidth="1"/>
    <col min="32" max="32" width="40.140625" style="51" bestFit="1" customWidth="1"/>
    <col min="33" max="33" width="23" style="52" bestFit="1" customWidth="1"/>
    <col min="34" max="34" width="22.85546875" style="50" bestFit="1" customWidth="1"/>
    <col min="35" max="35" width="30.7109375" style="50" bestFit="1" customWidth="1"/>
    <col min="36" max="36" width="18.7109375" style="50" bestFit="1" customWidth="1" outlineLevel="1"/>
    <col min="37" max="37" width="18" style="50" bestFit="1" customWidth="1" outlineLevel="1"/>
    <col min="38" max="38" width="20.7109375" style="50" bestFit="1" customWidth="1" outlineLevel="1"/>
    <col min="39" max="39" width="18" style="50" bestFit="1" customWidth="1" outlineLevel="1"/>
    <col min="40" max="40" width="12" style="50" bestFit="1" customWidth="1" outlineLevel="1"/>
    <col min="41" max="41" width="14.85546875" style="50" bestFit="1" customWidth="1" outlineLevel="1"/>
    <col min="42" max="42" width="34" style="50" bestFit="1" customWidth="1" outlineLevel="1"/>
    <col min="43" max="43" width="19.28515625" style="50" bestFit="1" customWidth="1" outlineLevel="1"/>
    <col min="44" max="44" width="13.85546875" style="50" bestFit="1" customWidth="1" outlineLevel="1"/>
    <col min="45" max="45" width="15.7109375" style="50" bestFit="1" customWidth="1" outlineLevel="1"/>
    <col min="46" max="46" width="19.85546875" style="51" bestFit="1" customWidth="1" outlineLevel="1"/>
    <col min="47" max="47" width="204.42578125" style="53" bestFit="1" customWidth="1" outlineLevel="1"/>
    <col min="48" max="48" width="36.5703125" style="54" bestFit="1" customWidth="1" outlineLevel="1"/>
    <col min="49" max="49" width="47.7109375" style="55" bestFit="1" customWidth="1" outlineLevel="1"/>
    <col min="50" max="50" width="22.85546875" style="51" bestFit="1" customWidth="1" outlineLevel="1"/>
    <col min="51" max="51" width="24" style="51" bestFit="1" customWidth="1" outlineLevel="1"/>
    <col min="52" max="52" width="15.5703125" style="51" bestFit="1" customWidth="1" outlineLevel="1"/>
    <col min="53" max="53" width="19.5703125" style="51" bestFit="1" customWidth="1" outlineLevel="1"/>
    <col min="54" max="54" width="18.5703125" style="51" bestFit="1" customWidth="1" outlineLevel="1"/>
    <col min="55" max="55" width="20.85546875" style="51" bestFit="1" customWidth="1" outlineLevel="1"/>
    <col min="56" max="56" width="22.5703125" style="55" bestFit="1" customWidth="1" outlineLevel="1"/>
    <col min="57" max="57" width="39.140625" style="55" bestFit="1" customWidth="1" outlineLevel="1"/>
    <col min="58" max="58" width="11.85546875" style="55" bestFit="1" customWidth="1" outlineLevel="1"/>
    <col min="59" max="59" width="19.7109375" style="56" bestFit="1" customWidth="1" outlineLevel="1"/>
    <col min="60" max="60" width="43.28515625" style="56" bestFit="1" customWidth="1" outlineLevel="1"/>
    <col min="61" max="61" width="37" style="56" bestFit="1" customWidth="1" outlineLevel="1"/>
    <col min="62" max="62" width="17.7109375" style="55" bestFit="1" customWidth="1" outlineLevel="1"/>
    <col min="63" max="63" width="54.140625" style="55" bestFit="1" customWidth="1" outlineLevel="1"/>
    <col min="64" max="64" width="60.5703125" style="49" bestFit="1" customWidth="1" outlineLevel="1"/>
    <col min="65" max="65" width="56.7109375" style="49" bestFit="1" customWidth="1" outlineLevel="1"/>
    <col min="66" max="66" width="61.140625" style="49" bestFit="1" customWidth="1"/>
    <col min="67" max="67" width="73.85546875" style="49" bestFit="1" customWidth="1"/>
    <col min="68" max="68" width="34" style="49" bestFit="1" customWidth="1"/>
    <col min="69" max="69" width="15.28515625" style="50" bestFit="1" customWidth="1"/>
    <col min="70" max="70" width="10.7109375" style="50" bestFit="1" customWidth="1"/>
    <col min="71" max="71" width="86.140625" style="50" bestFit="1" customWidth="1"/>
    <col min="72" max="72" width="14.5703125" style="50" bestFit="1" customWidth="1"/>
    <col min="73" max="73" width="18.7109375" style="50" bestFit="1" customWidth="1"/>
    <col min="74" max="74" width="17.42578125" style="50" bestFit="1" customWidth="1"/>
    <col min="75" max="75" width="38.42578125" style="50" bestFit="1" customWidth="1"/>
    <col min="76" max="76" width="21" style="50" bestFit="1" customWidth="1"/>
    <col min="77" max="77" width="15.28515625" style="50" bestFit="1" customWidth="1"/>
    <col min="78" max="78" width="24.7109375" style="50" bestFit="1" customWidth="1"/>
    <col min="79" max="79" width="29.28515625" style="50" bestFit="1" customWidth="1"/>
    <col min="80" max="80" width="32.7109375" style="49" customWidth="1"/>
    <col min="81" max="81" width="18.7109375" style="50" bestFit="1" customWidth="1"/>
    <col min="82" max="82" width="16.7109375" style="50" bestFit="1" customWidth="1"/>
    <col min="83" max="83" width="36.28515625" style="49" bestFit="1" customWidth="1"/>
    <col min="84" max="84" width="87" style="49" bestFit="1" customWidth="1"/>
    <col min="85" max="85" width="19.7109375" style="49" bestFit="1" customWidth="1"/>
    <col min="86" max="86" width="100.7109375" style="49" bestFit="1" customWidth="1"/>
    <col min="87" max="87" width="85.28515625" style="49" bestFit="1" customWidth="1"/>
    <col min="88" max="89" width="43.28515625" style="50" bestFit="1" customWidth="1"/>
    <col min="90" max="90" width="14.7109375" style="50" bestFit="1" customWidth="1"/>
    <col min="91" max="91" width="18.140625" style="50" bestFit="1" customWidth="1"/>
    <col min="92" max="92" width="14.5703125" style="57" bestFit="1" customWidth="1"/>
    <col min="93" max="93" width="18.7109375" style="50" bestFit="1" customWidth="1"/>
    <col min="94" max="94" width="41.28515625" style="50" bestFit="1" customWidth="1"/>
    <col min="95" max="96" width="25.28515625" style="50" bestFit="1" customWidth="1"/>
    <col min="97" max="97" width="15.28515625" style="50" bestFit="1" customWidth="1"/>
    <col min="98" max="98" width="18.140625" style="50" bestFit="1" customWidth="1"/>
    <col min="99" max="99" width="14.5703125" style="57" bestFit="1" customWidth="1"/>
    <col min="100" max="100" width="18.7109375" style="50" bestFit="1" customWidth="1"/>
    <col min="101" max="101" width="37.5703125" style="50" bestFit="1" customWidth="1"/>
    <col min="102" max="102" width="22.85546875" style="50" bestFit="1" customWidth="1"/>
    <col min="103" max="103" width="24" style="50" bestFit="1" customWidth="1"/>
    <col min="104" max="105" width="31.28515625" style="50" bestFit="1" customWidth="1"/>
    <col min="106" max="106" width="15.28515625" style="50" bestFit="1" customWidth="1"/>
    <col min="107" max="107" width="17.7109375" style="50" bestFit="1" customWidth="1"/>
    <col min="108" max="108" width="14.5703125" style="57" bestFit="1" customWidth="1"/>
    <col min="109" max="109" width="18.7109375" style="50" bestFit="1" customWidth="1"/>
    <col min="110" max="110" width="90.42578125" style="49" bestFit="1" customWidth="1"/>
    <col min="111" max="111" width="20.28515625" style="49" bestFit="1" customWidth="1"/>
    <col min="112" max="112" width="11.42578125" style="49" bestFit="1" customWidth="1"/>
    <col min="113" max="114" width="15.28515625" style="50" bestFit="1" customWidth="1"/>
    <col min="115" max="115" width="15.28515625" style="49" bestFit="1" customWidth="1"/>
    <col min="116" max="116" width="16.28515625" style="49" bestFit="1" customWidth="1"/>
    <col min="117" max="117" width="25.28515625" style="50" bestFit="1" customWidth="1"/>
    <col min="118" max="118" width="17.140625" style="50" bestFit="1" customWidth="1"/>
    <col min="119" max="119" width="14.7109375" style="50" bestFit="1" customWidth="1"/>
    <col min="120" max="120" width="17.28515625" style="50" bestFit="1" customWidth="1"/>
    <col min="121" max="121" width="14.5703125" style="50" bestFit="1" customWidth="1"/>
    <col min="122" max="122" width="18.42578125" style="50" bestFit="1" customWidth="1"/>
    <col min="123" max="123" width="11.7109375" style="50" bestFit="1" customWidth="1"/>
    <col min="124" max="125" width="24.140625" style="50" bestFit="1" customWidth="1"/>
    <col min="126" max="126" width="14.7109375" style="50" bestFit="1" customWidth="1"/>
    <col min="127" max="127" width="17.7109375" style="50" bestFit="1" customWidth="1"/>
    <col min="128" max="128" width="14.5703125" style="57" bestFit="1" customWidth="1"/>
    <col min="129" max="129" width="18.7109375" style="50" bestFit="1" customWidth="1"/>
    <col min="130" max="130" width="11.7109375" style="50" bestFit="1" customWidth="1"/>
    <col min="131" max="131" width="22.5703125" style="50" bestFit="1" customWidth="1"/>
    <col min="132" max="132" width="23" style="50" bestFit="1" customWidth="1"/>
    <col min="133" max="133" width="14.7109375" style="50" bestFit="1" customWidth="1"/>
    <col min="134" max="134" width="23.140625" style="50" bestFit="1" customWidth="1"/>
    <col min="135" max="135" width="14.5703125" style="50" bestFit="1" customWidth="1"/>
    <col min="136" max="136" width="24.7109375" style="50" bestFit="1" customWidth="1"/>
    <col min="137" max="137" width="60.7109375" style="50" bestFit="1" customWidth="1"/>
    <col min="138" max="138" width="21.7109375" style="50" bestFit="1" customWidth="1"/>
    <col min="139" max="139" width="24.140625" style="50" bestFit="1" customWidth="1"/>
    <col min="140" max="140" width="15.28515625" style="50" bestFit="1" customWidth="1"/>
    <col min="141" max="141" width="21.7109375" style="50" bestFit="1" customWidth="1"/>
    <col min="142" max="142" width="14.5703125" style="57" bestFit="1" customWidth="1"/>
    <col min="143" max="143" width="21.7109375" style="50" bestFit="1" customWidth="1"/>
    <col min="144" max="144" width="83.7109375" style="49" bestFit="1" customWidth="1"/>
    <col min="145" max="145" width="22.42578125" style="50" bestFit="1" customWidth="1"/>
    <col min="146" max="146" width="23.5703125" style="50" bestFit="1" customWidth="1"/>
    <col min="147" max="147" width="14.7109375" style="50" bestFit="1" customWidth="1"/>
    <col min="148" max="148" width="22.7109375" style="50" bestFit="1" customWidth="1"/>
    <col min="149" max="149" width="14.5703125" style="50" bestFit="1" customWidth="1"/>
    <col min="150" max="150" width="15.7109375" style="50" bestFit="1" customWidth="1"/>
    <col min="151" max="151" width="11.7109375" style="50" bestFit="1" customWidth="1"/>
    <col min="152" max="152" width="22.42578125" style="50" bestFit="1" customWidth="1"/>
    <col min="153" max="153" width="23.5703125" style="50" bestFit="1" customWidth="1"/>
    <col min="154" max="154" width="14.7109375" style="50" bestFit="1" customWidth="1"/>
    <col min="155" max="155" width="22.7109375" style="50" bestFit="1" customWidth="1"/>
    <col min="156" max="156" width="14.5703125" style="50" bestFit="1" customWidth="1"/>
    <col min="157" max="157" width="15.7109375" style="50" bestFit="1" customWidth="1"/>
    <col min="158" max="158" width="11.7109375" style="50" bestFit="1" customWidth="1"/>
    <col min="159" max="160" width="51" style="50" bestFit="1" customWidth="1"/>
    <col min="161" max="161" width="15.28515625" style="50" bestFit="1" customWidth="1"/>
    <col min="162" max="162" width="17.7109375" style="50" bestFit="1" customWidth="1"/>
    <col min="163" max="163" width="14.5703125" style="57" bestFit="1" customWidth="1"/>
    <col min="164" max="164" width="18.7109375" style="50" bestFit="1" customWidth="1"/>
    <col min="165" max="165" width="25.28515625" style="50" bestFit="1" customWidth="1"/>
    <col min="166" max="167" width="27.85546875" style="53" bestFit="1" customWidth="1"/>
    <col min="168" max="168" width="18.7109375" style="53" bestFit="1" customWidth="1"/>
    <col min="169" max="169" width="20.28515625" style="53" bestFit="1" customWidth="1"/>
    <col min="170" max="170" width="11.7109375" style="53" bestFit="1" customWidth="1"/>
    <col min="171" max="171" width="18.7109375" style="53" bestFit="1" customWidth="1"/>
    <col min="172" max="172" width="20" style="53" bestFit="1" customWidth="1"/>
    <col min="173" max="173" width="18.7109375" style="53" bestFit="1" customWidth="1"/>
    <col min="174" max="174" width="20.28515625" style="53" bestFit="1" customWidth="1"/>
    <col min="175" max="175" width="11.7109375" style="53" bestFit="1" customWidth="1"/>
    <col min="176" max="16384" width="16.5703125" style="48"/>
  </cols>
  <sheetData>
    <row r="1" spans="1:175" s="108" customFormat="1" ht="20.100000000000001" customHeight="1" x14ac:dyDescent="0.25">
      <c r="A1" s="58" t="s">
        <v>444</v>
      </c>
      <c r="B1" s="58" t="s">
        <v>553</v>
      </c>
      <c r="C1" s="59" t="s">
        <v>554</v>
      </c>
      <c r="D1" s="58" t="s">
        <v>555</v>
      </c>
      <c r="E1" s="58" t="s">
        <v>15</v>
      </c>
      <c r="F1" s="58" t="s">
        <v>556</v>
      </c>
      <c r="G1" s="60" t="s">
        <v>539</v>
      </c>
      <c r="H1" s="58" t="s">
        <v>557</v>
      </c>
      <c r="I1" s="58" t="s">
        <v>558</v>
      </c>
      <c r="J1" s="58" t="s">
        <v>559</v>
      </c>
      <c r="K1" s="58" t="s">
        <v>560</v>
      </c>
      <c r="L1" s="58" t="s">
        <v>561</v>
      </c>
      <c r="M1" s="58" t="s">
        <v>541</v>
      </c>
      <c r="N1" s="58" t="s">
        <v>562</v>
      </c>
      <c r="O1" s="60" t="s">
        <v>540</v>
      </c>
      <c r="P1" s="60" t="s">
        <v>563</v>
      </c>
      <c r="Q1" s="60" t="s">
        <v>564</v>
      </c>
      <c r="R1" s="60" t="s">
        <v>565</v>
      </c>
      <c r="S1" s="60" t="s">
        <v>566</v>
      </c>
      <c r="T1" s="60" t="s">
        <v>567</v>
      </c>
      <c r="U1" s="60" t="s">
        <v>568</v>
      </c>
      <c r="V1" s="61" t="s">
        <v>569</v>
      </c>
      <c r="W1" s="61" t="s">
        <v>570</v>
      </c>
      <c r="X1" s="62" t="s">
        <v>571</v>
      </c>
      <c r="Y1" s="63" t="s">
        <v>560</v>
      </c>
      <c r="Z1" s="63" t="s">
        <v>563</v>
      </c>
      <c r="AA1" s="63" t="s">
        <v>564</v>
      </c>
      <c r="AB1" s="62" t="s">
        <v>565</v>
      </c>
      <c r="AC1" s="62" t="s">
        <v>566</v>
      </c>
      <c r="AD1" s="61" t="s">
        <v>572</v>
      </c>
      <c r="AE1" s="61" t="s">
        <v>573</v>
      </c>
      <c r="AF1" s="64" t="s">
        <v>574</v>
      </c>
      <c r="AG1" s="65" t="s">
        <v>575</v>
      </c>
      <c r="AH1" s="60" t="s">
        <v>576</v>
      </c>
      <c r="AI1" s="60" t="s">
        <v>577</v>
      </c>
      <c r="AJ1" s="66" t="s">
        <v>578</v>
      </c>
      <c r="AK1" s="66" t="s">
        <v>579</v>
      </c>
      <c r="AL1" s="66" t="s">
        <v>580</v>
      </c>
      <c r="AM1" s="66" t="s">
        <v>581</v>
      </c>
      <c r="AN1" s="67" t="s">
        <v>582</v>
      </c>
      <c r="AO1" s="67" t="s">
        <v>583</v>
      </c>
      <c r="AP1" s="67" t="s">
        <v>584</v>
      </c>
      <c r="AQ1" s="66" t="s">
        <v>585</v>
      </c>
      <c r="AR1" s="67" t="s">
        <v>586</v>
      </c>
      <c r="AS1" s="60" t="s">
        <v>587</v>
      </c>
      <c r="AT1" s="68" t="s">
        <v>588</v>
      </c>
      <c r="AU1" s="69" t="s">
        <v>569</v>
      </c>
      <c r="AV1" s="70" t="s">
        <v>589</v>
      </c>
      <c r="AW1" s="70" t="s">
        <v>590</v>
      </c>
      <c r="AX1" s="70" t="s">
        <v>591</v>
      </c>
      <c r="AY1" s="70" t="s">
        <v>592</v>
      </c>
      <c r="AZ1" s="70" t="s">
        <v>593</v>
      </c>
      <c r="BA1" s="70" t="s">
        <v>594</v>
      </c>
      <c r="BB1" s="71" t="s">
        <v>595</v>
      </c>
      <c r="BC1" s="70" t="s">
        <v>596</v>
      </c>
      <c r="BD1" s="72" t="s">
        <v>597</v>
      </c>
      <c r="BE1" s="72" t="s">
        <v>598</v>
      </c>
      <c r="BF1" s="72" t="s">
        <v>599</v>
      </c>
      <c r="BG1" s="72" t="s">
        <v>600</v>
      </c>
      <c r="BH1" s="72" t="s">
        <v>601</v>
      </c>
      <c r="BI1" s="72" t="s">
        <v>602</v>
      </c>
      <c r="BJ1" s="72" t="s">
        <v>603</v>
      </c>
      <c r="BK1" s="72" t="s">
        <v>604</v>
      </c>
      <c r="BL1" s="72" t="s">
        <v>605</v>
      </c>
      <c r="BM1" s="72" t="s">
        <v>606</v>
      </c>
      <c r="BN1" s="73" t="s">
        <v>607</v>
      </c>
      <c r="BO1" s="73" t="s">
        <v>609</v>
      </c>
      <c r="BP1" s="73" t="s">
        <v>608</v>
      </c>
      <c r="BQ1" s="74" t="s">
        <v>4366</v>
      </c>
      <c r="BR1" s="74" t="s">
        <v>610</v>
      </c>
      <c r="BS1" s="75" t="s">
        <v>611</v>
      </c>
      <c r="BT1" s="76" t="s">
        <v>612</v>
      </c>
      <c r="BU1" s="76" t="s">
        <v>613</v>
      </c>
      <c r="BV1" s="77" t="s">
        <v>614</v>
      </c>
      <c r="BW1" s="78" t="s">
        <v>615</v>
      </c>
      <c r="BX1" s="77" t="s">
        <v>616</v>
      </c>
      <c r="BY1" s="78" t="s">
        <v>615</v>
      </c>
      <c r="BZ1" s="77" t="s">
        <v>617</v>
      </c>
      <c r="CA1" s="77" t="s">
        <v>603</v>
      </c>
      <c r="CB1" s="77" t="s">
        <v>571</v>
      </c>
      <c r="CC1" s="78" t="s">
        <v>615</v>
      </c>
      <c r="CD1" s="77" t="s">
        <v>618</v>
      </c>
      <c r="CE1" s="78" t="s">
        <v>619</v>
      </c>
      <c r="CF1" s="77" t="s">
        <v>620</v>
      </c>
      <c r="CG1" s="77" t="s">
        <v>621</v>
      </c>
      <c r="CH1" s="77" t="s">
        <v>622</v>
      </c>
      <c r="CI1" s="79" t="s">
        <v>623</v>
      </c>
      <c r="CJ1" s="80" t="s">
        <v>4367</v>
      </c>
      <c r="CK1" s="80" t="s">
        <v>4368</v>
      </c>
      <c r="CL1" s="81" t="s">
        <v>626</v>
      </c>
      <c r="CM1" s="82" t="s">
        <v>627</v>
      </c>
      <c r="CN1" s="83" t="s">
        <v>612</v>
      </c>
      <c r="CO1" s="82" t="s">
        <v>628</v>
      </c>
      <c r="CP1" s="82" t="s">
        <v>569</v>
      </c>
      <c r="CQ1" s="84" t="s">
        <v>4369</v>
      </c>
      <c r="CR1" s="84" t="s">
        <v>4370</v>
      </c>
      <c r="CS1" s="85" t="s">
        <v>626</v>
      </c>
      <c r="CT1" s="86" t="s">
        <v>631</v>
      </c>
      <c r="CU1" s="87" t="s">
        <v>612</v>
      </c>
      <c r="CV1" s="86" t="s">
        <v>632</v>
      </c>
      <c r="CW1" s="88" t="s">
        <v>569</v>
      </c>
      <c r="CX1" s="89" t="s">
        <v>591</v>
      </c>
      <c r="CY1" s="89" t="s">
        <v>592</v>
      </c>
      <c r="CZ1" s="90" t="s">
        <v>4371</v>
      </c>
      <c r="DA1" s="90" t="s">
        <v>4372</v>
      </c>
      <c r="DB1" s="91" t="s">
        <v>626</v>
      </c>
      <c r="DC1" s="92" t="s">
        <v>635</v>
      </c>
      <c r="DD1" s="93" t="s">
        <v>612</v>
      </c>
      <c r="DE1" s="92" t="s">
        <v>636</v>
      </c>
      <c r="DF1" s="92" t="s">
        <v>569</v>
      </c>
      <c r="DG1" s="94" t="s">
        <v>4373</v>
      </c>
      <c r="DH1" s="94" t="s">
        <v>4374</v>
      </c>
      <c r="DI1" s="95" t="s">
        <v>637</v>
      </c>
      <c r="DJ1" s="95" t="s">
        <v>638</v>
      </c>
      <c r="DK1" s="95" t="s">
        <v>639</v>
      </c>
      <c r="DL1" s="95" t="s">
        <v>640</v>
      </c>
      <c r="DM1" s="78" t="s">
        <v>641</v>
      </c>
      <c r="DN1" s="78" t="s">
        <v>642</v>
      </c>
      <c r="DO1" s="78" t="s">
        <v>626</v>
      </c>
      <c r="DP1" s="78" t="s">
        <v>643</v>
      </c>
      <c r="DQ1" s="96" t="s">
        <v>612</v>
      </c>
      <c r="DR1" s="96" t="s">
        <v>644</v>
      </c>
      <c r="DS1" s="96" t="s">
        <v>569</v>
      </c>
      <c r="DT1" s="97" t="s">
        <v>4375</v>
      </c>
      <c r="DU1" s="97" t="s">
        <v>4376</v>
      </c>
      <c r="DV1" s="98" t="s">
        <v>626</v>
      </c>
      <c r="DW1" s="99" t="s">
        <v>647</v>
      </c>
      <c r="DX1" s="100" t="s">
        <v>612</v>
      </c>
      <c r="DY1" s="100" t="s">
        <v>648</v>
      </c>
      <c r="DZ1" s="100" t="s">
        <v>569</v>
      </c>
      <c r="EA1" s="78" t="s">
        <v>649</v>
      </c>
      <c r="EB1" s="78" t="s">
        <v>650</v>
      </c>
      <c r="EC1" s="78" t="s">
        <v>626</v>
      </c>
      <c r="ED1" s="78" t="s">
        <v>651</v>
      </c>
      <c r="EE1" s="96" t="s">
        <v>612</v>
      </c>
      <c r="EF1" s="78" t="s">
        <v>652</v>
      </c>
      <c r="EG1" s="78" t="s">
        <v>569</v>
      </c>
      <c r="EH1" s="101" t="s">
        <v>4377</v>
      </c>
      <c r="EI1" s="101" t="s">
        <v>654</v>
      </c>
      <c r="EJ1" s="101" t="s">
        <v>626</v>
      </c>
      <c r="EK1" s="101" t="s">
        <v>4378</v>
      </c>
      <c r="EL1" s="102" t="s">
        <v>612</v>
      </c>
      <c r="EM1" s="103" t="s">
        <v>4379</v>
      </c>
      <c r="EN1" s="103" t="s">
        <v>569</v>
      </c>
      <c r="EO1" s="78" t="s">
        <v>657</v>
      </c>
      <c r="EP1" s="78" t="s">
        <v>658</v>
      </c>
      <c r="EQ1" s="78" t="s">
        <v>626</v>
      </c>
      <c r="ER1" s="78" t="s">
        <v>659</v>
      </c>
      <c r="ES1" s="96" t="s">
        <v>612</v>
      </c>
      <c r="ET1" s="96" t="s">
        <v>660</v>
      </c>
      <c r="EU1" s="96" t="s">
        <v>569</v>
      </c>
      <c r="EV1" s="104" t="s">
        <v>661</v>
      </c>
      <c r="EW1" s="104" t="s">
        <v>662</v>
      </c>
      <c r="EX1" s="104" t="s">
        <v>626</v>
      </c>
      <c r="EY1" s="104" t="s">
        <v>663</v>
      </c>
      <c r="EZ1" s="104" t="s">
        <v>612</v>
      </c>
      <c r="FA1" s="104" t="s">
        <v>660</v>
      </c>
      <c r="FB1" s="104" t="s">
        <v>569</v>
      </c>
      <c r="FC1" s="80" t="s">
        <v>4380</v>
      </c>
      <c r="FD1" s="80" t="s">
        <v>4381</v>
      </c>
      <c r="FE1" s="81" t="s">
        <v>626</v>
      </c>
      <c r="FF1" s="82" t="s">
        <v>666</v>
      </c>
      <c r="FG1" s="105" t="s">
        <v>612</v>
      </c>
      <c r="FH1" s="82" t="s">
        <v>667</v>
      </c>
      <c r="FI1" s="82" t="s">
        <v>569</v>
      </c>
      <c r="FJ1" s="106" t="s">
        <v>668</v>
      </c>
      <c r="FK1" s="106" t="s">
        <v>669</v>
      </c>
      <c r="FL1" s="106" t="s">
        <v>670</v>
      </c>
      <c r="FM1" s="106" t="s">
        <v>671</v>
      </c>
      <c r="FN1" s="106" t="s">
        <v>569</v>
      </c>
      <c r="FO1" s="107" t="s">
        <v>672</v>
      </c>
      <c r="FP1" s="107" t="s">
        <v>673</v>
      </c>
      <c r="FQ1" s="107" t="s">
        <v>670</v>
      </c>
      <c r="FR1" s="107" t="s">
        <v>671</v>
      </c>
      <c r="FS1" s="107" t="s">
        <v>569</v>
      </c>
    </row>
    <row r="2" spans="1:175" ht="20.100000000000001" customHeight="1" x14ac:dyDescent="0.5">
      <c r="A2" s="109">
        <v>1</v>
      </c>
      <c r="B2" s="109" t="s">
        <v>674</v>
      </c>
      <c r="C2" s="109">
        <v>1</v>
      </c>
      <c r="D2" s="110" t="s">
        <v>675</v>
      </c>
      <c r="E2" s="110" t="s">
        <v>676</v>
      </c>
      <c r="F2" s="110" t="s">
        <v>677</v>
      </c>
      <c r="G2" s="111" t="s">
        <v>21</v>
      </c>
      <c r="H2" s="110" t="s">
        <v>678</v>
      </c>
      <c r="I2" s="110" t="s">
        <v>679</v>
      </c>
      <c r="J2" s="110"/>
      <c r="K2" s="111" t="s">
        <v>4670</v>
      </c>
      <c r="L2" s="111" t="s">
        <v>680</v>
      </c>
      <c r="M2" s="111" t="s">
        <v>681</v>
      </c>
      <c r="N2" s="111" t="s">
        <v>682</v>
      </c>
      <c r="O2" s="112" t="s">
        <v>4655</v>
      </c>
      <c r="P2" s="113">
        <v>13.8193658747465</v>
      </c>
      <c r="Q2" s="113">
        <v>100.85067035491601</v>
      </c>
      <c r="R2" s="114" t="s">
        <v>684</v>
      </c>
      <c r="S2" s="114"/>
      <c r="T2" s="115" t="s">
        <v>685</v>
      </c>
      <c r="U2" s="115" t="s">
        <v>686</v>
      </c>
      <c r="V2" s="115"/>
      <c r="W2" s="115" t="s">
        <v>687</v>
      </c>
      <c r="X2" s="115"/>
      <c r="Y2" s="115"/>
      <c r="Z2" s="115"/>
      <c r="AA2" s="115"/>
      <c r="AB2" s="115"/>
      <c r="AC2" s="115"/>
      <c r="AD2" s="116" t="s">
        <v>688</v>
      </c>
      <c r="AE2" s="116" t="s">
        <v>689</v>
      </c>
      <c r="AF2" s="117" t="s">
        <v>690</v>
      </c>
      <c r="AG2" s="117">
        <v>44967</v>
      </c>
      <c r="AH2" s="118" t="s">
        <v>691</v>
      </c>
      <c r="AI2" s="118" t="s">
        <v>692</v>
      </c>
      <c r="AJ2" s="119">
        <v>9</v>
      </c>
      <c r="AK2" s="120">
        <v>20</v>
      </c>
      <c r="AL2" s="120">
        <v>3.4</v>
      </c>
      <c r="AM2" s="120">
        <v>180</v>
      </c>
      <c r="AN2" s="121">
        <v>1</v>
      </c>
      <c r="AO2" s="121">
        <v>5</v>
      </c>
      <c r="AP2" s="116" t="s">
        <v>693</v>
      </c>
      <c r="AQ2" s="121" t="s">
        <v>694</v>
      </c>
      <c r="AR2" s="121">
        <v>3</v>
      </c>
      <c r="AS2" s="121"/>
      <c r="AT2" s="122">
        <v>44977</v>
      </c>
      <c r="AU2" s="123" t="s">
        <v>695</v>
      </c>
      <c r="AV2" s="124" t="s">
        <v>696</v>
      </c>
      <c r="AW2" s="125"/>
      <c r="AX2" s="124"/>
      <c r="AY2" s="124"/>
      <c r="AZ2" s="124"/>
      <c r="BA2" s="121" t="s">
        <v>697</v>
      </c>
      <c r="BB2" s="124"/>
      <c r="BC2" s="121" t="s">
        <v>697</v>
      </c>
      <c r="BD2" s="125" t="s">
        <v>698</v>
      </c>
      <c r="BE2" s="125"/>
      <c r="BF2" s="125"/>
      <c r="BG2" s="126" t="s">
        <v>699</v>
      </c>
      <c r="BH2" s="126" t="s">
        <v>700</v>
      </c>
      <c r="BI2" s="126" t="s">
        <v>701</v>
      </c>
      <c r="BJ2" s="127"/>
      <c r="BK2" s="127"/>
      <c r="BL2" s="128"/>
      <c r="BM2" s="129"/>
      <c r="BN2" s="130" t="s">
        <v>702</v>
      </c>
      <c r="BO2" s="131" t="s">
        <v>683</v>
      </c>
      <c r="BP2" s="131" t="s">
        <v>703</v>
      </c>
      <c r="BQ2" s="116" t="s">
        <v>704</v>
      </c>
      <c r="BR2" s="116" t="s">
        <v>705</v>
      </c>
      <c r="BS2" s="132">
        <v>44967</v>
      </c>
      <c r="BT2" s="133">
        <v>100</v>
      </c>
      <c r="BU2" s="132">
        <v>44967</v>
      </c>
      <c r="BV2" s="132"/>
      <c r="BW2" s="132"/>
      <c r="BX2" s="134"/>
      <c r="BY2" s="134"/>
      <c r="BZ2" s="134"/>
      <c r="CA2" s="132"/>
      <c r="CB2" s="135"/>
      <c r="CC2" s="132"/>
      <c r="CD2" s="132"/>
      <c r="CE2" s="136"/>
      <c r="CF2" s="136"/>
      <c r="CG2" s="136"/>
      <c r="CH2" s="135"/>
      <c r="CI2" s="129" t="s">
        <v>701</v>
      </c>
      <c r="CJ2" s="117">
        <v>45012</v>
      </c>
      <c r="CK2" s="117">
        <v>45012</v>
      </c>
      <c r="CL2" s="117"/>
      <c r="CM2" s="117">
        <v>45012</v>
      </c>
      <c r="CN2" s="133">
        <v>100</v>
      </c>
      <c r="CO2" s="117">
        <v>45012</v>
      </c>
      <c r="CP2" s="117"/>
      <c r="CQ2" s="137" t="s">
        <v>706</v>
      </c>
      <c r="CR2" s="117"/>
      <c r="CS2" s="117"/>
      <c r="CT2" s="117"/>
      <c r="CU2" s="133"/>
      <c r="CV2" s="137" t="s">
        <v>4382</v>
      </c>
      <c r="CW2" s="117"/>
      <c r="CX2" s="121"/>
      <c r="CY2" s="121"/>
      <c r="CZ2" s="117">
        <v>45012</v>
      </c>
      <c r="DA2" s="117">
        <v>45012</v>
      </c>
      <c r="DB2" s="117"/>
      <c r="DC2" s="117">
        <v>45012</v>
      </c>
      <c r="DD2" s="133">
        <v>100</v>
      </c>
      <c r="DE2" s="117">
        <v>45012</v>
      </c>
      <c r="DF2" s="138"/>
      <c r="DG2" s="138">
        <v>45012</v>
      </c>
      <c r="DH2" s="139" t="s">
        <v>4383</v>
      </c>
      <c r="DI2" s="117">
        <v>45040</v>
      </c>
      <c r="DJ2" s="117">
        <v>45040</v>
      </c>
      <c r="DK2" s="117">
        <v>45040</v>
      </c>
      <c r="DL2" s="117">
        <v>45040</v>
      </c>
      <c r="DM2" s="117"/>
      <c r="DN2" s="117"/>
      <c r="DO2" s="117"/>
      <c r="DP2" s="117"/>
      <c r="DQ2" s="140"/>
      <c r="DR2" s="117"/>
      <c r="DS2" s="117"/>
      <c r="DT2" s="117">
        <v>45045</v>
      </c>
      <c r="DU2" s="117">
        <v>45045</v>
      </c>
      <c r="DV2" s="117"/>
      <c r="DW2" s="117">
        <v>45045</v>
      </c>
      <c r="DX2" s="133">
        <v>100</v>
      </c>
      <c r="DY2" s="117">
        <v>45045</v>
      </c>
      <c r="DZ2" s="117"/>
      <c r="EA2" s="117">
        <v>45026</v>
      </c>
      <c r="EB2" s="117">
        <v>45026</v>
      </c>
      <c r="EC2" s="117"/>
      <c r="ED2" s="117">
        <v>45026</v>
      </c>
      <c r="EE2" s="116">
        <v>100</v>
      </c>
      <c r="EF2" s="117">
        <v>45026</v>
      </c>
      <c r="EG2" s="117" t="s">
        <v>707</v>
      </c>
      <c r="EH2" s="117">
        <v>45026</v>
      </c>
      <c r="EI2" s="117">
        <v>45026</v>
      </c>
      <c r="EJ2" s="117">
        <v>45026</v>
      </c>
      <c r="EK2" s="117">
        <v>45027</v>
      </c>
      <c r="EL2" s="116">
        <v>60</v>
      </c>
      <c r="EM2" s="117"/>
      <c r="EN2" s="122" t="s">
        <v>707</v>
      </c>
      <c r="EO2" s="141"/>
      <c r="EP2" s="141"/>
      <c r="EQ2" s="141"/>
      <c r="ER2" s="141"/>
      <c r="ES2" s="141"/>
      <c r="ET2" s="141"/>
      <c r="EU2" s="141"/>
      <c r="EV2" s="117"/>
      <c r="EW2" s="117"/>
      <c r="EX2" s="117"/>
      <c r="EY2" s="117"/>
      <c r="EZ2" s="117"/>
      <c r="FA2" s="117"/>
      <c r="FB2" s="117"/>
      <c r="FC2" s="117">
        <v>45044</v>
      </c>
      <c r="FD2" s="117">
        <v>45044</v>
      </c>
      <c r="FE2" s="117">
        <v>45044</v>
      </c>
      <c r="FF2" s="117">
        <v>45045</v>
      </c>
      <c r="FG2" s="133">
        <v>70</v>
      </c>
      <c r="FH2" s="133"/>
      <c r="FI2" s="117"/>
      <c r="FJ2" s="142"/>
      <c r="FK2" s="142"/>
      <c r="FL2" s="143">
        <v>243354</v>
      </c>
      <c r="FM2" s="143">
        <v>243354</v>
      </c>
      <c r="FN2" s="139" t="s">
        <v>708</v>
      </c>
      <c r="FO2" s="142"/>
      <c r="FP2" s="142"/>
      <c r="FQ2" s="143">
        <v>243354</v>
      </c>
      <c r="FR2" s="143">
        <v>243354</v>
      </c>
      <c r="FS2" s="139" t="s">
        <v>708</v>
      </c>
    </row>
    <row r="3" spans="1:175" ht="20.100000000000001" customHeight="1" x14ac:dyDescent="0.5">
      <c r="A3" s="109">
        <v>2</v>
      </c>
      <c r="B3" s="109" t="s">
        <v>674</v>
      </c>
      <c r="C3" s="109">
        <v>2</v>
      </c>
      <c r="D3" s="110" t="s">
        <v>675</v>
      </c>
      <c r="E3" s="110" t="s">
        <v>676</v>
      </c>
      <c r="F3" s="110" t="s">
        <v>677</v>
      </c>
      <c r="G3" s="111" t="s">
        <v>21</v>
      </c>
      <c r="H3" s="110" t="s">
        <v>678</v>
      </c>
      <c r="I3" s="110" t="s">
        <v>679</v>
      </c>
      <c r="J3" s="110"/>
      <c r="K3" s="144" t="s">
        <v>709</v>
      </c>
      <c r="L3" s="111" t="s">
        <v>680</v>
      </c>
      <c r="M3" s="111" t="s">
        <v>681</v>
      </c>
      <c r="N3" s="111" t="s">
        <v>682</v>
      </c>
      <c r="O3" s="112" t="s">
        <v>710</v>
      </c>
      <c r="P3" s="113">
        <v>13.8264645441807</v>
      </c>
      <c r="Q3" s="113">
        <v>100.816333069479</v>
      </c>
      <c r="R3" s="114" t="s">
        <v>711</v>
      </c>
      <c r="S3" s="114" t="s">
        <v>712</v>
      </c>
      <c r="T3" s="115" t="s">
        <v>713</v>
      </c>
      <c r="U3" s="115" t="s">
        <v>714</v>
      </c>
      <c r="V3" s="115"/>
      <c r="W3" s="115" t="s">
        <v>715</v>
      </c>
      <c r="X3" s="115"/>
      <c r="Y3" s="115"/>
      <c r="Z3" s="115"/>
      <c r="AA3" s="115"/>
      <c r="AB3" s="115"/>
      <c r="AC3" s="115"/>
      <c r="AD3" s="116" t="s">
        <v>688</v>
      </c>
      <c r="AE3" s="116" t="s">
        <v>689</v>
      </c>
      <c r="AF3" s="117" t="s">
        <v>690</v>
      </c>
      <c r="AG3" s="117">
        <v>44967</v>
      </c>
      <c r="AH3" s="118" t="s">
        <v>691</v>
      </c>
      <c r="AI3" s="118" t="s">
        <v>692</v>
      </c>
      <c r="AJ3" s="145">
        <v>9.1999999999999993</v>
      </c>
      <c r="AK3" s="146">
        <v>16</v>
      </c>
      <c r="AL3" s="146">
        <v>3.4</v>
      </c>
      <c r="AM3" s="146">
        <v>147.19999999999999</v>
      </c>
      <c r="AN3" s="147">
        <v>1</v>
      </c>
      <c r="AO3" s="147">
        <v>4</v>
      </c>
      <c r="AP3" s="116" t="s">
        <v>716</v>
      </c>
      <c r="AQ3" s="147" t="s">
        <v>717</v>
      </c>
      <c r="AR3" s="147">
        <v>3</v>
      </c>
      <c r="AS3" s="147"/>
      <c r="AT3" s="122">
        <v>44981</v>
      </c>
      <c r="AU3" s="148" t="s">
        <v>695</v>
      </c>
      <c r="AV3" s="149" t="s">
        <v>696</v>
      </c>
      <c r="AW3" s="150"/>
      <c r="AX3" s="149"/>
      <c r="AY3" s="149"/>
      <c r="AZ3" s="149"/>
      <c r="BA3" s="147" t="s">
        <v>697</v>
      </c>
      <c r="BB3" s="149"/>
      <c r="BC3" s="147" t="s">
        <v>697</v>
      </c>
      <c r="BD3" s="150" t="s">
        <v>698</v>
      </c>
      <c r="BE3" s="150"/>
      <c r="BF3" s="150"/>
      <c r="BG3" s="151" t="s">
        <v>699</v>
      </c>
      <c r="BH3" s="151" t="s">
        <v>700</v>
      </c>
      <c r="BI3" s="151" t="s">
        <v>701</v>
      </c>
      <c r="BJ3" s="152"/>
      <c r="BK3" s="152"/>
      <c r="BL3" s="153"/>
      <c r="BM3" s="154"/>
      <c r="BN3" s="155" t="s">
        <v>710</v>
      </c>
      <c r="BO3" s="130" t="s">
        <v>710</v>
      </c>
      <c r="BP3" s="130"/>
      <c r="BQ3" s="116" t="s">
        <v>704</v>
      </c>
      <c r="BR3" s="116" t="s">
        <v>705</v>
      </c>
      <c r="BS3" s="132">
        <v>44967</v>
      </c>
      <c r="BT3" s="133">
        <v>100</v>
      </c>
      <c r="BU3" s="132">
        <v>44967</v>
      </c>
      <c r="BV3" s="132"/>
      <c r="BW3" s="132"/>
      <c r="BX3" s="134"/>
      <c r="BY3" s="134"/>
      <c r="BZ3" s="134"/>
      <c r="CA3" s="132"/>
      <c r="CB3" s="135"/>
      <c r="CC3" s="132"/>
      <c r="CD3" s="132"/>
      <c r="CE3" s="136"/>
      <c r="CF3" s="136"/>
      <c r="CG3" s="136"/>
      <c r="CH3" s="135"/>
      <c r="CI3" s="129" t="s">
        <v>701</v>
      </c>
      <c r="CJ3" s="117">
        <v>45007</v>
      </c>
      <c r="CK3" s="117">
        <v>45007</v>
      </c>
      <c r="CL3" s="117"/>
      <c r="CM3" s="117">
        <v>45007</v>
      </c>
      <c r="CN3" s="133">
        <v>100</v>
      </c>
      <c r="CO3" s="117">
        <v>45007</v>
      </c>
      <c r="CP3" s="117"/>
      <c r="CQ3" s="137" t="s">
        <v>706</v>
      </c>
      <c r="CR3" s="117"/>
      <c r="CS3" s="117"/>
      <c r="CT3" s="117"/>
      <c r="CU3" s="133"/>
      <c r="CV3" s="137" t="s">
        <v>4382</v>
      </c>
      <c r="CW3" s="117"/>
      <c r="CX3" s="147"/>
      <c r="CY3" s="147"/>
      <c r="CZ3" s="117">
        <v>45007</v>
      </c>
      <c r="DA3" s="117">
        <v>45007</v>
      </c>
      <c r="DB3" s="117"/>
      <c r="DC3" s="117">
        <v>45008</v>
      </c>
      <c r="DD3" s="133">
        <v>100</v>
      </c>
      <c r="DE3" s="117">
        <v>45017</v>
      </c>
      <c r="DF3" s="138"/>
      <c r="DG3" s="138">
        <v>45012</v>
      </c>
      <c r="DH3" s="139" t="s">
        <v>4383</v>
      </c>
      <c r="DI3" s="117">
        <v>45043</v>
      </c>
      <c r="DJ3" s="117">
        <v>45043</v>
      </c>
      <c r="DK3" s="117">
        <v>45043</v>
      </c>
      <c r="DL3" s="117">
        <v>45043</v>
      </c>
      <c r="DM3" s="117"/>
      <c r="DN3" s="117"/>
      <c r="DO3" s="117"/>
      <c r="DP3" s="117"/>
      <c r="DQ3" s="140"/>
      <c r="DR3" s="117"/>
      <c r="DS3" s="117"/>
      <c r="DT3" s="117">
        <v>45041</v>
      </c>
      <c r="DU3" s="117">
        <v>45041</v>
      </c>
      <c r="DV3" s="117"/>
      <c r="DW3" s="117">
        <v>45041</v>
      </c>
      <c r="DX3" s="133">
        <v>100</v>
      </c>
      <c r="DY3" s="117">
        <v>45041</v>
      </c>
      <c r="DZ3" s="117"/>
      <c r="EA3" s="117">
        <v>45027</v>
      </c>
      <c r="EB3" s="117">
        <v>45027</v>
      </c>
      <c r="EC3" s="117"/>
      <c r="ED3" s="117">
        <v>45027</v>
      </c>
      <c r="EE3" s="116">
        <v>100</v>
      </c>
      <c r="EF3" s="117">
        <v>45027</v>
      </c>
      <c r="EG3" s="117" t="s">
        <v>718</v>
      </c>
      <c r="EH3" s="117">
        <v>45027</v>
      </c>
      <c r="EI3" s="117">
        <v>45027</v>
      </c>
      <c r="EJ3" s="117">
        <v>45027</v>
      </c>
      <c r="EK3" s="117">
        <v>45028</v>
      </c>
      <c r="EL3" s="116">
        <v>60</v>
      </c>
      <c r="EM3" s="117"/>
      <c r="EN3" s="122" t="s">
        <v>718</v>
      </c>
      <c r="EO3" s="141"/>
      <c r="EP3" s="141"/>
      <c r="EQ3" s="141"/>
      <c r="ER3" s="141"/>
      <c r="ES3" s="141"/>
      <c r="ET3" s="141"/>
      <c r="EU3" s="141"/>
      <c r="EV3" s="117"/>
      <c r="EW3" s="117"/>
      <c r="EX3" s="117"/>
      <c r="EY3" s="117"/>
      <c r="EZ3" s="117"/>
      <c r="FA3" s="117"/>
      <c r="FB3" s="117"/>
      <c r="FC3" s="117">
        <v>45044</v>
      </c>
      <c r="FD3" s="117">
        <v>45044</v>
      </c>
      <c r="FE3" s="117">
        <v>45044</v>
      </c>
      <c r="FF3" s="117">
        <v>45045</v>
      </c>
      <c r="FG3" s="133">
        <v>70</v>
      </c>
      <c r="FH3" s="133"/>
      <c r="FI3" s="117"/>
      <c r="FJ3" s="142"/>
      <c r="FK3" s="142"/>
      <c r="FL3" s="143"/>
      <c r="FM3" s="143"/>
      <c r="FN3" s="139"/>
      <c r="FO3" s="142"/>
      <c r="FP3" s="142"/>
      <c r="FQ3" s="143"/>
      <c r="FR3" s="143"/>
      <c r="FS3" s="139"/>
    </row>
    <row r="4" spans="1:175" ht="20.100000000000001" customHeight="1" x14ac:dyDescent="0.5">
      <c r="A4" s="109">
        <v>3</v>
      </c>
      <c r="B4" s="109" t="s">
        <v>674</v>
      </c>
      <c r="C4" s="109">
        <v>3</v>
      </c>
      <c r="D4" s="110" t="s">
        <v>675</v>
      </c>
      <c r="E4" s="110" t="s">
        <v>676</v>
      </c>
      <c r="F4" s="110" t="s">
        <v>677</v>
      </c>
      <c r="G4" s="111" t="s">
        <v>21</v>
      </c>
      <c r="H4" s="110" t="s">
        <v>678</v>
      </c>
      <c r="I4" s="110" t="s">
        <v>679</v>
      </c>
      <c r="J4" s="110"/>
      <c r="K4" s="144" t="s">
        <v>4384</v>
      </c>
      <c r="L4" s="111" t="s">
        <v>680</v>
      </c>
      <c r="M4" s="111" t="s">
        <v>681</v>
      </c>
      <c r="N4" s="111" t="s">
        <v>682</v>
      </c>
      <c r="O4" s="112" t="s">
        <v>719</v>
      </c>
      <c r="P4" s="113">
        <v>13.8296406385682</v>
      </c>
      <c r="Q4" s="113">
        <v>100.848670357137</v>
      </c>
      <c r="R4" s="114" t="s">
        <v>720</v>
      </c>
      <c r="S4" s="114"/>
      <c r="T4" s="115" t="s">
        <v>721</v>
      </c>
      <c r="U4" s="115" t="s">
        <v>722</v>
      </c>
      <c r="V4" s="115"/>
      <c r="W4" s="115" t="s">
        <v>723</v>
      </c>
      <c r="X4" s="115"/>
      <c r="Y4" s="115"/>
      <c r="Z4" s="115"/>
      <c r="AA4" s="115"/>
      <c r="AB4" s="115"/>
      <c r="AC4" s="115"/>
      <c r="AD4" s="116" t="s">
        <v>688</v>
      </c>
      <c r="AE4" s="116" t="s">
        <v>689</v>
      </c>
      <c r="AF4" s="117" t="s">
        <v>690</v>
      </c>
      <c r="AG4" s="117">
        <v>44967</v>
      </c>
      <c r="AH4" s="118" t="s">
        <v>691</v>
      </c>
      <c r="AI4" s="118" t="s">
        <v>692</v>
      </c>
      <c r="AJ4" s="145">
        <v>8</v>
      </c>
      <c r="AK4" s="146">
        <v>8.5</v>
      </c>
      <c r="AL4" s="146">
        <v>3.4</v>
      </c>
      <c r="AM4" s="146">
        <v>68</v>
      </c>
      <c r="AN4" s="147">
        <v>1</v>
      </c>
      <c r="AO4" s="147">
        <v>4</v>
      </c>
      <c r="AP4" s="116" t="s">
        <v>724</v>
      </c>
      <c r="AQ4" s="147" t="s">
        <v>694</v>
      </c>
      <c r="AR4" s="147">
        <v>3</v>
      </c>
      <c r="AS4" s="147"/>
      <c r="AT4" s="122">
        <v>44977</v>
      </c>
      <c r="AU4" s="142"/>
      <c r="AV4" s="149" t="s">
        <v>725</v>
      </c>
      <c r="AW4" s="150"/>
      <c r="AX4" s="147" t="s">
        <v>726</v>
      </c>
      <c r="AY4" s="149"/>
      <c r="AZ4" s="149"/>
      <c r="BA4" s="149"/>
      <c r="BB4" s="147" t="s">
        <v>697</v>
      </c>
      <c r="BC4" s="147" t="s">
        <v>697</v>
      </c>
      <c r="BD4" s="150" t="s">
        <v>698</v>
      </c>
      <c r="BE4" s="150"/>
      <c r="BF4" s="150"/>
      <c r="BG4" s="151" t="s">
        <v>699</v>
      </c>
      <c r="BH4" s="151" t="s">
        <v>700</v>
      </c>
      <c r="BI4" s="151" t="s">
        <v>701</v>
      </c>
      <c r="BJ4" s="152"/>
      <c r="BK4" s="152"/>
      <c r="BL4" s="153"/>
      <c r="BM4" s="154"/>
      <c r="BN4" s="155" t="s">
        <v>719</v>
      </c>
      <c r="BO4" s="130" t="s">
        <v>719</v>
      </c>
      <c r="BP4" s="130"/>
      <c r="BQ4" s="116" t="s">
        <v>704</v>
      </c>
      <c r="BR4" s="116" t="s">
        <v>705</v>
      </c>
      <c r="BS4" s="132">
        <v>44967</v>
      </c>
      <c r="BT4" s="133">
        <v>100</v>
      </c>
      <c r="BU4" s="132">
        <v>44967</v>
      </c>
      <c r="BV4" s="132"/>
      <c r="BW4" s="132"/>
      <c r="BX4" s="134"/>
      <c r="BY4" s="134"/>
      <c r="BZ4" s="134"/>
      <c r="CA4" s="132"/>
      <c r="CB4" s="135"/>
      <c r="CC4" s="132"/>
      <c r="CD4" s="132"/>
      <c r="CE4" s="136"/>
      <c r="CF4" s="136"/>
      <c r="CG4" s="136"/>
      <c r="CH4" s="135"/>
      <c r="CI4" s="129" t="s">
        <v>701</v>
      </c>
      <c r="CJ4" s="117">
        <v>44984</v>
      </c>
      <c r="CK4" s="117">
        <v>44984</v>
      </c>
      <c r="CL4" s="117"/>
      <c r="CM4" s="117">
        <v>44984</v>
      </c>
      <c r="CN4" s="133">
        <v>100</v>
      </c>
      <c r="CO4" s="117">
        <v>44984</v>
      </c>
      <c r="CP4" s="117"/>
      <c r="CQ4" s="156">
        <v>44991</v>
      </c>
      <c r="CR4" s="156">
        <v>44991</v>
      </c>
      <c r="CS4" s="156"/>
      <c r="CT4" s="156">
        <v>44991</v>
      </c>
      <c r="CU4" s="133">
        <v>100</v>
      </c>
      <c r="CV4" s="156">
        <v>44991</v>
      </c>
      <c r="CW4" s="117" t="s">
        <v>727</v>
      </c>
      <c r="CX4" s="147" t="s">
        <v>726</v>
      </c>
      <c r="CY4" s="147"/>
      <c r="CZ4" s="117">
        <v>44984</v>
      </c>
      <c r="DA4" s="117">
        <v>44984</v>
      </c>
      <c r="DB4" s="117"/>
      <c r="DC4" s="117">
        <v>44984</v>
      </c>
      <c r="DD4" s="133">
        <v>100</v>
      </c>
      <c r="DE4" s="117">
        <v>44984</v>
      </c>
      <c r="DF4" s="138"/>
      <c r="DG4" s="138">
        <v>45012</v>
      </c>
      <c r="DH4" s="139" t="s">
        <v>4383</v>
      </c>
      <c r="DI4" s="117">
        <v>45036</v>
      </c>
      <c r="DJ4" s="117">
        <v>45036</v>
      </c>
      <c r="DK4" s="117">
        <v>45036</v>
      </c>
      <c r="DL4" s="117">
        <v>45036</v>
      </c>
      <c r="DM4" s="117">
        <v>45038</v>
      </c>
      <c r="DN4" s="117">
        <v>45038</v>
      </c>
      <c r="DO4" s="117"/>
      <c r="DP4" s="117">
        <v>45038</v>
      </c>
      <c r="DQ4" s="133">
        <v>100</v>
      </c>
      <c r="DR4" s="117">
        <v>45038</v>
      </c>
      <c r="DS4" s="117"/>
      <c r="DT4" s="117">
        <v>45038</v>
      </c>
      <c r="DU4" s="117">
        <v>45038</v>
      </c>
      <c r="DV4" s="117"/>
      <c r="DW4" s="117">
        <v>45038</v>
      </c>
      <c r="DX4" s="133">
        <v>100</v>
      </c>
      <c r="DY4" s="117">
        <v>45038</v>
      </c>
      <c r="DZ4" s="117"/>
      <c r="EA4" s="117">
        <v>45026</v>
      </c>
      <c r="EB4" s="117">
        <v>45026</v>
      </c>
      <c r="EC4" s="117"/>
      <c r="ED4" s="117">
        <v>45026</v>
      </c>
      <c r="EE4" s="116">
        <v>100</v>
      </c>
      <c r="EF4" s="117">
        <v>45026</v>
      </c>
      <c r="EG4" s="117" t="s">
        <v>728</v>
      </c>
      <c r="EH4" s="117">
        <v>45026</v>
      </c>
      <c r="EI4" s="117">
        <v>45026</v>
      </c>
      <c r="EJ4" s="117">
        <v>45026</v>
      </c>
      <c r="EK4" s="117">
        <v>45027</v>
      </c>
      <c r="EL4" s="116">
        <v>60</v>
      </c>
      <c r="EM4" s="117"/>
      <c r="EN4" s="122" t="s">
        <v>728</v>
      </c>
      <c r="EO4" s="141"/>
      <c r="EP4" s="141"/>
      <c r="EQ4" s="141"/>
      <c r="ER4" s="141"/>
      <c r="ES4" s="141"/>
      <c r="ET4" s="141"/>
      <c r="EU4" s="141"/>
      <c r="EV4" s="117">
        <v>45041</v>
      </c>
      <c r="EW4" s="117">
        <v>45041</v>
      </c>
      <c r="EX4" s="117"/>
      <c r="EY4" s="117">
        <v>45041</v>
      </c>
      <c r="EZ4" s="133">
        <v>100</v>
      </c>
      <c r="FA4" s="117">
        <v>45041</v>
      </c>
      <c r="FB4" s="117"/>
      <c r="FC4" s="117">
        <v>45041</v>
      </c>
      <c r="FD4" s="117">
        <v>45041</v>
      </c>
      <c r="FE4" s="117">
        <v>45041</v>
      </c>
      <c r="FF4" s="117">
        <v>45042</v>
      </c>
      <c r="FG4" s="116">
        <v>70</v>
      </c>
      <c r="FH4" s="116"/>
      <c r="FI4" s="117"/>
      <c r="FJ4" s="142"/>
      <c r="FK4" s="142"/>
      <c r="FL4" s="143">
        <v>243346</v>
      </c>
      <c r="FM4" s="143">
        <v>243346</v>
      </c>
      <c r="FN4" s="139" t="s">
        <v>708</v>
      </c>
      <c r="FO4" s="142"/>
      <c r="FP4" s="142"/>
      <c r="FQ4" s="143">
        <v>243346</v>
      </c>
      <c r="FR4" s="143">
        <v>243346</v>
      </c>
      <c r="FS4" s="157" t="s">
        <v>729</v>
      </c>
    </row>
    <row r="5" spans="1:175" ht="20.100000000000001" customHeight="1" x14ac:dyDescent="0.5">
      <c r="A5" s="109">
        <v>4</v>
      </c>
      <c r="B5" s="109" t="s">
        <v>674</v>
      </c>
      <c r="C5" s="109">
        <v>4</v>
      </c>
      <c r="D5" s="110" t="s">
        <v>675</v>
      </c>
      <c r="E5" s="110" t="s">
        <v>676</v>
      </c>
      <c r="F5" s="110" t="s">
        <v>677</v>
      </c>
      <c r="G5" s="111" t="s">
        <v>21</v>
      </c>
      <c r="H5" s="110" t="s">
        <v>678</v>
      </c>
      <c r="I5" s="110" t="s">
        <v>730</v>
      </c>
      <c r="J5" s="110"/>
      <c r="K5" s="111" t="s">
        <v>731</v>
      </c>
      <c r="L5" s="111" t="s">
        <v>680</v>
      </c>
      <c r="M5" s="111" t="s">
        <v>681</v>
      </c>
      <c r="N5" s="111" t="s">
        <v>682</v>
      </c>
      <c r="O5" s="112" t="s">
        <v>733</v>
      </c>
      <c r="P5" s="113">
        <v>13.9134936762007</v>
      </c>
      <c r="Q5" s="113">
        <v>100.86346919646699</v>
      </c>
      <c r="R5" s="114" t="s">
        <v>734</v>
      </c>
      <c r="S5" s="114"/>
      <c r="T5" s="115" t="s">
        <v>735</v>
      </c>
      <c r="U5" s="115" t="s">
        <v>736</v>
      </c>
      <c r="V5" s="115"/>
      <c r="W5" s="115" t="s">
        <v>737</v>
      </c>
      <c r="X5" s="115"/>
      <c r="Y5" s="115"/>
      <c r="Z5" s="115"/>
      <c r="AA5" s="115"/>
      <c r="AB5" s="115"/>
      <c r="AC5" s="115"/>
      <c r="AD5" s="116" t="s">
        <v>688</v>
      </c>
      <c r="AE5" s="116" t="s">
        <v>689</v>
      </c>
      <c r="AF5" s="117" t="s">
        <v>690</v>
      </c>
      <c r="AG5" s="117">
        <v>44967</v>
      </c>
      <c r="AH5" s="118" t="s">
        <v>691</v>
      </c>
      <c r="AI5" s="118" t="s">
        <v>692</v>
      </c>
      <c r="AJ5" s="145">
        <v>8</v>
      </c>
      <c r="AK5" s="146">
        <v>8</v>
      </c>
      <c r="AL5" s="146">
        <v>3.4</v>
      </c>
      <c r="AM5" s="146">
        <v>64</v>
      </c>
      <c r="AN5" s="147">
        <v>1</v>
      </c>
      <c r="AO5" s="147">
        <v>5</v>
      </c>
      <c r="AP5" s="116" t="s">
        <v>738</v>
      </c>
      <c r="AQ5" s="147" t="s">
        <v>717</v>
      </c>
      <c r="AR5" s="147">
        <v>3</v>
      </c>
      <c r="AS5" s="147"/>
      <c r="AT5" s="122">
        <v>44977</v>
      </c>
      <c r="AU5" s="142"/>
      <c r="AV5" s="149" t="s">
        <v>696</v>
      </c>
      <c r="AW5" s="150"/>
      <c r="AX5" s="147"/>
      <c r="AY5" s="147"/>
      <c r="AZ5" s="147"/>
      <c r="BA5" s="147" t="s">
        <v>697</v>
      </c>
      <c r="BB5" s="147"/>
      <c r="BC5" s="147"/>
      <c r="BD5" s="150"/>
      <c r="BE5" s="150" t="s">
        <v>739</v>
      </c>
      <c r="BF5" s="158">
        <v>2</v>
      </c>
      <c r="BG5" s="151" t="s">
        <v>699</v>
      </c>
      <c r="BH5" s="151" t="s">
        <v>700</v>
      </c>
      <c r="BI5" s="151" t="s">
        <v>701</v>
      </c>
      <c r="BJ5" s="152"/>
      <c r="BK5" s="152"/>
      <c r="BL5" s="153"/>
      <c r="BM5" s="154"/>
      <c r="BN5" s="155" t="s">
        <v>733</v>
      </c>
      <c r="BO5" s="131" t="s">
        <v>732</v>
      </c>
      <c r="BP5" s="131" t="s">
        <v>703</v>
      </c>
      <c r="BQ5" s="116" t="s">
        <v>704</v>
      </c>
      <c r="BR5" s="116" t="s">
        <v>705</v>
      </c>
      <c r="BS5" s="132">
        <v>44967</v>
      </c>
      <c r="BT5" s="133">
        <v>100</v>
      </c>
      <c r="BU5" s="132">
        <v>44967</v>
      </c>
      <c r="BV5" s="132"/>
      <c r="BW5" s="132"/>
      <c r="BX5" s="134"/>
      <c r="BY5" s="134"/>
      <c r="BZ5" s="134"/>
      <c r="CA5" s="132"/>
      <c r="CB5" s="135"/>
      <c r="CC5" s="132"/>
      <c r="CD5" s="159"/>
      <c r="CE5" s="160"/>
      <c r="CF5" s="160"/>
      <c r="CG5" s="160"/>
      <c r="CH5" s="161"/>
      <c r="CI5" s="129" t="s">
        <v>701</v>
      </c>
      <c r="CJ5" s="132">
        <v>45003</v>
      </c>
      <c r="CK5" s="132">
        <v>45003</v>
      </c>
      <c r="CL5" s="117"/>
      <c r="CM5" s="132">
        <v>45003</v>
      </c>
      <c r="CN5" s="133">
        <v>100</v>
      </c>
      <c r="CO5" s="132">
        <v>45003</v>
      </c>
      <c r="CP5" s="117"/>
      <c r="CQ5" s="132">
        <v>45003</v>
      </c>
      <c r="CR5" s="132">
        <v>45003</v>
      </c>
      <c r="CS5" s="117"/>
      <c r="CT5" s="132">
        <v>45003</v>
      </c>
      <c r="CU5" s="133">
        <v>100</v>
      </c>
      <c r="CV5" s="132">
        <v>45003</v>
      </c>
      <c r="CW5" s="117"/>
      <c r="CX5" s="147"/>
      <c r="CY5" s="147"/>
      <c r="CZ5" s="117">
        <v>45003</v>
      </c>
      <c r="DA5" s="117">
        <v>45003</v>
      </c>
      <c r="DB5" s="117"/>
      <c r="DC5" s="117">
        <v>45004</v>
      </c>
      <c r="DD5" s="133">
        <v>100</v>
      </c>
      <c r="DE5" s="117">
        <v>45010</v>
      </c>
      <c r="DF5" s="162"/>
      <c r="DG5" s="138">
        <v>45012</v>
      </c>
      <c r="DH5" s="139" t="s">
        <v>4383</v>
      </c>
      <c r="DI5" s="117">
        <v>45042</v>
      </c>
      <c r="DJ5" s="117">
        <v>45042</v>
      </c>
      <c r="DK5" s="117">
        <v>45042</v>
      </c>
      <c r="DL5" s="117">
        <v>45042</v>
      </c>
      <c r="DM5" s="117">
        <v>45039</v>
      </c>
      <c r="DN5" s="117">
        <v>45039</v>
      </c>
      <c r="DO5" s="117"/>
      <c r="DP5" s="117">
        <v>45039</v>
      </c>
      <c r="DQ5" s="133">
        <v>100</v>
      </c>
      <c r="DR5" s="117">
        <v>45039</v>
      </c>
      <c r="DS5" s="117"/>
      <c r="DT5" s="117">
        <v>45039</v>
      </c>
      <c r="DU5" s="117">
        <v>45039</v>
      </c>
      <c r="DV5" s="117"/>
      <c r="DW5" s="117">
        <v>45039</v>
      </c>
      <c r="DX5" s="133">
        <v>100</v>
      </c>
      <c r="DY5" s="117">
        <v>45039</v>
      </c>
      <c r="DZ5" s="117"/>
      <c r="EA5" s="117">
        <v>45027</v>
      </c>
      <c r="EB5" s="117">
        <v>45027</v>
      </c>
      <c r="EC5" s="117"/>
      <c r="ED5" s="117">
        <v>45027</v>
      </c>
      <c r="EE5" s="116">
        <v>100</v>
      </c>
      <c r="EF5" s="117">
        <v>45027</v>
      </c>
      <c r="EG5" s="117" t="s">
        <v>740</v>
      </c>
      <c r="EH5" s="117">
        <v>45027</v>
      </c>
      <c r="EI5" s="117">
        <v>45027</v>
      </c>
      <c r="EJ5" s="117"/>
      <c r="EK5" s="117">
        <v>45027</v>
      </c>
      <c r="EL5" s="116">
        <v>100</v>
      </c>
      <c r="EM5" s="117">
        <v>45027</v>
      </c>
      <c r="EN5" s="122" t="s">
        <v>740</v>
      </c>
      <c r="EO5" s="141"/>
      <c r="EP5" s="141"/>
      <c r="EQ5" s="141"/>
      <c r="ER5" s="141"/>
      <c r="ES5" s="141"/>
      <c r="ET5" s="141"/>
      <c r="EU5" s="141"/>
      <c r="EV5" s="117">
        <v>45042</v>
      </c>
      <c r="EW5" s="117">
        <v>45042</v>
      </c>
      <c r="EX5" s="117"/>
      <c r="EY5" s="117">
        <v>45042</v>
      </c>
      <c r="EZ5" s="133">
        <v>100</v>
      </c>
      <c r="FA5" s="117">
        <v>45042</v>
      </c>
      <c r="FB5" s="117"/>
      <c r="FC5" s="117">
        <v>45042</v>
      </c>
      <c r="FD5" s="117">
        <v>45042</v>
      </c>
      <c r="FE5" s="117">
        <v>45042</v>
      </c>
      <c r="FF5" s="117">
        <v>45043</v>
      </c>
      <c r="FG5" s="116">
        <v>70</v>
      </c>
      <c r="FH5" s="116"/>
      <c r="FI5" s="117"/>
      <c r="FJ5" s="142"/>
      <c r="FK5" s="142"/>
      <c r="FL5" s="143"/>
      <c r="FM5" s="143"/>
      <c r="FN5" s="139"/>
      <c r="FO5" s="142"/>
      <c r="FP5" s="142"/>
      <c r="FQ5" s="143"/>
      <c r="FR5" s="143"/>
      <c r="FS5" s="139"/>
    </row>
    <row r="6" spans="1:175" ht="20.100000000000001" customHeight="1" x14ac:dyDescent="0.5">
      <c r="A6" s="109">
        <v>5</v>
      </c>
      <c r="B6" s="109" t="s">
        <v>674</v>
      </c>
      <c r="C6" s="109">
        <v>5</v>
      </c>
      <c r="D6" s="110" t="s">
        <v>675</v>
      </c>
      <c r="E6" s="110" t="s">
        <v>676</v>
      </c>
      <c r="F6" s="110" t="s">
        <v>677</v>
      </c>
      <c r="G6" s="111" t="s">
        <v>21</v>
      </c>
      <c r="H6" s="110" t="s">
        <v>678</v>
      </c>
      <c r="I6" s="110" t="s">
        <v>730</v>
      </c>
      <c r="J6" s="110"/>
      <c r="K6" s="111" t="s">
        <v>4385</v>
      </c>
      <c r="L6" s="111" t="s">
        <v>680</v>
      </c>
      <c r="M6" s="111" t="s">
        <v>681</v>
      </c>
      <c r="N6" s="111" t="s">
        <v>682</v>
      </c>
      <c r="O6" s="112" t="s">
        <v>741</v>
      </c>
      <c r="P6" s="113">
        <v>13.887880262495299</v>
      </c>
      <c r="Q6" s="113">
        <v>100.90661572411901</v>
      </c>
      <c r="R6" s="114" t="s">
        <v>742</v>
      </c>
      <c r="S6" s="114" t="s">
        <v>743</v>
      </c>
      <c r="T6" s="115" t="s">
        <v>744</v>
      </c>
      <c r="U6" s="115" t="s">
        <v>745</v>
      </c>
      <c r="V6" s="115"/>
      <c r="W6" s="115" t="s">
        <v>746</v>
      </c>
      <c r="X6" s="115"/>
      <c r="Y6" s="115"/>
      <c r="Z6" s="115"/>
      <c r="AA6" s="115"/>
      <c r="AB6" s="115"/>
      <c r="AC6" s="115"/>
      <c r="AD6" s="116" t="s">
        <v>688</v>
      </c>
      <c r="AE6" s="116" t="s">
        <v>689</v>
      </c>
      <c r="AF6" s="117" t="s">
        <v>690</v>
      </c>
      <c r="AG6" s="117">
        <v>44967</v>
      </c>
      <c r="AH6" s="118" t="s">
        <v>691</v>
      </c>
      <c r="AI6" s="118" t="s">
        <v>692</v>
      </c>
      <c r="AJ6" s="145">
        <v>8</v>
      </c>
      <c r="AK6" s="146">
        <v>8.5</v>
      </c>
      <c r="AL6" s="146">
        <v>3.5</v>
      </c>
      <c r="AM6" s="146">
        <v>68</v>
      </c>
      <c r="AN6" s="147">
        <v>1</v>
      </c>
      <c r="AO6" s="147">
        <v>4</v>
      </c>
      <c r="AP6" s="116" t="s">
        <v>747</v>
      </c>
      <c r="AQ6" s="147">
        <v>30</v>
      </c>
      <c r="AR6" s="147">
        <v>3</v>
      </c>
      <c r="AS6" s="147"/>
      <c r="AT6" s="122">
        <v>44977</v>
      </c>
      <c r="AU6" s="148" t="s">
        <v>695</v>
      </c>
      <c r="AV6" s="149" t="s">
        <v>696</v>
      </c>
      <c r="AW6" s="150"/>
      <c r="AX6" s="149"/>
      <c r="AY6" s="149"/>
      <c r="AZ6" s="149"/>
      <c r="BA6" s="149"/>
      <c r="BB6" s="149"/>
      <c r="BC6" s="147" t="s">
        <v>697</v>
      </c>
      <c r="BD6" s="150" t="s">
        <v>698</v>
      </c>
      <c r="BE6" s="150"/>
      <c r="BF6" s="150"/>
      <c r="BG6" s="151" t="s">
        <v>699</v>
      </c>
      <c r="BH6" s="151" t="s">
        <v>700</v>
      </c>
      <c r="BI6" s="151" t="s">
        <v>701</v>
      </c>
      <c r="BJ6" s="152"/>
      <c r="BK6" s="152"/>
      <c r="BL6" s="153"/>
      <c r="BM6" s="154"/>
      <c r="BN6" s="155" t="s">
        <v>741</v>
      </c>
      <c r="BO6" s="130" t="s">
        <v>741</v>
      </c>
      <c r="BP6" s="130"/>
      <c r="BQ6" s="116" t="s">
        <v>704</v>
      </c>
      <c r="BR6" s="116" t="s">
        <v>705</v>
      </c>
      <c r="BS6" s="132">
        <v>44967</v>
      </c>
      <c r="BT6" s="133">
        <v>100</v>
      </c>
      <c r="BU6" s="132">
        <v>44967</v>
      </c>
      <c r="BV6" s="132"/>
      <c r="BW6" s="132"/>
      <c r="BX6" s="134"/>
      <c r="BY6" s="134"/>
      <c r="BZ6" s="134"/>
      <c r="CA6" s="132"/>
      <c r="CB6" s="135"/>
      <c r="CC6" s="132"/>
      <c r="CD6" s="132"/>
      <c r="CE6" s="136"/>
      <c r="CF6" s="136"/>
      <c r="CG6" s="136"/>
      <c r="CH6" s="135"/>
      <c r="CI6" s="129" t="s">
        <v>701</v>
      </c>
      <c r="CJ6" s="132">
        <v>45001</v>
      </c>
      <c r="CK6" s="132">
        <v>45001</v>
      </c>
      <c r="CL6" s="117"/>
      <c r="CM6" s="132">
        <v>45001</v>
      </c>
      <c r="CN6" s="133">
        <v>100</v>
      </c>
      <c r="CO6" s="132">
        <v>45001</v>
      </c>
      <c r="CP6" s="117"/>
      <c r="CQ6" s="137" t="s">
        <v>706</v>
      </c>
      <c r="CR6" s="132"/>
      <c r="CS6" s="117"/>
      <c r="CT6" s="132"/>
      <c r="CU6" s="133"/>
      <c r="CV6" s="137" t="s">
        <v>4382</v>
      </c>
      <c r="CW6" s="117"/>
      <c r="CX6" s="147"/>
      <c r="CY6" s="147"/>
      <c r="CZ6" s="117">
        <v>45001</v>
      </c>
      <c r="DA6" s="117">
        <v>45001</v>
      </c>
      <c r="DB6" s="117"/>
      <c r="DC6" s="117">
        <v>45002</v>
      </c>
      <c r="DD6" s="133">
        <v>100</v>
      </c>
      <c r="DE6" s="117">
        <v>45019</v>
      </c>
      <c r="DF6" s="162"/>
      <c r="DG6" s="138">
        <v>45012</v>
      </c>
      <c r="DH6" s="139" t="s">
        <v>4383</v>
      </c>
      <c r="DI6" s="117">
        <v>45040</v>
      </c>
      <c r="DJ6" s="117">
        <v>45040</v>
      </c>
      <c r="DK6" s="117">
        <v>45040</v>
      </c>
      <c r="DL6" s="117">
        <v>45040</v>
      </c>
      <c r="DM6" s="117">
        <v>45039</v>
      </c>
      <c r="DN6" s="117">
        <v>45039</v>
      </c>
      <c r="DO6" s="117"/>
      <c r="DP6" s="117">
        <v>45039</v>
      </c>
      <c r="DQ6" s="133">
        <v>100</v>
      </c>
      <c r="DR6" s="117">
        <v>45039</v>
      </c>
      <c r="DS6" s="117"/>
      <c r="DT6" s="117">
        <v>45039</v>
      </c>
      <c r="DU6" s="117">
        <v>45039</v>
      </c>
      <c r="DV6" s="117"/>
      <c r="DW6" s="117">
        <v>45039</v>
      </c>
      <c r="DX6" s="133">
        <v>100</v>
      </c>
      <c r="DY6" s="117">
        <v>45039</v>
      </c>
      <c r="DZ6" s="117"/>
      <c r="EA6" s="117">
        <v>45026</v>
      </c>
      <c r="EB6" s="117">
        <v>45026</v>
      </c>
      <c r="EC6" s="117"/>
      <c r="ED6" s="117">
        <v>45026</v>
      </c>
      <c r="EE6" s="116">
        <v>100</v>
      </c>
      <c r="EF6" s="117">
        <v>45026</v>
      </c>
      <c r="EG6" s="117" t="s">
        <v>740</v>
      </c>
      <c r="EH6" s="117">
        <v>45026</v>
      </c>
      <c r="EI6" s="117">
        <v>45026</v>
      </c>
      <c r="EJ6" s="117"/>
      <c r="EK6" s="117">
        <v>45026</v>
      </c>
      <c r="EL6" s="116">
        <v>100</v>
      </c>
      <c r="EM6" s="117">
        <v>45026</v>
      </c>
      <c r="EN6" s="122" t="s">
        <v>740</v>
      </c>
      <c r="EO6" s="141"/>
      <c r="EP6" s="141"/>
      <c r="EQ6" s="141"/>
      <c r="ER6" s="141"/>
      <c r="ES6" s="141"/>
      <c r="ET6" s="141"/>
      <c r="EU6" s="141"/>
      <c r="EV6" s="117"/>
      <c r="EW6" s="117"/>
      <c r="EX6" s="117"/>
      <c r="EY6" s="117"/>
      <c r="EZ6" s="117"/>
      <c r="FA6" s="117"/>
      <c r="FB6" s="117"/>
      <c r="FC6" s="117">
        <v>45045</v>
      </c>
      <c r="FD6" s="117">
        <v>45045</v>
      </c>
      <c r="FE6" s="117">
        <v>45045</v>
      </c>
      <c r="FF6" s="117">
        <v>45046</v>
      </c>
      <c r="FG6" s="133">
        <v>70</v>
      </c>
      <c r="FH6" s="133"/>
      <c r="FI6" s="117"/>
      <c r="FJ6" s="142"/>
      <c r="FK6" s="142"/>
      <c r="FL6" s="143"/>
      <c r="FM6" s="143"/>
      <c r="FN6" s="139"/>
      <c r="FO6" s="142"/>
      <c r="FP6" s="142"/>
      <c r="FQ6" s="143"/>
      <c r="FR6" s="143"/>
      <c r="FS6" s="139"/>
    </row>
    <row r="7" spans="1:175" ht="20.100000000000001" customHeight="1" x14ac:dyDescent="0.5">
      <c r="A7" s="109">
        <v>6</v>
      </c>
      <c r="B7" s="109" t="s">
        <v>674</v>
      </c>
      <c r="C7" s="109">
        <v>6</v>
      </c>
      <c r="D7" s="110" t="s">
        <v>675</v>
      </c>
      <c r="E7" s="110" t="s">
        <v>676</v>
      </c>
      <c r="F7" s="110" t="s">
        <v>677</v>
      </c>
      <c r="G7" s="111" t="s">
        <v>21</v>
      </c>
      <c r="H7" s="110" t="s">
        <v>748</v>
      </c>
      <c r="I7" s="110" t="s">
        <v>749</v>
      </c>
      <c r="J7" s="110"/>
      <c r="K7" s="111" t="s">
        <v>750</v>
      </c>
      <c r="L7" s="111"/>
      <c r="M7" s="111"/>
      <c r="N7" s="111" t="s">
        <v>682</v>
      </c>
      <c r="O7" s="111" t="s">
        <v>751</v>
      </c>
      <c r="P7" s="113">
        <v>13.7527661362</v>
      </c>
      <c r="Q7" s="113">
        <v>100.51662072000001</v>
      </c>
      <c r="R7" s="114"/>
      <c r="S7" s="114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6" t="s">
        <v>688</v>
      </c>
      <c r="AE7" s="116" t="s">
        <v>689</v>
      </c>
      <c r="AF7" s="117">
        <v>44984</v>
      </c>
      <c r="AG7" s="132">
        <v>44982</v>
      </c>
      <c r="AH7" s="118" t="s">
        <v>691</v>
      </c>
      <c r="AI7" s="118" t="s">
        <v>692</v>
      </c>
      <c r="AJ7" s="145">
        <v>6</v>
      </c>
      <c r="AK7" s="146">
        <v>10</v>
      </c>
      <c r="AL7" s="146">
        <v>3.2</v>
      </c>
      <c r="AM7" s="146">
        <v>60</v>
      </c>
      <c r="AN7" s="147">
        <v>1</v>
      </c>
      <c r="AO7" s="147">
        <v>2</v>
      </c>
      <c r="AP7" s="116"/>
      <c r="AQ7" s="147" t="s">
        <v>752</v>
      </c>
      <c r="AR7" s="147">
        <v>1</v>
      </c>
      <c r="AS7" s="147"/>
      <c r="AT7" s="122"/>
      <c r="AU7" s="142"/>
      <c r="AV7" s="149" t="s">
        <v>696</v>
      </c>
      <c r="AW7" s="150" t="s">
        <v>753</v>
      </c>
      <c r="AX7" s="149"/>
      <c r="AY7" s="149"/>
      <c r="AZ7" s="149"/>
      <c r="BA7" s="149"/>
      <c r="BB7" s="149"/>
      <c r="BC7" s="147" t="s">
        <v>697</v>
      </c>
      <c r="BD7" s="150" t="s">
        <v>698</v>
      </c>
      <c r="BE7" s="150"/>
      <c r="BF7" s="150"/>
      <c r="BG7" s="151" t="s">
        <v>699</v>
      </c>
      <c r="BH7" s="163" t="s">
        <v>754</v>
      </c>
      <c r="BI7" s="151" t="s">
        <v>701</v>
      </c>
      <c r="BJ7" s="152"/>
      <c r="BK7" s="152"/>
      <c r="BL7" s="153"/>
      <c r="BM7" s="154"/>
      <c r="BN7" s="155" t="s">
        <v>751</v>
      </c>
      <c r="BO7" s="130" t="s">
        <v>751</v>
      </c>
      <c r="BP7" s="130"/>
      <c r="BQ7" s="116" t="s">
        <v>704</v>
      </c>
      <c r="BR7" s="116" t="s">
        <v>705</v>
      </c>
      <c r="BS7" s="132">
        <v>44982</v>
      </c>
      <c r="BT7" s="133">
        <v>100</v>
      </c>
      <c r="BU7" s="132">
        <v>44982</v>
      </c>
      <c r="BV7" s="132"/>
      <c r="BW7" s="132"/>
      <c r="BX7" s="134"/>
      <c r="BY7" s="134"/>
      <c r="BZ7" s="134"/>
      <c r="CA7" s="132"/>
      <c r="CB7" s="135"/>
      <c r="CC7" s="132"/>
      <c r="CD7" s="132"/>
      <c r="CE7" s="136"/>
      <c r="CF7" s="136"/>
      <c r="CG7" s="136"/>
      <c r="CH7" s="135"/>
      <c r="CI7" s="129" t="s">
        <v>701</v>
      </c>
      <c r="CJ7" s="117">
        <v>44995</v>
      </c>
      <c r="CK7" s="117">
        <v>44995</v>
      </c>
      <c r="CL7" s="117"/>
      <c r="CM7" s="117">
        <v>44995</v>
      </c>
      <c r="CN7" s="133">
        <v>100</v>
      </c>
      <c r="CO7" s="132">
        <v>44995</v>
      </c>
      <c r="CP7" s="117"/>
      <c r="CQ7" s="164">
        <v>45048</v>
      </c>
      <c r="CR7" s="164">
        <v>45048</v>
      </c>
      <c r="CS7" s="164"/>
      <c r="CT7" s="164">
        <v>45048</v>
      </c>
      <c r="CU7" s="165">
        <v>100</v>
      </c>
      <c r="CV7" s="164">
        <v>45048</v>
      </c>
      <c r="CW7" s="117"/>
      <c r="CX7" s="147"/>
      <c r="CY7" s="147"/>
      <c r="CZ7" s="117">
        <v>44995</v>
      </c>
      <c r="DA7" s="117">
        <v>44995</v>
      </c>
      <c r="DB7" s="117"/>
      <c r="DC7" s="117">
        <v>44997</v>
      </c>
      <c r="DD7" s="133">
        <v>100</v>
      </c>
      <c r="DE7" s="117">
        <v>45050</v>
      </c>
      <c r="DF7" s="162"/>
      <c r="DG7" s="138">
        <v>45012</v>
      </c>
      <c r="DH7" s="139" t="s">
        <v>4383</v>
      </c>
      <c r="DI7" s="117">
        <v>45036</v>
      </c>
      <c r="DJ7" s="117">
        <v>45036</v>
      </c>
      <c r="DK7" s="117">
        <v>45036</v>
      </c>
      <c r="DL7" s="117">
        <v>45036</v>
      </c>
      <c r="DM7" s="117"/>
      <c r="DN7" s="117"/>
      <c r="DO7" s="117"/>
      <c r="DP7" s="117"/>
      <c r="DQ7" s="140"/>
      <c r="DR7" s="117"/>
      <c r="DS7" s="117"/>
      <c r="DT7" s="117">
        <v>45048</v>
      </c>
      <c r="DU7" s="117">
        <v>45048</v>
      </c>
      <c r="DV7" s="117"/>
      <c r="DW7" s="117">
        <v>45048</v>
      </c>
      <c r="DX7" s="133">
        <v>100</v>
      </c>
      <c r="DY7" s="117">
        <v>45048</v>
      </c>
      <c r="DZ7" s="117"/>
      <c r="EA7" s="117">
        <v>45027</v>
      </c>
      <c r="EB7" s="117">
        <v>45027</v>
      </c>
      <c r="EC7" s="117"/>
      <c r="ED7" s="117">
        <v>45027</v>
      </c>
      <c r="EE7" s="116">
        <v>100</v>
      </c>
      <c r="EF7" s="117">
        <v>45027</v>
      </c>
      <c r="EG7" s="117" t="s">
        <v>740</v>
      </c>
      <c r="EH7" s="117">
        <v>45027</v>
      </c>
      <c r="EI7" s="117">
        <v>45027</v>
      </c>
      <c r="EJ7" s="117"/>
      <c r="EK7" s="117">
        <v>45027</v>
      </c>
      <c r="EL7" s="116">
        <v>100</v>
      </c>
      <c r="EM7" s="117">
        <v>45027</v>
      </c>
      <c r="EN7" s="122" t="s">
        <v>740</v>
      </c>
      <c r="EO7" s="141"/>
      <c r="EP7" s="141"/>
      <c r="EQ7" s="141"/>
      <c r="ER7" s="141"/>
      <c r="ES7" s="141"/>
      <c r="ET7" s="141"/>
      <c r="EU7" s="141"/>
      <c r="EV7" s="117"/>
      <c r="EW7" s="117"/>
      <c r="EX7" s="117"/>
      <c r="EY7" s="117"/>
      <c r="EZ7" s="117"/>
      <c r="FA7" s="117"/>
      <c r="FB7" s="117"/>
      <c r="FC7" s="117">
        <v>45046</v>
      </c>
      <c r="FD7" s="117">
        <v>45046</v>
      </c>
      <c r="FE7" s="117">
        <v>45046</v>
      </c>
      <c r="FF7" s="117">
        <v>45047</v>
      </c>
      <c r="FG7" s="133">
        <v>70</v>
      </c>
      <c r="FH7" s="133"/>
      <c r="FI7" s="138" t="s">
        <v>4386</v>
      </c>
      <c r="FJ7" s="142"/>
      <c r="FK7" s="142"/>
      <c r="FL7" s="143">
        <v>243347</v>
      </c>
      <c r="FM7" s="143">
        <v>243347</v>
      </c>
      <c r="FN7" s="139" t="s">
        <v>708</v>
      </c>
      <c r="FO7" s="142"/>
      <c r="FP7" s="142"/>
      <c r="FQ7" s="143">
        <v>243347</v>
      </c>
      <c r="FR7" s="143">
        <v>243347</v>
      </c>
      <c r="FS7" s="139" t="s">
        <v>708</v>
      </c>
    </row>
    <row r="8" spans="1:175" ht="20.100000000000001" customHeight="1" x14ac:dyDescent="0.5">
      <c r="A8" s="109">
        <v>7</v>
      </c>
      <c r="B8" s="109" t="s">
        <v>674</v>
      </c>
      <c r="C8" s="109">
        <v>7</v>
      </c>
      <c r="D8" s="110" t="s">
        <v>675</v>
      </c>
      <c r="E8" s="110" t="s">
        <v>676</v>
      </c>
      <c r="F8" s="110" t="s">
        <v>677</v>
      </c>
      <c r="G8" s="111" t="s">
        <v>21</v>
      </c>
      <c r="H8" s="110" t="s">
        <v>755</v>
      </c>
      <c r="I8" s="110" t="s">
        <v>756</v>
      </c>
      <c r="J8" s="110"/>
      <c r="K8" s="111" t="s">
        <v>757</v>
      </c>
      <c r="L8" s="111" t="s">
        <v>758</v>
      </c>
      <c r="M8" s="111"/>
      <c r="N8" s="111" t="s">
        <v>682</v>
      </c>
      <c r="O8" s="112" t="s">
        <v>759</v>
      </c>
      <c r="P8" s="113">
        <v>13.771558251573</v>
      </c>
      <c r="Q8" s="113">
        <v>100.65081626763001</v>
      </c>
      <c r="R8" s="114" t="s">
        <v>760</v>
      </c>
      <c r="S8" s="114"/>
      <c r="T8" s="115"/>
      <c r="U8" s="115"/>
      <c r="V8" s="115"/>
      <c r="W8" s="115" t="s">
        <v>761</v>
      </c>
      <c r="X8" s="115"/>
      <c r="Y8" s="115"/>
      <c r="Z8" s="115"/>
      <c r="AA8" s="115"/>
      <c r="AB8" s="115"/>
      <c r="AC8" s="115"/>
      <c r="AD8" s="166" t="s">
        <v>762</v>
      </c>
      <c r="AE8" s="167" t="s">
        <v>763</v>
      </c>
      <c r="AF8" s="117">
        <v>44986</v>
      </c>
      <c r="AG8" s="117">
        <v>44986</v>
      </c>
      <c r="AH8" s="168" t="s">
        <v>764</v>
      </c>
      <c r="AI8" s="168" t="s">
        <v>764</v>
      </c>
      <c r="AJ8" s="146">
        <v>8.9</v>
      </c>
      <c r="AK8" s="146">
        <v>13.1</v>
      </c>
      <c r="AL8" s="146">
        <v>3.3</v>
      </c>
      <c r="AM8" s="146">
        <v>116.59</v>
      </c>
      <c r="AN8" s="147">
        <v>1</v>
      </c>
      <c r="AO8" s="147">
        <v>3</v>
      </c>
      <c r="AP8" s="116"/>
      <c r="AQ8" s="147" t="s">
        <v>694</v>
      </c>
      <c r="AR8" s="147">
        <v>3</v>
      </c>
      <c r="AS8" s="147"/>
      <c r="AT8" s="122"/>
      <c r="AU8" s="142"/>
      <c r="AV8" s="149" t="s">
        <v>725</v>
      </c>
      <c r="AW8" s="150"/>
      <c r="AX8" s="149"/>
      <c r="AY8" s="149"/>
      <c r="AZ8" s="149"/>
      <c r="BA8" s="149"/>
      <c r="BB8" s="149"/>
      <c r="BC8" s="149"/>
      <c r="BD8" s="150" t="s">
        <v>698</v>
      </c>
      <c r="BE8" s="150"/>
      <c r="BF8" s="150"/>
      <c r="BG8" s="151" t="s">
        <v>699</v>
      </c>
      <c r="BH8" s="151" t="s">
        <v>700</v>
      </c>
      <c r="BI8" s="151" t="s">
        <v>701</v>
      </c>
      <c r="BJ8" s="152"/>
      <c r="BK8" s="152"/>
      <c r="BL8" s="153"/>
      <c r="BM8" s="154"/>
      <c r="BN8" s="155" t="s">
        <v>759</v>
      </c>
      <c r="BO8" s="130" t="s">
        <v>759</v>
      </c>
      <c r="BP8" s="130"/>
      <c r="BQ8" s="116" t="s">
        <v>704</v>
      </c>
      <c r="BR8" s="116" t="s">
        <v>705</v>
      </c>
      <c r="BS8" s="132">
        <v>44986</v>
      </c>
      <c r="BT8" s="133">
        <v>100</v>
      </c>
      <c r="BU8" s="132">
        <v>44986</v>
      </c>
      <c r="BV8" s="132"/>
      <c r="BW8" s="132"/>
      <c r="BX8" s="134"/>
      <c r="BY8" s="134"/>
      <c r="BZ8" s="134"/>
      <c r="CA8" s="132"/>
      <c r="CB8" s="135"/>
      <c r="CC8" s="132"/>
      <c r="CD8" s="132"/>
      <c r="CE8" s="136"/>
      <c r="CF8" s="136"/>
      <c r="CG8" s="136"/>
      <c r="CH8" s="135"/>
      <c r="CI8" s="129" t="s">
        <v>765</v>
      </c>
      <c r="CJ8" s="132">
        <v>45014</v>
      </c>
      <c r="CK8" s="132">
        <v>45014</v>
      </c>
      <c r="CL8" s="117"/>
      <c r="CM8" s="132">
        <v>45014</v>
      </c>
      <c r="CN8" s="133">
        <v>100</v>
      </c>
      <c r="CO8" s="132">
        <v>45014</v>
      </c>
      <c r="CP8" s="117"/>
      <c r="CQ8" s="132">
        <v>45014</v>
      </c>
      <c r="CR8" s="132">
        <v>45014</v>
      </c>
      <c r="CS8" s="117"/>
      <c r="CT8" s="132">
        <v>45014</v>
      </c>
      <c r="CU8" s="133">
        <v>100</v>
      </c>
      <c r="CV8" s="132">
        <v>45014</v>
      </c>
      <c r="CW8" s="117"/>
      <c r="CX8" s="147"/>
      <c r="CY8" s="147"/>
      <c r="CZ8" s="169">
        <v>45015</v>
      </c>
      <c r="DA8" s="117">
        <v>45015</v>
      </c>
      <c r="DB8" s="117"/>
      <c r="DC8" s="117">
        <v>45017</v>
      </c>
      <c r="DD8" s="133">
        <v>100</v>
      </c>
      <c r="DE8" s="117">
        <v>45025</v>
      </c>
      <c r="DF8" s="162"/>
      <c r="DG8" s="138">
        <v>45023</v>
      </c>
      <c r="DH8" s="139" t="s">
        <v>4387</v>
      </c>
      <c r="DI8" s="117">
        <v>45040</v>
      </c>
      <c r="DJ8" s="117">
        <v>45040</v>
      </c>
      <c r="DK8" s="117">
        <v>45040</v>
      </c>
      <c r="DL8" s="117">
        <v>45040</v>
      </c>
      <c r="DM8" s="117"/>
      <c r="DN8" s="117"/>
      <c r="DO8" s="117"/>
      <c r="DP8" s="117"/>
      <c r="DQ8" s="140"/>
      <c r="DR8" s="117"/>
      <c r="DS8" s="117"/>
      <c r="DT8" s="117">
        <v>45044</v>
      </c>
      <c r="DU8" s="117">
        <v>45044</v>
      </c>
      <c r="DV8" s="117"/>
      <c r="DW8" s="117">
        <v>45044</v>
      </c>
      <c r="DX8" s="133">
        <v>100</v>
      </c>
      <c r="DY8" s="117">
        <v>45044</v>
      </c>
      <c r="DZ8" s="117"/>
      <c r="EA8" s="117"/>
      <c r="EB8" s="117"/>
      <c r="EC8" s="117"/>
      <c r="ED8" s="117"/>
      <c r="EE8" s="116"/>
      <c r="EF8" s="117"/>
      <c r="EG8" s="117"/>
      <c r="EH8" s="117">
        <v>45051</v>
      </c>
      <c r="EI8" s="117">
        <v>45051</v>
      </c>
      <c r="EJ8" s="117"/>
      <c r="EK8" s="117">
        <v>45051</v>
      </c>
      <c r="EL8" s="133">
        <v>100</v>
      </c>
      <c r="EM8" s="117">
        <v>45051</v>
      </c>
      <c r="EN8" s="122" t="s">
        <v>4388</v>
      </c>
      <c r="EO8" s="141"/>
      <c r="EP8" s="141"/>
      <c r="EQ8" s="141"/>
      <c r="ER8" s="141"/>
      <c r="ES8" s="141"/>
      <c r="ET8" s="141"/>
      <c r="EU8" s="141"/>
      <c r="EV8" s="117"/>
      <c r="EW8" s="117"/>
      <c r="EX8" s="117"/>
      <c r="EY8" s="117"/>
      <c r="EZ8" s="117"/>
      <c r="FA8" s="117"/>
      <c r="FB8" s="117"/>
      <c r="FC8" s="117"/>
      <c r="FD8" s="117"/>
      <c r="FE8" s="117"/>
      <c r="FF8" s="117"/>
      <c r="FG8" s="133"/>
      <c r="FH8" s="133"/>
      <c r="FI8" s="117"/>
      <c r="FJ8" s="142"/>
      <c r="FK8" s="142"/>
      <c r="FL8" s="143">
        <v>243346</v>
      </c>
      <c r="FM8" s="143">
        <v>243346</v>
      </c>
      <c r="FN8" s="139" t="s">
        <v>708</v>
      </c>
      <c r="FO8" s="142"/>
      <c r="FP8" s="142"/>
      <c r="FQ8" s="143">
        <v>243346</v>
      </c>
      <c r="FR8" s="143">
        <v>243346</v>
      </c>
      <c r="FS8" s="157" t="s">
        <v>729</v>
      </c>
    </row>
    <row r="9" spans="1:175" ht="20.100000000000001" customHeight="1" x14ac:dyDescent="0.5">
      <c r="A9" s="109">
        <v>8</v>
      </c>
      <c r="B9" s="109" t="s">
        <v>674</v>
      </c>
      <c r="C9" s="109">
        <v>8</v>
      </c>
      <c r="D9" s="110" t="s">
        <v>675</v>
      </c>
      <c r="E9" s="110" t="s">
        <v>676</v>
      </c>
      <c r="F9" s="110" t="s">
        <v>677</v>
      </c>
      <c r="G9" s="111" t="s">
        <v>21</v>
      </c>
      <c r="H9" s="110" t="s">
        <v>766</v>
      </c>
      <c r="I9" s="110" t="s">
        <v>767</v>
      </c>
      <c r="J9" s="110"/>
      <c r="K9" s="111" t="s">
        <v>768</v>
      </c>
      <c r="L9" s="111" t="s">
        <v>769</v>
      </c>
      <c r="M9" s="111"/>
      <c r="N9" s="111" t="s">
        <v>682</v>
      </c>
      <c r="O9" s="112" t="s">
        <v>771</v>
      </c>
      <c r="P9" s="113">
        <v>13.7605127530566</v>
      </c>
      <c r="Q9" s="113">
        <v>100.45450306763</v>
      </c>
      <c r="R9" s="114" t="s">
        <v>772</v>
      </c>
      <c r="S9" s="114" t="s">
        <v>773</v>
      </c>
      <c r="T9" s="115" t="s">
        <v>774</v>
      </c>
      <c r="U9" s="115" t="s">
        <v>775</v>
      </c>
      <c r="V9" s="115"/>
      <c r="W9" s="115" t="s">
        <v>776</v>
      </c>
      <c r="X9" s="115"/>
      <c r="Y9" s="115"/>
      <c r="Z9" s="115"/>
      <c r="AA9" s="115"/>
      <c r="AB9" s="115"/>
      <c r="AC9" s="115"/>
      <c r="AD9" s="116" t="s">
        <v>688</v>
      </c>
      <c r="AE9" s="116" t="s">
        <v>689</v>
      </c>
      <c r="AF9" s="117">
        <v>44985</v>
      </c>
      <c r="AG9" s="132">
        <v>44980</v>
      </c>
      <c r="AH9" s="118" t="s">
        <v>691</v>
      </c>
      <c r="AI9" s="118" t="s">
        <v>692</v>
      </c>
      <c r="AJ9" s="145">
        <v>3.9</v>
      </c>
      <c r="AK9" s="146">
        <v>8.4</v>
      </c>
      <c r="AL9" s="146">
        <v>2.85</v>
      </c>
      <c r="AM9" s="146">
        <v>32.76</v>
      </c>
      <c r="AN9" s="147">
        <v>1</v>
      </c>
      <c r="AO9" s="147">
        <v>5</v>
      </c>
      <c r="AP9" s="116" t="s">
        <v>777</v>
      </c>
      <c r="AQ9" s="147" t="s">
        <v>694</v>
      </c>
      <c r="AR9" s="147">
        <v>3</v>
      </c>
      <c r="AS9" s="147"/>
      <c r="AT9" s="122">
        <v>44980</v>
      </c>
      <c r="AU9" s="142"/>
      <c r="AV9" s="149" t="s">
        <v>725</v>
      </c>
      <c r="AW9" s="150"/>
      <c r="AX9" s="149"/>
      <c r="AY9" s="149"/>
      <c r="AZ9" s="149"/>
      <c r="BA9" s="147" t="s">
        <v>697</v>
      </c>
      <c r="BB9" s="149"/>
      <c r="BC9" s="149"/>
      <c r="BD9" s="150"/>
      <c r="BE9" s="150"/>
      <c r="BF9" s="150"/>
      <c r="BG9" s="163" t="s">
        <v>614</v>
      </c>
      <c r="BH9" s="151" t="s">
        <v>700</v>
      </c>
      <c r="BI9" s="151" t="s">
        <v>701</v>
      </c>
      <c r="BJ9" s="152"/>
      <c r="BK9" s="152"/>
      <c r="BL9" s="170" t="s">
        <v>778</v>
      </c>
      <c r="BM9" s="154"/>
      <c r="BN9" s="155" t="s">
        <v>771</v>
      </c>
      <c r="BO9" s="130" t="s">
        <v>770</v>
      </c>
      <c r="BP9" s="130"/>
      <c r="BQ9" s="116" t="s">
        <v>704</v>
      </c>
      <c r="BR9" s="116" t="s">
        <v>705</v>
      </c>
      <c r="BS9" s="132">
        <v>44980</v>
      </c>
      <c r="BT9" s="133">
        <v>100</v>
      </c>
      <c r="BU9" s="132">
        <v>44980</v>
      </c>
      <c r="BV9" s="132"/>
      <c r="BW9" s="132"/>
      <c r="BX9" s="134"/>
      <c r="BY9" s="134"/>
      <c r="BZ9" s="134"/>
      <c r="CA9" s="132"/>
      <c r="CB9" s="171"/>
      <c r="CC9" s="172"/>
      <c r="CD9" s="172"/>
      <c r="CE9" s="173"/>
      <c r="CF9" s="173"/>
      <c r="CG9" s="173"/>
      <c r="CH9" s="171" t="s">
        <v>779</v>
      </c>
      <c r="CI9" s="129" t="s">
        <v>701</v>
      </c>
      <c r="CJ9" s="132">
        <v>44986</v>
      </c>
      <c r="CK9" s="132">
        <v>44986</v>
      </c>
      <c r="CL9" s="117"/>
      <c r="CM9" s="132">
        <v>44986</v>
      </c>
      <c r="CN9" s="133">
        <v>100</v>
      </c>
      <c r="CO9" s="132">
        <v>44986</v>
      </c>
      <c r="CP9" s="132"/>
      <c r="CQ9" s="132">
        <v>45014</v>
      </c>
      <c r="CR9" s="132">
        <v>45014</v>
      </c>
      <c r="CS9" s="117"/>
      <c r="CT9" s="132">
        <v>45014</v>
      </c>
      <c r="CU9" s="133">
        <v>100</v>
      </c>
      <c r="CV9" s="132">
        <v>45014</v>
      </c>
      <c r="CW9" s="117"/>
      <c r="CX9" s="147"/>
      <c r="CY9" s="147"/>
      <c r="CZ9" s="117">
        <v>45002</v>
      </c>
      <c r="DA9" s="117">
        <v>45002</v>
      </c>
      <c r="DB9" s="117"/>
      <c r="DC9" s="117">
        <v>45005</v>
      </c>
      <c r="DD9" s="133">
        <v>100</v>
      </c>
      <c r="DE9" s="117">
        <v>45006</v>
      </c>
      <c r="DF9" s="174"/>
      <c r="DG9" s="138">
        <v>45012</v>
      </c>
      <c r="DH9" s="139" t="s">
        <v>4383</v>
      </c>
      <c r="DI9" s="117">
        <v>45043</v>
      </c>
      <c r="DJ9" s="117">
        <v>45043</v>
      </c>
      <c r="DK9" s="117">
        <v>45043</v>
      </c>
      <c r="DL9" s="117">
        <v>45043</v>
      </c>
      <c r="DM9" s="117"/>
      <c r="DN9" s="117"/>
      <c r="DO9" s="117"/>
      <c r="DP9" s="117"/>
      <c r="DQ9" s="140"/>
      <c r="DR9" s="117"/>
      <c r="DS9" s="117"/>
      <c r="DT9" s="117">
        <v>45053</v>
      </c>
      <c r="DU9" s="117">
        <v>45053</v>
      </c>
      <c r="DV9" s="117"/>
      <c r="DW9" s="117">
        <v>45053</v>
      </c>
      <c r="DX9" s="133">
        <v>100</v>
      </c>
      <c r="DY9" s="117">
        <v>45053</v>
      </c>
      <c r="DZ9" s="117"/>
      <c r="EA9" s="117">
        <v>45034</v>
      </c>
      <c r="EB9" s="117">
        <v>45034</v>
      </c>
      <c r="EC9" s="117"/>
      <c r="ED9" s="117">
        <v>45034</v>
      </c>
      <c r="EE9" s="116">
        <v>100</v>
      </c>
      <c r="EF9" s="117">
        <v>45034</v>
      </c>
      <c r="EG9" s="117" t="s">
        <v>780</v>
      </c>
      <c r="EH9" s="117">
        <v>45034</v>
      </c>
      <c r="EI9" s="117">
        <v>45034</v>
      </c>
      <c r="EJ9" s="117">
        <v>45034</v>
      </c>
      <c r="EK9" s="117">
        <v>45035</v>
      </c>
      <c r="EL9" s="116">
        <v>60</v>
      </c>
      <c r="EM9" s="117"/>
      <c r="EN9" s="122" t="s">
        <v>780</v>
      </c>
      <c r="EO9" s="141"/>
      <c r="EP9" s="141"/>
      <c r="EQ9" s="141"/>
      <c r="ER9" s="141"/>
      <c r="ES9" s="141"/>
      <c r="ET9" s="141"/>
      <c r="EU9" s="141"/>
      <c r="EV9" s="117"/>
      <c r="EW9" s="117"/>
      <c r="EX9" s="117"/>
      <c r="EY9" s="117"/>
      <c r="EZ9" s="117"/>
      <c r="FA9" s="117"/>
      <c r="FB9" s="117"/>
      <c r="FC9" s="117"/>
      <c r="FD9" s="117"/>
      <c r="FE9" s="117"/>
      <c r="FF9" s="117"/>
      <c r="FG9" s="133"/>
      <c r="FH9" s="133"/>
      <c r="FI9" s="117"/>
      <c r="FJ9" s="142"/>
      <c r="FK9" s="142"/>
      <c r="FL9" s="143">
        <v>243350</v>
      </c>
      <c r="FM9" s="143">
        <v>243350</v>
      </c>
      <c r="FN9" s="139" t="s">
        <v>708</v>
      </c>
      <c r="FO9" s="142"/>
      <c r="FP9" s="142"/>
      <c r="FQ9" s="143">
        <v>243350</v>
      </c>
      <c r="FR9" s="143">
        <v>243350</v>
      </c>
      <c r="FS9" s="139" t="s">
        <v>708</v>
      </c>
    </row>
    <row r="10" spans="1:175" s="208" customFormat="1" ht="20.100000000000001" customHeight="1" x14ac:dyDescent="0.5">
      <c r="A10" s="110">
        <v>9</v>
      </c>
      <c r="B10" s="110" t="s">
        <v>674</v>
      </c>
      <c r="C10" s="110">
        <v>9</v>
      </c>
      <c r="D10" s="110" t="s">
        <v>675</v>
      </c>
      <c r="E10" s="110" t="s">
        <v>676</v>
      </c>
      <c r="F10" s="110" t="s">
        <v>677</v>
      </c>
      <c r="G10" s="111" t="s">
        <v>21</v>
      </c>
      <c r="H10" s="110" t="s">
        <v>781</v>
      </c>
      <c r="I10" s="110" t="s">
        <v>782</v>
      </c>
      <c r="J10" s="110"/>
      <c r="K10" s="111" t="s">
        <v>783</v>
      </c>
      <c r="L10" s="111" t="s">
        <v>784</v>
      </c>
      <c r="M10" s="111" t="s">
        <v>681</v>
      </c>
      <c r="N10" s="111" t="s">
        <v>682</v>
      </c>
      <c r="O10" s="175" t="s">
        <v>786</v>
      </c>
      <c r="P10" s="176">
        <v>13.7142274556436</v>
      </c>
      <c r="Q10" s="176">
        <v>100.63145500044099</v>
      </c>
      <c r="R10" s="114" t="s">
        <v>787</v>
      </c>
      <c r="S10" s="114"/>
      <c r="T10" s="177" t="s">
        <v>788</v>
      </c>
      <c r="U10" s="178" t="s">
        <v>789</v>
      </c>
      <c r="V10" s="179" t="s">
        <v>790</v>
      </c>
      <c r="W10" s="180" t="s">
        <v>791</v>
      </c>
      <c r="X10" s="180" t="s">
        <v>785</v>
      </c>
      <c r="Y10" s="180" t="s">
        <v>4389</v>
      </c>
      <c r="Z10" s="181">
        <v>13.7139555781359</v>
      </c>
      <c r="AA10" s="181">
        <v>100.631466012155</v>
      </c>
      <c r="AB10" s="180" t="s">
        <v>4390</v>
      </c>
      <c r="AC10" s="180" t="s">
        <v>4391</v>
      </c>
      <c r="AD10" s="167" t="s">
        <v>762</v>
      </c>
      <c r="AE10" s="167" t="s">
        <v>763</v>
      </c>
      <c r="AF10" s="182">
        <v>44987</v>
      </c>
      <c r="AG10" s="183"/>
      <c r="AH10" s="139"/>
      <c r="AI10" s="139"/>
      <c r="AJ10" s="184"/>
      <c r="AK10" s="185"/>
      <c r="AL10" s="186"/>
      <c r="AM10" s="185"/>
      <c r="AN10" s="187"/>
      <c r="AO10" s="187"/>
      <c r="AP10" s="139"/>
      <c r="AQ10" s="187"/>
      <c r="AR10" s="187"/>
      <c r="AS10" s="187"/>
      <c r="AT10" s="188">
        <v>44977</v>
      </c>
      <c r="AU10" s="189" t="s">
        <v>792</v>
      </c>
      <c r="AV10" s="190"/>
      <c r="AW10" s="191"/>
      <c r="AX10" s="190"/>
      <c r="AY10" s="190"/>
      <c r="AZ10" s="190"/>
      <c r="BA10" s="190"/>
      <c r="BB10" s="190"/>
      <c r="BC10" s="190"/>
      <c r="BD10" s="191"/>
      <c r="BE10" s="191"/>
      <c r="BF10" s="191"/>
      <c r="BG10" s="192"/>
      <c r="BH10" s="192"/>
      <c r="BI10" s="192"/>
      <c r="BJ10" s="193"/>
      <c r="BK10" s="194" t="s">
        <v>793</v>
      </c>
      <c r="BL10" s="155"/>
      <c r="BM10" s="195"/>
      <c r="BN10" s="155" t="s">
        <v>794</v>
      </c>
      <c r="BO10" s="130" t="s">
        <v>4392</v>
      </c>
      <c r="BP10" s="196" t="s">
        <v>795</v>
      </c>
      <c r="BQ10" s="139" t="s">
        <v>704</v>
      </c>
      <c r="BR10" s="116" t="s">
        <v>705</v>
      </c>
      <c r="BS10" s="197"/>
      <c r="BT10" s="198"/>
      <c r="BU10" s="199" t="s">
        <v>616</v>
      </c>
      <c r="BV10" s="200"/>
      <c r="BW10" s="200"/>
      <c r="BX10" s="134" t="s">
        <v>616</v>
      </c>
      <c r="BY10" s="134" t="s">
        <v>616</v>
      </c>
      <c r="BZ10" s="134"/>
      <c r="CA10" s="200"/>
      <c r="CB10" s="201" t="s">
        <v>785</v>
      </c>
      <c r="CC10" s="202" t="s">
        <v>796</v>
      </c>
      <c r="CD10" s="200"/>
      <c r="CE10" s="203"/>
      <c r="CF10" s="203"/>
      <c r="CG10" s="203"/>
      <c r="CH10" s="161"/>
      <c r="CI10" s="129"/>
      <c r="CJ10" s="183">
        <v>45044</v>
      </c>
      <c r="CK10" s="183">
        <v>45044</v>
      </c>
      <c r="CL10" s="183"/>
      <c r="CM10" s="183">
        <v>45044</v>
      </c>
      <c r="CN10" s="204">
        <v>100</v>
      </c>
      <c r="CO10" s="183">
        <v>45044</v>
      </c>
      <c r="CP10" s="183"/>
      <c r="CQ10" s="137" t="s">
        <v>4382</v>
      </c>
      <c r="CR10" s="200"/>
      <c r="CS10" s="183"/>
      <c r="CT10" s="200"/>
      <c r="CU10" s="204"/>
      <c r="CV10" s="137" t="s">
        <v>4382</v>
      </c>
      <c r="CW10" s="183"/>
      <c r="CX10" s="147"/>
      <c r="CY10" s="147"/>
      <c r="CZ10" s="183">
        <v>45044</v>
      </c>
      <c r="DA10" s="183">
        <v>45044</v>
      </c>
      <c r="DB10" s="183">
        <v>45044</v>
      </c>
      <c r="DC10" s="183">
        <v>45049</v>
      </c>
      <c r="DD10" s="204">
        <v>100</v>
      </c>
      <c r="DE10" s="183">
        <v>45053</v>
      </c>
      <c r="DF10" s="205"/>
      <c r="DG10" s="138">
        <v>45044</v>
      </c>
      <c r="DH10" s="139" t="s">
        <v>4393</v>
      </c>
      <c r="DI10" s="117"/>
      <c r="DJ10" s="117"/>
      <c r="DK10" s="117"/>
      <c r="DL10" s="117"/>
      <c r="DM10" s="183"/>
      <c r="DN10" s="183"/>
      <c r="DO10" s="183"/>
      <c r="DP10" s="183"/>
      <c r="DQ10" s="206"/>
      <c r="DR10" s="183"/>
      <c r="DS10" s="183"/>
      <c r="DT10" s="117"/>
      <c r="DU10" s="117"/>
      <c r="DV10" s="117"/>
      <c r="DW10" s="117"/>
      <c r="DX10" s="204"/>
      <c r="DY10" s="117"/>
      <c r="DZ10" s="183"/>
      <c r="EA10" s="183"/>
      <c r="EB10" s="183"/>
      <c r="EC10" s="183"/>
      <c r="ED10" s="183"/>
      <c r="EE10" s="139"/>
      <c r="EF10" s="183"/>
      <c r="EG10" s="183"/>
      <c r="EH10" s="117">
        <v>45050</v>
      </c>
      <c r="EI10" s="117">
        <v>45050</v>
      </c>
      <c r="EJ10" s="117">
        <v>45050</v>
      </c>
      <c r="EK10" s="117">
        <v>45051</v>
      </c>
      <c r="EL10" s="116">
        <v>60</v>
      </c>
      <c r="EM10" s="117"/>
      <c r="EN10" s="122" t="s">
        <v>4394</v>
      </c>
      <c r="EO10" s="207"/>
      <c r="EP10" s="207"/>
      <c r="EQ10" s="207"/>
      <c r="ER10" s="207"/>
      <c r="ES10" s="207"/>
      <c r="ET10" s="207"/>
      <c r="EU10" s="207"/>
      <c r="EV10" s="183"/>
      <c r="EW10" s="183"/>
      <c r="EX10" s="183"/>
      <c r="EY10" s="183"/>
      <c r="EZ10" s="183"/>
      <c r="FA10" s="183"/>
      <c r="FB10" s="183"/>
      <c r="FC10" s="117"/>
      <c r="FD10" s="117"/>
      <c r="FE10" s="117"/>
      <c r="FF10" s="117"/>
      <c r="FG10" s="204"/>
      <c r="FH10" s="204"/>
      <c r="FI10" s="183"/>
      <c r="FJ10" s="189"/>
      <c r="FK10" s="189"/>
      <c r="FL10" s="143"/>
      <c r="FM10" s="143"/>
      <c r="FN10" s="139"/>
      <c r="FO10" s="189"/>
      <c r="FP10" s="189"/>
      <c r="FQ10" s="143"/>
      <c r="FR10" s="143"/>
      <c r="FS10" s="139"/>
    </row>
    <row r="11" spans="1:175" ht="20.100000000000001" customHeight="1" x14ac:dyDescent="0.5">
      <c r="A11" s="109">
        <v>10</v>
      </c>
      <c r="B11" s="109" t="s">
        <v>674</v>
      </c>
      <c r="C11" s="109">
        <v>10</v>
      </c>
      <c r="D11" s="110" t="s">
        <v>675</v>
      </c>
      <c r="E11" s="110" t="s">
        <v>676</v>
      </c>
      <c r="F11" s="110" t="s">
        <v>677</v>
      </c>
      <c r="G11" s="111" t="s">
        <v>21</v>
      </c>
      <c r="H11" s="110" t="s">
        <v>797</v>
      </c>
      <c r="I11" s="110" t="s">
        <v>798</v>
      </c>
      <c r="J11" s="110"/>
      <c r="K11" s="111" t="s">
        <v>799</v>
      </c>
      <c r="L11" s="111" t="s">
        <v>800</v>
      </c>
      <c r="M11" s="111" t="s">
        <v>681</v>
      </c>
      <c r="N11" s="111" t="s">
        <v>682</v>
      </c>
      <c r="O11" s="209" t="s">
        <v>4395</v>
      </c>
      <c r="P11" s="113">
        <v>13.755155103510999</v>
      </c>
      <c r="Q11" s="113">
        <v>100.510005773448</v>
      </c>
      <c r="R11" s="114" t="s">
        <v>802</v>
      </c>
      <c r="S11" s="114"/>
      <c r="T11" s="115"/>
      <c r="U11" s="115"/>
      <c r="V11" s="115"/>
      <c r="W11" s="210" t="s">
        <v>803</v>
      </c>
      <c r="X11" s="210" t="s">
        <v>4396</v>
      </c>
      <c r="Y11" s="180" t="s">
        <v>4397</v>
      </c>
      <c r="Z11" s="181">
        <v>13.6753476378814</v>
      </c>
      <c r="AA11" s="181">
        <v>100.58755714757601</v>
      </c>
      <c r="AB11" s="210" t="s">
        <v>4398</v>
      </c>
      <c r="AC11" s="211" t="s">
        <v>4399</v>
      </c>
      <c r="AD11" s="116" t="s">
        <v>688</v>
      </c>
      <c r="AE11" s="116" t="s">
        <v>689</v>
      </c>
      <c r="AF11" s="117" t="s">
        <v>690</v>
      </c>
      <c r="AG11" s="132">
        <v>44978</v>
      </c>
      <c r="AH11" s="199" t="s">
        <v>616</v>
      </c>
      <c r="AI11" s="199" t="s">
        <v>616</v>
      </c>
      <c r="AJ11" s="145"/>
      <c r="AK11" s="146"/>
      <c r="AL11" s="212"/>
      <c r="AM11" s="146"/>
      <c r="AN11" s="147"/>
      <c r="AO11" s="147"/>
      <c r="AP11" s="116"/>
      <c r="AQ11" s="147"/>
      <c r="AR11" s="147"/>
      <c r="AS11" s="147"/>
      <c r="AT11" s="122">
        <v>44978</v>
      </c>
      <c r="AU11" s="142" t="s">
        <v>804</v>
      </c>
      <c r="AV11" s="149"/>
      <c r="AW11" s="150"/>
      <c r="AX11" s="149"/>
      <c r="AY11" s="149"/>
      <c r="AZ11" s="149"/>
      <c r="BA11" s="149"/>
      <c r="BB11" s="149"/>
      <c r="BC11" s="149"/>
      <c r="BD11" s="150"/>
      <c r="BE11" s="150"/>
      <c r="BF11" s="150"/>
      <c r="BG11" s="151"/>
      <c r="BH11" s="151"/>
      <c r="BI11" s="163" t="s">
        <v>805</v>
      </c>
      <c r="BJ11" s="152"/>
      <c r="BK11" s="152"/>
      <c r="BL11" s="153"/>
      <c r="BM11" s="154"/>
      <c r="BN11" s="155" t="s">
        <v>801</v>
      </c>
      <c r="BO11" s="213" t="s">
        <v>4396</v>
      </c>
      <c r="BP11" s="196" t="s">
        <v>795</v>
      </c>
      <c r="BQ11" s="116" t="s">
        <v>704</v>
      </c>
      <c r="BR11" s="116" t="s">
        <v>705</v>
      </c>
      <c r="BS11" s="132">
        <v>44978</v>
      </c>
      <c r="BT11" s="133">
        <v>100</v>
      </c>
      <c r="BU11" s="199" t="s">
        <v>616</v>
      </c>
      <c r="BV11" s="132"/>
      <c r="BW11" s="132"/>
      <c r="BX11" s="134" t="s">
        <v>616</v>
      </c>
      <c r="BY11" s="134" t="s">
        <v>616</v>
      </c>
      <c r="BZ11" s="134"/>
      <c r="CA11" s="132"/>
      <c r="CB11" s="201" t="s">
        <v>4400</v>
      </c>
      <c r="CC11" s="202" t="s">
        <v>796</v>
      </c>
      <c r="CD11" s="172"/>
      <c r="CE11" s="173"/>
      <c r="CF11" s="173"/>
      <c r="CG11" s="173"/>
      <c r="CH11" s="171"/>
      <c r="CI11" s="214" t="s">
        <v>805</v>
      </c>
      <c r="CJ11" s="116"/>
      <c r="CK11" s="117"/>
      <c r="CL11" s="117"/>
      <c r="CM11" s="117"/>
      <c r="CN11" s="133"/>
      <c r="CO11" s="117"/>
      <c r="CP11" s="117"/>
      <c r="CQ11" s="137"/>
      <c r="CR11" s="132"/>
      <c r="CS11" s="117"/>
      <c r="CT11" s="132"/>
      <c r="CU11" s="133"/>
      <c r="CV11" s="137"/>
      <c r="CW11" s="117"/>
      <c r="CX11" s="147"/>
      <c r="CY11" s="147"/>
      <c r="CZ11" s="117"/>
      <c r="DA11" s="117"/>
      <c r="DB11" s="117"/>
      <c r="DC11" s="117"/>
      <c r="DD11" s="133"/>
      <c r="DE11" s="117"/>
      <c r="DF11" s="162"/>
      <c r="DG11" s="138">
        <v>45051</v>
      </c>
      <c r="DH11" s="139" t="s">
        <v>4401</v>
      </c>
      <c r="DI11" s="117"/>
      <c r="DJ11" s="117"/>
      <c r="DK11" s="117"/>
      <c r="DL11" s="117"/>
      <c r="DM11" s="117"/>
      <c r="DN11" s="117"/>
      <c r="DO11" s="117"/>
      <c r="DP11" s="117"/>
      <c r="DQ11" s="140"/>
      <c r="DR11" s="117"/>
      <c r="DS11" s="117"/>
      <c r="DT11" s="117"/>
      <c r="DU11" s="117"/>
      <c r="DV11" s="117"/>
      <c r="DW11" s="117"/>
      <c r="DX11" s="133"/>
      <c r="DY11" s="117"/>
      <c r="DZ11" s="117"/>
      <c r="EA11" s="117"/>
      <c r="EB11" s="117"/>
      <c r="EC11" s="117"/>
      <c r="ED11" s="117"/>
      <c r="EE11" s="116"/>
      <c r="EF11" s="117"/>
      <c r="EG11" s="117"/>
      <c r="EH11" s="117"/>
      <c r="EI11" s="117"/>
      <c r="EJ11" s="117"/>
      <c r="EK11" s="117"/>
      <c r="EL11" s="133"/>
      <c r="EM11" s="117"/>
      <c r="EN11" s="122"/>
      <c r="EO11" s="141"/>
      <c r="EP11" s="141"/>
      <c r="EQ11" s="141"/>
      <c r="ER11" s="141"/>
      <c r="ES11" s="141"/>
      <c r="ET11" s="141"/>
      <c r="EU11" s="141"/>
      <c r="EV11" s="117"/>
      <c r="EW11" s="117"/>
      <c r="EX11" s="117"/>
      <c r="EY11" s="117"/>
      <c r="EZ11" s="117"/>
      <c r="FA11" s="117"/>
      <c r="FB11" s="117"/>
      <c r="FC11" s="117"/>
      <c r="FD11" s="117"/>
      <c r="FE11" s="117"/>
      <c r="FF11" s="117"/>
      <c r="FG11" s="133"/>
      <c r="FH11" s="133"/>
      <c r="FI11" s="117"/>
      <c r="FJ11" s="142"/>
      <c r="FK11" s="142"/>
      <c r="FL11" s="143"/>
      <c r="FM11" s="143"/>
      <c r="FN11" s="139"/>
      <c r="FO11" s="142"/>
      <c r="FP11" s="142"/>
      <c r="FQ11" s="143"/>
      <c r="FR11" s="143"/>
      <c r="FS11" s="139"/>
    </row>
    <row r="12" spans="1:175" ht="20.100000000000001" customHeight="1" x14ac:dyDescent="0.5">
      <c r="A12" s="109">
        <v>11</v>
      </c>
      <c r="B12" s="109" t="s">
        <v>674</v>
      </c>
      <c r="C12" s="109">
        <v>11</v>
      </c>
      <c r="D12" s="110" t="s">
        <v>675</v>
      </c>
      <c r="E12" s="110" t="s">
        <v>676</v>
      </c>
      <c r="F12" s="110" t="s">
        <v>677</v>
      </c>
      <c r="G12" s="111" t="s">
        <v>21</v>
      </c>
      <c r="H12" s="110" t="s">
        <v>806</v>
      </c>
      <c r="I12" s="110" t="s">
        <v>806</v>
      </c>
      <c r="J12" s="110"/>
      <c r="K12" s="111" t="s">
        <v>807</v>
      </c>
      <c r="L12" s="111"/>
      <c r="M12" s="111" t="s">
        <v>808</v>
      </c>
      <c r="N12" s="111" t="s">
        <v>682</v>
      </c>
      <c r="O12" s="209" t="s">
        <v>4402</v>
      </c>
      <c r="P12" s="113">
        <v>13.733962678702801</v>
      </c>
      <c r="Q12" s="113">
        <v>100.506892996465</v>
      </c>
      <c r="R12" s="114" t="s">
        <v>811</v>
      </c>
      <c r="S12" s="114" t="s">
        <v>812</v>
      </c>
      <c r="T12" s="115" t="s">
        <v>813</v>
      </c>
      <c r="U12" s="115" t="s">
        <v>814</v>
      </c>
      <c r="V12" s="115"/>
      <c r="W12" s="115" t="s">
        <v>815</v>
      </c>
      <c r="X12" s="115" t="s">
        <v>4403</v>
      </c>
      <c r="Y12" s="115" t="s">
        <v>4404</v>
      </c>
      <c r="Z12" s="181">
        <v>13.864613541665699</v>
      </c>
      <c r="AA12" s="181">
        <v>100.640955019353</v>
      </c>
      <c r="AB12" s="115" t="s">
        <v>4405</v>
      </c>
      <c r="AC12" s="211" t="s">
        <v>4406</v>
      </c>
      <c r="AD12" s="116" t="s">
        <v>688</v>
      </c>
      <c r="AE12" s="116" t="s">
        <v>689</v>
      </c>
      <c r="AF12" s="117">
        <v>44981</v>
      </c>
      <c r="AG12" s="132">
        <v>44980</v>
      </c>
      <c r="AH12" s="168" t="s">
        <v>764</v>
      </c>
      <c r="AI12" s="168" t="s">
        <v>764</v>
      </c>
      <c r="AJ12" s="145">
        <v>8.1</v>
      </c>
      <c r="AK12" s="146">
        <v>10.8</v>
      </c>
      <c r="AL12" s="146">
        <v>2.6</v>
      </c>
      <c r="AM12" s="146">
        <v>87.48</v>
      </c>
      <c r="AN12" s="147">
        <v>2</v>
      </c>
      <c r="AO12" s="147">
        <v>4</v>
      </c>
      <c r="AP12" s="116" t="s">
        <v>816</v>
      </c>
      <c r="AQ12" s="147" t="s">
        <v>694</v>
      </c>
      <c r="AR12" s="147">
        <v>3</v>
      </c>
      <c r="AS12" s="147"/>
      <c r="AT12" s="122">
        <v>44981</v>
      </c>
      <c r="AU12" s="148" t="s">
        <v>817</v>
      </c>
      <c r="AV12" s="149" t="s">
        <v>696</v>
      </c>
      <c r="AW12" s="150"/>
      <c r="AX12" s="149"/>
      <c r="AY12" s="149"/>
      <c r="AZ12" s="149"/>
      <c r="BA12" s="147" t="s">
        <v>697</v>
      </c>
      <c r="BB12" s="147" t="s">
        <v>697</v>
      </c>
      <c r="BC12" s="149"/>
      <c r="BD12" s="150" t="s">
        <v>698</v>
      </c>
      <c r="BE12" s="150"/>
      <c r="BF12" s="150"/>
      <c r="BG12" s="151" t="s">
        <v>699</v>
      </c>
      <c r="BH12" s="151" t="s">
        <v>700</v>
      </c>
      <c r="BI12" s="215" t="s">
        <v>701</v>
      </c>
      <c r="BJ12" s="152"/>
      <c r="BK12" s="152"/>
      <c r="BL12" s="153"/>
      <c r="BM12" s="154"/>
      <c r="BN12" s="155" t="s">
        <v>810</v>
      </c>
      <c r="BO12" s="130" t="s">
        <v>4407</v>
      </c>
      <c r="BP12" s="196" t="s">
        <v>795</v>
      </c>
      <c r="BQ12" s="116" t="s">
        <v>704</v>
      </c>
      <c r="BR12" s="116" t="s">
        <v>705</v>
      </c>
      <c r="BS12" s="132">
        <v>44980</v>
      </c>
      <c r="BT12" s="133">
        <v>100</v>
      </c>
      <c r="BU12" s="199" t="s">
        <v>616</v>
      </c>
      <c r="BV12" s="132"/>
      <c r="BW12" s="132"/>
      <c r="BX12" s="134" t="s">
        <v>616</v>
      </c>
      <c r="BY12" s="134" t="s">
        <v>616</v>
      </c>
      <c r="BZ12" s="134"/>
      <c r="CA12" s="132"/>
      <c r="CB12" s="216" t="s">
        <v>4403</v>
      </c>
      <c r="CC12" s="202" t="s">
        <v>796</v>
      </c>
      <c r="CD12" s="132"/>
      <c r="CE12" s="136"/>
      <c r="CF12" s="136"/>
      <c r="CG12" s="136"/>
      <c r="CH12" s="135"/>
      <c r="CI12" s="214" t="s">
        <v>818</v>
      </c>
      <c r="CJ12" s="116"/>
      <c r="CK12" s="117"/>
      <c r="CL12" s="117"/>
      <c r="CM12" s="117"/>
      <c r="CN12" s="133"/>
      <c r="CO12" s="117"/>
      <c r="CP12" s="117"/>
      <c r="CQ12" s="137"/>
      <c r="CR12" s="132"/>
      <c r="CS12" s="117"/>
      <c r="CT12" s="132"/>
      <c r="CU12" s="133"/>
      <c r="CV12" s="137"/>
      <c r="CW12" s="117"/>
      <c r="CX12" s="147"/>
      <c r="CY12" s="147"/>
      <c r="CZ12" s="117"/>
      <c r="DA12" s="117"/>
      <c r="DB12" s="117"/>
      <c r="DC12" s="117"/>
      <c r="DD12" s="133"/>
      <c r="DE12" s="117"/>
      <c r="DF12" s="138"/>
      <c r="DG12" s="138">
        <v>45051</v>
      </c>
      <c r="DH12" s="139" t="s">
        <v>4401</v>
      </c>
      <c r="DI12" s="117"/>
      <c r="DJ12" s="117"/>
      <c r="DK12" s="117"/>
      <c r="DL12" s="117"/>
      <c r="DM12" s="117"/>
      <c r="DN12" s="117"/>
      <c r="DO12" s="117"/>
      <c r="DP12" s="117"/>
      <c r="DQ12" s="140"/>
      <c r="DR12" s="117"/>
      <c r="DS12" s="117"/>
      <c r="DT12" s="117"/>
      <c r="DU12" s="117"/>
      <c r="DV12" s="117"/>
      <c r="DW12" s="117"/>
      <c r="DX12" s="133"/>
      <c r="DY12" s="117"/>
      <c r="DZ12" s="117"/>
      <c r="EA12" s="117"/>
      <c r="EB12" s="117"/>
      <c r="EC12" s="117"/>
      <c r="ED12" s="117"/>
      <c r="EE12" s="116"/>
      <c r="EF12" s="117"/>
      <c r="EG12" s="117"/>
      <c r="EH12" s="117"/>
      <c r="EI12" s="117"/>
      <c r="EJ12" s="117"/>
      <c r="EK12" s="117"/>
      <c r="EL12" s="133"/>
      <c r="EM12" s="117"/>
      <c r="EN12" s="122"/>
      <c r="EO12" s="141"/>
      <c r="EP12" s="141"/>
      <c r="EQ12" s="141"/>
      <c r="ER12" s="141"/>
      <c r="ES12" s="141"/>
      <c r="ET12" s="141"/>
      <c r="EU12" s="141"/>
      <c r="EV12" s="117"/>
      <c r="EW12" s="117"/>
      <c r="EX12" s="117"/>
      <c r="EY12" s="117"/>
      <c r="EZ12" s="117"/>
      <c r="FA12" s="117"/>
      <c r="FB12" s="117"/>
      <c r="FC12" s="117"/>
      <c r="FD12" s="117"/>
      <c r="FE12" s="117"/>
      <c r="FF12" s="117"/>
      <c r="FG12" s="133"/>
      <c r="FH12" s="133"/>
      <c r="FI12" s="117"/>
      <c r="FJ12" s="142"/>
      <c r="FK12" s="142"/>
      <c r="FL12" s="217"/>
      <c r="FM12" s="217"/>
      <c r="FN12" s="139"/>
      <c r="FO12" s="142"/>
      <c r="FP12" s="142"/>
      <c r="FQ12" s="217"/>
      <c r="FR12" s="217"/>
      <c r="FS12" s="139"/>
    </row>
    <row r="13" spans="1:175" ht="20.100000000000001" customHeight="1" x14ac:dyDescent="0.5">
      <c r="A13" s="109">
        <v>12</v>
      </c>
      <c r="B13" s="109" t="s">
        <v>674</v>
      </c>
      <c r="C13" s="109">
        <v>12</v>
      </c>
      <c r="D13" s="110" t="s">
        <v>675</v>
      </c>
      <c r="E13" s="110" t="s">
        <v>676</v>
      </c>
      <c r="F13" s="110" t="s">
        <v>677</v>
      </c>
      <c r="G13" s="111" t="s">
        <v>21</v>
      </c>
      <c r="H13" s="110" t="s">
        <v>819</v>
      </c>
      <c r="I13" s="110" t="s">
        <v>820</v>
      </c>
      <c r="J13" s="110"/>
      <c r="K13" s="111" t="s">
        <v>821</v>
      </c>
      <c r="L13" s="111"/>
      <c r="M13" s="111" t="s">
        <v>822</v>
      </c>
      <c r="N13" s="111" t="s">
        <v>682</v>
      </c>
      <c r="O13" s="111" t="s">
        <v>824</v>
      </c>
      <c r="P13" s="113">
        <v>13.822185362908</v>
      </c>
      <c r="Q13" s="113">
        <v>100.565562154137</v>
      </c>
      <c r="R13" s="114" t="s">
        <v>825</v>
      </c>
      <c r="S13" s="114" t="s">
        <v>826</v>
      </c>
      <c r="T13" s="115" t="s">
        <v>827</v>
      </c>
      <c r="U13" s="115" t="s">
        <v>828</v>
      </c>
      <c r="V13" s="115"/>
      <c r="W13" s="115" t="s">
        <v>829</v>
      </c>
      <c r="X13" s="115"/>
      <c r="Y13" s="115"/>
      <c r="Z13" s="181"/>
      <c r="AA13" s="181"/>
      <c r="AB13" s="115"/>
      <c r="AC13" s="211"/>
      <c r="AD13" s="116" t="s">
        <v>688</v>
      </c>
      <c r="AE13" s="116" t="s">
        <v>689</v>
      </c>
      <c r="AF13" s="117" t="s">
        <v>690</v>
      </c>
      <c r="AG13" s="132">
        <v>44979</v>
      </c>
      <c r="AH13" s="118" t="s">
        <v>691</v>
      </c>
      <c r="AI13" s="118" t="s">
        <v>692</v>
      </c>
      <c r="AJ13" s="145">
        <v>6.8</v>
      </c>
      <c r="AK13" s="146">
        <v>12</v>
      </c>
      <c r="AL13" s="146">
        <v>3.2</v>
      </c>
      <c r="AM13" s="146">
        <v>81.599999999999994</v>
      </c>
      <c r="AN13" s="147">
        <v>1</v>
      </c>
      <c r="AO13" s="147">
        <v>3</v>
      </c>
      <c r="AP13" s="116" t="s">
        <v>830</v>
      </c>
      <c r="AQ13" s="147" t="s">
        <v>694</v>
      </c>
      <c r="AR13" s="147">
        <v>3</v>
      </c>
      <c r="AS13" s="147"/>
      <c r="AT13" s="122">
        <v>44979</v>
      </c>
      <c r="AU13" s="142"/>
      <c r="AV13" s="149" t="s">
        <v>831</v>
      </c>
      <c r="AW13" s="150"/>
      <c r="AX13" s="149"/>
      <c r="AY13" s="149"/>
      <c r="AZ13" s="149"/>
      <c r="BA13" s="147" t="s">
        <v>697</v>
      </c>
      <c r="BB13" s="147" t="s">
        <v>697</v>
      </c>
      <c r="BC13" s="149"/>
      <c r="BD13" s="150" t="s">
        <v>698</v>
      </c>
      <c r="BE13" s="150"/>
      <c r="BF13" s="150"/>
      <c r="BG13" s="151" t="s">
        <v>699</v>
      </c>
      <c r="BH13" s="151" t="s">
        <v>700</v>
      </c>
      <c r="BI13" s="151" t="s">
        <v>701</v>
      </c>
      <c r="BJ13" s="152"/>
      <c r="BK13" s="152"/>
      <c r="BL13" s="170" t="s">
        <v>832</v>
      </c>
      <c r="BM13" s="154"/>
      <c r="BN13" s="155" t="s">
        <v>824</v>
      </c>
      <c r="BO13" s="131" t="s">
        <v>823</v>
      </c>
      <c r="BP13" s="131" t="s">
        <v>703</v>
      </c>
      <c r="BQ13" s="116" t="s">
        <v>704</v>
      </c>
      <c r="BR13" s="116" t="s">
        <v>705</v>
      </c>
      <c r="BS13" s="132">
        <v>44979</v>
      </c>
      <c r="BT13" s="133">
        <v>100</v>
      </c>
      <c r="BU13" s="132">
        <v>44979</v>
      </c>
      <c r="BV13" s="132"/>
      <c r="BW13" s="132"/>
      <c r="BX13" s="134"/>
      <c r="BY13" s="134"/>
      <c r="BZ13" s="134"/>
      <c r="CA13" s="132"/>
      <c r="CB13" s="135"/>
      <c r="CC13" s="132"/>
      <c r="CD13" s="132"/>
      <c r="CE13" s="136"/>
      <c r="CF13" s="136"/>
      <c r="CG13" s="136"/>
      <c r="CH13" s="135"/>
      <c r="CI13" s="129" t="s">
        <v>701</v>
      </c>
      <c r="CJ13" s="117">
        <v>44998</v>
      </c>
      <c r="CK13" s="117">
        <v>44998</v>
      </c>
      <c r="CL13" s="117"/>
      <c r="CM13" s="117">
        <v>44998</v>
      </c>
      <c r="CN13" s="133">
        <v>100</v>
      </c>
      <c r="CO13" s="117">
        <v>44998</v>
      </c>
      <c r="CP13" s="117"/>
      <c r="CQ13" s="137" t="s">
        <v>706</v>
      </c>
      <c r="CR13" s="132"/>
      <c r="CS13" s="117"/>
      <c r="CT13" s="132"/>
      <c r="CU13" s="133"/>
      <c r="CV13" s="137" t="s">
        <v>4382</v>
      </c>
      <c r="CW13" s="117"/>
      <c r="CX13" s="147"/>
      <c r="CY13" s="147"/>
      <c r="CZ13" s="117">
        <v>44998</v>
      </c>
      <c r="DA13" s="117">
        <v>44998</v>
      </c>
      <c r="DB13" s="117"/>
      <c r="DC13" s="117">
        <v>45002</v>
      </c>
      <c r="DD13" s="133">
        <v>100</v>
      </c>
      <c r="DE13" s="117">
        <v>45018</v>
      </c>
      <c r="DF13" s="138"/>
      <c r="DG13" s="138">
        <v>45012</v>
      </c>
      <c r="DH13" s="139" t="s">
        <v>4383</v>
      </c>
      <c r="DI13" s="117">
        <v>45042</v>
      </c>
      <c r="DJ13" s="117">
        <v>45042</v>
      </c>
      <c r="DK13" s="117">
        <v>45042</v>
      </c>
      <c r="DL13" s="117">
        <v>45042</v>
      </c>
      <c r="DM13" s="117"/>
      <c r="DN13" s="117"/>
      <c r="DO13" s="117"/>
      <c r="DP13" s="117"/>
      <c r="DQ13" s="140"/>
      <c r="DR13" s="117"/>
      <c r="DS13" s="117"/>
      <c r="DT13" s="117">
        <v>45048</v>
      </c>
      <c r="DU13" s="117">
        <v>45048</v>
      </c>
      <c r="DV13" s="117"/>
      <c r="DW13" s="117">
        <v>45048</v>
      </c>
      <c r="DX13" s="133">
        <v>100</v>
      </c>
      <c r="DY13" s="117">
        <v>45048</v>
      </c>
      <c r="DZ13" s="117"/>
      <c r="EA13" s="117">
        <v>45033</v>
      </c>
      <c r="EB13" s="117">
        <v>45033</v>
      </c>
      <c r="EC13" s="117"/>
      <c r="ED13" s="117">
        <v>45033</v>
      </c>
      <c r="EE13" s="116">
        <v>100</v>
      </c>
      <c r="EF13" s="117">
        <v>45033</v>
      </c>
      <c r="EG13" s="117" t="s">
        <v>833</v>
      </c>
      <c r="EH13" s="117">
        <v>45033</v>
      </c>
      <c r="EI13" s="117">
        <v>45033</v>
      </c>
      <c r="EJ13" s="117">
        <v>45033</v>
      </c>
      <c r="EK13" s="117">
        <v>45034</v>
      </c>
      <c r="EL13" s="116">
        <v>60</v>
      </c>
      <c r="EM13" s="117"/>
      <c r="EN13" s="122" t="s">
        <v>833</v>
      </c>
      <c r="EO13" s="141"/>
      <c r="EP13" s="141"/>
      <c r="EQ13" s="141"/>
      <c r="ER13" s="141"/>
      <c r="ES13" s="141"/>
      <c r="ET13" s="141"/>
      <c r="EU13" s="141"/>
      <c r="EV13" s="117"/>
      <c r="EW13" s="117"/>
      <c r="EX13" s="117"/>
      <c r="EY13" s="117"/>
      <c r="EZ13" s="117"/>
      <c r="FA13" s="117"/>
      <c r="FB13" s="117"/>
      <c r="FC13" s="117">
        <v>45046</v>
      </c>
      <c r="FD13" s="117">
        <v>45046</v>
      </c>
      <c r="FE13" s="117">
        <v>45046</v>
      </c>
      <c r="FF13" s="117">
        <v>45047</v>
      </c>
      <c r="FG13" s="133">
        <v>50</v>
      </c>
      <c r="FH13" s="133"/>
      <c r="FI13" s="138" t="s">
        <v>4386</v>
      </c>
      <c r="FJ13" s="142"/>
      <c r="FK13" s="142"/>
      <c r="FL13" s="143">
        <v>243354</v>
      </c>
      <c r="FM13" s="143">
        <v>243354</v>
      </c>
      <c r="FN13" s="139" t="s">
        <v>708</v>
      </c>
      <c r="FO13" s="142"/>
      <c r="FP13" s="142"/>
      <c r="FQ13" s="143">
        <v>243354</v>
      </c>
      <c r="FR13" s="143">
        <v>243354</v>
      </c>
      <c r="FS13" s="139" t="s">
        <v>834</v>
      </c>
    </row>
    <row r="14" spans="1:175" ht="20.100000000000001" customHeight="1" x14ac:dyDescent="0.5">
      <c r="A14" s="109">
        <v>13</v>
      </c>
      <c r="B14" s="109" t="s">
        <v>674</v>
      </c>
      <c r="C14" s="109">
        <v>13</v>
      </c>
      <c r="D14" s="110" t="s">
        <v>675</v>
      </c>
      <c r="E14" s="110" t="s">
        <v>676</v>
      </c>
      <c r="F14" s="110" t="s">
        <v>677</v>
      </c>
      <c r="G14" s="111" t="s">
        <v>21</v>
      </c>
      <c r="H14" s="110" t="s">
        <v>835</v>
      </c>
      <c r="I14" s="110" t="s">
        <v>835</v>
      </c>
      <c r="J14" s="110"/>
      <c r="K14" s="111" t="s">
        <v>836</v>
      </c>
      <c r="L14" s="111"/>
      <c r="M14" s="111"/>
      <c r="N14" s="111" t="s">
        <v>682</v>
      </c>
      <c r="O14" s="218" t="s">
        <v>837</v>
      </c>
      <c r="P14" s="113">
        <v>13.7721731126425</v>
      </c>
      <c r="Q14" s="113">
        <v>100.565251238795</v>
      </c>
      <c r="R14" s="114" t="s">
        <v>838</v>
      </c>
      <c r="S14" s="114"/>
      <c r="T14" s="115"/>
      <c r="U14" s="115"/>
      <c r="V14" s="115"/>
      <c r="W14" s="115" t="s">
        <v>839</v>
      </c>
      <c r="X14" s="115"/>
      <c r="Y14" s="115"/>
      <c r="Z14" s="181"/>
      <c r="AA14" s="181"/>
      <c r="AB14" s="115"/>
      <c r="AC14" s="211"/>
      <c r="AD14" s="116" t="s">
        <v>688</v>
      </c>
      <c r="AE14" s="116" t="s">
        <v>689</v>
      </c>
      <c r="AF14" s="117" t="s">
        <v>690</v>
      </c>
      <c r="AG14" s="132">
        <v>44979</v>
      </c>
      <c r="AH14" s="199" t="s">
        <v>616</v>
      </c>
      <c r="AI14" s="199" t="s">
        <v>616</v>
      </c>
      <c r="AJ14" s="145"/>
      <c r="AK14" s="146"/>
      <c r="AL14" s="212"/>
      <c r="AM14" s="146"/>
      <c r="AN14" s="147"/>
      <c r="AO14" s="147"/>
      <c r="AP14" s="116"/>
      <c r="AQ14" s="147"/>
      <c r="AR14" s="147"/>
      <c r="AS14" s="147"/>
      <c r="AT14" s="122">
        <v>44979</v>
      </c>
      <c r="AU14" s="142" t="s">
        <v>804</v>
      </c>
      <c r="AV14" s="149"/>
      <c r="AW14" s="150"/>
      <c r="AX14" s="149"/>
      <c r="AY14" s="149"/>
      <c r="AZ14" s="149"/>
      <c r="BA14" s="149"/>
      <c r="BB14" s="149"/>
      <c r="BC14" s="149"/>
      <c r="BD14" s="150"/>
      <c r="BE14" s="150"/>
      <c r="BF14" s="150"/>
      <c r="BG14" s="151"/>
      <c r="BH14" s="151"/>
      <c r="BI14" s="163" t="s">
        <v>805</v>
      </c>
      <c r="BJ14" s="152"/>
      <c r="BK14" s="152"/>
      <c r="BL14" s="153"/>
      <c r="BM14" s="154"/>
      <c r="BN14" s="155" t="s">
        <v>837</v>
      </c>
      <c r="BO14" s="130"/>
      <c r="BP14" s="196" t="s">
        <v>795</v>
      </c>
      <c r="BQ14" s="116" t="s">
        <v>704</v>
      </c>
      <c r="BR14" s="116" t="s">
        <v>705</v>
      </c>
      <c r="BS14" s="132">
        <v>44979</v>
      </c>
      <c r="BT14" s="133">
        <v>100</v>
      </c>
      <c r="BU14" s="199" t="s">
        <v>616</v>
      </c>
      <c r="BV14" s="132"/>
      <c r="BW14" s="132"/>
      <c r="BX14" s="134" t="s">
        <v>616</v>
      </c>
      <c r="BY14" s="134" t="s">
        <v>616</v>
      </c>
      <c r="BZ14" s="134"/>
      <c r="CA14" s="132"/>
      <c r="CB14" s="219" t="s">
        <v>4408</v>
      </c>
      <c r="CC14" s="172"/>
      <c r="CD14" s="172"/>
      <c r="CE14" s="173"/>
      <c r="CF14" s="173"/>
      <c r="CG14" s="173"/>
      <c r="CH14" s="171"/>
      <c r="CI14" s="214" t="s">
        <v>805</v>
      </c>
      <c r="CJ14" s="116"/>
      <c r="CK14" s="117"/>
      <c r="CL14" s="117"/>
      <c r="CM14" s="117"/>
      <c r="CN14" s="133"/>
      <c r="CO14" s="117"/>
      <c r="CP14" s="117"/>
      <c r="CQ14" s="137"/>
      <c r="CR14" s="132"/>
      <c r="CS14" s="117"/>
      <c r="CT14" s="132"/>
      <c r="CU14" s="133"/>
      <c r="CV14" s="137"/>
      <c r="CW14" s="117"/>
      <c r="CX14" s="147"/>
      <c r="CY14" s="147"/>
      <c r="CZ14" s="117"/>
      <c r="DA14" s="117"/>
      <c r="DB14" s="117"/>
      <c r="DC14" s="117"/>
      <c r="DD14" s="133"/>
      <c r="DE14" s="117"/>
      <c r="DF14" s="138"/>
      <c r="DG14" s="138"/>
      <c r="DH14" s="139"/>
      <c r="DI14" s="117"/>
      <c r="DJ14" s="117"/>
      <c r="DK14" s="117"/>
      <c r="DL14" s="117"/>
      <c r="DM14" s="117"/>
      <c r="DN14" s="117"/>
      <c r="DO14" s="117"/>
      <c r="DP14" s="117"/>
      <c r="DQ14" s="140"/>
      <c r="DR14" s="117"/>
      <c r="DS14" s="117"/>
      <c r="DT14" s="117"/>
      <c r="DU14" s="117"/>
      <c r="DV14" s="117"/>
      <c r="DW14" s="117"/>
      <c r="DX14" s="133"/>
      <c r="DY14" s="117"/>
      <c r="DZ14" s="117"/>
      <c r="EA14" s="117"/>
      <c r="EB14" s="117"/>
      <c r="EC14" s="117"/>
      <c r="ED14" s="117"/>
      <c r="EE14" s="116"/>
      <c r="EF14" s="117"/>
      <c r="EG14" s="117"/>
      <c r="EH14" s="117"/>
      <c r="EI14" s="117"/>
      <c r="EJ14" s="117"/>
      <c r="EK14" s="117"/>
      <c r="EL14" s="133"/>
      <c r="EM14" s="117"/>
      <c r="EN14" s="122"/>
      <c r="EO14" s="141"/>
      <c r="EP14" s="141"/>
      <c r="EQ14" s="141"/>
      <c r="ER14" s="141"/>
      <c r="ES14" s="141"/>
      <c r="ET14" s="141"/>
      <c r="EU14" s="141"/>
      <c r="EV14" s="117"/>
      <c r="EW14" s="117"/>
      <c r="EX14" s="117"/>
      <c r="EY14" s="117"/>
      <c r="EZ14" s="117"/>
      <c r="FA14" s="117"/>
      <c r="FB14" s="117"/>
      <c r="FC14" s="117"/>
      <c r="FD14" s="117"/>
      <c r="FE14" s="117"/>
      <c r="FF14" s="117"/>
      <c r="FG14" s="133"/>
      <c r="FH14" s="133"/>
      <c r="FI14" s="117"/>
      <c r="FJ14" s="142"/>
      <c r="FK14" s="142"/>
      <c r="FL14" s="143"/>
      <c r="FM14" s="143"/>
      <c r="FN14" s="139"/>
      <c r="FO14" s="142"/>
      <c r="FP14" s="142"/>
      <c r="FQ14" s="143"/>
      <c r="FR14" s="143"/>
      <c r="FS14" s="139"/>
    </row>
    <row r="15" spans="1:175" ht="20.100000000000001" customHeight="1" x14ac:dyDescent="0.5">
      <c r="A15" s="109">
        <v>14</v>
      </c>
      <c r="B15" s="109" t="s">
        <v>674</v>
      </c>
      <c r="C15" s="109">
        <v>14</v>
      </c>
      <c r="D15" s="110" t="s">
        <v>675</v>
      </c>
      <c r="E15" s="110" t="s">
        <v>676</v>
      </c>
      <c r="F15" s="110" t="s">
        <v>677</v>
      </c>
      <c r="G15" s="111" t="s">
        <v>21</v>
      </c>
      <c r="H15" s="110" t="s">
        <v>835</v>
      </c>
      <c r="I15" s="110" t="s">
        <v>835</v>
      </c>
      <c r="J15" s="110"/>
      <c r="K15" s="111" t="s">
        <v>840</v>
      </c>
      <c r="L15" s="111"/>
      <c r="M15" s="111" t="s">
        <v>822</v>
      </c>
      <c r="N15" s="111" t="s">
        <v>682</v>
      </c>
      <c r="O15" s="112" t="s">
        <v>842</v>
      </c>
      <c r="P15" s="113">
        <v>13.7670568727894</v>
      </c>
      <c r="Q15" s="113">
        <v>100.556854581124</v>
      </c>
      <c r="R15" s="114" t="s">
        <v>843</v>
      </c>
      <c r="S15" s="114" t="s">
        <v>844</v>
      </c>
      <c r="T15" s="115" t="s">
        <v>845</v>
      </c>
      <c r="U15" s="115" t="s">
        <v>846</v>
      </c>
      <c r="V15" s="115"/>
      <c r="W15" s="115" t="s">
        <v>847</v>
      </c>
      <c r="X15" s="115"/>
      <c r="Y15" s="115"/>
      <c r="Z15" s="181"/>
      <c r="AA15" s="181"/>
      <c r="AB15" s="115"/>
      <c r="AC15" s="211"/>
      <c r="AD15" s="116" t="s">
        <v>688</v>
      </c>
      <c r="AE15" s="116" t="s">
        <v>689</v>
      </c>
      <c r="AF15" s="117" t="s">
        <v>690</v>
      </c>
      <c r="AG15" s="132">
        <v>44979</v>
      </c>
      <c r="AH15" s="118" t="s">
        <v>691</v>
      </c>
      <c r="AI15" s="118" t="s">
        <v>692</v>
      </c>
      <c r="AJ15" s="145">
        <v>6.7</v>
      </c>
      <c r="AK15" s="146">
        <v>7.8</v>
      </c>
      <c r="AL15" s="146">
        <v>2.2999999999999998</v>
      </c>
      <c r="AM15" s="146">
        <v>52.26</v>
      </c>
      <c r="AN15" s="147">
        <v>1</v>
      </c>
      <c r="AO15" s="147"/>
      <c r="AP15" s="116" t="s">
        <v>816</v>
      </c>
      <c r="AQ15" s="147" t="s">
        <v>848</v>
      </c>
      <c r="AR15" s="147">
        <v>1</v>
      </c>
      <c r="AS15" s="147"/>
      <c r="AT15" s="122">
        <v>44979</v>
      </c>
      <c r="AU15" s="142"/>
      <c r="AV15" s="149" t="s">
        <v>696</v>
      </c>
      <c r="AW15" s="150" t="s">
        <v>849</v>
      </c>
      <c r="AX15" s="149"/>
      <c r="AY15" s="147" t="s">
        <v>850</v>
      </c>
      <c r="AZ15" s="149"/>
      <c r="BA15" s="149"/>
      <c r="BB15" s="147" t="s">
        <v>697</v>
      </c>
      <c r="BC15" s="147" t="s">
        <v>697</v>
      </c>
      <c r="BD15" s="150" t="s">
        <v>698</v>
      </c>
      <c r="BE15" s="150"/>
      <c r="BF15" s="150"/>
      <c r="BG15" s="151" t="s">
        <v>699</v>
      </c>
      <c r="BH15" s="151" t="s">
        <v>700</v>
      </c>
      <c r="BI15" s="151" t="s">
        <v>701</v>
      </c>
      <c r="BJ15" s="152"/>
      <c r="BK15" s="152"/>
      <c r="BL15" s="170" t="s">
        <v>832</v>
      </c>
      <c r="BM15" s="154"/>
      <c r="BN15" s="155" t="s">
        <v>842</v>
      </c>
      <c r="BO15" s="131" t="s">
        <v>841</v>
      </c>
      <c r="BP15" s="131" t="s">
        <v>703</v>
      </c>
      <c r="BQ15" s="116" t="s">
        <v>704</v>
      </c>
      <c r="BR15" s="116" t="s">
        <v>705</v>
      </c>
      <c r="BS15" s="132">
        <v>44979</v>
      </c>
      <c r="BT15" s="133">
        <v>100</v>
      </c>
      <c r="BU15" s="132">
        <v>44979</v>
      </c>
      <c r="BV15" s="132"/>
      <c r="BW15" s="132"/>
      <c r="BX15" s="134"/>
      <c r="BY15" s="134"/>
      <c r="BZ15" s="134"/>
      <c r="CA15" s="132"/>
      <c r="CB15" s="135"/>
      <c r="CC15" s="132"/>
      <c r="CD15" s="132"/>
      <c r="CE15" s="136"/>
      <c r="CF15" s="136"/>
      <c r="CG15" s="136"/>
      <c r="CH15" s="135"/>
      <c r="CI15" s="129" t="s">
        <v>701</v>
      </c>
      <c r="CJ15" s="117">
        <v>45008</v>
      </c>
      <c r="CK15" s="117">
        <v>45008</v>
      </c>
      <c r="CL15" s="117"/>
      <c r="CM15" s="117">
        <v>45008</v>
      </c>
      <c r="CN15" s="133">
        <v>100</v>
      </c>
      <c r="CO15" s="117">
        <v>45008</v>
      </c>
      <c r="CP15" s="117"/>
      <c r="CQ15" s="132">
        <v>45017</v>
      </c>
      <c r="CR15" s="132">
        <v>45017</v>
      </c>
      <c r="CS15" s="220"/>
      <c r="CT15" s="132">
        <v>45017</v>
      </c>
      <c r="CU15" s="221">
        <v>100</v>
      </c>
      <c r="CV15" s="132">
        <v>45017</v>
      </c>
      <c r="CW15" s="117"/>
      <c r="CX15" s="147"/>
      <c r="CY15" s="147" t="s">
        <v>850</v>
      </c>
      <c r="CZ15" s="117">
        <v>45008</v>
      </c>
      <c r="DA15" s="117">
        <v>45008</v>
      </c>
      <c r="DB15" s="117"/>
      <c r="DC15" s="117">
        <v>45008</v>
      </c>
      <c r="DD15" s="133">
        <v>100</v>
      </c>
      <c r="DE15" s="117">
        <v>45008</v>
      </c>
      <c r="DF15" s="138"/>
      <c r="DG15" s="138">
        <v>45012</v>
      </c>
      <c r="DH15" s="139" t="s">
        <v>4383</v>
      </c>
      <c r="DI15" s="222">
        <v>45045</v>
      </c>
      <c r="DJ15" s="222">
        <v>45045</v>
      </c>
      <c r="DK15" s="222">
        <v>45045</v>
      </c>
      <c r="DL15" s="222">
        <v>45045</v>
      </c>
      <c r="DM15" s="117">
        <v>45037</v>
      </c>
      <c r="DN15" s="117">
        <v>45037</v>
      </c>
      <c r="DO15" s="117"/>
      <c r="DP15" s="117">
        <v>45037</v>
      </c>
      <c r="DQ15" s="133">
        <v>100</v>
      </c>
      <c r="DR15" s="117">
        <v>45037</v>
      </c>
      <c r="DS15" s="117"/>
      <c r="DT15" s="117">
        <v>45037</v>
      </c>
      <c r="DU15" s="117">
        <v>45037</v>
      </c>
      <c r="DV15" s="117"/>
      <c r="DW15" s="117">
        <v>45037</v>
      </c>
      <c r="DX15" s="133">
        <v>100</v>
      </c>
      <c r="DY15" s="117">
        <v>45037</v>
      </c>
      <c r="DZ15" s="117"/>
      <c r="EA15" s="117">
        <v>45033</v>
      </c>
      <c r="EB15" s="117">
        <v>45033</v>
      </c>
      <c r="EC15" s="117"/>
      <c r="ED15" s="117">
        <v>45033</v>
      </c>
      <c r="EE15" s="116">
        <v>100</v>
      </c>
      <c r="EF15" s="117">
        <v>45033</v>
      </c>
      <c r="EG15" s="117" t="s">
        <v>740</v>
      </c>
      <c r="EH15" s="117">
        <v>45033</v>
      </c>
      <c r="EI15" s="117">
        <v>45033</v>
      </c>
      <c r="EJ15" s="117"/>
      <c r="EK15" s="117">
        <v>45033</v>
      </c>
      <c r="EL15" s="116">
        <v>100</v>
      </c>
      <c r="EM15" s="117">
        <v>45033</v>
      </c>
      <c r="EN15" s="122" t="s">
        <v>740</v>
      </c>
      <c r="EO15" s="141"/>
      <c r="EP15" s="141"/>
      <c r="EQ15" s="141"/>
      <c r="ER15" s="141"/>
      <c r="ES15" s="141"/>
      <c r="ET15" s="141"/>
      <c r="EU15" s="141"/>
      <c r="EV15" s="117">
        <v>45042</v>
      </c>
      <c r="EW15" s="117">
        <v>45042</v>
      </c>
      <c r="EX15" s="117"/>
      <c r="EY15" s="117">
        <v>45042</v>
      </c>
      <c r="EZ15" s="133">
        <v>100</v>
      </c>
      <c r="FA15" s="117">
        <v>45042</v>
      </c>
      <c r="FB15" s="117"/>
      <c r="FC15" s="117">
        <v>45042</v>
      </c>
      <c r="FD15" s="117">
        <v>45042</v>
      </c>
      <c r="FE15" s="117">
        <v>45042</v>
      </c>
      <c r="FF15" s="117">
        <v>45043</v>
      </c>
      <c r="FG15" s="116">
        <v>70</v>
      </c>
      <c r="FH15" s="116"/>
      <c r="FI15" s="117"/>
      <c r="FJ15" s="142"/>
      <c r="FK15" s="142"/>
      <c r="FL15" s="143"/>
      <c r="FM15" s="143"/>
      <c r="FN15" s="139"/>
      <c r="FO15" s="142"/>
      <c r="FP15" s="142"/>
      <c r="FQ15" s="143"/>
      <c r="FR15" s="143"/>
      <c r="FS15" s="139"/>
    </row>
    <row r="16" spans="1:175" ht="20.100000000000001" customHeight="1" x14ac:dyDescent="0.5">
      <c r="A16" s="109">
        <v>15</v>
      </c>
      <c r="B16" s="109" t="s">
        <v>674</v>
      </c>
      <c r="C16" s="109">
        <v>15</v>
      </c>
      <c r="D16" s="110" t="s">
        <v>675</v>
      </c>
      <c r="E16" s="110" t="s">
        <v>676</v>
      </c>
      <c r="F16" s="110" t="s">
        <v>677</v>
      </c>
      <c r="G16" s="111" t="s">
        <v>21</v>
      </c>
      <c r="H16" s="110" t="s">
        <v>851</v>
      </c>
      <c r="I16" s="110" t="s">
        <v>852</v>
      </c>
      <c r="J16" s="110"/>
      <c r="K16" s="111" t="s">
        <v>853</v>
      </c>
      <c r="L16" s="111"/>
      <c r="M16" s="111"/>
      <c r="N16" s="111" t="s">
        <v>682</v>
      </c>
      <c r="O16" s="112" t="s">
        <v>854</v>
      </c>
      <c r="P16" s="113">
        <v>13.650365686665801</v>
      </c>
      <c r="Q16" s="113">
        <v>100.491964808509</v>
      </c>
      <c r="R16" s="114" t="s">
        <v>855</v>
      </c>
      <c r="S16" s="114"/>
      <c r="T16" s="115"/>
      <c r="U16" s="115"/>
      <c r="V16" s="115"/>
      <c r="W16" s="115" t="s">
        <v>856</v>
      </c>
      <c r="X16" s="115"/>
      <c r="Y16" s="115"/>
      <c r="Z16" s="181"/>
      <c r="AA16" s="181"/>
      <c r="AB16" s="115"/>
      <c r="AC16" s="211"/>
      <c r="AD16" s="166" t="s">
        <v>688</v>
      </c>
      <c r="AE16" s="166" t="s">
        <v>689</v>
      </c>
      <c r="AF16" s="117">
        <v>44985</v>
      </c>
      <c r="AG16" s="117">
        <v>44985</v>
      </c>
      <c r="AH16" s="168" t="s">
        <v>764</v>
      </c>
      <c r="AI16" s="168" t="s">
        <v>764</v>
      </c>
      <c r="AJ16" s="146">
        <v>6</v>
      </c>
      <c r="AK16" s="146">
        <v>8</v>
      </c>
      <c r="AL16" s="146">
        <v>2.7</v>
      </c>
      <c r="AM16" s="146">
        <v>48</v>
      </c>
      <c r="AN16" s="147">
        <v>1</v>
      </c>
      <c r="AO16" s="147">
        <v>1</v>
      </c>
      <c r="AP16" s="116"/>
      <c r="AQ16" s="147" t="s">
        <v>694</v>
      </c>
      <c r="AR16" s="147">
        <v>3</v>
      </c>
      <c r="AS16" s="147"/>
      <c r="AT16" s="122"/>
      <c r="AU16" s="142"/>
      <c r="AV16" s="149" t="s">
        <v>696</v>
      </c>
      <c r="AW16" s="150"/>
      <c r="AX16" s="149"/>
      <c r="AY16" s="149"/>
      <c r="AZ16" s="149"/>
      <c r="BA16" s="147" t="s">
        <v>697</v>
      </c>
      <c r="BB16" s="149" t="s">
        <v>697</v>
      </c>
      <c r="BC16" s="149"/>
      <c r="BD16" s="150" t="s">
        <v>698</v>
      </c>
      <c r="BE16" s="150"/>
      <c r="BF16" s="150"/>
      <c r="BG16" s="151" t="s">
        <v>699</v>
      </c>
      <c r="BH16" s="151" t="s">
        <v>700</v>
      </c>
      <c r="BI16" s="151" t="s">
        <v>701</v>
      </c>
      <c r="BJ16" s="152"/>
      <c r="BK16" s="152"/>
      <c r="BL16" s="153"/>
      <c r="BM16" s="154"/>
      <c r="BN16" s="155" t="s">
        <v>854</v>
      </c>
      <c r="BO16" s="130" t="s">
        <v>854</v>
      </c>
      <c r="BP16" s="130"/>
      <c r="BQ16" s="116" t="s">
        <v>704</v>
      </c>
      <c r="BR16" s="116" t="s">
        <v>705</v>
      </c>
      <c r="BS16" s="132">
        <v>44983</v>
      </c>
      <c r="BT16" s="133">
        <v>100</v>
      </c>
      <c r="BU16" s="117">
        <v>44985</v>
      </c>
      <c r="BV16" s="132"/>
      <c r="BW16" s="132"/>
      <c r="BX16" s="134"/>
      <c r="BY16" s="134"/>
      <c r="BZ16" s="134"/>
      <c r="CA16" s="132"/>
      <c r="CB16" s="138"/>
      <c r="CC16" s="117"/>
      <c r="CD16" s="117"/>
      <c r="CE16" s="223"/>
      <c r="CF16" s="223"/>
      <c r="CG16" s="223"/>
      <c r="CH16" s="138"/>
      <c r="CI16" s="129" t="s">
        <v>701</v>
      </c>
      <c r="CJ16" s="117">
        <v>45006</v>
      </c>
      <c r="CK16" s="117">
        <v>45006</v>
      </c>
      <c r="CL16" s="117"/>
      <c r="CM16" s="117">
        <v>45006</v>
      </c>
      <c r="CN16" s="133">
        <v>100</v>
      </c>
      <c r="CO16" s="117">
        <v>45006</v>
      </c>
      <c r="CP16" s="117"/>
      <c r="CQ16" s="137" t="s">
        <v>706</v>
      </c>
      <c r="CR16" s="132"/>
      <c r="CS16" s="117"/>
      <c r="CT16" s="132"/>
      <c r="CU16" s="133"/>
      <c r="CV16" s="137" t="s">
        <v>4382</v>
      </c>
      <c r="CW16" s="117"/>
      <c r="CX16" s="147"/>
      <c r="CY16" s="147"/>
      <c r="CZ16" s="117">
        <v>45006</v>
      </c>
      <c r="DA16" s="117">
        <v>45006</v>
      </c>
      <c r="DB16" s="117"/>
      <c r="DC16" s="117">
        <v>45006</v>
      </c>
      <c r="DD16" s="133">
        <v>100</v>
      </c>
      <c r="DE16" s="117">
        <v>45006</v>
      </c>
      <c r="DF16" s="138"/>
      <c r="DG16" s="138">
        <v>45012</v>
      </c>
      <c r="DH16" s="139" t="s">
        <v>4383</v>
      </c>
      <c r="DI16" s="117">
        <v>45043</v>
      </c>
      <c r="DJ16" s="117">
        <v>45043</v>
      </c>
      <c r="DK16" s="117">
        <v>45043</v>
      </c>
      <c r="DL16" s="117">
        <v>45043</v>
      </c>
      <c r="DM16" s="117"/>
      <c r="DN16" s="117"/>
      <c r="DO16" s="117"/>
      <c r="DP16" s="117"/>
      <c r="DQ16" s="140"/>
      <c r="DR16" s="117"/>
      <c r="DS16" s="117"/>
      <c r="DT16" s="117"/>
      <c r="DU16" s="117"/>
      <c r="DV16" s="117"/>
      <c r="DW16" s="117"/>
      <c r="DX16" s="133"/>
      <c r="DY16" s="117"/>
      <c r="DZ16" s="117"/>
      <c r="EA16" s="117">
        <v>45034</v>
      </c>
      <c r="EB16" s="117">
        <v>45034</v>
      </c>
      <c r="EC16" s="117"/>
      <c r="ED16" s="117">
        <v>45034</v>
      </c>
      <c r="EE16" s="116">
        <v>100</v>
      </c>
      <c r="EF16" s="117">
        <v>45034</v>
      </c>
      <c r="EG16" s="117" t="s">
        <v>857</v>
      </c>
      <c r="EH16" s="117">
        <v>45034</v>
      </c>
      <c r="EI16" s="117">
        <v>45034</v>
      </c>
      <c r="EJ16" s="117">
        <v>45034</v>
      </c>
      <c r="EK16" s="117">
        <v>45035</v>
      </c>
      <c r="EL16" s="116">
        <v>60</v>
      </c>
      <c r="EM16" s="117"/>
      <c r="EN16" s="122" t="s">
        <v>857</v>
      </c>
      <c r="EO16" s="141"/>
      <c r="EP16" s="141"/>
      <c r="EQ16" s="141"/>
      <c r="ER16" s="141"/>
      <c r="ES16" s="141"/>
      <c r="ET16" s="141"/>
      <c r="EU16" s="141"/>
      <c r="EV16" s="117"/>
      <c r="EW16" s="117"/>
      <c r="EX16" s="117"/>
      <c r="EY16" s="117"/>
      <c r="EZ16" s="117"/>
      <c r="FA16" s="117"/>
      <c r="FB16" s="117"/>
      <c r="FC16" s="117">
        <v>45052</v>
      </c>
      <c r="FD16" s="117">
        <v>45052</v>
      </c>
      <c r="FE16" s="117">
        <v>45052</v>
      </c>
      <c r="FF16" s="117">
        <v>45053</v>
      </c>
      <c r="FG16" s="133">
        <v>70</v>
      </c>
      <c r="FH16" s="133"/>
      <c r="FI16" s="117"/>
      <c r="FJ16" s="142"/>
      <c r="FK16" s="142"/>
      <c r="FL16" s="143">
        <v>243347</v>
      </c>
      <c r="FM16" s="143">
        <v>243347</v>
      </c>
      <c r="FN16" s="139" t="s">
        <v>708</v>
      </c>
      <c r="FO16" s="142"/>
      <c r="FP16" s="142"/>
      <c r="FQ16" s="143">
        <v>243347</v>
      </c>
      <c r="FR16" s="143">
        <v>243347</v>
      </c>
      <c r="FS16" s="139" t="s">
        <v>708</v>
      </c>
    </row>
    <row r="17" spans="1:175" ht="20.100000000000001" customHeight="1" x14ac:dyDescent="0.5">
      <c r="A17" s="109">
        <v>16</v>
      </c>
      <c r="B17" s="109" t="s">
        <v>674</v>
      </c>
      <c r="C17" s="109">
        <v>16</v>
      </c>
      <c r="D17" s="110" t="s">
        <v>675</v>
      </c>
      <c r="E17" s="110" t="s">
        <v>676</v>
      </c>
      <c r="F17" s="110" t="s">
        <v>677</v>
      </c>
      <c r="G17" s="111" t="s">
        <v>21</v>
      </c>
      <c r="H17" s="110" t="s">
        <v>858</v>
      </c>
      <c r="I17" s="110" t="s">
        <v>859</v>
      </c>
      <c r="J17" s="110"/>
      <c r="K17" s="111" t="s">
        <v>860</v>
      </c>
      <c r="L17" s="111"/>
      <c r="M17" s="111"/>
      <c r="N17" s="111" t="s">
        <v>682</v>
      </c>
      <c r="O17" s="111" t="s">
        <v>861</v>
      </c>
      <c r="P17" s="113">
        <v>13.836148920966201</v>
      </c>
      <c r="Q17" s="113">
        <v>100.59839860605599</v>
      </c>
      <c r="R17" s="114"/>
      <c r="S17" s="114"/>
      <c r="T17" s="115"/>
      <c r="U17" s="115"/>
      <c r="V17" s="115"/>
      <c r="W17" s="115" t="s">
        <v>862</v>
      </c>
      <c r="X17" s="115"/>
      <c r="Y17" s="115"/>
      <c r="Z17" s="181"/>
      <c r="AA17" s="181"/>
      <c r="AB17" s="115"/>
      <c r="AC17" s="211"/>
      <c r="AD17" s="116" t="s">
        <v>688</v>
      </c>
      <c r="AE17" s="116" t="s">
        <v>689</v>
      </c>
      <c r="AF17" s="117">
        <v>44984</v>
      </c>
      <c r="AG17" s="132">
        <v>44984</v>
      </c>
      <c r="AH17" s="168" t="s">
        <v>764</v>
      </c>
      <c r="AI17" s="168" t="s">
        <v>764</v>
      </c>
      <c r="AJ17" s="146">
        <v>7</v>
      </c>
      <c r="AK17" s="146">
        <v>8</v>
      </c>
      <c r="AL17" s="146">
        <v>3.8</v>
      </c>
      <c r="AM17" s="146">
        <v>56</v>
      </c>
      <c r="AN17" s="147">
        <v>1</v>
      </c>
      <c r="AO17" s="147">
        <v>1</v>
      </c>
      <c r="AP17" s="116"/>
      <c r="AQ17" s="147" t="s">
        <v>863</v>
      </c>
      <c r="AR17" s="147">
        <v>3</v>
      </c>
      <c r="AS17" s="147"/>
      <c r="AT17" s="122"/>
      <c r="AU17" s="148" t="s">
        <v>864</v>
      </c>
      <c r="AV17" s="149" t="s">
        <v>696</v>
      </c>
      <c r="AW17" s="150"/>
      <c r="AX17" s="149"/>
      <c r="AY17" s="149"/>
      <c r="AZ17" s="149"/>
      <c r="BA17" s="147" t="s">
        <v>697</v>
      </c>
      <c r="BB17" s="149"/>
      <c r="BC17" s="149"/>
      <c r="BD17" s="150"/>
      <c r="BE17" s="150"/>
      <c r="BF17" s="150"/>
      <c r="BG17" s="151"/>
      <c r="BH17" s="151"/>
      <c r="BI17" s="151"/>
      <c r="BJ17" s="152"/>
      <c r="BK17" s="152"/>
      <c r="BL17" s="153"/>
      <c r="BM17" s="154" t="s">
        <v>865</v>
      </c>
      <c r="BN17" s="155" t="s">
        <v>861</v>
      </c>
      <c r="BO17" s="155" t="s">
        <v>861</v>
      </c>
      <c r="BP17" s="130" t="s">
        <v>866</v>
      </c>
      <c r="BQ17" s="116" t="s">
        <v>704</v>
      </c>
      <c r="BR17" s="116" t="s">
        <v>705</v>
      </c>
      <c r="BS17" s="132">
        <v>44984</v>
      </c>
      <c r="BT17" s="133">
        <v>100</v>
      </c>
      <c r="BU17" s="132">
        <v>44984</v>
      </c>
      <c r="BV17" s="132"/>
      <c r="BW17" s="132"/>
      <c r="BX17" s="134"/>
      <c r="BY17" s="134"/>
      <c r="BZ17" s="135" t="s">
        <v>867</v>
      </c>
      <c r="CA17" s="132"/>
      <c r="CB17" s="171"/>
      <c r="CC17" s="172"/>
      <c r="CD17" s="172"/>
      <c r="CE17" s="173"/>
      <c r="CF17" s="173"/>
      <c r="CG17" s="173"/>
      <c r="CH17" s="171"/>
      <c r="CI17" s="129" t="s">
        <v>701</v>
      </c>
      <c r="CJ17" s="117">
        <v>44999</v>
      </c>
      <c r="CK17" s="117">
        <v>44999</v>
      </c>
      <c r="CL17" s="117"/>
      <c r="CM17" s="117">
        <v>44999</v>
      </c>
      <c r="CN17" s="133">
        <v>100</v>
      </c>
      <c r="CO17" s="117">
        <v>44999</v>
      </c>
      <c r="CP17" s="117"/>
      <c r="CQ17" s="164">
        <v>45041</v>
      </c>
      <c r="CR17" s="164">
        <v>45041</v>
      </c>
      <c r="CS17" s="164"/>
      <c r="CT17" s="164">
        <v>45041</v>
      </c>
      <c r="CU17" s="165">
        <v>100</v>
      </c>
      <c r="CV17" s="164">
        <v>45041</v>
      </c>
      <c r="CW17" s="117" t="s">
        <v>868</v>
      </c>
      <c r="CX17" s="147"/>
      <c r="CY17" s="147"/>
      <c r="CZ17" s="117">
        <v>44998</v>
      </c>
      <c r="DA17" s="117">
        <v>44999</v>
      </c>
      <c r="DB17" s="117"/>
      <c r="DC17" s="117">
        <v>45000</v>
      </c>
      <c r="DD17" s="133">
        <v>100</v>
      </c>
      <c r="DE17" s="117">
        <v>45012</v>
      </c>
      <c r="DF17" s="138"/>
      <c r="DG17" s="138">
        <v>45012</v>
      </c>
      <c r="DH17" s="139" t="s">
        <v>4383</v>
      </c>
      <c r="DI17" s="117">
        <v>45042</v>
      </c>
      <c r="DJ17" s="117">
        <v>45042</v>
      </c>
      <c r="DK17" s="117">
        <v>45042</v>
      </c>
      <c r="DL17" s="117">
        <v>45042</v>
      </c>
      <c r="DM17" s="117"/>
      <c r="DN17" s="117"/>
      <c r="DO17" s="117"/>
      <c r="DP17" s="117"/>
      <c r="DQ17" s="140"/>
      <c r="DR17" s="117"/>
      <c r="DS17" s="117"/>
      <c r="DT17" s="117">
        <v>45045</v>
      </c>
      <c r="DU17" s="117">
        <v>45045</v>
      </c>
      <c r="DV17" s="117"/>
      <c r="DW17" s="117">
        <v>45045</v>
      </c>
      <c r="DX17" s="133">
        <v>100</v>
      </c>
      <c r="DY17" s="117">
        <v>45045</v>
      </c>
      <c r="DZ17" s="117"/>
      <c r="EA17" s="117">
        <v>45026</v>
      </c>
      <c r="EB17" s="117">
        <v>45026</v>
      </c>
      <c r="EC17" s="117"/>
      <c r="ED17" s="117">
        <v>45026</v>
      </c>
      <c r="EE17" s="116">
        <v>100</v>
      </c>
      <c r="EF17" s="117">
        <v>45026</v>
      </c>
      <c r="EG17" s="117" t="s">
        <v>869</v>
      </c>
      <c r="EH17" s="117">
        <v>45026</v>
      </c>
      <c r="EI17" s="117">
        <v>45026</v>
      </c>
      <c r="EJ17" s="117">
        <v>45026</v>
      </c>
      <c r="EK17" s="117">
        <v>45027</v>
      </c>
      <c r="EL17" s="116">
        <v>60</v>
      </c>
      <c r="EM17" s="117"/>
      <c r="EN17" s="122" t="s">
        <v>869</v>
      </c>
      <c r="EO17" s="141"/>
      <c r="EP17" s="141"/>
      <c r="EQ17" s="141"/>
      <c r="ER17" s="141"/>
      <c r="ES17" s="141"/>
      <c r="ET17" s="141"/>
      <c r="EU17" s="141"/>
      <c r="EV17" s="117"/>
      <c r="EW17" s="117"/>
      <c r="EX17" s="117"/>
      <c r="EY17" s="117"/>
      <c r="EZ17" s="117"/>
      <c r="FA17" s="117"/>
      <c r="FB17" s="117"/>
      <c r="FC17" s="117">
        <v>45046</v>
      </c>
      <c r="FD17" s="117">
        <v>45046</v>
      </c>
      <c r="FE17" s="117">
        <v>45046</v>
      </c>
      <c r="FF17" s="117">
        <v>45047</v>
      </c>
      <c r="FG17" s="133">
        <v>50</v>
      </c>
      <c r="FH17" s="133"/>
      <c r="FI17" s="138" t="s">
        <v>4386</v>
      </c>
      <c r="FJ17" s="142"/>
      <c r="FK17" s="142"/>
      <c r="FL17" s="143"/>
      <c r="FM17" s="143"/>
      <c r="FN17" s="139"/>
      <c r="FO17" s="142"/>
      <c r="FP17" s="142"/>
      <c r="FQ17" s="143"/>
      <c r="FR17" s="143"/>
      <c r="FS17" s="139"/>
    </row>
    <row r="18" spans="1:175" ht="20.100000000000001" customHeight="1" x14ac:dyDescent="0.5">
      <c r="A18" s="109">
        <v>17</v>
      </c>
      <c r="B18" s="109" t="s">
        <v>674</v>
      </c>
      <c r="C18" s="109">
        <v>17</v>
      </c>
      <c r="D18" s="110" t="s">
        <v>675</v>
      </c>
      <c r="E18" s="110" t="s">
        <v>676</v>
      </c>
      <c r="F18" s="110" t="s">
        <v>677</v>
      </c>
      <c r="G18" s="111" t="s">
        <v>21</v>
      </c>
      <c r="H18" s="110" t="s">
        <v>870</v>
      </c>
      <c r="I18" s="110" t="s">
        <v>871</v>
      </c>
      <c r="J18" s="110"/>
      <c r="K18" s="111" t="s">
        <v>872</v>
      </c>
      <c r="L18" s="111" t="s">
        <v>873</v>
      </c>
      <c r="M18" s="111"/>
      <c r="N18" s="111" t="s">
        <v>682</v>
      </c>
      <c r="O18" s="112" t="s">
        <v>875</v>
      </c>
      <c r="P18" s="113">
        <v>13.735536178422</v>
      </c>
      <c r="Q18" s="113">
        <v>100.51394629646499</v>
      </c>
      <c r="R18" s="114" t="s">
        <v>876</v>
      </c>
      <c r="S18" s="114" t="s">
        <v>877</v>
      </c>
      <c r="T18" s="115" t="s">
        <v>878</v>
      </c>
      <c r="U18" s="115" t="s">
        <v>879</v>
      </c>
      <c r="V18" s="115"/>
      <c r="W18" s="115" t="s">
        <v>880</v>
      </c>
      <c r="X18" s="115"/>
      <c r="Y18" s="115"/>
      <c r="Z18" s="181"/>
      <c r="AA18" s="181"/>
      <c r="AB18" s="115"/>
      <c r="AC18" s="211"/>
      <c r="AD18" s="116" t="s">
        <v>688</v>
      </c>
      <c r="AE18" s="116" t="s">
        <v>689</v>
      </c>
      <c r="AF18" s="117" t="s">
        <v>690</v>
      </c>
      <c r="AG18" s="132">
        <v>44978</v>
      </c>
      <c r="AH18" s="168" t="s">
        <v>764</v>
      </c>
      <c r="AI18" s="168" t="s">
        <v>764</v>
      </c>
      <c r="AJ18" s="145">
        <v>3.7</v>
      </c>
      <c r="AK18" s="146">
        <v>13.7</v>
      </c>
      <c r="AL18" s="146">
        <v>2.67</v>
      </c>
      <c r="AM18" s="146">
        <v>50.69</v>
      </c>
      <c r="AN18" s="224">
        <v>4</v>
      </c>
      <c r="AO18" s="147">
        <v>6</v>
      </c>
      <c r="AP18" s="116" t="s">
        <v>881</v>
      </c>
      <c r="AQ18" s="147" t="s">
        <v>882</v>
      </c>
      <c r="AR18" s="147">
        <v>3</v>
      </c>
      <c r="AS18" s="147"/>
      <c r="AT18" s="122">
        <v>44978</v>
      </c>
      <c r="AU18" s="142" t="s">
        <v>817</v>
      </c>
      <c r="AV18" s="149" t="s">
        <v>696</v>
      </c>
      <c r="AW18" s="150"/>
      <c r="AX18" s="149"/>
      <c r="AY18" s="149"/>
      <c r="AZ18" s="149"/>
      <c r="BA18" s="147" t="s">
        <v>697</v>
      </c>
      <c r="BB18" s="147" t="s">
        <v>697</v>
      </c>
      <c r="BC18" s="149"/>
      <c r="BD18" s="150" t="s">
        <v>698</v>
      </c>
      <c r="BE18" s="150"/>
      <c r="BF18" s="150"/>
      <c r="BG18" s="151" t="s">
        <v>699</v>
      </c>
      <c r="BH18" s="151" t="s">
        <v>700</v>
      </c>
      <c r="BI18" s="215" t="s">
        <v>701</v>
      </c>
      <c r="BJ18" s="152"/>
      <c r="BK18" s="152"/>
      <c r="BL18" s="153"/>
      <c r="BM18" s="154"/>
      <c r="BN18" s="155" t="s">
        <v>875</v>
      </c>
      <c r="BO18" s="131" t="s">
        <v>874</v>
      </c>
      <c r="BP18" s="131" t="s">
        <v>703</v>
      </c>
      <c r="BQ18" s="116" t="s">
        <v>704</v>
      </c>
      <c r="BR18" s="116" t="s">
        <v>705</v>
      </c>
      <c r="BS18" s="132">
        <v>44978</v>
      </c>
      <c r="BT18" s="133">
        <v>100</v>
      </c>
      <c r="BU18" s="132">
        <v>44978</v>
      </c>
      <c r="BV18" s="132"/>
      <c r="BW18" s="132"/>
      <c r="BX18" s="134"/>
      <c r="BY18" s="134"/>
      <c r="BZ18" s="134"/>
      <c r="CA18" s="132"/>
      <c r="CB18" s="135"/>
      <c r="CC18" s="132"/>
      <c r="CD18" s="132"/>
      <c r="CE18" s="136"/>
      <c r="CF18" s="136"/>
      <c r="CG18" s="136"/>
      <c r="CH18" s="135"/>
      <c r="CI18" s="129" t="s">
        <v>701</v>
      </c>
      <c r="CJ18" s="117">
        <v>45009</v>
      </c>
      <c r="CK18" s="117">
        <v>45009</v>
      </c>
      <c r="CL18" s="117"/>
      <c r="CM18" s="117">
        <v>45009</v>
      </c>
      <c r="CN18" s="133">
        <v>100</v>
      </c>
      <c r="CO18" s="117">
        <v>45009</v>
      </c>
      <c r="CP18" s="117"/>
      <c r="CQ18" s="137" t="s">
        <v>706</v>
      </c>
      <c r="CR18" s="132"/>
      <c r="CS18" s="117"/>
      <c r="CT18" s="132"/>
      <c r="CU18" s="133"/>
      <c r="CV18" s="137" t="s">
        <v>4382</v>
      </c>
      <c r="CW18" s="117"/>
      <c r="CX18" s="147"/>
      <c r="CY18" s="147"/>
      <c r="CZ18" s="117">
        <v>45009</v>
      </c>
      <c r="DA18" s="117">
        <v>45009</v>
      </c>
      <c r="DB18" s="117"/>
      <c r="DC18" s="117">
        <v>45012</v>
      </c>
      <c r="DD18" s="133">
        <v>100</v>
      </c>
      <c r="DE18" s="117">
        <v>45012</v>
      </c>
      <c r="DF18" s="174"/>
      <c r="DG18" s="138">
        <v>45012</v>
      </c>
      <c r="DH18" s="139" t="s">
        <v>4383</v>
      </c>
      <c r="DI18" s="117">
        <v>45040</v>
      </c>
      <c r="DJ18" s="117">
        <v>45040</v>
      </c>
      <c r="DK18" s="117">
        <v>45040</v>
      </c>
      <c r="DL18" s="117">
        <v>45040</v>
      </c>
      <c r="DM18" s="117"/>
      <c r="DN18" s="117"/>
      <c r="DO18" s="117"/>
      <c r="DP18" s="117"/>
      <c r="DQ18" s="140"/>
      <c r="DR18" s="117"/>
      <c r="DS18" s="117"/>
      <c r="DT18" s="117"/>
      <c r="DU18" s="117"/>
      <c r="DV18" s="117"/>
      <c r="DW18" s="117"/>
      <c r="DX18" s="133"/>
      <c r="DY18" s="117"/>
      <c r="DZ18" s="117"/>
      <c r="EA18" s="117">
        <v>45033</v>
      </c>
      <c r="EB18" s="117">
        <v>45033</v>
      </c>
      <c r="EC18" s="117"/>
      <c r="ED18" s="117">
        <v>45033</v>
      </c>
      <c r="EE18" s="116">
        <v>100</v>
      </c>
      <c r="EF18" s="117">
        <v>45033</v>
      </c>
      <c r="EG18" s="117" t="s">
        <v>740</v>
      </c>
      <c r="EH18" s="117">
        <v>45033</v>
      </c>
      <c r="EI18" s="117">
        <v>45033</v>
      </c>
      <c r="EJ18" s="117"/>
      <c r="EK18" s="117">
        <v>45033</v>
      </c>
      <c r="EL18" s="116">
        <v>100</v>
      </c>
      <c r="EM18" s="117">
        <v>45033</v>
      </c>
      <c r="EN18" s="122" t="s">
        <v>740</v>
      </c>
      <c r="EO18" s="141"/>
      <c r="EP18" s="141"/>
      <c r="EQ18" s="141"/>
      <c r="ER18" s="141"/>
      <c r="ES18" s="141"/>
      <c r="ET18" s="141"/>
      <c r="EU18" s="141"/>
      <c r="EV18" s="117"/>
      <c r="EW18" s="117"/>
      <c r="EX18" s="117"/>
      <c r="EY18" s="117"/>
      <c r="EZ18" s="117"/>
      <c r="FA18" s="117"/>
      <c r="FB18" s="117"/>
      <c r="FC18" s="117">
        <v>45049</v>
      </c>
      <c r="FD18" s="117">
        <v>45049</v>
      </c>
      <c r="FE18" s="117">
        <v>45049</v>
      </c>
      <c r="FF18" s="117">
        <v>45050</v>
      </c>
      <c r="FG18" s="133">
        <v>70</v>
      </c>
      <c r="FH18" s="133"/>
      <c r="FI18" s="117"/>
      <c r="FJ18" s="142"/>
      <c r="FK18" s="142"/>
      <c r="FL18" s="143"/>
      <c r="FM18" s="143"/>
      <c r="FN18" s="139"/>
      <c r="FO18" s="142"/>
      <c r="FP18" s="142"/>
      <c r="FQ18" s="143"/>
      <c r="FR18" s="143"/>
      <c r="FS18" s="139"/>
    </row>
    <row r="19" spans="1:175" ht="20.100000000000001" customHeight="1" x14ac:dyDescent="0.5">
      <c r="A19" s="109">
        <v>18</v>
      </c>
      <c r="B19" s="109" t="s">
        <v>674</v>
      </c>
      <c r="C19" s="109">
        <v>18</v>
      </c>
      <c r="D19" s="110" t="s">
        <v>675</v>
      </c>
      <c r="E19" s="110" t="s">
        <v>676</v>
      </c>
      <c r="F19" s="110" t="s">
        <v>677</v>
      </c>
      <c r="G19" s="111" t="s">
        <v>21</v>
      </c>
      <c r="H19" s="110" t="s">
        <v>883</v>
      </c>
      <c r="I19" s="110" t="s">
        <v>884</v>
      </c>
      <c r="J19" s="110"/>
      <c r="K19" s="111" t="s">
        <v>885</v>
      </c>
      <c r="L19" s="111"/>
      <c r="M19" s="111"/>
      <c r="N19" s="111" t="s">
        <v>682</v>
      </c>
      <c r="O19" s="112" t="s">
        <v>886</v>
      </c>
      <c r="P19" s="113">
        <v>13.6940455051071</v>
      </c>
      <c r="Q19" s="113">
        <v>100.52883531180601</v>
      </c>
      <c r="R19" s="114"/>
      <c r="S19" s="114"/>
      <c r="T19" s="115"/>
      <c r="U19" s="115"/>
      <c r="V19" s="115"/>
      <c r="W19" s="115" t="s">
        <v>887</v>
      </c>
      <c r="X19" s="115"/>
      <c r="Y19" s="115"/>
      <c r="Z19" s="181"/>
      <c r="AA19" s="181"/>
      <c r="AB19" s="115"/>
      <c r="AC19" s="211"/>
      <c r="AD19" s="116" t="s">
        <v>688</v>
      </c>
      <c r="AE19" s="116" t="s">
        <v>689</v>
      </c>
      <c r="AF19" s="117">
        <v>44980</v>
      </c>
      <c r="AG19" s="132">
        <v>44981</v>
      </c>
      <c r="AH19" s="118" t="s">
        <v>691</v>
      </c>
      <c r="AI19" s="118" t="s">
        <v>692</v>
      </c>
      <c r="AJ19" s="145">
        <v>4.9000000000000004</v>
      </c>
      <c r="AK19" s="146">
        <v>13.4</v>
      </c>
      <c r="AL19" s="146">
        <v>2.8</v>
      </c>
      <c r="AM19" s="146">
        <v>65.660000000000011</v>
      </c>
      <c r="AN19" s="147">
        <v>1</v>
      </c>
      <c r="AO19" s="147">
        <v>4</v>
      </c>
      <c r="AP19" s="116" t="s">
        <v>888</v>
      </c>
      <c r="AQ19" s="147" t="s">
        <v>752</v>
      </c>
      <c r="AR19" s="147">
        <v>1</v>
      </c>
      <c r="AS19" s="147"/>
      <c r="AT19" s="122"/>
      <c r="AU19" s="142"/>
      <c r="AV19" s="149" t="s">
        <v>725</v>
      </c>
      <c r="AW19" s="150"/>
      <c r="AX19" s="147" t="s">
        <v>889</v>
      </c>
      <c r="AY19" s="149"/>
      <c r="AZ19" s="149"/>
      <c r="BA19" s="149"/>
      <c r="BB19" s="149"/>
      <c r="BC19" s="149"/>
      <c r="BD19" s="150" t="s">
        <v>698</v>
      </c>
      <c r="BE19" s="150"/>
      <c r="BF19" s="150"/>
      <c r="BG19" s="151" t="s">
        <v>699</v>
      </c>
      <c r="BH19" s="163" t="s">
        <v>754</v>
      </c>
      <c r="BI19" s="151" t="s">
        <v>701</v>
      </c>
      <c r="BJ19" s="152"/>
      <c r="BK19" s="152"/>
      <c r="BL19" s="153"/>
      <c r="BM19" s="154"/>
      <c r="BN19" s="155" t="s">
        <v>886</v>
      </c>
      <c r="BO19" s="155" t="s">
        <v>886</v>
      </c>
      <c r="BP19" s="130" t="s">
        <v>866</v>
      </c>
      <c r="BQ19" s="116" t="s">
        <v>704</v>
      </c>
      <c r="BR19" s="116" t="s">
        <v>705</v>
      </c>
      <c r="BS19" s="132">
        <v>44984</v>
      </c>
      <c r="BT19" s="133">
        <v>100</v>
      </c>
      <c r="BU19" s="132">
        <v>44981</v>
      </c>
      <c r="BV19" s="132"/>
      <c r="BW19" s="132"/>
      <c r="BX19" s="134"/>
      <c r="BY19" s="134"/>
      <c r="BZ19" s="134"/>
      <c r="CA19" s="132"/>
      <c r="CB19" s="135"/>
      <c r="CC19" s="132"/>
      <c r="CD19" s="132"/>
      <c r="CE19" s="136"/>
      <c r="CF19" s="136"/>
      <c r="CG19" s="136"/>
      <c r="CH19" s="135"/>
      <c r="CI19" s="129" t="s">
        <v>701</v>
      </c>
      <c r="CJ19" s="117">
        <v>44993</v>
      </c>
      <c r="CK19" s="117">
        <v>44993</v>
      </c>
      <c r="CL19" s="117"/>
      <c r="CM19" s="117">
        <v>44993</v>
      </c>
      <c r="CN19" s="133">
        <v>100</v>
      </c>
      <c r="CO19" s="117">
        <v>44993</v>
      </c>
      <c r="CP19" s="117"/>
      <c r="CQ19" s="132">
        <v>45013</v>
      </c>
      <c r="CR19" s="132">
        <v>45013</v>
      </c>
      <c r="CS19" s="117"/>
      <c r="CT19" s="132">
        <v>45013</v>
      </c>
      <c r="CU19" s="133">
        <v>100</v>
      </c>
      <c r="CV19" s="132">
        <v>45013</v>
      </c>
      <c r="CW19" s="117" t="s">
        <v>727</v>
      </c>
      <c r="CX19" s="147" t="s">
        <v>889</v>
      </c>
      <c r="CY19" s="147"/>
      <c r="CZ19" s="117">
        <v>44992</v>
      </c>
      <c r="DA19" s="117">
        <v>44992</v>
      </c>
      <c r="DB19" s="117"/>
      <c r="DC19" s="117">
        <v>44992</v>
      </c>
      <c r="DD19" s="133">
        <v>100</v>
      </c>
      <c r="DE19" s="117">
        <v>44992</v>
      </c>
      <c r="DF19" s="138"/>
      <c r="DG19" s="138">
        <v>45012</v>
      </c>
      <c r="DH19" s="139" t="s">
        <v>4383</v>
      </c>
      <c r="DI19" s="117">
        <v>45041</v>
      </c>
      <c r="DJ19" s="117">
        <v>45041</v>
      </c>
      <c r="DK19" s="117">
        <v>45041</v>
      </c>
      <c r="DL19" s="117">
        <v>45041</v>
      </c>
      <c r="DM19" s="117"/>
      <c r="DN19" s="117"/>
      <c r="DO19" s="117"/>
      <c r="DP19" s="117"/>
      <c r="DQ19" s="140"/>
      <c r="DR19" s="117"/>
      <c r="DS19" s="117"/>
      <c r="DT19" s="117"/>
      <c r="DU19" s="117"/>
      <c r="DV19" s="117"/>
      <c r="DW19" s="117"/>
      <c r="DX19" s="133"/>
      <c r="DY19" s="117"/>
      <c r="DZ19" s="117"/>
      <c r="EA19" s="117">
        <v>45034</v>
      </c>
      <c r="EB19" s="117">
        <v>45034</v>
      </c>
      <c r="EC19" s="117"/>
      <c r="ED19" s="117">
        <v>45034</v>
      </c>
      <c r="EE19" s="116">
        <v>100</v>
      </c>
      <c r="EF19" s="117">
        <v>45034</v>
      </c>
      <c r="EG19" s="117" t="s">
        <v>890</v>
      </c>
      <c r="EH19" s="117">
        <v>45034</v>
      </c>
      <c r="EI19" s="117">
        <v>45034</v>
      </c>
      <c r="EJ19" s="117">
        <v>45034</v>
      </c>
      <c r="EK19" s="117">
        <v>45035</v>
      </c>
      <c r="EL19" s="116">
        <v>60</v>
      </c>
      <c r="EM19" s="117"/>
      <c r="EN19" s="122" t="s">
        <v>890</v>
      </c>
      <c r="EO19" s="141"/>
      <c r="EP19" s="141"/>
      <c r="EQ19" s="141"/>
      <c r="ER19" s="141"/>
      <c r="ES19" s="141"/>
      <c r="ET19" s="141"/>
      <c r="EU19" s="141"/>
      <c r="EV19" s="117"/>
      <c r="EW19" s="117"/>
      <c r="EX19" s="117"/>
      <c r="EY19" s="117"/>
      <c r="EZ19" s="117"/>
      <c r="FA19" s="117"/>
      <c r="FB19" s="117"/>
      <c r="FC19" s="117"/>
      <c r="FD19" s="117"/>
      <c r="FE19" s="117"/>
      <c r="FF19" s="117"/>
      <c r="FG19" s="133"/>
      <c r="FH19" s="133"/>
      <c r="FI19" s="117"/>
      <c r="FJ19" s="142"/>
      <c r="FK19" s="142"/>
      <c r="FL19" s="143">
        <v>243346</v>
      </c>
      <c r="FM19" s="143">
        <v>243346</v>
      </c>
      <c r="FN19" s="139" t="s">
        <v>708</v>
      </c>
      <c r="FO19" s="142"/>
      <c r="FP19" s="142"/>
      <c r="FQ19" s="143">
        <v>243346</v>
      </c>
      <c r="FR19" s="143">
        <v>243346</v>
      </c>
      <c r="FS19" s="157" t="s">
        <v>729</v>
      </c>
    </row>
    <row r="20" spans="1:175" ht="20.100000000000001" customHeight="1" x14ac:dyDescent="0.5">
      <c r="A20" s="109">
        <v>19</v>
      </c>
      <c r="B20" s="109" t="s">
        <v>674</v>
      </c>
      <c r="C20" s="109">
        <v>19</v>
      </c>
      <c r="D20" s="110" t="s">
        <v>675</v>
      </c>
      <c r="E20" s="110" t="s">
        <v>676</v>
      </c>
      <c r="F20" s="110" t="s">
        <v>677</v>
      </c>
      <c r="G20" s="111" t="s">
        <v>21</v>
      </c>
      <c r="H20" s="110" t="s">
        <v>891</v>
      </c>
      <c r="I20" s="110" t="s">
        <v>892</v>
      </c>
      <c r="J20" s="110"/>
      <c r="K20" s="111" t="s">
        <v>893</v>
      </c>
      <c r="L20" s="111" t="s">
        <v>894</v>
      </c>
      <c r="M20" s="111" t="s">
        <v>681</v>
      </c>
      <c r="N20" s="111" t="s">
        <v>682</v>
      </c>
      <c r="O20" s="225" t="s">
        <v>896</v>
      </c>
      <c r="P20" s="113">
        <v>13.781120410242901</v>
      </c>
      <c r="Q20" s="113">
        <v>100.48456466763</v>
      </c>
      <c r="R20" s="114" t="s">
        <v>897</v>
      </c>
      <c r="S20" s="114"/>
      <c r="T20" s="115" t="s">
        <v>898</v>
      </c>
      <c r="U20" s="115" t="s">
        <v>899</v>
      </c>
      <c r="V20" s="115"/>
      <c r="W20" s="115" t="s">
        <v>900</v>
      </c>
      <c r="X20" s="115" t="s">
        <v>895</v>
      </c>
      <c r="Y20" s="115" t="s">
        <v>4409</v>
      </c>
      <c r="Z20" s="181">
        <v>13.906597945081399</v>
      </c>
      <c r="AA20" s="181">
        <v>100.727812809653</v>
      </c>
      <c r="AB20" s="115" t="s">
        <v>4410</v>
      </c>
      <c r="AC20" s="211" t="s">
        <v>4411</v>
      </c>
      <c r="AD20" s="116" t="s">
        <v>688</v>
      </c>
      <c r="AE20" s="116" t="s">
        <v>689</v>
      </c>
      <c r="AF20" s="117">
        <v>44981</v>
      </c>
      <c r="AG20" s="132">
        <v>44980</v>
      </c>
      <c r="AH20" s="168" t="s">
        <v>764</v>
      </c>
      <c r="AI20" s="168" t="s">
        <v>764</v>
      </c>
      <c r="AJ20" s="145">
        <v>6</v>
      </c>
      <c r="AK20" s="146">
        <v>8</v>
      </c>
      <c r="AL20" s="146">
        <v>3.35</v>
      </c>
      <c r="AM20" s="146">
        <v>48</v>
      </c>
      <c r="AN20" s="147">
        <v>1</v>
      </c>
      <c r="AO20" s="147">
        <v>3</v>
      </c>
      <c r="AP20" s="116" t="s">
        <v>816</v>
      </c>
      <c r="AQ20" s="147" t="s">
        <v>882</v>
      </c>
      <c r="AR20" s="147">
        <v>3</v>
      </c>
      <c r="AS20" s="147"/>
      <c r="AT20" s="122">
        <v>44980</v>
      </c>
      <c r="AU20" s="148" t="s">
        <v>817</v>
      </c>
      <c r="AV20" s="149" t="s">
        <v>696</v>
      </c>
      <c r="AW20" s="150"/>
      <c r="AX20" s="149"/>
      <c r="AY20" s="149"/>
      <c r="AZ20" s="149"/>
      <c r="BA20" s="147" t="s">
        <v>901</v>
      </c>
      <c r="BB20" s="147" t="s">
        <v>902</v>
      </c>
      <c r="BC20" s="149"/>
      <c r="BD20" s="150" t="s">
        <v>698</v>
      </c>
      <c r="BE20" s="150"/>
      <c r="BF20" s="150"/>
      <c r="BG20" s="151" t="s">
        <v>699</v>
      </c>
      <c r="BH20" s="151" t="s">
        <v>700</v>
      </c>
      <c r="BI20" s="215" t="s">
        <v>701</v>
      </c>
      <c r="BJ20" s="152"/>
      <c r="BK20" s="152"/>
      <c r="BL20" s="170" t="s">
        <v>903</v>
      </c>
      <c r="BM20" s="154"/>
      <c r="BN20" s="155" t="s">
        <v>904</v>
      </c>
      <c r="BO20" s="226" t="s">
        <v>4412</v>
      </c>
      <c r="BP20" s="196" t="s">
        <v>795</v>
      </c>
      <c r="BQ20" s="116" t="s">
        <v>704</v>
      </c>
      <c r="BR20" s="116" t="s">
        <v>705</v>
      </c>
      <c r="BS20" s="132">
        <v>44980</v>
      </c>
      <c r="BT20" s="133">
        <v>100</v>
      </c>
      <c r="BU20" s="199" t="s">
        <v>616</v>
      </c>
      <c r="BV20" s="132"/>
      <c r="BW20" s="132"/>
      <c r="BX20" s="134" t="s">
        <v>616</v>
      </c>
      <c r="BY20" s="134" t="s">
        <v>616</v>
      </c>
      <c r="BZ20" s="134"/>
      <c r="CA20" s="132"/>
      <c r="CB20" s="216" t="s">
        <v>895</v>
      </c>
      <c r="CC20" s="202" t="s">
        <v>796</v>
      </c>
      <c r="CD20" s="132"/>
      <c r="CE20" s="136"/>
      <c r="CF20" s="136"/>
      <c r="CG20" s="136"/>
      <c r="CH20" s="135"/>
      <c r="CI20" s="214" t="s">
        <v>805</v>
      </c>
      <c r="CJ20" s="116"/>
      <c r="CK20" s="117"/>
      <c r="CL20" s="117"/>
      <c r="CM20" s="117"/>
      <c r="CN20" s="133"/>
      <c r="CO20" s="117"/>
      <c r="CP20" s="117"/>
      <c r="CQ20" s="137"/>
      <c r="CR20" s="132"/>
      <c r="CS20" s="117"/>
      <c r="CT20" s="132"/>
      <c r="CU20" s="133"/>
      <c r="CV20" s="137"/>
      <c r="CW20" s="117"/>
      <c r="CX20" s="147"/>
      <c r="CY20" s="147"/>
      <c r="CZ20" s="117"/>
      <c r="DA20" s="117"/>
      <c r="DB20" s="117"/>
      <c r="DC20" s="117"/>
      <c r="DD20" s="133"/>
      <c r="DE20" s="117"/>
      <c r="DF20" s="138"/>
      <c r="DG20" s="138">
        <v>45051</v>
      </c>
      <c r="DH20" s="139" t="s">
        <v>4401</v>
      </c>
      <c r="DI20" s="117"/>
      <c r="DJ20" s="117"/>
      <c r="DK20" s="117"/>
      <c r="DL20" s="117"/>
      <c r="DM20" s="117"/>
      <c r="DN20" s="117"/>
      <c r="DO20" s="117"/>
      <c r="DP20" s="117"/>
      <c r="DQ20" s="140"/>
      <c r="DR20" s="117"/>
      <c r="DS20" s="117"/>
      <c r="DT20" s="117"/>
      <c r="DU20" s="117"/>
      <c r="DV20" s="117"/>
      <c r="DW20" s="117"/>
      <c r="DX20" s="133"/>
      <c r="DY20" s="117"/>
      <c r="DZ20" s="117"/>
      <c r="EA20" s="117"/>
      <c r="EB20" s="117"/>
      <c r="EC20" s="117"/>
      <c r="ED20" s="117"/>
      <c r="EE20" s="116"/>
      <c r="EF20" s="117"/>
      <c r="EG20" s="117"/>
      <c r="EH20" s="117"/>
      <c r="EI20" s="117"/>
      <c r="EJ20" s="117"/>
      <c r="EK20" s="117"/>
      <c r="EL20" s="133"/>
      <c r="EM20" s="117"/>
      <c r="EN20" s="122"/>
      <c r="EO20" s="141"/>
      <c r="EP20" s="141"/>
      <c r="EQ20" s="141"/>
      <c r="ER20" s="141"/>
      <c r="ES20" s="141"/>
      <c r="ET20" s="141"/>
      <c r="EU20" s="141"/>
      <c r="EV20" s="117"/>
      <c r="EW20" s="117"/>
      <c r="EX20" s="117"/>
      <c r="EY20" s="117"/>
      <c r="EZ20" s="117"/>
      <c r="FA20" s="117"/>
      <c r="FB20" s="117"/>
      <c r="FC20" s="117"/>
      <c r="FD20" s="117"/>
      <c r="FE20" s="117"/>
      <c r="FF20" s="117"/>
      <c r="FG20" s="133"/>
      <c r="FH20" s="133"/>
      <c r="FI20" s="117"/>
      <c r="FJ20" s="142"/>
      <c r="FK20" s="142"/>
      <c r="FL20" s="217"/>
      <c r="FM20" s="217"/>
      <c r="FN20" s="139"/>
      <c r="FO20" s="142"/>
      <c r="FP20" s="142"/>
      <c r="FQ20" s="217"/>
      <c r="FR20" s="217"/>
      <c r="FS20" s="139"/>
    </row>
    <row r="21" spans="1:175" s="208" customFormat="1" ht="20.100000000000001" customHeight="1" x14ac:dyDescent="0.5">
      <c r="A21" s="110">
        <v>20</v>
      </c>
      <c r="B21" s="110" t="s">
        <v>674</v>
      </c>
      <c r="C21" s="110">
        <v>20</v>
      </c>
      <c r="D21" s="110" t="s">
        <v>675</v>
      </c>
      <c r="E21" s="110" t="s">
        <v>676</v>
      </c>
      <c r="F21" s="110" t="s">
        <v>677</v>
      </c>
      <c r="G21" s="111" t="s">
        <v>21</v>
      </c>
      <c r="H21" s="110" t="s">
        <v>781</v>
      </c>
      <c r="I21" s="110" t="s">
        <v>781</v>
      </c>
      <c r="J21" s="110"/>
      <c r="K21" s="111" t="s">
        <v>905</v>
      </c>
      <c r="L21" s="111" t="s">
        <v>784</v>
      </c>
      <c r="M21" s="111" t="s">
        <v>681</v>
      </c>
      <c r="N21" s="111" t="s">
        <v>682</v>
      </c>
      <c r="O21" s="218" t="s">
        <v>906</v>
      </c>
      <c r="P21" s="176">
        <v>13.715851427713</v>
      </c>
      <c r="Q21" s="176">
        <v>100.639378796465</v>
      </c>
      <c r="R21" s="114" t="s">
        <v>907</v>
      </c>
      <c r="S21" s="114"/>
      <c r="T21" s="177" t="s">
        <v>788</v>
      </c>
      <c r="U21" s="178" t="s">
        <v>789</v>
      </c>
      <c r="V21" s="179" t="s">
        <v>790</v>
      </c>
      <c r="W21" s="180" t="s">
        <v>908</v>
      </c>
      <c r="X21" s="180"/>
      <c r="Y21" s="180"/>
      <c r="Z21" s="181"/>
      <c r="AA21" s="181"/>
      <c r="AB21" s="180"/>
      <c r="AC21" s="211"/>
      <c r="AD21" s="167" t="s">
        <v>688</v>
      </c>
      <c r="AE21" s="167" t="s">
        <v>689</v>
      </c>
      <c r="AF21" s="182">
        <v>44987</v>
      </c>
      <c r="AG21" s="183"/>
      <c r="AH21" s="139"/>
      <c r="AI21" s="139"/>
      <c r="AJ21" s="184"/>
      <c r="AK21" s="185"/>
      <c r="AL21" s="186"/>
      <c r="AM21" s="185"/>
      <c r="AN21" s="187"/>
      <c r="AO21" s="187"/>
      <c r="AP21" s="139"/>
      <c r="AQ21" s="187"/>
      <c r="AR21" s="187"/>
      <c r="AS21" s="187"/>
      <c r="AT21" s="188"/>
      <c r="AU21" s="189" t="s">
        <v>792</v>
      </c>
      <c r="AV21" s="190"/>
      <c r="AW21" s="191"/>
      <c r="AX21" s="190"/>
      <c r="AY21" s="190"/>
      <c r="AZ21" s="190"/>
      <c r="BA21" s="190"/>
      <c r="BB21" s="190"/>
      <c r="BC21" s="190"/>
      <c r="BD21" s="191"/>
      <c r="BE21" s="191"/>
      <c r="BF21" s="191"/>
      <c r="BG21" s="192"/>
      <c r="BH21" s="192"/>
      <c r="BI21" s="192"/>
      <c r="BJ21" s="193"/>
      <c r="BK21" s="194" t="s">
        <v>793</v>
      </c>
      <c r="BL21" s="155"/>
      <c r="BM21" s="195"/>
      <c r="BN21" s="155" t="s">
        <v>906</v>
      </c>
      <c r="BO21" s="130"/>
      <c r="BP21" s="196" t="s">
        <v>795</v>
      </c>
      <c r="BQ21" s="139" t="s">
        <v>704</v>
      </c>
      <c r="BR21" s="116" t="s">
        <v>705</v>
      </c>
      <c r="BS21" s="79"/>
      <c r="BT21" s="198"/>
      <c r="BU21" s="199" t="s">
        <v>616</v>
      </c>
      <c r="BV21" s="132" t="s">
        <v>614</v>
      </c>
      <c r="BW21" s="172" t="s">
        <v>614</v>
      </c>
      <c r="BX21" s="134" t="s">
        <v>616</v>
      </c>
      <c r="BY21" s="134" t="s">
        <v>616</v>
      </c>
      <c r="BZ21" s="134"/>
      <c r="CA21" s="200"/>
      <c r="CB21" s="171" t="s">
        <v>809</v>
      </c>
      <c r="CC21" s="227"/>
      <c r="CD21" s="227"/>
      <c r="CE21" s="227"/>
      <c r="CF21" s="227"/>
      <c r="CG21" s="227"/>
      <c r="CH21" s="174"/>
      <c r="CI21" s="129"/>
      <c r="CJ21" s="183"/>
      <c r="CK21" s="183"/>
      <c r="CL21" s="183"/>
      <c r="CM21" s="183"/>
      <c r="CN21" s="204"/>
      <c r="CO21" s="183"/>
      <c r="CP21" s="183"/>
      <c r="CQ21" s="137"/>
      <c r="CR21" s="200"/>
      <c r="CS21" s="183"/>
      <c r="CT21" s="200"/>
      <c r="CU21" s="204"/>
      <c r="CV21" s="137"/>
      <c r="CW21" s="183"/>
      <c r="CX21" s="147"/>
      <c r="CY21" s="147"/>
      <c r="CZ21" s="183"/>
      <c r="DA21" s="183"/>
      <c r="DB21" s="183"/>
      <c r="DC21" s="183"/>
      <c r="DD21" s="204"/>
      <c r="DE21" s="183"/>
      <c r="DF21" s="228"/>
      <c r="DG21" s="138"/>
      <c r="DH21" s="139"/>
      <c r="DI21" s="117"/>
      <c r="DJ21" s="117"/>
      <c r="DK21" s="117"/>
      <c r="DL21" s="117"/>
      <c r="DM21" s="183"/>
      <c r="DN21" s="183"/>
      <c r="DO21" s="183"/>
      <c r="DP21" s="183"/>
      <c r="DQ21" s="206"/>
      <c r="DR21" s="183"/>
      <c r="DS21" s="183"/>
      <c r="DT21" s="117"/>
      <c r="DU21" s="117"/>
      <c r="DV21" s="117"/>
      <c r="DW21" s="117"/>
      <c r="DX21" s="204"/>
      <c r="DY21" s="117"/>
      <c r="DZ21" s="183"/>
      <c r="EA21" s="183"/>
      <c r="EB21" s="183"/>
      <c r="EC21" s="183"/>
      <c r="ED21" s="183"/>
      <c r="EE21" s="139"/>
      <c r="EF21" s="183"/>
      <c r="EG21" s="183"/>
      <c r="EH21" s="117"/>
      <c r="EI21" s="117"/>
      <c r="EJ21" s="117"/>
      <c r="EK21" s="117"/>
      <c r="EL21" s="204"/>
      <c r="EM21" s="117"/>
      <c r="EN21" s="122"/>
      <c r="EO21" s="207"/>
      <c r="EP21" s="207"/>
      <c r="EQ21" s="207"/>
      <c r="ER21" s="207"/>
      <c r="ES21" s="207"/>
      <c r="ET21" s="207"/>
      <c r="EU21" s="207"/>
      <c r="EV21" s="183"/>
      <c r="EW21" s="183"/>
      <c r="EX21" s="183"/>
      <c r="EY21" s="183"/>
      <c r="EZ21" s="183"/>
      <c r="FA21" s="183"/>
      <c r="FB21" s="183"/>
      <c r="FC21" s="117"/>
      <c r="FD21" s="117"/>
      <c r="FE21" s="117"/>
      <c r="FF21" s="117"/>
      <c r="FG21" s="204"/>
      <c r="FH21" s="204"/>
      <c r="FI21" s="183"/>
      <c r="FJ21" s="189"/>
      <c r="FK21" s="189"/>
      <c r="FL21" s="143"/>
      <c r="FM21" s="143"/>
      <c r="FN21" s="139"/>
      <c r="FO21" s="189"/>
      <c r="FP21" s="189"/>
      <c r="FQ21" s="143"/>
      <c r="FR21" s="143"/>
      <c r="FS21" s="139"/>
    </row>
    <row r="22" spans="1:175" ht="20.100000000000001" customHeight="1" x14ac:dyDescent="0.5">
      <c r="A22" s="109">
        <v>21</v>
      </c>
      <c r="B22" s="109" t="s">
        <v>674</v>
      </c>
      <c r="C22" s="109">
        <v>21</v>
      </c>
      <c r="D22" s="110" t="s">
        <v>675</v>
      </c>
      <c r="E22" s="110" t="s">
        <v>676</v>
      </c>
      <c r="F22" s="110" t="s">
        <v>677</v>
      </c>
      <c r="G22" s="111" t="s">
        <v>21</v>
      </c>
      <c r="H22" s="110" t="s">
        <v>909</v>
      </c>
      <c r="I22" s="110" t="s">
        <v>910</v>
      </c>
      <c r="J22" s="110"/>
      <c r="K22" s="144" t="s">
        <v>911</v>
      </c>
      <c r="L22" s="111"/>
      <c r="M22" s="111" t="s">
        <v>912</v>
      </c>
      <c r="N22" s="111" t="s">
        <v>682</v>
      </c>
      <c r="O22" s="112" t="s">
        <v>914</v>
      </c>
      <c r="P22" s="113">
        <v>13.7630417220601</v>
      </c>
      <c r="Q22" s="113">
        <v>100.489364950555</v>
      </c>
      <c r="R22" s="114" t="s">
        <v>915</v>
      </c>
      <c r="S22" s="114"/>
      <c r="T22" s="115" t="s">
        <v>916</v>
      </c>
      <c r="U22" s="115" t="s">
        <v>917</v>
      </c>
      <c r="V22" s="115"/>
      <c r="W22" s="115" t="s">
        <v>918</v>
      </c>
      <c r="X22" s="115"/>
      <c r="Y22" s="115"/>
      <c r="Z22" s="181"/>
      <c r="AA22" s="181"/>
      <c r="AB22" s="115"/>
      <c r="AC22" s="211"/>
      <c r="AD22" s="166" t="s">
        <v>688</v>
      </c>
      <c r="AE22" s="166" t="s">
        <v>689</v>
      </c>
      <c r="AF22" s="117">
        <v>44981</v>
      </c>
      <c r="AG22" s="132">
        <v>44980</v>
      </c>
      <c r="AH22" s="168" t="s">
        <v>764</v>
      </c>
      <c r="AI22" s="168" t="s">
        <v>764</v>
      </c>
      <c r="AJ22" s="145">
        <v>7.6</v>
      </c>
      <c r="AK22" s="146">
        <v>12</v>
      </c>
      <c r="AL22" s="146">
        <v>3.4</v>
      </c>
      <c r="AM22" s="146">
        <v>91.199999999999989</v>
      </c>
      <c r="AN22" s="147">
        <v>2</v>
      </c>
      <c r="AO22" s="147">
        <v>5</v>
      </c>
      <c r="AP22" s="116" t="s">
        <v>919</v>
      </c>
      <c r="AQ22" s="147" t="s">
        <v>694</v>
      </c>
      <c r="AR22" s="147">
        <v>3</v>
      </c>
      <c r="AS22" s="147"/>
      <c r="AT22" s="122">
        <v>44981</v>
      </c>
      <c r="AU22" s="148" t="s">
        <v>817</v>
      </c>
      <c r="AV22" s="149" t="s">
        <v>696</v>
      </c>
      <c r="AW22" s="150" t="s">
        <v>849</v>
      </c>
      <c r="AX22" s="149"/>
      <c r="AY22" s="149"/>
      <c r="AZ22" s="149"/>
      <c r="BA22" s="149"/>
      <c r="BB22" s="149"/>
      <c r="BC22" s="149"/>
      <c r="BD22" s="150" t="s">
        <v>698</v>
      </c>
      <c r="BE22" s="150"/>
      <c r="BF22" s="150"/>
      <c r="BG22" s="151" t="s">
        <v>699</v>
      </c>
      <c r="BH22" s="151" t="s">
        <v>700</v>
      </c>
      <c r="BI22" s="215" t="s">
        <v>701</v>
      </c>
      <c r="BJ22" s="152"/>
      <c r="BK22" s="152"/>
      <c r="BL22" s="170" t="s">
        <v>920</v>
      </c>
      <c r="BM22" s="154"/>
      <c r="BN22" s="155" t="s">
        <v>921</v>
      </c>
      <c r="BO22" s="131" t="s">
        <v>913</v>
      </c>
      <c r="BP22" s="131" t="s">
        <v>703</v>
      </c>
      <c r="BQ22" s="116" t="s">
        <v>704</v>
      </c>
      <c r="BR22" s="116" t="s">
        <v>705</v>
      </c>
      <c r="BS22" s="132">
        <v>44985</v>
      </c>
      <c r="BT22" s="133">
        <v>100</v>
      </c>
      <c r="BU22" s="132">
        <v>44980</v>
      </c>
      <c r="BV22" s="132"/>
      <c r="BW22" s="132"/>
      <c r="BX22" s="134"/>
      <c r="BY22" s="134"/>
      <c r="BZ22" s="134"/>
      <c r="CA22" s="132"/>
      <c r="CB22" s="135"/>
      <c r="CC22" s="132"/>
      <c r="CD22" s="132"/>
      <c r="CE22" s="136"/>
      <c r="CF22" s="136"/>
      <c r="CG22" s="136"/>
      <c r="CH22" s="135"/>
      <c r="CI22" s="129" t="s">
        <v>701</v>
      </c>
      <c r="CJ22" s="117">
        <v>45008</v>
      </c>
      <c r="CK22" s="117">
        <v>45008</v>
      </c>
      <c r="CL22" s="117"/>
      <c r="CM22" s="117">
        <v>45008</v>
      </c>
      <c r="CN22" s="133">
        <v>100</v>
      </c>
      <c r="CO22" s="117">
        <v>45008</v>
      </c>
      <c r="CP22" s="117"/>
      <c r="CQ22" s="132">
        <v>45011</v>
      </c>
      <c r="CR22" s="132">
        <v>45011</v>
      </c>
      <c r="CS22" s="117"/>
      <c r="CT22" s="132">
        <v>45011</v>
      </c>
      <c r="CU22" s="133">
        <v>100</v>
      </c>
      <c r="CV22" s="132">
        <v>45011</v>
      </c>
      <c r="CW22" s="117"/>
      <c r="CX22" s="147"/>
      <c r="CY22" s="147"/>
      <c r="CZ22" s="117">
        <v>45008</v>
      </c>
      <c r="DA22" s="117">
        <v>45008</v>
      </c>
      <c r="DB22" s="117"/>
      <c r="DC22" s="117">
        <v>45015</v>
      </c>
      <c r="DD22" s="133">
        <v>100</v>
      </c>
      <c r="DE22" s="117">
        <v>45015</v>
      </c>
      <c r="DF22" s="138"/>
      <c r="DG22" s="138">
        <v>45012</v>
      </c>
      <c r="DH22" s="139" t="s">
        <v>4383</v>
      </c>
      <c r="DI22" s="117">
        <v>45035</v>
      </c>
      <c r="DJ22" s="117">
        <v>45035</v>
      </c>
      <c r="DK22" s="117">
        <v>45035</v>
      </c>
      <c r="DL22" s="117">
        <v>45035</v>
      </c>
      <c r="DM22" s="117"/>
      <c r="DN22" s="117"/>
      <c r="DO22" s="117"/>
      <c r="DP22" s="117"/>
      <c r="DQ22" s="140"/>
      <c r="DR22" s="117"/>
      <c r="DS22" s="117"/>
      <c r="DT22" s="117">
        <v>45052</v>
      </c>
      <c r="DU22" s="117">
        <v>45052</v>
      </c>
      <c r="DV22" s="117"/>
      <c r="DW22" s="117">
        <v>45052</v>
      </c>
      <c r="DX22" s="133">
        <v>100</v>
      </c>
      <c r="DY22" s="117">
        <v>45052</v>
      </c>
      <c r="DZ22" s="117"/>
      <c r="EA22" s="117">
        <v>45034</v>
      </c>
      <c r="EB22" s="117">
        <v>45034</v>
      </c>
      <c r="EC22" s="117"/>
      <c r="ED22" s="117">
        <v>45034</v>
      </c>
      <c r="EE22" s="116">
        <v>100</v>
      </c>
      <c r="EF22" s="117">
        <v>45034</v>
      </c>
      <c r="EG22" s="117" t="s">
        <v>780</v>
      </c>
      <c r="EH22" s="117">
        <v>45034</v>
      </c>
      <c r="EI22" s="117">
        <v>45034</v>
      </c>
      <c r="EJ22" s="117">
        <v>45034</v>
      </c>
      <c r="EK22" s="117">
        <v>45035</v>
      </c>
      <c r="EL22" s="116">
        <v>60</v>
      </c>
      <c r="EM22" s="117"/>
      <c r="EN22" s="122" t="s">
        <v>780</v>
      </c>
      <c r="EO22" s="141"/>
      <c r="EP22" s="141"/>
      <c r="EQ22" s="141"/>
      <c r="ER22" s="141"/>
      <c r="ES22" s="141"/>
      <c r="ET22" s="141"/>
      <c r="EU22" s="141"/>
      <c r="EV22" s="117"/>
      <c r="EW22" s="117"/>
      <c r="EX22" s="117"/>
      <c r="EY22" s="117"/>
      <c r="EZ22" s="117"/>
      <c r="FA22" s="117"/>
      <c r="FB22" s="117"/>
      <c r="FC22" s="117">
        <v>45049</v>
      </c>
      <c r="FD22" s="117">
        <v>45049</v>
      </c>
      <c r="FE22" s="117">
        <v>45049</v>
      </c>
      <c r="FF22" s="117">
        <v>45050</v>
      </c>
      <c r="FG22" s="133">
        <v>70</v>
      </c>
      <c r="FH22" s="133"/>
      <c r="FI22" s="117"/>
      <c r="FJ22" s="142"/>
      <c r="FK22" s="142"/>
      <c r="FL22" s="143">
        <v>243346</v>
      </c>
      <c r="FM22" s="143">
        <v>243346</v>
      </c>
      <c r="FN22" s="139" t="s">
        <v>708</v>
      </c>
      <c r="FO22" s="142"/>
      <c r="FP22" s="142"/>
      <c r="FQ22" s="143">
        <v>243346</v>
      </c>
      <c r="FR22" s="143">
        <v>243346</v>
      </c>
      <c r="FS22" s="157" t="s">
        <v>729</v>
      </c>
    </row>
    <row r="23" spans="1:175" ht="20.100000000000001" customHeight="1" x14ac:dyDescent="0.5">
      <c r="A23" s="109">
        <v>22</v>
      </c>
      <c r="B23" s="109" t="s">
        <v>674</v>
      </c>
      <c r="C23" s="109">
        <v>22</v>
      </c>
      <c r="D23" s="110" t="s">
        <v>675</v>
      </c>
      <c r="E23" s="110" t="s">
        <v>676</v>
      </c>
      <c r="F23" s="110" t="s">
        <v>677</v>
      </c>
      <c r="G23" s="111" t="s">
        <v>21</v>
      </c>
      <c r="H23" s="110" t="s">
        <v>891</v>
      </c>
      <c r="I23" s="110" t="s">
        <v>922</v>
      </c>
      <c r="J23" s="110"/>
      <c r="K23" s="111" t="s">
        <v>923</v>
      </c>
      <c r="L23" s="111"/>
      <c r="M23" s="111" t="s">
        <v>924</v>
      </c>
      <c r="N23" s="111" t="s">
        <v>682</v>
      </c>
      <c r="O23" s="112" t="s">
        <v>925</v>
      </c>
      <c r="P23" s="113">
        <v>13.7954648607381</v>
      </c>
      <c r="Q23" s="113">
        <v>100.511267416398</v>
      </c>
      <c r="R23" s="114" t="s">
        <v>926</v>
      </c>
      <c r="S23" s="114" t="s">
        <v>927</v>
      </c>
      <c r="T23" s="115"/>
      <c r="U23" s="115"/>
      <c r="V23" s="115"/>
      <c r="W23" s="115"/>
      <c r="X23" s="115"/>
      <c r="Y23" s="115"/>
      <c r="Z23" s="181"/>
      <c r="AA23" s="181"/>
      <c r="AB23" s="115"/>
      <c r="AC23" s="211"/>
      <c r="AD23" s="116" t="s">
        <v>688</v>
      </c>
      <c r="AE23" s="116" t="s">
        <v>689</v>
      </c>
      <c r="AF23" s="117">
        <v>44981</v>
      </c>
      <c r="AG23" s="132">
        <v>44980</v>
      </c>
      <c r="AH23" s="168" t="s">
        <v>764</v>
      </c>
      <c r="AI23" s="168" t="s">
        <v>764</v>
      </c>
      <c r="AJ23" s="145">
        <v>4.8</v>
      </c>
      <c r="AK23" s="146">
        <v>9.5</v>
      </c>
      <c r="AL23" s="146">
        <v>3.6</v>
      </c>
      <c r="AM23" s="146">
        <v>45.6</v>
      </c>
      <c r="AN23" s="147">
        <v>1</v>
      </c>
      <c r="AO23" s="147">
        <v>3</v>
      </c>
      <c r="AP23" s="116" t="s">
        <v>928</v>
      </c>
      <c r="AQ23" s="147" t="s">
        <v>863</v>
      </c>
      <c r="AR23" s="147">
        <v>3</v>
      </c>
      <c r="AS23" s="147"/>
      <c r="AT23" s="122">
        <v>44980</v>
      </c>
      <c r="AU23" s="148" t="s">
        <v>929</v>
      </c>
      <c r="AV23" s="149" t="s">
        <v>930</v>
      </c>
      <c r="AW23" s="150"/>
      <c r="AX23" s="147"/>
      <c r="AY23" s="147"/>
      <c r="AZ23" s="147"/>
      <c r="BA23" s="147"/>
      <c r="BB23" s="147" t="s">
        <v>697</v>
      </c>
      <c r="BC23" s="147"/>
      <c r="BD23" s="150"/>
      <c r="BE23" s="150" t="s">
        <v>931</v>
      </c>
      <c r="BF23" s="158">
        <v>2</v>
      </c>
      <c r="BG23" s="151" t="s">
        <v>699</v>
      </c>
      <c r="BH23" s="151" t="s">
        <v>700</v>
      </c>
      <c r="BI23" s="163" t="s">
        <v>701</v>
      </c>
      <c r="BJ23" s="152"/>
      <c r="BK23" s="152"/>
      <c r="BL23" s="170" t="s">
        <v>932</v>
      </c>
      <c r="BM23" s="154"/>
      <c r="BN23" s="155" t="s">
        <v>925</v>
      </c>
      <c r="BO23" s="155" t="s">
        <v>925</v>
      </c>
      <c r="BP23" s="130" t="s">
        <v>866</v>
      </c>
      <c r="BQ23" s="116" t="s">
        <v>704</v>
      </c>
      <c r="BR23" s="116" t="s">
        <v>705</v>
      </c>
      <c r="BS23" s="132">
        <v>44980</v>
      </c>
      <c r="BT23" s="133">
        <v>100</v>
      </c>
      <c r="BU23" s="132">
        <v>44980</v>
      </c>
      <c r="BV23" s="132"/>
      <c r="BW23" s="132"/>
      <c r="BX23" s="134"/>
      <c r="BY23" s="134"/>
      <c r="BZ23" s="134"/>
      <c r="CA23" s="132"/>
      <c r="CB23" s="135"/>
      <c r="CC23" s="132"/>
      <c r="CD23" s="132"/>
      <c r="CE23" s="136"/>
      <c r="CF23" s="136"/>
      <c r="CG23" s="136"/>
      <c r="CH23" s="135"/>
      <c r="CI23" s="129" t="s">
        <v>701</v>
      </c>
      <c r="CJ23" s="117">
        <v>45012</v>
      </c>
      <c r="CK23" s="117">
        <v>45012</v>
      </c>
      <c r="CL23" s="117" t="s">
        <v>933</v>
      </c>
      <c r="CM23" s="117">
        <v>45012</v>
      </c>
      <c r="CN23" s="133">
        <v>100</v>
      </c>
      <c r="CO23" s="117">
        <v>45012</v>
      </c>
      <c r="CP23" s="117"/>
      <c r="CQ23" s="132">
        <v>45019</v>
      </c>
      <c r="CR23" s="132">
        <v>45019</v>
      </c>
      <c r="CS23" s="117"/>
      <c r="CT23" s="132">
        <v>45019</v>
      </c>
      <c r="CU23" s="133">
        <v>100</v>
      </c>
      <c r="CV23" s="132">
        <v>45019</v>
      </c>
      <c r="CW23" s="117"/>
      <c r="CX23" s="147"/>
      <c r="CY23" s="147"/>
      <c r="CZ23" s="117">
        <v>45012</v>
      </c>
      <c r="DA23" s="117">
        <v>45012</v>
      </c>
      <c r="DB23" s="117"/>
      <c r="DC23" s="117">
        <v>45013</v>
      </c>
      <c r="DD23" s="133">
        <v>100</v>
      </c>
      <c r="DE23" s="117">
        <v>45013</v>
      </c>
      <c r="DF23" s="138" t="s">
        <v>934</v>
      </c>
      <c r="DG23" s="138">
        <v>45019</v>
      </c>
      <c r="DH23" s="139" t="s">
        <v>4413</v>
      </c>
      <c r="DI23" s="117">
        <v>45035</v>
      </c>
      <c r="DJ23" s="117">
        <v>45035</v>
      </c>
      <c r="DK23" s="117">
        <v>45035</v>
      </c>
      <c r="DL23" s="117">
        <v>45035</v>
      </c>
      <c r="DM23" s="117"/>
      <c r="DN23" s="117"/>
      <c r="DO23" s="117"/>
      <c r="DP23" s="117"/>
      <c r="DQ23" s="140"/>
      <c r="DR23" s="117"/>
      <c r="DS23" s="117"/>
      <c r="DT23" s="117"/>
      <c r="DU23" s="117"/>
      <c r="DV23" s="117"/>
      <c r="DW23" s="117"/>
      <c r="DX23" s="133"/>
      <c r="DY23" s="117"/>
      <c r="DZ23" s="117"/>
      <c r="EA23" s="117">
        <v>45037</v>
      </c>
      <c r="EB23" s="117">
        <v>45037</v>
      </c>
      <c r="EC23" s="117"/>
      <c r="ED23" s="117">
        <v>45037</v>
      </c>
      <c r="EE23" s="116">
        <v>100</v>
      </c>
      <c r="EF23" s="117">
        <v>45037</v>
      </c>
      <c r="EG23" s="117" t="s">
        <v>935</v>
      </c>
      <c r="EH23" s="117">
        <v>45037</v>
      </c>
      <c r="EI23" s="117">
        <v>45037</v>
      </c>
      <c r="EJ23" s="117">
        <v>45037</v>
      </c>
      <c r="EK23" s="117">
        <v>45038</v>
      </c>
      <c r="EL23" s="116">
        <v>60</v>
      </c>
      <c r="EM23" s="117"/>
      <c r="EN23" s="122" t="s">
        <v>935</v>
      </c>
      <c r="EO23" s="141"/>
      <c r="EP23" s="141"/>
      <c r="EQ23" s="141"/>
      <c r="ER23" s="141"/>
      <c r="ES23" s="141"/>
      <c r="ET23" s="141"/>
      <c r="EU23" s="141"/>
      <c r="EV23" s="117"/>
      <c r="EW23" s="117"/>
      <c r="EX23" s="117"/>
      <c r="EY23" s="117"/>
      <c r="EZ23" s="117"/>
      <c r="FA23" s="117"/>
      <c r="FB23" s="117"/>
      <c r="FC23" s="117">
        <v>45051</v>
      </c>
      <c r="FD23" s="117">
        <v>45051</v>
      </c>
      <c r="FE23" s="117">
        <v>45051</v>
      </c>
      <c r="FF23" s="117">
        <v>45052</v>
      </c>
      <c r="FG23" s="133">
        <v>20</v>
      </c>
      <c r="FH23" s="133"/>
      <c r="FI23" s="117"/>
      <c r="FJ23" s="142"/>
      <c r="FK23" s="142"/>
      <c r="FL23" s="143"/>
      <c r="FM23" s="143"/>
      <c r="FN23" s="139"/>
      <c r="FO23" s="142"/>
      <c r="FP23" s="142"/>
      <c r="FQ23" s="143"/>
      <c r="FR23" s="143"/>
      <c r="FS23" s="139"/>
    </row>
    <row r="24" spans="1:175" ht="20.100000000000001" customHeight="1" x14ac:dyDescent="0.5">
      <c r="A24" s="109">
        <v>23</v>
      </c>
      <c r="B24" s="109" t="s">
        <v>674</v>
      </c>
      <c r="C24" s="109">
        <v>23</v>
      </c>
      <c r="D24" s="110" t="s">
        <v>675</v>
      </c>
      <c r="E24" s="110" t="s">
        <v>676</v>
      </c>
      <c r="F24" s="110" t="s">
        <v>677</v>
      </c>
      <c r="G24" s="111" t="s">
        <v>21</v>
      </c>
      <c r="H24" s="110" t="s">
        <v>755</v>
      </c>
      <c r="I24" s="110" t="s">
        <v>936</v>
      </c>
      <c r="J24" s="110"/>
      <c r="K24" s="111" t="s">
        <v>937</v>
      </c>
      <c r="L24" s="111"/>
      <c r="M24" s="111" t="s">
        <v>938</v>
      </c>
      <c r="N24" s="111" t="s">
        <v>682</v>
      </c>
      <c r="O24" s="209" t="s">
        <v>940</v>
      </c>
      <c r="P24" s="113">
        <v>13.7554046005069</v>
      </c>
      <c r="Q24" s="113">
        <v>100.614491208305</v>
      </c>
      <c r="R24" s="114" t="s">
        <v>941</v>
      </c>
      <c r="S24" s="113" t="s">
        <v>942</v>
      </c>
      <c r="T24" s="115"/>
      <c r="U24" s="115"/>
      <c r="V24" s="115"/>
      <c r="W24" s="115" t="s">
        <v>943</v>
      </c>
      <c r="X24" s="115" t="s">
        <v>939</v>
      </c>
      <c r="Y24" s="115" t="s">
        <v>4414</v>
      </c>
      <c r="Z24" s="181">
        <v>13.888831775703</v>
      </c>
      <c r="AA24" s="181">
        <v>100.807235501375</v>
      </c>
      <c r="AB24" s="115" t="s">
        <v>4415</v>
      </c>
      <c r="AC24" s="211" t="s">
        <v>4416</v>
      </c>
      <c r="AD24" s="116" t="s">
        <v>688</v>
      </c>
      <c r="AE24" s="116" t="s">
        <v>689</v>
      </c>
      <c r="AF24" s="117">
        <v>44986</v>
      </c>
      <c r="AG24" s="132">
        <v>44986</v>
      </c>
      <c r="AH24" s="199" t="s">
        <v>616</v>
      </c>
      <c r="AI24" s="199" t="s">
        <v>616</v>
      </c>
      <c r="AJ24" s="145"/>
      <c r="AK24" s="146"/>
      <c r="AL24" s="212"/>
      <c r="AM24" s="146"/>
      <c r="AN24" s="147"/>
      <c r="AO24" s="147"/>
      <c r="AP24" s="116"/>
      <c r="AQ24" s="147"/>
      <c r="AR24" s="147"/>
      <c r="AS24" s="147"/>
      <c r="AT24" s="122"/>
      <c r="AU24" s="148" t="s">
        <v>804</v>
      </c>
      <c r="AV24" s="149"/>
      <c r="AW24" s="150"/>
      <c r="AX24" s="149"/>
      <c r="AY24" s="149"/>
      <c r="AZ24" s="149"/>
      <c r="BA24" s="149"/>
      <c r="BB24" s="149"/>
      <c r="BC24" s="149"/>
      <c r="BD24" s="150"/>
      <c r="BE24" s="150"/>
      <c r="BF24" s="150"/>
      <c r="BG24" s="151"/>
      <c r="BH24" s="151"/>
      <c r="BI24" s="151" t="s">
        <v>805</v>
      </c>
      <c r="BJ24" s="152"/>
      <c r="BK24" s="152"/>
      <c r="BL24" s="153"/>
      <c r="BM24" s="154"/>
      <c r="BN24" s="155" t="s">
        <v>944</v>
      </c>
      <c r="BO24" s="130" t="s">
        <v>939</v>
      </c>
      <c r="BP24" s="196" t="s">
        <v>795</v>
      </c>
      <c r="BQ24" s="116" t="s">
        <v>704</v>
      </c>
      <c r="BR24" s="116" t="s">
        <v>705</v>
      </c>
      <c r="BS24" s="132">
        <v>44986</v>
      </c>
      <c r="BT24" s="133">
        <v>100</v>
      </c>
      <c r="BU24" s="199" t="s">
        <v>616</v>
      </c>
      <c r="BV24" s="132"/>
      <c r="BW24" s="132"/>
      <c r="BX24" s="134" t="s">
        <v>616</v>
      </c>
      <c r="BY24" s="134" t="s">
        <v>616</v>
      </c>
      <c r="BZ24" s="134"/>
      <c r="CA24" s="132"/>
      <c r="CB24" s="216" t="s">
        <v>939</v>
      </c>
      <c r="CC24" s="202" t="s">
        <v>796</v>
      </c>
      <c r="CD24" s="172"/>
      <c r="CE24" s="173"/>
      <c r="CF24" s="173"/>
      <c r="CG24" s="173"/>
      <c r="CH24" s="171"/>
      <c r="CI24" s="214" t="s">
        <v>805</v>
      </c>
      <c r="CJ24" s="117">
        <v>45050</v>
      </c>
      <c r="CK24" s="117">
        <v>45050</v>
      </c>
      <c r="CL24" s="117"/>
      <c r="CM24" s="117">
        <v>45050</v>
      </c>
      <c r="CN24" s="133">
        <v>100</v>
      </c>
      <c r="CO24" s="117">
        <v>45050</v>
      </c>
      <c r="CP24" s="117"/>
      <c r="CQ24" s="137" t="s">
        <v>706</v>
      </c>
      <c r="CR24" s="132"/>
      <c r="CS24" s="117"/>
      <c r="CT24" s="132"/>
      <c r="CU24" s="133"/>
      <c r="CV24" s="137" t="s">
        <v>4382</v>
      </c>
      <c r="CW24" s="117"/>
      <c r="CX24" s="147"/>
      <c r="CY24" s="147"/>
      <c r="CZ24" s="117">
        <v>45050</v>
      </c>
      <c r="DA24" s="117">
        <v>45050</v>
      </c>
      <c r="DB24" s="117"/>
      <c r="DC24" s="117">
        <v>45050</v>
      </c>
      <c r="DD24" s="133">
        <v>100</v>
      </c>
      <c r="DE24" s="117">
        <v>45050</v>
      </c>
      <c r="DF24" s="138"/>
      <c r="DG24" s="138">
        <v>45051</v>
      </c>
      <c r="DH24" s="139" t="s">
        <v>4401</v>
      </c>
      <c r="DI24" s="117"/>
      <c r="DJ24" s="117"/>
      <c r="DK24" s="117"/>
      <c r="DL24" s="117"/>
      <c r="DM24" s="117"/>
      <c r="DN24" s="117"/>
      <c r="DO24" s="117"/>
      <c r="DP24" s="117"/>
      <c r="DQ24" s="140"/>
      <c r="DR24" s="117"/>
      <c r="DS24" s="117"/>
      <c r="DT24" s="117"/>
      <c r="DU24" s="117"/>
      <c r="DV24" s="117"/>
      <c r="DW24" s="117"/>
      <c r="DX24" s="133"/>
      <c r="DY24" s="117"/>
      <c r="DZ24" s="117"/>
      <c r="EA24" s="117"/>
      <c r="EB24" s="117"/>
      <c r="EC24" s="117"/>
      <c r="ED24" s="117"/>
      <c r="EE24" s="116"/>
      <c r="EF24" s="117"/>
      <c r="EG24" s="117"/>
      <c r="EH24" s="117"/>
      <c r="EI24" s="117"/>
      <c r="EJ24" s="117"/>
      <c r="EK24" s="117"/>
      <c r="EL24" s="133"/>
      <c r="EM24" s="117"/>
      <c r="EN24" s="122"/>
      <c r="EO24" s="141"/>
      <c r="EP24" s="141"/>
      <c r="EQ24" s="141"/>
      <c r="ER24" s="141"/>
      <c r="ES24" s="141"/>
      <c r="ET24" s="141"/>
      <c r="EU24" s="141"/>
      <c r="EV24" s="117"/>
      <c r="EW24" s="117"/>
      <c r="EX24" s="117"/>
      <c r="EY24" s="117"/>
      <c r="EZ24" s="117"/>
      <c r="FA24" s="117"/>
      <c r="FB24" s="117"/>
      <c r="FC24" s="117"/>
      <c r="FD24" s="117"/>
      <c r="FE24" s="117"/>
      <c r="FF24" s="117"/>
      <c r="FG24" s="133"/>
      <c r="FH24" s="133"/>
      <c r="FI24" s="117"/>
      <c r="FJ24" s="142"/>
      <c r="FK24" s="142"/>
      <c r="FL24" s="217"/>
      <c r="FM24" s="217"/>
      <c r="FN24" s="139"/>
      <c r="FO24" s="142"/>
      <c r="FP24" s="142"/>
      <c r="FQ24" s="217"/>
      <c r="FR24" s="217"/>
      <c r="FS24" s="139"/>
    </row>
    <row r="25" spans="1:175" ht="20.100000000000001" customHeight="1" x14ac:dyDescent="0.5">
      <c r="A25" s="109">
        <v>24</v>
      </c>
      <c r="B25" s="109" t="s">
        <v>674</v>
      </c>
      <c r="C25" s="109">
        <v>24</v>
      </c>
      <c r="D25" s="110" t="s">
        <v>675</v>
      </c>
      <c r="E25" s="110" t="s">
        <v>676</v>
      </c>
      <c r="F25" s="110" t="s">
        <v>677</v>
      </c>
      <c r="G25" s="111" t="s">
        <v>21</v>
      </c>
      <c r="H25" s="110" t="s">
        <v>945</v>
      </c>
      <c r="I25" s="110" t="s">
        <v>946</v>
      </c>
      <c r="J25" s="110"/>
      <c r="K25" s="111" t="s">
        <v>947</v>
      </c>
      <c r="L25" s="111" t="s">
        <v>948</v>
      </c>
      <c r="M25" s="111" t="s">
        <v>681</v>
      </c>
      <c r="N25" s="111" t="s">
        <v>682</v>
      </c>
      <c r="O25" s="218" t="s">
        <v>949</v>
      </c>
      <c r="P25" s="113">
        <v>13.742008146912299</v>
      </c>
      <c r="Q25" s="113">
        <v>100.51955066947799</v>
      </c>
      <c r="R25" s="114" t="s">
        <v>950</v>
      </c>
      <c r="S25" s="114"/>
      <c r="T25" s="115"/>
      <c r="U25" s="115"/>
      <c r="V25" s="115"/>
      <c r="W25" s="115" t="s">
        <v>951</v>
      </c>
      <c r="X25" s="115"/>
      <c r="Y25" s="115"/>
      <c r="Z25" s="181"/>
      <c r="AA25" s="181"/>
      <c r="AB25" s="115"/>
      <c r="AC25" s="211"/>
      <c r="AD25" s="116" t="s">
        <v>688</v>
      </c>
      <c r="AE25" s="116" t="s">
        <v>689</v>
      </c>
      <c r="AF25" s="117" t="s">
        <v>690</v>
      </c>
      <c r="AG25" s="132">
        <v>44978</v>
      </c>
      <c r="AH25" s="168" t="s">
        <v>764</v>
      </c>
      <c r="AI25" s="168" t="s">
        <v>764</v>
      </c>
      <c r="AJ25" s="145">
        <v>8</v>
      </c>
      <c r="AK25" s="146">
        <v>8</v>
      </c>
      <c r="AL25" s="146">
        <v>3.45</v>
      </c>
      <c r="AM25" s="146">
        <v>64</v>
      </c>
      <c r="AN25" s="147">
        <v>2</v>
      </c>
      <c r="AO25" s="147">
        <v>6</v>
      </c>
      <c r="AP25" s="116" t="s">
        <v>716</v>
      </c>
      <c r="AQ25" s="147" t="s">
        <v>694</v>
      </c>
      <c r="AR25" s="147">
        <v>3</v>
      </c>
      <c r="AS25" s="147"/>
      <c r="AT25" s="122">
        <v>44978</v>
      </c>
      <c r="AU25" s="142" t="s">
        <v>817</v>
      </c>
      <c r="AV25" s="149" t="s">
        <v>725</v>
      </c>
      <c r="AW25" s="150" t="s">
        <v>753</v>
      </c>
      <c r="AX25" s="149"/>
      <c r="AY25" s="149"/>
      <c r="AZ25" s="149"/>
      <c r="BA25" s="149"/>
      <c r="BB25" s="149"/>
      <c r="BC25" s="149"/>
      <c r="BD25" s="150" t="s">
        <v>698</v>
      </c>
      <c r="BE25" s="150"/>
      <c r="BF25" s="150"/>
      <c r="BG25" s="151" t="s">
        <v>699</v>
      </c>
      <c r="BH25" s="151" t="s">
        <v>700</v>
      </c>
      <c r="BI25" s="215" t="s">
        <v>701</v>
      </c>
      <c r="BJ25" s="152"/>
      <c r="BK25" s="152"/>
      <c r="BL25" s="170" t="s">
        <v>952</v>
      </c>
      <c r="BM25" s="154"/>
      <c r="BN25" s="155" t="s">
        <v>949</v>
      </c>
      <c r="BO25" s="130" t="s">
        <v>949</v>
      </c>
      <c r="BP25" s="130"/>
      <c r="BQ25" s="116" t="s">
        <v>704</v>
      </c>
      <c r="BR25" s="116" t="s">
        <v>705</v>
      </c>
      <c r="BS25" s="132">
        <v>44978</v>
      </c>
      <c r="BT25" s="133">
        <v>100</v>
      </c>
      <c r="BU25" s="132">
        <v>44978</v>
      </c>
      <c r="BV25" s="132"/>
      <c r="BW25" s="132"/>
      <c r="BX25" s="134" t="s">
        <v>616</v>
      </c>
      <c r="BY25" s="134" t="s">
        <v>616</v>
      </c>
      <c r="BZ25" s="134"/>
      <c r="CA25" s="132"/>
      <c r="CB25" s="171" t="s">
        <v>809</v>
      </c>
      <c r="CC25" s="132"/>
      <c r="CD25" s="132"/>
      <c r="CE25" s="136"/>
      <c r="CF25" s="136"/>
      <c r="CG25" s="136"/>
      <c r="CH25" s="135"/>
      <c r="CI25" s="129" t="s">
        <v>764</v>
      </c>
      <c r="CJ25" s="132">
        <v>44986</v>
      </c>
      <c r="CK25" s="132">
        <v>44986</v>
      </c>
      <c r="CL25" s="117"/>
      <c r="CM25" s="132">
        <v>44986</v>
      </c>
      <c r="CN25" s="133">
        <v>100</v>
      </c>
      <c r="CO25" s="132">
        <v>44986</v>
      </c>
      <c r="CP25" s="132"/>
      <c r="CQ25" s="137"/>
      <c r="CR25" s="132"/>
      <c r="CS25" s="117"/>
      <c r="CT25" s="132"/>
      <c r="CU25" s="133"/>
      <c r="CV25" s="137"/>
      <c r="CW25" s="117"/>
      <c r="CX25" s="147"/>
      <c r="CY25" s="147"/>
      <c r="CZ25" s="117"/>
      <c r="DA25" s="117"/>
      <c r="DB25" s="117"/>
      <c r="DC25" s="117"/>
      <c r="DD25" s="133"/>
      <c r="DE25" s="117"/>
      <c r="DF25" s="138"/>
      <c r="DG25" s="138"/>
      <c r="DH25" s="139"/>
      <c r="DI25" s="117"/>
      <c r="DJ25" s="117"/>
      <c r="DK25" s="117"/>
      <c r="DL25" s="117"/>
      <c r="DM25" s="117"/>
      <c r="DN25" s="117"/>
      <c r="DO25" s="117"/>
      <c r="DP25" s="117"/>
      <c r="DQ25" s="140"/>
      <c r="DR25" s="117"/>
      <c r="DS25" s="117"/>
      <c r="DT25" s="117"/>
      <c r="DU25" s="117"/>
      <c r="DV25" s="117"/>
      <c r="DW25" s="117"/>
      <c r="DX25" s="133"/>
      <c r="DY25" s="117"/>
      <c r="DZ25" s="117"/>
      <c r="EA25" s="117"/>
      <c r="EB25" s="117"/>
      <c r="EC25" s="117"/>
      <c r="ED25" s="117"/>
      <c r="EE25" s="116"/>
      <c r="EF25" s="117"/>
      <c r="EG25" s="117"/>
      <c r="EH25" s="117"/>
      <c r="EI25" s="117"/>
      <c r="EJ25" s="117"/>
      <c r="EK25" s="117"/>
      <c r="EL25" s="133"/>
      <c r="EM25" s="117"/>
      <c r="EN25" s="122"/>
      <c r="EO25" s="141"/>
      <c r="EP25" s="141"/>
      <c r="EQ25" s="141"/>
      <c r="ER25" s="141"/>
      <c r="ES25" s="141"/>
      <c r="ET25" s="141"/>
      <c r="EU25" s="141"/>
      <c r="EV25" s="117"/>
      <c r="EW25" s="117"/>
      <c r="EX25" s="117"/>
      <c r="EY25" s="117"/>
      <c r="EZ25" s="117"/>
      <c r="FA25" s="117"/>
      <c r="FB25" s="117"/>
      <c r="FC25" s="117"/>
      <c r="FD25" s="117"/>
      <c r="FE25" s="117"/>
      <c r="FF25" s="117"/>
      <c r="FG25" s="133"/>
      <c r="FH25" s="133"/>
      <c r="FI25" s="117"/>
      <c r="FJ25" s="142"/>
      <c r="FK25" s="142"/>
      <c r="FL25" s="143"/>
      <c r="FM25" s="143"/>
      <c r="FN25" s="139"/>
      <c r="FO25" s="142"/>
      <c r="FP25" s="142"/>
      <c r="FQ25" s="143"/>
      <c r="FR25" s="143"/>
      <c r="FS25" s="139"/>
    </row>
    <row r="26" spans="1:175" ht="20.100000000000001" customHeight="1" x14ac:dyDescent="0.5">
      <c r="A26" s="109">
        <v>25</v>
      </c>
      <c r="B26" s="109" t="s">
        <v>674</v>
      </c>
      <c r="C26" s="109">
        <v>25</v>
      </c>
      <c r="D26" s="110" t="s">
        <v>675</v>
      </c>
      <c r="E26" s="110" t="s">
        <v>676</v>
      </c>
      <c r="F26" s="110" t="s">
        <v>677</v>
      </c>
      <c r="G26" s="111" t="s">
        <v>21</v>
      </c>
      <c r="H26" s="110" t="s">
        <v>953</v>
      </c>
      <c r="I26" s="110" t="s">
        <v>954</v>
      </c>
      <c r="J26" s="110"/>
      <c r="K26" s="111" t="s">
        <v>955</v>
      </c>
      <c r="L26" s="111"/>
      <c r="M26" s="111"/>
      <c r="N26" s="111" t="s">
        <v>682</v>
      </c>
      <c r="O26" s="112" t="s">
        <v>957</v>
      </c>
      <c r="P26" s="113">
        <v>13.7078047324711</v>
      </c>
      <c r="Q26" s="113">
        <v>100.50828316824899</v>
      </c>
      <c r="R26" s="114"/>
      <c r="S26" s="114"/>
      <c r="T26" s="115"/>
      <c r="U26" s="115"/>
      <c r="V26" s="115"/>
      <c r="W26" s="115" t="s">
        <v>958</v>
      </c>
      <c r="X26" s="115"/>
      <c r="Y26" s="115"/>
      <c r="Z26" s="181"/>
      <c r="AA26" s="181"/>
      <c r="AB26" s="115"/>
      <c r="AC26" s="211"/>
      <c r="AD26" s="116" t="s">
        <v>688</v>
      </c>
      <c r="AE26" s="116" t="s">
        <v>689</v>
      </c>
      <c r="AF26" s="117">
        <v>44980</v>
      </c>
      <c r="AG26" s="132">
        <v>44981</v>
      </c>
      <c r="AH26" s="168" t="s">
        <v>764</v>
      </c>
      <c r="AI26" s="168" t="s">
        <v>764</v>
      </c>
      <c r="AJ26" s="116" t="s">
        <v>959</v>
      </c>
      <c r="AK26" s="146" t="s">
        <v>960</v>
      </c>
      <c r="AL26" s="146">
        <v>3</v>
      </c>
      <c r="AM26" s="146">
        <v>83.44</v>
      </c>
      <c r="AN26" s="224">
        <v>3</v>
      </c>
      <c r="AO26" s="147">
        <v>4</v>
      </c>
      <c r="AP26" s="116" t="s">
        <v>961</v>
      </c>
      <c r="AQ26" s="147" t="s">
        <v>848</v>
      </c>
      <c r="AR26" s="147">
        <v>1</v>
      </c>
      <c r="AS26" s="147"/>
      <c r="AT26" s="122"/>
      <c r="AU26" s="148" t="s">
        <v>962</v>
      </c>
      <c r="AV26" s="149" t="s">
        <v>696</v>
      </c>
      <c r="AW26" s="150"/>
      <c r="AX26" s="149"/>
      <c r="AY26" s="149"/>
      <c r="AZ26" s="149"/>
      <c r="BA26" s="147" t="s">
        <v>697</v>
      </c>
      <c r="BB26" s="149"/>
      <c r="BC26" s="149"/>
      <c r="BD26" s="150" t="s">
        <v>698</v>
      </c>
      <c r="BE26" s="150"/>
      <c r="BF26" s="150"/>
      <c r="BG26" s="151" t="s">
        <v>699</v>
      </c>
      <c r="BH26" s="151" t="s">
        <v>700</v>
      </c>
      <c r="BI26" s="215" t="s">
        <v>701</v>
      </c>
      <c r="BJ26" s="152"/>
      <c r="BK26" s="152"/>
      <c r="BL26" s="153"/>
      <c r="BM26" s="154"/>
      <c r="BN26" s="155" t="s">
        <v>957</v>
      </c>
      <c r="BO26" s="131" t="s">
        <v>956</v>
      </c>
      <c r="BP26" s="131" t="s">
        <v>703</v>
      </c>
      <c r="BQ26" s="116" t="s">
        <v>704</v>
      </c>
      <c r="BR26" s="116" t="s">
        <v>705</v>
      </c>
      <c r="BS26" s="132">
        <v>44985</v>
      </c>
      <c r="BT26" s="133">
        <v>100</v>
      </c>
      <c r="BU26" s="132">
        <v>44981</v>
      </c>
      <c r="BV26" s="132"/>
      <c r="BW26" s="132"/>
      <c r="BX26" s="134"/>
      <c r="BY26" s="134"/>
      <c r="BZ26" s="134"/>
      <c r="CA26" s="132"/>
      <c r="CB26" s="135"/>
      <c r="CC26" s="132"/>
      <c r="CD26" s="132"/>
      <c r="CE26" s="136"/>
      <c r="CF26" s="136"/>
      <c r="CG26" s="136"/>
      <c r="CH26" s="135"/>
      <c r="CI26" s="129" t="s">
        <v>701</v>
      </c>
      <c r="CJ26" s="117">
        <v>45013</v>
      </c>
      <c r="CK26" s="117">
        <v>45013</v>
      </c>
      <c r="CL26" s="117"/>
      <c r="CM26" s="117">
        <v>45013</v>
      </c>
      <c r="CN26" s="133">
        <v>100</v>
      </c>
      <c r="CO26" s="117">
        <v>45013</v>
      </c>
      <c r="CP26" s="117"/>
      <c r="CQ26" s="132">
        <v>45017</v>
      </c>
      <c r="CR26" s="132">
        <v>45017</v>
      </c>
      <c r="CS26" s="117"/>
      <c r="CT26" s="132">
        <v>45017</v>
      </c>
      <c r="CU26" s="133">
        <v>100</v>
      </c>
      <c r="CV26" s="132">
        <v>45017</v>
      </c>
      <c r="CW26" s="117"/>
      <c r="CX26" s="147"/>
      <c r="CY26" s="147"/>
      <c r="CZ26" s="117">
        <v>45013</v>
      </c>
      <c r="DA26" s="117">
        <v>45013</v>
      </c>
      <c r="DB26" s="117"/>
      <c r="DC26" s="117">
        <v>45014</v>
      </c>
      <c r="DD26" s="133">
        <v>100</v>
      </c>
      <c r="DE26" s="117">
        <v>45028</v>
      </c>
      <c r="DF26" s="138" t="s">
        <v>963</v>
      </c>
      <c r="DG26" s="138">
        <v>45019</v>
      </c>
      <c r="DH26" s="139" t="s">
        <v>4413</v>
      </c>
      <c r="DI26" s="117"/>
      <c r="DJ26" s="117"/>
      <c r="DK26" s="117"/>
      <c r="DL26" s="117"/>
      <c r="DM26" s="117"/>
      <c r="DN26" s="117"/>
      <c r="DO26" s="117"/>
      <c r="DP26" s="117"/>
      <c r="DQ26" s="140"/>
      <c r="DR26" s="117"/>
      <c r="DS26" s="117"/>
      <c r="DT26" s="117"/>
      <c r="DU26" s="117"/>
      <c r="DV26" s="117"/>
      <c r="DW26" s="117"/>
      <c r="DX26" s="133"/>
      <c r="DY26" s="117"/>
      <c r="DZ26" s="117"/>
      <c r="EA26" s="117">
        <v>45041</v>
      </c>
      <c r="EB26" s="117">
        <v>45041</v>
      </c>
      <c r="EC26" s="117"/>
      <c r="ED26" s="117">
        <v>45041</v>
      </c>
      <c r="EE26" s="116">
        <v>100</v>
      </c>
      <c r="EF26" s="117">
        <v>45041</v>
      </c>
      <c r="EG26" s="117" t="s">
        <v>1044</v>
      </c>
      <c r="EH26" s="117">
        <v>45041</v>
      </c>
      <c r="EI26" s="117">
        <v>45041</v>
      </c>
      <c r="EJ26" s="117"/>
      <c r="EK26" s="117">
        <v>45041</v>
      </c>
      <c r="EL26" s="116">
        <v>100</v>
      </c>
      <c r="EM26" s="117">
        <v>45041</v>
      </c>
      <c r="EN26" s="122" t="s">
        <v>1044</v>
      </c>
      <c r="EO26" s="141"/>
      <c r="EP26" s="141"/>
      <c r="EQ26" s="141"/>
      <c r="ER26" s="141"/>
      <c r="ES26" s="141"/>
      <c r="ET26" s="141"/>
      <c r="EU26" s="141"/>
      <c r="EV26" s="117"/>
      <c r="EW26" s="117"/>
      <c r="EX26" s="117"/>
      <c r="EY26" s="117"/>
      <c r="EZ26" s="117"/>
      <c r="FA26" s="117"/>
      <c r="FB26" s="117"/>
      <c r="FC26" s="117"/>
      <c r="FD26" s="117"/>
      <c r="FE26" s="117"/>
      <c r="FF26" s="117"/>
      <c r="FG26" s="133"/>
      <c r="FH26" s="133"/>
      <c r="FI26" s="117"/>
      <c r="FJ26" s="142"/>
      <c r="FK26" s="142"/>
      <c r="FL26" s="143"/>
      <c r="FM26" s="143"/>
      <c r="FN26" s="139"/>
      <c r="FO26" s="142"/>
      <c r="FP26" s="142"/>
      <c r="FQ26" s="143"/>
      <c r="FR26" s="143"/>
      <c r="FS26" s="139"/>
    </row>
    <row r="27" spans="1:175" ht="20.100000000000001" customHeight="1" x14ac:dyDescent="0.5">
      <c r="A27" s="109">
        <v>26</v>
      </c>
      <c r="B27" s="109" t="s">
        <v>674</v>
      </c>
      <c r="C27" s="109">
        <v>26</v>
      </c>
      <c r="D27" s="110" t="s">
        <v>675</v>
      </c>
      <c r="E27" s="110" t="s">
        <v>676</v>
      </c>
      <c r="F27" s="110" t="s">
        <v>677</v>
      </c>
      <c r="G27" s="111" t="s">
        <v>21</v>
      </c>
      <c r="H27" s="110" t="s">
        <v>964</v>
      </c>
      <c r="I27" s="110" t="s">
        <v>965</v>
      </c>
      <c r="J27" s="110"/>
      <c r="K27" s="111" t="s">
        <v>966</v>
      </c>
      <c r="L27" s="111" t="s">
        <v>967</v>
      </c>
      <c r="M27" s="111"/>
      <c r="N27" s="111" t="s">
        <v>682</v>
      </c>
      <c r="O27" s="112" t="s">
        <v>4654</v>
      </c>
      <c r="P27" s="113">
        <v>13.744723234744599</v>
      </c>
      <c r="Q27" s="113">
        <v>100.48307167698199</v>
      </c>
      <c r="R27" s="114" t="s">
        <v>969</v>
      </c>
      <c r="S27" s="114" t="s">
        <v>970</v>
      </c>
      <c r="T27" s="115" t="s">
        <v>971</v>
      </c>
      <c r="U27" s="115" t="s">
        <v>972</v>
      </c>
      <c r="V27" s="115"/>
      <c r="W27" s="115" t="s">
        <v>973</v>
      </c>
      <c r="X27" s="115"/>
      <c r="Y27" s="115"/>
      <c r="Z27" s="181"/>
      <c r="AA27" s="181"/>
      <c r="AB27" s="115"/>
      <c r="AC27" s="211"/>
      <c r="AD27" s="116" t="s">
        <v>688</v>
      </c>
      <c r="AE27" s="116" t="s">
        <v>689</v>
      </c>
      <c r="AF27" s="117">
        <v>44981</v>
      </c>
      <c r="AG27" s="132">
        <v>44980</v>
      </c>
      <c r="AH27" s="118" t="s">
        <v>691</v>
      </c>
      <c r="AI27" s="118" t="s">
        <v>692</v>
      </c>
      <c r="AJ27" s="145">
        <v>7</v>
      </c>
      <c r="AK27" s="146">
        <v>7.5</v>
      </c>
      <c r="AL27" s="146">
        <v>3.5</v>
      </c>
      <c r="AM27" s="146">
        <v>52.5</v>
      </c>
      <c r="AN27" s="147">
        <v>1</v>
      </c>
      <c r="AO27" s="147">
        <v>6</v>
      </c>
      <c r="AP27" s="116" t="s">
        <v>974</v>
      </c>
      <c r="AQ27" s="147">
        <v>15</v>
      </c>
      <c r="AR27" s="147">
        <v>3</v>
      </c>
      <c r="AS27" s="147"/>
      <c r="AT27" s="122">
        <v>44980</v>
      </c>
      <c r="AU27" s="142"/>
      <c r="AV27" s="149" t="s">
        <v>696</v>
      </c>
      <c r="AW27" s="150" t="s">
        <v>975</v>
      </c>
      <c r="AX27" s="149"/>
      <c r="AY27" s="149"/>
      <c r="AZ27" s="149"/>
      <c r="BA27" s="149"/>
      <c r="BB27" s="149"/>
      <c r="BC27" s="149"/>
      <c r="BD27" s="150" t="s">
        <v>698</v>
      </c>
      <c r="BE27" s="150"/>
      <c r="BF27" s="150"/>
      <c r="BG27" s="151" t="s">
        <v>699</v>
      </c>
      <c r="BH27" s="151" t="s">
        <v>700</v>
      </c>
      <c r="BI27" s="151" t="s">
        <v>701</v>
      </c>
      <c r="BJ27" s="152"/>
      <c r="BK27" s="152"/>
      <c r="BL27" s="153"/>
      <c r="BM27" s="154"/>
      <c r="BN27" s="155" t="s">
        <v>976</v>
      </c>
      <c r="BO27" s="131" t="s">
        <v>968</v>
      </c>
      <c r="BP27" s="131" t="s">
        <v>703</v>
      </c>
      <c r="BQ27" s="116" t="s">
        <v>704</v>
      </c>
      <c r="BR27" s="116" t="s">
        <v>705</v>
      </c>
      <c r="BS27" s="132">
        <v>44980</v>
      </c>
      <c r="BT27" s="133">
        <v>100</v>
      </c>
      <c r="BU27" s="132">
        <v>44980</v>
      </c>
      <c r="BV27" s="132"/>
      <c r="BW27" s="132"/>
      <c r="BX27" s="134"/>
      <c r="BY27" s="134"/>
      <c r="BZ27" s="134"/>
      <c r="CA27" s="132"/>
      <c r="CB27" s="135"/>
      <c r="CC27" s="132"/>
      <c r="CD27" s="132"/>
      <c r="CE27" s="136"/>
      <c r="CF27" s="136"/>
      <c r="CG27" s="136"/>
      <c r="CH27" s="135"/>
      <c r="CI27" s="129" t="s">
        <v>701</v>
      </c>
      <c r="CJ27" s="132">
        <v>45001</v>
      </c>
      <c r="CK27" s="132">
        <v>45001</v>
      </c>
      <c r="CL27" s="117"/>
      <c r="CM27" s="132">
        <v>45001</v>
      </c>
      <c r="CN27" s="133">
        <v>100</v>
      </c>
      <c r="CO27" s="132">
        <v>45001</v>
      </c>
      <c r="CP27" s="117"/>
      <c r="CQ27" s="164">
        <v>45048</v>
      </c>
      <c r="CR27" s="164">
        <v>45048</v>
      </c>
      <c r="CS27" s="164"/>
      <c r="CT27" s="164">
        <v>45048</v>
      </c>
      <c r="CU27" s="165">
        <v>100</v>
      </c>
      <c r="CV27" s="164">
        <v>45048</v>
      </c>
      <c r="CW27" s="117"/>
      <c r="CX27" s="147"/>
      <c r="CY27" s="147"/>
      <c r="CZ27" s="117">
        <v>45001</v>
      </c>
      <c r="DA27" s="117">
        <v>45001</v>
      </c>
      <c r="DB27" s="117"/>
      <c r="DC27" s="117">
        <v>45002</v>
      </c>
      <c r="DD27" s="133">
        <v>100</v>
      </c>
      <c r="DE27" s="117">
        <v>45006</v>
      </c>
      <c r="DF27" s="138"/>
      <c r="DG27" s="138">
        <v>45012</v>
      </c>
      <c r="DH27" s="139" t="s">
        <v>4383</v>
      </c>
      <c r="DI27" s="222">
        <v>45049</v>
      </c>
      <c r="DJ27" s="222">
        <v>45049</v>
      </c>
      <c r="DK27" s="222">
        <v>45049</v>
      </c>
      <c r="DL27" s="222">
        <v>45049</v>
      </c>
      <c r="DM27" s="117"/>
      <c r="DN27" s="117"/>
      <c r="DO27" s="117"/>
      <c r="DP27" s="117"/>
      <c r="DQ27" s="140"/>
      <c r="DR27" s="117"/>
      <c r="DS27" s="117"/>
      <c r="DT27" s="117">
        <v>45053</v>
      </c>
      <c r="DU27" s="117">
        <v>45053</v>
      </c>
      <c r="DV27" s="117"/>
      <c r="DW27" s="117">
        <v>45053</v>
      </c>
      <c r="DX27" s="133">
        <v>100</v>
      </c>
      <c r="DY27" s="117">
        <v>45053</v>
      </c>
      <c r="DZ27" s="117"/>
      <c r="EA27" s="117">
        <v>45036</v>
      </c>
      <c r="EB27" s="117">
        <v>45036</v>
      </c>
      <c r="EC27" s="117"/>
      <c r="ED27" s="117">
        <v>45036</v>
      </c>
      <c r="EE27" s="116">
        <v>100</v>
      </c>
      <c r="EF27" s="117">
        <v>45036</v>
      </c>
      <c r="EG27" s="117" t="s">
        <v>4417</v>
      </c>
      <c r="EH27" s="117">
        <v>45036</v>
      </c>
      <c r="EI27" s="117">
        <v>45036</v>
      </c>
      <c r="EJ27" s="117"/>
      <c r="EK27" s="117">
        <v>45036</v>
      </c>
      <c r="EL27" s="133">
        <v>100</v>
      </c>
      <c r="EM27" s="117">
        <v>45036</v>
      </c>
      <c r="EN27" s="122" t="s">
        <v>4418</v>
      </c>
      <c r="EO27" s="141"/>
      <c r="EP27" s="141"/>
      <c r="EQ27" s="141"/>
      <c r="ER27" s="141"/>
      <c r="ES27" s="141"/>
      <c r="ET27" s="141"/>
      <c r="EU27" s="141"/>
      <c r="EV27" s="117"/>
      <c r="EW27" s="117"/>
      <c r="EX27" s="117"/>
      <c r="EY27" s="117"/>
      <c r="EZ27" s="117"/>
      <c r="FA27" s="117"/>
      <c r="FB27" s="117"/>
      <c r="FC27" s="117"/>
      <c r="FD27" s="117"/>
      <c r="FE27" s="117"/>
      <c r="FF27" s="117"/>
      <c r="FG27" s="133"/>
      <c r="FH27" s="133"/>
      <c r="FI27" s="117"/>
      <c r="FJ27" s="142"/>
      <c r="FK27" s="142"/>
      <c r="FL27" s="143">
        <v>243350</v>
      </c>
      <c r="FM27" s="143">
        <v>243350</v>
      </c>
      <c r="FN27" s="139" t="s">
        <v>708</v>
      </c>
      <c r="FO27" s="142"/>
      <c r="FP27" s="142"/>
      <c r="FQ27" s="143">
        <v>243350</v>
      </c>
      <c r="FR27" s="143">
        <v>243350</v>
      </c>
      <c r="FS27" s="139" t="s">
        <v>708</v>
      </c>
    </row>
    <row r="28" spans="1:175" s="208" customFormat="1" ht="20.100000000000001" customHeight="1" x14ac:dyDescent="0.5">
      <c r="A28" s="110">
        <v>27</v>
      </c>
      <c r="B28" s="110" t="s">
        <v>674</v>
      </c>
      <c r="C28" s="110">
        <v>27</v>
      </c>
      <c r="D28" s="110" t="s">
        <v>675</v>
      </c>
      <c r="E28" s="110" t="s">
        <v>676</v>
      </c>
      <c r="F28" s="110" t="s">
        <v>677</v>
      </c>
      <c r="G28" s="111" t="s">
        <v>21</v>
      </c>
      <c r="H28" s="110" t="s">
        <v>781</v>
      </c>
      <c r="I28" s="110" t="s">
        <v>781</v>
      </c>
      <c r="J28" s="110"/>
      <c r="K28" s="111" t="s">
        <v>977</v>
      </c>
      <c r="L28" s="111" t="s">
        <v>758</v>
      </c>
      <c r="M28" s="111"/>
      <c r="N28" s="111" t="s">
        <v>682</v>
      </c>
      <c r="O28" s="175" t="s">
        <v>979</v>
      </c>
      <c r="P28" s="176">
        <v>13.731449064606</v>
      </c>
      <c r="Q28" s="176">
        <v>100.647904981889</v>
      </c>
      <c r="R28" s="114" t="s">
        <v>980</v>
      </c>
      <c r="S28" s="114"/>
      <c r="T28" s="177" t="s">
        <v>788</v>
      </c>
      <c r="U28" s="178" t="s">
        <v>789</v>
      </c>
      <c r="V28" s="179" t="s">
        <v>790</v>
      </c>
      <c r="W28" s="180" t="s">
        <v>981</v>
      </c>
      <c r="X28" s="180" t="s">
        <v>978</v>
      </c>
      <c r="Y28" s="180" t="s">
        <v>4419</v>
      </c>
      <c r="Z28" s="181">
        <v>13.7131576159708</v>
      </c>
      <c r="AA28" s="181">
        <v>100.603462667321</v>
      </c>
      <c r="AB28" s="181" t="s">
        <v>4420</v>
      </c>
      <c r="AC28" s="211" t="s">
        <v>4421</v>
      </c>
      <c r="AD28" s="167" t="s">
        <v>762</v>
      </c>
      <c r="AE28" s="167" t="s">
        <v>763</v>
      </c>
      <c r="AF28" s="229" t="s">
        <v>982</v>
      </c>
      <c r="AG28" s="200">
        <v>44988</v>
      </c>
      <c r="AH28" s="139"/>
      <c r="AI28" s="139"/>
      <c r="AJ28" s="184"/>
      <c r="AK28" s="185"/>
      <c r="AL28" s="186"/>
      <c r="AM28" s="185"/>
      <c r="AN28" s="187"/>
      <c r="AO28" s="187"/>
      <c r="AP28" s="139"/>
      <c r="AQ28" s="187"/>
      <c r="AR28" s="187"/>
      <c r="AS28" s="187"/>
      <c r="AT28" s="188"/>
      <c r="AU28" s="230" t="s">
        <v>983</v>
      </c>
      <c r="AV28" s="190"/>
      <c r="AW28" s="191"/>
      <c r="AX28" s="190"/>
      <c r="AY28" s="190"/>
      <c r="AZ28" s="190"/>
      <c r="BA28" s="190"/>
      <c r="BB28" s="190"/>
      <c r="BC28" s="190"/>
      <c r="BD28" s="191"/>
      <c r="BE28" s="191"/>
      <c r="BF28" s="191"/>
      <c r="BG28" s="192"/>
      <c r="BH28" s="192"/>
      <c r="BI28" s="192"/>
      <c r="BJ28" s="193"/>
      <c r="BK28" s="193" t="s">
        <v>793</v>
      </c>
      <c r="BL28" s="155"/>
      <c r="BM28" s="195"/>
      <c r="BN28" s="155" t="s">
        <v>984</v>
      </c>
      <c r="BO28" s="130" t="s">
        <v>978</v>
      </c>
      <c r="BP28" s="196" t="s">
        <v>795</v>
      </c>
      <c r="BQ28" s="139" t="s">
        <v>704</v>
      </c>
      <c r="BR28" s="116" t="s">
        <v>705</v>
      </c>
      <c r="BS28" s="79"/>
      <c r="BT28" s="231">
        <v>100</v>
      </c>
      <c r="BU28" s="199" t="s">
        <v>616</v>
      </c>
      <c r="BV28" s="200"/>
      <c r="BW28" s="200"/>
      <c r="BX28" s="134" t="s">
        <v>616</v>
      </c>
      <c r="BY28" s="134" t="s">
        <v>616</v>
      </c>
      <c r="BZ28" s="134"/>
      <c r="CA28" s="200"/>
      <c r="CB28" s="201" t="s">
        <v>978</v>
      </c>
      <c r="CC28" s="202" t="s">
        <v>796</v>
      </c>
      <c r="CD28" s="232"/>
      <c r="CE28" s="233"/>
      <c r="CF28" s="233"/>
      <c r="CG28" s="233"/>
      <c r="CH28" s="161"/>
      <c r="CI28" s="214" t="s">
        <v>805</v>
      </c>
      <c r="CJ28" s="183">
        <v>45049</v>
      </c>
      <c r="CK28" s="183">
        <v>45049</v>
      </c>
      <c r="CL28" s="183"/>
      <c r="CM28" s="183">
        <v>45049</v>
      </c>
      <c r="CN28" s="133">
        <v>100</v>
      </c>
      <c r="CO28" s="183">
        <v>45049</v>
      </c>
      <c r="CP28" s="183"/>
      <c r="CQ28" s="137" t="s">
        <v>706</v>
      </c>
      <c r="CR28" s="200"/>
      <c r="CS28" s="183"/>
      <c r="CT28" s="200"/>
      <c r="CU28" s="204"/>
      <c r="CV28" s="137" t="s">
        <v>4382</v>
      </c>
      <c r="CW28" s="183"/>
      <c r="CX28" s="147"/>
      <c r="CY28" s="147"/>
      <c r="CZ28" s="183">
        <v>45049</v>
      </c>
      <c r="DA28" s="183">
        <v>45049</v>
      </c>
      <c r="DB28" s="183">
        <v>45049</v>
      </c>
      <c r="DC28" s="183">
        <v>45054</v>
      </c>
      <c r="DD28" s="204">
        <v>90</v>
      </c>
      <c r="DE28" s="183"/>
      <c r="DF28" s="228"/>
      <c r="DG28" s="138">
        <v>45044</v>
      </c>
      <c r="DH28" s="139" t="s">
        <v>4393</v>
      </c>
      <c r="DI28" s="117"/>
      <c r="DJ28" s="117"/>
      <c r="DK28" s="117"/>
      <c r="DL28" s="117"/>
      <c r="DM28" s="183"/>
      <c r="DN28" s="183"/>
      <c r="DO28" s="183"/>
      <c r="DP28" s="183"/>
      <c r="DQ28" s="206"/>
      <c r="DR28" s="183"/>
      <c r="DS28" s="183"/>
      <c r="DT28" s="117"/>
      <c r="DU28" s="117"/>
      <c r="DV28" s="117"/>
      <c r="DW28" s="117"/>
      <c r="DX28" s="204"/>
      <c r="DY28" s="117"/>
      <c r="DZ28" s="183"/>
      <c r="EA28" s="183"/>
      <c r="EB28" s="183"/>
      <c r="EC28" s="183"/>
      <c r="ED28" s="183"/>
      <c r="EE28" s="139"/>
      <c r="EF28" s="183"/>
      <c r="EG28" s="183"/>
      <c r="EH28" s="117">
        <v>45050</v>
      </c>
      <c r="EI28" s="117">
        <v>45050</v>
      </c>
      <c r="EJ28" s="117">
        <v>45050</v>
      </c>
      <c r="EK28" s="117">
        <v>45051</v>
      </c>
      <c r="EL28" s="116">
        <v>60</v>
      </c>
      <c r="EM28" s="117"/>
      <c r="EN28" s="122" t="s">
        <v>4394</v>
      </c>
      <c r="EO28" s="207"/>
      <c r="EP28" s="207"/>
      <c r="EQ28" s="207"/>
      <c r="ER28" s="207"/>
      <c r="ES28" s="207"/>
      <c r="ET28" s="207"/>
      <c r="EU28" s="207"/>
      <c r="EV28" s="183"/>
      <c r="EW28" s="183"/>
      <c r="EX28" s="183"/>
      <c r="EY28" s="183"/>
      <c r="EZ28" s="183"/>
      <c r="FA28" s="183"/>
      <c r="FB28" s="183"/>
      <c r="FC28" s="117"/>
      <c r="FD28" s="117"/>
      <c r="FE28" s="117"/>
      <c r="FF28" s="117"/>
      <c r="FG28" s="204"/>
      <c r="FH28" s="204"/>
      <c r="FI28" s="183"/>
      <c r="FJ28" s="189"/>
      <c r="FK28" s="189"/>
      <c r="FL28" s="143"/>
      <c r="FM28" s="143"/>
      <c r="FN28" s="139"/>
      <c r="FO28" s="189"/>
      <c r="FP28" s="189"/>
      <c r="FQ28" s="143"/>
      <c r="FR28" s="143"/>
      <c r="FS28" s="139"/>
    </row>
    <row r="29" spans="1:175" ht="20.100000000000001" customHeight="1" x14ac:dyDescent="0.5">
      <c r="A29" s="109">
        <v>28</v>
      </c>
      <c r="B29" s="109" t="s">
        <v>674</v>
      </c>
      <c r="C29" s="109">
        <v>28</v>
      </c>
      <c r="D29" s="110" t="s">
        <v>675</v>
      </c>
      <c r="E29" s="110" t="s">
        <v>676</v>
      </c>
      <c r="F29" s="110" t="s">
        <v>677</v>
      </c>
      <c r="G29" s="111" t="s">
        <v>21</v>
      </c>
      <c r="H29" s="110" t="s">
        <v>781</v>
      </c>
      <c r="I29" s="110" t="s">
        <v>985</v>
      </c>
      <c r="J29" s="110"/>
      <c r="K29" s="111" t="s">
        <v>4422</v>
      </c>
      <c r="L29" s="111"/>
      <c r="M29" s="111" t="s">
        <v>986</v>
      </c>
      <c r="N29" s="111" t="s">
        <v>682</v>
      </c>
      <c r="O29" s="112" t="s">
        <v>4656</v>
      </c>
      <c r="P29" s="113">
        <v>13.746046145962101</v>
      </c>
      <c r="Q29" s="113">
        <v>100.62570944182799</v>
      </c>
      <c r="R29" s="114" t="s">
        <v>988</v>
      </c>
      <c r="S29" s="114" t="s">
        <v>989</v>
      </c>
      <c r="T29" s="115"/>
      <c r="U29" s="115"/>
      <c r="V29" s="115"/>
      <c r="W29" s="115" t="s">
        <v>990</v>
      </c>
      <c r="X29" s="115"/>
      <c r="Y29" s="115"/>
      <c r="Z29" s="181"/>
      <c r="AA29" s="181"/>
      <c r="AB29" s="115"/>
      <c r="AC29" s="211"/>
      <c r="AD29" s="167" t="s">
        <v>762</v>
      </c>
      <c r="AE29" s="167" t="s">
        <v>763</v>
      </c>
      <c r="AF29" s="117" t="s">
        <v>982</v>
      </c>
      <c r="AG29" s="132">
        <v>44964</v>
      </c>
      <c r="AH29" s="118" t="s">
        <v>691</v>
      </c>
      <c r="AI29" s="118" t="s">
        <v>692</v>
      </c>
      <c r="AJ29" s="145">
        <v>4.9000000000000004</v>
      </c>
      <c r="AK29" s="146">
        <v>11.8</v>
      </c>
      <c r="AL29" s="146">
        <v>2.9</v>
      </c>
      <c r="AM29" s="146">
        <v>57.82</v>
      </c>
      <c r="AN29" s="147">
        <v>1</v>
      </c>
      <c r="AO29" s="147">
        <v>1</v>
      </c>
      <c r="AP29" s="116" t="s">
        <v>991</v>
      </c>
      <c r="AQ29" s="147" t="s">
        <v>848</v>
      </c>
      <c r="AR29" s="147">
        <v>1</v>
      </c>
      <c r="AS29" s="147"/>
      <c r="AT29" s="117">
        <v>44964</v>
      </c>
      <c r="AU29" s="142" t="s">
        <v>992</v>
      </c>
      <c r="AV29" s="234" t="s">
        <v>725</v>
      </c>
      <c r="AW29" s="235"/>
      <c r="AX29" s="236"/>
      <c r="AY29" s="236"/>
      <c r="AZ29" s="236"/>
      <c r="BA29" s="236"/>
      <c r="BB29" s="236" t="s">
        <v>902</v>
      </c>
      <c r="BC29" s="236" t="s">
        <v>697</v>
      </c>
      <c r="BD29" s="235" t="s">
        <v>698</v>
      </c>
      <c r="BE29" s="235"/>
      <c r="BF29" s="235"/>
      <c r="BG29" s="237" t="s">
        <v>699</v>
      </c>
      <c r="BH29" s="237" t="s">
        <v>700</v>
      </c>
      <c r="BI29" s="237" t="s">
        <v>701</v>
      </c>
      <c r="BJ29" s="238"/>
      <c r="BK29" s="238"/>
      <c r="BL29" s="153"/>
      <c r="BM29" s="154"/>
      <c r="BN29" s="155" t="s">
        <v>987</v>
      </c>
      <c r="BO29" s="155" t="s">
        <v>987</v>
      </c>
      <c r="BP29" s="130" t="s">
        <v>866</v>
      </c>
      <c r="BQ29" s="116" t="s">
        <v>704</v>
      </c>
      <c r="BR29" s="116" t="s">
        <v>705</v>
      </c>
      <c r="BS29" s="132">
        <v>44964</v>
      </c>
      <c r="BT29" s="133">
        <v>100</v>
      </c>
      <c r="BU29" s="132">
        <v>44964</v>
      </c>
      <c r="BV29" s="132"/>
      <c r="BW29" s="132"/>
      <c r="BX29" s="134"/>
      <c r="BY29" s="134"/>
      <c r="BZ29" s="134"/>
      <c r="CA29" s="132"/>
      <c r="CB29" s="135"/>
      <c r="CC29" s="132"/>
      <c r="CD29" s="132"/>
      <c r="CE29" s="136"/>
      <c r="CF29" s="136"/>
      <c r="CG29" s="136"/>
      <c r="CH29" s="135"/>
      <c r="CI29" s="129" t="s">
        <v>701</v>
      </c>
      <c r="CJ29" s="117">
        <v>44992</v>
      </c>
      <c r="CK29" s="117">
        <v>44992</v>
      </c>
      <c r="CL29" s="117"/>
      <c r="CM29" s="117">
        <v>44992</v>
      </c>
      <c r="CN29" s="133">
        <v>100</v>
      </c>
      <c r="CO29" s="117">
        <v>44992</v>
      </c>
      <c r="CP29" s="117"/>
      <c r="CQ29" s="132">
        <v>45003</v>
      </c>
      <c r="CR29" s="132">
        <v>45003</v>
      </c>
      <c r="CS29" s="117"/>
      <c r="CT29" s="132">
        <v>45003</v>
      </c>
      <c r="CU29" s="133">
        <v>100</v>
      </c>
      <c r="CV29" s="132">
        <v>45003</v>
      </c>
      <c r="CW29" s="117" t="s">
        <v>993</v>
      </c>
      <c r="CX29" s="236"/>
      <c r="CY29" s="236"/>
      <c r="CZ29" s="117">
        <v>44992</v>
      </c>
      <c r="DA29" s="117">
        <v>44992</v>
      </c>
      <c r="DB29" s="117"/>
      <c r="DC29" s="117">
        <v>44992</v>
      </c>
      <c r="DD29" s="133">
        <v>100</v>
      </c>
      <c r="DE29" s="117">
        <v>44992</v>
      </c>
      <c r="DF29" s="138"/>
      <c r="DG29" s="138">
        <v>45012</v>
      </c>
      <c r="DH29" s="139" t="s">
        <v>4383</v>
      </c>
      <c r="DI29" s="222">
        <v>45040</v>
      </c>
      <c r="DJ29" s="222">
        <v>45040</v>
      </c>
      <c r="DK29" s="222">
        <v>45040</v>
      </c>
      <c r="DL29" s="222">
        <v>45040</v>
      </c>
      <c r="DM29" s="117"/>
      <c r="DN29" s="117"/>
      <c r="DO29" s="117"/>
      <c r="DP29" s="117"/>
      <c r="DQ29" s="140"/>
      <c r="DR29" s="117"/>
      <c r="DS29" s="117"/>
      <c r="DT29" s="117">
        <v>45049</v>
      </c>
      <c r="DU29" s="117">
        <v>45049</v>
      </c>
      <c r="DV29" s="117"/>
      <c r="DW29" s="117">
        <v>45049</v>
      </c>
      <c r="DX29" s="133">
        <v>100</v>
      </c>
      <c r="DY29" s="117">
        <v>45049</v>
      </c>
      <c r="DZ29" s="117"/>
      <c r="EA29" s="117">
        <v>45026</v>
      </c>
      <c r="EB29" s="117">
        <v>45026</v>
      </c>
      <c r="EC29" s="117"/>
      <c r="ED29" s="117">
        <v>45026</v>
      </c>
      <c r="EE29" s="116">
        <v>100</v>
      </c>
      <c r="EF29" s="117">
        <v>45026</v>
      </c>
      <c r="EG29" s="117" t="s">
        <v>994</v>
      </c>
      <c r="EH29" s="117">
        <v>45026</v>
      </c>
      <c r="EI29" s="117">
        <v>45026</v>
      </c>
      <c r="EJ29" s="117">
        <v>45026</v>
      </c>
      <c r="EK29" s="117">
        <v>45027</v>
      </c>
      <c r="EL29" s="116">
        <v>60</v>
      </c>
      <c r="EM29" s="117"/>
      <c r="EN29" s="122" t="s">
        <v>994</v>
      </c>
      <c r="EO29" s="141"/>
      <c r="EP29" s="141"/>
      <c r="EQ29" s="141"/>
      <c r="ER29" s="141"/>
      <c r="ES29" s="141"/>
      <c r="ET29" s="141"/>
      <c r="EU29" s="141"/>
      <c r="EV29" s="117"/>
      <c r="EW29" s="117"/>
      <c r="EX29" s="117"/>
      <c r="EY29" s="117"/>
      <c r="EZ29" s="117"/>
      <c r="FA29" s="117"/>
      <c r="FB29" s="117"/>
      <c r="FC29" s="117">
        <v>45050</v>
      </c>
      <c r="FD29" s="117">
        <v>45050</v>
      </c>
      <c r="FE29" s="117">
        <v>45050</v>
      </c>
      <c r="FF29" s="117">
        <v>45051</v>
      </c>
      <c r="FG29" s="133">
        <v>70</v>
      </c>
      <c r="FH29" s="133"/>
      <c r="FI29" s="117"/>
      <c r="FJ29" s="142"/>
      <c r="FK29" s="142"/>
      <c r="FL29" s="143">
        <v>243346</v>
      </c>
      <c r="FM29" s="143">
        <v>243346</v>
      </c>
      <c r="FN29" s="139" t="s">
        <v>708</v>
      </c>
      <c r="FO29" s="142"/>
      <c r="FP29" s="142"/>
      <c r="FQ29" s="143">
        <v>243346</v>
      </c>
      <c r="FR29" s="143">
        <v>243346</v>
      </c>
      <c r="FS29" s="157" t="s">
        <v>729</v>
      </c>
    </row>
    <row r="30" spans="1:175" ht="20.100000000000001" customHeight="1" x14ac:dyDescent="0.5">
      <c r="A30" s="109">
        <v>29</v>
      </c>
      <c r="B30" s="109" t="s">
        <v>674</v>
      </c>
      <c r="C30" s="109">
        <v>29</v>
      </c>
      <c r="D30" s="110" t="s">
        <v>675</v>
      </c>
      <c r="E30" s="110" t="s">
        <v>676</v>
      </c>
      <c r="F30" s="110" t="s">
        <v>677</v>
      </c>
      <c r="G30" s="111" t="s">
        <v>21</v>
      </c>
      <c r="H30" s="110" t="s">
        <v>995</v>
      </c>
      <c r="I30" s="110" t="s">
        <v>995</v>
      </c>
      <c r="J30" s="110"/>
      <c r="K30" s="111" t="s">
        <v>996</v>
      </c>
      <c r="L30" s="111"/>
      <c r="M30" s="111"/>
      <c r="N30" s="111" t="s">
        <v>682</v>
      </c>
      <c r="O30" s="111" t="s">
        <v>998</v>
      </c>
      <c r="P30" s="113">
        <v>13.656396979723301</v>
      </c>
      <c r="Q30" s="113">
        <v>100.343900276654</v>
      </c>
      <c r="R30" s="114"/>
      <c r="S30" s="114"/>
      <c r="T30" s="115"/>
      <c r="U30" s="115"/>
      <c r="V30" s="115"/>
      <c r="W30" s="115" t="s">
        <v>999</v>
      </c>
      <c r="X30" s="115"/>
      <c r="Y30" s="115"/>
      <c r="Z30" s="181"/>
      <c r="AA30" s="181"/>
      <c r="AB30" s="115"/>
      <c r="AC30" s="211"/>
      <c r="AD30" s="166" t="s">
        <v>688</v>
      </c>
      <c r="AE30" s="166" t="s">
        <v>689</v>
      </c>
      <c r="AF30" s="117" t="s">
        <v>982</v>
      </c>
      <c r="AG30" s="117">
        <v>44985</v>
      </c>
      <c r="AH30" s="118" t="s">
        <v>691</v>
      </c>
      <c r="AI30" s="118" t="s">
        <v>692</v>
      </c>
      <c r="AJ30" s="146">
        <v>7</v>
      </c>
      <c r="AK30" s="146">
        <v>8.1</v>
      </c>
      <c r="AL30" s="146">
        <v>2.5</v>
      </c>
      <c r="AM30" s="146">
        <v>49.41</v>
      </c>
      <c r="AN30" s="147">
        <v>1</v>
      </c>
      <c r="AO30" s="147">
        <v>4</v>
      </c>
      <c r="AP30" s="116"/>
      <c r="AQ30" s="147" t="s">
        <v>694</v>
      </c>
      <c r="AR30" s="147">
        <v>3</v>
      </c>
      <c r="AS30" s="147"/>
      <c r="AT30" s="122"/>
      <c r="AU30" s="142"/>
      <c r="AV30" s="149" t="s">
        <v>696</v>
      </c>
      <c r="AW30" s="150"/>
      <c r="AX30" s="149"/>
      <c r="AY30" s="149"/>
      <c r="AZ30" s="149"/>
      <c r="BA30" s="147" t="s">
        <v>697</v>
      </c>
      <c r="BB30" s="149"/>
      <c r="BC30" s="149"/>
      <c r="BD30" s="150" t="s">
        <v>698</v>
      </c>
      <c r="BE30" s="150"/>
      <c r="BF30" s="150"/>
      <c r="BG30" s="151" t="s">
        <v>699</v>
      </c>
      <c r="BH30" s="151" t="s">
        <v>700</v>
      </c>
      <c r="BI30" s="151" t="s">
        <v>701</v>
      </c>
      <c r="BJ30" s="152"/>
      <c r="BK30" s="152"/>
      <c r="BL30" s="153"/>
      <c r="BM30" s="154"/>
      <c r="BN30" s="155" t="s">
        <v>998</v>
      </c>
      <c r="BO30" s="131" t="s">
        <v>997</v>
      </c>
      <c r="BP30" s="131" t="s">
        <v>703</v>
      </c>
      <c r="BQ30" s="116" t="s">
        <v>704</v>
      </c>
      <c r="BR30" s="116" t="s">
        <v>705</v>
      </c>
      <c r="BS30" s="132">
        <v>44983</v>
      </c>
      <c r="BT30" s="133">
        <v>100</v>
      </c>
      <c r="BU30" s="117">
        <v>44985</v>
      </c>
      <c r="BV30" s="132"/>
      <c r="BW30" s="132"/>
      <c r="BX30" s="134"/>
      <c r="BY30" s="134"/>
      <c r="BZ30" s="134"/>
      <c r="CA30" s="132"/>
      <c r="CB30" s="138"/>
      <c r="CC30" s="117"/>
      <c r="CD30" s="117"/>
      <c r="CE30" s="223"/>
      <c r="CF30" s="223"/>
      <c r="CG30" s="223"/>
      <c r="CH30" s="138"/>
      <c r="CI30" s="129" t="s">
        <v>701</v>
      </c>
      <c r="CJ30" s="117">
        <v>45000</v>
      </c>
      <c r="CK30" s="117">
        <v>45000</v>
      </c>
      <c r="CL30" s="117"/>
      <c r="CM30" s="117">
        <v>45000</v>
      </c>
      <c r="CN30" s="133">
        <v>100</v>
      </c>
      <c r="CO30" s="117">
        <v>45000</v>
      </c>
      <c r="CP30" s="117"/>
      <c r="CQ30" s="137" t="s">
        <v>706</v>
      </c>
      <c r="CR30" s="132"/>
      <c r="CS30" s="117"/>
      <c r="CT30" s="132"/>
      <c r="CU30" s="133"/>
      <c r="CV30" s="137" t="s">
        <v>4382</v>
      </c>
      <c r="CW30" s="117"/>
      <c r="CX30" s="147"/>
      <c r="CY30" s="147"/>
      <c r="CZ30" s="117">
        <v>45000</v>
      </c>
      <c r="DA30" s="117">
        <v>45000</v>
      </c>
      <c r="DB30" s="117"/>
      <c r="DC30" s="117">
        <v>45001</v>
      </c>
      <c r="DD30" s="133">
        <v>100</v>
      </c>
      <c r="DE30" s="117">
        <v>45010</v>
      </c>
      <c r="DF30" s="138"/>
      <c r="DG30" s="138">
        <v>45012</v>
      </c>
      <c r="DH30" s="139" t="s">
        <v>4383</v>
      </c>
      <c r="DI30" s="117">
        <v>45023</v>
      </c>
      <c r="DJ30" s="117">
        <v>45023</v>
      </c>
      <c r="DK30" s="117">
        <v>45023</v>
      </c>
      <c r="DL30" s="117">
        <v>45023</v>
      </c>
      <c r="DM30" s="117"/>
      <c r="DN30" s="117"/>
      <c r="DO30" s="117"/>
      <c r="DP30" s="117"/>
      <c r="DQ30" s="140"/>
      <c r="DR30" s="117"/>
      <c r="DS30" s="117"/>
      <c r="DT30" s="117"/>
      <c r="DU30" s="117"/>
      <c r="DV30" s="117"/>
      <c r="DW30" s="117"/>
      <c r="DX30" s="133"/>
      <c r="DY30" s="117"/>
      <c r="DZ30" s="117"/>
      <c r="EA30" s="117">
        <v>45028</v>
      </c>
      <c r="EB30" s="117">
        <v>45028</v>
      </c>
      <c r="EC30" s="117"/>
      <c r="ED30" s="117">
        <v>45028</v>
      </c>
      <c r="EE30" s="116">
        <v>100</v>
      </c>
      <c r="EF30" s="117">
        <v>45028</v>
      </c>
      <c r="EG30" s="117" t="s">
        <v>1000</v>
      </c>
      <c r="EH30" s="117">
        <v>45028</v>
      </c>
      <c r="EI30" s="117">
        <v>45028</v>
      </c>
      <c r="EJ30" s="117">
        <v>45028</v>
      </c>
      <c r="EK30" s="117">
        <v>45029</v>
      </c>
      <c r="EL30" s="116">
        <v>60</v>
      </c>
      <c r="EM30" s="117"/>
      <c r="EN30" s="122" t="s">
        <v>1000</v>
      </c>
      <c r="EO30" s="141"/>
      <c r="EP30" s="141"/>
      <c r="EQ30" s="141"/>
      <c r="ER30" s="141"/>
      <c r="ES30" s="141"/>
      <c r="ET30" s="141"/>
      <c r="EU30" s="141"/>
      <c r="EV30" s="117"/>
      <c r="EW30" s="117"/>
      <c r="EX30" s="117"/>
      <c r="EY30" s="117"/>
      <c r="EZ30" s="117"/>
      <c r="FA30" s="117"/>
      <c r="FB30" s="117"/>
      <c r="FC30" s="117"/>
      <c r="FD30" s="117"/>
      <c r="FE30" s="117"/>
      <c r="FF30" s="117"/>
      <c r="FG30" s="133"/>
      <c r="FH30" s="133"/>
      <c r="FI30" s="117"/>
      <c r="FJ30" s="142"/>
      <c r="FK30" s="142"/>
      <c r="FL30" s="143"/>
      <c r="FM30" s="143"/>
      <c r="FN30" s="139"/>
      <c r="FO30" s="142"/>
      <c r="FP30" s="142"/>
      <c r="FQ30" s="143"/>
      <c r="FR30" s="143"/>
      <c r="FS30" s="139"/>
    </row>
    <row r="31" spans="1:175" ht="20.100000000000001" customHeight="1" x14ac:dyDescent="0.5">
      <c r="A31" s="109">
        <v>30</v>
      </c>
      <c r="B31" s="109" t="s">
        <v>674</v>
      </c>
      <c r="C31" s="109">
        <v>30</v>
      </c>
      <c r="D31" s="110" t="s">
        <v>675</v>
      </c>
      <c r="E31" s="110" t="s">
        <v>676</v>
      </c>
      <c r="F31" s="110" t="s">
        <v>677</v>
      </c>
      <c r="G31" s="111" t="s">
        <v>21</v>
      </c>
      <c r="H31" s="110" t="s">
        <v>1001</v>
      </c>
      <c r="I31" s="110" t="s">
        <v>1002</v>
      </c>
      <c r="J31" s="110"/>
      <c r="K31" s="111" t="s">
        <v>4423</v>
      </c>
      <c r="L31" s="111"/>
      <c r="M31" s="111" t="s">
        <v>1003</v>
      </c>
      <c r="N31" s="111" t="s">
        <v>682</v>
      </c>
      <c r="O31" s="111" t="s">
        <v>1005</v>
      </c>
      <c r="P31" s="113">
        <v>13.6917897778882</v>
      </c>
      <c r="Q31" s="113">
        <v>100.63805136763</v>
      </c>
      <c r="R31" s="114" t="s">
        <v>1006</v>
      </c>
      <c r="S31" s="114" t="s">
        <v>1007</v>
      </c>
      <c r="T31" s="115" t="s">
        <v>1008</v>
      </c>
      <c r="U31" s="115" t="s">
        <v>1009</v>
      </c>
      <c r="V31" s="115"/>
      <c r="W31" s="115" t="s">
        <v>1010</v>
      </c>
      <c r="X31" s="115"/>
      <c r="Y31" s="115"/>
      <c r="Z31" s="181"/>
      <c r="AA31" s="181"/>
      <c r="AB31" s="115"/>
      <c r="AC31" s="211"/>
      <c r="AD31" s="167" t="s">
        <v>762</v>
      </c>
      <c r="AE31" s="167" t="s">
        <v>763</v>
      </c>
      <c r="AF31" s="117" t="s">
        <v>982</v>
      </c>
      <c r="AG31" s="132">
        <v>44964</v>
      </c>
      <c r="AH31" s="118" t="s">
        <v>691</v>
      </c>
      <c r="AI31" s="118" t="s">
        <v>692</v>
      </c>
      <c r="AJ31" s="145">
        <v>6</v>
      </c>
      <c r="AK31" s="146">
        <v>11.5</v>
      </c>
      <c r="AL31" s="146">
        <v>2.7</v>
      </c>
      <c r="AM31" s="146">
        <v>69</v>
      </c>
      <c r="AN31" s="147">
        <v>1</v>
      </c>
      <c r="AO31" s="147"/>
      <c r="AP31" s="116" t="s">
        <v>1011</v>
      </c>
      <c r="AQ31" s="147" t="s">
        <v>752</v>
      </c>
      <c r="AR31" s="147">
        <v>3</v>
      </c>
      <c r="AS31" s="147"/>
      <c r="AT31" s="117">
        <v>44964</v>
      </c>
      <c r="AU31" s="142"/>
      <c r="AV31" s="234" t="s">
        <v>696</v>
      </c>
      <c r="AW31" s="235"/>
      <c r="AX31" s="236"/>
      <c r="AY31" s="236"/>
      <c r="AZ31" s="236"/>
      <c r="BA31" s="236"/>
      <c r="BB31" s="236"/>
      <c r="BC31" s="236"/>
      <c r="BD31" s="235" t="s">
        <v>698</v>
      </c>
      <c r="BE31" s="235"/>
      <c r="BF31" s="235"/>
      <c r="BG31" s="237" t="s">
        <v>699</v>
      </c>
      <c r="BH31" s="237" t="s">
        <v>700</v>
      </c>
      <c r="BI31" s="237" t="s">
        <v>701</v>
      </c>
      <c r="BJ31" s="238"/>
      <c r="BK31" s="238"/>
      <c r="BL31" s="153"/>
      <c r="BM31" s="154"/>
      <c r="BN31" s="155" t="s">
        <v>1012</v>
      </c>
      <c r="BO31" s="131" t="s">
        <v>1004</v>
      </c>
      <c r="BP31" s="131" t="s">
        <v>703</v>
      </c>
      <c r="BQ31" s="116" t="s">
        <v>704</v>
      </c>
      <c r="BR31" s="116" t="s">
        <v>705</v>
      </c>
      <c r="BS31" s="132">
        <v>44964</v>
      </c>
      <c r="BT31" s="133">
        <v>100</v>
      </c>
      <c r="BU31" s="132">
        <v>44964</v>
      </c>
      <c r="BV31" s="132"/>
      <c r="BW31" s="132"/>
      <c r="BX31" s="134"/>
      <c r="BY31" s="134"/>
      <c r="BZ31" s="134"/>
      <c r="CA31" s="132"/>
      <c r="CB31" s="135"/>
      <c r="CC31" s="132"/>
      <c r="CD31" s="132"/>
      <c r="CE31" s="136"/>
      <c r="CF31" s="136"/>
      <c r="CG31" s="136"/>
      <c r="CH31" s="135"/>
      <c r="CI31" s="129" t="s">
        <v>701</v>
      </c>
      <c r="CJ31" s="117">
        <v>44998</v>
      </c>
      <c r="CK31" s="117">
        <v>44998</v>
      </c>
      <c r="CL31" s="117"/>
      <c r="CM31" s="117">
        <v>44998</v>
      </c>
      <c r="CN31" s="133">
        <v>100</v>
      </c>
      <c r="CO31" s="117">
        <v>44998</v>
      </c>
      <c r="CP31" s="117"/>
      <c r="CQ31" s="132">
        <v>45013</v>
      </c>
      <c r="CR31" s="132">
        <v>45013</v>
      </c>
      <c r="CS31" s="117"/>
      <c r="CT31" s="132">
        <v>45013</v>
      </c>
      <c r="CU31" s="133">
        <v>100</v>
      </c>
      <c r="CV31" s="132">
        <v>45013</v>
      </c>
      <c r="CW31" s="117" t="s">
        <v>727</v>
      </c>
      <c r="CX31" s="236"/>
      <c r="CY31" s="236"/>
      <c r="CZ31" s="117">
        <v>44998</v>
      </c>
      <c r="DA31" s="117">
        <v>44998</v>
      </c>
      <c r="DB31" s="117"/>
      <c r="DC31" s="117">
        <v>44998</v>
      </c>
      <c r="DD31" s="133">
        <v>100</v>
      </c>
      <c r="DE31" s="117">
        <v>45016</v>
      </c>
      <c r="DF31" s="138" t="s">
        <v>1013</v>
      </c>
      <c r="DG31" s="138">
        <v>45012</v>
      </c>
      <c r="DH31" s="139" t="s">
        <v>4383</v>
      </c>
      <c r="DI31" s="117">
        <v>45037</v>
      </c>
      <c r="DJ31" s="117">
        <v>45037</v>
      </c>
      <c r="DK31" s="117">
        <v>45037</v>
      </c>
      <c r="DL31" s="117">
        <v>45037</v>
      </c>
      <c r="DM31" s="117"/>
      <c r="DN31" s="117"/>
      <c r="DO31" s="117"/>
      <c r="DP31" s="117"/>
      <c r="DQ31" s="140"/>
      <c r="DR31" s="117"/>
      <c r="DS31" s="117"/>
      <c r="DT31" s="117"/>
      <c r="DU31" s="117"/>
      <c r="DV31" s="117"/>
      <c r="DW31" s="117"/>
      <c r="DX31" s="133"/>
      <c r="DY31" s="117"/>
      <c r="DZ31" s="117"/>
      <c r="EA31" s="117">
        <v>45024</v>
      </c>
      <c r="EB31" s="117">
        <v>45024</v>
      </c>
      <c r="EC31" s="117"/>
      <c r="ED31" s="117">
        <v>45024</v>
      </c>
      <c r="EE31" s="116">
        <v>100</v>
      </c>
      <c r="EF31" s="117">
        <v>45024</v>
      </c>
      <c r="EG31" s="117" t="s">
        <v>4424</v>
      </c>
      <c r="EH31" s="117">
        <v>45049</v>
      </c>
      <c r="EI31" s="117">
        <v>45049</v>
      </c>
      <c r="EJ31" s="117"/>
      <c r="EK31" s="117">
        <v>45049</v>
      </c>
      <c r="EL31" s="133">
        <v>100</v>
      </c>
      <c r="EM31" s="117">
        <v>45049</v>
      </c>
      <c r="EN31" s="122" t="s">
        <v>4425</v>
      </c>
      <c r="EO31" s="141"/>
      <c r="EP31" s="141"/>
      <c r="EQ31" s="141"/>
      <c r="ER31" s="141"/>
      <c r="ES31" s="141"/>
      <c r="ET31" s="141"/>
      <c r="EU31" s="141"/>
      <c r="EV31" s="117"/>
      <c r="EW31" s="117"/>
      <c r="EX31" s="117"/>
      <c r="EY31" s="117"/>
      <c r="EZ31" s="117"/>
      <c r="FA31" s="117"/>
      <c r="FB31" s="117"/>
      <c r="FC31" s="117"/>
      <c r="FD31" s="117"/>
      <c r="FE31" s="117"/>
      <c r="FF31" s="117"/>
      <c r="FG31" s="133"/>
      <c r="FH31" s="133"/>
      <c r="FI31" s="117"/>
      <c r="FJ31" s="142"/>
      <c r="FK31" s="142"/>
      <c r="FL31" s="143">
        <v>243350</v>
      </c>
      <c r="FM31" s="143">
        <v>243350</v>
      </c>
      <c r="FN31" s="139" t="s">
        <v>708</v>
      </c>
      <c r="FO31" s="142"/>
      <c r="FP31" s="142"/>
      <c r="FQ31" s="143">
        <v>243350</v>
      </c>
      <c r="FR31" s="143">
        <v>243350</v>
      </c>
      <c r="FS31" s="139" t="s">
        <v>708</v>
      </c>
    </row>
    <row r="32" spans="1:175" ht="20.100000000000001" customHeight="1" x14ac:dyDescent="0.5">
      <c r="A32" s="109">
        <v>31</v>
      </c>
      <c r="B32" s="109" t="s">
        <v>674</v>
      </c>
      <c r="C32" s="109">
        <v>31</v>
      </c>
      <c r="D32" s="110" t="s">
        <v>675</v>
      </c>
      <c r="E32" s="110" t="s">
        <v>676</v>
      </c>
      <c r="F32" s="110" t="s">
        <v>677</v>
      </c>
      <c r="G32" s="111" t="s">
        <v>21</v>
      </c>
      <c r="H32" s="110" t="s">
        <v>1001</v>
      </c>
      <c r="I32" s="110" t="s">
        <v>1014</v>
      </c>
      <c r="J32" s="110"/>
      <c r="K32" s="111" t="s">
        <v>1015</v>
      </c>
      <c r="L32" s="111" t="s">
        <v>1016</v>
      </c>
      <c r="M32" s="111" t="s">
        <v>681</v>
      </c>
      <c r="N32" s="111" t="s">
        <v>682</v>
      </c>
      <c r="O32" s="175" t="s">
        <v>1018</v>
      </c>
      <c r="P32" s="113">
        <v>13.6815162392224</v>
      </c>
      <c r="Q32" s="113">
        <v>100.69856022714799</v>
      </c>
      <c r="R32" s="114" t="s">
        <v>1019</v>
      </c>
      <c r="S32" s="114"/>
      <c r="T32" s="115"/>
      <c r="U32" s="115"/>
      <c r="V32" s="115"/>
      <c r="W32" s="239" t="s">
        <v>1020</v>
      </c>
      <c r="X32" s="113" t="s">
        <v>1017</v>
      </c>
      <c r="Y32" s="113" t="s">
        <v>1021</v>
      </c>
      <c r="Z32" s="181">
        <v>13.6822803499442</v>
      </c>
      <c r="AA32" s="181">
        <v>100.679608696155</v>
      </c>
      <c r="AB32" s="240" t="s">
        <v>1022</v>
      </c>
      <c r="AC32" s="211" t="s">
        <v>1023</v>
      </c>
      <c r="AD32" s="166" t="s">
        <v>762</v>
      </c>
      <c r="AE32" s="167" t="s">
        <v>763</v>
      </c>
      <c r="AF32" s="241" t="s">
        <v>982</v>
      </c>
      <c r="AG32" s="132"/>
      <c r="AH32" s="116"/>
      <c r="AI32" s="116"/>
      <c r="AJ32" s="145"/>
      <c r="AK32" s="146"/>
      <c r="AL32" s="212"/>
      <c r="AM32" s="146"/>
      <c r="AN32" s="147"/>
      <c r="AO32" s="147"/>
      <c r="AP32" s="116"/>
      <c r="AQ32" s="147"/>
      <c r="AR32" s="147"/>
      <c r="AS32" s="147"/>
      <c r="AT32" s="122"/>
      <c r="AU32" s="148" t="s">
        <v>983</v>
      </c>
      <c r="AV32" s="149"/>
      <c r="AW32" s="150"/>
      <c r="AX32" s="149"/>
      <c r="AY32" s="149"/>
      <c r="AZ32" s="149"/>
      <c r="BA32" s="149"/>
      <c r="BB32" s="149"/>
      <c r="BC32" s="149"/>
      <c r="BD32" s="150"/>
      <c r="BE32" s="150"/>
      <c r="BF32" s="150"/>
      <c r="BG32" s="151"/>
      <c r="BH32" s="151"/>
      <c r="BI32" s="151"/>
      <c r="BJ32" s="152"/>
      <c r="BK32" s="152" t="s">
        <v>793</v>
      </c>
      <c r="BL32" s="153"/>
      <c r="BM32" s="154"/>
      <c r="BN32" s="155" t="s">
        <v>1024</v>
      </c>
      <c r="BO32" s="130" t="s">
        <v>1017</v>
      </c>
      <c r="BP32" s="196" t="s">
        <v>795</v>
      </c>
      <c r="BQ32" s="116" t="s">
        <v>704</v>
      </c>
      <c r="BR32" s="116" t="s">
        <v>705</v>
      </c>
      <c r="BS32" s="241" t="s">
        <v>982</v>
      </c>
      <c r="BT32" s="242">
        <v>100</v>
      </c>
      <c r="BU32" s="199" t="s">
        <v>616</v>
      </c>
      <c r="BV32" s="132"/>
      <c r="BW32" s="132"/>
      <c r="BX32" s="134" t="s">
        <v>616</v>
      </c>
      <c r="BY32" s="134" t="s">
        <v>616</v>
      </c>
      <c r="BZ32" s="134"/>
      <c r="CA32" s="132"/>
      <c r="CB32" s="243" t="s">
        <v>1017</v>
      </c>
      <c r="CC32" s="171"/>
      <c r="CD32" s="244"/>
      <c r="CE32" s="245"/>
      <c r="CF32" s="245"/>
      <c r="CG32" s="245"/>
      <c r="CH32" s="243"/>
      <c r="CI32" s="214" t="s">
        <v>1025</v>
      </c>
      <c r="CJ32" s="244">
        <v>45041</v>
      </c>
      <c r="CK32" s="244">
        <v>45041</v>
      </c>
      <c r="CL32" s="117"/>
      <c r="CM32" s="244">
        <v>45041</v>
      </c>
      <c r="CN32" s="133">
        <v>100</v>
      </c>
      <c r="CO32" s="244">
        <v>45041</v>
      </c>
      <c r="CP32" s="117"/>
      <c r="CQ32" s="117">
        <v>45049</v>
      </c>
      <c r="CR32" s="117">
        <v>45049</v>
      </c>
      <c r="CS32" s="117">
        <v>45049</v>
      </c>
      <c r="CT32" s="117">
        <v>45050</v>
      </c>
      <c r="CU32" s="133">
        <v>80</v>
      </c>
      <c r="CV32" s="117">
        <v>45045</v>
      </c>
      <c r="CW32" s="117"/>
      <c r="CX32" s="147"/>
      <c r="CY32" s="147"/>
      <c r="CZ32" s="117">
        <v>45042</v>
      </c>
      <c r="DA32" s="117">
        <v>45042</v>
      </c>
      <c r="DB32" s="117"/>
      <c r="DC32" s="117">
        <v>45043</v>
      </c>
      <c r="DD32" s="133">
        <v>100</v>
      </c>
      <c r="DE32" s="117">
        <v>45048</v>
      </c>
      <c r="DF32" s="138"/>
      <c r="DG32" s="138">
        <v>45023</v>
      </c>
      <c r="DH32" s="139" t="s">
        <v>4387</v>
      </c>
      <c r="DI32" s="117">
        <v>45044</v>
      </c>
      <c r="DJ32" s="117">
        <v>45044</v>
      </c>
      <c r="DK32" s="117">
        <v>45044</v>
      </c>
      <c r="DL32" s="117">
        <v>45044</v>
      </c>
      <c r="DM32" s="117"/>
      <c r="DN32" s="117"/>
      <c r="DO32" s="117"/>
      <c r="DP32" s="117"/>
      <c r="DQ32" s="140"/>
      <c r="DR32" s="117"/>
      <c r="DS32" s="117"/>
      <c r="DT32" s="117"/>
      <c r="DU32" s="117"/>
      <c r="DV32" s="117"/>
      <c r="DW32" s="117"/>
      <c r="DX32" s="133"/>
      <c r="DY32" s="117"/>
      <c r="DZ32" s="117"/>
      <c r="EA32" s="117"/>
      <c r="EB32" s="117"/>
      <c r="EC32" s="117"/>
      <c r="ED32" s="117"/>
      <c r="EE32" s="116"/>
      <c r="EF32" s="117"/>
      <c r="EG32" s="117"/>
      <c r="EH32" s="117"/>
      <c r="EI32" s="117"/>
      <c r="EJ32" s="117"/>
      <c r="EK32" s="117"/>
      <c r="EL32" s="133"/>
      <c r="EM32" s="117"/>
      <c r="EN32" s="122"/>
      <c r="EO32" s="141"/>
      <c r="EP32" s="141"/>
      <c r="EQ32" s="141"/>
      <c r="ER32" s="141"/>
      <c r="ES32" s="141"/>
      <c r="ET32" s="141"/>
      <c r="EU32" s="141"/>
      <c r="EV32" s="117"/>
      <c r="EW32" s="117"/>
      <c r="EX32" s="117"/>
      <c r="EY32" s="117"/>
      <c r="EZ32" s="117"/>
      <c r="FA32" s="117"/>
      <c r="FB32" s="117"/>
      <c r="FC32" s="117"/>
      <c r="FD32" s="117"/>
      <c r="FE32" s="117"/>
      <c r="FF32" s="117"/>
      <c r="FG32" s="133"/>
      <c r="FH32" s="133"/>
      <c r="FI32" s="117"/>
      <c r="FJ32" s="142"/>
      <c r="FK32" s="142"/>
      <c r="FL32" s="143"/>
      <c r="FM32" s="143"/>
      <c r="FN32" s="139"/>
      <c r="FO32" s="142"/>
      <c r="FP32" s="142"/>
      <c r="FQ32" s="143"/>
      <c r="FR32" s="143"/>
      <c r="FS32" s="139"/>
    </row>
    <row r="33" spans="1:175" ht="20.100000000000001" customHeight="1" x14ac:dyDescent="0.5">
      <c r="A33" s="109">
        <v>32</v>
      </c>
      <c r="B33" s="109" t="s">
        <v>674</v>
      </c>
      <c r="C33" s="109">
        <v>32</v>
      </c>
      <c r="D33" s="110" t="s">
        <v>675</v>
      </c>
      <c r="E33" s="110" t="s">
        <v>676</v>
      </c>
      <c r="F33" s="110" t="s">
        <v>677</v>
      </c>
      <c r="G33" s="111" t="s">
        <v>21</v>
      </c>
      <c r="H33" s="110" t="s">
        <v>755</v>
      </c>
      <c r="I33" s="110" t="s">
        <v>936</v>
      </c>
      <c r="J33" s="110"/>
      <c r="K33" s="111" t="s">
        <v>1026</v>
      </c>
      <c r="L33" s="111" t="s">
        <v>758</v>
      </c>
      <c r="M33" s="111"/>
      <c r="N33" s="111" t="s">
        <v>682</v>
      </c>
      <c r="O33" s="111" t="s">
        <v>1027</v>
      </c>
      <c r="P33" s="113">
        <v>13.758022400499399</v>
      </c>
      <c r="Q33" s="113">
        <v>100.615770281124</v>
      </c>
      <c r="R33" s="114" t="s">
        <v>1028</v>
      </c>
      <c r="S33" s="114"/>
      <c r="T33" s="115"/>
      <c r="U33" s="115"/>
      <c r="V33" s="115"/>
      <c r="W33" s="115" t="s">
        <v>1029</v>
      </c>
      <c r="X33" s="115"/>
      <c r="Y33" s="115"/>
      <c r="Z33" s="181"/>
      <c r="AA33" s="181"/>
      <c r="AB33" s="115"/>
      <c r="AC33" s="211"/>
      <c r="AD33" s="116" t="s">
        <v>688</v>
      </c>
      <c r="AE33" s="116" t="s">
        <v>689</v>
      </c>
      <c r="AF33" s="117">
        <v>44986</v>
      </c>
      <c r="AG33" s="117">
        <v>44986</v>
      </c>
      <c r="AH33" s="118" t="s">
        <v>691</v>
      </c>
      <c r="AI33" s="118" t="s">
        <v>691</v>
      </c>
      <c r="AJ33" s="146">
        <v>7</v>
      </c>
      <c r="AK33" s="146">
        <v>15</v>
      </c>
      <c r="AL33" s="146">
        <v>2.4</v>
      </c>
      <c r="AM33" s="146">
        <v>28.5</v>
      </c>
      <c r="AN33" s="147">
        <v>1</v>
      </c>
      <c r="AO33" s="147">
        <v>3</v>
      </c>
      <c r="AP33" s="116"/>
      <c r="AQ33" s="147" t="s">
        <v>694</v>
      </c>
      <c r="AR33" s="147">
        <v>3</v>
      </c>
      <c r="AS33" s="147"/>
      <c r="AT33" s="122"/>
      <c r="AU33" s="148" t="s">
        <v>1030</v>
      </c>
      <c r="AV33" s="149" t="s">
        <v>696</v>
      </c>
      <c r="AW33" s="150"/>
      <c r="AX33" s="149"/>
      <c r="AY33" s="149" t="s">
        <v>1031</v>
      </c>
      <c r="AZ33" s="149"/>
      <c r="BA33" s="147" t="s">
        <v>697</v>
      </c>
      <c r="BB33" s="149"/>
      <c r="BC33" s="149"/>
      <c r="BD33" s="150"/>
      <c r="BE33" s="150"/>
      <c r="BF33" s="150"/>
      <c r="BG33" s="151" t="s">
        <v>614</v>
      </c>
      <c r="BH33" s="151"/>
      <c r="BI33" s="151"/>
      <c r="BJ33" s="152"/>
      <c r="BK33" s="152"/>
      <c r="BL33" s="153"/>
      <c r="BM33" s="154"/>
      <c r="BN33" s="155" t="s">
        <v>1027</v>
      </c>
      <c r="BO33" s="130" t="s">
        <v>1027</v>
      </c>
      <c r="BP33" s="130"/>
      <c r="BQ33" s="116" t="s">
        <v>704</v>
      </c>
      <c r="BR33" s="116" t="s">
        <v>705</v>
      </c>
      <c r="BS33" s="132">
        <v>44986</v>
      </c>
      <c r="BT33" s="133">
        <v>100</v>
      </c>
      <c r="BU33" s="132">
        <v>44986</v>
      </c>
      <c r="BV33" s="132" t="s">
        <v>614</v>
      </c>
      <c r="BW33" s="246" t="s">
        <v>1032</v>
      </c>
      <c r="BX33" s="134"/>
      <c r="BY33" s="134"/>
      <c r="BZ33" s="134"/>
      <c r="CA33" s="132"/>
      <c r="CB33" s="171"/>
      <c r="CC33" s="172"/>
      <c r="CD33" s="172"/>
      <c r="CE33" s="173"/>
      <c r="CF33" s="173"/>
      <c r="CG33" s="173"/>
      <c r="CH33" s="171" t="s">
        <v>1033</v>
      </c>
      <c r="CI33" s="129" t="s">
        <v>701</v>
      </c>
      <c r="CJ33" s="117">
        <v>45026</v>
      </c>
      <c r="CK33" s="117">
        <v>45026</v>
      </c>
      <c r="CL33" s="117"/>
      <c r="CM33" s="117">
        <v>45027</v>
      </c>
      <c r="CN33" s="133">
        <v>100</v>
      </c>
      <c r="CO33" s="117">
        <v>45027</v>
      </c>
      <c r="CP33" s="117"/>
      <c r="CQ33" s="117">
        <v>45027</v>
      </c>
      <c r="CR33" s="117">
        <v>45027</v>
      </c>
      <c r="CS33" s="117"/>
      <c r="CT33" s="117">
        <v>45037</v>
      </c>
      <c r="CU33" s="133">
        <v>100</v>
      </c>
      <c r="CV33" s="117">
        <v>45036</v>
      </c>
      <c r="CW33" s="117" t="s">
        <v>1034</v>
      </c>
      <c r="CX33" s="147"/>
      <c r="CY33" s="147" t="s">
        <v>1031</v>
      </c>
      <c r="CZ33" s="117">
        <v>45026</v>
      </c>
      <c r="DA33" s="117">
        <v>45026</v>
      </c>
      <c r="DB33" s="117"/>
      <c r="DC33" s="117">
        <v>45028</v>
      </c>
      <c r="DD33" s="133">
        <v>100</v>
      </c>
      <c r="DE33" s="117">
        <v>45036</v>
      </c>
      <c r="DF33" s="138"/>
      <c r="DG33" s="138">
        <v>45023</v>
      </c>
      <c r="DH33" s="139" t="s">
        <v>4387</v>
      </c>
      <c r="DI33" s="117">
        <v>45041</v>
      </c>
      <c r="DJ33" s="117">
        <v>45041</v>
      </c>
      <c r="DK33" s="117">
        <v>45041</v>
      </c>
      <c r="DL33" s="117">
        <v>45041</v>
      </c>
      <c r="DM33" s="117"/>
      <c r="DN33" s="117"/>
      <c r="DO33" s="117"/>
      <c r="DP33" s="117"/>
      <c r="DQ33" s="140"/>
      <c r="DR33" s="117"/>
      <c r="DS33" s="117"/>
      <c r="DT33" s="117">
        <v>45052</v>
      </c>
      <c r="DU33" s="117">
        <v>45052</v>
      </c>
      <c r="DV33" s="117"/>
      <c r="DW33" s="117">
        <v>45052</v>
      </c>
      <c r="DX33" s="133">
        <v>100</v>
      </c>
      <c r="DY33" s="117">
        <v>45052</v>
      </c>
      <c r="DZ33" s="117"/>
      <c r="EA33" s="117"/>
      <c r="EB33" s="117"/>
      <c r="EC33" s="117"/>
      <c r="ED33" s="117"/>
      <c r="EE33" s="116"/>
      <c r="EF33" s="117"/>
      <c r="EG33" s="117"/>
      <c r="EH33" s="117">
        <v>45051</v>
      </c>
      <c r="EI33" s="117">
        <v>45051</v>
      </c>
      <c r="EJ33" s="117"/>
      <c r="EK33" s="117">
        <v>45051</v>
      </c>
      <c r="EL33" s="133">
        <v>100</v>
      </c>
      <c r="EM33" s="117">
        <v>45051</v>
      </c>
      <c r="EN33" s="122" t="s">
        <v>4388</v>
      </c>
      <c r="EO33" s="141"/>
      <c r="EP33" s="141"/>
      <c r="EQ33" s="141"/>
      <c r="ER33" s="141"/>
      <c r="ES33" s="141"/>
      <c r="ET33" s="141"/>
      <c r="EU33" s="141"/>
      <c r="EV33" s="117"/>
      <c r="EW33" s="117"/>
      <c r="EX33" s="117"/>
      <c r="EY33" s="117"/>
      <c r="EZ33" s="117"/>
      <c r="FA33" s="117"/>
      <c r="FB33" s="117"/>
      <c r="FC33" s="117"/>
      <c r="FD33" s="117"/>
      <c r="FE33" s="117"/>
      <c r="FF33" s="117"/>
      <c r="FG33" s="133"/>
      <c r="FH33" s="133"/>
      <c r="FI33" s="117"/>
      <c r="FJ33" s="142"/>
      <c r="FK33" s="142"/>
      <c r="FL33" s="143">
        <v>243346</v>
      </c>
      <c r="FM33" s="143">
        <v>243346</v>
      </c>
      <c r="FN33" s="139" t="s">
        <v>708</v>
      </c>
      <c r="FO33" s="142"/>
      <c r="FP33" s="142"/>
      <c r="FQ33" s="143">
        <v>243346</v>
      </c>
      <c r="FR33" s="143">
        <v>243346</v>
      </c>
      <c r="FS33" s="157" t="s">
        <v>729</v>
      </c>
    </row>
    <row r="34" spans="1:175" ht="20.100000000000001" customHeight="1" x14ac:dyDescent="0.5">
      <c r="A34" s="109">
        <v>33</v>
      </c>
      <c r="B34" s="109" t="s">
        <v>674</v>
      </c>
      <c r="C34" s="109">
        <v>33</v>
      </c>
      <c r="D34" s="110" t="s">
        <v>675</v>
      </c>
      <c r="E34" s="110" t="s">
        <v>676</v>
      </c>
      <c r="F34" s="110" t="s">
        <v>677</v>
      </c>
      <c r="G34" s="111" t="s">
        <v>21</v>
      </c>
      <c r="H34" s="110" t="s">
        <v>1035</v>
      </c>
      <c r="I34" s="110" t="s">
        <v>1036</v>
      </c>
      <c r="J34" s="110"/>
      <c r="K34" s="111" t="s">
        <v>1037</v>
      </c>
      <c r="L34" s="111"/>
      <c r="M34" s="111" t="s">
        <v>1003</v>
      </c>
      <c r="N34" s="111" t="s">
        <v>682</v>
      </c>
      <c r="O34" s="111" t="s">
        <v>1038</v>
      </c>
      <c r="P34" s="113">
        <v>13.730383030025999</v>
      </c>
      <c r="Q34" s="113">
        <v>100.491363554339</v>
      </c>
      <c r="R34" s="114" t="s">
        <v>1039</v>
      </c>
      <c r="S34" s="114" t="s">
        <v>1040</v>
      </c>
      <c r="T34" s="115" t="s">
        <v>1041</v>
      </c>
      <c r="U34" s="115" t="s">
        <v>1042</v>
      </c>
      <c r="V34" s="115"/>
      <c r="W34" s="115" t="s">
        <v>1042</v>
      </c>
      <c r="X34" s="115"/>
      <c r="Y34" s="115"/>
      <c r="Z34" s="181"/>
      <c r="AA34" s="181"/>
      <c r="AB34" s="115"/>
      <c r="AC34" s="211"/>
      <c r="AD34" s="116" t="s">
        <v>688</v>
      </c>
      <c r="AE34" s="116" t="s">
        <v>689</v>
      </c>
      <c r="AF34" s="117">
        <v>44980</v>
      </c>
      <c r="AG34" s="132">
        <v>44980</v>
      </c>
      <c r="AH34" s="118" t="s">
        <v>691</v>
      </c>
      <c r="AI34" s="118" t="s">
        <v>692</v>
      </c>
      <c r="AJ34" s="145">
        <v>6</v>
      </c>
      <c r="AK34" s="146">
        <v>8.1999999999999993</v>
      </c>
      <c r="AL34" s="146">
        <v>3.4</v>
      </c>
      <c r="AM34" s="146">
        <v>49.199999999999996</v>
      </c>
      <c r="AN34" s="147">
        <v>2</v>
      </c>
      <c r="AO34" s="147">
        <v>4</v>
      </c>
      <c r="AP34" s="116" t="s">
        <v>816</v>
      </c>
      <c r="AQ34" s="147" t="s">
        <v>882</v>
      </c>
      <c r="AR34" s="147">
        <v>3</v>
      </c>
      <c r="AS34" s="147"/>
      <c r="AT34" s="122">
        <v>44981</v>
      </c>
      <c r="AU34" s="142"/>
      <c r="AV34" s="149" t="s">
        <v>696</v>
      </c>
      <c r="AW34" s="150"/>
      <c r="AX34" s="149"/>
      <c r="AY34" s="149"/>
      <c r="AZ34" s="149"/>
      <c r="BA34" s="147" t="s">
        <v>697</v>
      </c>
      <c r="BB34" s="149"/>
      <c r="BC34" s="149"/>
      <c r="BD34" s="150" t="s">
        <v>698</v>
      </c>
      <c r="BE34" s="150"/>
      <c r="BF34" s="150"/>
      <c r="BG34" s="151" t="s">
        <v>699</v>
      </c>
      <c r="BH34" s="151" t="s">
        <v>700</v>
      </c>
      <c r="BI34" s="151" t="s">
        <v>701</v>
      </c>
      <c r="BJ34" s="152"/>
      <c r="BK34" s="152"/>
      <c r="BL34" s="153"/>
      <c r="BM34" s="154"/>
      <c r="BN34" s="155" t="s">
        <v>1038</v>
      </c>
      <c r="BO34" s="130" t="s">
        <v>1038</v>
      </c>
      <c r="BP34" s="130"/>
      <c r="BQ34" s="116" t="s">
        <v>704</v>
      </c>
      <c r="BR34" s="116" t="s">
        <v>705</v>
      </c>
      <c r="BS34" s="132">
        <v>44980</v>
      </c>
      <c r="BT34" s="133">
        <v>100</v>
      </c>
      <c r="BU34" s="132">
        <v>44980</v>
      </c>
      <c r="BV34" s="132"/>
      <c r="BW34" s="132"/>
      <c r="BX34" s="134"/>
      <c r="BY34" s="134"/>
      <c r="BZ34" s="134"/>
      <c r="CA34" s="132"/>
      <c r="CB34" s="135"/>
      <c r="CC34" s="132"/>
      <c r="CD34" s="132"/>
      <c r="CE34" s="136"/>
      <c r="CF34" s="136"/>
      <c r="CG34" s="136"/>
      <c r="CH34" s="135"/>
      <c r="CI34" s="129" t="s">
        <v>701</v>
      </c>
      <c r="CJ34" s="117">
        <v>44999</v>
      </c>
      <c r="CK34" s="117">
        <v>44999</v>
      </c>
      <c r="CL34" s="117"/>
      <c r="CM34" s="117">
        <v>44999</v>
      </c>
      <c r="CN34" s="133">
        <v>100</v>
      </c>
      <c r="CO34" s="117">
        <v>44999</v>
      </c>
      <c r="CP34" s="117"/>
      <c r="CQ34" s="137" t="s">
        <v>706</v>
      </c>
      <c r="CR34" s="132"/>
      <c r="CS34" s="117"/>
      <c r="CT34" s="132"/>
      <c r="CU34" s="133"/>
      <c r="CV34" s="137" t="s">
        <v>4382</v>
      </c>
      <c r="CW34" s="117"/>
      <c r="CX34" s="147"/>
      <c r="CY34" s="147"/>
      <c r="CZ34" s="117">
        <v>44999</v>
      </c>
      <c r="DA34" s="117">
        <v>44999</v>
      </c>
      <c r="DB34" s="117"/>
      <c r="DC34" s="117">
        <v>44999</v>
      </c>
      <c r="DD34" s="133">
        <v>100</v>
      </c>
      <c r="DE34" s="117">
        <v>45043</v>
      </c>
      <c r="DF34" s="138" t="s">
        <v>1043</v>
      </c>
      <c r="DG34" s="138">
        <v>45012</v>
      </c>
      <c r="DH34" s="139" t="s">
        <v>4383</v>
      </c>
      <c r="DI34" s="222">
        <v>45049</v>
      </c>
      <c r="DJ34" s="222">
        <v>45049</v>
      </c>
      <c r="DK34" s="222">
        <v>45049</v>
      </c>
      <c r="DL34" s="222">
        <v>45049</v>
      </c>
      <c r="DM34" s="117"/>
      <c r="DN34" s="117"/>
      <c r="DO34" s="117"/>
      <c r="DP34" s="117"/>
      <c r="DQ34" s="140"/>
      <c r="DR34" s="117"/>
      <c r="DS34" s="117"/>
      <c r="DT34" s="117"/>
      <c r="DU34" s="117"/>
      <c r="DV34" s="117"/>
      <c r="DW34" s="117"/>
      <c r="DX34" s="133"/>
      <c r="DY34" s="117"/>
      <c r="DZ34" s="117"/>
      <c r="EA34" s="117">
        <v>45040</v>
      </c>
      <c r="EB34" s="117">
        <v>45040</v>
      </c>
      <c r="EC34" s="117"/>
      <c r="ED34" s="117">
        <v>45040</v>
      </c>
      <c r="EE34" s="116">
        <v>100</v>
      </c>
      <c r="EF34" s="117">
        <v>45040</v>
      </c>
      <c r="EG34" s="117" t="s">
        <v>1044</v>
      </c>
      <c r="EH34" s="117">
        <v>45040</v>
      </c>
      <c r="EI34" s="117">
        <v>45040</v>
      </c>
      <c r="EJ34" s="117"/>
      <c r="EK34" s="117">
        <v>45040</v>
      </c>
      <c r="EL34" s="116">
        <v>100</v>
      </c>
      <c r="EM34" s="117">
        <v>45040</v>
      </c>
      <c r="EN34" s="122" t="s">
        <v>1044</v>
      </c>
      <c r="EO34" s="141"/>
      <c r="EP34" s="141"/>
      <c r="EQ34" s="141"/>
      <c r="ER34" s="141"/>
      <c r="ES34" s="141"/>
      <c r="ET34" s="141"/>
      <c r="EU34" s="141"/>
      <c r="EV34" s="117"/>
      <c r="EW34" s="117"/>
      <c r="EX34" s="117"/>
      <c r="EY34" s="117"/>
      <c r="EZ34" s="117"/>
      <c r="FA34" s="117"/>
      <c r="FB34" s="117"/>
      <c r="FC34" s="117"/>
      <c r="FD34" s="117"/>
      <c r="FE34" s="117"/>
      <c r="FF34" s="117"/>
      <c r="FG34" s="133"/>
      <c r="FH34" s="133"/>
      <c r="FI34" s="117"/>
      <c r="FJ34" s="142"/>
      <c r="FK34" s="142"/>
      <c r="FL34" s="143">
        <v>243350</v>
      </c>
      <c r="FM34" s="143">
        <v>243350</v>
      </c>
      <c r="FN34" s="139" t="s">
        <v>708</v>
      </c>
      <c r="FO34" s="142"/>
      <c r="FP34" s="142"/>
      <c r="FQ34" s="143">
        <v>243350</v>
      </c>
      <c r="FR34" s="143">
        <v>243350</v>
      </c>
      <c r="FS34" s="157" t="s">
        <v>729</v>
      </c>
    </row>
    <row r="35" spans="1:175" ht="20.100000000000001" customHeight="1" x14ac:dyDescent="0.5">
      <c r="A35" s="109">
        <v>34</v>
      </c>
      <c r="B35" s="109" t="s">
        <v>674</v>
      </c>
      <c r="C35" s="109">
        <v>34</v>
      </c>
      <c r="D35" s="110" t="s">
        <v>675</v>
      </c>
      <c r="E35" s="110" t="s">
        <v>676</v>
      </c>
      <c r="F35" s="110" t="s">
        <v>677</v>
      </c>
      <c r="G35" s="111" t="s">
        <v>21</v>
      </c>
      <c r="H35" s="110" t="s">
        <v>1045</v>
      </c>
      <c r="I35" s="110" t="s">
        <v>1045</v>
      </c>
      <c r="J35" s="110"/>
      <c r="K35" s="111" t="s">
        <v>1046</v>
      </c>
      <c r="L35" s="111" t="s">
        <v>1047</v>
      </c>
      <c r="M35" s="111" t="s">
        <v>681</v>
      </c>
      <c r="N35" s="111" t="s">
        <v>682</v>
      </c>
      <c r="O35" s="111" t="s">
        <v>1049</v>
      </c>
      <c r="P35" s="113">
        <v>13.6416844595733</v>
      </c>
      <c r="Q35" s="113">
        <v>100.380136854135</v>
      </c>
      <c r="R35" s="114" t="s">
        <v>1050</v>
      </c>
      <c r="S35" s="114"/>
      <c r="T35" s="115"/>
      <c r="U35" s="115"/>
      <c r="V35" s="115"/>
      <c r="W35" s="115" t="s">
        <v>1051</v>
      </c>
      <c r="X35" s="115"/>
      <c r="Y35" s="115"/>
      <c r="Z35" s="181"/>
      <c r="AA35" s="181"/>
      <c r="AB35" s="115"/>
      <c r="AC35" s="211"/>
      <c r="AD35" s="166" t="s">
        <v>688</v>
      </c>
      <c r="AE35" s="166" t="s">
        <v>689</v>
      </c>
      <c r="AF35" s="117">
        <v>44985</v>
      </c>
      <c r="AG35" s="117">
        <v>44985</v>
      </c>
      <c r="AH35" s="168" t="s">
        <v>764</v>
      </c>
      <c r="AI35" s="168" t="s">
        <v>764</v>
      </c>
      <c r="AJ35" s="146">
        <v>6.9</v>
      </c>
      <c r="AK35" s="146">
        <v>8</v>
      </c>
      <c r="AL35" s="146">
        <v>3.5</v>
      </c>
      <c r="AM35" s="146">
        <v>55.2</v>
      </c>
      <c r="AN35" s="147">
        <v>2</v>
      </c>
      <c r="AO35" s="147">
        <v>5</v>
      </c>
      <c r="AP35" s="116"/>
      <c r="AQ35" s="147" t="s">
        <v>694</v>
      </c>
      <c r="AR35" s="147">
        <v>3</v>
      </c>
      <c r="AS35" s="147"/>
      <c r="AT35" s="122"/>
      <c r="AU35" s="142"/>
      <c r="AV35" s="149" t="s">
        <v>725</v>
      </c>
      <c r="AW35" s="150" t="s">
        <v>849</v>
      </c>
      <c r="AX35" s="149"/>
      <c r="AY35" s="149"/>
      <c r="AZ35" s="149"/>
      <c r="BA35" s="149"/>
      <c r="BB35" s="149"/>
      <c r="BC35" s="149"/>
      <c r="BD35" s="150" t="s">
        <v>698</v>
      </c>
      <c r="BE35" s="150"/>
      <c r="BF35" s="150"/>
      <c r="BG35" s="151" t="s">
        <v>699</v>
      </c>
      <c r="BH35" s="151" t="s">
        <v>700</v>
      </c>
      <c r="BI35" s="151" t="s">
        <v>701</v>
      </c>
      <c r="BJ35" s="152"/>
      <c r="BK35" s="152"/>
      <c r="BL35" s="153"/>
      <c r="BM35" s="154"/>
      <c r="BN35" s="155" t="s">
        <v>1049</v>
      </c>
      <c r="BO35" s="131" t="s">
        <v>1048</v>
      </c>
      <c r="BP35" s="131" t="s">
        <v>703</v>
      </c>
      <c r="BQ35" s="116" t="s">
        <v>704</v>
      </c>
      <c r="BR35" s="116" t="s">
        <v>705</v>
      </c>
      <c r="BS35" s="132">
        <v>44983</v>
      </c>
      <c r="BT35" s="133">
        <v>100</v>
      </c>
      <c r="BU35" s="117">
        <v>44985</v>
      </c>
      <c r="BV35" s="132"/>
      <c r="BW35" s="132"/>
      <c r="BX35" s="134"/>
      <c r="BY35" s="134"/>
      <c r="BZ35" s="134"/>
      <c r="CA35" s="132"/>
      <c r="CB35" s="138"/>
      <c r="CC35" s="117"/>
      <c r="CD35" s="117"/>
      <c r="CE35" s="223"/>
      <c r="CF35" s="223"/>
      <c r="CG35" s="223"/>
      <c r="CH35" s="138"/>
      <c r="CI35" s="129" t="s">
        <v>701</v>
      </c>
      <c r="CJ35" s="117">
        <v>44998</v>
      </c>
      <c r="CK35" s="117">
        <v>44998</v>
      </c>
      <c r="CL35" s="117"/>
      <c r="CM35" s="117">
        <v>44998</v>
      </c>
      <c r="CN35" s="133">
        <v>100</v>
      </c>
      <c r="CO35" s="117">
        <v>44998</v>
      </c>
      <c r="CP35" s="117"/>
      <c r="CQ35" s="164">
        <v>45048</v>
      </c>
      <c r="CR35" s="164">
        <v>45048</v>
      </c>
      <c r="CS35" s="164"/>
      <c r="CT35" s="164">
        <v>45048</v>
      </c>
      <c r="CU35" s="165">
        <v>100</v>
      </c>
      <c r="CV35" s="164">
        <v>45048</v>
      </c>
      <c r="CW35" s="164"/>
      <c r="CX35" s="147"/>
      <c r="CY35" s="147"/>
      <c r="CZ35" s="117">
        <v>44998</v>
      </c>
      <c r="DA35" s="117">
        <v>44998</v>
      </c>
      <c r="DB35" s="117"/>
      <c r="DC35" s="117">
        <v>44998</v>
      </c>
      <c r="DD35" s="133">
        <v>100</v>
      </c>
      <c r="DE35" s="117">
        <v>45037</v>
      </c>
      <c r="DF35" s="138"/>
      <c r="DG35" s="138">
        <v>45012</v>
      </c>
      <c r="DH35" s="139" t="s">
        <v>4383</v>
      </c>
      <c r="DI35" s="117">
        <v>45041</v>
      </c>
      <c r="DJ35" s="117">
        <v>45041</v>
      </c>
      <c r="DK35" s="117">
        <v>45041</v>
      </c>
      <c r="DL35" s="117">
        <v>45041</v>
      </c>
      <c r="DM35" s="117"/>
      <c r="DN35" s="117"/>
      <c r="DO35" s="117"/>
      <c r="DP35" s="117"/>
      <c r="DQ35" s="140"/>
      <c r="DR35" s="117"/>
      <c r="DS35" s="117"/>
      <c r="DT35" s="117"/>
      <c r="DU35" s="117"/>
      <c r="DV35" s="117"/>
      <c r="DW35" s="117"/>
      <c r="DX35" s="133"/>
      <c r="DY35" s="117"/>
      <c r="DZ35" s="117"/>
      <c r="EA35" s="117">
        <v>45028</v>
      </c>
      <c r="EB35" s="117">
        <v>45028</v>
      </c>
      <c r="EC35" s="117"/>
      <c r="ED35" s="117">
        <v>45028</v>
      </c>
      <c r="EE35" s="116">
        <v>100</v>
      </c>
      <c r="EF35" s="117">
        <v>45028</v>
      </c>
      <c r="EG35" s="117" t="s">
        <v>740</v>
      </c>
      <c r="EH35" s="117">
        <v>45028</v>
      </c>
      <c r="EI35" s="117">
        <v>45028</v>
      </c>
      <c r="EJ35" s="117"/>
      <c r="EK35" s="117">
        <v>45028</v>
      </c>
      <c r="EL35" s="116">
        <v>100</v>
      </c>
      <c r="EM35" s="117">
        <v>45028</v>
      </c>
      <c r="EN35" s="122" t="s">
        <v>740</v>
      </c>
      <c r="EO35" s="141"/>
      <c r="EP35" s="141"/>
      <c r="EQ35" s="141"/>
      <c r="ER35" s="141"/>
      <c r="ES35" s="141"/>
      <c r="ET35" s="141"/>
      <c r="EU35" s="141"/>
      <c r="EV35" s="117"/>
      <c r="EW35" s="117"/>
      <c r="EX35" s="117"/>
      <c r="EY35" s="117"/>
      <c r="EZ35" s="117"/>
      <c r="FA35" s="117"/>
      <c r="FB35" s="117"/>
      <c r="FC35" s="117"/>
      <c r="FD35" s="117"/>
      <c r="FE35" s="117"/>
      <c r="FF35" s="117"/>
      <c r="FG35" s="133"/>
      <c r="FH35" s="133"/>
      <c r="FI35" s="117"/>
      <c r="FJ35" s="142"/>
      <c r="FK35" s="142"/>
      <c r="FL35" s="143">
        <v>243350</v>
      </c>
      <c r="FM35" s="143">
        <v>243350</v>
      </c>
      <c r="FN35" s="139" t="s">
        <v>708</v>
      </c>
      <c r="FO35" s="142"/>
      <c r="FP35" s="142"/>
      <c r="FQ35" s="143">
        <v>243350</v>
      </c>
      <c r="FR35" s="143">
        <v>243350</v>
      </c>
      <c r="FS35" s="139" t="s">
        <v>708</v>
      </c>
    </row>
    <row r="36" spans="1:175" ht="20.100000000000001" customHeight="1" x14ac:dyDescent="0.5">
      <c r="A36" s="109">
        <v>35</v>
      </c>
      <c r="B36" s="109" t="s">
        <v>674</v>
      </c>
      <c r="C36" s="109">
        <v>35</v>
      </c>
      <c r="D36" s="110" t="s">
        <v>675</v>
      </c>
      <c r="E36" s="110" t="s">
        <v>676</v>
      </c>
      <c r="F36" s="110" t="s">
        <v>677</v>
      </c>
      <c r="G36" s="111" t="s">
        <v>21</v>
      </c>
      <c r="H36" s="110" t="s">
        <v>945</v>
      </c>
      <c r="I36" s="110" t="s">
        <v>1052</v>
      </c>
      <c r="J36" s="110"/>
      <c r="K36" s="111" t="s">
        <v>1053</v>
      </c>
      <c r="L36" s="111"/>
      <c r="M36" s="111"/>
      <c r="N36" s="111" t="s">
        <v>682</v>
      </c>
      <c r="O36" s="218" t="s">
        <v>1054</v>
      </c>
      <c r="P36" s="113">
        <v>13.7289590226867</v>
      </c>
      <c r="Q36" s="113">
        <v>100.549936713227</v>
      </c>
      <c r="R36" s="114" t="s">
        <v>1055</v>
      </c>
      <c r="S36" s="114" t="s">
        <v>1056</v>
      </c>
      <c r="T36" s="115"/>
      <c r="U36" s="115"/>
      <c r="V36" s="115"/>
      <c r="W36" s="115"/>
      <c r="X36" s="115"/>
      <c r="Y36" s="115"/>
      <c r="Z36" s="181"/>
      <c r="AA36" s="181"/>
      <c r="AB36" s="115"/>
      <c r="AC36" s="211"/>
      <c r="AD36" s="116" t="s">
        <v>688</v>
      </c>
      <c r="AE36" s="116" t="s">
        <v>689</v>
      </c>
      <c r="AF36" s="117">
        <v>44980</v>
      </c>
      <c r="AG36" s="132">
        <v>44981</v>
      </c>
      <c r="AH36" s="199" t="s">
        <v>616</v>
      </c>
      <c r="AI36" s="199" t="s">
        <v>616</v>
      </c>
      <c r="AJ36" s="145">
        <v>6</v>
      </c>
      <c r="AK36" s="146">
        <v>7</v>
      </c>
      <c r="AL36" s="146">
        <v>2.8</v>
      </c>
      <c r="AM36" s="146">
        <v>42</v>
      </c>
      <c r="AN36" s="147">
        <v>1</v>
      </c>
      <c r="AO36" s="147">
        <v>5</v>
      </c>
      <c r="AP36" s="116"/>
      <c r="AQ36" s="147">
        <v>15</v>
      </c>
      <c r="AR36" s="147">
        <v>3</v>
      </c>
      <c r="AS36" s="147"/>
      <c r="AT36" s="122"/>
      <c r="AU36" s="148" t="s">
        <v>962</v>
      </c>
      <c r="AV36" s="149" t="s">
        <v>725</v>
      </c>
      <c r="AW36" s="150"/>
      <c r="AX36" s="147" t="s">
        <v>1057</v>
      </c>
      <c r="AY36" s="149"/>
      <c r="AZ36" s="149"/>
      <c r="BA36" s="147" t="s">
        <v>697</v>
      </c>
      <c r="BB36" s="147" t="s">
        <v>697</v>
      </c>
      <c r="BC36" s="149"/>
      <c r="BD36" s="150"/>
      <c r="BE36" s="150"/>
      <c r="BF36" s="150"/>
      <c r="BG36" s="151"/>
      <c r="BH36" s="151"/>
      <c r="BI36" s="215" t="s">
        <v>805</v>
      </c>
      <c r="BJ36" s="152"/>
      <c r="BK36" s="152"/>
      <c r="BL36" s="153"/>
      <c r="BM36" s="154" t="s">
        <v>1058</v>
      </c>
      <c r="BN36" s="155" t="s">
        <v>1054</v>
      </c>
      <c r="BO36" s="130"/>
      <c r="BP36" s="196" t="s">
        <v>795</v>
      </c>
      <c r="BQ36" s="116" t="s">
        <v>704</v>
      </c>
      <c r="BR36" s="116" t="s">
        <v>705</v>
      </c>
      <c r="BS36" s="132">
        <v>44981</v>
      </c>
      <c r="BT36" s="133">
        <v>100</v>
      </c>
      <c r="BU36" s="199" t="s">
        <v>616</v>
      </c>
      <c r="BV36" s="132"/>
      <c r="BW36" s="132"/>
      <c r="BX36" s="134" t="s">
        <v>616</v>
      </c>
      <c r="BY36" s="134" t="s">
        <v>616</v>
      </c>
      <c r="BZ36" s="134"/>
      <c r="CA36" s="132"/>
      <c r="CB36" s="171" t="s">
        <v>809</v>
      </c>
      <c r="CC36" s="172"/>
      <c r="CD36" s="172"/>
      <c r="CE36" s="173"/>
      <c r="CF36" s="173"/>
      <c r="CG36" s="173"/>
      <c r="CH36" s="171"/>
      <c r="CI36" s="214" t="s">
        <v>805</v>
      </c>
      <c r="CJ36" s="117"/>
      <c r="CK36" s="117"/>
      <c r="CL36" s="117"/>
      <c r="CM36" s="117"/>
      <c r="CN36" s="133"/>
      <c r="CO36" s="132"/>
      <c r="CP36" s="132"/>
      <c r="CQ36" s="137"/>
      <c r="CR36" s="132"/>
      <c r="CS36" s="117"/>
      <c r="CT36" s="132"/>
      <c r="CU36" s="133"/>
      <c r="CV36" s="137"/>
      <c r="CW36" s="117"/>
      <c r="CX36" s="147" t="s">
        <v>1057</v>
      </c>
      <c r="CY36" s="147"/>
      <c r="CZ36" s="117"/>
      <c r="DA36" s="117"/>
      <c r="DB36" s="117"/>
      <c r="DC36" s="117"/>
      <c r="DD36" s="133"/>
      <c r="DE36" s="117"/>
      <c r="DF36" s="138"/>
      <c r="DG36" s="138"/>
      <c r="DH36" s="139"/>
      <c r="DI36" s="117"/>
      <c r="DJ36" s="117"/>
      <c r="DK36" s="117"/>
      <c r="DL36" s="117"/>
      <c r="DM36" s="117"/>
      <c r="DN36" s="117"/>
      <c r="DO36" s="117"/>
      <c r="DP36" s="117"/>
      <c r="DQ36" s="140"/>
      <c r="DR36" s="117"/>
      <c r="DS36" s="117"/>
      <c r="DT36" s="117"/>
      <c r="DU36" s="117"/>
      <c r="DV36" s="117"/>
      <c r="DW36" s="117"/>
      <c r="DX36" s="133"/>
      <c r="DY36" s="117"/>
      <c r="DZ36" s="117"/>
      <c r="EA36" s="117"/>
      <c r="EB36" s="117"/>
      <c r="EC36" s="117"/>
      <c r="ED36" s="117"/>
      <c r="EE36" s="116"/>
      <c r="EF36" s="117"/>
      <c r="EG36" s="117"/>
      <c r="EH36" s="117"/>
      <c r="EI36" s="117"/>
      <c r="EJ36" s="117"/>
      <c r="EK36" s="117"/>
      <c r="EL36" s="133"/>
      <c r="EM36" s="117"/>
      <c r="EN36" s="122"/>
      <c r="EO36" s="141"/>
      <c r="EP36" s="141"/>
      <c r="EQ36" s="141"/>
      <c r="ER36" s="141"/>
      <c r="ES36" s="141"/>
      <c r="ET36" s="141"/>
      <c r="EU36" s="141"/>
      <c r="EV36" s="117"/>
      <c r="EW36" s="117"/>
      <c r="EX36" s="117"/>
      <c r="EY36" s="117"/>
      <c r="EZ36" s="117"/>
      <c r="FA36" s="117"/>
      <c r="FB36" s="117"/>
      <c r="FC36" s="117"/>
      <c r="FD36" s="117"/>
      <c r="FE36" s="117"/>
      <c r="FF36" s="117"/>
      <c r="FG36" s="133"/>
      <c r="FH36" s="133"/>
      <c r="FI36" s="117"/>
      <c r="FJ36" s="142"/>
      <c r="FK36" s="142"/>
      <c r="FL36" s="217"/>
      <c r="FM36" s="217"/>
      <c r="FN36" s="139"/>
      <c r="FO36" s="142"/>
      <c r="FP36" s="142"/>
      <c r="FQ36" s="217"/>
      <c r="FR36" s="217"/>
      <c r="FS36" s="139"/>
    </row>
    <row r="37" spans="1:175" ht="20.100000000000001" customHeight="1" x14ac:dyDescent="0.5">
      <c r="A37" s="109">
        <v>36</v>
      </c>
      <c r="B37" s="109" t="s">
        <v>674</v>
      </c>
      <c r="C37" s="109">
        <v>36</v>
      </c>
      <c r="D37" s="110" t="s">
        <v>675</v>
      </c>
      <c r="E37" s="110" t="s">
        <v>676</v>
      </c>
      <c r="F37" s="110" t="s">
        <v>677</v>
      </c>
      <c r="G37" s="111" t="s">
        <v>21</v>
      </c>
      <c r="H37" s="110" t="s">
        <v>1059</v>
      </c>
      <c r="I37" s="110" t="s">
        <v>1060</v>
      </c>
      <c r="J37" s="110"/>
      <c r="K37" s="144" t="s">
        <v>1061</v>
      </c>
      <c r="L37" s="111"/>
      <c r="M37" s="111" t="s">
        <v>808</v>
      </c>
      <c r="N37" s="111" t="s">
        <v>682</v>
      </c>
      <c r="O37" s="112" t="s">
        <v>1062</v>
      </c>
      <c r="P37" s="113">
        <v>13.731271606640499</v>
      </c>
      <c r="Q37" s="113">
        <v>100.52008312316801</v>
      </c>
      <c r="R37" s="114" t="s">
        <v>1063</v>
      </c>
      <c r="S37" s="114"/>
      <c r="T37" s="115"/>
      <c r="U37" s="115"/>
      <c r="V37" s="115"/>
      <c r="W37" s="115" t="s">
        <v>1064</v>
      </c>
      <c r="X37" s="115"/>
      <c r="Y37" s="115"/>
      <c r="Z37" s="181"/>
      <c r="AA37" s="181"/>
      <c r="AB37" s="115"/>
      <c r="AC37" s="211"/>
      <c r="AD37" s="116" t="s">
        <v>688</v>
      </c>
      <c r="AE37" s="116" t="s">
        <v>689</v>
      </c>
      <c r="AF37" s="117" t="s">
        <v>690</v>
      </c>
      <c r="AG37" s="132">
        <v>44978</v>
      </c>
      <c r="AH37" s="168" t="s">
        <v>764</v>
      </c>
      <c r="AI37" s="168" t="s">
        <v>764</v>
      </c>
      <c r="AJ37" s="145">
        <v>8</v>
      </c>
      <c r="AK37" s="146">
        <v>9.6</v>
      </c>
      <c r="AL37" s="146">
        <v>2.7</v>
      </c>
      <c r="AM37" s="146">
        <v>76.8</v>
      </c>
      <c r="AN37" s="224">
        <v>4</v>
      </c>
      <c r="AO37" s="147">
        <v>6</v>
      </c>
      <c r="AP37" s="116"/>
      <c r="AQ37" s="147" t="s">
        <v>694</v>
      </c>
      <c r="AR37" s="147">
        <v>3</v>
      </c>
      <c r="AS37" s="147"/>
      <c r="AT37" s="122">
        <v>44979</v>
      </c>
      <c r="AU37" s="142" t="s">
        <v>817</v>
      </c>
      <c r="AV37" s="149" t="s">
        <v>696</v>
      </c>
      <c r="AW37" s="150"/>
      <c r="AX37" s="149"/>
      <c r="AY37" s="149"/>
      <c r="AZ37" s="149"/>
      <c r="BA37" s="147" t="s">
        <v>697</v>
      </c>
      <c r="BB37" s="147" t="s">
        <v>697</v>
      </c>
      <c r="BC37" s="147" t="s">
        <v>697</v>
      </c>
      <c r="BD37" s="150" t="s">
        <v>698</v>
      </c>
      <c r="BE37" s="150"/>
      <c r="BF37" s="150"/>
      <c r="BG37" s="151" t="s">
        <v>699</v>
      </c>
      <c r="BH37" s="151" t="s">
        <v>700</v>
      </c>
      <c r="BI37" s="215" t="s">
        <v>701</v>
      </c>
      <c r="BJ37" s="152"/>
      <c r="BK37" s="152"/>
      <c r="BL37" s="153"/>
      <c r="BM37" s="154"/>
      <c r="BN37" s="155" t="s">
        <v>1062</v>
      </c>
      <c r="BO37" s="130" t="s">
        <v>1062</v>
      </c>
      <c r="BP37" s="130"/>
      <c r="BQ37" s="116" t="s">
        <v>704</v>
      </c>
      <c r="BR37" s="116" t="s">
        <v>705</v>
      </c>
      <c r="BS37" s="132">
        <v>44978</v>
      </c>
      <c r="BT37" s="133">
        <v>100</v>
      </c>
      <c r="BU37" s="132">
        <v>44978</v>
      </c>
      <c r="BV37" s="132"/>
      <c r="BW37" s="132"/>
      <c r="BX37" s="134"/>
      <c r="BY37" s="134"/>
      <c r="BZ37" s="134"/>
      <c r="CA37" s="132"/>
      <c r="CB37" s="135"/>
      <c r="CC37" s="132"/>
      <c r="CD37" s="132"/>
      <c r="CE37" s="136"/>
      <c r="CF37" s="136"/>
      <c r="CG37" s="136"/>
      <c r="CH37" s="135"/>
      <c r="CI37" s="129" t="s">
        <v>701</v>
      </c>
      <c r="CJ37" s="117">
        <v>45005</v>
      </c>
      <c r="CK37" s="117">
        <v>45005</v>
      </c>
      <c r="CL37" s="117"/>
      <c r="CM37" s="117">
        <v>45005</v>
      </c>
      <c r="CN37" s="133">
        <v>100</v>
      </c>
      <c r="CO37" s="117">
        <v>45005</v>
      </c>
      <c r="CP37" s="117"/>
      <c r="CQ37" s="137" t="s">
        <v>706</v>
      </c>
      <c r="CR37" s="132"/>
      <c r="CS37" s="117"/>
      <c r="CT37" s="132"/>
      <c r="CU37" s="133"/>
      <c r="CV37" s="137" t="s">
        <v>4382</v>
      </c>
      <c r="CW37" s="117"/>
      <c r="CX37" s="147"/>
      <c r="CY37" s="147"/>
      <c r="CZ37" s="117">
        <v>45005</v>
      </c>
      <c r="DA37" s="117">
        <v>45005</v>
      </c>
      <c r="DB37" s="117">
        <v>45005</v>
      </c>
      <c r="DC37" s="117">
        <v>45006</v>
      </c>
      <c r="DD37" s="133">
        <v>60</v>
      </c>
      <c r="DE37" s="117"/>
      <c r="DF37" s="138"/>
      <c r="DG37" s="138">
        <v>45023</v>
      </c>
      <c r="DH37" s="139" t="s">
        <v>4387</v>
      </c>
      <c r="DI37" s="117">
        <v>45042</v>
      </c>
      <c r="DJ37" s="117">
        <v>45042</v>
      </c>
      <c r="DK37" s="117">
        <v>45042</v>
      </c>
      <c r="DL37" s="117">
        <v>45042</v>
      </c>
      <c r="DM37" s="117"/>
      <c r="DN37" s="117"/>
      <c r="DO37" s="117"/>
      <c r="DP37" s="117"/>
      <c r="DQ37" s="140"/>
      <c r="DR37" s="117"/>
      <c r="DS37" s="117"/>
      <c r="DT37" s="117"/>
      <c r="DU37" s="117"/>
      <c r="DV37" s="117"/>
      <c r="DW37" s="117"/>
      <c r="DX37" s="133"/>
      <c r="DY37" s="117"/>
      <c r="DZ37" s="117"/>
      <c r="EA37" s="117"/>
      <c r="EB37" s="117"/>
      <c r="EC37" s="117"/>
      <c r="ED37" s="117"/>
      <c r="EE37" s="116"/>
      <c r="EF37" s="117"/>
      <c r="EG37" s="117"/>
      <c r="EH37" s="117"/>
      <c r="EI37" s="117"/>
      <c r="EJ37" s="117"/>
      <c r="EK37" s="117"/>
      <c r="EL37" s="133"/>
      <c r="EM37" s="117"/>
      <c r="EN37" s="122"/>
      <c r="EO37" s="141"/>
      <c r="EP37" s="141"/>
      <c r="EQ37" s="141"/>
      <c r="ER37" s="141"/>
      <c r="ES37" s="141"/>
      <c r="ET37" s="141"/>
      <c r="EU37" s="141"/>
      <c r="EV37" s="117"/>
      <c r="EW37" s="117"/>
      <c r="EX37" s="117"/>
      <c r="EY37" s="117"/>
      <c r="EZ37" s="117"/>
      <c r="FA37" s="117"/>
      <c r="FB37" s="117"/>
      <c r="FC37" s="117"/>
      <c r="FD37" s="117"/>
      <c r="FE37" s="117"/>
      <c r="FF37" s="117"/>
      <c r="FG37" s="133"/>
      <c r="FH37" s="133"/>
      <c r="FI37" s="117"/>
      <c r="FJ37" s="142"/>
      <c r="FK37" s="142"/>
      <c r="FL37" s="143">
        <v>243346</v>
      </c>
      <c r="FM37" s="143">
        <v>243346</v>
      </c>
      <c r="FN37" s="139" t="s">
        <v>708</v>
      </c>
      <c r="FO37" s="142"/>
      <c r="FP37" s="142"/>
      <c r="FQ37" s="143">
        <v>243346</v>
      </c>
      <c r="FR37" s="143">
        <v>243346</v>
      </c>
      <c r="FS37" s="157" t="s">
        <v>729</v>
      </c>
    </row>
    <row r="38" spans="1:175" ht="20.100000000000001" customHeight="1" x14ac:dyDescent="0.5">
      <c r="A38" s="109">
        <v>37</v>
      </c>
      <c r="B38" s="109" t="s">
        <v>674</v>
      </c>
      <c r="C38" s="109">
        <v>37</v>
      </c>
      <c r="D38" s="109" t="s">
        <v>675</v>
      </c>
      <c r="E38" s="110" t="s">
        <v>676</v>
      </c>
      <c r="F38" s="109" t="s">
        <v>677</v>
      </c>
      <c r="G38" s="247" t="s">
        <v>21</v>
      </c>
      <c r="H38" s="109" t="s">
        <v>858</v>
      </c>
      <c r="I38" s="110" t="s">
        <v>859</v>
      </c>
      <c r="J38" s="110"/>
      <c r="K38" s="111" t="s">
        <v>1065</v>
      </c>
      <c r="L38" s="111" t="s">
        <v>1066</v>
      </c>
      <c r="M38" s="111" t="s">
        <v>681</v>
      </c>
      <c r="N38" s="111" t="s">
        <v>682</v>
      </c>
      <c r="O38" s="248" t="s">
        <v>1068</v>
      </c>
      <c r="P38" s="113">
        <v>13.8474663180883</v>
      </c>
      <c r="Q38" s="113">
        <v>100.60433682714999</v>
      </c>
      <c r="R38" s="249" t="s">
        <v>1069</v>
      </c>
      <c r="S38" s="249"/>
      <c r="T38" s="250" t="s">
        <v>1070</v>
      </c>
      <c r="U38" s="251" t="s">
        <v>1071</v>
      </c>
      <c r="V38" s="251" t="s">
        <v>1072</v>
      </c>
      <c r="W38" s="239" t="s">
        <v>1073</v>
      </c>
      <c r="X38" s="239" t="s">
        <v>1067</v>
      </c>
      <c r="Y38" s="239" t="s">
        <v>4426</v>
      </c>
      <c r="Z38" s="181">
        <v>13.8269129875752</v>
      </c>
      <c r="AA38" s="181">
        <v>100.617667210001</v>
      </c>
      <c r="AB38" s="239" t="s">
        <v>4427</v>
      </c>
      <c r="AC38" s="211" t="s">
        <v>4428</v>
      </c>
      <c r="AD38" s="166" t="s">
        <v>688</v>
      </c>
      <c r="AE38" s="166" t="s">
        <v>689</v>
      </c>
      <c r="AF38" s="252">
        <v>44987</v>
      </c>
      <c r="AG38" s="117"/>
      <c r="AH38" s="116"/>
      <c r="AI38" s="116"/>
      <c r="AJ38" s="145"/>
      <c r="AK38" s="146"/>
      <c r="AL38" s="212"/>
      <c r="AM38" s="146"/>
      <c r="AN38" s="147"/>
      <c r="AO38" s="147"/>
      <c r="AP38" s="116"/>
      <c r="AQ38" s="147"/>
      <c r="AR38" s="147"/>
      <c r="AS38" s="147"/>
      <c r="AT38" s="122"/>
      <c r="AU38" s="142" t="s">
        <v>792</v>
      </c>
      <c r="AV38" s="149"/>
      <c r="AW38" s="150"/>
      <c r="AX38" s="149"/>
      <c r="AY38" s="149"/>
      <c r="AZ38" s="149"/>
      <c r="BA38" s="149"/>
      <c r="BB38" s="149"/>
      <c r="BC38" s="149"/>
      <c r="BD38" s="150"/>
      <c r="BE38" s="150"/>
      <c r="BF38" s="150"/>
      <c r="BG38" s="151"/>
      <c r="BH38" s="151"/>
      <c r="BI38" s="151"/>
      <c r="BJ38" s="152"/>
      <c r="BK38" s="253" t="s">
        <v>793</v>
      </c>
      <c r="BL38" s="153"/>
      <c r="BM38" s="154"/>
      <c r="BN38" s="153" t="s">
        <v>1074</v>
      </c>
      <c r="BO38" s="128" t="s">
        <v>4429</v>
      </c>
      <c r="BP38" s="196" t="s">
        <v>795</v>
      </c>
      <c r="BQ38" s="116" t="s">
        <v>704</v>
      </c>
      <c r="BR38" s="116" t="s">
        <v>705</v>
      </c>
      <c r="BS38" s="254" t="s">
        <v>1075</v>
      </c>
      <c r="BT38" s="255"/>
      <c r="BU38" s="199" t="s">
        <v>616</v>
      </c>
      <c r="BV38" s="132"/>
      <c r="BW38" s="132"/>
      <c r="BX38" s="134" t="s">
        <v>616</v>
      </c>
      <c r="BY38" s="134" t="s">
        <v>616</v>
      </c>
      <c r="BZ38" s="134"/>
      <c r="CA38" s="132"/>
      <c r="CB38" s="216" t="s">
        <v>1067</v>
      </c>
      <c r="CC38" s="202" t="s">
        <v>796</v>
      </c>
      <c r="CD38" s="172"/>
      <c r="CE38" s="173"/>
      <c r="CF38" s="173"/>
      <c r="CG38" s="173"/>
      <c r="CH38" s="171"/>
      <c r="CI38" s="129" t="s">
        <v>701</v>
      </c>
      <c r="CJ38" s="117"/>
      <c r="CK38" s="117"/>
      <c r="CL38" s="117"/>
      <c r="CM38" s="117"/>
      <c r="CN38" s="133"/>
      <c r="CO38" s="117"/>
      <c r="CP38" s="117"/>
      <c r="CQ38" s="137"/>
      <c r="CR38" s="132"/>
      <c r="CS38" s="117"/>
      <c r="CT38" s="132"/>
      <c r="CU38" s="133"/>
      <c r="CV38" s="137"/>
      <c r="CW38" s="117"/>
      <c r="CX38" s="147"/>
      <c r="CY38" s="147"/>
      <c r="CZ38" s="117">
        <v>45053</v>
      </c>
      <c r="DA38" s="117">
        <v>45053</v>
      </c>
      <c r="DB38" s="117"/>
      <c r="DC38" s="117">
        <v>45053</v>
      </c>
      <c r="DD38" s="133">
        <v>100</v>
      </c>
      <c r="DE38" s="117">
        <v>45053</v>
      </c>
      <c r="DF38" s="138"/>
      <c r="DG38" s="138">
        <v>45051</v>
      </c>
      <c r="DH38" s="139" t="s">
        <v>4401</v>
      </c>
      <c r="DI38" s="117"/>
      <c r="DJ38" s="117"/>
      <c r="DK38" s="117"/>
      <c r="DL38" s="117"/>
      <c r="DM38" s="117"/>
      <c r="DN38" s="117"/>
      <c r="DO38" s="117"/>
      <c r="DP38" s="117"/>
      <c r="DQ38" s="140"/>
      <c r="DR38" s="117"/>
      <c r="DS38" s="117"/>
      <c r="DT38" s="117"/>
      <c r="DU38" s="117"/>
      <c r="DV38" s="117"/>
      <c r="DW38" s="117"/>
      <c r="DX38" s="133"/>
      <c r="DY38" s="117"/>
      <c r="DZ38" s="117"/>
      <c r="EA38" s="117"/>
      <c r="EB38" s="117"/>
      <c r="EC38" s="117"/>
      <c r="ED38" s="117"/>
      <c r="EE38" s="116"/>
      <c r="EF38" s="117"/>
      <c r="EG38" s="117"/>
      <c r="EH38" s="117"/>
      <c r="EI38" s="117"/>
      <c r="EJ38" s="117"/>
      <c r="EK38" s="117"/>
      <c r="EL38" s="133"/>
      <c r="EM38" s="117"/>
      <c r="EN38" s="122"/>
      <c r="EO38" s="141"/>
      <c r="EP38" s="141"/>
      <c r="EQ38" s="141"/>
      <c r="ER38" s="141"/>
      <c r="ES38" s="141"/>
      <c r="ET38" s="141"/>
      <c r="EU38" s="141"/>
      <c r="EV38" s="117"/>
      <c r="EW38" s="117"/>
      <c r="EX38" s="117"/>
      <c r="EY38" s="117"/>
      <c r="EZ38" s="117"/>
      <c r="FA38" s="117"/>
      <c r="FB38" s="117"/>
      <c r="FC38" s="117"/>
      <c r="FD38" s="117"/>
      <c r="FE38" s="117"/>
      <c r="FF38" s="117"/>
      <c r="FG38" s="133"/>
      <c r="FH38" s="133"/>
      <c r="FI38" s="117"/>
      <c r="FJ38" s="142"/>
      <c r="FK38" s="142"/>
      <c r="FL38" s="143"/>
      <c r="FM38" s="143"/>
      <c r="FN38" s="139"/>
      <c r="FO38" s="142"/>
      <c r="FP38" s="142"/>
      <c r="FQ38" s="143"/>
      <c r="FR38" s="143"/>
      <c r="FS38" s="139"/>
    </row>
    <row r="39" spans="1:175" ht="20.100000000000001" customHeight="1" x14ac:dyDescent="0.5">
      <c r="A39" s="109">
        <v>38</v>
      </c>
      <c r="B39" s="109" t="s">
        <v>674</v>
      </c>
      <c r="C39" s="109">
        <v>38</v>
      </c>
      <c r="D39" s="110" t="s">
        <v>675</v>
      </c>
      <c r="E39" s="110" t="s">
        <v>676</v>
      </c>
      <c r="F39" s="110" t="s">
        <v>677</v>
      </c>
      <c r="G39" s="111" t="s">
        <v>21</v>
      </c>
      <c r="H39" s="110" t="s">
        <v>1059</v>
      </c>
      <c r="I39" s="110" t="s">
        <v>1060</v>
      </c>
      <c r="J39" s="110"/>
      <c r="K39" s="111" t="s">
        <v>1076</v>
      </c>
      <c r="L39" s="111"/>
      <c r="M39" s="111" t="s">
        <v>1077</v>
      </c>
      <c r="N39" s="111" t="s">
        <v>682</v>
      </c>
      <c r="O39" s="111" t="s">
        <v>1078</v>
      </c>
      <c r="P39" s="113">
        <v>13.7357441563794</v>
      </c>
      <c r="Q39" s="113">
        <v>100.520400738795</v>
      </c>
      <c r="R39" s="114" t="s">
        <v>1079</v>
      </c>
      <c r="S39" s="114" t="s">
        <v>1080</v>
      </c>
      <c r="T39" s="115" t="s">
        <v>1081</v>
      </c>
      <c r="U39" s="115" t="s">
        <v>1082</v>
      </c>
      <c r="V39" s="115"/>
      <c r="W39" s="115" t="s">
        <v>1083</v>
      </c>
      <c r="X39" s="115"/>
      <c r="Y39" s="115"/>
      <c r="Z39" s="181"/>
      <c r="AA39" s="181"/>
      <c r="AB39" s="115"/>
      <c r="AC39" s="211"/>
      <c r="AD39" s="116" t="s">
        <v>688</v>
      </c>
      <c r="AE39" s="116" t="s">
        <v>689</v>
      </c>
      <c r="AF39" s="117" t="s">
        <v>690</v>
      </c>
      <c r="AG39" s="132">
        <v>44978</v>
      </c>
      <c r="AH39" s="118" t="s">
        <v>691</v>
      </c>
      <c r="AI39" s="118" t="s">
        <v>692</v>
      </c>
      <c r="AJ39" s="145" t="s">
        <v>1084</v>
      </c>
      <c r="AK39" s="146" t="s">
        <v>1085</v>
      </c>
      <c r="AL39" s="146">
        <v>2.6</v>
      </c>
      <c r="AM39" s="146">
        <v>25.22</v>
      </c>
      <c r="AN39" s="147">
        <v>1</v>
      </c>
      <c r="AO39" s="147">
        <v>1</v>
      </c>
      <c r="AP39" s="116" t="s">
        <v>1086</v>
      </c>
      <c r="AQ39" s="147" t="s">
        <v>752</v>
      </c>
      <c r="AR39" s="147">
        <v>1</v>
      </c>
      <c r="AS39" s="147"/>
      <c r="AT39" s="122">
        <v>44979</v>
      </c>
      <c r="AU39" s="148" t="s">
        <v>1087</v>
      </c>
      <c r="AV39" s="149" t="s">
        <v>696</v>
      </c>
      <c r="AW39" s="150"/>
      <c r="AX39" s="149"/>
      <c r="AY39" s="149"/>
      <c r="AZ39" s="149"/>
      <c r="BA39" s="147" t="s">
        <v>697</v>
      </c>
      <c r="BB39" s="147" t="s">
        <v>697</v>
      </c>
      <c r="BC39" s="149"/>
      <c r="BD39" s="150"/>
      <c r="BE39" s="150"/>
      <c r="BF39" s="150"/>
      <c r="BG39" s="163" t="s">
        <v>614</v>
      </c>
      <c r="BH39" s="163" t="s">
        <v>754</v>
      </c>
      <c r="BI39" s="151" t="s">
        <v>701</v>
      </c>
      <c r="BJ39" s="152"/>
      <c r="BK39" s="152"/>
      <c r="BL39" s="153"/>
      <c r="BM39" s="154"/>
      <c r="BN39" s="155" t="s">
        <v>1078</v>
      </c>
      <c r="BO39" s="256" t="s">
        <v>4430</v>
      </c>
      <c r="BP39" s="257" t="s">
        <v>703</v>
      </c>
      <c r="BQ39" s="116" t="s">
        <v>704</v>
      </c>
      <c r="BR39" s="116" t="s">
        <v>705</v>
      </c>
      <c r="BS39" s="132">
        <v>44978</v>
      </c>
      <c r="BT39" s="133">
        <v>100</v>
      </c>
      <c r="BU39" s="132">
        <v>44978</v>
      </c>
      <c r="BV39" s="132" t="s">
        <v>614</v>
      </c>
      <c r="BW39" s="246" t="s">
        <v>1088</v>
      </c>
      <c r="BX39" s="134"/>
      <c r="BY39" s="134"/>
      <c r="BZ39" s="134"/>
      <c r="CA39" s="132"/>
      <c r="CB39" s="171"/>
      <c r="CC39" s="172"/>
      <c r="CD39" s="172"/>
      <c r="CE39" s="173"/>
      <c r="CF39" s="173"/>
      <c r="CG39" s="173"/>
      <c r="CH39" s="258" t="s">
        <v>1089</v>
      </c>
      <c r="CI39" s="129" t="s">
        <v>701</v>
      </c>
      <c r="CJ39" s="117">
        <v>45036</v>
      </c>
      <c r="CK39" s="117">
        <v>45036</v>
      </c>
      <c r="CL39" s="117"/>
      <c r="CM39" s="117">
        <v>45036</v>
      </c>
      <c r="CN39" s="133">
        <v>100</v>
      </c>
      <c r="CO39" s="117">
        <v>45036</v>
      </c>
      <c r="CP39" s="117"/>
      <c r="CQ39" s="137" t="s">
        <v>706</v>
      </c>
      <c r="CR39" s="132"/>
      <c r="CS39" s="117"/>
      <c r="CT39" s="132"/>
      <c r="CU39" s="133"/>
      <c r="CV39" s="137" t="s">
        <v>4382</v>
      </c>
      <c r="CW39" s="117"/>
      <c r="CX39" s="147"/>
      <c r="CY39" s="147"/>
      <c r="CZ39" s="117">
        <v>45034</v>
      </c>
      <c r="DA39" s="117">
        <v>45034</v>
      </c>
      <c r="DB39" s="117"/>
      <c r="DC39" s="117">
        <v>45035</v>
      </c>
      <c r="DD39" s="133">
        <v>100</v>
      </c>
      <c r="DE39" s="117">
        <v>45035</v>
      </c>
      <c r="DF39" s="138"/>
      <c r="DG39" s="138">
        <v>45023</v>
      </c>
      <c r="DH39" s="139" t="s">
        <v>4387</v>
      </c>
      <c r="DI39" s="117">
        <v>45036</v>
      </c>
      <c r="DJ39" s="117">
        <v>45036</v>
      </c>
      <c r="DK39" s="117">
        <v>45036</v>
      </c>
      <c r="DL39" s="117">
        <v>45036</v>
      </c>
      <c r="DM39" s="117"/>
      <c r="DN39" s="117"/>
      <c r="DO39" s="117"/>
      <c r="DP39" s="117"/>
      <c r="DQ39" s="140"/>
      <c r="DR39" s="117"/>
      <c r="DS39" s="117"/>
      <c r="DT39" s="117"/>
      <c r="DU39" s="117"/>
      <c r="DV39" s="117"/>
      <c r="DW39" s="117"/>
      <c r="DX39" s="133"/>
      <c r="DY39" s="117"/>
      <c r="DZ39" s="117"/>
      <c r="EA39" s="117"/>
      <c r="EB39" s="117"/>
      <c r="EC39" s="117"/>
      <c r="ED39" s="117"/>
      <c r="EE39" s="116"/>
      <c r="EF39" s="117"/>
      <c r="EG39" s="117"/>
      <c r="EH39" s="117">
        <v>45049</v>
      </c>
      <c r="EI39" s="117">
        <v>45049</v>
      </c>
      <c r="EJ39" s="117">
        <v>45049</v>
      </c>
      <c r="EK39" s="117">
        <v>45050</v>
      </c>
      <c r="EL39" s="116">
        <v>60</v>
      </c>
      <c r="EM39" s="117"/>
      <c r="EN39" s="122" t="s">
        <v>4431</v>
      </c>
      <c r="EO39" s="141"/>
      <c r="EP39" s="141"/>
      <c r="EQ39" s="141"/>
      <c r="ER39" s="141"/>
      <c r="ES39" s="141"/>
      <c r="ET39" s="141"/>
      <c r="EU39" s="141"/>
      <c r="EV39" s="117"/>
      <c r="EW39" s="117"/>
      <c r="EX39" s="117"/>
      <c r="EY39" s="117"/>
      <c r="EZ39" s="117"/>
      <c r="FA39" s="117"/>
      <c r="FB39" s="117"/>
      <c r="FC39" s="117"/>
      <c r="FD39" s="117"/>
      <c r="FE39" s="117"/>
      <c r="FF39" s="117"/>
      <c r="FG39" s="133"/>
      <c r="FH39" s="133"/>
      <c r="FI39" s="117"/>
      <c r="FJ39" s="142"/>
      <c r="FK39" s="142"/>
      <c r="FL39" s="143"/>
      <c r="FM39" s="143"/>
      <c r="FN39" s="139"/>
      <c r="FO39" s="142"/>
      <c r="FP39" s="142"/>
      <c r="FQ39" s="143"/>
      <c r="FR39" s="143"/>
      <c r="FS39" s="139"/>
    </row>
    <row r="40" spans="1:175" ht="20.100000000000001" customHeight="1" x14ac:dyDescent="0.5">
      <c r="A40" s="109">
        <v>39</v>
      </c>
      <c r="B40" s="109" t="s">
        <v>674</v>
      </c>
      <c r="C40" s="109">
        <v>39</v>
      </c>
      <c r="D40" s="110" t="s">
        <v>675</v>
      </c>
      <c r="E40" s="110" t="s">
        <v>676</v>
      </c>
      <c r="F40" s="110" t="s">
        <v>677</v>
      </c>
      <c r="G40" s="111" t="s">
        <v>21</v>
      </c>
      <c r="H40" s="110" t="s">
        <v>1059</v>
      </c>
      <c r="I40" s="110" t="s">
        <v>1090</v>
      </c>
      <c r="J40" s="110"/>
      <c r="K40" s="111" t="s">
        <v>1091</v>
      </c>
      <c r="L40" s="111"/>
      <c r="M40" s="111" t="s">
        <v>1092</v>
      </c>
      <c r="N40" s="111" t="s">
        <v>682</v>
      </c>
      <c r="O40" s="259" t="s">
        <v>1093</v>
      </c>
      <c r="P40" s="113">
        <v>13.725932427734501</v>
      </c>
      <c r="Q40" s="113">
        <v>100.532476654286</v>
      </c>
      <c r="R40" s="114" t="s">
        <v>1094</v>
      </c>
      <c r="S40" s="114" t="s">
        <v>1095</v>
      </c>
      <c r="T40" s="115" t="s">
        <v>1096</v>
      </c>
      <c r="U40" s="115" t="s">
        <v>1097</v>
      </c>
      <c r="V40" s="115"/>
      <c r="W40" s="115" t="s">
        <v>1095</v>
      </c>
      <c r="X40" s="115"/>
      <c r="Y40" s="115"/>
      <c r="Z40" s="181"/>
      <c r="AA40" s="181"/>
      <c r="AB40" s="115"/>
      <c r="AC40" s="211"/>
      <c r="AD40" s="116" t="s">
        <v>688</v>
      </c>
      <c r="AE40" s="116" t="s">
        <v>689</v>
      </c>
      <c r="AF40" s="117" t="s">
        <v>690</v>
      </c>
      <c r="AG40" s="132">
        <v>44978</v>
      </c>
      <c r="AH40" s="118" t="s">
        <v>691</v>
      </c>
      <c r="AI40" s="118" t="s">
        <v>692</v>
      </c>
      <c r="AJ40" s="145">
        <v>5</v>
      </c>
      <c r="AK40" s="146">
        <v>8</v>
      </c>
      <c r="AL40" s="146">
        <v>2.6</v>
      </c>
      <c r="AM40" s="146">
        <v>40</v>
      </c>
      <c r="AN40" s="147">
        <v>1</v>
      </c>
      <c r="AO40" s="147">
        <v>1</v>
      </c>
      <c r="AP40" s="116" t="s">
        <v>1098</v>
      </c>
      <c r="AQ40" s="147" t="s">
        <v>752</v>
      </c>
      <c r="AR40" s="147">
        <v>1</v>
      </c>
      <c r="AS40" s="147"/>
      <c r="AT40" s="122">
        <v>44979</v>
      </c>
      <c r="AU40" s="142"/>
      <c r="AV40" s="149" t="s">
        <v>696</v>
      </c>
      <c r="AW40" s="150"/>
      <c r="AX40" s="149"/>
      <c r="AY40" s="149"/>
      <c r="AZ40" s="149"/>
      <c r="BA40" s="149"/>
      <c r="BB40" s="147" t="s">
        <v>697</v>
      </c>
      <c r="BC40" s="147" t="s">
        <v>697</v>
      </c>
      <c r="BD40" s="150"/>
      <c r="BE40" s="150"/>
      <c r="BF40" s="150"/>
      <c r="BG40" s="163" t="s">
        <v>614</v>
      </c>
      <c r="BH40" s="163" t="s">
        <v>754</v>
      </c>
      <c r="BI40" s="151" t="s">
        <v>701</v>
      </c>
      <c r="BJ40" s="152"/>
      <c r="BK40" s="152"/>
      <c r="BL40" s="153"/>
      <c r="BM40" s="154"/>
      <c r="BN40" s="155" t="s">
        <v>1093</v>
      </c>
      <c r="BO40" s="130" t="s">
        <v>1093</v>
      </c>
      <c r="BP40" s="130"/>
      <c r="BQ40" s="116" t="s">
        <v>704</v>
      </c>
      <c r="BR40" s="116" t="s">
        <v>705</v>
      </c>
      <c r="BS40" s="132">
        <v>44978</v>
      </c>
      <c r="BT40" s="133">
        <v>100</v>
      </c>
      <c r="BU40" s="132">
        <v>44978</v>
      </c>
      <c r="BV40" s="132" t="s">
        <v>614</v>
      </c>
      <c r="BW40" s="260" t="s">
        <v>1099</v>
      </c>
      <c r="BX40" s="134"/>
      <c r="BY40" s="134"/>
      <c r="BZ40" s="134"/>
      <c r="CA40" s="132"/>
      <c r="CB40" s="171"/>
      <c r="CC40" s="172"/>
      <c r="CD40" s="172"/>
      <c r="CE40" s="173"/>
      <c r="CF40" s="173"/>
      <c r="CG40" s="173"/>
      <c r="CH40" s="258" t="s">
        <v>1100</v>
      </c>
      <c r="CI40" s="129" t="s">
        <v>701</v>
      </c>
      <c r="CJ40" s="117">
        <v>45037</v>
      </c>
      <c r="CK40" s="117">
        <v>45037</v>
      </c>
      <c r="CL40" s="117"/>
      <c r="CM40" s="117">
        <v>45037</v>
      </c>
      <c r="CN40" s="133">
        <v>100</v>
      </c>
      <c r="CO40" s="117">
        <v>45037</v>
      </c>
      <c r="CP40" s="117"/>
      <c r="CQ40" s="137" t="s">
        <v>706</v>
      </c>
      <c r="CR40" s="132"/>
      <c r="CS40" s="117"/>
      <c r="CT40" s="132"/>
      <c r="CU40" s="133"/>
      <c r="CV40" s="137" t="s">
        <v>4382</v>
      </c>
      <c r="CW40" s="117"/>
      <c r="CX40" s="147"/>
      <c r="CY40" s="147"/>
      <c r="CZ40" s="117">
        <v>45037</v>
      </c>
      <c r="DA40" s="117">
        <v>45037</v>
      </c>
      <c r="DB40" s="117"/>
      <c r="DC40" s="117">
        <v>45038</v>
      </c>
      <c r="DD40" s="133">
        <v>100</v>
      </c>
      <c r="DE40" s="117">
        <v>45041</v>
      </c>
      <c r="DF40" s="261" t="s">
        <v>1101</v>
      </c>
      <c r="DG40" s="138">
        <v>45023</v>
      </c>
      <c r="DH40" s="139" t="s">
        <v>4387</v>
      </c>
      <c r="DI40" s="117">
        <v>45042</v>
      </c>
      <c r="DJ40" s="117">
        <v>45042</v>
      </c>
      <c r="DK40" s="117">
        <v>45042</v>
      </c>
      <c r="DL40" s="117">
        <v>45042</v>
      </c>
      <c r="DM40" s="117"/>
      <c r="DN40" s="117"/>
      <c r="DO40" s="117"/>
      <c r="DP40" s="117"/>
      <c r="DQ40" s="140"/>
      <c r="DR40" s="117"/>
      <c r="DS40" s="117"/>
      <c r="DT40" s="117"/>
      <c r="DU40" s="117"/>
      <c r="DV40" s="117"/>
      <c r="DW40" s="117"/>
      <c r="DX40" s="133"/>
      <c r="DY40" s="117"/>
      <c r="DZ40" s="117"/>
      <c r="EA40" s="117"/>
      <c r="EB40" s="117"/>
      <c r="EC40" s="117"/>
      <c r="ED40" s="117"/>
      <c r="EE40" s="116"/>
      <c r="EF40" s="117"/>
      <c r="EG40" s="117"/>
      <c r="EH40" s="117">
        <v>45049</v>
      </c>
      <c r="EI40" s="117">
        <v>45049</v>
      </c>
      <c r="EJ40" s="117">
        <v>45049</v>
      </c>
      <c r="EK40" s="117">
        <v>45050</v>
      </c>
      <c r="EL40" s="116">
        <v>60</v>
      </c>
      <c r="EM40" s="117"/>
      <c r="EN40" s="122" t="s">
        <v>4432</v>
      </c>
      <c r="EO40" s="141"/>
      <c r="EP40" s="141"/>
      <c r="EQ40" s="141"/>
      <c r="ER40" s="141"/>
      <c r="ES40" s="141"/>
      <c r="ET40" s="141"/>
      <c r="EU40" s="141"/>
      <c r="EV40" s="117"/>
      <c r="EW40" s="117"/>
      <c r="EX40" s="117"/>
      <c r="EY40" s="117"/>
      <c r="EZ40" s="117"/>
      <c r="FA40" s="117"/>
      <c r="FB40" s="117"/>
      <c r="FC40" s="117"/>
      <c r="FD40" s="117"/>
      <c r="FE40" s="117"/>
      <c r="FF40" s="117"/>
      <c r="FG40" s="133"/>
      <c r="FH40" s="133"/>
      <c r="FI40" s="117"/>
      <c r="FJ40" s="142"/>
      <c r="FK40" s="142"/>
      <c r="FL40" s="143">
        <v>243354</v>
      </c>
      <c r="FM40" s="143">
        <v>243354</v>
      </c>
      <c r="FN40" s="139" t="s">
        <v>708</v>
      </c>
      <c r="FO40" s="142"/>
      <c r="FP40" s="142"/>
      <c r="FQ40" s="143">
        <v>243354</v>
      </c>
      <c r="FR40" s="143">
        <v>243354</v>
      </c>
      <c r="FS40" s="139" t="s">
        <v>834</v>
      </c>
    </row>
    <row r="41" spans="1:175" ht="20.100000000000001" customHeight="1" x14ac:dyDescent="0.5">
      <c r="A41" s="109">
        <v>40</v>
      </c>
      <c r="B41" s="109" t="s">
        <v>674</v>
      </c>
      <c r="C41" s="109">
        <v>40</v>
      </c>
      <c r="D41" s="110" t="s">
        <v>675</v>
      </c>
      <c r="E41" s="110" t="s">
        <v>676</v>
      </c>
      <c r="F41" s="110" t="s">
        <v>677</v>
      </c>
      <c r="G41" s="111" t="s">
        <v>21</v>
      </c>
      <c r="H41" s="110" t="s">
        <v>945</v>
      </c>
      <c r="I41" s="110" t="s">
        <v>945</v>
      </c>
      <c r="J41" s="110"/>
      <c r="K41" s="111" t="s">
        <v>1102</v>
      </c>
      <c r="L41" s="111"/>
      <c r="M41" s="111"/>
      <c r="N41" s="111" t="s">
        <v>682</v>
      </c>
      <c r="O41" s="111" t="s">
        <v>1104</v>
      </c>
      <c r="P41" s="113">
        <v>13.7478869146598</v>
      </c>
      <c r="Q41" s="113">
        <v>100.518761198932</v>
      </c>
      <c r="R41" s="114"/>
      <c r="S41" s="114"/>
      <c r="T41" s="115"/>
      <c r="U41" s="115"/>
      <c r="V41" s="115"/>
      <c r="W41" s="115" t="s">
        <v>1105</v>
      </c>
      <c r="X41" s="115"/>
      <c r="Y41" s="115"/>
      <c r="Z41" s="181"/>
      <c r="AA41" s="181"/>
      <c r="AB41" s="115"/>
      <c r="AC41" s="211"/>
      <c r="AD41" s="116" t="s">
        <v>688</v>
      </c>
      <c r="AE41" s="116" t="s">
        <v>689</v>
      </c>
      <c r="AF41" s="117">
        <v>44980</v>
      </c>
      <c r="AG41" s="132">
        <v>44981</v>
      </c>
      <c r="AH41" s="118" t="s">
        <v>691</v>
      </c>
      <c r="AI41" s="118" t="s">
        <v>692</v>
      </c>
      <c r="AJ41" s="145">
        <v>5.8</v>
      </c>
      <c r="AK41" s="146">
        <v>10</v>
      </c>
      <c r="AL41" s="146">
        <v>2.65</v>
      </c>
      <c r="AM41" s="146">
        <v>58</v>
      </c>
      <c r="AN41" s="147">
        <v>1</v>
      </c>
      <c r="AO41" s="147">
        <v>1</v>
      </c>
      <c r="AP41" s="116"/>
      <c r="AQ41" s="147" t="s">
        <v>1106</v>
      </c>
      <c r="AR41" s="147">
        <v>3</v>
      </c>
      <c r="AS41" s="147"/>
      <c r="AT41" s="122"/>
      <c r="AU41" s="142"/>
      <c r="AV41" s="149" t="s">
        <v>696</v>
      </c>
      <c r="AW41" s="150" t="s">
        <v>849</v>
      </c>
      <c r="AX41" s="149"/>
      <c r="AY41" s="147" t="s">
        <v>1107</v>
      </c>
      <c r="AZ41" s="149"/>
      <c r="BA41" s="149"/>
      <c r="BB41" s="149"/>
      <c r="BC41" s="149"/>
      <c r="BD41" s="150" t="s">
        <v>698</v>
      </c>
      <c r="BE41" s="150"/>
      <c r="BF41" s="150"/>
      <c r="BG41" s="151" t="s">
        <v>699</v>
      </c>
      <c r="BH41" s="151" t="s">
        <v>700</v>
      </c>
      <c r="BI41" s="151" t="s">
        <v>701</v>
      </c>
      <c r="BJ41" s="152"/>
      <c r="BK41" s="152"/>
      <c r="BL41" s="153"/>
      <c r="BM41" s="154"/>
      <c r="BN41" s="155" t="s">
        <v>1104</v>
      </c>
      <c r="BO41" s="131" t="s">
        <v>1103</v>
      </c>
      <c r="BP41" s="131" t="s">
        <v>703</v>
      </c>
      <c r="BQ41" s="116" t="s">
        <v>704</v>
      </c>
      <c r="BR41" s="116" t="s">
        <v>705</v>
      </c>
      <c r="BS41" s="132">
        <v>44981</v>
      </c>
      <c r="BT41" s="133">
        <v>100</v>
      </c>
      <c r="BU41" s="132">
        <v>44981</v>
      </c>
      <c r="BV41" s="132"/>
      <c r="BW41" s="132"/>
      <c r="BX41" s="134"/>
      <c r="BY41" s="134"/>
      <c r="BZ41" s="134"/>
      <c r="CA41" s="132"/>
      <c r="CB41" s="135"/>
      <c r="CC41" s="132"/>
      <c r="CD41" s="132"/>
      <c r="CE41" s="136"/>
      <c r="CF41" s="136"/>
      <c r="CG41" s="136"/>
      <c r="CH41" s="135"/>
      <c r="CI41" s="129" t="s">
        <v>701</v>
      </c>
      <c r="CJ41" s="117">
        <v>45000</v>
      </c>
      <c r="CK41" s="117">
        <v>45000</v>
      </c>
      <c r="CL41" s="117"/>
      <c r="CM41" s="117">
        <v>45000</v>
      </c>
      <c r="CN41" s="133">
        <v>100</v>
      </c>
      <c r="CO41" s="117">
        <v>45000</v>
      </c>
      <c r="CP41" s="117"/>
      <c r="CQ41" s="132">
        <v>45015</v>
      </c>
      <c r="CR41" s="132">
        <v>45015</v>
      </c>
      <c r="CS41" s="117"/>
      <c r="CT41" s="132">
        <v>45015</v>
      </c>
      <c r="CU41" s="133">
        <v>100</v>
      </c>
      <c r="CV41" s="132">
        <v>45015</v>
      </c>
      <c r="CW41" s="117"/>
      <c r="CX41" s="147"/>
      <c r="CY41" s="147" t="s">
        <v>1107</v>
      </c>
      <c r="CZ41" s="117">
        <v>45000</v>
      </c>
      <c r="DA41" s="117">
        <v>45000</v>
      </c>
      <c r="DB41" s="117"/>
      <c r="DC41" s="117">
        <v>45001</v>
      </c>
      <c r="DD41" s="133">
        <v>100</v>
      </c>
      <c r="DE41" s="117">
        <v>45044</v>
      </c>
      <c r="DF41" s="138"/>
      <c r="DG41" s="138">
        <v>45012</v>
      </c>
      <c r="DH41" s="139" t="s">
        <v>4383</v>
      </c>
      <c r="DI41" s="117">
        <v>45040</v>
      </c>
      <c r="DJ41" s="117">
        <v>45040</v>
      </c>
      <c r="DK41" s="117">
        <v>45040</v>
      </c>
      <c r="DL41" s="117">
        <v>45040</v>
      </c>
      <c r="DM41" s="117"/>
      <c r="DN41" s="117"/>
      <c r="DO41" s="117"/>
      <c r="DP41" s="117"/>
      <c r="DQ41" s="140"/>
      <c r="DR41" s="117"/>
      <c r="DS41" s="117"/>
      <c r="DT41" s="117"/>
      <c r="DU41" s="117"/>
      <c r="DV41" s="117"/>
      <c r="DW41" s="117"/>
      <c r="DX41" s="133"/>
      <c r="DY41" s="117"/>
      <c r="DZ41" s="117"/>
      <c r="EA41" s="117">
        <v>45034</v>
      </c>
      <c r="EB41" s="117">
        <v>45034</v>
      </c>
      <c r="EC41" s="117"/>
      <c r="ED41" s="117">
        <v>45034</v>
      </c>
      <c r="EE41" s="116">
        <v>100</v>
      </c>
      <c r="EF41" s="117">
        <v>45034</v>
      </c>
      <c r="EG41" s="117" t="s">
        <v>1108</v>
      </c>
      <c r="EH41" s="117">
        <v>45034</v>
      </c>
      <c r="EI41" s="117">
        <v>45034</v>
      </c>
      <c r="EJ41" s="117">
        <v>45034</v>
      </c>
      <c r="EK41" s="117">
        <v>45035</v>
      </c>
      <c r="EL41" s="116">
        <v>60</v>
      </c>
      <c r="EM41" s="117"/>
      <c r="EN41" s="122" t="s">
        <v>1108</v>
      </c>
      <c r="EO41" s="141"/>
      <c r="EP41" s="141"/>
      <c r="EQ41" s="141"/>
      <c r="ER41" s="141"/>
      <c r="ES41" s="141"/>
      <c r="ET41" s="141"/>
      <c r="EU41" s="141"/>
      <c r="EV41" s="117"/>
      <c r="EW41" s="117"/>
      <c r="EX41" s="117"/>
      <c r="EY41" s="117"/>
      <c r="EZ41" s="117"/>
      <c r="FA41" s="117"/>
      <c r="FB41" s="117"/>
      <c r="FC41" s="117">
        <v>45049</v>
      </c>
      <c r="FD41" s="117">
        <v>45049</v>
      </c>
      <c r="FE41" s="117">
        <v>45049</v>
      </c>
      <c r="FF41" s="117">
        <v>45050</v>
      </c>
      <c r="FG41" s="133">
        <v>70</v>
      </c>
      <c r="FH41" s="133"/>
      <c r="FI41" s="117"/>
      <c r="FJ41" s="142"/>
      <c r="FK41" s="142"/>
      <c r="FL41" s="143"/>
      <c r="FM41" s="143"/>
      <c r="FN41" s="139"/>
      <c r="FO41" s="142"/>
      <c r="FP41" s="142"/>
      <c r="FQ41" s="143"/>
      <c r="FR41" s="143"/>
      <c r="FS41" s="139"/>
    </row>
    <row r="42" spans="1:175" ht="20.100000000000001" customHeight="1" x14ac:dyDescent="0.5">
      <c r="A42" s="109">
        <v>41</v>
      </c>
      <c r="B42" s="109" t="s">
        <v>674</v>
      </c>
      <c r="C42" s="109">
        <v>41</v>
      </c>
      <c r="D42" s="110" t="s">
        <v>675</v>
      </c>
      <c r="E42" s="110" t="s">
        <v>676</v>
      </c>
      <c r="F42" s="110" t="s">
        <v>677</v>
      </c>
      <c r="G42" s="111" t="s">
        <v>21</v>
      </c>
      <c r="H42" s="110" t="s">
        <v>1109</v>
      </c>
      <c r="I42" s="110" t="s">
        <v>1110</v>
      </c>
      <c r="J42" s="110"/>
      <c r="K42" s="111" t="s">
        <v>1111</v>
      </c>
      <c r="L42" s="111"/>
      <c r="M42" s="111"/>
      <c r="N42" s="111" t="s">
        <v>682</v>
      </c>
      <c r="O42" s="111" t="s">
        <v>1112</v>
      </c>
      <c r="P42" s="113">
        <v>13.751376094470499</v>
      </c>
      <c r="Q42" s="113">
        <v>100.523850469091</v>
      </c>
      <c r="R42" s="114" t="s">
        <v>1113</v>
      </c>
      <c r="S42" s="114" t="s">
        <v>1056</v>
      </c>
      <c r="T42" s="115" t="s">
        <v>1114</v>
      </c>
      <c r="U42" s="115" t="s">
        <v>1115</v>
      </c>
      <c r="V42" s="115"/>
      <c r="W42" s="115" t="s">
        <v>1115</v>
      </c>
      <c r="X42" s="115"/>
      <c r="Y42" s="115"/>
      <c r="Z42" s="181"/>
      <c r="AA42" s="181"/>
      <c r="AB42" s="115"/>
      <c r="AC42" s="211"/>
      <c r="AD42" s="116" t="s">
        <v>688</v>
      </c>
      <c r="AE42" s="116" t="s">
        <v>689</v>
      </c>
      <c r="AF42" s="117" t="s">
        <v>690</v>
      </c>
      <c r="AG42" s="132">
        <v>44978</v>
      </c>
      <c r="AH42" s="168" t="s">
        <v>764</v>
      </c>
      <c r="AI42" s="168" t="s">
        <v>764</v>
      </c>
      <c r="AJ42" s="145">
        <v>7.8</v>
      </c>
      <c r="AK42" s="146">
        <v>10.3</v>
      </c>
      <c r="AL42" s="146">
        <v>2.95</v>
      </c>
      <c r="AM42" s="146">
        <v>80.34</v>
      </c>
      <c r="AN42" s="147">
        <v>2</v>
      </c>
      <c r="AO42" s="147">
        <v>3</v>
      </c>
      <c r="AP42" s="116"/>
      <c r="AQ42" s="147" t="s">
        <v>752</v>
      </c>
      <c r="AR42" s="147">
        <v>1</v>
      </c>
      <c r="AS42" s="147"/>
      <c r="AT42" s="122">
        <v>44978</v>
      </c>
      <c r="AU42" s="142" t="s">
        <v>817</v>
      </c>
      <c r="AV42" s="149" t="s">
        <v>725</v>
      </c>
      <c r="AW42" s="150"/>
      <c r="AX42" s="149"/>
      <c r="AY42" s="149"/>
      <c r="AZ42" s="149"/>
      <c r="BA42" s="149"/>
      <c r="BB42" s="149"/>
      <c r="BC42" s="147" t="s">
        <v>697</v>
      </c>
      <c r="BD42" s="150" t="s">
        <v>698</v>
      </c>
      <c r="BE42" s="150"/>
      <c r="BF42" s="150"/>
      <c r="BG42" s="151" t="s">
        <v>699</v>
      </c>
      <c r="BH42" s="163" t="s">
        <v>754</v>
      </c>
      <c r="BI42" s="215" t="s">
        <v>701</v>
      </c>
      <c r="BJ42" s="152"/>
      <c r="BK42" s="152"/>
      <c r="BL42" s="153"/>
      <c r="BM42" s="154"/>
      <c r="BN42" s="155" t="s">
        <v>1112</v>
      </c>
      <c r="BO42" s="130" t="s">
        <v>1112</v>
      </c>
      <c r="BP42" s="130"/>
      <c r="BQ42" s="116" t="s">
        <v>704</v>
      </c>
      <c r="BR42" s="116" t="s">
        <v>705</v>
      </c>
      <c r="BS42" s="132">
        <v>44978</v>
      </c>
      <c r="BT42" s="133">
        <v>100</v>
      </c>
      <c r="BU42" s="132">
        <v>44978</v>
      </c>
      <c r="BV42" s="132"/>
      <c r="BW42" s="132"/>
      <c r="BX42" s="134"/>
      <c r="BY42" s="134"/>
      <c r="BZ42" s="134"/>
      <c r="CA42" s="132"/>
      <c r="CB42" s="135"/>
      <c r="CC42" s="132"/>
      <c r="CD42" s="132"/>
      <c r="CE42" s="136"/>
      <c r="CF42" s="136"/>
      <c r="CG42" s="136"/>
      <c r="CH42" s="135"/>
      <c r="CI42" s="129" t="s">
        <v>701</v>
      </c>
      <c r="CJ42" s="117">
        <v>44997</v>
      </c>
      <c r="CK42" s="117">
        <v>44997</v>
      </c>
      <c r="CL42" s="117"/>
      <c r="CM42" s="117">
        <v>44997</v>
      </c>
      <c r="CN42" s="133">
        <v>100</v>
      </c>
      <c r="CO42" s="117">
        <v>44997</v>
      </c>
      <c r="CP42" s="132"/>
      <c r="CQ42" s="137" t="s">
        <v>706</v>
      </c>
      <c r="CR42" s="132"/>
      <c r="CS42" s="117"/>
      <c r="CT42" s="132"/>
      <c r="CU42" s="133"/>
      <c r="CV42" s="137" t="s">
        <v>4382</v>
      </c>
      <c r="CW42" s="117" t="s">
        <v>868</v>
      </c>
      <c r="CX42" s="147"/>
      <c r="CY42" s="147"/>
      <c r="CZ42" s="117">
        <v>44997</v>
      </c>
      <c r="DA42" s="117">
        <v>44997</v>
      </c>
      <c r="DB42" s="117"/>
      <c r="DC42" s="117">
        <v>45008</v>
      </c>
      <c r="DD42" s="133">
        <v>100</v>
      </c>
      <c r="DE42" s="117">
        <v>45044</v>
      </c>
      <c r="DF42" s="138"/>
      <c r="DG42" s="138">
        <v>45012</v>
      </c>
      <c r="DH42" s="139" t="s">
        <v>4383</v>
      </c>
      <c r="DI42" s="222">
        <v>45049</v>
      </c>
      <c r="DJ42" s="222">
        <v>45049</v>
      </c>
      <c r="DK42" s="222">
        <v>45049</v>
      </c>
      <c r="DL42" s="222">
        <v>45049</v>
      </c>
      <c r="DM42" s="117"/>
      <c r="DN42" s="117"/>
      <c r="DO42" s="117"/>
      <c r="DP42" s="117"/>
      <c r="DQ42" s="140"/>
      <c r="DR42" s="117"/>
      <c r="DS42" s="117"/>
      <c r="DT42" s="117"/>
      <c r="DU42" s="117"/>
      <c r="DV42" s="117"/>
      <c r="DW42" s="117"/>
      <c r="DX42" s="133"/>
      <c r="DY42" s="117"/>
      <c r="DZ42" s="117"/>
      <c r="EA42" s="117">
        <v>45037</v>
      </c>
      <c r="EB42" s="117">
        <v>45037</v>
      </c>
      <c r="EC42" s="117"/>
      <c r="ED42" s="117">
        <v>45037</v>
      </c>
      <c r="EE42" s="116">
        <v>100</v>
      </c>
      <c r="EF42" s="117">
        <v>45037</v>
      </c>
      <c r="EG42" s="117" t="s">
        <v>4433</v>
      </c>
      <c r="EH42" s="117"/>
      <c r="EI42" s="117"/>
      <c r="EJ42" s="117"/>
      <c r="EK42" s="117"/>
      <c r="EL42" s="133"/>
      <c r="EM42" s="117"/>
      <c r="EN42" s="122"/>
      <c r="EO42" s="141"/>
      <c r="EP42" s="141"/>
      <c r="EQ42" s="141"/>
      <c r="ER42" s="141"/>
      <c r="ES42" s="141"/>
      <c r="ET42" s="141"/>
      <c r="EU42" s="141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33"/>
      <c r="FH42" s="133"/>
      <c r="FI42" s="117"/>
      <c r="FJ42" s="142"/>
      <c r="FK42" s="142"/>
      <c r="FL42" s="143">
        <v>243346</v>
      </c>
      <c r="FM42" s="143">
        <v>243346</v>
      </c>
      <c r="FN42" s="139" t="s">
        <v>708</v>
      </c>
      <c r="FO42" s="142"/>
      <c r="FP42" s="142"/>
      <c r="FQ42" s="143">
        <v>243346</v>
      </c>
      <c r="FR42" s="143">
        <v>243346</v>
      </c>
      <c r="FS42" s="157" t="s">
        <v>729</v>
      </c>
    </row>
    <row r="43" spans="1:175" ht="20.100000000000001" customHeight="1" x14ac:dyDescent="0.5">
      <c r="A43" s="109">
        <v>42</v>
      </c>
      <c r="B43" s="109" t="s">
        <v>674</v>
      </c>
      <c r="C43" s="109">
        <v>42</v>
      </c>
      <c r="D43" s="110" t="s">
        <v>675</v>
      </c>
      <c r="E43" s="110" t="s">
        <v>676</v>
      </c>
      <c r="F43" s="110" t="s">
        <v>677</v>
      </c>
      <c r="G43" s="111" t="s">
        <v>21</v>
      </c>
      <c r="H43" s="110" t="s">
        <v>1116</v>
      </c>
      <c r="I43" s="110" t="s">
        <v>1116</v>
      </c>
      <c r="J43" s="110"/>
      <c r="K43" s="111" t="s">
        <v>1117</v>
      </c>
      <c r="L43" s="111" t="s">
        <v>1118</v>
      </c>
      <c r="M43" s="111"/>
      <c r="N43" s="111" t="s">
        <v>682</v>
      </c>
      <c r="O43" s="175" t="s">
        <v>1120</v>
      </c>
      <c r="P43" s="113">
        <v>13.782478030181499</v>
      </c>
      <c r="Q43" s="113">
        <v>100.51072239646599</v>
      </c>
      <c r="R43" s="114" t="s">
        <v>1121</v>
      </c>
      <c r="S43" s="114" t="s">
        <v>1122</v>
      </c>
      <c r="T43" s="115" t="s">
        <v>1123</v>
      </c>
      <c r="U43" s="115" t="s">
        <v>1124</v>
      </c>
      <c r="V43" s="115"/>
      <c r="W43" s="115" t="s">
        <v>1125</v>
      </c>
      <c r="X43" s="115" t="s">
        <v>1119</v>
      </c>
      <c r="Y43" s="115" t="s">
        <v>4434</v>
      </c>
      <c r="Z43" s="181">
        <v>13.775698608429501</v>
      </c>
      <c r="AA43" s="181">
        <v>100.490305226781</v>
      </c>
      <c r="AB43" s="115" t="s">
        <v>4435</v>
      </c>
      <c r="AC43" s="211" t="s">
        <v>4436</v>
      </c>
      <c r="AD43" s="116" t="s">
        <v>688</v>
      </c>
      <c r="AE43" s="116" t="s">
        <v>689</v>
      </c>
      <c r="AF43" s="117" t="s">
        <v>690</v>
      </c>
      <c r="AG43" s="132">
        <v>44978</v>
      </c>
      <c r="AH43" s="199" t="s">
        <v>616</v>
      </c>
      <c r="AI43" s="199" t="s">
        <v>616</v>
      </c>
      <c r="AJ43" s="145"/>
      <c r="AK43" s="146"/>
      <c r="AL43" s="212"/>
      <c r="AM43" s="146"/>
      <c r="AN43" s="147"/>
      <c r="AO43" s="147"/>
      <c r="AP43" s="116"/>
      <c r="AQ43" s="147"/>
      <c r="AR43" s="147"/>
      <c r="AS43" s="147"/>
      <c r="AT43" s="122">
        <v>44978</v>
      </c>
      <c r="AU43" s="142" t="s">
        <v>817</v>
      </c>
      <c r="AV43" s="149"/>
      <c r="AW43" s="150"/>
      <c r="AX43" s="149"/>
      <c r="AY43" s="149"/>
      <c r="AZ43" s="149"/>
      <c r="BA43" s="149"/>
      <c r="BB43" s="149"/>
      <c r="BC43" s="149"/>
      <c r="BD43" s="150"/>
      <c r="BE43" s="150"/>
      <c r="BF43" s="150"/>
      <c r="BG43" s="151"/>
      <c r="BH43" s="151"/>
      <c r="BI43" s="163" t="s">
        <v>805</v>
      </c>
      <c r="BJ43" s="152"/>
      <c r="BK43" s="152"/>
      <c r="BL43" s="153"/>
      <c r="BM43" s="154"/>
      <c r="BN43" s="155" t="s">
        <v>1126</v>
      </c>
      <c r="BO43" s="130" t="s">
        <v>1119</v>
      </c>
      <c r="BP43" s="196" t="s">
        <v>795</v>
      </c>
      <c r="BQ43" s="116" t="s">
        <v>704</v>
      </c>
      <c r="BR43" s="116" t="s">
        <v>705</v>
      </c>
      <c r="BS43" s="132">
        <v>44978</v>
      </c>
      <c r="BT43" s="133">
        <v>100</v>
      </c>
      <c r="BU43" s="199" t="s">
        <v>616</v>
      </c>
      <c r="BV43" s="132"/>
      <c r="BW43" s="132"/>
      <c r="BX43" s="134" t="s">
        <v>616</v>
      </c>
      <c r="BY43" s="134" t="s">
        <v>616</v>
      </c>
      <c r="BZ43" s="134"/>
      <c r="CA43" s="132"/>
      <c r="CB43" s="201" t="s">
        <v>1119</v>
      </c>
      <c r="CC43" s="202" t="s">
        <v>796</v>
      </c>
      <c r="CD43" s="172"/>
      <c r="CE43" s="173"/>
      <c r="CF43" s="173"/>
      <c r="CG43" s="173"/>
      <c r="CH43" s="171"/>
      <c r="CI43" s="214" t="s">
        <v>805</v>
      </c>
      <c r="CJ43" s="117"/>
      <c r="CK43" s="117"/>
      <c r="CL43" s="117"/>
      <c r="CM43" s="117"/>
      <c r="CN43" s="133"/>
      <c r="CO43" s="117"/>
      <c r="CP43" s="117"/>
      <c r="CQ43" s="137"/>
      <c r="CR43" s="132"/>
      <c r="CS43" s="117"/>
      <c r="CT43" s="132"/>
      <c r="CU43" s="133"/>
      <c r="CV43" s="137"/>
      <c r="CW43" s="117"/>
      <c r="CX43" s="147"/>
      <c r="CY43" s="147"/>
      <c r="CZ43" s="117">
        <v>45038</v>
      </c>
      <c r="DA43" s="117">
        <v>45038</v>
      </c>
      <c r="DB43" s="117">
        <v>45038</v>
      </c>
      <c r="DC43" s="117">
        <v>45038</v>
      </c>
      <c r="DD43" s="133">
        <v>60</v>
      </c>
      <c r="DE43" s="117"/>
      <c r="DF43" s="138"/>
      <c r="DG43" s="138">
        <v>45044</v>
      </c>
      <c r="DH43" s="139" t="s">
        <v>4393</v>
      </c>
      <c r="DI43" s="117"/>
      <c r="DJ43" s="117"/>
      <c r="DK43" s="117"/>
      <c r="DL43" s="117"/>
      <c r="DM43" s="117"/>
      <c r="DN43" s="117"/>
      <c r="DO43" s="117"/>
      <c r="DP43" s="117"/>
      <c r="DQ43" s="140"/>
      <c r="DR43" s="117"/>
      <c r="DS43" s="117"/>
      <c r="DT43" s="117"/>
      <c r="DU43" s="117"/>
      <c r="DV43" s="117"/>
      <c r="DW43" s="117"/>
      <c r="DX43" s="133"/>
      <c r="DY43" s="117"/>
      <c r="DZ43" s="117"/>
      <c r="EA43" s="117"/>
      <c r="EB43" s="117"/>
      <c r="EC43" s="117"/>
      <c r="ED43" s="117"/>
      <c r="EE43" s="116"/>
      <c r="EF43" s="117"/>
      <c r="EG43" s="117"/>
      <c r="EH43" s="117">
        <v>45050</v>
      </c>
      <c r="EI43" s="117">
        <v>45050</v>
      </c>
      <c r="EJ43" s="117"/>
      <c r="EK43" s="117">
        <v>45050</v>
      </c>
      <c r="EL43" s="204">
        <v>100</v>
      </c>
      <c r="EM43" s="117">
        <v>45050</v>
      </c>
      <c r="EN43" s="122" t="s">
        <v>4437</v>
      </c>
      <c r="EO43" s="141"/>
      <c r="EP43" s="141"/>
      <c r="EQ43" s="141"/>
      <c r="ER43" s="141"/>
      <c r="ES43" s="141"/>
      <c r="ET43" s="141"/>
      <c r="EU43" s="141"/>
      <c r="EV43" s="117"/>
      <c r="EW43" s="117"/>
      <c r="EX43" s="117"/>
      <c r="EY43" s="117"/>
      <c r="EZ43" s="117"/>
      <c r="FA43" s="117"/>
      <c r="FB43" s="117"/>
      <c r="FC43" s="117">
        <v>45051</v>
      </c>
      <c r="FD43" s="117">
        <v>45051</v>
      </c>
      <c r="FE43" s="117">
        <v>45051</v>
      </c>
      <c r="FF43" s="117">
        <v>45052</v>
      </c>
      <c r="FG43" s="133">
        <v>20</v>
      </c>
      <c r="FH43" s="133"/>
      <c r="FI43" s="117"/>
      <c r="FJ43" s="142"/>
      <c r="FK43" s="142"/>
      <c r="FL43" s="143"/>
      <c r="FM43" s="143"/>
      <c r="FN43" s="139"/>
      <c r="FO43" s="142"/>
      <c r="FP43" s="142"/>
      <c r="FQ43" s="143"/>
      <c r="FR43" s="143"/>
      <c r="FS43" s="139"/>
    </row>
    <row r="44" spans="1:175" ht="20.100000000000001" customHeight="1" x14ac:dyDescent="0.5">
      <c r="A44" s="109">
        <v>43</v>
      </c>
      <c r="B44" s="109" t="s">
        <v>674</v>
      </c>
      <c r="C44" s="109">
        <v>43</v>
      </c>
      <c r="D44" s="110" t="s">
        <v>675</v>
      </c>
      <c r="E44" s="110" t="s">
        <v>676</v>
      </c>
      <c r="F44" s="110" t="s">
        <v>677</v>
      </c>
      <c r="G44" s="111" t="s">
        <v>21</v>
      </c>
      <c r="H44" s="110" t="s">
        <v>1116</v>
      </c>
      <c r="I44" s="110" t="s">
        <v>1127</v>
      </c>
      <c r="J44" s="110"/>
      <c r="K44" s="111" t="s">
        <v>1128</v>
      </c>
      <c r="L44" s="111"/>
      <c r="M44" s="111"/>
      <c r="N44" s="111" t="s">
        <v>682</v>
      </c>
      <c r="O44" s="175" t="s">
        <v>1130</v>
      </c>
      <c r="P44" s="113">
        <v>13.778031811071401</v>
      </c>
      <c r="Q44" s="113">
        <v>100.505684425301</v>
      </c>
      <c r="R44" s="114" t="s">
        <v>1131</v>
      </c>
      <c r="S44" s="114"/>
      <c r="T44" s="115"/>
      <c r="U44" s="115"/>
      <c r="V44" s="115"/>
      <c r="W44" s="115" t="s">
        <v>1132</v>
      </c>
      <c r="X44" s="115" t="s">
        <v>1129</v>
      </c>
      <c r="Y44" s="115" t="s">
        <v>4438</v>
      </c>
      <c r="Z44" s="181">
        <v>13.699952968157801</v>
      </c>
      <c r="AA44" s="181">
        <v>100.505943116249</v>
      </c>
      <c r="AB44" s="181" t="s">
        <v>4439</v>
      </c>
      <c r="AC44" s="211" t="s">
        <v>4440</v>
      </c>
      <c r="AD44" s="116" t="s">
        <v>688</v>
      </c>
      <c r="AE44" s="116" t="s">
        <v>689</v>
      </c>
      <c r="AF44" s="117" t="s">
        <v>690</v>
      </c>
      <c r="AG44" s="132">
        <v>44978</v>
      </c>
      <c r="AH44" s="199" t="s">
        <v>616</v>
      </c>
      <c r="AI44" s="199" t="s">
        <v>616</v>
      </c>
      <c r="AJ44" s="145"/>
      <c r="AK44" s="146"/>
      <c r="AL44" s="212"/>
      <c r="AM44" s="146"/>
      <c r="AN44" s="147"/>
      <c r="AO44" s="147"/>
      <c r="AP44" s="116"/>
      <c r="AQ44" s="147"/>
      <c r="AR44" s="147"/>
      <c r="AS44" s="147"/>
      <c r="AT44" s="122">
        <v>44978</v>
      </c>
      <c r="AU44" s="142" t="s">
        <v>804</v>
      </c>
      <c r="AV44" s="149"/>
      <c r="AW44" s="150"/>
      <c r="AX44" s="149"/>
      <c r="AY44" s="149"/>
      <c r="AZ44" s="149"/>
      <c r="BA44" s="149"/>
      <c r="BB44" s="149"/>
      <c r="BC44" s="149"/>
      <c r="BD44" s="150"/>
      <c r="BE44" s="150"/>
      <c r="BF44" s="150"/>
      <c r="BG44" s="151"/>
      <c r="BH44" s="151"/>
      <c r="BI44" s="163" t="s">
        <v>805</v>
      </c>
      <c r="BJ44" s="152"/>
      <c r="BK44" s="152"/>
      <c r="BL44" s="153"/>
      <c r="BM44" s="154"/>
      <c r="BN44" s="155" t="s">
        <v>1133</v>
      </c>
      <c r="BO44" s="213" t="s">
        <v>4441</v>
      </c>
      <c r="BP44" s="196" t="s">
        <v>795</v>
      </c>
      <c r="BQ44" s="116" t="s">
        <v>704</v>
      </c>
      <c r="BR44" s="116" t="s">
        <v>705</v>
      </c>
      <c r="BS44" s="132">
        <v>44978</v>
      </c>
      <c r="BT44" s="133">
        <v>100</v>
      </c>
      <c r="BU44" s="199" t="s">
        <v>616</v>
      </c>
      <c r="BV44" s="132"/>
      <c r="BW44" s="132"/>
      <c r="BX44" s="134" t="s">
        <v>616</v>
      </c>
      <c r="BY44" s="134" t="s">
        <v>616</v>
      </c>
      <c r="BZ44" s="134"/>
      <c r="CA44" s="132"/>
      <c r="CB44" s="201" t="s">
        <v>1129</v>
      </c>
      <c r="CC44" s="202" t="s">
        <v>796</v>
      </c>
      <c r="CD44" s="172"/>
      <c r="CE44" s="173"/>
      <c r="CF44" s="173"/>
      <c r="CG44" s="173"/>
      <c r="CH44" s="171"/>
      <c r="CI44" s="214" t="s">
        <v>805</v>
      </c>
      <c r="CJ44" s="117">
        <v>45040</v>
      </c>
      <c r="CK44" s="117">
        <v>45040</v>
      </c>
      <c r="CL44" s="117"/>
      <c r="CM44" s="117">
        <v>45040</v>
      </c>
      <c r="CN44" s="133">
        <v>100</v>
      </c>
      <c r="CO44" s="117">
        <v>45040</v>
      </c>
      <c r="CP44" s="117"/>
      <c r="CQ44" s="137" t="s">
        <v>706</v>
      </c>
      <c r="CR44" s="132"/>
      <c r="CS44" s="117"/>
      <c r="CT44" s="132"/>
      <c r="CU44" s="133"/>
      <c r="CV44" s="137" t="s">
        <v>4382</v>
      </c>
      <c r="CW44" s="117"/>
      <c r="CX44" s="147"/>
      <c r="CY44" s="147"/>
      <c r="CZ44" s="117">
        <v>45040</v>
      </c>
      <c r="DA44" s="117">
        <v>45040</v>
      </c>
      <c r="DB44" s="117">
        <v>45040</v>
      </c>
      <c r="DC44" s="117">
        <v>45041</v>
      </c>
      <c r="DD44" s="133">
        <v>60</v>
      </c>
      <c r="DE44" s="117"/>
      <c r="DF44" s="138"/>
      <c r="DG44" s="138">
        <v>45044</v>
      </c>
      <c r="DH44" s="139" t="s">
        <v>4393</v>
      </c>
      <c r="DI44" s="117"/>
      <c r="DJ44" s="117"/>
      <c r="DK44" s="117"/>
      <c r="DL44" s="117"/>
      <c r="DM44" s="117"/>
      <c r="DN44" s="117"/>
      <c r="DO44" s="117"/>
      <c r="DP44" s="117"/>
      <c r="DQ44" s="140"/>
      <c r="DR44" s="117"/>
      <c r="DS44" s="117"/>
      <c r="DT44" s="117"/>
      <c r="DU44" s="117"/>
      <c r="DV44" s="117"/>
      <c r="DW44" s="117"/>
      <c r="DX44" s="133"/>
      <c r="DY44" s="117"/>
      <c r="DZ44" s="117"/>
      <c r="EA44" s="117"/>
      <c r="EB44" s="117"/>
      <c r="EC44" s="117"/>
      <c r="ED44" s="117"/>
      <c r="EE44" s="116"/>
      <c r="EF44" s="117"/>
      <c r="EG44" s="117"/>
      <c r="EH44" s="117">
        <v>45050</v>
      </c>
      <c r="EI44" s="117">
        <v>45050</v>
      </c>
      <c r="EJ44" s="117">
        <v>45050</v>
      </c>
      <c r="EK44" s="117">
        <v>45051</v>
      </c>
      <c r="EL44" s="116">
        <v>60</v>
      </c>
      <c r="EM44" s="117"/>
      <c r="EN44" s="122" t="s">
        <v>4394</v>
      </c>
      <c r="EO44" s="141"/>
      <c r="EP44" s="141"/>
      <c r="EQ44" s="141"/>
      <c r="ER44" s="141"/>
      <c r="ES44" s="141"/>
      <c r="ET44" s="141"/>
      <c r="EU44" s="141"/>
      <c r="EV44" s="117"/>
      <c r="EW44" s="117"/>
      <c r="EX44" s="117"/>
      <c r="EY44" s="117"/>
      <c r="EZ44" s="117"/>
      <c r="FA44" s="117"/>
      <c r="FB44" s="117"/>
      <c r="FC44" s="117"/>
      <c r="FD44" s="117"/>
      <c r="FE44" s="117"/>
      <c r="FF44" s="117"/>
      <c r="FG44" s="133"/>
      <c r="FH44" s="133"/>
      <c r="FI44" s="117"/>
      <c r="FJ44" s="142"/>
      <c r="FK44" s="142"/>
      <c r="FL44" s="143"/>
      <c r="FM44" s="143"/>
      <c r="FN44" s="139"/>
      <c r="FO44" s="142"/>
      <c r="FP44" s="142"/>
      <c r="FQ44" s="143"/>
      <c r="FR44" s="143"/>
      <c r="FS44" s="139"/>
    </row>
    <row r="45" spans="1:175" ht="20.100000000000001" customHeight="1" x14ac:dyDescent="0.5">
      <c r="A45" s="109">
        <v>44</v>
      </c>
      <c r="B45" s="109" t="s">
        <v>674</v>
      </c>
      <c r="C45" s="109">
        <v>44</v>
      </c>
      <c r="D45" s="110" t="s">
        <v>675</v>
      </c>
      <c r="E45" s="110" t="s">
        <v>676</v>
      </c>
      <c r="F45" s="110" t="s">
        <v>677</v>
      </c>
      <c r="G45" s="111" t="s">
        <v>21</v>
      </c>
      <c r="H45" s="110" t="s">
        <v>835</v>
      </c>
      <c r="I45" s="110" t="s">
        <v>1134</v>
      </c>
      <c r="J45" s="110"/>
      <c r="K45" s="111" t="s">
        <v>1135</v>
      </c>
      <c r="L45" s="111"/>
      <c r="M45" s="111" t="s">
        <v>1136</v>
      </c>
      <c r="N45" s="111" t="s">
        <v>682</v>
      </c>
      <c r="O45" s="111" t="s">
        <v>1137</v>
      </c>
      <c r="P45" s="113">
        <v>13.7840723300382</v>
      </c>
      <c r="Q45" s="113">
        <v>100.562476796466</v>
      </c>
      <c r="R45" s="114" t="s">
        <v>1138</v>
      </c>
      <c r="S45" s="114" t="s">
        <v>1139</v>
      </c>
      <c r="T45" s="115" t="s">
        <v>1140</v>
      </c>
      <c r="U45" s="115" t="s">
        <v>1141</v>
      </c>
      <c r="V45" s="115"/>
      <c r="W45" s="115" t="s">
        <v>1141</v>
      </c>
      <c r="X45" s="115"/>
      <c r="Y45" s="115"/>
      <c r="Z45" s="181"/>
      <c r="AA45" s="181"/>
      <c r="AB45" s="115"/>
      <c r="AC45" s="211"/>
      <c r="AD45" s="116" t="s">
        <v>688</v>
      </c>
      <c r="AE45" s="116" t="s">
        <v>689</v>
      </c>
      <c r="AF45" s="117" t="s">
        <v>690</v>
      </c>
      <c r="AG45" s="132">
        <v>44979</v>
      </c>
      <c r="AH45" s="168" t="s">
        <v>764</v>
      </c>
      <c r="AI45" s="168" t="s">
        <v>764</v>
      </c>
      <c r="AJ45" s="145">
        <v>10</v>
      </c>
      <c r="AK45" s="146">
        <v>12</v>
      </c>
      <c r="AL45" s="146">
        <v>2.9</v>
      </c>
      <c r="AM45" s="146">
        <v>120</v>
      </c>
      <c r="AN45" s="147">
        <v>1</v>
      </c>
      <c r="AO45" s="147">
        <v>4</v>
      </c>
      <c r="AP45" s="116" t="s">
        <v>1142</v>
      </c>
      <c r="AQ45" s="147" t="s">
        <v>694</v>
      </c>
      <c r="AR45" s="147">
        <v>3</v>
      </c>
      <c r="AS45" s="147"/>
      <c r="AT45" s="122">
        <v>44979</v>
      </c>
      <c r="AU45" s="142" t="s">
        <v>817</v>
      </c>
      <c r="AV45" s="149" t="s">
        <v>696</v>
      </c>
      <c r="AW45" s="150"/>
      <c r="AX45" s="149"/>
      <c r="AY45" s="149"/>
      <c r="AZ45" s="149"/>
      <c r="BA45" s="147" t="s">
        <v>697</v>
      </c>
      <c r="BB45" s="147" t="s">
        <v>697</v>
      </c>
      <c r="BC45" s="149"/>
      <c r="BD45" s="150" t="s">
        <v>698</v>
      </c>
      <c r="BE45" s="150"/>
      <c r="BF45" s="150"/>
      <c r="BG45" s="151" t="s">
        <v>699</v>
      </c>
      <c r="BH45" s="151" t="s">
        <v>700</v>
      </c>
      <c r="BI45" s="215" t="s">
        <v>701</v>
      </c>
      <c r="BJ45" s="152"/>
      <c r="BK45" s="152"/>
      <c r="BL45" s="153"/>
      <c r="BM45" s="154"/>
      <c r="BN45" s="155" t="s">
        <v>1137</v>
      </c>
      <c r="BO45" s="130" t="s">
        <v>1137</v>
      </c>
      <c r="BP45" s="130"/>
      <c r="BQ45" s="116" t="s">
        <v>704</v>
      </c>
      <c r="BR45" s="116" t="s">
        <v>1143</v>
      </c>
      <c r="BS45" s="132">
        <v>44979</v>
      </c>
      <c r="BT45" s="133">
        <v>100</v>
      </c>
      <c r="BU45" s="132">
        <v>44979</v>
      </c>
      <c r="BV45" s="132"/>
      <c r="BW45" s="132"/>
      <c r="BX45" s="134"/>
      <c r="BY45" s="134"/>
      <c r="BZ45" s="134"/>
      <c r="CA45" s="132"/>
      <c r="CB45" s="135"/>
      <c r="CC45" s="132"/>
      <c r="CD45" s="132"/>
      <c r="CE45" s="136"/>
      <c r="CF45" s="136"/>
      <c r="CG45" s="136"/>
      <c r="CH45" s="135"/>
      <c r="CI45" s="129" t="s">
        <v>701</v>
      </c>
      <c r="CJ45" s="117">
        <v>45000</v>
      </c>
      <c r="CK45" s="117">
        <v>45000</v>
      </c>
      <c r="CL45" s="117"/>
      <c r="CM45" s="117">
        <v>45000</v>
      </c>
      <c r="CN45" s="133">
        <v>100</v>
      </c>
      <c r="CO45" s="117">
        <v>45000</v>
      </c>
      <c r="CP45" s="117"/>
      <c r="CQ45" s="132">
        <v>45012</v>
      </c>
      <c r="CR45" s="132">
        <v>45012</v>
      </c>
      <c r="CS45" s="117"/>
      <c r="CT45" s="132">
        <v>45012</v>
      </c>
      <c r="CU45" s="133">
        <v>100</v>
      </c>
      <c r="CV45" s="132">
        <v>45012</v>
      </c>
      <c r="CW45" s="117"/>
      <c r="CX45" s="147"/>
      <c r="CY45" s="147"/>
      <c r="CZ45" s="117">
        <v>45000</v>
      </c>
      <c r="DA45" s="117">
        <v>45000</v>
      </c>
      <c r="DB45" s="117"/>
      <c r="DC45" s="117">
        <v>45001</v>
      </c>
      <c r="DD45" s="133">
        <v>100</v>
      </c>
      <c r="DE45" s="117">
        <v>45015</v>
      </c>
      <c r="DF45" s="138"/>
      <c r="DG45" s="138">
        <v>45012</v>
      </c>
      <c r="DH45" s="139" t="s">
        <v>4383</v>
      </c>
      <c r="DI45" s="117">
        <v>45041</v>
      </c>
      <c r="DJ45" s="117">
        <v>45041</v>
      </c>
      <c r="DK45" s="117">
        <v>45041</v>
      </c>
      <c r="DL45" s="117">
        <v>45041</v>
      </c>
      <c r="DM45" s="117">
        <v>45035</v>
      </c>
      <c r="DN45" s="117">
        <v>45035</v>
      </c>
      <c r="DO45" s="117"/>
      <c r="DP45" s="117">
        <v>45035</v>
      </c>
      <c r="DQ45" s="133">
        <v>100</v>
      </c>
      <c r="DR45" s="117">
        <v>45035</v>
      </c>
      <c r="DS45" s="117"/>
      <c r="DT45" s="117">
        <v>45035</v>
      </c>
      <c r="DU45" s="117">
        <v>45035</v>
      </c>
      <c r="DV45" s="117"/>
      <c r="DW45" s="117">
        <v>45035</v>
      </c>
      <c r="DX45" s="133">
        <v>100</v>
      </c>
      <c r="DY45" s="117">
        <v>45035</v>
      </c>
      <c r="DZ45" s="117"/>
      <c r="EA45" s="117">
        <v>45023</v>
      </c>
      <c r="EB45" s="117">
        <v>45023</v>
      </c>
      <c r="EC45" s="117"/>
      <c r="ED45" s="117">
        <v>45023</v>
      </c>
      <c r="EE45" s="116">
        <v>100</v>
      </c>
      <c r="EF45" s="117">
        <v>45023</v>
      </c>
      <c r="EG45" s="117" t="s">
        <v>1144</v>
      </c>
      <c r="EH45" s="117">
        <v>45023</v>
      </c>
      <c r="EI45" s="117">
        <v>45023</v>
      </c>
      <c r="EJ45" s="117">
        <v>45023</v>
      </c>
      <c r="EK45" s="117">
        <v>45024</v>
      </c>
      <c r="EL45" s="116">
        <v>60</v>
      </c>
      <c r="EM45" s="117"/>
      <c r="EN45" s="122" t="s">
        <v>1144</v>
      </c>
      <c r="EO45" s="141"/>
      <c r="EP45" s="141"/>
      <c r="EQ45" s="141"/>
      <c r="ER45" s="141"/>
      <c r="ES45" s="141"/>
      <c r="ET45" s="141"/>
      <c r="EU45" s="141"/>
      <c r="EV45" s="117"/>
      <c r="EW45" s="117"/>
      <c r="EX45" s="117"/>
      <c r="EY45" s="117"/>
      <c r="EZ45" s="117"/>
      <c r="FA45" s="117"/>
      <c r="FB45" s="117"/>
      <c r="FC45" s="117">
        <v>45045</v>
      </c>
      <c r="FD45" s="117">
        <v>45045</v>
      </c>
      <c r="FE45" s="117">
        <v>45045</v>
      </c>
      <c r="FF45" s="117">
        <v>45046</v>
      </c>
      <c r="FG45" s="133">
        <v>70</v>
      </c>
      <c r="FH45" s="133"/>
      <c r="FI45" s="117"/>
      <c r="FJ45" s="142"/>
      <c r="FK45" s="142"/>
      <c r="FL45" s="143"/>
      <c r="FM45" s="143"/>
      <c r="FN45" s="139"/>
      <c r="FO45" s="142"/>
      <c r="FP45" s="142"/>
      <c r="FQ45" s="143"/>
      <c r="FR45" s="143"/>
      <c r="FS45" s="139"/>
    </row>
    <row r="46" spans="1:175" ht="20.100000000000001" customHeight="1" x14ac:dyDescent="0.5">
      <c r="A46" s="109">
        <v>45</v>
      </c>
      <c r="B46" s="109" t="s">
        <v>674</v>
      </c>
      <c r="C46" s="109">
        <v>45</v>
      </c>
      <c r="D46" s="110" t="s">
        <v>675</v>
      </c>
      <c r="E46" s="110" t="s">
        <v>676</v>
      </c>
      <c r="F46" s="110" t="s">
        <v>677</v>
      </c>
      <c r="G46" s="111" t="s">
        <v>21</v>
      </c>
      <c r="H46" s="110" t="s">
        <v>781</v>
      </c>
      <c r="I46" s="110" t="s">
        <v>781</v>
      </c>
      <c r="J46" s="110"/>
      <c r="K46" s="111" t="s">
        <v>1145</v>
      </c>
      <c r="L46" s="111"/>
      <c r="M46" s="111" t="s">
        <v>1146</v>
      </c>
      <c r="N46" s="111" t="s">
        <v>682</v>
      </c>
      <c r="O46" s="112" t="s">
        <v>1147</v>
      </c>
      <c r="P46" s="113">
        <v>13.7155781532923</v>
      </c>
      <c r="Q46" s="113">
        <v>100.633616171643</v>
      </c>
      <c r="R46" s="114" t="s">
        <v>1148</v>
      </c>
      <c r="S46" s="114" t="s">
        <v>1149</v>
      </c>
      <c r="T46" s="115" t="s">
        <v>1150</v>
      </c>
      <c r="U46" s="115" t="s">
        <v>1151</v>
      </c>
      <c r="V46" s="115"/>
      <c r="W46" s="115"/>
      <c r="X46" s="115"/>
      <c r="Y46" s="115"/>
      <c r="Z46" s="181"/>
      <c r="AA46" s="181"/>
      <c r="AB46" s="115"/>
      <c r="AC46" s="211"/>
      <c r="AD46" s="167" t="s">
        <v>762</v>
      </c>
      <c r="AE46" s="167" t="s">
        <v>763</v>
      </c>
      <c r="AF46" s="117" t="s">
        <v>690</v>
      </c>
      <c r="AG46" s="132">
        <v>44964</v>
      </c>
      <c r="AH46" s="118" t="s">
        <v>691</v>
      </c>
      <c r="AI46" s="118" t="s">
        <v>692</v>
      </c>
      <c r="AJ46" s="145">
        <v>5</v>
      </c>
      <c r="AK46" s="146">
        <v>8</v>
      </c>
      <c r="AL46" s="146">
        <v>3</v>
      </c>
      <c r="AM46" s="146">
        <v>40</v>
      </c>
      <c r="AN46" s="147">
        <v>1</v>
      </c>
      <c r="AO46" s="147">
        <v>1</v>
      </c>
      <c r="AP46" s="116" t="s">
        <v>1152</v>
      </c>
      <c r="AQ46" s="147" t="s">
        <v>752</v>
      </c>
      <c r="AR46" s="147">
        <v>1</v>
      </c>
      <c r="AS46" s="147"/>
      <c r="AT46" s="117">
        <v>44964</v>
      </c>
      <c r="AU46" s="142" t="s">
        <v>1153</v>
      </c>
      <c r="AV46" s="234" t="s">
        <v>696</v>
      </c>
      <c r="AW46" s="235" t="s">
        <v>1154</v>
      </c>
      <c r="AX46" s="236"/>
      <c r="AY46" s="236"/>
      <c r="AZ46" s="236"/>
      <c r="BA46" s="236"/>
      <c r="BB46" s="236" t="s">
        <v>902</v>
      </c>
      <c r="BC46" s="236"/>
      <c r="BD46" s="235"/>
      <c r="BE46" s="235"/>
      <c r="BF46" s="235"/>
      <c r="BG46" s="262" t="s">
        <v>614</v>
      </c>
      <c r="BH46" s="262" t="s">
        <v>754</v>
      </c>
      <c r="BI46" s="237" t="s">
        <v>701</v>
      </c>
      <c r="BJ46" s="238"/>
      <c r="BK46" s="238"/>
      <c r="BL46" s="153"/>
      <c r="BM46" s="154"/>
      <c r="BN46" s="155" t="s">
        <v>1147</v>
      </c>
      <c r="BO46" s="155" t="s">
        <v>1147</v>
      </c>
      <c r="BP46" s="130"/>
      <c r="BQ46" s="116" t="s">
        <v>704</v>
      </c>
      <c r="BR46" s="116" t="s">
        <v>1143</v>
      </c>
      <c r="BS46" s="132">
        <v>44964</v>
      </c>
      <c r="BT46" s="133">
        <v>100</v>
      </c>
      <c r="BU46" s="132">
        <v>44964</v>
      </c>
      <c r="BV46" s="132" t="s">
        <v>614</v>
      </c>
      <c r="BW46" s="132" t="s">
        <v>1155</v>
      </c>
      <c r="BX46" s="134"/>
      <c r="BY46" s="134"/>
      <c r="BZ46" s="134"/>
      <c r="CA46" s="132"/>
      <c r="CB46" s="171"/>
      <c r="CC46" s="172"/>
      <c r="CD46" s="172"/>
      <c r="CE46" s="173"/>
      <c r="CF46" s="173"/>
      <c r="CG46" s="173"/>
      <c r="CH46" s="171" t="s">
        <v>1156</v>
      </c>
      <c r="CI46" s="129" t="s">
        <v>701</v>
      </c>
      <c r="CJ46" s="117">
        <v>45006</v>
      </c>
      <c r="CK46" s="117">
        <v>45006</v>
      </c>
      <c r="CL46" s="117"/>
      <c r="CM46" s="117">
        <v>45006</v>
      </c>
      <c r="CN46" s="133">
        <v>100</v>
      </c>
      <c r="CO46" s="117">
        <v>45006</v>
      </c>
      <c r="CP46" s="117"/>
      <c r="CQ46" s="132">
        <v>45019</v>
      </c>
      <c r="CR46" s="132">
        <v>45019</v>
      </c>
      <c r="CS46" s="117"/>
      <c r="CT46" s="132">
        <v>45019</v>
      </c>
      <c r="CU46" s="133">
        <v>100</v>
      </c>
      <c r="CV46" s="132">
        <v>45019</v>
      </c>
      <c r="CW46" s="117"/>
      <c r="CX46" s="236"/>
      <c r="CY46" s="236"/>
      <c r="CZ46" s="117">
        <v>45006</v>
      </c>
      <c r="DA46" s="117">
        <v>45006</v>
      </c>
      <c r="DB46" s="117"/>
      <c r="DC46" s="117">
        <v>45006</v>
      </c>
      <c r="DD46" s="133">
        <v>100</v>
      </c>
      <c r="DE46" s="117">
        <v>45006</v>
      </c>
      <c r="DF46" s="138"/>
      <c r="DG46" s="138">
        <v>45012</v>
      </c>
      <c r="DH46" s="139" t="s">
        <v>4383</v>
      </c>
      <c r="DI46" s="117">
        <v>45042</v>
      </c>
      <c r="DJ46" s="117">
        <v>45042</v>
      </c>
      <c r="DK46" s="117">
        <v>45042</v>
      </c>
      <c r="DL46" s="117">
        <v>45042</v>
      </c>
      <c r="DM46" s="117"/>
      <c r="DN46" s="117"/>
      <c r="DO46" s="117"/>
      <c r="DP46" s="117"/>
      <c r="DQ46" s="140"/>
      <c r="DR46" s="117"/>
      <c r="DS46" s="117"/>
      <c r="DT46" s="117"/>
      <c r="DU46" s="117"/>
      <c r="DV46" s="117"/>
      <c r="DW46" s="117"/>
      <c r="DX46" s="133"/>
      <c r="DY46" s="117"/>
      <c r="DZ46" s="117"/>
      <c r="EA46" s="117">
        <v>45024</v>
      </c>
      <c r="EB46" s="117">
        <v>45024</v>
      </c>
      <c r="EC46" s="117"/>
      <c r="ED46" s="117">
        <v>45024</v>
      </c>
      <c r="EE46" s="116">
        <v>100</v>
      </c>
      <c r="EF46" s="117">
        <v>45024</v>
      </c>
      <c r="EG46" s="117" t="s">
        <v>740</v>
      </c>
      <c r="EH46" s="117">
        <v>45024</v>
      </c>
      <c r="EI46" s="117">
        <v>45024</v>
      </c>
      <c r="EJ46" s="117"/>
      <c r="EK46" s="117">
        <v>45024</v>
      </c>
      <c r="EL46" s="116">
        <v>100</v>
      </c>
      <c r="EM46" s="117">
        <v>45024</v>
      </c>
      <c r="EN46" s="122" t="s">
        <v>740</v>
      </c>
      <c r="EO46" s="141"/>
      <c r="EP46" s="141"/>
      <c r="EQ46" s="141"/>
      <c r="ER46" s="141"/>
      <c r="ES46" s="141"/>
      <c r="ET46" s="141"/>
      <c r="EU46" s="141"/>
      <c r="EV46" s="117"/>
      <c r="EW46" s="117"/>
      <c r="EX46" s="117"/>
      <c r="EY46" s="117"/>
      <c r="EZ46" s="117"/>
      <c r="FA46" s="117"/>
      <c r="FB46" s="117"/>
      <c r="FC46" s="117"/>
      <c r="FD46" s="117"/>
      <c r="FE46" s="117"/>
      <c r="FF46" s="117"/>
      <c r="FG46" s="133"/>
      <c r="FH46" s="133"/>
      <c r="FI46" s="117"/>
      <c r="FJ46" s="142"/>
      <c r="FK46" s="142"/>
      <c r="FL46" s="143"/>
      <c r="FM46" s="143"/>
      <c r="FN46" s="139"/>
      <c r="FO46" s="142"/>
      <c r="FP46" s="142"/>
      <c r="FQ46" s="143"/>
      <c r="FR46" s="143"/>
      <c r="FS46" s="139"/>
    </row>
    <row r="47" spans="1:175" ht="20.100000000000001" customHeight="1" x14ac:dyDescent="0.5">
      <c r="A47" s="109">
        <v>46</v>
      </c>
      <c r="B47" s="109" t="s">
        <v>674</v>
      </c>
      <c r="C47" s="109">
        <v>46</v>
      </c>
      <c r="D47" s="110" t="s">
        <v>675</v>
      </c>
      <c r="E47" s="110" t="s">
        <v>676</v>
      </c>
      <c r="F47" s="110" t="s">
        <v>677</v>
      </c>
      <c r="G47" s="111" t="s">
        <v>21</v>
      </c>
      <c r="H47" s="110" t="s">
        <v>835</v>
      </c>
      <c r="I47" s="110" t="s">
        <v>835</v>
      </c>
      <c r="J47" s="110"/>
      <c r="K47" s="111" t="s">
        <v>1157</v>
      </c>
      <c r="L47" s="111" t="s">
        <v>1158</v>
      </c>
      <c r="M47" s="111" t="s">
        <v>912</v>
      </c>
      <c r="N47" s="111" t="s">
        <v>682</v>
      </c>
      <c r="O47" s="112" t="s">
        <v>1160</v>
      </c>
      <c r="P47" s="113">
        <v>13.762276231995701</v>
      </c>
      <c r="Q47" s="113">
        <v>100.552705411807</v>
      </c>
      <c r="R47" s="114" t="s">
        <v>1161</v>
      </c>
      <c r="S47" s="114" t="s">
        <v>1162</v>
      </c>
      <c r="T47" s="115" t="s">
        <v>1163</v>
      </c>
      <c r="U47" s="239" t="s">
        <v>1164</v>
      </c>
      <c r="V47" s="115"/>
      <c r="W47" s="115" t="s">
        <v>1165</v>
      </c>
      <c r="X47" s="115"/>
      <c r="Y47" s="115"/>
      <c r="Z47" s="181"/>
      <c r="AA47" s="181"/>
      <c r="AB47" s="115"/>
      <c r="AC47" s="211"/>
      <c r="AD47" s="116" t="s">
        <v>688</v>
      </c>
      <c r="AE47" s="116" t="s">
        <v>689</v>
      </c>
      <c r="AF47" s="117" t="s">
        <v>690</v>
      </c>
      <c r="AG47" s="132">
        <v>44979</v>
      </c>
      <c r="AH47" s="118" t="s">
        <v>691</v>
      </c>
      <c r="AI47" s="118" t="s">
        <v>692</v>
      </c>
      <c r="AJ47" s="145">
        <v>8.6</v>
      </c>
      <c r="AK47" s="146">
        <v>9.1999999999999993</v>
      </c>
      <c r="AL47" s="146">
        <v>2.5</v>
      </c>
      <c r="AM47" s="146">
        <v>79.11999999999999</v>
      </c>
      <c r="AN47" s="147">
        <v>5</v>
      </c>
      <c r="AO47" s="147">
        <v>6</v>
      </c>
      <c r="AP47" s="116" t="s">
        <v>1166</v>
      </c>
      <c r="AQ47" s="147" t="s">
        <v>694</v>
      </c>
      <c r="AR47" s="147">
        <v>3</v>
      </c>
      <c r="AS47" s="147"/>
      <c r="AT47" s="122">
        <v>44979</v>
      </c>
      <c r="AU47" s="142"/>
      <c r="AV47" s="149" t="s">
        <v>696</v>
      </c>
      <c r="AW47" s="150"/>
      <c r="AX47" s="149"/>
      <c r="AY47" s="149"/>
      <c r="AZ47" s="149"/>
      <c r="BA47" s="147" t="s">
        <v>697</v>
      </c>
      <c r="BB47" s="149"/>
      <c r="BC47" s="149"/>
      <c r="BD47" s="150" t="s">
        <v>698</v>
      </c>
      <c r="BE47" s="150"/>
      <c r="BF47" s="150"/>
      <c r="BG47" s="151" t="s">
        <v>699</v>
      </c>
      <c r="BH47" s="151" t="s">
        <v>700</v>
      </c>
      <c r="BI47" s="151" t="s">
        <v>701</v>
      </c>
      <c r="BJ47" s="152"/>
      <c r="BK47" s="152"/>
      <c r="BL47" s="153"/>
      <c r="BM47" s="154"/>
      <c r="BN47" s="155" t="s">
        <v>1160</v>
      </c>
      <c r="BO47" s="131" t="s">
        <v>1159</v>
      </c>
      <c r="BP47" s="131" t="s">
        <v>703</v>
      </c>
      <c r="BQ47" s="116" t="s">
        <v>704</v>
      </c>
      <c r="BR47" s="116" t="s">
        <v>1143</v>
      </c>
      <c r="BS47" s="132">
        <v>44979</v>
      </c>
      <c r="BT47" s="133">
        <v>100</v>
      </c>
      <c r="BU47" s="132">
        <v>44979</v>
      </c>
      <c r="BV47" s="132"/>
      <c r="BW47" s="132"/>
      <c r="BX47" s="134"/>
      <c r="BY47" s="134"/>
      <c r="BZ47" s="134"/>
      <c r="CA47" s="132"/>
      <c r="CB47" s="135"/>
      <c r="CC47" s="132"/>
      <c r="CD47" s="132"/>
      <c r="CE47" s="136"/>
      <c r="CF47" s="136"/>
      <c r="CG47" s="136"/>
      <c r="CH47" s="135"/>
      <c r="CI47" s="129" t="s">
        <v>701</v>
      </c>
      <c r="CJ47" s="117">
        <v>45009</v>
      </c>
      <c r="CK47" s="117">
        <v>45009</v>
      </c>
      <c r="CL47" s="117"/>
      <c r="CM47" s="117">
        <v>45009</v>
      </c>
      <c r="CN47" s="133">
        <v>100</v>
      </c>
      <c r="CO47" s="117">
        <v>45009</v>
      </c>
      <c r="CP47" s="117"/>
      <c r="CQ47" s="137" t="s">
        <v>706</v>
      </c>
      <c r="CR47" s="132"/>
      <c r="CS47" s="117"/>
      <c r="CT47" s="132"/>
      <c r="CU47" s="133"/>
      <c r="CV47" s="137" t="s">
        <v>4382</v>
      </c>
      <c r="CW47" s="117"/>
      <c r="CX47" s="147"/>
      <c r="CY47" s="147"/>
      <c r="CZ47" s="117">
        <v>45009</v>
      </c>
      <c r="DA47" s="117">
        <v>45009</v>
      </c>
      <c r="DB47" s="117"/>
      <c r="DC47" s="117">
        <v>45010</v>
      </c>
      <c r="DD47" s="133">
        <v>100</v>
      </c>
      <c r="DE47" s="117">
        <v>45013</v>
      </c>
      <c r="DF47" s="138"/>
      <c r="DG47" s="138">
        <v>45019</v>
      </c>
      <c r="DH47" s="139" t="s">
        <v>4413</v>
      </c>
      <c r="DI47" s="222">
        <v>45048</v>
      </c>
      <c r="DJ47" s="222">
        <v>45048</v>
      </c>
      <c r="DK47" s="222">
        <v>45048</v>
      </c>
      <c r="DL47" s="222">
        <v>45048</v>
      </c>
      <c r="DM47" s="117">
        <v>45036</v>
      </c>
      <c r="DN47" s="117">
        <v>45036</v>
      </c>
      <c r="DO47" s="117"/>
      <c r="DP47" s="117">
        <v>45036</v>
      </c>
      <c r="DQ47" s="133">
        <v>100</v>
      </c>
      <c r="DR47" s="117">
        <v>45036</v>
      </c>
      <c r="DS47" s="117"/>
      <c r="DT47" s="117">
        <v>45036</v>
      </c>
      <c r="DU47" s="117">
        <v>45036</v>
      </c>
      <c r="DV47" s="117"/>
      <c r="DW47" s="117">
        <v>45036</v>
      </c>
      <c r="DX47" s="133">
        <v>100</v>
      </c>
      <c r="DY47" s="117">
        <v>45036</v>
      </c>
      <c r="DZ47" s="117"/>
      <c r="EA47" s="117">
        <v>45037</v>
      </c>
      <c r="EB47" s="117">
        <v>45037</v>
      </c>
      <c r="EC47" s="117"/>
      <c r="ED47" s="117">
        <v>45037</v>
      </c>
      <c r="EE47" s="116">
        <v>100</v>
      </c>
      <c r="EF47" s="117">
        <v>45037</v>
      </c>
      <c r="EG47" s="117" t="s">
        <v>1167</v>
      </c>
      <c r="EH47" s="117">
        <v>45037</v>
      </c>
      <c r="EI47" s="117">
        <v>45037</v>
      </c>
      <c r="EJ47" s="117">
        <v>45037</v>
      </c>
      <c r="EK47" s="117">
        <v>45038</v>
      </c>
      <c r="EL47" s="116">
        <v>60</v>
      </c>
      <c r="EM47" s="117"/>
      <c r="EN47" s="122" t="s">
        <v>1167</v>
      </c>
      <c r="EO47" s="141"/>
      <c r="EP47" s="141"/>
      <c r="EQ47" s="141"/>
      <c r="ER47" s="141"/>
      <c r="ES47" s="141"/>
      <c r="ET47" s="141"/>
      <c r="EU47" s="141"/>
      <c r="EV47" s="117"/>
      <c r="EW47" s="117"/>
      <c r="EX47" s="117"/>
      <c r="EY47" s="117"/>
      <c r="EZ47" s="117"/>
      <c r="FA47" s="117"/>
      <c r="FB47" s="117"/>
      <c r="FC47" s="117">
        <v>45046</v>
      </c>
      <c r="FD47" s="117">
        <v>45046</v>
      </c>
      <c r="FE47" s="117">
        <v>45046</v>
      </c>
      <c r="FF47" s="117">
        <v>45047</v>
      </c>
      <c r="FG47" s="133">
        <v>70</v>
      </c>
      <c r="FH47" s="133"/>
      <c r="FI47" s="138" t="s">
        <v>4386</v>
      </c>
      <c r="FJ47" s="142"/>
      <c r="FK47" s="142"/>
      <c r="FL47" s="143"/>
      <c r="FM47" s="143"/>
      <c r="FN47" s="139"/>
      <c r="FO47" s="142"/>
      <c r="FP47" s="142"/>
      <c r="FQ47" s="143"/>
      <c r="FR47" s="143"/>
      <c r="FS47" s="139"/>
    </row>
    <row r="48" spans="1:175" ht="20.100000000000001" customHeight="1" x14ac:dyDescent="0.5">
      <c r="A48" s="109">
        <v>47</v>
      </c>
      <c r="B48" s="109" t="s">
        <v>674</v>
      </c>
      <c r="C48" s="109">
        <v>47</v>
      </c>
      <c r="D48" s="110" t="s">
        <v>675</v>
      </c>
      <c r="E48" s="110" t="s">
        <v>676</v>
      </c>
      <c r="F48" s="110" t="s">
        <v>677</v>
      </c>
      <c r="G48" s="111" t="s">
        <v>21</v>
      </c>
      <c r="H48" s="110" t="s">
        <v>678</v>
      </c>
      <c r="I48" s="110" t="s">
        <v>1168</v>
      </c>
      <c r="J48" s="110"/>
      <c r="K48" s="111" t="s">
        <v>1169</v>
      </c>
      <c r="L48" s="111"/>
      <c r="M48" s="111" t="s">
        <v>1170</v>
      </c>
      <c r="N48" s="111" t="s">
        <v>682</v>
      </c>
      <c r="O48" s="259" t="s">
        <v>4653</v>
      </c>
      <c r="P48" s="113">
        <v>13.825674062281299</v>
      </c>
      <c r="Q48" s="113">
        <v>100.806469865783</v>
      </c>
      <c r="R48" s="114" t="s">
        <v>1173</v>
      </c>
      <c r="S48" s="114" t="s">
        <v>1174</v>
      </c>
      <c r="T48" s="115" t="s">
        <v>1175</v>
      </c>
      <c r="U48" s="115" t="s">
        <v>1176</v>
      </c>
      <c r="V48" s="115"/>
      <c r="W48" s="115" t="s">
        <v>1177</v>
      </c>
      <c r="X48" s="115"/>
      <c r="Y48" s="115"/>
      <c r="Z48" s="181"/>
      <c r="AA48" s="181"/>
      <c r="AB48" s="115"/>
      <c r="AC48" s="211"/>
      <c r="AD48" s="116" t="s">
        <v>688</v>
      </c>
      <c r="AE48" s="116" t="s">
        <v>689</v>
      </c>
      <c r="AF48" s="117" t="s">
        <v>690</v>
      </c>
      <c r="AG48" s="117">
        <v>44967</v>
      </c>
      <c r="AH48" s="118" t="s">
        <v>691</v>
      </c>
      <c r="AI48" s="118" t="s">
        <v>692</v>
      </c>
      <c r="AJ48" s="145">
        <v>6</v>
      </c>
      <c r="AK48" s="146">
        <v>12.6</v>
      </c>
      <c r="AL48" s="146">
        <v>3.4</v>
      </c>
      <c r="AM48" s="146">
        <v>75.599999999999994</v>
      </c>
      <c r="AN48" s="147">
        <v>1</v>
      </c>
      <c r="AO48" s="147">
        <v>3</v>
      </c>
      <c r="AP48" s="116" t="s">
        <v>1178</v>
      </c>
      <c r="AQ48" s="147" t="s">
        <v>863</v>
      </c>
      <c r="AR48" s="147">
        <v>3</v>
      </c>
      <c r="AS48" s="147"/>
      <c r="AT48" s="122">
        <v>44977</v>
      </c>
      <c r="AU48" s="148" t="s">
        <v>1179</v>
      </c>
      <c r="AV48" s="149" t="s">
        <v>696</v>
      </c>
      <c r="AW48" s="150"/>
      <c r="AX48" s="147"/>
      <c r="AY48" s="147"/>
      <c r="AZ48" s="147"/>
      <c r="BA48" s="147"/>
      <c r="BB48" s="147"/>
      <c r="BC48" s="147"/>
      <c r="BD48" s="150"/>
      <c r="BE48" s="150" t="s">
        <v>1180</v>
      </c>
      <c r="BF48" s="158">
        <v>2</v>
      </c>
      <c r="BG48" s="151" t="s">
        <v>699</v>
      </c>
      <c r="BH48" s="151" t="s">
        <v>700</v>
      </c>
      <c r="BI48" s="151" t="s">
        <v>701</v>
      </c>
      <c r="BJ48" s="152"/>
      <c r="BK48" s="152"/>
      <c r="BL48" s="153"/>
      <c r="BM48" s="154"/>
      <c r="BN48" s="155" t="s">
        <v>1172</v>
      </c>
      <c r="BO48" s="256" t="s">
        <v>1171</v>
      </c>
      <c r="BP48" s="131" t="s">
        <v>703</v>
      </c>
      <c r="BQ48" s="116" t="s">
        <v>704</v>
      </c>
      <c r="BR48" s="116" t="s">
        <v>1143</v>
      </c>
      <c r="BS48" s="132">
        <v>44967</v>
      </c>
      <c r="BT48" s="133">
        <v>100</v>
      </c>
      <c r="BU48" s="132">
        <v>44967</v>
      </c>
      <c r="BV48" s="132"/>
      <c r="BW48" s="132"/>
      <c r="BX48" s="134"/>
      <c r="BY48" s="134"/>
      <c r="BZ48" s="134"/>
      <c r="CA48" s="132"/>
      <c r="CB48" s="135"/>
      <c r="CC48" s="132"/>
      <c r="CD48" s="132"/>
      <c r="CE48" s="136"/>
      <c r="CF48" s="136"/>
      <c r="CG48" s="136"/>
      <c r="CH48" s="171" t="s">
        <v>1181</v>
      </c>
      <c r="CI48" s="129" t="s">
        <v>701</v>
      </c>
      <c r="CJ48" s="117">
        <v>45019</v>
      </c>
      <c r="CK48" s="117">
        <v>45019</v>
      </c>
      <c r="CL48" s="117"/>
      <c r="CM48" s="117">
        <v>45019</v>
      </c>
      <c r="CN48" s="133">
        <v>100</v>
      </c>
      <c r="CO48" s="117">
        <v>45019</v>
      </c>
      <c r="CP48" s="117"/>
      <c r="CQ48" s="117">
        <v>45016</v>
      </c>
      <c r="CR48" s="117">
        <v>45016</v>
      </c>
      <c r="CS48" s="117"/>
      <c r="CT48" s="117">
        <v>45016</v>
      </c>
      <c r="CU48" s="133">
        <v>100</v>
      </c>
      <c r="CV48" s="117">
        <v>45016</v>
      </c>
      <c r="CW48" s="117"/>
      <c r="CX48" s="147"/>
      <c r="CY48" s="147"/>
      <c r="CZ48" s="169">
        <v>45019</v>
      </c>
      <c r="DA48" s="117">
        <v>45019</v>
      </c>
      <c r="DB48" s="117">
        <v>45019</v>
      </c>
      <c r="DC48" s="117">
        <v>45020</v>
      </c>
      <c r="DD48" s="133">
        <v>100</v>
      </c>
      <c r="DE48" s="117">
        <v>45050</v>
      </c>
      <c r="DF48" s="261" t="s">
        <v>1182</v>
      </c>
      <c r="DG48" s="138">
        <v>45023</v>
      </c>
      <c r="DH48" s="139" t="s">
        <v>4387</v>
      </c>
      <c r="DI48" s="117">
        <v>45043</v>
      </c>
      <c r="DJ48" s="117">
        <v>45043</v>
      </c>
      <c r="DK48" s="117">
        <v>45043</v>
      </c>
      <c r="DL48" s="117">
        <v>45043</v>
      </c>
      <c r="DM48" s="117"/>
      <c r="DN48" s="117"/>
      <c r="DO48" s="117"/>
      <c r="DP48" s="117"/>
      <c r="DQ48" s="140"/>
      <c r="DR48" s="117"/>
      <c r="DS48" s="117"/>
      <c r="DT48" s="117">
        <v>45045</v>
      </c>
      <c r="DU48" s="117">
        <v>45045</v>
      </c>
      <c r="DV48" s="117"/>
      <c r="DW48" s="117">
        <v>45045</v>
      </c>
      <c r="DX48" s="133">
        <v>100</v>
      </c>
      <c r="DY48" s="117">
        <v>45045</v>
      </c>
      <c r="DZ48" s="117"/>
      <c r="EA48" s="117"/>
      <c r="EB48" s="117"/>
      <c r="EC48" s="117"/>
      <c r="ED48" s="117"/>
      <c r="EE48" s="116"/>
      <c r="EF48" s="117"/>
      <c r="EG48" s="117"/>
      <c r="EH48" s="117">
        <v>45049</v>
      </c>
      <c r="EI48" s="117">
        <v>45049</v>
      </c>
      <c r="EJ48" s="117">
        <v>45049</v>
      </c>
      <c r="EK48" s="117">
        <v>45050</v>
      </c>
      <c r="EL48" s="116">
        <v>60</v>
      </c>
      <c r="EM48" s="117"/>
      <c r="EN48" s="122" t="s">
        <v>4442</v>
      </c>
      <c r="EO48" s="141"/>
      <c r="EP48" s="141"/>
      <c r="EQ48" s="141"/>
      <c r="ER48" s="141"/>
      <c r="ES48" s="141"/>
      <c r="ET48" s="141"/>
      <c r="EU48" s="141"/>
      <c r="EV48" s="117"/>
      <c r="EW48" s="117"/>
      <c r="EX48" s="117"/>
      <c r="EY48" s="117"/>
      <c r="EZ48" s="117"/>
      <c r="FA48" s="117"/>
      <c r="FB48" s="117"/>
      <c r="FC48" s="117">
        <v>45050</v>
      </c>
      <c r="FD48" s="117">
        <v>45050</v>
      </c>
      <c r="FE48" s="117">
        <v>45050</v>
      </c>
      <c r="FF48" s="117">
        <v>45051</v>
      </c>
      <c r="FG48" s="133">
        <v>70</v>
      </c>
      <c r="FH48" s="133"/>
      <c r="FI48" s="117"/>
      <c r="FJ48" s="142"/>
      <c r="FK48" s="142"/>
      <c r="FL48" s="143"/>
      <c r="FM48" s="143"/>
      <c r="FN48" s="139"/>
      <c r="FO48" s="142"/>
      <c r="FP48" s="142"/>
      <c r="FQ48" s="143"/>
      <c r="FR48" s="143"/>
      <c r="FS48" s="139"/>
    </row>
    <row r="49" spans="1:175" ht="20.100000000000001" customHeight="1" x14ac:dyDescent="0.5">
      <c r="A49" s="109">
        <v>48</v>
      </c>
      <c r="B49" s="109" t="s">
        <v>674</v>
      </c>
      <c r="C49" s="109">
        <v>48</v>
      </c>
      <c r="D49" s="110" t="s">
        <v>675</v>
      </c>
      <c r="E49" s="110" t="s">
        <v>676</v>
      </c>
      <c r="F49" s="110" t="s">
        <v>677</v>
      </c>
      <c r="G49" s="111" t="s">
        <v>21</v>
      </c>
      <c r="H49" s="110" t="s">
        <v>1183</v>
      </c>
      <c r="I49" s="110" t="s">
        <v>1184</v>
      </c>
      <c r="J49" s="110"/>
      <c r="K49" s="144" t="s">
        <v>1185</v>
      </c>
      <c r="L49" s="111" t="s">
        <v>1186</v>
      </c>
      <c r="M49" s="111" t="s">
        <v>681</v>
      </c>
      <c r="N49" s="111" t="s">
        <v>682</v>
      </c>
      <c r="O49" s="112" t="s">
        <v>20</v>
      </c>
      <c r="P49" s="113">
        <v>13.8779450433286</v>
      </c>
      <c r="Q49" s="113">
        <v>100.598478038796</v>
      </c>
      <c r="R49" s="114" t="s">
        <v>1187</v>
      </c>
      <c r="S49" s="114" t="s">
        <v>1188</v>
      </c>
      <c r="T49" s="115"/>
      <c r="U49" s="115"/>
      <c r="V49" s="115"/>
      <c r="W49" s="115" t="s">
        <v>1189</v>
      </c>
      <c r="X49" s="115"/>
      <c r="Y49" s="115"/>
      <c r="Z49" s="181"/>
      <c r="AA49" s="181"/>
      <c r="AB49" s="115"/>
      <c r="AC49" s="211"/>
      <c r="AD49" s="116" t="s">
        <v>688</v>
      </c>
      <c r="AE49" s="116" t="s">
        <v>689</v>
      </c>
      <c r="AF49" s="117">
        <v>44980</v>
      </c>
      <c r="AG49" s="132">
        <v>44982</v>
      </c>
      <c r="AH49" s="118" t="s">
        <v>691</v>
      </c>
      <c r="AI49" s="118" t="s">
        <v>692</v>
      </c>
      <c r="AJ49" s="145">
        <v>8.3000000000000007</v>
      </c>
      <c r="AK49" s="146">
        <v>16</v>
      </c>
      <c r="AL49" s="146">
        <v>3.4</v>
      </c>
      <c r="AM49" s="146">
        <v>132.80000000000001</v>
      </c>
      <c r="AN49" s="147">
        <v>1</v>
      </c>
      <c r="AO49" s="147">
        <v>4</v>
      </c>
      <c r="AP49" s="116" t="s">
        <v>974</v>
      </c>
      <c r="AQ49" s="147" t="s">
        <v>694</v>
      </c>
      <c r="AR49" s="147">
        <v>3</v>
      </c>
      <c r="AS49" s="147"/>
      <c r="AT49" s="122"/>
      <c r="AU49" s="142"/>
      <c r="AV49" s="149" t="s">
        <v>696</v>
      </c>
      <c r="AW49" s="150"/>
      <c r="AX49" s="149"/>
      <c r="AY49" s="149"/>
      <c r="AZ49" s="149"/>
      <c r="BA49" s="147" t="s">
        <v>697</v>
      </c>
      <c r="BB49" s="149"/>
      <c r="BC49" s="147" t="s">
        <v>697</v>
      </c>
      <c r="BD49" s="150" t="s">
        <v>698</v>
      </c>
      <c r="BE49" s="150"/>
      <c r="BF49" s="150"/>
      <c r="BG49" s="151" t="s">
        <v>699</v>
      </c>
      <c r="BH49" s="151" t="s">
        <v>700</v>
      </c>
      <c r="BI49" s="151" t="s">
        <v>701</v>
      </c>
      <c r="BJ49" s="152"/>
      <c r="BK49" s="152"/>
      <c r="BL49" s="153"/>
      <c r="BM49" s="154"/>
      <c r="BN49" s="155" t="s">
        <v>20</v>
      </c>
      <c r="BO49" s="130" t="s">
        <v>20</v>
      </c>
      <c r="BP49" s="130"/>
      <c r="BQ49" s="116" t="s">
        <v>704</v>
      </c>
      <c r="BR49" s="116" t="s">
        <v>1143</v>
      </c>
      <c r="BS49" s="132">
        <v>44982</v>
      </c>
      <c r="BT49" s="133">
        <v>100</v>
      </c>
      <c r="BU49" s="132">
        <v>44982</v>
      </c>
      <c r="BV49" s="132"/>
      <c r="BW49" s="132"/>
      <c r="BX49" s="134"/>
      <c r="BY49" s="134"/>
      <c r="BZ49" s="134"/>
      <c r="CA49" s="132"/>
      <c r="CB49" s="135"/>
      <c r="CC49" s="132"/>
      <c r="CD49" s="132"/>
      <c r="CE49" s="136"/>
      <c r="CF49" s="136"/>
      <c r="CG49" s="136"/>
      <c r="CH49" s="135"/>
      <c r="CI49" s="129" t="s">
        <v>701</v>
      </c>
      <c r="CJ49" s="117">
        <v>45005</v>
      </c>
      <c r="CK49" s="117">
        <v>45005</v>
      </c>
      <c r="CL49" s="117"/>
      <c r="CM49" s="117">
        <v>45005</v>
      </c>
      <c r="CN49" s="133">
        <v>100</v>
      </c>
      <c r="CO49" s="117">
        <v>45005</v>
      </c>
      <c r="CP49" s="117"/>
      <c r="CQ49" s="132">
        <v>45011</v>
      </c>
      <c r="CR49" s="132">
        <v>45011</v>
      </c>
      <c r="CS49" s="117"/>
      <c r="CT49" s="132">
        <v>45011</v>
      </c>
      <c r="CU49" s="133">
        <v>100</v>
      </c>
      <c r="CV49" s="132">
        <v>45011</v>
      </c>
      <c r="CW49" s="117"/>
      <c r="CX49" s="147"/>
      <c r="CY49" s="147"/>
      <c r="CZ49" s="117">
        <v>45005</v>
      </c>
      <c r="DA49" s="117">
        <v>45005</v>
      </c>
      <c r="DB49" s="117"/>
      <c r="DC49" s="117">
        <v>45006</v>
      </c>
      <c r="DD49" s="133">
        <v>100</v>
      </c>
      <c r="DE49" s="117">
        <v>45013</v>
      </c>
      <c r="DF49" s="138"/>
      <c r="DG49" s="138">
        <v>45012</v>
      </c>
      <c r="DH49" s="139" t="s">
        <v>4383</v>
      </c>
      <c r="DI49" s="117">
        <v>45019</v>
      </c>
      <c r="DJ49" s="117">
        <v>45019</v>
      </c>
      <c r="DK49" s="117">
        <v>45019</v>
      </c>
      <c r="DL49" s="117">
        <v>45019</v>
      </c>
      <c r="DM49" s="117">
        <v>45038</v>
      </c>
      <c r="DN49" s="117">
        <v>45038</v>
      </c>
      <c r="DO49" s="117"/>
      <c r="DP49" s="117">
        <v>45038</v>
      </c>
      <c r="DQ49" s="133">
        <v>100</v>
      </c>
      <c r="DR49" s="117">
        <v>45038</v>
      </c>
      <c r="DS49" s="117"/>
      <c r="DT49" s="117">
        <v>45038</v>
      </c>
      <c r="DU49" s="117">
        <v>45038</v>
      </c>
      <c r="DV49" s="117"/>
      <c r="DW49" s="117">
        <v>45038</v>
      </c>
      <c r="DX49" s="133">
        <v>100</v>
      </c>
      <c r="DY49" s="117">
        <v>45038</v>
      </c>
      <c r="DZ49" s="117"/>
      <c r="EA49" s="117">
        <v>45023</v>
      </c>
      <c r="EB49" s="117">
        <v>45023</v>
      </c>
      <c r="EC49" s="117"/>
      <c r="ED49" s="117">
        <v>45023</v>
      </c>
      <c r="EE49" s="116">
        <v>100</v>
      </c>
      <c r="EF49" s="117">
        <v>45023</v>
      </c>
      <c r="EG49" s="117" t="s">
        <v>740</v>
      </c>
      <c r="EH49" s="117">
        <v>45023</v>
      </c>
      <c r="EI49" s="117">
        <v>45023</v>
      </c>
      <c r="EJ49" s="117"/>
      <c r="EK49" s="117">
        <v>45023</v>
      </c>
      <c r="EL49" s="116">
        <v>100</v>
      </c>
      <c r="EM49" s="117">
        <v>45023</v>
      </c>
      <c r="EN49" s="122" t="s">
        <v>740</v>
      </c>
      <c r="EO49" s="141"/>
      <c r="EP49" s="141"/>
      <c r="EQ49" s="141"/>
      <c r="ER49" s="141"/>
      <c r="ES49" s="141"/>
      <c r="ET49" s="141"/>
      <c r="EU49" s="141"/>
      <c r="EV49" s="117">
        <v>45040</v>
      </c>
      <c r="EW49" s="117">
        <v>45040</v>
      </c>
      <c r="EX49" s="117"/>
      <c r="EY49" s="117">
        <v>45040</v>
      </c>
      <c r="EZ49" s="133">
        <v>100</v>
      </c>
      <c r="FA49" s="117">
        <v>45040</v>
      </c>
      <c r="FB49" s="117"/>
      <c r="FC49" s="117">
        <v>45040</v>
      </c>
      <c r="FD49" s="117">
        <v>45040</v>
      </c>
      <c r="FE49" s="117">
        <v>45040</v>
      </c>
      <c r="FF49" s="117">
        <v>45041</v>
      </c>
      <c r="FG49" s="116">
        <v>70</v>
      </c>
      <c r="FH49" s="116"/>
      <c r="FI49" s="117"/>
      <c r="FJ49" s="142"/>
      <c r="FK49" s="142"/>
      <c r="FL49" s="143">
        <v>243346</v>
      </c>
      <c r="FM49" s="143">
        <v>243346</v>
      </c>
      <c r="FN49" s="139" t="s">
        <v>708</v>
      </c>
      <c r="FO49" s="142"/>
      <c r="FP49" s="142"/>
      <c r="FQ49" s="143">
        <v>243346</v>
      </c>
      <c r="FR49" s="143">
        <v>243346</v>
      </c>
      <c r="FS49" s="157" t="s">
        <v>729</v>
      </c>
    </row>
    <row r="50" spans="1:175" ht="20.100000000000001" customHeight="1" x14ac:dyDescent="0.5">
      <c r="A50" s="109">
        <v>49</v>
      </c>
      <c r="B50" s="109" t="s">
        <v>674</v>
      </c>
      <c r="C50" s="109">
        <v>49</v>
      </c>
      <c r="D50" s="110" t="s">
        <v>675</v>
      </c>
      <c r="E50" s="110" t="s">
        <v>676</v>
      </c>
      <c r="F50" s="110" t="s">
        <v>677</v>
      </c>
      <c r="G50" s="111" t="s">
        <v>21</v>
      </c>
      <c r="H50" s="110" t="s">
        <v>1190</v>
      </c>
      <c r="I50" s="110" t="s">
        <v>1191</v>
      </c>
      <c r="J50" s="110"/>
      <c r="K50" s="111" t="s">
        <v>1192</v>
      </c>
      <c r="L50" s="111" t="s">
        <v>1158</v>
      </c>
      <c r="M50" s="111"/>
      <c r="N50" s="111" t="s">
        <v>682</v>
      </c>
      <c r="O50" s="112" t="s">
        <v>1193</v>
      </c>
      <c r="P50" s="113">
        <v>13.716103327645699</v>
      </c>
      <c r="Q50" s="113">
        <v>100.535631482971</v>
      </c>
      <c r="R50" s="114" t="s">
        <v>1194</v>
      </c>
      <c r="S50" s="114" t="s">
        <v>1195</v>
      </c>
      <c r="T50" s="115" t="s">
        <v>1196</v>
      </c>
      <c r="U50" s="115" t="s">
        <v>1197</v>
      </c>
      <c r="V50" s="115"/>
      <c r="W50" s="115" t="s">
        <v>1198</v>
      </c>
      <c r="X50" s="115"/>
      <c r="Y50" s="115"/>
      <c r="Z50" s="181"/>
      <c r="AA50" s="181"/>
      <c r="AB50" s="115"/>
      <c r="AC50" s="211"/>
      <c r="AD50" s="116" t="s">
        <v>688</v>
      </c>
      <c r="AE50" s="116" t="s">
        <v>689</v>
      </c>
      <c r="AF50" s="117" t="s">
        <v>690</v>
      </c>
      <c r="AG50" s="132">
        <v>44979</v>
      </c>
      <c r="AH50" s="168" t="s">
        <v>764</v>
      </c>
      <c r="AI50" s="168" t="s">
        <v>764</v>
      </c>
      <c r="AJ50" s="145">
        <v>6.2</v>
      </c>
      <c r="AK50" s="146">
        <v>6.8</v>
      </c>
      <c r="AL50" s="146">
        <v>3.3</v>
      </c>
      <c r="AM50" s="146">
        <v>42.16</v>
      </c>
      <c r="AN50" s="147">
        <v>1</v>
      </c>
      <c r="AO50" s="147">
        <v>3</v>
      </c>
      <c r="AP50" s="116" t="s">
        <v>1199</v>
      </c>
      <c r="AQ50" s="147" t="s">
        <v>694</v>
      </c>
      <c r="AR50" s="147">
        <v>3</v>
      </c>
      <c r="AS50" s="147"/>
      <c r="AT50" s="122">
        <v>44980</v>
      </c>
      <c r="AU50" s="142" t="s">
        <v>817</v>
      </c>
      <c r="AV50" s="149" t="s">
        <v>725</v>
      </c>
      <c r="AW50" s="150"/>
      <c r="AX50" s="149"/>
      <c r="AY50" s="149"/>
      <c r="AZ50" s="149"/>
      <c r="BA50" s="149"/>
      <c r="BB50" s="149"/>
      <c r="BC50" s="149"/>
      <c r="BD50" s="150" t="s">
        <v>698</v>
      </c>
      <c r="BE50" s="150"/>
      <c r="BF50" s="150"/>
      <c r="BG50" s="151" t="s">
        <v>699</v>
      </c>
      <c r="BH50" s="151" t="s">
        <v>700</v>
      </c>
      <c r="BI50" s="215" t="s">
        <v>701</v>
      </c>
      <c r="BJ50" s="152"/>
      <c r="BK50" s="152"/>
      <c r="BL50" s="153"/>
      <c r="BM50" s="154"/>
      <c r="BN50" s="155" t="s">
        <v>1193</v>
      </c>
      <c r="BO50" s="130" t="s">
        <v>1193</v>
      </c>
      <c r="BP50" s="130"/>
      <c r="BQ50" s="116" t="s">
        <v>704</v>
      </c>
      <c r="BR50" s="116" t="s">
        <v>1143</v>
      </c>
      <c r="BS50" s="132">
        <v>44979</v>
      </c>
      <c r="BT50" s="133">
        <v>100</v>
      </c>
      <c r="BU50" s="132">
        <v>44979</v>
      </c>
      <c r="BV50" s="132"/>
      <c r="BW50" s="132"/>
      <c r="BX50" s="134"/>
      <c r="BY50" s="134"/>
      <c r="BZ50" s="134"/>
      <c r="CA50" s="132"/>
      <c r="CB50" s="135"/>
      <c r="CC50" s="132"/>
      <c r="CD50" s="132"/>
      <c r="CE50" s="136"/>
      <c r="CF50" s="136"/>
      <c r="CG50" s="136"/>
      <c r="CH50" s="171" t="s">
        <v>1200</v>
      </c>
      <c r="CI50" s="129" t="s">
        <v>701</v>
      </c>
      <c r="CJ50" s="117">
        <v>44997</v>
      </c>
      <c r="CK50" s="117">
        <v>44997</v>
      </c>
      <c r="CL50" s="117"/>
      <c r="CM50" s="117">
        <v>44997</v>
      </c>
      <c r="CN50" s="133">
        <v>100</v>
      </c>
      <c r="CO50" s="117">
        <v>44997</v>
      </c>
      <c r="CP50" s="132"/>
      <c r="CQ50" s="137" t="s">
        <v>706</v>
      </c>
      <c r="CR50" s="132"/>
      <c r="CS50" s="117"/>
      <c r="CT50" s="132"/>
      <c r="CU50" s="133"/>
      <c r="CV50" s="137" t="s">
        <v>4382</v>
      </c>
      <c r="CW50" s="117"/>
      <c r="CX50" s="147"/>
      <c r="CY50" s="147"/>
      <c r="CZ50" s="117">
        <v>44997</v>
      </c>
      <c r="DA50" s="117">
        <v>44997</v>
      </c>
      <c r="DB50" s="117"/>
      <c r="DC50" s="117">
        <v>44997</v>
      </c>
      <c r="DD50" s="133">
        <v>100</v>
      </c>
      <c r="DE50" s="117">
        <v>44997</v>
      </c>
      <c r="DF50" s="263" t="s">
        <v>1201</v>
      </c>
      <c r="DG50" s="138">
        <v>45023</v>
      </c>
      <c r="DH50" s="139" t="s">
        <v>4387</v>
      </c>
      <c r="DI50" s="117"/>
      <c r="DJ50" s="117"/>
      <c r="DK50" s="117"/>
      <c r="DL50" s="117"/>
      <c r="DM50" s="117"/>
      <c r="DN50" s="117"/>
      <c r="DO50" s="117"/>
      <c r="DP50" s="117"/>
      <c r="DQ50" s="140"/>
      <c r="DR50" s="117"/>
      <c r="DS50" s="117"/>
      <c r="DT50" s="117"/>
      <c r="DU50" s="117"/>
      <c r="DV50" s="117"/>
      <c r="DW50" s="117"/>
      <c r="DX50" s="133"/>
      <c r="DY50" s="117"/>
      <c r="DZ50" s="117"/>
      <c r="EA50" s="117"/>
      <c r="EB50" s="117"/>
      <c r="EC50" s="117"/>
      <c r="ED50" s="117"/>
      <c r="EE50" s="116"/>
      <c r="EF50" s="117"/>
      <c r="EG50" s="117"/>
      <c r="EH50" s="117">
        <v>45049</v>
      </c>
      <c r="EI50" s="117">
        <v>45049</v>
      </c>
      <c r="EJ50" s="117">
        <v>45049</v>
      </c>
      <c r="EK50" s="117">
        <v>45050</v>
      </c>
      <c r="EL50" s="116">
        <v>60</v>
      </c>
      <c r="EM50" s="117"/>
      <c r="EN50" s="122" t="s">
        <v>4443</v>
      </c>
      <c r="EO50" s="141"/>
      <c r="EP50" s="141"/>
      <c r="EQ50" s="141"/>
      <c r="ER50" s="141"/>
      <c r="ES50" s="141"/>
      <c r="ET50" s="141"/>
      <c r="EU50" s="141"/>
      <c r="EV50" s="117"/>
      <c r="EW50" s="117"/>
      <c r="EX50" s="117"/>
      <c r="EY50" s="117"/>
      <c r="EZ50" s="117"/>
      <c r="FA50" s="117"/>
      <c r="FB50" s="117"/>
      <c r="FC50" s="117"/>
      <c r="FD50" s="117"/>
      <c r="FE50" s="117"/>
      <c r="FF50" s="117"/>
      <c r="FG50" s="133"/>
      <c r="FH50" s="133"/>
      <c r="FI50" s="117"/>
      <c r="FJ50" s="142"/>
      <c r="FK50" s="142"/>
      <c r="FL50" s="143">
        <v>243346</v>
      </c>
      <c r="FM50" s="143">
        <v>243346</v>
      </c>
      <c r="FN50" s="139" t="s">
        <v>708</v>
      </c>
      <c r="FO50" s="142"/>
      <c r="FP50" s="142"/>
      <c r="FQ50" s="143">
        <v>243346</v>
      </c>
      <c r="FR50" s="143">
        <v>243346</v>
      </c>
      <c r="FS50" s="157" t="s">
        <v>729</v>
      </c>
    </row>
    <row r="51" spans="1:175" ht="20.100000000000001" customHeight="1" x14ac:dyDescent="0.5">
      <c r="A51" s="109">
        <v>50</v>
      </c>
      <c r="B51" s="109" t="s">
        <v>674</v>
      </c>
      <c r="C51" s="109">
        <v>50</v>
      </c>
      <c r="D51" s="110" t="s">
        <v>675</v>
      </c>
      <c r="E51" s="110" t="s">
        <v>676</v>
      </c>
      <c r="F51" s="110" t="s">
        <v>1202</v>
      </c>
      <c r="G51" s="111" t="s">
        <v>74</v>
      </c>
      <c r="H51" s="110" t="s">
        <v>1203</v>
      </c>
      <c r="I51" s="110" t="s">
        <v>1204</v>
      </c>
      <c r="J51" s="110"/>
      <c r="K51" s="111" t="s">
        <v>1205</v>
      </c>
      <c r="L51" s="111" t="s">
        <v>1206</v>
      </c>
      <c r="M51" s="111"/>
      <c r="N51" s="111" t="s">
        <v>1207</v>
      </c>
      <c r="O51" s="264" t="s">
        <v>4657</v>
      </c>
      <c r="P51" s="113">
        <v>12.597710659084299</v>
      </c>
      <c r="Q51" s="113">
        <v>102.102190606763</v>
      </c>
      <c r="R51" s="114" t="s">
        <v>1209</v>
      </c>
      <c r="S51" s="114" t="s">
        <v>490</v>
      </c>
      <c r="T51" s="115"/>
      <c r="U51" s="115"/>
      <c r="V51" s="115"/>
      <c r="W51" s="265" t="s">
        <v>1210</v>
      </c>
      <c r="X51" s="265"/>
      <c r="Y51" s="115"/>
      <c r="Z51" s="181"/>
      <c r="AA51" s="181"/>
      <c r="AB51" s="265"/>
      <c r="AC51" s="211"/>
      <c r="AD51" s="166" t="s">
        <v>1211</v>
      </c>
      <c r="AE51" s="266" t="s">
        <v>1212</v>
      </c>
      <c r="AF51" s="267">
        <v>44981</v>
      </c>
      <c r="AG51" s="267">
        <v>44981</v>
      </c>
      <c r="AH51" s="118" t="s">
        <v>691</v>
      </c>
      <c r="AI51" s="118" t="s">
        <v>692</v>
      </c>
      <c r="AJ51" s="145">
        <v>6</v>
      </c>
      <c r="AK51" s="146">
        <v>9</v>
      </c>
      <c r="AL51" s="146">
        <v>3.6</v>
      </c>
      <c r="AM51" s="146">
        <v>54</v>
      </c>
      <c r="AN51" s="147">
        <v>1</v>
      </c>
      <c r="AO51" s="147">
        <v>1</v>
      </c>
      <c r="AP51" s="116" t="s">
        <v>716</v>
      </c>
      <c r="AQ51" s="147">
        <v>5</v>
      </c>
      <c r="AR51" s="147">
        <v>3</v>
      </c>
      <c r="AS51" s="149"/>
      <c r="AT51" s="122"/>
      <c r="AU51" s="142"/>
      <c r="AV51" s="149"/>
      <c r="AW51" s="150"/>
      <c r="AX51" s="149"/>
      <c r="AY51" s="149"/>
      <c r="AZ51" s="149"/>
      <c r="BA51" s="149"/>
      <c r="BB51" s="149"/>
      <c r="BC51" s="149"/>
      <c r="BD51" s="150"/>
      <c r="BE51" s="150" t="s">
        <v>1213</v>
      </c>
      <c r="BF51" s="150">
        <v>2</v>
      </c>
      <c r="BG51" s="151"/>
      <c r="BH51" s="151"/>
      <c r="BI51" s="151"/>
      <c r="BJ51" s="152"/>
      <c r="BK51" s="152"/>
      <c r="BL51" s="153"/>
      <c r="BM51" s="154"/>
      <c r="BN51" s="268" t="s">
        <v>1214</v>
      </c>
      <c r="BO51" s="257" t="s">
        <v>1208</v>
      </c>
      <c r="BP51" s="257" t="s">
        <v>703</v>
      </c>
      <c r="BQ51" s="269" t="s">
        <v>1215</v>
      </c>
      <c r="BR51" s="269" t="s">
        <v>705</v>
      </c>
      <c r="BS51" s="267">
        <v>44981</v>
      </c>
      <c r="BT51" s="133">
        <v>100</v>
      </c>
      <c r="BU51" s="132">
        <v>44981</v>
      </c>
      <c r="BV51" s="132"/>
      <c r="BW51" s="132"/>
      <c r="BX51" s="134"/>
      <c r="BY51" s="134"/>
      <c r="BZ51" s="134"/>
      <c r="CA51" s="132"/>
      <c r="CB51" s="135"/>
      <c r="CC51" s="132"/>
      <c r="CD51" s="132" t="s">
        <v>1216</v>
      </c>
      <c r="CE51" s="270" t="s">
        <v>1217</v>
      </c>
      <c r="CF51" s="270"/>
      <c r="CG51" s="270"/>
      <c r="CH51" s="135"/>
      <c r="CI51" s="129"/>
      <c r="CJ51" s="117">
        <v>45006</v>
      </c>
      <c r="CK51" s="117">
        <v>45006</v>
      </c>
      <c r="CL51" s="240"/>
      <c r="CM51" s="117">
        <v>45006</v>
      </c>
      <c r="CN51" s="133">
        <v>100</v>
      </c>
      <c r="CO51" s="117">
        <v>45006</v>
      </c>
      <c r="CP51" s="132"/>
      <c r="CQ51" s="117">
        <v>45006</v>
      </c>
      <c r="CR51" s="117">
        <v>45006</v>
      </c>
      <c r="CS51" s="240"/>
      <c r="CT51" s="117">
        <v>45006</v>
      </c>
      <c r="CU51" s="133">
        <v>100</v>
      </c>
      <c r="CV51" s="117">
        <v>45006</v>
      </c>
      <c r="CW51" s="116"/>
      <c r="CX51" s="149"/>
      <c r="CY51" s="149"/>
      <c r="CZ51" s="117">
        <v>45013</v>
      </c>
      <c r="DA51" s="117">
        <v>45013</v>
      </c>
      <c r="DB51" s="117"/>
      <c r="DC51" s="117">
        <v>45013</v>
      </c>
      <c r="DD51" s="133">
        <v>100</v>
      </c>
      <c r="DE51" s="117">
        <v>45013</v>
      </c>
      <c r="DF51" s="138"/>
      <c r="DG51" s="138">
        <v>45019</v>
      </c>
      <c r="DH51" s="139" t="s">
        <v>4413</v>
      </c>
      <c r="DI51" s="117">
        <v>45043</v>
      </c>
      <c r="DJ51" s="117">
        <v>45043</v>
      </c>
      <c r="DK51" s="117">
        <v>45043</v>
      </c>
      <c r="DL51" s="117">
        <v>45043</v>
      </c>
      <c r="DM51" s="240"/>
      <c r="DN51" s="240"/>
      <c r="DO51" s="240"/>
      <c r="DP51" s="240"/>
      <c r="DQ51" s="271"/>
      <c r="DR51" s="240"/>
      <c r="DS51" s="240"/>
      <c r="DT51" s="117">
        <v>45056</v>
      </c>
      <c r="DU51" s="117"/>
      <c r="DV51" s="117"/>
      <c r="DW51" s="117"/>
      <c r="DX51" s="133"/>
      <c r="DY51" s="117"/>
      <c r="DZ51" s="240"/>
      <c r="EA51" s="117">
        <v>45044</v>
      </c>
      <c r="EB51" s="117">
        <v>45044</v>
      </c>
      <c r="EC51" s="240"/>
      <c r="ED51" s="117">
        <v>45044</v>
      </c>
      <c r="EE51" s="116">
        <v>100</v>
      </c>
      <c r="EF51" s="117">
        <v>45044</v>
      </c>
      <c r="EG51" s="240" t="s">
        <v>4444</v>
      </c>
      <c r="EH51" s="117">
        <v>45051</v>
      </c>
      <c r="EI51" s="117">
        <v>45051</v>
      </c>
      <c r="EJ51" s="117">
        <v>45051</v>
      </c>
      <c r="EK51" s="117">
        <v>45052</v>
      </c>
      <c r="EL51" s="116">
        <v>60</v>
      </c>
      <c r="EM51" s="117"/>
      <c r="EN51" s="122" t="s">
        <v>4445</v>
      </c>
      <c r="EO51" s="141"/>
      <c r="EP51" s="141"/>
      <c r="EQ51" s="141"/>
      <c r="ER51" s="141"/>
      <c r="ES51" s="141"/>
      <c r="ET51" s="141"/>
      <c r="EU51" s="141"/>
      <c r="EV51" s="240"/>
      <c r="EW51" s="240"/>
      <c r="EX51" s="240"/>
      <c r="EY51" s="240"/>
      <c r="EZ51" s="240"/>
      <c r="FA51" s="240"/>
      <c r="FB51" s="240"/>
      <c r="FC51" s="117">
        <v>45059</v>
      </c>
      <c r="FD51" s="117"/>
      <c r="FE51" s="117"/>
      <c r="FF51" s="117"/>
      <c r="FG51" s="133"/>
      <c r="FH51" s="133"/>
      <c r="FI51" s="117"/>
      <c r="FJ51" s="142"/>
      <c r="FK51" s="142"/>
      <c r="FL51" s="143">
        <v>243341</v>
      </c>
      <c r="FM51" s="143">
        <v>243341</v>
      </c>
      <c r="FN51" s="272" t="s">
        <v>708</v>
      </c>
      <c r="FO51" s="142"/>
      <c r="FP51" s="142"/>
      <c r="FQ51" s="143">
        <v>243341</v>
      </c>
      <c r="FR51" s="143">
        <v>243341</v>
      </c>
      <c r="FS51" s="157" t="s">
        <v>729</v>
      </c>
    </row>
    <row r="52" spans="1:175" ht="20.100000000000001" customHeight="1" x14ac:dyDescent="0.5">
      <c r="A52" s="109">
        <v>51</v>
      </c>
      <c r="B52" s="109" t="s">
        <v>674</v>
      </c>
      <c r="C52" s="109">
        <v>51</v>
      </c>
      <c r="D52" s="110" t="s">
        <v>675</v>
      </c>
      <c r="E52" s="110" t="s">
        <v>676</v>
      </c>
      <c r="F52" s="110" t="s">
        <v>1202</v>
      </c>
      <c r="G52" s="111" t="s">
        <v>74</v>
      </c>
      <c r="H52" s="110" t="s">
        <v>1203</v>
      </c>
      <c r="I52" s="110" t="s">
        <v>1218</v>
      </c>
      <c r="J52" s="110"/>
      <c r="K52" s="144" t="s">
        <v>1219</v>
      </c>
      <c r="L52" s="111" t="s">
        <v>1206</v>
      </c>
      <c r="M52" s="111"/>
      <c r="N52" s="111" t="s">
        <v>1207</v>
      </c>
      <c r="O52" s="264" t="s">
        <v>4658</v>
      </c>
      <c r="P52" s="113">
        <v>12.5766921078112</v>
      </c>
      <c r="Q52" s="113">
        <v>102.119016998091</v>
      </c>
      <c r="R52" s="114" t="s">
        <v>1221</v>
      </c>
      <c r="S52" s="114" t="s">
        <v>1222</v>
      </c>
      <c r="T52" s="115"/>
      <c r="U52" s="115"/>
      <c r="V52" s="115"/>
      <c r="W52" s="115" t="s">
        <v>1223</v>
      </c>
      <c r="X52" s="115"/>
      <c r="Y52" s="115"/>
      <c r="Z52" s="181"/>
      <c r="AA52" s="181"/>
      <c r="AB52" s="115"/>
      <c r="AC52" s="211"/>
      <c r="AD52" s="166" t="s">
        <v>1224</v>
      </c>
      <c r="AE52" s="266" t="s">
        <v>1225</v>
      </c>
      <c r="AF52" s="273">
        <v>44981</v>
      </c>
      <c r="AG52" s="132">
        <v>44979</v>
      </c>
      <c r="AH52" s="118" t="s">
        <v>691</v>
      </c>
      <c r="AI52" s="118" t="s">
        <v>692</v>
      </c>
      <c r="AJ52" s="145">
        <v>6</v>
      </c>
      <c r="AK52" s="146">
        <v>9</v>
      </c>
      <c r="AL52" s="146">
        <v>3.1</v>
      </c>
      <c r="AM52" s="146">
        <v>54</v>
      </c>
      <c r="AN52" s="147">
        <v>2</v>
      </c>
      <c r="AO52" s="147">
        <v>2</v>
      </c>
      <c r="AP52" s="116" t="s">
        <v>716</v>
      </c>
      <c r="AQ52" s="147" t="s">
        <v>1226</v>
      </c>
      <c r="AR52" s="147">
        <v>3</v>
      </c>
      <c r="AS52" s="149"/>
      <c r="AT52" s="122"/>
      <c r="AU52" s="142"/>
      <c r="AV52" s="149"/>
      <c r="AW52" s="150"/>
      <c r="AX52" s="149"/>
      <c r="AY52" s="149"/>
      <c r="AZ52" s="149"/>
      <c r="BA52" s="149"/>
      <c r="BB52" s="149"/>
      <c r="BC52" s="149"/>
      <c r="BD52" s="150" t="s">
        <v>698</v>
      </c>
      <c r="BE52" s="150"/>
      <c r="BF52" s="150"/>
      <c r="BG52" s="151" t="s">
        <v>699</v>
      </c>
      <c r="BH52" s="151" t="s">
        <v>700</v>
      </c>
      <c r="BI52" s="151" t="s">
        <v>701</v>
      </c>
      <c r="BJ52" s="152"/>
      <c r="BK52" s="152"/>
      <c r="BL52" s="153"/>
      <c r="BM52" s="154"/>
      <c r="BN52" s="268" t="s">
        <v>1227</v>
      </c>
      <c r="BO52" s="257" t="s">
        <v>1220</v>
      </c>
      <c r="BP52" s="257" t="s">
        <v>703</v>
      </c>
      <c r="BQ52" s="269" t="s">
        <v>1215</v>
      </c>
      <c r="BR52" s="269" t="s">
        <v>705</v>
      </c>
      <c r="BS52" s="273">
        <v>44981</v>
      </c>
      <c r="BT52" s="133">
        <v>100</v>
      </c>
      <c r="BU52" s="132">
        <v>44979</v>
      </c>
      <c r="BV52" s="132"/>
      <c r="BW52" s="132"/>
      <c r="BX52" s="134"/>
      <c r="BY52" s="134"/>
      <c r="BZ52" s="134"/>
      <c r="CA52" s="132"/>
      <c r="CB52" s="135"/>
      <c r="CC52" s="132"/>
      <c r="CD52" s="132"/>
      <c r="CE52" s="136"/>
      <c r="CF52" s="136"/>
      <c r="CG52" s="136"/>
      <c r="CH52" s="135"/>
      <c r="CI52" s="129"/>
      <c r="CJ52" s="132">
        <v>44992</v>
      </c>
      <c r="CK52" s="132">
        <v>44992</v>
      </c>
      <c r="CL52" s="132"/>
      <c r="CM52" s="132">
        <v>44992</v>
      </c>
      <c r="CN52" s="133">
        <v>100</v>
      </c>
      <c r="CO52" s="132">
        <v>44992</v>
      </c>
      <c r="CP52" s="132"/>
      <c r="CQ52" s="132">
        <v>44992</v>
      </c>
      <c r="CR52" s="132">
        <v>44992</v>
      </c>
      <c r="CS52" s="132"/>
      <c r="CT52" s="132">
        <v>44992</v>
      </c>
      <c r="CU52" s="133">
        <v>100</v>
      </c>
      <c r="CV52" s="117">
        <v>44992</v>
      </c>
      <c r="CW52" s="132"/>
      <c r="CX52" s="149"/>
      <c r="CY52" s="149"/>
      <c r="CZ52" s="117">
        <v>45014</v>
      </c>
      <c r="DA52" s="117">
        <v>45014</v>
      </c>
      <c r="DB52" s="117"/>
      <c r="DC52" s="117">
        <v>45014</v>
      </c>
      <c r="DD52" s="133">
        <v>100</v>
      </c>
      <c r="DE52" s="117">
        <v>45014</v>
      </c>
      <c r="DF52" s="138"/>
      <c r="DG52" s="138">
        <v>45007</v>
      </c>
      <c r="DH52" s="139" t="s">
        <v>4446</v>
      </c>
      <c r="DI52" s="117">
        <v>45026</v>
      </c>
      <c r="DJ52" s="117">
        <v>45026</v>
      </c>
      <c r="DK52" s="117">
        <v>45026</v>
      </c>
      <c r="DL52" s="117">
        <v>45026</v>
      </c>
      <c r="DM52" s="240"/>
      <c r="DN52" s="240"/>
      <c r="DO52" s="240"/>
      <c r="DP52" s="240"/>
      <c r="DQ52" s="271"/>
      <c r="DR52" s="240"/>
      <c r="DS52" s="240"/>
      <c r="DT52" s="117">
        <v>45056</v>
      </c>
      <c r="DU52" s="117"/>
      <c r="DV52" s="117"/>
      <c r="DW52" s="117"/>
      <c r="DX52" s="133"/>
      <c r="DY52" s="117"/>
      <c r="DZ52" s="240"/>
      <c r="EA52" s="117">
        <v>45044</v>
      </c>
      <c r="EB52" s="117">
        <v>45044</v>
      </c>
      <c r="EC52" s="240"/>
      <c r="ED52" s="117">
        <v>45044</v>
      </c>
      <c r="EE52" s="116">
        <v>100</v>
      </c>
      <c r="EF52" s="117">
        <v>45044</v>
      </c>
      <c r="EG52" s="240" t="s">
        <v>4444</v>
      </c>
      <c r="EH52" s="117"/>
      <c r="EI52" s="117"/>
      <c r="EJ52" s="117"/>
      <c r="EK52" s="117"/>
      <c r="EL52" s="133"/>
      <c r="EM52" s="117"/>
      <c r="EN52" s="122"/>
      <c r="EO52" s="141"/>
      <c r="EP52" s="141"/>
      <c r="EQ52" s="141"/>
      <c r="ER52" s="141"/>
      <c r="ES52" s="141"/>
      <c r="ET52" s="141"/>
      <c r="EU52" s="141"/>
      <c r="EV52" s="240"/>
      <c r="EW52" s="240"/>
      <c r="EX52" s="240"/>
      <c r="EY52" s="240"/>
      <c r="EZ52" s="240"/>
      <c r="FA52" s="240"/>
      <c r="FB52" s="240"/>
      <c r="FC52" s="117">
        <v>45059</v>
      </c>
      <c r="FD52" s="117"/>
      <c r="FE52" s="117"/>
      <c r="FF52" s="117"/>
      <c r="FG52" s="133"/>
      <c r="FH52" s="133"/>
      <c r="FI52" s="117"/>
      <c r="FJ52" s="142"/>
      <c r="FK52" s="142"/>
      <c r="FL52" s="143">
        <v>243341</v>
      </c>
      <c r="FM52" s="143">
        <v>243341</v>
      </c>
      <c r="FN52" s="272" t="s">
        <v>708</v>
      </c>
      <c r="FO52" s="142"/>
      <c r="FP52" s="142"/>
      <c r="FQ52" s="143">
        <v>243341</v>
      </c>
      <c r="FR52" s="143">
        <v>243341</v>
      </c>
      <c r="FS52" s="157" t="s">
        <v>729</v>
      </c>
    </row>
    <row r="53" spans="1:175" ht="20.100000000000001" customHeight="1" x14ac:dyDescent="0.5">
      <c r="A53" s="109">
        <v>52</v>
      </c>
      <c r="B53" s="109" t="s">
        <v>674</v>
      </c>
      <c r="C53" s="109">
        <v>52</v>
      </c>
      <c r="D53" s="110" t="s">
        <v>675</v>
      </c>
      <c r="E53" s="110" t="s">
        <v>676</v>
      </c>
      <c r="F53" s="110" t="s">
        <v>1202</v>
      </c>
      <c r="G53" s="111" t="s">
        <v>74</v>
      </c>
      <c r="H53" s="110" t="s">
        <v>1203</v>
      </c>
      <c r="I53" s="110" t="s">
        <v>1228</v>
      </c>
      <c r="J53" s="110"/>
      <c r="K53" s="144" t="s">
        <v>1229</v>
      </c>
      <c r="L53" s="111" t="s">
        <v>1230</v>
      </c>
      <c r="M53" s="111"/>
      <c r="N53" s="111" t="s">
        <v>1207</v>
      </c>
      <c r="O53" s="112" t="s">
        <v>1231</v>
      </c>
      <c r="P53" s="176">
        <v>12.6038524019881</v>
      </c>
      <c r="Q53" s="176">
        <v>102.11912616577099</v>
      </c>
      <c r="R53" s="114" t="s">
        <v>1232</v>
      </c>
      <c r="S53" s="114" t="s">
        <v>1233</v>
      </c>
      <c r="T53" s="115"/>
      <c r="U53" s="115"/>
      <c r="V53" s="115"/>
      <c r="W53" s="115" t="s">
        <v>1234</v>
      </c>
      <c r="X53" s="115"/>
      <c r="Y53" s="115"/>
      <c r="Z53" s="181"/>
      <c r="AA53" s="181"/>
      <c r="AB53" s="115"/>
      <c r="AC53" s="211"/>
      <c r="AD53" s="166" t="s">
        <v>1224</v>
      </c>
      <c r="AE53" s="266" t="s">
        <v>1225</v>
      </c>
      <c r="AF53" s="273">
        <v>44981</v>
      </c>
      <c r="AG53" s="132">
        <v>44979</v>
      </c>
      <c r="AH53" s="118" t="s">
        <v>691</v>
      </c>
      <c r="AI53" s="118" t="s">
        <v>692</v>
      </c>
      <c r="AJ53" s="145">
        <v>6</v>
      </c>
      <c r="AK53" s="146">
        <v>9</v>
      </c>
      <c r="AL53" s="146">
        <v>3.25</v>
      </c>
      <c r="AM53" s="146">
        <v>54</v>
      </c>
      <c r="AN53" s="147">
        <v>2</v>
      </c>
      <c r="AO53" s="147">
        <v>2</v>
      </c>
      <c r="AP53" s="116" t="s">
        <v>1235</v>
      </c>
      <c r="AQ53" s="147" t="s">
        <v>1236</v>
      </c>
      <c r="AR53" s="147">
        <v>3</v>
      </c>
      <c r="AS53" s="149"/>
      <c r="AT53" s="122"/>
      <c r="AU53" s="142"/>
      <c r="AV53" s="149"/>
      <c r="AW53" s="150"/>
      <c r="AX53" s="149"/>
      <c r="AY53" s="149"/>
      <c r="AZ53" s="149"/>
      <c r="BA53" s="149"/>
      <c r="BB53" s="149"/>
      <c r="BC53" s="149"/>
      <c r="BD53" s="150" t="s">
        <v>698</v>
      </c>
      <c r="BE53" s="150"/>
      <c r="BF53" s="150"/>
      <c r="BG53" s="151" t="s">
        <v>699</v>
      </c>
      <c r="BH53" s="151" t="s">
        <v>700</v>
      </c>
      <c r="BI53" s="151" t="s">
        <v>701</v>
      </c>
      <c r="BJ53" s="152"/>
      <c r="BK53" s="152"/>
      <c r="BL53" s="153"/>
      <c r="BM53" s="154"/>
      <c r="BN53" s="155" t="s">
        <v>1231</v>
      </c>
      <c r="BO53" s="196" t="s">
        <v>1231</v>
      </c>
      <c r="BP53" s="196"/>
      <c r="BQ53" s="269" t="s">
        <v>1215</v>
      </c>
      <c r="BR53" s="269" t="s">
        <v>705</v>
      </c>
      <c r="BS53" s="273">
        <v>44981</v>
      </c>
      <c r="BT53" s="133">
        <v>100</v>
      </c>
      <c r="BU53" s="132">
        <v>44979</v>
      </c>
      <c r="BV53" s="132"/>
      <c r="BW53" s="132"/>
      <c r="BX53" s="134"/>
      <c r="BY53" s="134"/>
      <c r="BZ53" s="134"/>
      <c r="CA53" s="132"/>
      <c r="CB53" s="135"/>
      <c r="CC53" s="132"/>
      <c r="CD53" s="132"/>
      <c r="CE53" s="136"/>
      <c r="CF53" s="136"/>
      <c r="CG53" s="136"/>
      <c r="CH53" s="135"/>
      <c r="CI53" s="129"/>
      <c r="CJ53" s="132">
        <v>44992</v>
      </c>
      <c r="CK53" s="132">
        <v>44992</v>
      </c>
      <c r="CL53" s="132"/>
      <c r="CM53" s="132">
        <v>44992</v>
      </c>
      <c r="CN53" s="133">
        <v>100</v>
      </c>
      <c r="CO53" s="132">
        <v>44992</v>
      </c>
      <c r="CP53" s="132"/>
      <c r="CQ53" s="132">
        <v>44992</v>
      </c>
      <c r="CR53" s="132">
        <v>44992</v>
      </c>
      <c r="CS53" s="132"/>
      <c r="CT53" s="132">
        <v>44992</v>
      </c>
      <c r="CU53" s="133">
        <v>100</v>
      </c>
      <c r="CV53" s="117">
        <v>44992</v>
      </c>
      <c r="CW53" s="132"/>
      <c r="CX53" s="149"/>
      <c r="CY53" s="149"/>
      <c r="CZ53" s="117">
        <v>45014</v>
      </c>
      <c r="DA53" s="117">
        <v>45014</v>
      </c>
      <c r="DB53" s="117"/>
      <c r="DC53" s="117">
        <v>45014</v>
      </c>
      <c r="DD53" s="133">
        <v>100</v>
      </c>
      <c r="DE53" s="117">
        <v>45014</v>
      </c>
      <c r="DF53" s="138"/>
      <c r="DG53" s="138">
        <v>45007</v>
      </c>
      <c r="DH53" s="139" t="s">
        <v>4446</v>
      </c>
      <c r="DI53" s="117">
        <v>45026</v>
      </c>
      <c r="DJ53" s="117">
        <v>45026</v>
      </c>
      <c r="DK53" s="117">
        <v>45026</v>
      </c>
      <c r="DL53" s="117">
        <v>45026</v>
      </c>
      <c r="DM53" s="240"/>
      <c r="DN53" s="240"/>
      <c r="DO53" s="240"/>
      <c r="DP53" s="240"/>
      <c r="DQ53" s="271"/>
      <c r="DR53" s="240"/>
      <c r="DS53" s="240"/>
      <c r="DT53" s="117">
        <v>45056</v>
      </c>
      <c r="DU53" s="117"/>
      <c r="DV53" s="117"/>
      <c r="DW53" s="117"/>
      <c r="DX53" s="133"/>
      <c r="DY53" s="117"/>
      <c r="DZ53" s="240"/>
      <c r="EA53" s="117">
        <v>45044</v>
      </c>
      <c r="EB53" s="117">
        <v>45044</v>
      </c>
      <c r="EC53" s="240"/>
      <c r="ED53" s="117">
        <v>45044</v>
      </c>
      <c r="EE53" s="116">
        <v>100</v>
      </c>
      <c r="EF53" s="117">
        <v>45044</v>
      </c>
      <c r="EG53" s="240" t="s">
        <v>4447</v>
      </c>
      <c r="EH53" s="222">
        <v>45052</v>
      </c>
      <c r="EI53" s="222">
        <v>45052</v>
      </c>
      <c r="EJ53" s="222">
        <v>45052</v>
      </c>
      <c r="EK53" s="222">
        <v>45053</v>
      </c>
      <c r="EL53" s="116">
        <v>60</v>
      </c>
      <c r="EM53" s="117"/>
      <c r="EN53" s="122" t="s">
        <v>4448</v>
      </c>
      <c r="EO53" s="141"/>
      <c r="EP53" s="141"/>
      <c r="EQ53" s="141"/>
      <c r="ER53" s="141"/>
      <c r="ES53" s="141"/>
      <c r="ET53" s="141"/>
      <c r="EU53" s="141"/>
      <c r="EV53" s="240"/>
      <c r="EW53" s="240"/>
      <c r="EX53" s="240"/>
      <c r="EY53" s="240"/>
      <c r="EZ53" s="240"/>
      <c r="FA53" s="240"/>
      <c r="FB53" s="240"/>
      <c r="FC53" s="117">
        <v>45059</v>
      </c>
      <c r="FD53" s="117"/>
      <c r="FE53" s="117"/>
      <c r="FF53" s="117"/>
      <c r="FG53" s="133"/>
      <c r="FH53" s="133"/>
      <c r="FI53" s="117"/>
      <c r="FJ53" s="142"/>
      <c r="FK53" s="142"/>
      <c r="FL53" s="143">
        <v>243347</v>
      </c>
      <c r="FM53" s="143">
        <v>243347</v>
      </c>
      <c r="FN53" s="139" t="s">
        <v>708</v>
      </c>
      <c r="FO53" s="142"/>
      <c r="FP53" s="142"/>
      <c r="FQ53" s="143">
        <v>243347</v>
      </c>
      <c r="FR53" s="143">
        <v>243347</v>
      </c>
      <c r="FS53" s="157" t="s">
        <v>729</v>
      </c>
    </row>
    <row r="54" spans="1:175" ht="20.100000000000001" customHeight="1" x14ac:dyDescent="0.5">
      <c r="A54" s="109">
        <v>53</v>
      </c>
      <c r="B54" s="109" t="s">
        <v>674</v>
      </c>
      <c r="C54" s="109">
        <v>53</v>
      </c>
      <c r="D54" s="110" t="s">
        <v>675</v>
      </c>
      <c r="E54" s="110" t="s">
        <v>676</v>
      </c>
      <c r="F54" s="110" t="s">
        <v>1202</v>
      </c>
      <c r="G54" s="111" t="s">
        <v>74</v>
      </c>
      <c r="H54" s="110" t="s">
        <v>1237</v>
      </c>
      <c r="I54" s="110" t="s">
        <v>1238</v>
      </c>
      <c r="J54" s="110"/>
      <c r="K54" s="111" t="s">
        <v>1239</v>
      </c>
      <c r="L54" s="111" t="s">
        <v>1240</v>
      </c>
      <c r="M54" s="111"/>
      <c r="N54" s="111" t="s">
        <v>1207</v>
      </c>
      <c r="O54" s="112" t="s">
        <v>1242</v>
      </c>
      <c r="P54" s="113">
        <v>12.534427483644899</v>
      </c>
      <c r="Q54" s="113">
        <v>102.011376196453</v>
      </c>
      <c r="R54" s="114" t="s">
        <v>1243</v>
      </c>
      <c r="S54" s="114" t="s">
        <v>1244</v>
      </c>
      <c r="T54" s="115"/>
      <c r="U54" s="115"/>
      <c r="V54" s="115"/>
      <c r="W54" s="115" t="s">
        <v>1245</v>
      </c>
      <c r="X54" s="115"/>
      <c r="Y54" s="115"/>
      <c r="Z54" s="181"/>
      <c r="AA54" s="181"/>
      <c r="AB54" s="115"/>
      <c r="AC54" s="211"/>
      <c r="AD54" s="166" t="s">
        <v>1211</v>
      </c>
      <c r="AE54" s="266" t="s">
        <v>1212</v>
      </c>
      <c r="AF54" s="273">
        <v>44979</v>
      </c>
      <c r="AG54" s="132">
        <v>44979</v>
      </c>
      <c r="AH54" s="118" t="s">
        <v>691</v>
      </c>
      <c r="AI54" s="118" t="s">
        <v>692</v>
      </c>
      <c r="AJ54" s="145">
        <v>4</v>
      </c>
      <c r="AK54" s="146">
        <v>5.9</v>
      </c>
      <c r="AL54" s="146">
        <v>2.8</v>
      </c>
      <c r="AM54" s="146">
        <v>23.6</v>
      </c>
      <c r="AN54" s="147">
        <v>1</v>
      </c>
      <c r="AO54" s="147">
        <v>1</v>
      </c>
      <c r="AP54" s="116" t="s">
        <v>1142</v>
      </c>
      <c r="AQ54" s="147" t="s">
        <v>1246</v>
      </c>
      <c r="AR54" s="147">
        <v>3</v>
      </c>
      <c r="AS54" s="149"/>
      <c r="AT54" s="122"/>
      <c r="AU54" s="142"/>
      <c r="AV54" s="149"/>
      <c r="AW54" s="150"/>
      <c r="AX54" s="149"/>
      <c r="AY54" s="149"/>
      <c r="AZ54" s="149"/>
      <c r="BA54" s="149"/>
      <c r="BB54" s="149"/>
      <c r="BC54" s="149"/>
      <c r="BD54" s="150"/>
      <c r="BE54" s="150" t="s">
        <v>1247</v>
      </c>
      <c r="BF54" s="150">
        <v>1</v>
      </c>
      <c r="BG54" s="151"/>
      <c r="BH54" s="151"/>
      <c r="BI54" s="151"/>
      <c r="BJ54" s="152"/>
      <c r="BK54" s="152"/>
      <c r="BL54" s="153"/>
      <c r="BM54" s="154"/>
      <c r="BN54" s="155" t="s">
        <v>1242</v>
      </c>
      <c r="BO54" s="257" t="s">
        <v>1241</v>
      </c>
      <c r="BP54" s="257" t="s">
        <v>703</v>
      </c>
      <c r="BQ54" s="269" t="s">
        <v>1215</v>
      </c>
      <c r="BR54" s="269" t="s">
        <v>705</v>
      </c>
      <c r="BS54" s="273">
        <v>44979</v>
      </c>
      <c r="BT54" s="133">
        <v>100</v>
      </c>
      <c r="BU54" s="132">
        <v>44979</v>
      </c>
      <c r="BV54" s="132"/>
      <c r="BW54" s="132"/>
      <c r="BX54" s="134"/>
      <c r="BY54" s="134"/>
      <c r="BZ54" s="134"/>
      <c r="CA54" s="132"/>
      <c r="CB54" s="135"/>
      <c r="CC54" s="132"/>
      <c r="CD54" s="132" t="s">
        <v>1248</v>
      </c>
      <c r="CE54" s="270" t="s">
        <v>1217</v>
      </c>
      <c r="CF54" s="270"/>
      <c r="CG54" s="270"/>
      <c r="CH54" s="135"/>
      <c r="CI54" s="129"/>
      <c r="CJ54" s="132">
        <v>45006</v>
      </c>
      <c r="CK54" s="132">
        <v>45006</v>
      </c>
      <c r="CL54" s="132"/>
      <c r="CM54" s="132">
        <v>45006</v>
      </c>
      <c r="CN54" s="133">
        <v>100</v>
      </c>
      <c r="CO54" s="132">
        <v>45006</v>
      </c>
      <c r="CP54" s="132"/>
      <c r="CQ54" s="132">
        <v>45006</v>
      </c>
      <c r="CR54" s="132">
        <v>45007</v>
      </c>
      <c r="CS54" s="240"/>
      <c r="CT54" s="132">
        <v>45007</v>
      </c>
      <c r="CU54" s="133">
        <v>100</v>
      </c>
      <c r="CV54" s="132">
        <v>45007</v>
      </c>
      <c r="CW54" s="116"/>
      <c r="CX54" s="149"/>
      <c r="CY54" s="149"/>
      <c r="CZ54" s="117">
        <v>45015</v>
      </c>
      <c r="DA54" s="117">
        <v>45015</v>
      </c>
      <c r="DB54" s="117"/>
      <c r="DC54" s="117">
        <v>45015</v>
      </c>
      <c r="DD54" s="133">
        <v>100</v>
      </c>
      <c r="DE54" s="117">
        <v>45015</v>
      </c>
      <c r="DF54" s="138"/>
      <c r="DG54" s="138">
        <v>45012</v>
      </c>
      <c r="DH54" s="139" t="s">
        <v>4383</v>
      </c>
      <c r="DI54" s="117">
        <v>45040</v>
      </c>
      <c r="DJ54" s="117">
        <v>45040</v>
      </c>
      <c r="DK54" s="117">
        <v>45040</v>
      </c>
      <c r="DL54" s="117">
        <v>45040</v>
      </c>
      <c r="DM54" s="240"/>
      <c r="DN54" s="240"/>
      <c r="DO54" s="240"/>
      <c r="DP54" s="240"/>
      <c r="DQ54" s="271"/>
      <c r="DR54" s="240"/>
      <c r="DS54" s="240"/>
      <c r="DT54" s="117">
        <v>45057</v>
      </c>
      <c r="DU54" s="117"/>
      <c r="DV54" s="117"/>
      <c r="DW54" s="117"/>
      <c r="DX54" s="133"/>
      <c r="DY54" s="117"/>
      <c r="DZ54" s="240"/>
      <c r="EA54" s="117">
        <v>45044</v>
      </c>
      <c r="EB54" s="117">
        <v>45044</v>
      </c>
      <c r="EC54" s="240"/>
      <c r="ED54" s="117">
        <v>45044</v>
      </c>
      <c r="EE54" s="116">
        <v>100</v>
      </c>
      <c r="EF54" s="117">
        <v>45044</v>
      </c>
      <c r="EG54" s="240" t="s">
        <v>4447</v>
      </c>
      <c r="EH54" s="117"/>
      <c r="EI54" s="117"/>
      <c r="EJ54" s="117"/>
      <c r="EK54" s="117"/>
      <c r="EL54" s="133"/>
      <c r="EM54" s="117"/>
      <c r="EN54" s="122"/>
      <c r="EO54" s="141"/>
      <c r="EP54" s="141"/>
      <c r="EQ54" s="141"/>
      <c r="ER54" s="141"/>
      <c r="ES54" s="141"/>
      <c r="ET54" s="141"/>
      <c r="EU54" s="141"/>
      <c r="EV54" s="240"/>
      <c r="EW54" s="240"/>
      <c r="EX54" s="240"/>
      <c r="EY54" s="240"/>
      <c r="EZ54" s="240"/>
      <c r="FA54" s="240"/>
      <c r="FB54" s="240"/>
      <c r="FC54" s="117">
        <v>45060</v>
      </c>
      <c r="FD54" s="117"/>
      <c r="FE54" s="117"/>
      <c r="FF54" s="117"/>
      <c r="FG54" s="133"/>
      <c r="FH54" s="133"/>
      <c r="FI54" s="117"/>
      <c r="FJ54" s="142"/>
      <c r="FK54" s="142"/>
      <c r="FL54" s="143">
        <v>243341</v>
      </c>
      <c r="FM54" s="143">
        <v>243341</v>
      </c>
      <c r="FN54" s="272" t="s">
        <v>708</v>
      </c>
      <c r="FO54" s="142"/>
      <c r="FP54" s="142"/>
      <c r="FQ54" s="143">
        <v>243341</v>
      </c>
      <c r="FR54" s="143">
        <v>243341</v>
      </c>
      <c r="FS54" s="139" t="s">
        <v>708</v>
      </c>
    </row>
    <row r="55" spans="1:175" ht="20.100000000000001" customHeight="1" x14ac:dyDescent="0.5">
      <c r="A55" s="109">
        <v>54</v>
      </c>
      <c r="B55" s="109" t="s">
        <v>674</v>
      </c>
      <c r="C55" s="109">
        <v>54</v>
      </c>
      <c r="D55" s="110" t="s">
        <v>675</v>
      </c>
      <c r="E55" s="110" t="s">
        <v>676</v>
      </c>
      <c r="F55" s="110" t="s">
        <v>1202</v>
      </c>
      <c r="G55" s="111" t="s">
        <v>74</v>
      </c>
      <c r="H55" s="110" t="s">
        <v>1249</v>
      </c>
      <c r="I55" s="110" t="s">
        <v>1250</v>
      </c>
      <c r="J55" s="110"/>
      <c r="K55" s="111" t="s">
        <v>1251</v>
      </c>
      <c r="L55" s="111" t="s">
        <v>1240</v>
      </c>
      <c r="M55" s="111"/>
      <c r="N55" s="111" t="s">
        <v>1207</v>
      </c>
      <c r="O55" s="112" t="s">
        <v>1252</v>
      </c>
      <c r="P55" s="113">
        <v>13.004001244530899</v>
      </c>
      <c r="Q55" s="113">
        <v>102.05348498481101</v>
      </c>
      <c r="R55" s="114" t="s">
        <v>1253</v>
      </c>
      <c r="S55" s="114" t="s">
        <v>1254</v>
      </c>
      <c r="T55" s="115"/>
      <c r="U55" s="115"/>
      <c r="V55" s="115"/>
      <c r="W55" s="115" t="s">
        <v>1255</v>
      </c>
      <c r="X55" s="115"/>
      <c r="Y55" s="115"/>
      <c r="Z55" s="181"/>
      <c r="AA55" s="181"/>
      <c r="AB55" s="115"/>
      <c r="AC55" s="211"/>
      <c r="AD55" s="166" t="s">
        <v>1256</v>
      </c>
      <c r="AE55" s="166" t="s">
        <v>1257</v>
      </c>
      <c r="AF55" s="273">
        <v>44980</v>
      </c>
      <c r="AG55" s="132">
        <v>44980</v>
      </c>
      <c r="AH55" s="118" t="s">
        <v>691</v>
      </c>
      <c r="AI55" s="118" t="s">
        <v>692</v>
      </c>
      <c r="AJ55" s="145">
        <v>6.1</v>
      </c>
      <c r="AK55" s="146">
        <v>8.9</v>
      </c>
      <c r="AL55" s="146">
        <v>3.4</v>
      </c>
      <c r="AM55" s="146">
        <v>54.29</v>
      </c>
      <c r="AN55" s="147">
        <v>2</v>
      </c>
      <c r="AO55" s="147">
        <v>2</v>
      </c>
      <c r="AP55" s="116" t="s">
        <v>1258</v>
      </c>
      <c r="AQ55" s="147" t="s">
        <v>1236</v>
      </c>
      <c r="AR55" s="147">
        <v>3</v>
      </c>
      <c r="AS55" s="149"/>
      <c r="AT55" s="122"/>
      <c r="AU55" s="142"/>
      <c r="AV55" s="149"/>
      <c r="AW55" s="150"/>
      <c r="AX55" s="149"/>
      <c r="AY55" s="149"/>
      <c r="AZ55" s="149"/>
      <c r="BA55" s="149"/>
      <c r="BB55" s="149"/>
      <c r="BC55" s="149"/>
      <c r="BD55" s="150" t="s">
        <v>698</v>
      </c>
      <c r="BE55" s="150"/>
      <c r="BF55" s="150"/>
      <c r="BG55" s="151" t="s">
        <v>699</v>
      </c>
      <c r="BH55" s="151" t="s">
        <v>700</v>
      </c>
      <c r="BI55" s="151" t="s">
        <v>701</v>
      </c>
      <c r="BJ55" s="152"/>
      <c r="BK55" s="152"/>
      <c r="BL55" s="153"/>
      <c r="BM55" s="154"/>
      <c r="BN55" s="111" t="s">
        <v>1252</v>
      </c>
      <c r="BO55" s="196" t="s">
        <v>1252</v>
      </c>
      <c r="BP55" s="196"/>
      <c r="BQ55" s="269" t="s">
        <v>1215</v>
      </c>
      <c r="BR55" s="269" t="s">
        <v>705</v>
      </c>
      <c r="BS55" s="273">
        <v>44980</v>
      </c>
      <c r="BT55" s="133">
        <v>100</v>
      </c>
      <c r="BU55" s="132">
        <v>44980</v>
      </c>
      <c r="BV55" s="132"/>
      <c r="BW55" s="132"/>
      <c r="BX55" s="134"/>
      <c r="BY55" s="134"/>
      <c r="BZ55" s="134"/>
      <c r="CA55" s="132"/>
      <c r="CB55" s="135"/>
      <c r="CC55" s="132"/>
      <c r="CD55" s="132"/>
      <c r="CE55" s="136"/>
      <c r="CF55" s="136"/>
      <c r="CG55" s="136"/>
      <c r="CH55" s="135"/>
      <c r="CI55" s="129"/>
      <c r="CJ55" s="132">
        <v>44995</v>
      </c>
      <c r="CK55" s="132">
        <v>44995</v>
      </c>
      <c r="CL55" s="132"/>
      <c r="CM55" s="132">
        <v>44996</v>
      </c>
      <c r="CN55" s="133">
        <v>100</v>
      </c>
      <c r="CO55" s="132">
        <v>44996</v>
      </c>
      <c r="CP55" s="132"/>
      <c r="CQ55" s="132">
        <v>44995</v>
      </c>
      <c r="CR55" s="132">
        <v>44995</v>
      </c>
      <c r="CS55" s="240"/>
      <c r="CT55" s="132">
        <v>44995</v>
      </c>
      <c r="CU55" s="133">
        <v>100</v>
      </c>
      <c r="CV55" s="117">
        <v>44995</v>
      </c>
      <c r="CW55" s="116" t="s">
        <v>1259</v>
      </c>
      <c r="CX55" s="149"/>
      <c r="CY55" s="149"/>
      <c r="CZ55" s="117">
        <v>45011</v>
      </c>
      <c r="DA55" s="117">
        <v>45011</v>
      </c>
      <c r="DB55" s="117"/>
      <c r="DC55" s="117">
        <v>45011</v>
      </c>
      <c r="DD55" s="133">
        <v>100</v>
      </c>
      <c r="DE55" s="117">
        <v>45011</v>
      </c>
      <c r="DF55" s="138"/>
      <c r="DG55" s="138">
        <v>45007</v>
      </c>
      <c r="DH55" s="139" t="s">
        <v>4446</v>
      </c>
      <c r="DI55" s="117">
        <v>45021</v>
      </c>
      <c r="DJ55" s="117">
        <v>45021</v>
      </c>
      <c r="DK55" s="117">
        <v>45021</v>
      </c>
      <c r="DL55" s="117">
        <v>45021</v>
      </c>
      <c r="DM55" s="240"/>
      <c r="DN55" s="240"/>
      <c r="DO55" s="240"/>
      <c r="DP55" s="240"/>
      <c r="DQ55" s="271"/>
      <c r="DR55" s="240"/>
      <c r="DS55" s="240"/>
      <c r="DT55" s="117">
        <v>45058</v>
      </c>
      <c r="DU55" s="117"/>
      <c r="DV55" s="117"/>
      <c r="DW55" s="117"/>
      <c r="DX55" s="133"/>
      <c r="DY55" s="117"/>
      <c r="DZ55" s="240"/>
      <c r="EA55" s="117">
        <v>45044</v>
      </c>
      <c r="EB55" s="117">
        <v>45044</v>
      </c>
      <c r="EC55" s="240"/>
      <c r="ED55" s="117">
        <v>45044</v>
      </c>
      <c r="EE55" s="116">
        <v>100</v>
      </c>
      <c r="EF55" s="117">
        <v>45044</v>
      </c>
      <c r="EG55" s="240" t="s">
        <v>4444</v>
      </c>
      <c r="EH55" s="117">
        <v>45051</v>
      </c>
      <c r="EI55" s="117">
        <v>45051</v>
      </c>
      <c r="EJ55" s="117">
        <v>45051</v>
      </c>
      <c r="EK55" s="117">
        <v>45052</v>
      </c>
      <c r="EL55" s="116">
        <v>60</v>
      </c>
      <c r="EM55" s="117"/>
      <c r="EN55" s="122" t="s">
        <v>4449</v>
      </c>
      <c r="EO55" s="141"/>
      <c r="EP55" s="141"/>
      <c r="EQ55" s="141"/>
      <c r="ER55" s="141"/>
      <c r="ES55" s="141"/>
      <c r="ET55" s="141"/>
      <c r="EU55" s="141"/>
      <c r="EV55" s="240"/>
      <c r="EW55" s="240"/>
      <c r="EX55" s="240"/>
      <c r="EY55" s="240"/>
      <c r="EZ55" s="240"/>
      <c r="FA55" s="240"/>
      <c r="FB55" s="240"/>
      <c r="FC55" s="117">
        <v>45059</v>
      </c>
      <c r="FD55" s="117"/>
      <c r="FE55" s="117"/>
      <c r="FF55" s="117"/>
      <c r="FG55" s="133"/>
      <c r="FH55" s="133"/>
      <c r="FI55" s="117"/>
      <c r="FJ55" s="142"/>
      <c r="FK55" s="142"/>
      <c r="FL55" s="143">
        <v>243341</v>
      </c>
      <c r="FM55" s="143">
        <v>243341</v>
      </c>
      <c r="FN55" s="272" t="s">
        <v>708</v>
      </c>
      <c r="FO55" s="142"/>
      <c r="FP55" s="142"/>
      <c r="FQ55" s="143">
        <v>243341</v>
      </c>
      <c r="FR55" s="143">
        <v>243341</v>
      </c>
      <c r="FS55" s="139" t="s">
        <v>708</v>
      </c>
    </row>
    <row r="56" spans="1:175" ht="20.100000000000001" customHeight="1" x14ac:dyDescent="0.5">
      <c r="A56" s="109">
        <v>55</v>
      </c>
      <c r="B56" s="109" t="s">
        <v>674</v>
      </c>
      <c r="C56" s="109">
        <v>55</v>
      </c>
      <c r="D56" s="110" t="s">
        <v>675</v>
      </c>
      <c r="E56" s="110" t="s">
        <v>676</v>
      </c>
      <c r="F56" s="110" t="s">
        <v>1202</v>
      </c>
      <c r="G56" s="111" t="s">
        <v>74</v>
      </c>
      <c r="H56" s="110" t="s">
        <v>1260</v>
      </c>
      <c r="I56" s="110" t="s">
        <v>1261</v>
      </c>
      <c r="J56" s="110"/>
      <c r="K56" s="111" t="s">
        <v>1262</v>
      </c>
      <c r="L56" s="111" t="s">
        <v>1263</v>
      </c>
      <c r="M56" s="111"/>
      <c r="N56" s="111" t="s">
        <v>1207</v>
      </c>
      <c r="O56" s="112" t="s">
        <v>1264</v>
      </c>
      <c r="P56" s="113">
        <v>12.9063625375742</v>
      </c>
      <c r="Q56" s="113">
        <v>102.262629553002</v>
      </c>
      <c r="R56" s="114" t="s">
        <v>1265</v>
      </c>
      <c r="S56" s="114" t="s">
        <v>490</v>
      </c>
      <c r="T56" s="115"/>
      <c r="U56" s="115"/>
      <c r="V56" s="115"/>
      <c r="W56" s="115" t="s">
        <v>1266</v>
      </c>
      <c r="X56" s="115"/>
      <c r="Y56" s="115"/>
      <c r="Z56" s="181"/>
      <c r="AA56" s="181"/>
      <c r="AB56" s="115"/>
      <c r="AC56" s="211"/>
      <c r="AD56" s="166" t="s">
        <v>1224</v>
      </c>
      <c r="AE56" s="266" t="s">
        <v>1225</v>
      </c>
      <c r="AF56" s="273">
        <v>44981</v>
      </c>
      <c r="AG56" s="132">
        <v>44979</v>
      </c>
      <c r="AH56" s="118" t="s">
        <v>691</v>
      </c>
      <c r="AI56" s="118" t="s">
        <v>692</v>
      </c>
      <c r="AJ56" s="145">
        <v>6</v>
      </c>
      <c r="AK56" s="146">
        <v>18</v>
      </c>
      <c r="AL56" s="146">
        <v>2.7</v>
      </c>
      <c r="AM56" s="146">
        <v>108</v>
      </c>
      <c r="AN56" s="147">
        <v>1</v>
      </c>
      <c r="AO56" s="147">
        <v>1</v>
      </c>
      <c r="AP56" s="116" t="s">
        <v>1267</v>
      </c>
      <c r="AQ56" s="147" t="s">
        <v>1226</v>
      </c>
      <c r="AR56" s="147">
        <v>1</v>
      </c>
      <c r="AS56" s="149"/>
      <c r="AT56" s="122"/>
      <c r="AU56" s="142"/>
      <c r="AV56" s="149"/>
      <c r="AW56" s="150"/>
      <c r="AX56" s="149"/>
      <c r="AY56" s="149"/>
      <c r="AZ56" s="149"/>
      <c r="BA56" s="149"/>
      <c r="BB56" s="149"/>
      <c r="BC56" s="149"/>
      <c r="BD56" s="150"/>
      <c r="BE56" s="150" t="s">
        <v>1247</v>
      </c>
      <c r="BF56" s="150">
        <v>1</v>
      </c>
      <c r="BG56" s="151"/>
      <c r="BH56" s="151"/>
      <c r="BI56" s="151"/>
      <c r="BJ56" s="152"/>
      <c r="BK56" s="152"/>
      <c r="BL56" s="153"/>
      <c r="BM56" s="154"/>
      <c r="BN56" s="155" t="s">
        <v>1264</v>
      </c>
      <c r="BO56" s="196" t="s">
        <v>1264</v>
      </c>
      <c r="BP56" s="196"/>
      <c r="BQ56" s="269" t="s">
        <v>1215</v>
      </c>
      <c r="BR56" s="269" t="s">
        <v>1143</v>
      </c>
      <c r="BS56" s="273">
        <v>44981</v>
      </c>
      <c r="BT56" s="133">
        <v>100</v>
      </c>
      <c r="BU56" s="132">
        <v>44979</v>
      </c>
      <c r="BV56" s="132"/>
      <c r="BW56" s="132"/>
      <c r="BX56" s="134"/>
      <c r="BY56" s="134"/>
      <c r="BZ56" s="134"/>
      <c r="CA56" s="132"/>
      <c r="CB56" s="135"/>
      <c r="CC56" s="132"/>
      <c r="CD56" s="132" t="s">
        <v>1248</v>
      </c>
      <c r="CE56" s="270" t="s">
        <v>1217</v>
      </c>
      <c r="CF56" s="270"/>
      <c r="CG56" s="270"/>
      <c r="CH56" s="135"/>
      <c r="CI56" s="129"/>
      <c r="CJ56" s="132">
        <v>45008</v>
      </c>
      <c r="CK56" s="132">
        <v>45008</v>
      </c>
      <c r="CL56" s="132"/>
      <c r="CM56" s="132">
        <v>45008</v>
      </c>
      <c r="CN56" s="133">
        <v>100</v>
      </c>
      <c r="CO56" s="132">
        <v>45008</v>
      </c>
      <c r="CP56" s="132"/>
      <c r="CQ56" s="132">
        <v>45008</v>
      </c>
      <c r="CR56" s="132">
        <v>45008</v>
      </c>
      <c r="CS56" s="240"/>
      <c r="CT56" s="132">
        <v>45008</v>
      </c>
      <c r="CU56" s="133">
        <v>100</v>
      </c>
      <c r="CV56" s="132">
        <v>45008</v>
      </c>
      <c r="CW56" s="116"/>
      <c r="CX56" s="149"/>
      <c r="CY56" s="149"/>
      <c r="CZ56" s="117">
        <v>45013</v>
      </c>
      <c r="DA56" s="117">
        <v>45013</v>
      </c>
      <c r="DB56" s="117"/>
      <c r="DC56" s="117">
        <v>45013</v>
      </c>
      <c r="DD56" s="133">
        <v>100</v>
      </c>
      <c r="DE56" s="117">
        <v>45013</v>
      </c>
      <c r="DF56" s="138"/>
      <c r="DG56" s="138">
        <v>45007</v>
      </c>
      <c r="DH56" s="139" t="s">
        <v>4446</v>
      </c>
      <c r="DI56" s="117">
        <v>45037</v>
      </c>
      <c r="DJ56" s="117">
        <v>45037</v>
      </c>
      <c r="DK56" s="117">
        <v>45037</v>
      </c>
      <c r="DL56" s="117">
        <v>45037</v>
      </c>
      <c r="DM56" s="240"/>
      <c r="DN56" s="240"/>
      <c r="DO56" s="240"/>
      <c r="DP56" s="240"/>
      <c r="DQ56" s="271"/>
      <c r="DR56" s="240"/>
      <c r="DS56" s="240"/>
      <c r="DT56" s="117">
        <v>45060</v>
      </c>
      <c r="DU56" s="117"/>
      <c r="DV56" s="117"/>
      <c r="DW56" s="117"/>
      <c r="DX56" s="133"/>
      <c r="DY56" s="117"/>
      <c r="DZ56" s="240"/>
      <c r="EA56" s="117">
        <v>45044</v>
      </c>
      <c r="EB56" s="117">
        <v>45044</v>
      </c>
      <c r="EC56" s="240"/>
      <c r="ED56" s="117">
        <v>45044</v>
      </c>
      <c r="EE56" s="116">
        <v>100</v>
      </c>
      <c r="EF56" s="117">
        <v>45044</v>
      </c>
      <c r="EG56" s="240" t="s">
        <v>4447</v>
      </c>
      <c r="EH56" s="117"/>
      <c r="EI56" s="117"/>
      <c r="EJ56" s="117"/>
      <c r="EK56" s="117"/>
      <c r="EL56" s="133"/>
      <c r="EM56" s="117"/>
      <c r="EN56" s="122"/>
      <c r="EO56" s="141"/>
      <c r="EP56" s="141"/>
      <c r="EQ56" s="141"/>
      <c r="ER56" s="141"/>
      <c r="ES56" s="141"/>
      <c r="ET56" s="141"/>
      <c r="EU56" s="141"/>
      <c r="EV56" s="240"/>
      <c r="EW56" s="240"/>
      <c r="EX56" s="240"/>
      <c r="EY56" s="240"/>
      <c r="EZ56" s="240"/>
      <c r="FA56" s="240"/>
      <c r="FB56" s="240"/>
      <c r="FC56" s="117">
        <v>45058</v>
      </c>
      <c r="FD56" s="117"/>
      <c r="FE56" s="117"/>
      <c r="FF56" s="117"/>
      <c r="FG56" s="133"/>
      <c r="FH56" s="133"/>
      <c r="FI56" s="117"/>
      <c r="FJ56" s="142"/>
      <c r="FK56" s="142"/>
      <c r="FL56" s="143">
        <v>243349</v>
      </c>
      <c r="FM56" s="143">
        <v>243349</v>
      </c>
      <c r="FN56" s="139" t="s">
        <v>708</v>
      </c>
      <c r="FO56" s="142"/>
      <c r="FP56" s="142"/>
      <c r="FQ56" s="143">
        <v>243349</v>
      </c>
      <c r="FR56" s="143">
        <v>243349</v>
      </c>
      <c r="FS56" s="157" t="s">
        <v>729</v>
      </c>
    </row>
    <row r="57" spans="1:175" ht="20.100000000000001" customHeight="1" x14ac:dyDescent="0.5">
      <c r="A57" s="109">
        <v>56</v>
      </c>
      <c r="B57" s="109" t="s">
        <v>674</v>
      </c>
      <c r="C57" s="109">
        <v>56</v>
      </c>
      <c r="D57" s="110" t="s">
        <v>675</v>
      </c>
      <c r="E57" s="110" t="s">
        <v>676</v>
      </c>
      <c r="F57" s="110" t="s">
        <v>1202</v>
      </c>
      <c r="G57" s="111" t="s">
        <v>74</v>
      </c>
      <c r="H57" s="110" t="s">
        <v>1249</v>
      </c>
      <c r="I57" s="110" t="s">
        <v>1268</v>
      </c>
      <c r="J57" s="110"/>
      <c r="K57" s="111" t="s">
        <v>1269</v>
      </c>
      <c r="L57" s="111" t="s">
        <v>1270</v>
      </c>
      <c r="M57" s="111"/>
      <c r="N57" s="111" t="s">
        <v>1207</v>
      </c>
      <c r="O57" s="175" t="s">
        <v>1272</v>
      </c>
      <c r="P57" s="113">
        <v>12.805455876948001</v>
      </c>
      <c r="Q57" s="113">
        <v>102.11793096762</v>
      </c>
      <c r="R57" s="114" t="s">
        <v>1273</v>
      </c>
      <c r="S57" s="114" t="s">
        <v>490</v>
      </c>
      <c r="T57" s="115"/>
      <c r="U57" s="115"/>
      <c r="V57" s="115"/>
      <c r="W57" s="115" t="s">
        <v>1274</v>
      </c>
      <c r="X57" s="115" t="s">
        <v>1271</v>
      </c>
      <c r="Y57" s="115" t="s">
        <v>4450</v>
      </c>
      <c r="Z57" s="181">
        <v>12.563608150975501</v>
      </c>
      <c r="AA57" s="181">
        <v>102.11707062497899</v>
      </c>
      <c r="AB57" s="115" t="s">
        <v>4451</v>
      </c>
      <c r="AC57" s="211" t="s">
        <v>4452</v>
      </c>
      <c r="AD57" s="166" t="s">
        <v>1256</v>
      </c>
      <c r="AE57" s="166" t="s">
        <v>1257</v>
      </c>
      <c r="AF57" s="273">
        <v>44980</v>
      </c>
      <c r="AG57" s="132">
        <v>44980</v>
      </c>
      <c r="AH57" s="199" t="s">
        <v>616</v>
      </c>
      <c r="AI57" s="199" t="s">
        <v>616</v>
      </c>
      <c r="AJ57" s="145"/>
      <c r="AK57" s="146"/>
      <c r="AL57" s="146"/>
      <c r="AM57" s="146"/>
      <c r="AN57" s="147"/>
      <c r="AO57" s="147"/>
      <c r="AP57" s="116"/>
      <c r="AQ57" s="147"/>
      <c r="AR57" s="147"/>
      <c r="AS57" s="147" t="s">
        <v>697</v>
      </c>
      <c r="AT57" s="122"/>
      <c r="AU57" s="142"/>
      <c r="AV57" s="149"/>
      <c r="AW57" s="150"/>
      <c r="AX57" s="149"/>
      <c r="AY57" s="149"/>
      <c r="AZ57" s="149"/>
      <c r="BA57" s="149"/>
      <c r="BB57" s="149"/>
      <c r="BC57" s="149"/>
      <c r="BD57" s="150"/>
      <c r="BE57" s="150"/>
      <c r="BF57" s="150"/>
      <c r="BG57" s="151"/>
      <c r="BH57" s="151"/>
      <c r="BI57" s="151" t="s">
        <v>805</v>
      </c>
      <c r="BJ57" s="152"/>
      <c r="BK57" s="152"/>
      <c r="BL57" s="153"/>
      <c r="BM57" s="154"/>
      <c r="BN57" s="155" t="s">
        <v>1275</v>
      </c>
      <c r="BO57" s="196" t="s">
        <v>1271</v>
      </c>
      <c r="BP57" s="196" t="s">
        <v>795</v>
      </c>
      <c r="BQ57" s="269" t="s">
        <v>1215</v>
      </c>
      <c r="BR57" s="269" t="s">
        <v>1143</v>
      </c>
      <c r="BS57" s="273">
        <v>44980</v>
      </c>
      <c r="BT57" s="133">
        <v>100</v>
      </c>
      <c r="BU57" s="199" t="s">
        <v>616</v>
      </c>
      <c r="BV57" s="132"/>
      <c r="BW57" s="132"/>
      <c r="BX57" s="134" t="s">
        <v>616</v>
      </c>
      <c r="BY57" s="134" t="s">
        <v>616</v>
      </c>
      <c r="BZ57" s="274"/>
      <c r="CA57" s="132"/>
      <c r="CB57" s="243" t="s">
        <v>1271</v>
      </c>
      <c r="CC57" s="244"/>
      <c r="CD57" s="172"/>
      <c r="CE57" s="173"/>
      <c r="CF57" s="173"/>
      <c r="CG57" s="173"/>
      <c r="CH57" s="171"/>
      <c r="CI57" s="129"/>
      <c r="CJ57" s="132">
        <v>45013</v>
      </c>
      <c r="CK57" s="132">
        <v>45013</v>
      </c>
      <c r="CL57" s="132"/>
      <c r="CM57" s="132">
        <v>45013</v>
      </c>
      <c r="CN57" s="133">
        <v>100</v>
      </c>
      <c r="CO57" s="132">
        <v>45013</v>
      </c>
      <c r="CP57" s="132"/>
      <c r="CQ57" s="117">
        <v>45021</v>
      </c>
      <c r="CR57" s="117">
        <v>45021</v>
      </c>
      <c r="CS57" s="240"/>
      <c r="CT57" s="117">
        <v>45021</v>
      </c>
      <c r="CU57" s="133">
        <v>100</v>
      </c>
      <c r="CV57" s="117">
        <v>45021</v>
      </c>
      <c r="CW57" s="129"/>
      <c r="CX57" s="149"/>
      <c r="CY57" s="149"/>
      <c r="CZ57" s="222">
        <v>45016</v>
      </c>
      <c r="DA57" s="117">
        <v>45020</v>
      </c>
      <c r="DB57" s="117"/>
      <c r="DC57" s="117">
        <v>45020</v>
      </c>
      <c r="DD57" s="133">
        <v>100</v>
      </c>
      <c r="DE57" s="117">
        <v>45021</v>
      </c>
      <c r="DF57" s="138"/>
      <c r="DG57" s="138">
        <v>45023</v>
      </c>
      <c r="DH57" s="139" t="s">
        <v>4387</v>
      </c>
      <c r="DI57" s="117">
        <v>45044</v>
      </c>
      <c r="DJ57" s="117">
        <v>45044</v>
      </c>
      <c r="DK57" s="117">
        <v>45044</v>
      </c>
      <c r="DL57" s="117">
        <v>45044</v>
      </c>
      <c r="DM57" s="240"/>
      <c r="DN57" s="240"/>
      <c r="DO57" s="240"/>
      <c r="DP57" s="240"/>
      <c r="DQ57" s="271"/>
      <c r="DR57" s="240"/>
      <c r="DS57" s="240"/>
      <c r="DT57" s="117">
        <v>45056</v>
      </c>
      <c r="DU57" s="117"/>
      <c r="DV57" s="117"/>
      <c r="DW57" s="117"/>
      <c r="DX57" s="133"/>
      <c r="DY57" s="117"/>
      <c r="DZ57" s="240"/>
      <c r="EA57" s="117"/>
      <c r="EB57" s="117"/>
      <c r="EC57" s="240"/>
      <c r="ED57" s="117"/>
      <c r="EE57" s="240"/>
      <c r="EF57" s="117"/>
      <c r="EG57" s="240"/>
      <c r="EH57" s="222">
        <v>45052</v>
      </c>
      <c r="EI57" s="222">
        <v>45052</v>
      </c>
      <c r="EJ57" s="222">
        <v>45052</v>
      </c>
      <c r="EK57" s="222">
        <v>45053</v>
      </c>
      <c r="EL57" s="116">
        <v>60</v>
      </c>
      <c r="EM57" s="117"/>
      <c r="EN57" s="122" t="s">
        <v>4453</v>
      </c>
      <c r="EO57" s="141"/>
      <c r="EP57" s="141"/>
      <c r="EQ57" s="141"/>
      <c r="ER57" s="141"/>
      <c r="ES57" s="141"/>
      <c r="ET57" s="141"/>
      <c r="EU57" s="141"/>
      <c r="EV57" s="240"/>
      <c r="EW57" s="240"/>
      <c r="EX57" s="240"/>
      <c r="EY57" s="240"/>
      <c r="EZ57" s="240"/>
      <c r="FA57" s="240"/>
      <c r="FB57" s="240"/>
      <c r="FC57" s="117">
        <v>45059</v>
      </c>
      <c r="FD57" s="117"/>
      <c r="FE57" s="117"/>
      <c r="FF57" s="117"/>
      <c r="FG57" s="133"/>
      <c r="FH57" s="133"/>
      <c r="FI57" s="117"/>
      <c r="FJ57" s="142"/>
      <c r="FK57" s="142"/>
      <c r="FL57" s="143"/>
      <c r="FM57" s="143"/>
      <c r="FN57" s="272"/>
      <c r="FO57" s="142"/>
      <c r="FP57" s="142"/>
      <c r="FQ57" s="143"/>
      <c r="FR57" s="143"/>
      <c r="FS57" s="157"/>
    </row>
    <row r="58" spans="1:175" ht="20.100000000000001" customHeight="1" x14ac:dyDescent="0.5">
      <c r="A58" s="109">
        <v>57</v>
      </c>
      <c r="B58" s="109" t="s">
        <v>674</v>
      </c>
      <c r="C58" s="109">
        <v>57</v>
      </c>
      <c r="D58" s="110" t="s">
        <v>675</v>
      </c>
      <c r="E58" s="110" t="s">
        <v>676</v>
      </c>
      <c r="F58" s="110" t="s">
        <v>1202</v>
      </c>
      <c r="G58" s="111" t="s">
        <v>74</v>
      </c>
      <c r="H58" s="110" t="s">
        <v>1276</v>
      </c>
      <c r="I58" s="110" t="s">
        <v>1277</v>
      </c>
      <c r="J58" s="110"/>
      <c r="K58" s="111" t="s">
        <v>1278</v>
      </c>
      <c r="L58" s="111"/>
      <c r="M58" s="111"/>
      <c r="N58" s="111" t="s">
        <v>1207</v>
      </c>
      <c r="O58" s="112" t="s">
        <v>4659</v>
      </c>
      <c r="P58" s="110">
        <v>12.6461415314376</v>
      </c>
      <c r="Q58" s="110">
        <v>102.000175</v>
      </c>
      <c r="R58" s="114" t="s">
        <v>490</v>
      </c>
      <c r="S58" s="114" t="s">
        <v>490</v>
      </c>
      <c r="T58" s="115"/>
      <c r="U58" s="115"/>
      <c r="V58" s="115"/>
      <c r="W58" s="275" t="s">
        <v>1280</v>
      </c>
      <c r="X58" s="275"/>
      <c r="Y58" s="115"/>
      <c r="Z58" s="181"/>
      <c r="AA58" s="181"/>
      <c r="AB58" s="275"/>
      <c r="AC58" s="211"/>
      <c r="AD58" s="166" t="s">
        <v>1211</v>
      </c>
      <c r="AE58" s="266" t="s">
        <v>1212</v>
      </c>
      <c r="AF58" s="203">
        <v>44979</v>
      </c>
      <c r="AG58" s="267">
        <v>44981</v>
      </c>
      <c r="AH58" s="118" t="s">
        <v>691</v>
      </c>
      <c r="AI58" s="118" t="s">
        <v>692</v>
      </c>
      <c r="AJ58" s="145">
        <v>6</v>
      </c>
      <c r="AK58" s="146">
        <v>9</v>
      </c>
      <c r="AL58" s="146">
        <v>2.6</v>
      </c>
      <c r="AM58" s="146">
        <v>54</v>
      </c>
      <c r="AN58" s="147">
        <v>1</v>
      </c>
      <c r="AO58" s="147">
        <v>1</v>
      </c>
      <c r="AP58" s="116" t="s">
        <v>490</v>
      </c>
      <c r="AQ58" s="147" t="s">
        <v>1226</v>
      </c>
      <c r="AR58" s="147">
        <v>1</v>
      </c>
      <c r="AS58" s="149"/>
      <c r="AT58" s="122"/>
      <c r="AU58" s="142"/>
      <c r="AV58" s="149"/>
      <c r="AW58" s="150"/>
      <c r="AX58" s="149"/>
      <c r="AY58" s="149"/>
      <c r="AZ58" s="149"/>
      <c r="BA58" s="149"/>
      <c r="BB58" s="149"/>
      <c r="BC58" s="149"/>
      <c r="BD58" s="150" t="s">
        <v>698</v>
      </c>
      <c r="BE58" s="150"/>
      <c r="BF58" s="150"/>
      <c r="BG58" s="151" t="s">
        <v>699</v>
      </c>
      <c r="BH58" s="151" t="s">
        <v>700</v>
      </c>
      <c r="BI58" s="151" t="s">
        <v>701</v>
      </c>
      <c r="BJ58" s="152"/>
      <c r="BK58" s="152"/>
      <c r="BL58" s="153"/>
      <c r="BM58" s="154"/>
      <c r="BN58" s="268" t="s">
        <v>1281</v>
      </c>
      <c r="BO58" s="257" t="s">
        <v>1279</v>
      </c>
      <c r="BP58" s="257" t="s">
        <v>703</v>
      </c>
      <c r="BQ58" s="269" t="s">
        <v>1215</v>
      </c>
      <c r="BR58" s="269" t="s">
        <v>1143</v>
      </c>
      <c r="BS58" s="203">
        <v>44979</v>
      </c>
      <c r="BT58" s="133">
        <v>100</v>
      </c>
      <c r="BU58" s="132">
        <v>44981</v>
      </c>
      <c r="BV58" s="132"/>
      <c r="BW58" s="132"/>
      <c r="BX58" s="134"/>
      <c r="BY58" s="134"/>
      <c r="BZ58" s="134"/>
      <c r="CA58" s="132"/>
      <c r="CB58" s="135"/>
      <c r="CC58" s="132"/>
      <c r="CD58" s="132"/>
      <c r="CE58" s="136"/>
      <c r="CF58" s="136"/>
      <c r="CG58" s="136"/>
      <c r="CH58" s="135"/>
      <c r="CI58" s="129"/>
      <c r="CJ58" s="132">
        <v>45021</v>
      </c>
      <c r="CK58" s="132">
        <v>45021</v>
      </c>
      <c r="CL58" s="132"/>
      <c r="CM58" s="132">
        <v>45021</v>
      </c>
      <c r="CN58" s="133">
        <v>100</v>
      </c>
      <c r="CO58" s="132">
        <v>45021</v>
      </c>
      <c r="CP58" s="132"/>
      <c r="CQ58" s="132">
        <v>45023</v>
      </c>
      <c r="CR58" s="132">
        <v>45021</v>
      </c>
      <c r="CS58" s="240"/>
      <c r="CT58" s="132">
        <v>45021</v>
      </c>
      <c r="CU58" s="133">
        <v>100</v>
      </c>
      <c r="CV58" s="132">
        <v>45021</v>
      </c>
      <c r="CW58" s="129"/>
      <c r="CX58" s="149"/>
      <c r="CY58" s="149"/>
      <c r="CZ58" s="222">
        <v>45015</v>
      </c>
      <c r="DA58" s="117">
        <v>45021</v>
      </c>
      <c r="DB58" s="117"/>
      <c r="DC58" s="117">
        <v>45021</v>
      </c>
      <c r="DD58" s="133">
        <v>100</v>
      </c>
      <c r="DE58" s="117">
        <v>45021</v>
      </c>
      <c r="DF58" s="138"/>
      <c r="DG58" s="138">
        <v>45007</v>
      </c>
      <c r="DH58" s="139" t="s">
        <v>4446</v>
      </c>
      <c r="DI58" s="117">
        <v>45027</v>
      </c>
      <c r="DJ58" s="117">
        <v>45027</v>
      </c>
      <c r="DK58" s="117">
        <v>45027</v>
      </c>
      <c r="DL58" s="117">
        <v>45027</v>
      </c>
      <c r="DM58" s="240"/>
      <c r="DN58" s="240"/>
      <c r="DO58" s="240"/>
      <c r="DP58" s="240"/>
      <c r="DQ58" s="271"/>
      <c r="DR58" s="240"/>
      <c r="DS58" s="240"/>
      <c r="DT58" s="117">
        <v>45057</v>
      </c>
      <c r="DU58" s="117"/>
      <c r="DV58" s="117"/>
      <c r="DW58" s="117"/>
      <c r="DX58" s="133"/>
      <c r="DY58" s="117"/>
      <c r="DZ58" s="240"/>
      <c r="EA58" s="117">
        <v>45044</v>
      </c>
      <c r="EB58" s="117">
        <v>45044</v>
      </c>
      <c r="EC58" s="240"/>
      <c r="ED58" s="117">
        <v>45044</v>
      </c>
      <c r="EE58" s="116">
        <v>100</v>
      </c>
      <c r="EF58" s="117">
        <v>45044</v>
      </c>
      <c r="EG58" s="240" t="s">
        <v>4454</v>
      </c>
      <c r="EH58" s="117"/>
      <c r="EI58" s="117"/>
      <c r="EJ58" s="117"/>
      <c r="EK58" s="117"/>
      <c r="EL58" s="133"/>
      <c r="EM58" s="117"/>
      <c r="EN58" s="122"/>
      <c r="EO58" s="141"/>
      <c r="EP58" s="141"/>
      <c r="EQ58" s="141"/>
      <c r="ER58" s="141"/>
      <c r="ES58" s="141"/>
      <c r="ET58" s="141"/>
      <c r="EU58" s="141"/>
      <c r="EV58" s="240"/>
      <c r="EW58" s="240"/>
      <c r="EX58" s="240"/>
      <c r="EY58" s="240"/>
      <c r="EZ58" s="240"/>
      <c r="FA58" s="240"/>
      <c r="FB58" s="240"/>
      <c r="FC58" s="117">
        <v>45060</v>
      </c>
      <c r="FD58" s="117"/>
      <c r="FE58" s="117"/>
      <c r="FF58" s="117"/>
      <c r="FG58" s="133"/>
      <c r="FH58" s="133"/>
      <c r="FI58" s="117"/>
      <c r="FJ58" s="142"/>
      <c r="FK58" s="142"/>
      <c r="FL58" s="143"/>
      <c r="FM58" s="143"/>
      <c r="FN58" s="272"/>
      <c r="FO58" s="142"/>
      <c r="FP58" s="142"/>
      <c r="FQ58" s="143"/>
      <c r="FR58" s="143"/>
      <c r="FS58" s="157"/>
    </row>
    <row r="59" spans="1:175" ht="20.100000000000001" customHeight="1" x14ac:dyDescent="0.5">
      <c r="A59" s="109">
        <v>58</v>
      </c>
      <c r="B59" s="109" t="s">
        <v>674</v>
      </c>
      <c r="C59" s="109">
        <v>58</v>
      </c>
      <c r="D59" s="110" t="s">
        <v>675</v>
      </c>
      <c r="E59" s="110" t="s">
        <v>676</v>
      </c>
      <c r="F59" s="110" t="s">
        <v>1202</v>
      </c>
      <c r="G59" s="111" t="s">
        <v>74</v>
      </c>
      <c r="H59" s="110" t="s">
        <v>1282</v>
      </c>
      <c r="I59" s="110" t="s">
        <v>1283</v>
      </c>
      <c r="J59" s="110"/>
      <c r="K59" s="111" t="s">
        <v>4455</v>
      </c>
      <c r="L59" s="111" t="s">
        <v>1240</v>
      </c>
      <c r="M59" s="111"/>
      <c r="N59" s="111" t="s">
        <v>1207</v>
      </c>
      <c r="O59" s="112" t="s">
        <v>1284</v>
      </c>
      <c r="P59" s="113">
        <v>13.037360186260599</v>
      </c>
      <c r="Q59" s="113">
        <v>102.457294638787</v>
      </c>
      <c r="R59" s="114" t="s">
        <v>1285</v>
      </c>
      <c r="S59" s="114" t="s">
        <v>490</v>
      </c>
      <c r="T59" s="115"/>
      <c r="U59" s="115"/>
      <c r="V59" s="115"/>
      <c r="W59" s="115" t="s">
        <v>1286</v>
      </c>
      <c r="X59" s="115"/>
      <c r="Y59" s="115"/>
      <c r="Z59" s="181"/>
      <c r="AA59" s="181"/>
      <c r="AB59" s="115"/>
      <c r="AC59" s="211"/>
      <c r="AD59" s="166" t="s">
        <v>1224</v>
      </c>
      <c r="AE59" s="266" t="s">
        <v>1225</v>
      </c>
      <c r="AF59" s="273">
        <v>44980</v>
      </c>
      <c r="AG59" s="132">
        <v>44980</v>
      </c>
      <c r="AH59" s="118" t="s">
        <v>691</v>
      </c>
      <c r="AI59" s="118" t="s">
        <v>692</v>
      </c>
      <c r="AJ59" s="145">
        <v>10</v>
      </c>
      <c r="AK59" s="146">
        <v>16</v>
      </c>
      <c r="AL59" s="146">
        <v>3.6</v>
      </c>
      <c r="AM59" s="146">
        <v>160</v>
      </c>
      <c r="AN59" s="147">
        <v>1</v>
      </c>
      <c r="AO59" s="147">
        <v>1</v>
      </c>
      <c r="AP59" s="116" t="s">
        <v>1142</v>
      </c>
      <c r="AQ59" s="147" t="s">
        <v>1226</v>
      </c>
      <c r="AR59" s="147">
        <v>3</v>
      </c>
      <c r="AS59" s="149"/>
      <c r="AT59" s="122"/>
      <c r="AU59" s="142"/>
      <c r="AV59" s="149"/>
      <c r="AW59" s="150"/>
      <c r="AX59" s="149"/>
      <c r="AY59" s="149"/>
      <c r="AZ59" s="149"/>
      <c r="BA59" s="149"/>
      <c r="BB59" s="149"/>
      <c r="BC59" s="149"/>
      <c r="BD59" s="150"/>
      <c r="BE59" s="150" t="s">
        <v>1247</v>
      </c>
      <c r="BF59" s="150">
        <v>1</v>
      </c>
      <c r="BG59" s="151"/>
      <c r="BH59" s="151"/>
      <c r="BI59" s="151"/>
      <c r="BJ59" s="152"/>
      <c r="BK59" s="152"/>
      <c r="BL59" s="153"/>
      <c r="BM59" s="154"/>
      <c r="BN59" s="155" t="s">
        <v>1284</v>
      </c>
      <c r="BO59" s="196" t="s">
        <v>1284</v>
      </c>
      <c r="BP59" s="196"/>
      <c r="BQ59" s="269" t="s">
        <v>1215</v>
      </c>
      <c r="BR59" s="269" t="s">
        <v>1143</v>
      </c>
      <c r="BS59" s="273">
        <v>44980</v>
      </c>
      <c r="BT59" s="133">
        <v>100</v>
      </c>
      <c r="BU59" s="132">
        <v>44980</v>
      </c>
      <c r="BV59" s="132"/>
      <c r="BW59" s="132"/>
      <c r="BX59" s="134"/>
      <c r="BY59" s="134"/>
      <c r="BZ59" s="134"/>
      <c r="CA59" s="132"/>
      <c r="CB59" s="135"/>
      <c r="CC59" s="132"/>
      <c r="CD59" s="132" t="s">
        <v>1248</v>
      </c>
      <c r="CE59" s="270" t="s">
        <v>1287</v>
      </c>
      <c r="CF59" s="270"/>
      <c r="CG59" s="270"/>
      <c r="CH59" s="258"/>
      <c r="CI59" s="129"/>
      <c r="CJ59" s="132">
        <v>45005</v>
      </c>
      <c r="CK59" s="132">
        <v>45005</v>
      </c>
      <c r="CL59" s="132"/>
      <c r="CM59" s="132">
        <v>45005</v>
      </c>
      <c r="CN59" s="133">
        <v>100</v>
      </c>
      <c r="CO59" s="132">
        <v>45005</v>
      </c>
      <c r="CP59" s="132"/>
      <c r="CQ59" s="132">
        <v>45005</v>
      </c>
      <c r="CR59" s="132">
        <v>45005</v>
      </c>
      <c r="CS59" s="240"/>
      <c r="CT59" s="132">
        <v>45005</v>
      </c>
      <c r="CU59" s="133">
        <v>100</v>
      </c>
      <c r="CV59" s="132">
        <v>45005</v>
      </c>
      <c r="CW59" s="116"/>
      <c r="CX59" s="149"/>
      <c r="CY59" s="149"/>
      <c r="CZ59" s="117">
        <v>45012</v>
      </c>
      <c r="DA59" s="117">
        <v>45012</v>
      </c>
      <c r="DB59" s="117"/>
      <c r="DC59" s="117">
        <v>45012</v>
      </c>
      <c r="DD59" s="133">
        <v>100</v>
      </c>
      <c r="DE59" s="117">
        <v>45012</v>
      </c>
      <c r="DF59" s="138"/>
      <c r="DG59" s="138">
        <v>45007</v>
      </c>
      <c r="DH59" s="139" t="s">
        <v>4446</v>
      </c>
      <c r="DI59" s="117">
        <v>45037</v>
      </c>
      <c r="DJ59" s="117">
        <v>45037</v>
      </c>
      <c r="DK59" s="117">
        <v>45037</v>
      </c>
      <c r="DL59" s="117">
        <v>45037</v>
      </c>
      <c r="DM59" s="240"/>
      <c r="DN59" s="240"/>
      <c r="DO59" s="240"/>
      <c r="DP59" s="240"/>
      <c r="DQ59" s="271"/>
      <c r="DR59" s="240"/>
      <c r="DS59" s="240"/>
      <c r="DT59" s="117">
        <v>45059</v>
      </c>
      <c r="DU59" s="117"/>
      <c r="DV59" s="117"/>
      <c r="DW59" s="117"/>
      <c r="DX59" s="133"/>
      <c r="DY59" s="117"/>
      <c r="DZ59" s="240"/>
      <c r="EA59" s="117"/>
      <c r="EB59" s="117"/>
      <c r="EC59" s="240"/>
      <c r="ED59" s="117"/>
      <c r="EE59" s="240"/>
      <c r="EF59" s="117"/>
      <c r="EG59" s="240"/>
      <c r="EH59" s="222">
        <v>45052</v>
      </c>
      <c r="EI59" s="222">
        <v>45052</v>
      </c>
      <c r="EJ59" s="222">
        <v>45052</v>
      </c>
      <c r="EK59" s="222">
        <v>45053</v>
      </c>
      <c r="EL59" s="116">
        <v>60</v>
      </c>
      <c r="EM59" s="117"/>
      <c r="EN59" s="122" t="s">
        <v>4456</v>
      </c>
      <c r="EO59" s="141"/>
      <c r="EP59" s="141"/>
      <c r="EQ59" s="141"/>
      <c r="ER59" s="141"/>
      <c r="ES59" s="141"/>
      <c r="ET59" s="141"/>
      <c r="EU59" s="141"/>
      <c r="EV59" s="240"/>
      <c r="EW59" s="240"/>
      <c r="EX59" s="240"/>
      <c r="EY59" s="240"/>
      <c r="EZ59" s="240"/>
      <c r="FA59" s="240"/>
      <c r="FB59" s="240"/>
      <c r="FC59" s="117">
        <v>45058</v>
      </c>
      <c r="FD59" s="117"/>
      <c r="FE59" s="117"/>
      <c r="FF59" s="117"/>
      <c r="FG59" s="133"/>
      <c r="FH59" s="133"/>
      <c r="FI59" s="117"/>
      <c r="FJ59" s="142"/>
      <c r="FK59" s="142"/>
      <c r="FL59" s="143">
        <v>243349</v>
      </c>
      <c r="FM59" s="143">
        <v>243349</v>
      </c>
      <c r="FN59" s="139" t="s">
        <v>708</v>
      </c>
      <c r="FO59" s="142"/>
      <c r="FP59" s="142"/>
      <c r="FQ59" s="143">
        <v>243349</v>
      </c>
      <c r="FR59" s="143">
        <v>243349</v>
      </c>
      <c r="FS59" s="157" t="s">
        <v>729</v>
      </c>
    </row>
    <row r="60" spans="1:175" ht="20.100000000000001" customHeight="1" x14ac:dyDescent="0.5">
      <c r="A60" s="109">
        <v>59</v>
      </c>
      <c r="B60" s="109" t="s">
        <v>674</v>
      </c>
      <c r="C60" s="109">
        <v>59</v>
      </c>
      <c r="D60" s="110" t="s">
        <v>675</v>
      </c>
      <c r="E60" s="110" t="s">
        <v>676</v>
      </c>
      <c r="F60" s="110" t="s">
        <v>1202</v>
      </c>
      <c r="G60" s="111" t="s">
        <v>74</v>
      </c>
      <c r="H60" s="110" t="s">
        <v>1276</v>
      </c>
      <c r="I60" s="110" t="s">
        <v>1288</v>
      </c>
      <c r="J60" s="110"/>
      <c r="K60" s="111" t="s">
        <v>1289</v>
      </c>
      <c r="L60" s="111" t="s">
        <v>1270</v>
      </c>
      <c r="M60" s="111"/>
      <c r="N60" s="111" t="s">
        <v>1207</v>
      </c>
      <c r="O60" s="112" t="s">
        <v>1290</v>
      </c>
      <c r="P60" s="113">
        <v>12.7255832216182</v>
      </c>
      <c r="Q60" s="113">
        <v>101.96166129645501</v>
      </c>
      <c r="R60" s="114" t="s">
        <v>1291</v>
      </c>
      <c r="S60" s="114" t="s">
        <v>1292</v>
      </c>
      <c r="T60" s="115"/>
      <c r="U60" s="115"/>
      <c r="V60" s="115"/>
      <c r="W60" s="115" t="s">
        <v>1293</v>
      </c>
      <c r="X60" s="115"/>
      <c r="Y60" s="115"/>
      <c r="Z60" s="181"/>
      <c r="AA60" s="181"/>
      <c r="AB60" s="115"/>
      <c r="AC60" s="211"/>
      <c r="AD60" s="166" t="s">
        <v>1211</v>
      </c>
      <c r="AE60" s="266" t="s">
        <v>1212</v>
      </c>
      <c r="AF60" s="267">
        <v>44981</v>
      </c>
      <c r="AG60" s="267">
        <v>44981</v>
      </c>
      <c r="AH60" s="118" t="s">
        <v>691</v>
      </c>
      <c r="AI60" s="118" t="s">
        <v>692</v>
      </c>
      <c r="AJ60" s="145">
        <v>7.6</v>
      </c>
      <c r="AK60" s="146">
        <v>10</v>
      </c>
      <c r="AL60" s="146">
        <v>2.5</v>
      </c>
      <c r="AM60" s="146">
        <v>76</v>
      </c>
      <c r="AN60" s="147">
        <v>1</v>
      </c>
      <c r="AO60" s="147">
        <v>1</v>
      </c>
      <c r="AP60" s="116" t="s">
        <v>1294</v>
      </c>
      <c r="AQ60" s="147">
        <v>5</v>
      </c>
      <c r="AR60" s="147">
        <v>3</v>
      </c>
      <c r="AS60" s="149"/>
      <c r="AT60" s="122"/>
      <c r="AU60" s="142"/>
      <c r="AV60" s="149"/>
      <c r="AW60" s="150"/>
      <c r="AX60" s="149"/>
      <c r="AY60" s="149"/>
      <c r="AZ60" s="149"/>
      <c r="BA60" s="149"/>
      <c r="BB60" s="149"/>
      <c r="BC60" s="149"/>
      <c r="BD60" s="150" t="s">
        <v>698</v>
      </c>
      <c r="BE60" s="150"/>
      <c r="BF60" s="150"/>
      <c r="BG60" s="151" t="s">
        <v>699</v>
      </c>
      <c r="BH60" s="151" t="s">
        <v>700</v>
      </c>
      <c r="BI60" s="151" t="s">
        <v>701</v>
      </c>
      <c r="BJ60" s="152"/>
      <c r="BK60" s="152"/>
      <c r="BL60" s="153"/>
      <c r="BM60" s="154"/>
      <c r="BN60" s="155" t="s">
        <v>1290</v>
      </c>
      <c r="BO60" s="155" t="s">
        <v>1290</v>
      </c>
      <c r="BP60" s="257"/>
      <c r="BQ60" s="269" t="s">
        <v>1215</v>
      </c>
      <c r="BR60" s="269" t="s">
        <v>1143</v>
      </c>
      <c r="BS60" s="267">
        <v>44981</v>
      </c>
      <c r="BT60" s="133">
        <v>100</v>
      </c>
      <c r="BU60" s="132">
        <v>44981</v>
      </c>
      <c r="BV60" s="132"/>
      <c r="BW60" s="132"/>
      <c r="BX60" s="134"/>
      <c r="BY60" s="134"/>
      <c r="BZ60" s="134"/>
      <c r="CA60" s="132"/>
      <c r="CB60" s="135"/>
      <c r="CC60" s="132"/>
      <c r="CD60" s="132"/>
      <c r="CE60" s="136"/>
      <c r="CF60" s="136"/>
      <c r="CG60" s="136"/>
      <c r="CH60" s="135"/>
      <c r="CI60" s="129"/>
      <c r="CJ60" s="132">
        <v>45007</v>
      </c>
      <c r="CK60" s="132">
        <v>45007</v>
      </c>
      <c r="CL60" s="132"/>
      <c r="CM60" s="132">
        <v>45007</v>
      </c>
      <c r="CN60" s="133">
        <v>100</v>
      </c>
      <c r="CO60" s="132">
        <v>45007</v>
      </c>
      <c r="CP60" s="132"/>
      <c r="CQ60" s="132">
        <v>45007</v>
      </c>
      <c r="CR60" s="132">
        <v>45007</v>
      </c>
      <c r="CS60" s="240"/>
      <c r="CT60" s="132">
        <v>45007</v>
      </c>
      <c r="CU60" s="133">
        <v>100</v>
      </c>
      <c r="CV60" s="132">
        <v>45007</v>
      </c>
      <c r="CW60" s="116"/>
      <c r="CX60" s="149"/>
      <c r="CY60" s="149"/>
      <c r="CZ60" s="117">
        <v>45015</v>
      </c>
      <c r="DA60" s="117">
        <v>45016</v>
      </c>
      <c r="DB60" s="117"/>
      <c r="DC60" s="117">
        <v>45016</v>
      </c>
      <c r="DD60" s="133">
        <v>100</v>
      </c>
      <c r="DE60" s="117">
        <v>45016</v>
      </c>
      <c r="DF60" s="138"/>
      <c r="DG60" s="138">
        <v>45007</v>
      </c>
      <c r="DH60" s="139" t="s">
        <v>4446</v>
      </c>
      <c r="DI60" s="117">
        <v>45034</v>
      </c>
      <c r="DJ60" s="117">
        <v>45034</v>
      </c>
      <c r="DK60" s="117">
        <v>45034</v>
      </c>
      <c r="DL60" s="117">
        <v>45034</v>
      </c>
      <c r="DM60" s="240"/>
      <c r="DN60" s="240"/>
      <c r="DO60" s="240"/>
      <c r="DP60" s="240"/>
      <c r="DQ60" s="271"/>
      <c r="DR60" s="240"/>
      <c r="DS60" s="240"/>
      <c r="DT60" s="117">
        <v>45057</v>
      </c>
      <c r="DU60" s="117"/>
      <c r="DV60" s="117"/>
      <c r="DW60" s="117"/>
      <c r="DX60" s="133"/>
      <c r="DY60" s="117"/>
      <c r="DZ60" s="240"/>
      <c r="EA60" s="117"/>
      <c r="EB60" s="117"/>
      <c r="EC60" s="240"/>
      <c r="ED60" s="117"/>
      <c r="EE60" s="240"/>
      <c r="EF60" s="117"/>
      <c r="EG60" s="240"/>
      <c r="EH60" s="117"/>
      <c r="EI60" s="117"/>
      <c r="EJ60" s="117"/>
      <c r="EK60" s="117"/>
      <c r="EL60" s="133"/>
      <c r="EM60" s="117"/>
      <c r="EN60" s="122"/>
      <c r="EO60" s="141"/>
      <c r="EP60" s="141"/>
      <c r="EQ60" s="141"/>
      <c r="ER60" s="141"/>
      <c r="ES60" s="141"/>
      <c r="ET60" s="141"/>
      <c r="EU60" s="141"/>
      <c r="EV60" s="240"/>
      <c r="EW60" s="240"/>
      <c r="EX60" s="240"/>
      <c r="EY60" s="240"/>
      <c r="EZ60" s="240"/>
      <c r="FA60" s="240"/>
      <c r="FB60" s="240"/>
      <c r="FC60" s="117">
        <v>45060</v>
      </c>
      <c r="FD60" s="117"/>
      <c r="FE60" s="117"/>
      <c r="FF60" s="117"/>
      <c r="FG60" s="133"/>
      <c r="FH60" s="133"/>
      <c r="FI60" s="117"/>
      <c r="FJ60" s="142"/>
      <c r="FK60" s="142"/>
      <c r="FL60" s="143">
        <v>243341</v>
      </c>
      <c r="FM60" s="143">
        <v>243341</v>
      </c>
      <c r="FN60" s="272" t="s">
        <v>708</v>
      </c>
      <c r="FO60" s="142"/>
      <c r="FP60" s="142"/>
      <c r="FQ60" s="143">
        <v>243341</v>
      </c>
      <c r="FR60" s="143">
        <v>243341</v>
      </c>
      <c r="FS60" s="139" t="s">
        <v>708</v>
      </c>
    </row>
    <row r="61" spans="1:175" ht="20.100000000000001" customHeight="1" x14ac:dyDescent="0.5">
      <c r="A61" s="109">
        <v>60</v>
      </c>
      <c r="B61" s="109" t="s">
        <v>674</v>
      </c>
      <c r="C61" s="109">
        <v>60</v>
      </c>
      <c r="D61" s="110" t="s">
        <v>675</v>
      </c>
      <c r="E61" s="110" t="s">
        <v>676</v>
      </c>
      <c r="F61" s="110" t="s">
        <v>1202</v>
      </c>
      <c r="G61" s="111" t="s">
        <v>74</v>
      </c>
      <c r="H61" s="110" t="s">
        <v>1295</v>
      </c>
      <c r="I61" s="110" t="s">
        <v>1296</v>
      </c>
      <c r="J61" s="110"/>
      <c r="K61" s="111" t="s">
        <v>1297</v>
      </c>
      <c r="L61" s="111" t="s">
        <v>1240</v>
      </c>
      <c r="M61" s="111"/>
      <c r="N61" s="111" t="s">
        <v>1207</v>
      </c>
      <c r="O61" s="112" t="s">
        <v>1298</v>
      </c>
      <c r="P61" s="113">
        <v>12.498946062161201</v>
      </c>
      <c r="Q61" s="113">
        <v>102.266612735967</v>
      </c>
      <c r="R61" s="114" t="s">
        <v>1299</v>
      </c>
      <c r="S61" s="114" t="s">
        <v>490</v>
      </c>
      <c r="T61" s="115"/>
      <c r="U61" s="115"/>
      <c r="V61" s="115"/>
      <c r="W61" s="115" t="s">
        <v>1300</v>
      </c>
      <c r="X61" s="115"/>
      <c r="Y61" s="115"/>
      <c r="Z61" s="181"/>
      <c r="AA61" s="181"/>
      <c r="AB61" s="115"/>
      <c r="AC61" s="211"/>
      <c r="AD61" s="166" t="s">
        <v>1211</v>
      </c>
      <c r="AE61" s="266" t="s">
        <v>1212</v>
      </c>
      <c r="AF61" s="267">
        <v>44981</v>
      </c>
      <c r="AG61" s="132">
        <v>44980</v>
      </c>
      <c r="AH61" s="118" t="s">
        <v>691</v>
      </c>
      <c r="AI61" s="118" t="s">
        <v>692</v>
      </c>
      <c r="AJ61" s="145">
        <v>7.2</v>
      </c>
      <c r="AK61" s="146">
        <v>9</v>
      </c>
      <c r="AL61" s="146">
        <v>4.2</v>
      </c>
      <c r="AM61" s="146">
        <v>64.8</v>
      </c>
      <c r="AN61" s="147">
        <v>1</v>
      </c>
      <c r="AO61" s="147">
        <v>2</v>
      </c>
      <c r="AP61" s="116" t="s">
        <v>1301</v>
      </c>
      <c r="AQ61" s="147" t="s">
        <v>1226</v>
      </c>
      <c r="AR61" s="147">
        <v>1</v>
      </c>
      <c r="AS61" s="149"/>
      <c r="AT61" s="122"/>
      <c r="AU61" s="142"/>
      <c r="AV61" s="149"/>
      <c r="AW61" s="150"/>
      <c r="AX61" s="149"/>
      <c r="AY61" s="149"/>
      <c r="AZ61" s="149"/>
      <c r="BA61" s="149"/>
      <c r="BB61" s="149"/>
      <c r="BC61" s="149"/>
      <c r="BD61" s="150" t="s">
        <v>698</v>
      </c>
      <c r="BE61" s="150"/>
      <c r="BF61" s="150"/>
      <c r="BG61" s="151" t="s">
        <v>699</v>
      </c>
      <c r="BH61" s="151" t="s">
        <v>700</v>
      </c>
      <c r="BI61" s="151" t="s">
        <v>701</v>
      </c>
      <c r="BJ61" s="152"/>
      <c r="BK61" s="152"/>
      <c r="BL61" s="153"/>
      <c r="BM61" s="154"/>
      <c r="BN61" s="155" t="s">
        <v>1298</v>
      </c>
      <c r="BO61" s="196" t="s">
        <v>1298</v>
      </c>
      <c r="BP61" s="196"/>
      <c r="BQ61" s="269" t="s">
        <v>1215</v>
      </c>
      <c r="BR61" s="269" t="s">
        <v>1143</v>
      </c>
      <c r="BS61" s="267">
        <v>44981</v>
      </c>
      <c r="BT61" s="133">
        <v>100</v>
      </c>
      <c r="BU61" s="132">
        <v>44980</v>
      </c>
      <c r="BV61" s="132"/>
      <c r="BW61" s="132"/>
      <c r="BX61" s="134"/>
      <c r="BY61" s="134"/>
      <c r="BZ61" s="134"/>
      <c r="CA61" s="132"/>
      <c r="CB61" s="135"/>
      <c r="CC61" s="132"/>
      <c r="CD61" s="132"/>
      <c r="CE61" s="136"/>
      <c r="CF61" s="136"/>
      <c r="CG61" s="136"/>
      <c r="CH61" s="135"/>
      <c r="CI61" s="129"/>
      <c r="CJ61" s="132">
        <v>45014</v>
      </c>
      <c r="CK61" s="132">
        <v>45014</v>
      </c>
      <c r="CL61" s="132"/>
      <c r="CM61" s="132">
        <v>45014</v>
      </c>
      <c r="CN61" s="133">
        <v>100</v>
      </c>
      <c r="CO61" s="132">
        <v>45014</v>
      </c>
      <c r="CP61" s="132"/>
      <c r="CQ61" s="132">
        <v>45014</v>
      </c>
      <c r="CR61" s="132">
        <v>45014</v>
      </c>
      <c r="CS61" s="132"/>
      <c r="CT61" s="132">
        <v>45015</v>
      </c>
      <c r="CU61" s="133">
        <v>100</v>
      </c>
      <c r="CV61" s="117">
        <v>45016</v>
      </c>
      <c r="CW61" s="129"/>
      <c r="CX61" s="149"/>
      <c r="CY61" s="149"/>
      <c r="CZ61" s="222">
        <v>45016</v>
      </c>
      <c r="DA61" s="117">
        <v>45020</v>
      </c>
      <c r="DB61" s="117"/>
      <c r="DC61" s="117">
        <v>45020</v>
      </c>
      <c r="DD61" s="133">
        <v>100</v>
      </c>
      <c r="DE61" s="117">
        <v>45022</v>
      </c>
      <c r="DF61" s="138"/>
      <c r="DG61" s="138">
        <v>45007</v>
      </c>
      <c r="DH61" s="139" t="s">
        <v>4446</v>
      </c>
      <c r="DI61" s="117">
        <v>45020</v>
      </c>
      <c r="DJ61" s="117">
        <v>45020</v>
      </c>
      <c r="DK61" s="117">
        <v>45020</v>
      </c>
      <c r="DL61" s="117">
        <v>45020</v>
      </c>
      <c r="DM61" s="240"/>
      <c r="DN61" s="240"/>
      <c r="DO61" s="240"/>
      <c r="DP61" s="240"/>
      <c r="DQ61" s="271"/>
      <c r="DR61" s="240"/>
      <c r="DS61" s="240"/>
      <c r="DT61" s="117">
        <v>45059</v>
      </c>
      <c r="DU61" s="117"/>
      <c r="DV61" s="117"/>
      <c r="DW61" s="117"/>
      <c r="DX61" s="133"/>
      <c r="DY61" s="117"/>
      <c r="DZ61" s="240"/>
      <c r="EA61" s="117">
        <v>45044</v>
      </c>
      <c r="EB61" s="117">
        <v>45044</v>
      </c>
      <c r="EC61" s="240"/>
      <c r="ED61" s="117">
        <v>45044</v>
      </c>
      <c r="EE61" s="116">
        <v>100</v>
      </c>
      <c r="EF61" s="117">
        <v>45044</v>
      </c>
      <c r="EG61" s="240" t="s">
        <v>4457</v>
      </c>
      <c r="EH61" s="117"/>
      <c r="EI61" s="117"/>
      <c r="EJ61" s="117"/>
      <c r="EK61" s="117"/>
      <c r="EL61" s="133"/>
      <c r="EM61" s="117"/>
      <c r="EN61" s="122"/>
      <c r="EO61" s="141"/>
      <c r="EP61" s="141"/>
      <c r="EQ61" s="141"/>
      <c r="ER61" s="141"/>
      <c r="ES61" s="141"/>
      <c r="ET61" s="141"/>
      <c r="EU61" s="141"/>
      <c r="EV61" s="240"/>
      <c r="EW61" s="240"/>
      <c r="EX61" s="240"/>
      <c r="EY61" s="240"/>
      <c r="EZ61" s="240"/>
      <c r="FA61" s="240"/>
      <c r="FB61" s="240"/>
      <c r="FC61" s="117">
        <v>45057</v>
      </c>
      <c r="FD61" s="117"/>
      <c r="FE61" s="117"/>
      <c r="FF61" s="117"/>
      <c r="FG61" s="133"/>
      <c r="FH61" s="133"/>
      <c r="FI61" s="117"/>
      <c r="FJ61" s="142"/>
      <c r="FK61" s="142"/>
      <c r="FL61" s="143">
        <v>243347</v>
      </c>
      <c r="FM61" s="143">
        <v>243347</v>
      </c>
      <c r="FN61" s="139" t="s">
        <v>708</v>
      </c>
      <c r="FO61" s="142"/>
      <c r="FP61" s="142"/>
      <c r="FQ61" s="143">
        <v>243347</v>
      </c>
      <c r="FR61" s="143">
        <v>243347</v>
      </c>
      <c r="FS61" s="139" t="s">
        <v>708</v>
      </c>
    </row>
    <row r="62" spans="1:175" ht="20.100000000000001" customHeight="1" x14ac:dyDescent="0.5">
      <c r="A62" s="109">
        <v>61</v>
      </c>
      <c r="B62" s="109" t="s">
        <v>674</v>
      </c>
      <c r="C62" s="109">
        <v>61</v>
      </c>
      <c r="D62" s="110" t="s">
        <v>675</v>
      </c>
      <c r="E62" s="110" t="s">
        <v>676</v>
      </c>
      <c r="F62" s="110" t="s">
        <v>1302</v>
      </c>
      <c r="G62" s="111" t="s">
        <v>59</v>
      </c>
      <c r="H62" s="110" t="s">
        <v>1303</v>
      </c>
      <c r="I62" s="110" t="s">
        <v>1303</v>
      </c>
      <c r="J62" s="110"/>
      <c r="K62" s="111" t="s">
        <v>1304</v>
      </c>
      <c r="L62" s="111" t="s">
        <v>1305</v>
      </c>
      <c r="M62" s="111"/>
      <c r="N62" s="111" t="s">
        <v>1306</v>
      </c>
      <c r="O62" s="111" t="s">
        <v>1307</v>
      </c>
      <c r="P62" s="113">
        <v>13.79129969033</v>
      </c>
      <c r="Q62" s="113">
        <v>101.157563025301</v>
      </c>
      <c r="R62" s="114" t="s">
        <v>1308</v>
      </c>
      <c r="S62" s="114" t="s">
        <v>1309</v>
      </c>
      <c r="T62" s="115" t="s">
        <v>1310</v>
      </c>
      <c r="U62" s="115" t="s">
        <v>1311</v>
      </c>
      <c r="V62" s="115"/>
      <c r="W62" s="115" t="s">
        <v>1312</v>
      </c>
      <c r="X62" s="115"/>
      <c r="Y62" s="115"/>
      <c r="Z62" s="181"/>
      <c r="AA62" s="181"/>
      <c r="AB62" s="115"/>
      <c r="AC62" s="211"/>
      <c r="AD62" s="166" t="s">
        <v>1313</v>
      </c>
      <c r="AE62" s="166" t="s">
        <v>1314</v>
      </c>
      <c r="AF62" s="117">
        <v>44984</v>
      </c>
      <c r="AG62" s="132">
        <v>44980</v>
      </c>
      <c r="AH62" s="118" t="s">
        <v>691</v>
      </c>
      <c r="AI62" s="118" t="s">
        <v>692</v>
      </c>
      <c r="AJ62" s="145">
        <v>6</v>
      </c>
      <c r="AK62" s="146">
        <v>9</v>
      </c>
      <c r="AL62" s="146">
        <v>3</v>
      </c>
      <c r="AM62" s="146">
        <v>54</v>
      </c>
      <c r="AN62" s="147">
        <v>2</v>
      </c>
      <c r="AO62" s="147">
        <v>2</v>
      </c>
      <c r="AP62" s="116" t="s">
        <v>1315</v>
      </c>
      <c r="AQ62" s="147"/>
      <c r="AR62" s="149"/>
      <c r="AS62" s="149"/>
      <c r="AT62" s="122">
        <v>44981</v>
      </c>
      <c r="AU62" s="148" t="s">
        <v>1316</v>
      </c>
      <c r="AV62" s="149" t="s">
        <v>696</v>
      </c>
      <c r="AW62" s="150"/>
      <c r="AX62" s="149"/>
      <c r="AY62" s="149"/>
      <c r="AZ62" s="149"/>
      <c r="BA62" s="147" t="s">
        <v>697</v>
      </c>
      <c r="BB62" s="147" t="s">
        <v>697</v>
      </c>
      <c r="BC62" s="149"/>
      <c r="BD62" s="150" t="s">
        <v>698</v>
      </c>
      <c r="BE62" s="150"/>
      <c r="BF62" s="150"/>
      <c r="BG62" s="151" t="s">
        <v>699</v>
      </c>
      <c r="BH62" s="151" t="s">
        <v>700</v>
      </c>
      <c r="BI62" s="151" t="s">
        <v>701</v>
      </c>
      <c r="BJ62" s="152"/>
      <c r="BK62" s="152"/>
      <c r="BL62" s="153"/>
      <c r="BM62" s="154"/>
      <c r="BN62" s="155" t="s">
        <v>1307</v>
      </c>
      <c r="BO62" s="130" t="s">
        <v>1307</v>
      </c>
      <c r="BP62" s="130"/>
      <c r="BQ62" s="116" t="s">
        <v>704</v>
      </c>
      <c r="BR62" s="116" t="s">
        <v>705</v>
      </c>
      <c r="BS62" s="132">
        <v>44980</v>
      </c>
      <c r="BT62" s="133">
        <v>100</v>
      </c>
      <c r="BU62" s="132">
        <v>44980</v>
      </c>
      <c r="BV62" s="132"/>
      <c r="BW62" s="132"/>
      <c r="BX62" s="134"/>
      <c r="BY62" s="134"/>
      <c r="BZ62" s="134"/>
      <c r="CA62" s="132"/>
      <c r="CB62" s="135"/>
      <c r="CC62" s="132"/>
      <c r="CD62" s="132"/>
      <c r="CE62" s="136"/>
      <c r="CF62" s="136"/>
      <c r="CG62" s="136"/>
      <c r="CH62" s="135"/>
      <c r="CI62" s="129" t="s">
        <v>701</v>
      </c>
      <c r="CJ62" s="117">
        <v>44992</v>
      </c>
      <c r="CK62" s="117">
        <v>44992</v>
      </c>
      <c r="CL62" s="117"/>
      <c r="CM62" s="117">
        <v>44992</v>
      </c>
      <c r="CN62" s="133">
        <v>100</v>
      </c>
      <c r="CO62" s="117">
        <v>44992</v>
      </c>
      <c r="CP62" s="117"/>
      <c r="CQ62" s="137" t="s">
        <v>706</v>
      </c>
      <c r="CR62" s="132"/>
      <c r="CS62" s="117"/>
      <c r="CT62" s="132"/>
      <c r="CU62" s="133"/>
      <c r="CV62" s="137" t="s">
        <v>4382</v>
      </c>
      <c r="CW62" s="117" t="s">
        <v>868</v>
      </c>
      <c r="CX62" s="147"/>
      <c r="CY62" s="149"/>
      <c r="CZ62" s="117">
        <v>44992</v>
      </c>
      <c r="DA62" s="117">
        <v>44992</v>
      </c>
      <c r="DB62" s="117"/>
      <c r="DC62" s="117">
        <v>44992</v>
      </c>
      <c r="DD62" s="133">
        <v>100</v>
      </c>
      <c r="DE62" s="117">
        <v>44992</v>
      </c>
      <c r="DF62" s="138"/>
      <c r="DG62" s="138">
        <v>45007</v>
      </c>
      <c r="DH62" s="139" t="s">
        <v>4446</v>
      </c>
      <c r="DI62" s="117">
        <v>45023</v>
      </c>
      <c r="DJ62" s="117">
        <v>45023</v>
      </c>
      <c r="DK62" s="117">
        <v>45023</v>
      </c>
      <c r="DL62" s="117">
        <v>45023</v>
      </c>
      <c r="DM62" s="117"/>
      <c r="DN62" s="117"/>
      <c r="DO62" s="117"/>
      <c r="DP62" s="117"/>
      <c r="DQ62" s="140"/>
      <c r="DR62" s="117"/>
      <c r="DS62" s="117"/>
      <c r="DT62" s="117"/>
      <c r="DU62" s="117"/>
      <c r="DV62" s="117"/>
      <c r="DW62" s="117"/>
      <c r="DX62" s="133"/>
      <c r="DY62" s="117"/>
      <c r="DZ62" s="117"/>
      <c r="EA62" s="117">
        <v>45038</v>
      </c>
      <c r="EB62" s="117">
        <v>45038</v>
      </c>
      <c r="EC62" s="117"/>
      <c r="ED62" s="117">
        <v>45038</v>
      </c>
      <c r="EE62" s="116">
        <v>100</v>
      </c>
      <c r="EF62" s="117">
        <v>45038</v>
      </c>
      <c r="EG62" s="117" t="s">
        <v>4458</v>
      </c>
      <c r="EH62" s="117">
        <v>45049</v>
      </c>
      <c r="EI62" s="117">
        <v>45049</v>
      </c>
      <c r="EJ62" s="117">
        <v>45049</v>
      </c>
      <c r="EK62" s="117">
        <v>45050</v>
      </c>
      <c r="EL62" s="116">
        <v>60</v>
      </c>
      <c r="EM62" s="117"/>
      <c r="EN62" s="122" t="s">
        <v>4458</v>
      </c>
      <c r="EO62" s="141"/>
      <c r="EP62" s="141"/>
      <c r="EQ62" s="141"/>
      <c r="ER62" s="141"/>
      <c r="ES62" s="141"/>
      <c r="ET62" s="141"/>
      <c r="EU62" s="141"/>
      <c r="EV62" s="117"/>
      <c r="EW62" s="117"/>
      <c r="EX62" s="117"/>
      <c r="EY62" s="117"/>
      <c r="EZ62" s="117"/>
      <c r="FA62" s="117"/>
      <c r="FB62" s="117"/>
      <c r="FC62" s="117"/>
      <c r="FD62" s="117"/>
      <c r="FE62" s="117"/>
      <c r="FF62" s="117"/>
      <c r="FG62" s="133"/>
      <c r="FH62" s="133"/>
      <c r="FI62" s="117"/>
      <c r="FJ62" s="142"/>
      <c r="FK62" s="142"/>
      <c r="FL62" s="143">
        <v>243350</v>
      </c>
      <c r="FM62" s="143">
        <v>243350</v>
      </c>
      <c r="FN62" s="139" t="s">
        <v>708</v>
      </c>
      <c r="FO62" s="142"/>
      <c r="FP62" s="142"/>
      <c r="FQ62" s="143">
        <v>243350</v>
      </c>
      <c r="FR62" s="143">
        <v>243350</v>
      </c>
      <c r="FS62" s="139" t="s">
        <v>708</v>
      </c>
    </row>
    <row r="63" spans="1:175" ht="20.100000000000001" customHeight="1" x14ac:dyDescent="0.5">
      <c r="A63" s="109">
        <v>62</v>
      </c>
      <c r="B63" s="109" t="s">
        <v>674</v>
      </c>
      <c r="C63" s="109">
        <v>62</v>
      </c>
      <c r="D63" s="110" t="s">
        <v>675</v>
      </c>
      <c r="E63" s="110" t="s">
        <v>676</v>
      </c>
      <c r="F63" s="110" t="s">
        <v>1302</v>
      </c>
      <c r="G63" s="111" t="s">
        <v>59</v>
      </c>
      <c r="H63" s="110" t="s">
        <v>1303</v>
      </c>
      <c r="I63" s="110" t="s">
        <v>1317</v>
      </c>
      <c r="J63" s="110"/>
      <c r="K63" s="111" t="s">
        <v>1318</v>
      </c>
      <c r="L63" s="111" t="s">
        <v>1305</v>
      </c>
      <c r="M63" s="111"/>
      <c r="N63" s="111" t="s">
        <v>1306</v>
      </c>
      <c r="O63" s="111" t="s">
        <v>1319</v>
      </c>
      <c r="P63" s="113">
        <v>13.770022613219099</v>
      </c>
      <c r="Q63" s="113">
        <v>101.13185901180699</v>
      </c>
      <c r="R63" s="114" t="s">
        <v>1320</v>
      </c>
      <c r="S63" s="114" t="s">
        <v>1321</v>
      </c>
      <c r="T63" s="115" t="s">
        <v>1322</v>
      </c>
      <c r="U63" s="115" t="s">
        <v>1323</v>
      </c>
      <c r="V63" s="115"/>
      <c r="W63" s="115" t="s">
        <v>1321</v>
      </c>
      <c r="X63" s="115"/>
      <c r="Y63" s="115"/>
      <c r="Z63" s="181"/>
      <c r="AA63" s="181"/>
      <c r="AB63" s="115"/>
      <c r="AC63" s="211"/>
      <c r="AD63" s="166" t="s">
        <v>1313</v>
      </c>
      <c r="AE63" s="166" t="s">
        <v>1314</v>
      </c>
      <c r="AF63" s="117">
        <v>44984</v>
      </c>
      <c r="AG63" s="132">
        <v>44980</v>
      </c>
      <c r="AH63" s="118" t="s">
        <v>691</v>
      </c>
      <c r="AI63" s="118" t="s">
        <v>692</v>
      </c>
      <c r="AJ63" s="145">
        <v>6</v>
      </c>
      <c r="AK63" s="146">
        <v>9</v>
      </c>
      <c r="AL63" s="146">
        <v>3.5</v>
      </c>
      <c r="AM63" s="146">
        <v>54</v>
      </c>
      <c r="AN63" s="147">
        <v>1</v>
      </c>
      <c r="AO63" s="147">
        <v>1</v>
      </c>
      <c r="AP63" s="116" t="s">
        <v>1324</v>
      </c>
      <c r="AQ63" s="147" t="s">
        <v>848</v>
      </c>
      <c r="AR63" s="147">
        <v>1</v>
      </c>
      <c r="AS63" s="149"/>
      <c r="AT63" s="122">
        <v>44981</v>
      </c>
      <c r="AU63" s="142"/>
      <c r="AV63" s="149" t="s">
        <v>696</v>
      </c>
      <c r="AW63" s="150" t="s">
        <v>1325</v>
      </c>
      <c r="AX63" s="149"/>
      <c r="AY63" s="147" t="s">
        <v>1326</v>
      </c>
      <c r="AZ63" s="149"/>
      <c r="BA63" s="149"/>
      <c r="BB63" s="149"/>
      <c r="BC63" s="149"/>
      <c r="BD63" s="150" t="s">
        <v>698</v>
      </c>
      <c r="BE63" s="150"/>
      <c r="BF63" s="150"/>
      <c r="BG63" s="151" t="s">
        <v>699</v>
      </c>
      <c r="BH63" s="151" t="s">
        <v>700</v>
      </c>
      <c r="BI63" s="151" t="s">
        <v>701</v>
      </c>
      <c r="BJ63" s="152"/>
      <c r="BK63" s="152"/>
      <c r="BL63" s="153"/>
      <c r="BM63" s="154"/>
      <c r="BN63" s="155" t="s">
        <v>1327</v>
      </c>
      <c r="BO63" s="130" t="s">
        <v>1319</v>
      </c>
      <c r="BP63" s="130"/>
      <c r="BQ63" s="116" t="s">
        <v>704</v>
      </c>
      <c r="BR63" s="116" t="s">
        <v>705</v>
      </c>
      <c r="BS63" s="132">
        <v>44980</v>
      </c>
      <c r="BT63" s="133">
        <v>100</v>
      </c>
      <c r="BU63" s="132">
        <v>44980</v>
      </c>
      <c r="BV63" s="132"/>
      <c r="BW63" s="132"/>
      <c r="BX63" s="134"/>
      <c r="BY63" s="134"/>
      <c r="BZ63" s="134"/>
      <c r="CA63" s="132"/>
      <c r="CB63" s="135"/>
      <c r="CC63" s="132"/>
      <c r="CD63" s="132"/>
      <c r="CE63" s="136"/>
      <c r="CF63" s="136"/>
      <c r="CG63" s="136"/>
      <c r="CH63" s="135"/>
      <c r="CI63" s="129" t="s">
        <v>701</v>
      </c>
      <c r="CJ63" s="117">
        <v>44992</v>
      </c>
      <c r="CK63" s="117">
        <v>44992</v>
      </c>
      <c r="CL63" s="117"/>
      <c r="CM63" s="117">
        <v>44992</v>
      </c>
      <c r="CN63" s="133">
        <v>100</v>
      </c>
      <c r="CO63" s="117">
        <v>44992</v>
      </c>
      <c r="CP63" s="117"/>
      <c r="CQ63" s="132"/>
      <c r="CR63" s="132"/>
      <c r="CS63" s="117"/>
      <c r="CT63" s="132"/>
      <c r="CU63" s="133"/>
      <c r="CV63" s="117"/>
      <c r="CW63" s="117" t="s">
        <v>727</v>
      </c>
      <c r="CX63" s="147"/>
      <c r="CY63" s="149" t="s">
        <v>1326</v>
      </c>
      <c r="CZ63" s="117">
        <v>44992</v>
      </c>
      <c r="DA63" s="117">
        <v>44993</v>
      </c>
      <c r="DB63" s="117"/>
      <c r="DC63" s="117">
        <v>44993</v>
      </c>
      <c r="DD63" s="133">
        <v>100</v>
      </c>
      <c r="DE63" s="117">
        <v>44993</v>
      </c>
      <c r="DF63" s="138"/>
      <c r="DG63" s="138">
        <v>45007</v>
      </c>
      <c r="DH63" s="139" t="s">
        <v>4446</v>
      </c>
      <c r="DI63" s="117">
        <v>45022</v>
      </c>
      <c r="DJ63" s="117">
        <v>45022</v>
      </c>
      <c r="DK63" s="117">
        <v>45022</v>
      </c>
      <c r="DL63" s="117">
        <v>45022</v>
      </c>
      <c r="DM63" s="117"/>
      <c r="DN63" s="117"/>
      <c r="DO63" s="117"/>
      <c r="DP63" s="117"/>
      <c r="DQ63" s="140"/>
      <c r="DR63" s="117"/>
      <c r="DS63" s="117"/>
      <c r="DT63" s="117"/>
      <c r="DU63" s="117"/>
      <c r="DV63" s="117"/>
      <c r="DW63" s="117"/>
      <c r="DX63" s="133"/>
      <c r="DY63" s="117"/>
      <c r="DZ63" s="117"/>
      <c r="EA63" s="117">
        <v>45035</v>
      </c>
      <c r="EB63" s="117">
        <v>45035</v>
      </c>
      <c r="EC63" s="117"/>
      <c r="ED63" s="117">
        <v>45035</v>
      </c>
      <c r="EE63" s="116">
        <v>100</v>
      </c>
      <c r="EF63" s="117">
        <v>45035</v>
      </c>
      <c r="EG63" s="117" t="s">
        <v>4459</v>
      </c>
      <c r="EH63" s="117"/>
      <c r="EI63" s="117"/>
      <c r="EJ63" s="117"/>
      <c r="EK63" s="117"/>
      <c r="EL63" s="133"/>
      <c r="EM63" s="117"/>
      <c r="EN63" s="122"/>
      <c r="EO63" s="141"/>
      <c r="EP63" s="141"/>
      <c r="EQ63" s="141"/>
      <c r="ER63" s="141"/>
      <c r="ES63" s="141"/>
      <c r="ET63" s="141"/>
      <c r="EU63" s="141"/>
      <c r="EV63" s="117"/>
      <c r="EW63" s="117"/>
      <c r="EX63" s="117"/>
      <c r="EY63" s="117"/>
      <c r="EZ63" s="117"/>
      <c r="FA63" s="117"/>
      <c r="FB63" s="117"/>
      <c r="FC63" s="117"/>
      <c r="FD63" s="117"/>
      <c r="FE63" s="117"/>
      <c r="FF63" s="117"/>
      <c r="FG63" s="133"/>
      <c r="FH63" s="133"/>
      <c r="FI63" s="117"/>
      <c r="FJ63" s="142"/>
      <c r="FK63" s="142"/>
      <c r="FL63" s="143">
        <v>243354</v>
      </c>
      <c r="FM63" s="143">
        <v>243354</v>
      </c>
      <c r="FN63" s="139" t="s">
        <v>708</v>
      </c>
      <c r="FO63" s="142"/>
      <c r="FP63" s="142"/>
      <c r="FQ63" s="143">
        <v>243354</v>
      </c>
      <c r="FR63" s="143">
        <v>243354</v>
      </c>
      <c r="FS63" s="139" t="s">
        <v>708</v>
      </c>
    </row>
    <row r="64" spans="1:175" ht="20.100000000000001" customHeight="1" x14ac:dyDescent="0.5">
      <c r="A64" s="109">
        <v>63</v>
      </c>
      <c r="B64" s="109" t="s">
        <v>674</v>
      </c>
      <c r="C64" s="109">
        <v>63</v>
      </c>
      <c r="D64" s="110" t="s">
        <v>675</v>
      </c>
      <c r="E64" s="110" t="s">
        <v>676</v>
      </c>
      <c r="F64" s="110" t="s">
        <v>1302</v>
      </c>
      <c r="G64" s="111" t="s">
        <v>59</v>
      </c>
      <c r="H64" s="110" t="s">
        <v>1328</v>
      </c>
      <c r="I64" s="110" t="s">
        <v>1329</v>
      </c>
      <c r="J64" s="110"/>
      <c r="K64" s="111" t="s">
        <v>1330</v>
      </c>
      <c r="L64" s="111" t="s">
        <v>1331</v>
      </c>
      <c r="M64" s="111" t="s">
        <v>912</v>
      </c>
      <c r="N64" s="111" t="s">
        <v>1306</v>
      </c>
      <c r="O64" s="111" t="s">
        <v>1332</v>
      </c>
      <c r="P64" s="113">
        <v>13.9190531168195</v>
      </c>
      <c r="Q64" s="113">
        <v>100.932397788147</v>
      </c>
      <c r="R64" s="114" t="s">
        <v>1333</v>
      </c>
      <c r="S64" s="114" t="s">
        <v>1334</v>
      </c>
      <c r="T64" s="115" t="s">
        <v>1335</v>
      </c>
      <c r="U64" s="115" t="s">
        <v>1336</v>
      </c>
      <c r="V64" s="115"/>
      <c r="W64" s="115" t="s">
        <v>1337</v>
      </c>
      <c r="X64" s="115"/>
      <c r="Y64" s="115"/>
      <c r="Z64" s="181"/>
      <c r="AA64" s="181"/>
      <c r="AB64" s="115"/>
      <c r="AC64" s="211"/>
      <c r="AD64" s="276" t="s">
        <v>1338</v>
      </c>
      <c r="AE64" s="121" t="s">
        <v>1339</v>
      </c>
      <c r="AF64" s="117" t="s">
        <v>690</v>
      </c>
      <c r="AG64" s="117">
        <v>44967</v>
      </c>
      <c r="AH64" s="277" t="s">
        <v>691</v>
      </c>
      <c r="AI64" s="277" t="s">
        <v>692</v>
      </c>
      <c r="AJ64" s="145">
        <v>6.1</v>
      </c>
      <c r="AK64" s="146">
        <v>8.5</v>
      </c>
      <c r="AL64" s="146">
        <v>3.2</v>
      </c>
      <c r="AM64" s="146">
        <v>51.849999999999994</v>
      </c>
      <c r="AN64" s="147">
        <v>1</v>
      </c>
      <c r="AO64" s="147">
        <v>2</v>
      </c>
      <c r="AP64" s="116" t="s">
        <v>777</v>
      </c>
      <c r="AQ64" s="147" t="s">
        <v>848</v>
      </c>
      <c r="AR64" s="147">
        <v>1</v>
      </c>
      <c r="AS64" s="149"/>
      <c r="AT64" s="122">
        <v>44981</v>
      </c>
      <c r="AU64" s="142"/>
      <c r="AV64" s="149" t="s">
        <v>725</v>
      </c>
      <c r="AW64" s="150" t="s">
        <v>753</v>
      </c>
      <c r="AX64" s="147"/>
      <c r="AY64" s="147"/>
      <c r="AZ64" s="147"/>
      <c r="BA64" s="147"/>
      <c r="BB64" s="147"/>
      <c r="BC64" s="147"/>
      <c r="BD64" s="150"/>
      <c r="BE64" s="150" t="s">
        <v>1340</v>
      </c>
      <c r="BF64" s="158">
        <v>1</v>
      </c>
      <c r="BG64" s="151" t="s">
        <v>699</v>
      </c>
      <c r="BH64" s="151" t="s">
        <v>700</v>
      </c>
      <c r="BI64" s="151" t="s">
        <v>701</v>
      </c>
      <c r="BJ64" s="152"/>
      <c r="BK64" s="152"/>
      <c r="BL64" s="153"/>
      <c r="BM64" s="154"/>
      <c r="BN64" s="155" t="s">
        <v>1332</v>
      </c>
      <c r="BO64" s="130" t="s">
        <v>1332</v>
      </c>
      <c r="BP64" s="130"/>
      <c r="BQ64" s="116" t="s">
        <v>704</v>
      </c>
      <c r="BR64" s="116" t="s">
        <v>705</v>
      </c>
      <c r="BS64" s="132">
        <v>44967</v>
      </c>
      <c r="BT64" s="133">
        <v>100</v>
      </c>
      <c r="BU64" s="132">
        <v>44967</v>
      </c>
      <c r="BV64" s="132"/>
      <c r="BW64" s="132"/>
      <c r="BX64" s="134"/>
      <c r="BY64" s="134"/>
      <c r="BZ64" s="134"/>
      <c r="CA64" s="132"/>
      <c r="CB64" s="135"/>
      <c r="CC64" s="132"/>
      <c r="CD64" s="132"/>
      <c r="CE64" s="136"/>
      <c r="CF64" s="136"/>
      <c r="CG64" s="136"/>
      <c r="CH64" s="135"/>
      <c r="CI64" s="129" t="s">
        <v>701</v>
      </c>
      <c r="CJ64" s="132">
        <v>45021</v>
      </c>
      <c r="CK64" s="132">
        <v>45021</v>
      </c>
      <c r="CL64" s="132"/>
      <c r="CM64" s="132">
        <v>45021</v>
      </c>
      <c r="CN64" s="133">
        <v>100</v>
      </c>
      <c r="CO64" s="132">
        <v>45021</v>
      </c>
      <c r="CP64" s="132"/>
      <c r="CQ64" s="132">
        <v>45027</v>
      </c>
      <c r="CR64" s="132">
        <v>45027</v>
      </c>
      <c r="CS64" s="117"/>
      <c r="CT64" s="132">
        <v>45027</v>
      </c>
      <c r="CU64" s="133">
        <v>100</v>
      </c>
      <c r="CV64" s="132">
        <v>45027</v>
      </c>
      <c r="CW64" s="117"/>
      <c r="CX64" s="147"/>
      <c r="CY64" s="149"/>
      <c r="CZ64" s="169">
        <v>45021</v>
      </c>
      <c r="DA64" s="117">
        <v>45021</v>
      </c>
      <c r="DB64" s="117"/>
      <c r="DC64" s="117">
        <v>45021</v>
      </c>
      <c r="DD64" s="133">
        <v>100</v>
      </c>
      <c r="DE64" s="117">
        <v>45021</v>
      </c>
      <c r="DF64" s="138"/>
      <c r="DG64" s="138">
        <v>45019</v>
      </c>
      <c r="DH64" s="139" t="s">
        <v>4413</v>
      </c>
      <c r="DI64" s="117">
        <v>45040</v>
      </c>
      <c r="DJ64" s="117">
        <v>45040</v>
      </c>
      <c r="DK64" s="117">
        <v>45040</v>
      </c>
      <c r="DL64" s="117">
        <v>45040</v>
      </c>
      <c r="DM64" s="117">
        <v>45034</v>
      </c>
      <c r="DN64" s="117">
        <v>45034</v>
      </c>
      <c r="DO64" s="117"/>
      <c r="DP64" s="117">
        <v>45034</v>
      </c>
      <c r="DQ64" s="133">
        <v>100</v>
      </c>
      <c r="DR64" s="117">
        <v>45034</v>
      </c>
      <c r="DS64" s="117"/>
      <c r="DT64" s="117">
        <v>45034</v>
      </c>
      <c r="DU64" s="117">
        <v>45034</v>
      </c>
      <c r="DV64" s="117"/>
      <c r="DW64" s="117">
        <v>45034</v>
      </c>
      <c r="DX64" s="133">
        <v>100</v>
      </c>
      <c r="DY64" s="117">
        <v>45034</v>
      </c>
      <c r="DZ64" s="117"/>
      <c r="EA64" s="117">
        <v>45034</v>
      </c>
      <c r="EB64" s="117">
        <v>45034</v>
      </c>
      <c r="EC64" s="117"/>
      <c r="ED64" s="117">
        <v>45034</v>
      </c>
      <c r="EE64" s="116">
        <v>100</v>
      </c>
      <c r="EF64" s="117">
        <v>45034</v>
      </c>
      <c r="EG64" s="117" t="s">
        <v>780</v>
      </c>
      <c r="EH64" s="117">
        <v>45034</v>
      </c>
      <c r="EI64" s="117">
        <v>45034</v>
      </c>
      <c r="EJ64" s="117">
        <v>45034</v>
      </c>
      <c r="EK64" s="117">
        <v>45035</v>
      </c>
      <c r="EL64" s="116">
        <v>60</v>
      </c>
      <c r="EM64" s="117"/>
      <c r="EN64" s="122" t="s">
        <v>780</v>
      </c>
      <c r="EO64" s="141"/>
      <c r="EP64" s="141"/>
      <c r="EQ64" s="141"/>
      <c r="ER64" s="141"/>
      <c r="ES64" s="141"/>
      <c r="ET64" s="141"/>
      <c r="EU64" s="141"/>
      <c r="EV64" s="117"/>
      <c r="EW64" s="117"/>
      <c r="EX64" s="117"/>
      <c r="EY64" s="117"/>
      <c r="EZ64" s="117"/>
      <c r="FA64" s="117"/>
      <c r="FB64" s="117"/>
      <c r="FC64" s="117">
        <v>45050</v>
      </c>
      <c r="FD64" s="117">
        <v>45050</v>
      </c>
      <c r="FE64" s="117">
        <v>45050</v>
      </c>
      <c r="FF64" s="117">
        <v>45021</v>
      </c>
      <c r="FG64" s="133">
        <v>70</v>
      </c>
      <c r="FH64" s="133"/>
      <c r="FI64" s="117"/>
      <c r="FJ64" s="142"/>
      <c r="FK64" s="142"/>
      <c r="FL64" s="143">
        <v>243347</v>
      </c>
      <c r="FM64" s="143">
        <v>243347</v>
      </c>
      <c r="FN64" s="139" t="s">
        <v>708</v>
      </c>
      <c r="FO64" s="142"/>
      <c r="FP64" s="142"/>
      <c r="FQ64" s="143">
        <v>243347</v>
      </c>
      <c r="FR64" s="143">
        <v>243347</v>
      </c>
      <c r="FS64" s="139" t="s">
        <v>708</v>
      </c>
    </row>
    <row r="65" spans="1:175" ht="20.100000000000001" customHeight="1" x14ac:dyDescent="0.5">
      <c r="A65" s="109">
        <v>64</v>
      </c>
      <c r="B65" s="109" t="s">
        <v>674</v>
      </c>
      <c r="C65" s="109">
        <v>64</v>
      </c>
      <c r="D65" s="110" t="s">
        <v>675</v>
      </c>
      <c r="E65" s="110" t="s">
        <v>676</v>
      </c>
      <c r="F65" s="110" t="s">
        <v>1302</v>
      </c>
      <c r="G65" s="111" t="s">
        <v>59</v>
      </c>
      <c r="H65" s="110" t="s">
        <v>1328</v>
      </c>
      <c r="I65" s="110" t="s">
        <v>1341</v>
      </c>
      <c r="J65" s="110"/>
      <c r="K65" s="111" t="s">
        <v>4460</v>
      </c>
      <c r="L65" s="111" t="s">
        <v>1331</v>
      </c>
      <c r="M65" s="111"/>
      <c r="N65" s="111" t="s">
        <v>1306</v>
      </c>
      <c r="O65" s="111" t="s">
        <v>1343</v>
      </c>
      <c r="P65" s="176">
        <v>13.917596037684399</v>
      </c>
      <c r="Q65" s="176">
        <v>101.02242921513</v>
      </c>
      <c r="R65" s="278" t="s">
        <v>1344</v>
      </c>
      <c r="S65" s="114" t="s">
        <v>1345</v>
      </c>
      <c r="T65" s="115" t="s">
        <v>1346</v>
      </c>
      <c r="U65" s="115" t="s">
        <v>1347</v>
      </c>
      <c r="V65" s="115"/>
      <c r="W65" s="265" t="s">
        <v>1345</v>
      </c>
      <c r="X65" s="265"/>
      <c r="Y65" s="115"/>
      <c r="Z65" s="181"/>
      <c r="AA65" s="181"/>
      <c r="AB65" s="265"/>
      <c r="AC65" s="211"/>
      <c r="AD65" s="166" t="s">
        <v>1313</v>
      </c>
      <c r="AE65" s="166" t="s">
        <v>1314</v>
      </c>
      <c r="AF65" s="117">
        <v>44985</v>
      </c>
      <c r="AG65" s="132">
        <v>44980</v>
      </c>
      <c r="AH65" s="118" t="s">
        <v>691</v>
      </c>
      <c r="AI65" s="118" t="s">
        <v>692</v>
      </c>
      <c r="AJ65" s="145">
        <v>4.8</v>
      </c>
      <c r="AK65" s="146">
        <v>10</v>
      </c>
      <c r="AL65" s="146">
        <v>2.5</v>
      </c>
      <c r="AM65" s="146">
        <v>48</v>
      </c>
      <c r="AN65" s="147">
        <v>1</v>
      </c>
      <c r="AO65" s="147">
        <v>1</v>
      </c>
      <c r="AP65" s="116"/>
      <c r="AQ65" s="147" t="s">
        <v>1226</v>
      </c>
      <c r="AR65" s="147">
        <v>3</v>
      </c>
      <c r="AS65" s="149"/>
      <c r="AT65" s="122">
        <v>44981</v>
      </c>
      <c r="AU65" s="142"/>
      <c r="AV65" s="149" t="s">
        <v>696</v>
      </c>
      <c r="AW65" s="150"/>
      <c r="AX65" s="149"/>
      <c r="AY65" s="149"/>
      <c r="AZ65" s="149"/>
      <c r="BA65" s="149"/>
      <c r="BB65" s="149"/>
      <c r="BC65" s="149"/>
      <c r="BD65" s="150" t="s">
        <v>698</v>
      </c>
      <c r="BE65" s="150"/>
      <c r="BF65" s="150"/>
      <c r="BG65" s="151" t="s">
        <v>699</v>
      </c>
      <c r="BH65" s="151" t="s">
        <v>700</v>
      </c>
      <c r="BI65" s="151" t="s">
        <v>701</v>
      </c>
      <c r="BJ65" s="152"/>
      <c r="BK65" s="152"/>
      <c r="BL65" s="153"/>
      <c r="BM65" s="154"/>
      <c r="BN65" s="155" t="s">
        <v>1343</v>
      </c>
      <c r="BO65" s="131" t="s">
        <v>1342</v>
      </c>
      <c r="BP65" s="131" t="s">
        <v>703</v>
      </c>
      <c r="BQ65" s="116" t="s">
        <v>704</v>
      </c>
      <c r="BR65" s="116" t="s">
        <v>705</v>
      </c>
      <c r="BS65" s="132">
        <v>44980</v>
      </c>
      <c r="BT65" s="133">
        <v>100</v>
      </c>
      <c r="BU65" s="132">
        <v>44980</v>
      </c>
      <c r="BV65" s="132"/>
      <c r="BW65" s="132"/>
      <c r="BX65" s="134"/>
      <c r="BY65" s="134"/>
      <c r="BZ65" s="134"/>
      <c r="CA65" s="132"/>
      <c r="CB65" s="135"/>
      <c r="CC65" s="132"/>
      <c r="CD65" s="132"/>
      <c r="CE65" s="136"/>
      <c r="CF65" s="136"/>
      <c r="CG65" s="136"/>
      <c r="CH65" s="135"/>
      <c r="CI65" s="129" t="s">
        <v>701</v>
      </c>
      <c r="CJ65" s="132">
        <v>44990</v>
      </c>
      <c r="CK65" s="132">
        <v>44990</v>
      </c>
      <c r="CL65" s="132"/>
      <c r="CM65" s="132">
        <v>44990</v>
      </c>
      <c r="CN65" s="133">
        <v>100</v>
      </c>
      <c r="CO65" s="132">
        <v>44990</v>
      </c>
      <c r="CP65" s="117"/>
      <c r="CQ65" s="137" t="s">
        <v>706</v>
      </c>
      <c r="CR65" s="132"/>
      <c r="CS65" s="117"/>
      <c r="CT65" s="132"/>
      <c r="CU65" s="133"/>
      <c r="CV65" s="137" t="s">
        <v>4382</v>
      </c>
      <c r="CW65" s="117"/>
      <c r="CX65" s="147"/>
      <c r="CY65" s="149"/>
      <c r="CZ65" s="117">
        <v>44990</v>
      </c>
      <c r="DA65" s="117">
        <v>44990</v>
      </c>
      <c r="DB65" s="117"/>
      <c r="DC65" s="117">
        <v>44990</v>
      </c>
      <c r="DD65" s="133">
        <v>100</v>
      </c>
      <c r="DE65" s="117">
        <v>44990</v>
      </c>
      <c r="DF65" s="138"/>
      <c r="DG65" s="138">
        <v>45019</v>
      </c>
      <c r="DH65" s="139" t="s">
        <v>4413</v>
      </c>
      <c r="DI65" s="117">
        <v>45040</v>
      </c>
      <c r="DJ65" s="117">
        <v>45040</v>
      </c>
      <c r="DK65" s="117">
        <v>45040</v>
      </c>
      <c r="DL65" s="117">
        <v>45040</v>
      </c>
      <c r="DM65" s="117">
        <v>45036</v>
      </c>
      <c r="DN65" s="117">
        <v>45036</v>
      </c>
      <c r="DO65" s="117"/>
      <c r="DP65" s="117">
        <v>45036</v>
      </c>
      <c r="DQ65" s="133">
        <v>100</v>
      </c>
      <c r="DR65" s="117">
        <v>45036</v>
      </c>
      <c r="DS65" s="117"/>
      <c r="DT65" s="117">
        <v>45036</v>
      </c>
      <c r="DU65" s="117">
        <v>45036</v>
      </c>
      <c r="DV65" s="117"/>
      <c r="DW65" s="117">
        <v>45036</v>
      </c>
      <c r="DX65" s="133">
        <v>100</v>
      </c>
      <c r="DY65" s="117">
        <v>45036</v>
      </c>
      <c r="DZ65" s="117"/>
      <c r="EA65" s="117">
        <v>45034</v>
      </c>
      <c r="EB65" s="117">
        <v>45034</v>
      </c>
      <c r="EC65" s="117"/>
      <c r="ED65" s="117">
        <v>45034</v>
      </c>
      <c r="EE65" s="116">
        <v>100</v>
      </c>
      <c r="EF65" s="117">
        <v>45034</v>
      </c>
      <c r="EG65" s="117" t="s">
        <v>780</v>
      </c>
      <c r="EH65" s="117">
        <v>45034</v>
      </c>
      <c r="EI65" s="117">
        <v>45034</v>
      </c>
      <c r="EJ65" s="117">
        <v>45034</v>
      </c>
      <c r="EK65" s="117">
        <v>45035</v>
      </c>
      <c r="EL65" s="116">
        <v>60</v>
      </c>
      <c r="EM65" s="117"/>
      <c r="EN65" s="122" t="s">
        <v>780</v>
      </c>
      <c r="EO65" s="141"/>
      <c r="EP65" s="141"/>
      <c r="EQ65" s="141"/>
      <c r="ER65" s="141"/>
      <c r="ES65" s="141"/>
      <c r="ET65" s="141"/>
      <c r="EU65" s="141"/>
      <c r="EV65" s="117"/>
      <c r="EW65" s="117"/>
      <c r="EX65" s="117"/>
      <c r="EY65" s="117"/>
      <c r="EZ65" s="117"/>
      <c r="FA65" s="117"/>
      <c r="FB65" s="117"/>
      <c r="FC65" s="117">
        <v>45049</v>
      </c>
      <c r="FD65" s="117">
        <v>45049</v>
      </c>
      <c r="FE65" s="117">
        <v>45049</v>
      </c>
      <c r="FF65" s="117">
        <v>45050</v>
      </c>
      <c r="FG65" s="133">
        <v>70</v>
      </c>
      <c r="FH65" s="133"/>
      <c r="FI65" s="117"/>
      <c r="FJ65" s="142"/>
      <c r="FK65" s="142"/>
      <c r="FL65" s="143"/>
      <c r="FM65" s="143"/>
      <c r="FN65" s="139"/>
      <c r="FO65" s="142"/>
      <c r="FP65" s="142"/>
      <c r="FQ65" s="143"/>
      <c r="FR65" s="143"/>
      <c r="FS65" s="139"/>
    </row>
    <row r="66" spans="1:175" ht="20.100000000000001" customHeight="1" x14ac:dyDescent="0.5">
      <c r="A66" s="109">
        <v>65</v>
      </c>
      <c r="B66" s="109" t="s">
        <v>674</v>
      </c>
      <c r="C66" s="109">
        <v>65</v>
      </c>
      <c r="D66" s="110" t="s">
        <v>675</v>
      </c>
      <c r="E66" s="110" t="s">
        <v>676</v>
      </c>
      <c r="F66" s="110" t="s">
        <v>1302</v>
      </c>
      <c r="G66" s="111" t="s">
        <v>59</v>
      </c>
      <c r="H66" s="110" t="s">
        <v>1348</v>
      </c>
      <c r="I66" s="110" t="s">
        <v>1349</v>
      </c>
      <c r="J66" s="110"/>
      <c r="K66" s="111" t="s">
        <v>4461</v>
      </c>
      <c r="L66" s="111" t="s">
        <v>1305</v>
      </c>
      <c r="M66" s="111"/>
      <c r="N66" s="111" t="s">
        <v>1306</v>
      </c>
      <c r="O66" s="111" t="s">
        <v>1351</v>
      </c>
      <c r="P66" s="113">
        <v>13.723236680616401</v>
      </c>
      <c r="Q66" s="113">
        <v>101.380237996465</v>
      </c>
      <c r="R66" s="114" t="s">
        <v>1352</v>
      </c>
      <c r="S66" s="114" t="s">
        <v>1353</v>
      </c>
      <c r="T66" s="115" t="s">
        <v>1354</v>
      </c>
      <c r="U66" s="115" t="s">
        <v>1355</v>
      </c>
      <c r="V66" s="115"/>
      <c r="W66" s="115" t="s">
        <v>1356</v>
      </c>
      <c r="X66" s="115"/>
      <c r="Y66" s="115"/>
      <c r="Z66" s="181"/>
      <c r="AA66" s="181"/>
      <c r="AB66" s="115"/>
      <c r="AC66" s="211"/>
      <c r="AD66" s="166" t="s">
        <v>1313</v>
      </c>
      <c r="AE66" s="166" t="s">
        <v>1314</v>
      </c>
      <c r="AF66" s="117">
        <v>44984</v>
      </c>
      <c r="AG66" s="132">
        <v>44980</v>
      </c>
      <c r="AH66" s="118" t="s">
        <v>691</v>
      </c>
      <c r="AI66" s="118" t="s">
        <v>692</v>
      </c>
      <c r="AJ66" s="145">
        <v>6</v>
      </c>
      <c r="AK66" s="146">
        <v>8.5</v>
      </c>
      <c r="AL66" s="146">
        <v>2</v>
      </c>
      <c r="AM66" s="146">
        <v>51</v>
      </c>
      <c r="AN66" s="147">
        <v>1</v>
      </c>
      <c r="AO66" s="147">
        <v>2</v>
      </c>
      <c r="AP66" s="116" t="s">
        <v>1357</v>
      </c>
      <c r="AQ66" s="147"/>
      <c r="AR66" s="149"/>
      <c r="AS66" s="149"/>
      <c r="AT66" s="122">
        <v>44981</v>
      </c>
      <c r="AU66" s="148" t="s">
        <v>1358</v>
      </c>
      <c r="AV66" s="149" t="s">
        <v>696</v>
      </c>
      <c r="AW66" s="150"/>
      <c r="AX66" s="147"/>
      <c r="AY66" s="147"/>
      <c r="AZ66" s="147"/>
      <c r="BA66" s="147"/>
      <c r="BB66" s="147"/>
      <c r="BC66" s="147"/>
      <c r="BD66" s="150"/>
      <c r="BE66" s="150" t="s">
        <v>1359</v>
      </c>
      <c r="BF66" s="158">
        <v>2</v>
      </c>
      <c r="BG66" s="151" t="s">
        <v>699</v>
      </c>
      <c r="BH66" s="151"/>
      <c r="BI66" s="151" t="s">
        <v>701</v>
      </c>
      <c r="BJ66" s="152"/>
      <c r="BK66" s="152"/>
      <c r="BL66" s="153"/>
      <c r="BM66" s="154"/>
      <c r="BN66" s="155" t="s">
        <v>1351</v>
      </c>
      <c r="BO66" s="131" t="s">
        <v>1350</v>
      </c>
      <c r="BP66" s="131" t="s">
        <v>703</v>
      </c>
      <c r="BQ66" s="116" t="s">
        <v>704</v>
      </c>
      <c r="BR66" s="116" t="s">
        <v>705</v>
      </c>
      <c r="BS66" s="132">
        <v>44980</v>
      </c>
      <c r="BT66" s="133">
        <v>100</v>
      </c>
      <c r="BU66" s="132">
        <v>44980</v>
      </c>
      <c r="BV66" s="132"/>
      <c r="BW66" s="132"/>
      <c r="BX66" s="134"/>
      <c r="BY66" s="134"/>
      <c r="BZ66" s="134"/>
      <c r="CA66" s="132"/>
      <c r="CB66" s="135"/>
      <c r="CC66" s="132"/>
      <c r="CD66" s="132"/>
      <c r="CE66" s="136"/>
      <c r="CF66" s="136"/>
      <c r="CG66" s="136"/>
      <c r="CH66" s="135"/>
      <c r="CI66" s="129" t="s">
        <v>701</v>
      </c>
      <c r="CJ66" s="117">
        <v>45006</v>
      </c>
      <c r="CK66" s="117">
        <v>45006</v>
      </c>
      <c r="CL66" s="117"/>
      <c r="CM66" s="117">
        <v>45006</v>
      </c>
      <c r="CN66" s="133">
        <v>100</v>
      </c>
      <c r="CO66" s="117">
        <v>45006</v>
      </c>
      <c r="CP66" s="117"/>
      <c r="CQ66" s="132">
        <v>45017</v>
      </c>
      <c r="CR66" s="132">
        <v>45017</v>
      </c>
      <c r="CS66" s="132"/>
      <c r="CT66" s="132">
        <v>45019</v>
      </c>
      <c r="CU66" s="133">
        <v>100</v>
      </c>
      <c r="CV66" s="117">
        <v>45020</v>
      </c>
      <c r="CW66" s="117"/>
      <c r="CX66" s="147"/>
      <c r="CY66" s="149"/>
      <c r="CZ66" s="117">
        <v>45006</v>
      </c>
      <c r="DA66" s="117">
        <v>45006</v>
      </c>
      <c r="DB66" s="117"/>
      <c r="DC66" s="117">
        <v>45006</v>
      </c>
      <c r="DD66" s="133">
        <v>100</v>
      </c>
      <c r="DE66" s="117">
        <v>45006</v>
      </c>
      <c r="DF66" s="138"/>
      <c r="DG66" s="138">
        <v>45012</v>
      </c>
      <c r="DH66" s="139" t="s">
        <v>4383</v>
      </c>
      <c r="DI66" s="117">
        <v>45034</v>
      </c>
      <c r="DJ66" s="117">
        <v>45034</v>
      </c>
      <c r="DK66" s="117">
        <v>45034</v>
      </c>
      <c r="DL66" s="117">
        <v>45034</v>
      </c>
      <c r="DM66" s="117"/>
      <c r="DN66" s="117"/>
      <c r="DO66" s="117"/>
      <c r="DP66" s="117"/>
      <c r="DQ66" s="140"/>
      <c r="DR66" s="117"/>
      <c r="DS66" s="117"/>
      <c r="DT66" s="117"/>
      <c r="DU66" s="117"/>
      <c r="DV66" s="117"/>
      <c r="DW66" s="117"/>
      <c r="DX66" s="133"/>
      <c r="DY66" s="117"/>
      <c r="DZ66" s="117"/>
      <c r="EA66" s="117">
        <v>45034</v>
      </c>
      <c r="EB66" s="117">
        <v>45034</v>
      </c>
      <c r="EC66" s="117"/>
      <c r="ED66" s="117">
        <v>45034</v>
      </c>
      <c r="EE66" s="116">
        <v>100</v>
      </c>
      <c r="EF66" s="117">
        <v>45034</v>
      </c>
      <c r="EG66" s="117" t="s">
        <v>780</v>
      </c>
      <c r="EH66" s="117">
        <v>45034</v>
      </c>
      <c r="EI66" s="117">
        <v>45034</v>
      </c>
      <c r="EJ66" s="117">
        <v>45034</v>
      </c>
      <c r="EK66" s="117">
        <v>45035</v>
      </c>
      <c r="EL66" s="116">
        <v>60</v>
      </c>
      <c r="EM66" s="117"/>
      <c r="EN66" s="122" t="s">
        <v>780</v>
      </c>
      <c r="EO66" s="141"/>
      <c r="EP66" s="141"/>
      <c r="EQ66" s="141"/>
      <c r="ER66" s="141"/>
      <c r="ES66" s="141"/>
      <c r="ET66" s="141"/>
      <c r="EU66" s="141"/>
      <c r="EV66" s="117"/>
      <c r="EW66" s="117"/>
      <c r="EX66" s="117"/>
      <c r="EY66" s="117"/>
      <c r="EZ66" s="117"/>
      <c r="FA66" s="117"/>
      <c r="FB66" s="117"/>
      <c r="FC66" s="117"/>
      <c r="FD66" s="117"/>
      <c r="FE66" s="117"/>
      <c r="FF66" s="117"/>
      <c r="FG66" s="133"/>
      <c r="FH66" s="133"/>
      <c r="FI66" s="117"/>
      <c r="FJ66" s="142"/>
      <c r="FK66" s="142"/>
      <c r="FL66" s="143">
        <v>243350</v>
      </c>
      <c r="FM66" s="143">
        <v>243350</v>
      </c>
      <c r="FN66" s="139" t="s">
        <v>708</v>
      </c>
      <c r="FO66" s="142"/>
      <c r="FP66" s="142"/>
      <c r="FQ66" s="143">
        <v>243350</v>
      </c>
      <c r="FR66" s="143">
        <v>243350</v>
      </c>
      <c r="FS66" s="157" t="s">
        <v>729</v>
      </c>
    </row>
    <row r="67" spans="1:175" ht="20.100000000000001" customHeight="1" x14ac:dyDescent="0.5">
      <c r="A67" s="109">
        <v>66</v>
      </c>
      <c r="B67" s="109" t="s">
        <v>674</v>
      </c>
      <c r="C67" s="109">
        <v>66</v>
      </c>
      <c r="D67" s="110" t="s">
        <v>675</v>
      </c>
      <c r="E67" s="110" t="s">
        <v>676</v>
      </c>
      <c r="F67" s="110" t="s">
        <v>1302</v>
      </c>
      <c r="G67" s="111" t="s">
        <v>59</v>
      </c>
      <c r="H67" s="110" t="s">
        <v>1348</v>
      </c>
      <c r="I67" s="110" t="s">
        <v>1360</v>
      </c>
      <c r="J67" s="110"/>
      <c r="K67" s="111" t="s">
        <v>1361</v>
      </c>
      <c r="L67" s="111" t="s">
        <v>1305</v>
      </c>
      <c r="M67" s="111"/>
      <c r="N67" s="111" t="s">
        <v>1306</v>
      </c>
      <c r="O67" s="111" t="s">
        <v>1362</v>
      </c>
      <c r="P67" s="113">
        <v>13.7564814903524</v>
      </c>
      <c r="Q67" s="113">
        <v>101.50617776763001</v>
      </c>
      <c r="R67" s="114" t="s">
        <v>1363</v>
      </c>
      <c r="S67" s="114" t="s">
        <v>1364</v>
      </c>
      <c r="T67" s="115" t="s">
        <v>1365</v>
      </c>
      <c r="U67" s="115" t="s">
        <v>1366</v>
      </c>
      <c r="V67" s="115"/>
      <c r="W67" s="115" t="s">
        <v>1367</v>
      </c>
      <c r="X67" s="115"/>
      <c r="Y67" s="115"/>
      <c r="Z67" s="181"/>
      <c r="AA67" s="181"/>
      <c r="AB67" s="115"/>
      <c r="AC67" s="211"/>
      <c r="AD67" s="166" t="s">
        <v>1313</v>
      </c>
      <c r="AE67" s="166" t="s">
        <v>1314</v>
      </c>
      <c r="AF67" s="117">
        <v>44984</v>
      </c>
      <c r="AG67" s="132">
        <v>44980</v>
      </c>
      <c r="AH67" s="118" t="s">
        <v>691</v>
      </c>
      <c r="AI67" s="118" t="s">
        <v>692</v>
      </c>
      <c r="AJ67" s="145">
        <v>8</v>
      </c>
      <c r="AK67" s="146">
        <v>8</v>
      </c>
      <c r="AL67" s="146">
        <v>4.5</v>
      </c>
      <c r="AM67" s="146">
        <v>64</v>
      </c>
      <c r="AN67" s="147">
        <v>1</v>
      </c>
      <c r="AO67" s="147">
        <v>1</v>
      </c>
      <c r="AP67" s="116" t="s">
        <v>1142</v>
      </c>
      <c r="AQ67" s="147" t="s">
        <v>1368</v>
      </c>
      <c r="AR67" s="147">
        <v>3</v>
      </c>
      <c r="AS67" s="149"/>
      <c r="AT67" s="122">
        <v>44981</v>
      </c>
      <c r="AU67" s="142"/>
      <c r="AV67" s="149" t="s">
        <v>696</v>
      </c>
      <c r="AW67" s="150" t="s">
        <v>975</v>
      </c>
      <c r="AX67" s="147"/>
      <c r="AY67" s="147"/>
      <c r="AZ67" s="147"/>
      <c r="BA67" s="147"/>
      <c r="BB67" s="147"/>
      <c r="BC67" s="147"/>
      <c r="BD67" s="150"/>
      <c r="BE67" s="150" t="s">
        <v>1369</v>
      </c>
      <c r="BF67" s="158">
        <v>2</v>
      </c>
      <c r="BG67" s="151" t="s">
        <v>699</v>
      </c>
      <c r="BH67" s="151" t="s">
        <v>700</v>
      </c>
      <c r="BI67" s="151" t="s">
        <v>701</v>
      </c>
      <c r="BJ67" s="152"/>
      <c r="BK67" s="152"/>
      <c r="BL67" s="153"/>
      <c r="BM67" s="154"/>
      <c r="BN67" s="155" t="s">
        <v>1362</v>
      </c>
      <c r="BO67" s="130" t="s">
        <v>1362</v>
      </c>
      <c r="BP67" s="130"/>
      <c r="BQ67" s="116" t="s">
        <v>704</v>
      </c>
      <c r="BR67" s="116" t="s">
        <v>705</v>
      </c>
      <c r="BS67" s="132">
        <v>44980</v>
      </c>
      <c r="BT67" s="133">
        <v>100</v>
      </c>
      <c r="BU67" s="132">
        <v>44980</v>
      </c>
      <c r="BV67" s="132"/>
      <c r="BW67" s="132"/>
      <c r="BX67" s="134"/>
      <c r="BY67" s="134"/>
      <c r="BZ67" s="134"/>
      <c r="CA67" s="132"/>
      <c r="CB67" s="135"/>
      <c r="CC67" s="132"/>
      <c r="CD67" s="132"/>
      <c r="CE67" s="136"/>
      <c r="CF67" s="136"/>
      <c r="CG67" s="136"/>
      <c r="CH67" s="135"/>
      <c r="CI67" s="129" t="s">
        <v>701</v>
      </c>
      <c r="CJ67" s="132">
        <v>45023</v>
      </c>
      <c r="CK67" s="132">
        <v>45023</v>
      </c>
      <c r="CL67" s="132"/>
      <c r="CM67" s="132">
        <v>45023</v>
      </c>
      <c r="CN67" s="133">
        <v>100</v>
      </c>
      <c r="CO67" s="132">
        <v>45023</v>
      </c>
      <c r="CP67" s="117"/>
      <c r="CQ67" s="132">
        <v>45021</v>
      </c>
      <c r="CR67" s="132">
        <v>45021</v>
      </c>
      <c r="CS67" s="132"/>
      <c r="CT67" s="132">
        <v>45022</v>
      </c>
      <c r="CU67" s="133">
        <v>100</v>
      </c>
      <c r="CV67" s="117">
        <v>45023</v>
      </c>
      <c r="CW67" s="117"/>
      <c r="CX67" s="147"/>
      <c r="CY67" s="149"/>
      <c r="CZ67" s="169">
        <v>44989</v>
      </c>
      <c r="DA67" s="117">
        <v>45023</v>
      </c>
      <c r="DB67" s="117"/>
      <c r="DC67" s="117">
        <v>45023</v>
      </c>
      <c r="DD67" s="133">
        <v>100</v>
      </c>
      <c r="DE67" s="117">
        <v>45023</v>
      </c>
      <c r="DF67" s="138"/>
      <c r="DG67" s="138">
        <v>45019</v>
      </c>
      <c r="DH67" s="139" t="s">
        <v>4413</v>
      </c>
      <c r="DI67" s="117">
        <v>45037</v>
      </c>
      <c r="DJ67" s="117">
        <v>45037</v>
      </c>
      <c r="DK67" s="117">
        <v>45037</v>
      </c>
      <c r="DL67" s="117">
        <v>45037</v>
      </c>
      <c r="DM67" s="117"/>
      <c r="DN67" s="117"/>
      <c r="DO67" s="117"/>
      <c r="DP67" s="117"/>
      <c r="DQ67" s="140"/>
      <c r="DR67" s="117"/>
      <c r="DS67" s="117"/>
      <c r="DT67" s="117">
        <v>45043</v>
      </c>
      <c r="DU67" s="117">
        <v>45043</v>
      </c>
      <c r="DV67" s="117"/>
      <c r="DW67" s="117">
        <v>45043</v>
      </c>
      <c r="DX67" s="133">
        <v>100</v>
      </c>
      <c r="DY67" s="117">
        <v>45043</v>
      </c>
      <c r="DZ67" s="117"/>
      <c r="EA67" s="117">
        <v>45038</v>
      </c>
      <c r="EB67" s="117">
        <v>45038</v>
      </c>
      <c r="EC67" s="117"/>
      <c r="ED67" s="117">
        <v>45038</v>
      </c>
      <c r="EE67" s="116">
        <v>100</v>
      </c>
      <c r="EF67" s="117">
        <v>45038</v>
      </c>
      <c r="EG67" s="117" t="s">
        <v>1044</v>
      </c>
      <c r="EH67" s="117">
        <v>45038</v>
      </c>
      <c r="EI67" s="117">
        <v>45038</v>
      </c>
      <c r="EJ67" s="117"/>
      <c r="EK67" s="117">
        <v>45038</v>
      </c>
      <c r="EL67" s="116">
        <v>100</v>
      </c>
      <c r="EM67" s="117">
        <v>45038</v>
      </c>
      <c r="EN67" s="122" t="s">
        <v>1044</v>
      </c>
      <c r="EO67" s="141"/>
      <c r="EP67" s="141"/>
      <c r="EQ67" s="141"/>
      <c r="ER67" s="141"/>
      <c r="ES67" s="141"/>
      <c r="ET67" s="141"/>
      <c r="EU67" s="141"/>
      <c r="EV67" s="117"/>
      <c r="EW67" s="117"/>
      <c r="EX67" s="117"/>
      <c r="EY67" s="117"/>
      <c r="EZ67" s="117"/>
      <c r="FA67" s="117"/>
      <c r="FB67" s="117"/>
      <c r="FC67" s="117"/>
      <c r="FD67" s="117"/>
      <c r="FE67" s="117"/>
      <c r="FF67" s="117"/>
      <c r="FG67" s="133"/>
      <c r="FH67" s="133"/>
      <c r="FI67" s="117"/>
      <c r="FJ67" s="142"/>
      <c r="FK67" s="142"/>
      <c r="FL67" s="143">
        <v>243354</v>
      </c>
      <c r="FM67" s="143">
        <v>243354</v>
      </c>
      <c r="FN67" s="139" t="s">
        <v>834</v>
      </c>
      <c r="FO67" s="142"/>
      <c r="FP67" s="142"/>
      <c r="FQ67" s="143">
        <v>243354</v>
      </c>
      <c r="FR67" s="143">
        <v>243354</v>
      </c>
      <c r="FS67" s="139" t="s">
        <v>708</v>
      </c>
    </row>
    <row r="68" spans="1:175" ht="20.100000000000001" customHeight="1" x14ac:dyDescent="0.5">
      <c r="A68" s="109">
        <v>67</v>
      </c>
      <c r="B68" s="109" t="s">
        <v>674</v>
      </c>
      <c r="C68" s="109">
        <v>67</v>
      </c>
      <c r="D68" s="110" t="s">
        <v>675</v>
      </c>
      <c r="E68" s="110" t="s">
        <v>676</v>
      </c>
      <c r="F68" s="110" t="s">
        <v>1302</v>
      </c>
      <c r="G68" s="111" t="s">
        <v>59</v>
      </c>
      <c r="H68" s="110" t="s">
        <v>1370</v>
      </c>
      <c r="I68" s="110" t="s">
        <v>1371</v>
      </c>
      <c r="J68" s="110"/>
      <c r="K68" s="111" t="s">
        <v>1372</v>
      </c>
      <c r="L68" s="111" t="s">
        <v>1305</v>
      </c>
      <c r="M68" s="111"/>
      <c r="N68" s="111" t="s">
        <v>1306</v>
      </c>
      <c r="O68" s="111" t="s">
        <v>1373</v>
      </c>
      <c r="P68" s="113">
        <v>13.6952882855957</v>
      </c>
      <c r="Q68" s="113">
        <v>101.16552416763</v>
      </c>
      <c r="R68" s="114" t="s">
        <v>1374</v>
      </c>
      <c r="S68" s="114" t="s">
        <v>1375</v>
      </c>
      <c r="T68" s="115"/>
      <c r="U68" s="115"/>
      <c r="V68" s="115"/>
      <c r="W68" s="115" t="s">
        <v>1376</v>
      </c>
      <c r="X68" s="115"/>
      <c r="Y68" s="115"/>
      <c r="Z68" s="181"/>
      <c r="AA68" s="181"/>
      <c r="AB68" s="115"/>
      <c r="AC68" s="211"/>
      <c r="AD68" s="166" t="s">
        <v>1313</v>
      </c>
      <c r="AE68" s="166" t="s">
        <v>1314</v>
      </c>
      <c r="AF68" s="117">
        <v>44985</v>
      </c>
      <c r="AG68" s="132">
        <v>44981</v>
      </c>
      <c r="AH68" s="118" t="s">
        <v>691</v>
      </c>
      <c r="AI68" s="118" t="s">
        <v>692</v>
      </c>
      <c r="AJ68" s="145">
        <v>6</v>
      </c>
      <c r="AK68" s="146">
        <v>18</v>
      </c>
      <c r="AL68" s="146">
        <v>3</v>
      </c>
      <c r="AM68" s="146">
        <v>108</v>
      </c>
      <c r="AN68" s="147">
        <v>1</v>
      </c>
      <c r="AO68" s="147">
        <v>2</v>
      </c>
      <c r="AP68" s="116"/>
      <c r="AQ68" s="147" t="s">
        <v>1226</v>
      </c>
      <c r="AR68" s="147">
        <v>3</v>
      </c>
      <c r="AS68" s="149"/>
      <c r="AT68" s="122"/>
      <c r="AU68" s="148" t="s">
        <v>1377</v>
      </c>
      <c r="AV68" s="149" t="s">
        <v>696</v>
      </c>
      <c r="AW68" s="150"/>
      <c r="AX68" s="149"/>
      <c r="AY68" s="149"/>
      <c r="AZ68" s="149"/>
      <c r="BA68" s="149"/>
      <c r="BB68" s="149"/>
      <c r="BC68" s="149"/>
      <c r="BD68" s="150"/>
      <c r="BE68" s="150"/>
      <c r="BF68" s="150"/>
      <c r="BG68" s="151" t="s">
        <v>699</v>
      </c>
      <c r="BH68" s="151" t="s">
        <v>700</v>
      </c>
      <c r="BI68" s="151" t="s">
        <v>701</v>
      </c>
      <c r="BJ68" s="279" t="s">
        <v>1377</v>
      </c>
      <c r="BK68" s="152"/>
      <c r="BL68" s="153"/>
      <c r="BM68" s="154"/>
      <c r="BN68" s="155" t="s">
        <v>1373</v>
      </c>
      <c r="BO68" s="130" t="s">
        <v>1373</v>
      </c>
      <c r="BP68" s="130"/>
      <c r="BQ68" s="116" t="s">
        <v>704</v>
      </c>
      <c r="BR68" s="116" t="s">
        <v>705</v>
      </c>
      <c r="BS68" s="132">
        <v>44981</v>
      </c>
      <c r="BT68" s="133">
        <v>100</v>
      </c>
      <c r="BU68" s="132">
        <v>44981</v>
      </c>
      <c r="BV68" s="132"/>
      <c r="BW68" s="132"/>
      <c r="BX68" s="134"/>
      <c r="BY68" s="134"/>
      <c r="BZ68" s="134"/>
      <c r="CA68" s="280"/>
      <c r="CB68" s="171"/>
      <c r="CC68" s="172"/>
      <c r="CD68" s="172"/>
      <c r="CE68" s="173"/>
      <c r="CF68" s="173"/>
      <c r="CG68" s="173"/>
      <c r="CH68" s="171"/>
      <c r="CI68" s="129" t="s">
        <v>701</v>
      </c>
      <c r="CJ68" s="117">
        <v>45006</v>
      </c>
      <c r="CK68" s="117">
        <v>45006</v>
      </c>
      <c r="CL68" s="117"/>
      <c r="CM68" s="117">
        <v>45006</v>
      </c>
      <c r="CN68" s="133">
        <v>100</v>
      </c>
      <c r="CO68" s="117">
        <v>45006</v>
      </c>
      <c r="CP68" s="117"/>
      <c r="CQ68" s="137" t="s">
        <v>706</v>
      </c>
      <c r="CR68" s="132"/>
      <c r="CS68" s="117"/>
      <c r="CT68" s="132"/>
      <c r="CU68" s="133"/>
      <c r="CV68" s="137" t="s">
        <v>4382</v>
      </c>
      <c r="CW68" s="117"/>
      <c r="CX68" s="147"/>
      <c r="CY68" s="149"/>
      <c r="CZ68" s="117">
        <v>45006</v>
      </c>
      <c r="DA68" s="117">
        <v>45006</v>
      </c>
      <c r="DB68" s="117"/>
      <c r="DC68" s="117">
        <v>45006</v>
      </c>
      <c r="DD68" s="133">
        <v>100</v>
      </c>
      <c r="DE68" s="117">
        <v>45006</v>
      </c>
      <c r="DF68" s="138"/>
      <c r="DG68" s="138">
        <v>45012</v>
      </c>
      <c r="DH68" s="139" t="s">
        <v>4383</v>
      </c>
      <c r="DI68" s="117">
        <v>45042</v>
      </c>
      <c r="DJ68" s="117">
        <v>45042</v>
      </c>
      <c r="DK68" s="117">
        <v>45042</v>
      </c>
      <c r="DL68" s="117">
        <v>45042</v>
      </c>
      <c r="DM68" s="117">
        <v>45040</v>
      </c>
      <c r="DN68" s="117">
        <v>45040</v>
      </c>
      <c r="DO68" s="117"/>
      <c r="DP68" s="117">
        <v>45040</v>
      </c>
      <c r="DQ68" s="133">
        <v>100</v>
      </c>
      <c r="DR68" s="117">
        <v>45040</v>
      </c>
      <c r="DS68" s="117"/>
      <c r="DT68" s="117">
        <v>45040</v>
      </c>
      <c r="DU68" s="117">
        <v>45040</v>
      </c>
      <c r="DV68" s="117"/>
      <c r="DW68" s="117">
        <v>45040</v>
      </c>
      <c r="DX68" s="133">
        <v>100</v>
      </c>
      <c r="DY68" s="117">
        <v>45040</v>
      </c>
      <c r="DZ68" s="117"/>
      <c r="EA68" s="117">
        <v>45038</v>
      </c>
      <c r="EB68" s="117">
        <v>45038</v>
      </c>
      <c r="EC68" s="117"/>
      <c r="ED68" s="117">
        <v>45038</v>
      </c>
      <c r="EE68" s="116">
        <v>100</v>
      </c>
      <c r="EF68" s="117">
        <v>45038</v>
      </c>
      <c r="EG68" s="117" t="s">
        <v>4462</v>
      </c>
      <c r="EH68" s="117">
        <v>45049</v>
      </c>
      <c r="EI68" s="117">
        <v>45049</v>
      </c>
      <c r="EJ68" s="117"/>
      <c r="EK68" s="117">
        <v>45049</v>
      </c>
      <c r="EL68" s="133">
        <v>100</v>
      </c>
      <c r="EM68" s="117">
        <v>45049</v>
      </c>
      <c r="EN68" s="122" t="s">
        <v>1044</v>
      </c>
      <c r="EO68" s="141"/>
      <c r="EP68" s="141"/>
      <c r="EQ68" s="141"/>
      <c r="ER68" s="141"/>
      <c r="ES68" s="141"/>
      <c r="ET68" s="141"/>
      <c r="EU68" s="141"/>
      <c r="EV68" s="117"/>
      <c r="EW68" s="117"/>
      <c r="EX68" s="117"/>
      <c r="EY68" s="117"/>
      <c r="EZ68" s="117"/>
      <c r="FA68" s="117"/>
      <c r="FB68" s="117"/>
      <c r="FC68" s="117"/>
      <c r="FD68" s="117"/>
      <c r="FE68" s="117"/>
      <c r="FF68" s="117"/>
      <c r="FG68" s="133"/>
      <c r="FH68" s="133"/>
      <c r="FI68" s="117"/>
      <c r="FJ68" s="142"/>
      <c r="FK68" s="142"/>
      <c r="FL68" s="143">
        <v>243347</v>
      </c>
      <c r="FM68" s="143">
        <v>243347</v>
      </c>
      <c r="FN68" s="139" t="s">
        <v>708</v>
      </c>
      <c r="FO68" s="142"/>
      <c r="FP68" s="142"/>
      <c r="FQ68" s="143">
        <v>243347</v>
      </c>
      <c r="FR68" s="143">
        <v>243347</v>
      </c>
      <c r="FS68" s="139" t="s">
        <v>708</v>
      </c>
    </row>
    <row r="69" spans="1:175" ht="20.100000000000001" customHeight="1" x14ac:dyDescent="0.5">
      <c r="A69" s="109">
        <v>68</v>
      </c>
      <c r="B69" s="109" t="s">
        <v>674</v>
      </c>
      <c r="C69" s="109">
        <v>68</v>
      </c>
      <c r="D69" s="110" t="s">
        <v>675</v>
      </c>
      <c r="E69" s="110" t="s">
        <v>676</v>
      </c>
      <c r="F69" s="110" t="s">
        <v>1302</v>
      </c>
      <c r="G69" s="111" t="s">
        <v>59</v>
      </c>
      <c r="H69" s="110" t="s">
        <v>1203</v>
      </c>
      <c r="I69" s="110" t="s">
        <v>1378</v>
      </c>
      <c r="J69" s="110"/>
      <c r="K69" s="111" t="s">
        <v>1379</v>
      </c>
      <c r="L69" s="111" t="s">
        <v>1331</v>
      </c>
      <c r="M69" s="111"/>
      <c r="N69" s="111" t="s">
        <v>1306</v>
      </c>
      <c r="O69" s="111" t="s">
        <v>1380</v>
      </c>
      <c r="P69" s="113">
        <v>13.6836212335926</v>
      </c>
      <c r="Q69" s="113">
        <v>100.8997709253</v>
      </c>
      <c r="R69" s="114" t="s">
        <v>1381</v>
      </c>
      <c r="S69" s="114" t="s">
        <v>1382</v>
      </c>
      <c r="T69" s="115"/>
      <c r="U69" s="115"/>
      <c r="V69" s="115"/>
      <c r="W69" s="115" t="s">
        <v>1383</v>
      </c>
      <c r="X69" s="115"/>
      <c r="Y69" s="115"/>
      <c r="Z69" s="181"/>
      <c r="AA69" s="181"/>
      <c r="AB69" s="115"/>
      <c r="AC69" s="211"/>
      <c r="AD69" s="166" t="s">
        <v>1384</v>
      </c>
      <c r="AE69" s="166" t="s">
        <v>1385</v>
      </c>
      <c r="AF69" s="117">
        <v>44985</v>
      </c>
      <c r="AG69" s="117">
        <v>44985</v>
      </c>
      <c r="AH69" s="118" t="s">
        <v>691</v>
      </c>
      <c r="AI69" s="118" t="s">
        <v>692</v>
      </c>
      <c r="AJ69" s="146">
        <v>6</v>
      </c>
      <c r="AK69" s="146">
        <v>9</v>
      </c>
      <c r="AL69" s="146">
        <v>3.4</v>
      </c>
      <c r="AM69" s="146">
        <v>54</v>
      </c>
      <c r="AN69" s="147">
        <v>2</v>
      </c>
      <c r="AO69" s="147">
        <v>2</v>
      </c>
      <c r="AP69" s="116"/>
      <c r="AQ69" s="147" t="s">
        <v>752</v>
      </c>
      <c r="AR69" s="149">
        <v>1</v>
      </c>
      <c r="AS69" s="149"/>
      <c r="AT69" s="122"/>
      <c r="AU69" s="142"/>
      <c r="AV69" s="149" t="s">
        <v>725</v>
      </c>
      <c r="AW69" s="150" t="s">
        <v>1386</v>
      </c>
      <c r="AX69" s="149"/>
      <c r="AY69" s="149"/>
      <c r="AZ69" s="149"/>
      <c r="BA69" s="149"/>
      <c r="BB69" s="149"/>
      <c r="BC69" s="149"/>
      <c r="BD69" s="150" t="s">
        <v>698</v>
      </c>
      <c r="BE69" s="150"/>
      <c r="BF69" s="150"/>
      <c r="BG69" s="151" t="s">
        <v>699</v>
      </c>
      <c r="BH69" s="151" t="s">
        <v>754</v>
      </c>
      <c r="BI69" s="151" t="s">
        <v>701</v>
      </c>
      <c r="BJ69" s="152"/>
      <c r="BK69" s="152"/>
      <c r="BL69" s="153"/>
      <c r="BM69" s="154"/>
      <c r="BN69" s="155" t="s">
        <v>1380</v>
      </c>
      <c r="BO69" s="130" t="s">
        <v>1380</v>
      </c>
      <c r="BP69" s="130"/>
      <c r="BQ69" s="116" t="s">
        <v>704</v>
      </c>
      <c r="BR69" s="116" t="s">
        <v>1143</v>
      </c>
      <c r="BS69" s="132">
        <v>44985</v>
      </c>
      <c r="BT69" s="133">
        <v>100</v>
      </c>
      <c r="BU69" s="117">
        <v>44985</v>
      </c>
      <c r="BV69" s="132"/>
      <c r="BW69" s="132"/>
      <c r="BX69" s="134"/>
      <c r="BY69" s="134"/>
      <c r="BZ69" s="134"/>
      <c r="CA69" s="132"/>
      <c r="CB69" s="138"/>
      <c r="CC69" s="117"/>
      <c r="CD69" s="117"/>
      <c r="CE69" s="223"/>
      <c r="CF69" s="223"/>
      <c r="CG69" s="223"/>
      <c r="CH69" s="138"/>
      <c r="CI69" s="129" t="s">
        <v>701</v>
      </c>
      <c r="CJ69" s="117">
        <v>44994</v>
      </c>
      <c r="CK69" s="117">
        <v>44994</v>
      </c>
      <c r="CL69" s="132"/>
      <c r="CM69" s="117">
        <v>44994</v>
      </c>
      <c r="CN69" s="133">
        <v>100</v>
      </c>
      <c r="CO69" s="117">
        <v>44994</v>
      </c>
      <c r="CP69" s="117"/>
      <c r="CQ69" s="117">
        <v>45037</v>
      </c>
      <c r="CR69" s="117">
        <v>45037</v>
      </c>
      <c r="CS69" s="117"/>
      <c r="CT69" s="117">
        <v>45037</v>
      </c>
      <c r="CU69" s="133">
        <v>100</v>
      </c>
      <c r="CV69" s="117">
        <v>45037</v>
      </c>
      <c r="CW69" s="117" t="s">
        <v>727</v>
      </c>
      <c r="CX69" s="147"/>
      <c r="CY69" s="149"/>
      <c r="CZ69" s="117">
        <v>44994</v>
      </c>
      <c r="DA69" s="117">
        <v>44994</v>
      </c>
      <c r="DB69" s="117"/>
      <c r="DC69" s="117">
        <v>44994</v>
      </c>
      <c r="DD69" s="133">
        <v>100</v>
      </c>
      <c r="DE69" s="117">
        <v>44994</v>
      </c>
      <c r="DF69" s="138"/>
      <c r="DG69" s="138">
        <v>45007</v>
      </c>
      <c r="DH69" s="139" t="s">
        <v>4446</v>
      </c>
      <c r="DI69" s="117">
        <v>45019</v>
      </c>
      <c r="DJ69" s="117">
        <v>45019</v>
      </c>
      <c r="DK69" s="117">
        <v>45019</v>
      </c>
      <c r="DL69" s="117">
        <v>45019</v>
      </c>
      <c r="DM69" s="117"/>
      <c r="DN69" s="117"/>
      <c r="DO69" s="117"/>
      <c r="DP69" s="117"/>
      <c r="DQ69" s="140"/>
      <c r="DR69" s="117"/>
      <c r="DS69" s="117"/>
      <c r="DT69" s="117">
        <v>45037</v>
      </c>
      <c r="DU69" s="117">
        <v>45037</v>
      </c>
      <c r="DV69" s="117"/>
      <c r="DW69" s="117">
        <v>45037</v>
      </c>
      <c r="DX69" s="133">
        <v>100</v>
      </c>
      <c r="DY69" s="117">
        <v>45037</v>
      </c>
      <c r="DZ69" s="117"/>
      <c r="EA69" s="117">
        <v>45035</v>
      </c>
      <c r="EB69" s="117">
        <v>45035</v>
      </c>
      <c r="EC69" s="117"/>
      <c r="ED69" s="117">
        <v>45035</v>
      </c>
      <c r="EE69" s="116">
        <v>100</v>
      </c>
      <c r="EF69" s="117">
        <v>45035</v>
      </c>
      <c r="EG69" s="117" t="s">
        <v>4463</v>
      </c>
      <c r="EH69" s="117">
        <v>45035</v>
      </c>
      <c r="EI69" s="117">
        <v>45035</v>
      </c>
      <c r="EJ69" s="117">
        <v>45035</v>
      </c>
      <c r="EK69" s="117">
        <v>45036</v>
      </c>
      <c r="EL69" s="116">
        <v>60</v>
      </c>
      <c r="EM69" s="117"/>
      <c r="EN69" s="122" t="s">
        <v>4463</v>
      </c>
      <c r="EO69" s="141"/>
      <c r="EP69" s="141"/>
      <c r="EQ69" s="141"/>
      <c r="ER69" s="141"/>
      <c r="ES69" s="141"/>
      <c r="ET69" s="141"/>
      <c r="EU69" s="141"/>
      <c r="EV69" s="117"/>
      <c r="EW69" s="117"/>
      <c r="EX69" s="117"/>
      <c r="EY69" s="117"/>
      <c r="EZ69" s="117"/>
      <c r="FA69" s="117"/>
      <c r="FB69" s="117"/>
      <c r="FC69" s="117">
        <v>45048</v>
      </c>
      <c r="FD69" s="117">
        <v>45048</v>
      </c>
      <c r="FE69" s="117">
        <v>45048</v>
      </c>
      <c r="FF69" s="117">
        <v>45049</v>
      </c>
      <c r="FG69" s="133">
        <v>70</v>
      </c>
      <c r="FH69" s="133"/>
      <c r="FI69" s="117"/>
      <c r="FJ69" s="142"/>
      <c r="FK69" s="142"/>
      <c r="FL69" s="143">
        <v>243347</v>
      </c>
      <c r="FM69" s="143">
        <v>243347</v>
      </c>
      <c r="FN69" s="139" t="s">
        <v>708</v>
      </c>
      <c r="FO69" s="142"/>
      <c r="FP69" s="142"/>
      <c r="FQ69" s="143">
        <v>243347</v>
      </c>
      <c r="FR69" s="143">
        <v>243347</v>
      </c>
      <c r="FS69" s="139" t="s">
        <v>708</v>
      </c>
    </row>
    <row r="70" spans="1:175" ht="20.100000000000001" customHeight="1" x14ac:dyDescent="0.5">
      <c r="A70" s="110">
        <v>69</v>
      </c>
      <c r="B70" s="109" t="s">
        <v>674</v>
      </c>
      <c r="C70" s="110">
        <v>69</v>
      </c>
      <c r="D70" s="110" t="s">
        <v>675</v>
      </c>
      <c r="E70" s="110" t="s">
        <v>676</v>
      </c>
      <c r="F70" s="110" t="s">
        <v>1302</v>
      </c>
      <c r="G70" s="111" t="s">
        <v>59</v>
      </c>
      <c r="H70" s="110" t="s">
        <v>1387</v>
      </c>
      <c r="I70" s="110" t="s">
        <v>1388</v>
      </c>
      <c r="J70" s="110"/>
      <c r="K70" s="111" t="s">
        <v>1389</v>
      </c>
      <c r="L70" s="111" t="s">
        <v>490</v>
      </c>
      <c r="M70" s="111"/>
      <c r="N70" s="111" t="s">
        <v>1306</v>
      </c>
      <c r="O70" s="111" t="s">
        <v>1391</v>
      </c>
      <c r="P70" s="176">
        <v>13.445172526278901</v>
      </c>
      <c r="Q70" s="176">
        <v>101.612205298932</v>
      </c>
      <c r="R70" s="278" t="s">
        <v>1392</v>
      </c>
      <c r="S70" s="114" t="s">
        <v>490</v>
      </c>
      <c r="T70" s="115"/>
      <c r="U70" s="115"/>
      <c r="V70" s="115"/>
      <c r="W70" s="265" t="s">
        <v>1393</v>
      </c>
      <c r="X70" s="265"/>
      <c r="Y70" s="115"/>
      <c r="Z70" s="181"/>
      <c r="AA70" s="181"/>
      <c r="AB70" s="265"/>
      <c r="AC70" s="211"/>
      <c r="AD70" s="166" t="s">
        <v>1313</v>
      </c>
      <c r="AE70" s="166" t="s">
        <v>1314</v>
      </c>
      <c r="AF70" s="117">
        <v>44985</v>
      </c>
      <c r="AG70" s="132">
        <v>44981</v>
      </c>
      <c r="AH70" s="118" t="s">
        <v>691</v>
      </c>
      <c r="AI70" s="118" t="s">
        <v>692</v>
      </c>
      <c r="AJ70" s="145">
        <v>10</v>
      </c>
      <c r="AK70" s="146">
        <v>16</v>
      </c>
      <c r="AL70" s="146">
        <v>3</v>
      </c>
      <c r="AM70" s="146">
        <v>160</v>
      </c>
      <c r="AN70" s="147">
        <v>1</v>
      </c>
      <c r="AO70" s="147">
        <v>1</v>
      </c>
      <c r="AP70" s="116"/>
      <c r="AQ70" s="147"/>
      <c r="AR70" s="149"/>
      <c r="AS70" s="149"/>
      <c r="AT70" s="122"/>
      <c r="AU70" s="148" t="s">
        <v>1394</v>
      </c>
      <c r="AV70" s="149" t="s">
        <v>696</v>
      </c>
      <c r="AW70" s="150"/>
      <c r="AX70" s="149"/>
      <c r="AY70" s="149"/>
      <c r="AZ70" s="149"/>
      <c r="BA70" s="149"/>
      <c r="BB70" s="149"/>
      <c r="BC70" s="149"/>
      <c r="BD70" s="150" t="s">
        <v>698</v>
      </c>
      <c r="BE70" s="150"/>
      <c r="BF70" s="150"/>
      <c r="BG70" s="151" t="s">
        <v>699</v>
      </c>
      <c r="BH70" s="151" t="s">
        <v>700</v>
      </c>
      <c r="BI70" s="151" t="s">
        <v>701</v>
      </c>
      <c r="BJ70" s="152"/>
      <c r="BK70" s="152"/>
      <c r="BL70" s="153"/>
      <c r="BM70" s="154"/>
      <c r="BN70" s="155" t="s">
        <v>1391</v>
      </c>
      <c r="BO70" s="131" t="s">
        <v>1390</v>
      </c>
      <c r="BP70" s="131" t="s">
        <v>703</v>
      </c>
      <c r="BQ70" s="116" t="s">
        <v>704</v>
      </c>
      <c r="BR70" s="116" t="s">
        <v>1143</v>
      </c>
      <c r="BS70" s="132">
        <v>44981</v>
      </c>
      <c r="BT70" s="133">
        <v>100</v>
      </c>
      <c r="BU70" s="132">
        <v>44981</v>
      </c>
      <c r="BV70" s="132"/>
      <c r="BW70" s="132"/>
      <c r="BX70" s="134"/>
      <c r="BY70" s="134"/>
      <c r="BZ70" s="134"/>
      <c r="CA70" s="132"/>
      <c r="CB70" s="135"/>
      <c r="CC70" s="132"/>
      <c r="CD70" s="132"/>
      <c r="CE70" s="136"/>
      <c r="CF70" s="136"/>
      <c r="CG70" s="136"/>
      <c r="CH70" s="135"/>
      <c r="CI70" s="129" t="s">
        <v>701</v>
      </c>
      <c r="CJ70" s="117">
        <v>45010</v>
      </c>
      <c r="CK70" s="117">
        <v>45010</v>
      </c>
      <c r="CL70" s="117"/>
      <c r="CM70" s="117">
        <v>45010</v>
      </c>
      <c r="CN70" s="133">
        <v>100</v>
      </c>
      <c r="CO70" s="117">
        <v>45010</v>
      </c>
      <c r="CP70" s="117"/>
      <c r="CQ70" s="137" t="s">
        <v>706</v>
      </c>
      <c r="CR70" s="132"/>
      <c r="CS70" s="117"/>
      <c r="CT70" s="132"/>
      <c r="CU70" s="133"/>
      <c r="CV70" s="137" t="s">
        <v>4382</v>
      </c>
      <c r="CW70" s="117"/>
      <c r="CX70" s="147"/>
      <c r="CY70" s="149"/>
      <c r="CZ70" s="117">
        <v>45010</v>
      </c>
      <c r="DA70" s="117">
        <v>45010</v>
      </c>
      <c r="DB70" s="117"/>
      <c r="DC70" s="117">
        <v>45010</v>
      </c>
      <c r="DD70" s="133">
        <v>100</v>
      </c>
      <c r="DE70" s="117">
        <v>45010</v>
      </c>
      <c r="DF70" s="138"/>
      <c r="DG70" s="138">
        <v>45019</v>
      </c>
      <c r="DH70" s="139" t="s">
        <v>4413</v>
      </c>
      <c r="DI70" s="117">
        <v>45035</v>
      </c>
      <c r="DJ70" s="117">
        <v>45035</v>
      </c>
      <c r="DK70" s="117">
        <v>45035</v>
      </c>
      <c r="DL70" s="117">
        <v>45035</v>
      </c>
      <c r="DM70" s="117"/>
      <c r="DN70" s="117"/>
      <c r="DO70" s="117"/>
      <c r="DP70" s="117"/>
      <c r="DQ70" s="140"/>
      <c r="DR70" s="117"/>
      <c r="DS70" s="117"/>
      <c r="DT70" s="117">
        <v>45043</v>
      </c>
      <c r="DU70" s="117">
        <v>45043</v>
      </c>
      <c r="DV70" s="117"/>
      <c r="DW70" s="117">
        <v>45043</v>
      </c>
      <c r="DX70" s="133">
        <v>100</v>
      </c>
      <c r="DY70" s="117">
        <v>45043</v>
      </c>
      <c r="DZ70" s="117"/>
      <c r="EA70" s="117">
        <v>45035</v>
      </c>
      <c r="EB70" s="117">
        <v>45035</v>
      </c>
      <c r="EC70" s="117"/>
      <c r="ED70" s="117">
        <v>45035</v>
      </c>
      <c r="EE70" s="116">
        <v>100</v>
      </c>
      <c r="EF70" s="117">
        <v>45035</v>
      </c>
      <c r="EG70" s="117" t="s">
        <v>1044</v>
      </c>
      <c r="EH70" s="117">
        <v>45035</v>
      </c>
      <c r="EI70" s="117">
        <v>45035</v>
      </c>
      <c r="EJ70" s="117"/>
      <c r="EK70" s="117">
        <v>45035</v>
      </c>
      <c r="EL70" s="116">
        <v>100</v>
      </c>
      <c r="EM70" s="117">
        <v>45035</v>
      </c>
      <c r="EN70" s="122" t="s">
        <v>1044</v>
      </c>
      <c r="EO70" s="141"/>
      <c r="EP70" s="141"/>
      <c r="EQ70" s="141"/>
      <c r="ER70" s="141"/>
      <c r="ES70" s="141"/>
      <c r="ET70" s="141"/>
      <c r="EU70" s="141"/>
      <c r="EV70" s="117"/>
      <c r="EW70" s="117"/>
      <c r="EX70" s="117"/>
      <c r="EY70" s="117"/>
      <c r="EZ70" s="117"/>
      <c r="FA70" s="117"/>
      <c r="FB70" s="117"/>
      <c r="FC70" s="117"/>
      <c r="FD70" s="117"/>
      <c r="FE70" s="117"/>
      <c r="FF70" s="117"/>
      <c r="FG70" s="133"/>
      <c r="FH70" s="133"/>
      <c r="FI70" s="117"/>
      <c r="FJ70" s="142"/>
      <c r="FK70" s="142"/>
      <c r="FL70" s="143">
        <v>243347</v>
      </c>
      <c r="FM70" s="143">
        <v>243347</v>
      </c>
      <c r="FN70" s="139" t="s">
        <v>708</v>
      </c>
      <c r="FO70" s="142"/>
      <c r="FP70" s="142"/>
      <c r="FQ70" s="143">
        <v>243347</v>
      </c>
      <c r="FR70" s="143">
        <v>243347</v>
      </c>
      <c r="FS70" s="139" t="s">
        <v>708</v>
      </c>
    </row>
    <row r="71" spans="1:175" ht="20.100000000000001" customHeight="1" x14ac:dyDescent="0.5">
      <c r="A71" s="109">
        <v>70</v>
      </c>
      <c r="B71" s="109" t="s">
        <v>674</v>
      </c>
      <c r="C71" s="109">
        <v>70</v>
      </c>
      <c r="D71" s="110" t="s">
        <v>675</v>
      </c>
      <c r="E71" s="110" t="s">
        <v>676</v>
      </c>
      <c r="F71" s="110" t="s">
        <v>1302</v>
      </c>
      <c r="G71" s="111" t="s">
        <v>59</v>
      </c>
      <c r="H71" s="110" t="s">
        <v>1395</v>
      </c>
      <c r="I71" s="110" t="s">
        <v>1396</v>
      </c>
      <c r="J71" s="110"/>
      <c r="K71" s="281" t="s">
        <v>1397</v>
      </c>
      <c r="L71" s="111" t="s">
        <v>1331</v>
      </c>
      <c r="M71" s="111"/>
      <c r="N71" s="111" t="s">
        <v>1306</v>
      </c>
      <c r="O71" s="111" t="s">
        <v>1399</v>
      </c>
      <c r="P71" s="113">
        <v>13.6226516984902</v>
      </c>
      <c r="Q71" s="113">
        <v>101.16131110995801</v>
      </c>
      <c r="R71" s="114" t="s">
        <v>1400</v>
      </c>
      <c r="S71" s="114" t="s">
        <v>490</v>
      </c>
      <c r="T71" s="115"/>
      <c r="U71" s="115"/>
      <c r="V71" s="115"/>
      <c r="W71" s="115" t="s">
        <v>1401</v>
      </c>
      <c r="X71" s="115"/>
      <c r="Y71" s="115"/>
      <c r="Z71" s="181"/>
      <c r="AA71" s="181"/>
      <c r="AB71" s="115"/>
      <c r="AC71" s="211"/>
      <c r="AD71" s="166" t="s">
        <v>1384</v>
      </c>
      <c r="AE71" s="166" t="s">
        <v>1385</v>
      </c>
      <c r="AF71" s="117">
        <v>44985</v>
      </c>
      <c r="AG71" s="132">
        <v>44985</v>
      </c>
      <c r="AH71" s="118" t="s">
        <v>691</v>
      </c>
      <c r="AI71" s="118" t="s">
        <v>692</v>
      </c>
      <c r="AJ71" s="146">
        <v>6</v>
      </c>
      <c r="AK71" s="146">
        <v>9</v>
      </c>
      <c r="AL71" s="146">
        <v>3.1</v>
      </c>
      <c r="AM71" s="146">
        <v>54</v>
      </c>
      <c r="AN71" s="147">
        <v>1</v>
      </c>
      <c r="AO71" s="147">
        <v>2</v>
      </c>
      <c r="AP71" s="116"/>
      <c r="AQ71" s="147" t="s">
        <v>752</v>
      </c>
      <c r="AR71" s="149">
        <v>1</v>
      </c>
      <c r="AS71" s="149"/>
      <c r="AT71" s="122"/>
      <c r="AU71" s="142"/>
      <c r="AV71" s="149" t="s">
        <v>696</v>
      </c>
      <c r="AW71" s="150"/>
      <c r="AX71" s="149"/>
      <c r="AY71" s="149" t="s">
        <v>1326</v>
      </c>
      <c r="AZ71" s="149"/>
      <c r="BA71" s="149"/>
      <c r="BB71" s="149"/>
      <c r="BC71" s="149"/>
      <c r="BD71" s="150" t="s">
        <v>698</v>
      </c>
      <c r="BE71" s="150"/>
      <c r="BF71" s="150"/>
      <c r="BG71" s="151" t="s">
        <v>699</v>
      </c>
      <c r="BH71" s="151" t="s">
        <v>754</v>
      </c>
      <c r="BI71" s="151" t="s">
        <v>701</v>
      </c>
      <c r="BJ71" s="152"/>
      <c r="BK71" s="152"/>
      <c r="BL71" s="153"/>
      <c r="BM71" s="154"/>
      <c r="BN71" s="155" t="s">
        <v>1399</v>
      </c>
      <c r="BO71" s="131" t="s">
        <v>1398</v>
      </c>
      <c r="BP71" s="131" t="s">
        <v>703</v>
      </c>
      <c r="BQ71" s="116" t="s">
        <v>704</v>
      </c>
      <c r="BR71" s="116" t="s">
        <v>1143</v>
      </c>
      <c r="BS71" s="132">
        <v>44985</v>
      </c>
      <c r="BT71" s="133">
        <v>100</v>
      </c>
      <c r="BU71" s="117">
        <v>44985</v>
      </c>
      <c r="BV71" s="132"/>
      <c r="BW71" s="132"/>
      <c r="BX71" s="134"/>
      <c r="BY71" s="134"/>
      <c r="BZ71" s="134"/>
      <c r="CA71" s="132"/>
      <c r="CB71" s="138"/>
      <c r="CC71" s="117"/>
      <c r="CD71" s="117"/>
      <c r="CE71" s="223"/>
      <c r="CF71" s="223"/>
      <c r="CG71" s="223"/>
      <c r="CH71" s="138"/>
      <c r="CI71" s="129" t="s">
        <v>701</v>
      </c>
      <c r="CJ71" s="117">
        <v>44997</v>
      </c>
      <c r="CK71" s="117">
        <v>44997</v>
      </c>
      <c r="CL71" s="132"/>
      <c r="CM71" s="117">
        <v>44997</v>
      </c>
      <c r="CN71" s="133">
        <v>100</v>
      </c>
      <c r="CO71" s="117">
        <v>44997</v>
      </c>
      <c r="CP71" s="117"/>
      <c r="CQ71" s="117">
        <v>45035</v>
      </c>
      <c r="CR71" s="117">
        <v>45035</v>
      </c>
      <c r="CS71" s="117"/>
      <c r="CT71" s="117">
        <v>45035</v>
      </c>
      <c r="CU71" s="133">
        <v>100</v>
      </c>
      <c r="CV71" s="117">
        <v>45035</v>
      </c>
      <c r="CW71" s="147" t="s">
        <v>1326</v>
      </c>
      <c r="CX71" s="147"/>
      <c r="CY71" s="149" t="s">
        <v>1326</v>
      </c>
      <c r="CZ71" s="117">
        <v>44997</v>
      </c>
      <c r="DA71" s="117">
        <v>44997</v>
      </c>
      <c r="DB71" s="117"/>
      <c r="DC71" s="117">
        <v>44997</v>
      </c>
      <c r="DD71" s="133">
        <v>100</v>
      </c>
      <c r="DE71" s="117">
        <v>44997</v>
      </c>
      <c r="DF71" s="138"/>
      <c r="DG71" s="138">
        <v>45007</v>
      </c>
      <c r="DH71" s="139" t="s">
        <v>4446</v>
      </c>
      <c r="DI71" s="117">
        <v>45023</v>
      </c>
      <c r="DJ71" s="117">
        <v>45023</v>
      </c>
      <c r="DK71" s="117">
        <v>45023</v>
      </c>
      <c r="DL71" s="117">
        <v>45023</v>
      </c>
      <c r="DM71" s="117">
        <v>45040</v>
      </c>
      <c r="DN71" s="117">
        <v>45040</v>
      </c>
      <c r="DO71" s="117"/>
      <c r="DP71" s="117">
        <v>45040</v>
      </c>
      <c r="DQ71" s="133">
        <v>100</v>
      </c>
      <c r="DR71" s="117">
        <v>45040</v>
      </c>
      <c r="DS71" s="117"/>
      <c r="DT71" s="117">
        <v>45040</v>
      </c>
      <c r="DU71" s="117">
        <v>45040</v>
      </c>
      <c r="DV71" s="117"/>
      <c r="DW71" s="117">
        <v>45040</v>
      </c>
      <c r="DX71" s="133">
        <v>100</v>
      </c>
      <c r="DY71" s="117">
        <v>45040</v>
      </c>
      <c r="DZ71" s="117"/>
      <c r="EA71" s="117">
        <v>45035</v>
      </c>
      <c r="EB71" s="117">
        <v>45035</v>
      </c>
      <c r="EC71" s="117"/>
      <c r="ED71" s="117">
        <v>45035</v>
      </c>
      <c r="EE71" s="116">
        <v>100</v>
      </c>
      <c r="EF71" s="117">
        <v>45035</v>
      </c>
      <c r="EG71" s="117" t="s">
        <v>1044</v>
      </c>
      <c r="EH71" s="117">
        <v>45035</v>
      </c>
      <c r="EI71" s="117">
        <v>45035</v>
      </c>
      <c r="EJ71" s="117"/>
      <c r="EK71" s="117">
        <v>45035</v>
      </c>
      <c r="EL71" s="116">
        <v>100</v>
      </c>
      <c r="EM71" s="117">
        <v>45035</v>
      </c>
      <c r="EN71" s="122" t="s">
        <v>1044</v>
      </c>
      <c r="EO71" s="141"/>
      <c r="EP71" s="141"/>
      <c r="EQ71" s="141"/>
      <c r="ER71" s="141"/>
      <c r="ES71" s="141"/>
      <c r="ET71" s="141"/>
      <c r="EU71" s="141"/>
      <c r="EV71" s="117"/>
      <c r="EW71" s="117"/>
      <c r="EX71" s="117"/>
      <c r="EY71" s="117"/>
      <c r="EZ71" s="117"/>
      <c r="FA71" s="117"/>
      <c r="FB71" s="117"/>
      <c r="FC71" s="117">
        <v>45050</v>
      </c>
      <c r="FD71" s="117">
        <v>45050</v>
      </c>
      <c r="FE71" s="117">
        <v>45050</v>
      </c>
      <c r="FF71" s="117">
        <v>45051</v>
      </c>
      <c r="FG71" s="133">
        <v>70</v>
      </c>
      <c r="FH71" s="133"/>
      <c r="FI71" s="117"/>
      <c r="FJ71" s="142"/>
      <c r="FK71" s="142"/>
      <c r="FL71" s="143">
        <v>243346</v>
      </c>
      <c r="FM71" s="143">
        <v>243346</v>
      </c>
      <c r="FN71" s="139" t="s">
        <v>834</v>
      </c>
      <c r="FO71" s="142"/>
      <c r="FP71" s="142"/>
      <c r="FQ71" s="143">
        <v>243346</v>
      </c>
      <c r="FR71" s="143">
        <v>243346</v>
      </c>
      <c r="FS71" s="157" t="s">
        <v>729</v>
      </c>
    </row>
    <row r="72" spans="1:175" ht="20.100000000000001" customHeight="1" x14ac:dyDescent="0.5">
      <c r="A72" s="109">
        <v>71</v>
      </c>
      <c r="B72" s="109" t="s">
        <v>674</v>
      </c>
      <c r="C72" s="109">
        <v>71</v>
      </c>
      <c r="D72" s="110" t="s">
        <v>675</v>
      </c>
      <c r="E72" s="110" t="s">
        <v>676</v>
      </c>
      <c r="F72" s="110" t="s">
        <v>1302</v>
      </c>
      <c r="G72" s="111" t="s">
        <v>59</v>
      </c>
      <c r="H72" s="110" t="s">
        <v>1402</v>
      </c>
      <c r="I72" s="110" t="s">
        <v>1403</v>
      </c>
      <c r="J72" s="110"/>
      <c r="K72" s="111" t="s">
        <v>4464</v>
      </c>
      <c r="L72" s="111" t="s">
        <v>1305</v>
      </c>
      <c r="M72" s="111"/>
      <c r="N72" s="111" t="s">
        <v>1306</v>
      </c>
      <c r="O72" s="111" t="s">
        <v>1404</v>
      </c>
      <c r="P72" s="113">
        <v>13.599489502588</v>
      </c>
      <c r="Q72" s="113">
        <v>101.38756139646399</v>
      </c>
      <c r="R72" s="278" t="s">
        <v>1405</v>
      </c>
      <c r="S72" s="114" t="s">
        <v>490</v>
      </c>
      <c r="T72" s="115"/>
      <c r="U72" s="115"/>
      <c r="V72" s="115"/>
      <c r="W72" s="115" t="s">
        <v>1406</v>
      </c>
      <c r="X72" s="115"/>
      <c r="Y72" s="115"/>
      <c r="Z72" s="181"/>
      <c r="AA72" s="181"/>
      <c r="AB72" s="115"/>
      <c r="AC72" s="211"/>
      <c r="AD72" s="166" t="s">
        <v>1313</v>
      </c>
      <c r="AE72" s="166" t="s">
        <v>1314</v>
      </c>
      <c r="AF72" s="117">
        <v>44984</v>
      </c>
      <c r="AG72" s="132">
        <v>44981</v>
      </c>
      <c r="AH72" s="118" t="s">
        <v>691</v>
      </c>
      <c r="AI72" s="118" t="s">
        <v>692</v>
      </c>
      <c r="AJ72" s="145">
        <v>6</v>
      </c>
      <c r="AK72" s="146">
        <v>9</v>
      </c>
      <c r="AL72" s="146">
        <v>3</v>
      </c>
      <c r="AM72" s="146">
        <v>54</v>
      </c>
      <c r="AN72" s="147">
        <v>1</v>
      </c>
      <c r="AO72" s="147">
        <v>2</v>
      </c>
      <c r="AP72" s="116"/>
      <c r="AQ72" s="147" t="s">
        <v>752</v>
      </c>
      <c r="AR72" s="147">
        <v>1</v>
      </c>
      <c r="AS72" s="149"/>
      <c r="AT72" s="122"/>
      <c r="AU72" s="148" t="s">
        <v>1377</v>
      </c>
      <c r="AV72" s="149" t="s">
        <v>696</v>
      </c>
      <c r="AW72" s="150"/>
      <c r="AX72" s="149"/>
      <c r="AY72" s="149"/>
      <c r="AZ72" s="149"/>
      <c r="BA72" s="149"/>
      <c r="BB72" s="147" t="s">
        <v>697</v>
      </c>
      <c r="BC72" s="149"/>
      <c r="BD72" s="150"/>
      <c r="BE72" s="150"/>
      <c r="BF72" s="150"/>
      <c r="BG72" s="151" t="s">
        <v>699</v>
      </c>
      <c r="BH72" s="163" t="s">
        <v>754</v>
      </c>
      <c r="BI72" s="151" t="s">
        <v>701</v>
      </c>
      <c r="BJ72" s="279" t="s">
        <v>1377</v>
      </c>
      <c r="BK72" s="152"/>
      <c r="BL72" s="153"/>
      <c r="BM72" s="154"/>
      <c r="BN72" s="155" t="s">
        <v>1404</v>
      </c>
      <c r="BO72" s="130" t="s">
        <v>1404</v>
      </c>
      <c r="BP72" s="130"/>
      <c r="BQ72" s="116" t="s">
        <v>704</v>
      </c>
      <c r="BR72" s="116" t="s">
        <v>1143</v>
      </c>
      <c r="BS72" s="132">
        <v>44981</v>
      </c>
      <c r="BT72" s="133">
        <v>100</v>
      </c>
      <c r="BU72" s="132">
        <v>44981</v>
      </c>
      <c r="BV72" s="132"/>
      <c r="BW72" s="132"/>
      <c r="BX72" s="134"/>
      <c r="BY72" s="134"/>
      <c r="BZ72" s="134"/>
      <c r="CA72" s="280"/>
      <c r="CB72" s="171"/>
      <c r="CC72" s="172"/>
      <c r="CD72" s="172"/>
      <c r="CE72" s="173"/>
      <c r="CF72" s="173"/>
      <c r="CG72" s="173"/>
      <c r="CH72" s="171"/>
      <c r="CI72" s="129" t="s">
        <v>701</v>
      </c>
      <c r="CJ72" s="117">
        <v>44996</v>
      </c>
      <c r="CK72" s="117">
        <v>44996</v>
      </c>
      <c r="CL72" s="132"/>
      <c r="CM72" s="117">
        <v>44996</v>
      </c>
      <c r="CN72" s="133">
        <v>100</v>
      </c>
      <c r="CO72" s="117">
        <v>44996</v>
      </c>
      <c r="CP72" s="117"/>
      <c r="CQ72" s="137" t="s">
        <v>706</v>
      </c>
      <c r="CR72" s="132"/>
      <c r="CS72" s="117"/>
      <c r="CT72" s="132"/>
      <c r="CU72" s="133"/>
      <c r="CV72" s="137" t="s">
        <v>4382</v>
      </c>
      <c r="CW72" s="117" t="s">
        <v>868</v>
      </c>
      <c r="CX72" s="147"/>
      <c r="CY72" s="149"/>
      <c r="CZ72" s="117">
        <v>44996</v>
      </c>
      <c r="DA72" s="117">
        <v>44996</v>
      </c>
      <c r="DB72" s="117"/>
      <c r="DC72" s="117">
        <v>44996</v>
      </c>
      <c r="DD72" s="133">
        <v>100</v>
      </c>
      <c r="DE72" s="117">
        <v>44996</v>
      </c>
      <c r="DF72" s="138"/>
      <c r="DG72" s="138">
        <v>45007</v>
      </c>
      <c r="DH72" s="139" t="s">
        <v>4446</v>
      </c>
      <c r="DI72" s="117">
        <v>45023</v>
      </c>
      <c r="DJ72" s="117">
        <v>45023</v>
      </c>
      <c r="DK72" s="117">
        <v>45023</v>
      </c>
      <c r="DL72" s="117">
        <v>45023</v>
      </c>
      <c r="DM72" s="117"/>
      <c r="DN72" s="117"/>
      <c r="DO72" s="117"/>
      <c r="DP72" s="117"/>
      <c r="DQ72" s="140"/>
      <c r="DR72" s="117"/>
      <c r="DS72" s="117"/>
      <c r="DT72" s="117">
        <v>45043</v>
      </c>
      <c r="DU72" s="117">
        <v>45043</v>
      </c>
      <c r="DV72" s="117"/>
      <c r="DW72" s="117">
        <v>45043</v>
      </c>
      <c r="DX72" s="133">
        <v>100</v>
      </c>
      <c r="DY72" s="117">
        <v>45043</v>
      </c>
      <c r="DZ72" s="117"/>
      <c r="EA72" s="117">
        <v>45034</v>
      </c>
      <c r="EB72" s="117">
        <v>45034</v>
      </c>
      <c r="EC72" s="117"/>
      <c r="ED72" s="117">
        <v>45034</v>
      </c>
      <c r="EE72" s="116">
        <v>100</v>
      </c>
      <c r="EF72" s="117">
        <v>45034</v>
      </c>
      <c r="EG72" s="117" t="s">
        <v>780</v>
      </c>
      <c r="EH72" s="117">
        <v>45034</v>
      </c>
      <c r="EI72" s="117">
        <v>45034</v>
      </c>
      <c r="EJ72" s="117">
        <v>45034</v>
      </c>
      <c r="EK72" s="117">
        <v>45035</v>
      </c>
      <c r="EL72" s="116">
        <v>60</v>
      </c>
      <c r="EM72" s="117"/>
      <c r="EN72" s="122" t="s">
        <v>780</v>
      </c>
      <c r="EO72" s="141"/>
      <c r="EP72" s="141"/>
      <c r="EQ72" s="141"/>
      <c r="ER72" s="141"/>
      <c r="ES72" s="141"/>
      <c r="ET72" s="141"/>
      <c r="EU72" s="141"/>
      <c r="EV72" s="117"/>
      <c r="EW72" s="117"/>
      <c r="EX72" s="117"/>
      <c r="EY72" s="117"/>
      <c r="EZ72" s="117"/>
      <c r="FA72" s="117"/>
      <c r="FB72" s="117"/>
      <c r="FC72" s="117"/>
      <c r="FD72" s="117"/>
      <c r="FE72" s="117"/>
      <c r="FF72" s="117"/>
      <c r="FG72" s="133"/>
      <c r="FH72" s="133"/>
      <c r="FI72" s="117"/>
      <c r="FJ72" s="142"/>
      <c r="FK72" s="142"/>
      <c r="FL72" s="143">
        <v>243347</v>
      </c>
      <c r="FM72" s="143">
        <v>243347</v>
      </c>
      <c r="FN72" s="139" t="s">
        <v>708</v>
      </c>
      <c r="FO72" s="142"/>
      <c r="FP72" s="142"/>
      <c r="FQ72" s="143">
        <v>243347</v>
      </c>
      <c r="FR72" s="143">
        <v>243347</v>
      </c>
      <c r="FS72" s="157" t="s">
        <v>729</v>
      </c>
    </row>
    <row r="73" spans="1:175" ht="20.100000000000001" customHeight="1" x14ac:dyDescent="0.5">
      <c r="A73" s="110">
        <v>72</v>
      </c>
      <c r="B73" s="109" t="s">
        <v>674</v>
      </c>
      <c r="C73" s="110">
        <v>72</v>
      </c>
      <c r="D73" s="110" t="s">
        <v>675</v>
      </c>
      <c r="E73" s="110" t="s">
        <v>676</v>
      </c>
      <c r="F73" s="110" t="s">
        <v>1302</v>
      </c>
      <c r="G73" s="111" t="s">
        <v>59</v>
      </c>
      <c r="H73" s="110" t="s">
        <v>1407</v>
      </c>
      <c r="I73" s="110" t="s">
        <v>1408</v>
      </c>
      <c r="J73" s="110"/>
      <c r="K73" s="111" t="s">
        <v>1409</v>
      </c>
      <c r="L73" s="111" t="s">
        <v>1410</v>
      </c>
      <c r="M73" s="111"/>
      <c r="N73" s="111" t="s">
        <v>1306</v>
      </c>
      <c r="O73" s="111" t="s">
        <v>1411</v>
      </c>
      <c r="P73" s="176">
        <v>13.781360734149199</v>
      </c>
      <c r="Q73" s="176">
        <v>101.288258934049</v>
      </c>
      <c r="R73" s="278" t="s">
        <v>1412</v>
      </c>
      <c r="S73" s="114" t="s">
        <v>1413</v>
      </c>
      <c r="T73" s="115" t="s">
        <v>1414</v>
      </c>
      <c r="U73" s="115" t="s">
        <v>1415</v>
      </c>
      <c r="V73" s="115"/>
      <c r="W73" s="265" t="s">
        <v>1416</v>
      </c>
      <c r="X73" s="265"/>
      <c r="Y73" s="115"/>
      <c r="Z73" s="181"/>
      <c r="AA73" s="181"/>
      <c r="AB73" s="265"/>
      <c r="AC73" s="211"/>
      <c r="AD73" s="166" t="s">
        <v>1313</v>
      </c>
      <c r="AE73" s="166" t="s">
        <v>1314</v>
      </c>
      <c r="AF73" s="117">
        <v>44985</v>
      </c>
      <c r="AG73" s="132">
        <v>44980</v>
      </c>
      <c r="AH73" s="118" t="s">
        <v>691</v>
      </c>
      <c r="AI73" s="118" t="s">
        <v>692</v>
      </c>
      <c r="AJ73" s="145">
        <v>8</v>
      </c>
      <c r="AK73" s="146">
        <v>8</v>
      </c>
      <c r="AL73" s="146">
        <v>3</v>
      </c>
      <c r="AM73" s="146">
        <v>64</v>
      </c>
      <c r="AN73" s="147">
        <v>2</v>
      </c>
      <c r="AO73" s="147">
        <v>2</v>
      </c>
      <c r="AP73" s="116" t="s">
        <v>816</v>
      </c>
      <c r="AQ73" s="147">
        <v>5</v>
      </c>
      <c r="AR73" s="147">
        <v>3</v>
      </c>
      <c r="AS73" s="149"/>
      <c r="AT73" s="122">
        <v>44981</v>
      </c>
      <c r="AU73" s="142"/>
      <c r="AV73" s="149" t="s">
        <v>696</v>
      </c>
      <c r="AW73" s="150"/>
      <c r="AX73" s="149"/>
      <c r="AY73" s="149"/>
      <c r="AZ73" s="149"/>
      <c r="BA73" s="149"/>
      <c r="BB73" s="149"/>
      <c r="BC73" s="149"/>
      <c r="BD73" s="150" t="s">
        <v>698</v>
      </c>
      <c r="BE73" s="150"/>
      <c r="BF73" s="150"/>
      <c r="BG73" s="151" t="s">
        <v>699</v>
      </c>
      <c r="BH73" s="151" t="s">
        <v>700</v>
      </c>
      <c r="BI73" s="151" t="s">
        <v>701</v>
      </c>
      <c r="BJ73" s="152"/>
      <c r="BK73" s="152"/>
      <c r="BL73" s="153"/>
      <c r="BM73" s="154"/>
      <c r="BN73" s="155" t="s">
        <v>1411</v>
      </c>
      <c r="BO73" s="130" t="s">
        <v>1411</v>
      </c>
      <c r="BP73" s="130"/>
      <c r="BQ73" s="116" t="s">
        <v>704</v>
      </c>
      <c r="BR73" s="116" t="s">
        <v>1143</v>
      </c>
      <c r="BS73" s="132">
        <v>44980</v>
      </c>
      <c r="BT73" s="133">
        <v>100</v>
      </c>
      <c r="BU73" s="132">
        <v>44980</v>
      </c>
      <c r="BV73" s="132"/>
      <c r="BW73" s="132"/>
      <c r="BX73" s="134"/>
      <c r="BY73" s="134"/>
      <c r="BZ73" s="134"/>
      <c r="CA73" s="132"/>
      <c r="CB73" s="135"/>
      <c r="CC73" s="132"/>
      <c r="CD73" s="132"/>
      <c r="CE73" s="136"/>
      <c r="CF73" s="136"/>
      <c r="CG73" s="136"/>
      <c r="CH73" s="135"/>
      <c r="CI73" s="129" t="s">
        <v>701</v>
      </c>
      <c r="CJ73" s="117">
        <v>44999</v>
      </c>
      <c r="CK73" s="117">
        <v>44999</v>
      </c>
      <c r="CL73" s="132"/>
      <c r="CM73" s="117">
        <v>44999</v>
      </c>
      <c r="CN73" s="133">
        <v>100</v>
      </c>
      <c r="CO73" s="117">
        <v>44999</v>
      </c>
      <c r="CP73" s="117"/>
      <c r="CQ73" s="137" t="s">
        <v>706</v>
      </c>
      <c r="CR73" s="132"/>
      <c r="CS73" s="117"/>
      <c r="CT73" s="132"/>
      <c r="CU73" s="133"/>
      <c r="CV73" s="137" t="s">
        <v>4382</v>
      </c>
      <c r="CW73" s="117" t="s">
        <v>868</v>
      </c>
      <c r="CX73" s="147"/>
      <c r="CY73" s="149"/>
      <c r="CZ73" s="117">
        <v>44999</v>
      </c>
      <c r="DA73" s="117">
        <v>44999</v>
      </c>
      <c r="DB73" s="117"/>
      <c r="DC73" s="117">
        <v>44999</v>
      </c>
      <c r="DD73" s="133">
        <v>100</v>
      </c>
      <c r="DE73" s="117">
        <v>44999</v>
      </c>
      <c r="DF73" s="138"/>
      <c r="DG73" s="138">
        <v>45019</v>
      </c>
      <c r="DH73" s="139" t="s">
        <v>4413</v>
      </c>
      <c r="DI73" s="117">
        <v>45037</v>
      </c>
      <c r="DJ73" s="117">
        <v>45037</v>
      </c>
      <c r="DK73" s="117">
        <v>45037</v>
      </c>
      <c r="DL73" s="117">
        <v>45037</v>
      </c>
      <c r="DM73" s="117">
        <v>45040</v>
      </c>
      <c r="DN73" s="117">
        <v>45040</v>
      </c>
      <c r="DO73" s="117"/>
      <c r="DP73" s="117">
        <v>45040</v>
      </c>
      <c r="DQ73" s="133">
        <v>100</v>
      </c>
      <c r="DR73" s="117">
        <v>45040</v>
      </c>
      <c r="DS73" s="117"/>
      <c r="DT73" s="117">
        <v>45040</v>
      </c>
      <c r="DU73" s="117">
        <v>45040</v>
      </c>
      <c r="DV73" s="117"/>
      <c r="DW73" s="117">
        <v>45040</v>
      </c>
      <c r="DX73" s="133">
        <v>100</v>
      </c>
      <c r="DY73" s="117">
        <v>45040</v>
      </c>
      <c r="DZ73" s="117"/>
      <c r="EA73" s="117">
        <v>45034</v>
      </c>
      <c r="EB73" s="117">
        <v>45034</v>
      </c>
      <c r="EC73" s="117"/>
      <c r="ED73" s="117">
        <v>45034</v>
      </c>
      <c r="EE73" s="116">
        <v>100</v>
      </c>
      <c r="EF73" s="117">
        <v>45034</v>
      </c>
      <c r="EG73" s="117" t="s">
        <v>780</v>
      </c>
      <c r="EH73" s="117">
        <v>45034</v>
      </c>
      <c r="EI73" s="117">
        <v>45034</v>
      </c>
      <c r="EJ73" s="117">
        <v>45034</v>
      </c>
      <c r="EK73" s="117">
        <v>45035</v>
      </c>
      <c r="EL73" s="116">
        <v>60</v>
      </c>
      <c r="EM73" s="117"/>
      <c r="EN73" s="122" t="s">
        <v>780</v>
      </c>
      <c r="EO73" s="141"/>
      <c r="EP73" s="141"/>
      <c r="EQ73" s="141"/>
      <c r="ER73" s="141"/>
      <c r="ES73" s="141"/>
      <c r="ET73" s="141"/>
      <c r="EU73" s="141"/>
      <c r="EV73" s="117"/>
      <c r="EW73" s="117"/>
      <c r="EX73" s="117"/>
      <c r="EY73" s="117"/>
      <c r="EZ73" s="117"/>
      <c r="FA73" s="117"/>
      <c r="FB73" s="117"/>
      <c r="FC73" s="117"/>
      <c r="FD73" s="117"/>
      <c r="FE73" s="117"/>
      <c r="FF73" s="117"/>
      <c r="FG73" s="133"/>
      <c r="FH73" s="133"/>
      <c r="FI73" s="117"/>
      <c r="FJ73" s="142"/>
      <c r="FK73" s="142"/>
      <c r="FL73" s="282">
        <v>243350</v>
      </c>
      <c r="FM73" s="282">
        <v>243350</v>
      </c>
      <c r="FN73" s="139" t="s">
        <v>708</v>
      </c>
      <c r="FO73" s="142"/>
      <c r="FP73" s="142"/>
      <c r="FQ73" s="282">
        <v>243350</v>
      </c>
      <c r="FR73" s="282">
        <v>243350</v>
      </c>
      <c r="FS73" s="157" t="s">
        <v>729</v>
      </c>
    </row>
    <row r="74" spans="1:175" ht="20.100000000000001" customHeight="1" x14ac:dyDescent="0.5">
      <c r="A74" s="109">
        <v>73</v>
      </c>
      <c r="B74" s="109" t="s">
        <v>674</v>
      </c>
      <c r="C74" s="109">
        <v>73</v>
      </c>
      <c r="D74" s="110" t="s">
        <v>675</v>
      </c>
      <c r="E74" s="110" t="s">
        <v>676</v>
      </c>
      <c r="F74" s="110" t="s">
        <v>1202</v>
      </c>
      <c r="G74" s="111" t="s">
        <v>89</v>
      </c>
      <c r="H74" s="110" t="s">
        <v>1203</v>
      </c>
      <c r="I74" s="110" t="s">
        <v>1417</v>
      </c>
      <c r="J74" s="110"/>
      <c r="K74" s="111" t="s">
        <v>1418</v>
      </c>
      <c r="L74" s="111"/>
      <c r="M74" s="111"/>
      <c r="N74" s="111" t="s">
        <v>1207</v>
      </c>
      <c r="O74" s="112" t="s">
        <v>1420</v>
      </c>
      <c r="P74" s="113">
        <v>13.437290544077999</v>
      </c>
      <c r="Q74" s="113">
        <v>100.991453485364</v>
      </c>
      <c r="R74" s="48" t="s">
        <v>1421</v>
      </c>
      <c r="S74" s="114" t="s">
        <v>1422</v>
      </c>
      <c r="T74" s="115"/>
      <c r="U74" s="115"/>
      <c r="V74" s="115"/>
      <c r="W74" s="115"/>
      <c r="X74" s="115"/>
      <c r="Y74" s="115"/>
      <c r="Z74" s="181"/>
      <c r="AA74" s="181"/>
      <c r="AB74" s="115"/>
      <c r="AC74" s="211"/>
      <c r="AD74" s="166" t="s">
        <v>1423</v>
      </c>
      <c r="AE74" s="166" t="s">
        <v>1424</v>
      </c>
      <c r="AF74" s="273">
        <v>44980</v>
      </c>
      <c r="AG74" s="273">
        <v>44985</v>
      </c>
      <c r="AH74" s="118" t="s">
        <v>691</v>
      </c>
      <c r="AI74" s="118" t="s">
        <v>692</v>
      </c>
      <c r="AJ74" s="145"/>
      <c r="AK74" s="146"/>
      <c r="AL74" s="146"/>
      <c r="AM74" s="146"/>
      <c r="AN74" s="147"/>
      <c r="AO74" s="147"/>
      <c r="AP74" s="116"/>
      <c r="AQ74" s="147"/>
      <c r="AR74" s="147"/>
      <c r="AS74" s="149"/>
      <c r="AT74" s="122"/>
      <c r="AU74" s="142"/>
      <c r="AV74" s="149"/>
      <c r="AW74" s="150"/>
      <c r="AX74" s="149"/>
      <c r="AY74" s="149"/>
      <c r="AZ74" s="149"/>
      <c r="BA74" s="149"/>
      <c r="BB74" s="149"/>
      <c r="BC74" s="149"/>
      <c r="BD74" s="150" t="s">
        <v>698</v>
      </c>
      <c r="BE74" s="150"/>
      <c r="BF74" s="150"/>
      <c r="BG74" s="151" t="s">
        <v>699</v>
      </c>
      <c r="BH74" s="151" t="s">
        <v>700</v>
      </c>
      <c r="BI74" s="151" t="s">
        <v>701</v>
      </c>
      <c r="BJ74" s="152"/>
      <c r="BK74" s="152"/>
      <c r="BL74" s="153"/>
      <c r="BM74" s="154"/>
      <c r="BN74" s="155" t="s">
        <v>1420</v>
      </c>
      <c r="BO74" s="257" t="s">
        <v>1419</v>
      </c>
      <c r="BP74" s="257" t="s">
        <v>703</v>
      </c>
      <c r="BQ74" s="269" t="s">
        <v>1215</v>
      </c>
      <c r="BR74" s="269" t="s">
        <v>705</v>
      </c>
      <c r="BS74" s="273">
        <v>44980</v>
      </c>
      <c r="BT74" s="133">
        <v>100</v>
      </c>
      <c r="BU74" s="132">
        <v>44985</v>
      </c>
      <c r="BV74" s="132"/>
      <c r="BW74" s="132"/>
      <c r="BX74" s="134"/>
      <c r="BY74" s="134"/>
      <c r="BZ74" s="134"/>
      <c r="CA74" s="132"/>
      <c r="CB74" s="135"/>
      <c r="CC74" s="132"/>
      <c r="CD74" s="132"/>
      <c r="CE74" s="136"/>
      <c r="CF74" s="136"/>
      <c r="CG74" s="136"/>
      <c r="CH74" s="135"/>
      <c r="CI74" s="129"/>
      <c r="CJ74" s="132">
        <v>44992</v>
      </c>
      <c r="CK74" s="132">
        <v>45000</v>
      </c>
      <c r="CL74" s="132"/>
      <c r="CM74" s="132">
        <v>45001</v>
      </c>
      <c r="CN74" s="133">
        <v>100</v>
      </c>
      <c r="CO74" s="132">
        <v>45007</v>
      </c>
      <c r="CP74" s="172"/>
      <c r="CQ74" s="132">
        <v>45007</v>
      </c>
      <c r="CR74" s="132">
        <v>45007</v>
      </c>
      <c r="CS74" s="240"/>
      <c r="CT74" s="132">
        <v>45007</v>
      </c>
      <c r="CU74" s="133">
        <v>100</v>
      </c>
      <c r="CV74" s="132">
        <v>45007</v>
      </c>
      <c r="CW74" s="116"/>
      <c r="CX74" s="149"/>
      <c r="CY74" s="149"/>
      <c r="CZ74" s="117">
        <v>45010</v>
      </c>
      <c r="DA74" s="117">
        <v>45010</v>
      </c>
      <c r="DB74" s="117"/>
      <c r="DC74" s="117">
        <v>45010</v>
      </c>
      <c r="DD74" s="133">
        <v>100</v>
      </c>
      <c r="DE74" s="117">
        <v>45010</v>
      </c>
      <c r="DF74" s="138"/>
      <c r="DG74" s="138">
        <v>45012</v>
      </c>
      <c r="DH74" s="139" t="s">
        <v>4383</v>
      </c>
      <c r="DI74" s="117">
        <v>45027</v>
      </c>
      <c r="DJ74" s="117">
        <v>45027</v>
      </c>
      <c r="DK74" s="117">
        <v>45027</v>
      </c>
      <c r="DL74" s="117">
        <v>45027</v>
      </c>
      <c r="DM74" s="240"/>
      <c r="DN74" s="240"/>
      <c r="DO74" s="240"/>
      <c r="DP74" s="240"/>
      <c r="DQ74" s="271"/>
      <c r="DR74" s="240"/>
      <c r="DS74" s="240"/>
      <c r="DT74" s="117">
        <v>45046</v>
      </c>
      <c r="DU74" s="117">
        <v>45046</v>
      </c>
      <c r="DV74" s="117"/>
      <c r="DW74" s="117">
        <v>45046</v>
      </c>
      <c r="DX74" s="133">
        <v>100</v>
      </c>
      <c r="DY74" s="117">
        <v>45046</v>
      </c>
      <c r="DZ74" s="240"/>
      <c r="EA74" s="117">
        <v>45042</v>
      </c>
      <c r="EB74" s="117">
        <v>45042</v>
      </c>
      <c r="EC74" s="240"/>
      <c r="ED74" s="117">
        <v>45042</v>
      </c>
      <c r="EE74" s="116">
        <v>100</v>
      </c>
      <c r="EF74" s="117">
        <v>45042</v>
      </c>
      <c r="EG74" s="240" t="s">
        <v>4465</v>
      </c>
      <c r="EH74" s="117">
        <v>45051</v>
      </c>
      <c r="EI74" s="117">
        <v>45051</v>
      </c>
      <c r="EJ74" s="117"/>
      <c r="EK74" s="117">
        <v>45051</v>
      </c>
      <c r="EL74" s="133">
        <v>100</v>
      </c>
      <c r="EM74" s="117">
        <v>45051</v>
      </c>
      <c r="EN74" s="122" t="s">
        <v>4466</v>
      </c>
      <c r="EO74" s="141"/>
      <c r="EP74" s="141"/>
      <c r="EQ74" s="141"/>
      <c r="ER74" s="141"/>
      <c r="ES74" s="141"/>
      <c r="ET74" s="141"/>
      <c r="EU74" s="141"/>
      <c r="EV74" s="240"/>
      <c r="EW74" s="240"/>
      <c r="EX74" s="240"/>
      <c r="EY74" s="240"/>
      <c r="EZ74" s="240"/>
      <c r="FA74" s="240"/>
      <c r="FB74" s="240"/>
      <c r="FC74" s="117">
        <v>45056</v>
      </c>
      <c r="FD74" s="117"/>
      <c r="FE74" s="117"/>
      <c r="FF74" s="117"/>
      <c r="FG74" s="133"/>
      <c r="FH74" s="133"/>
      <c r="FI74" s="117"/>
      <c r="FJ74" s="142"/>
      <c r="FK74" s="142"/>
      <c r="FL74" s="283">
        <v>243350</v>
      </c>
      <c r="FM74" s="283">
        <v>243350</v>
      </c>
      <c r="FN74" s="139" t="s">
        <v>708</v>
      </c>
      <c r="FO74" s="142"/>
      <c r="FP74" s="142"/>
      <c r="FQ74" s="283">
        <v>243350</v>
      </c>
      <c r="FR74" s="283">
        <v>243350</v>
      </c>
      <c r="FS74" s="157" t="s">
        <v>729</v>
      </c>
    </row>
    <row r="75" spans="1:175" ht="20.100000000000001" customHeight="1" x14ac:dyDescent="0.5">
      <c r="A75" s="109">
        <v>74</v>
      </c>
      <c r="B75" s="109" t="s">
        <v>674</v>
      </c>
      <c r="C75" s="109">
        <v>74</v>
      </c>
      <c r="D75" s="110" t="s">
        <v>675</v>
      </c>
      <c r="E75" s="110" t="s">
        <v>676</v>
      </c>
      <c r="F75" s="110" t="s">
        <v>1202</v>
      </c>
      <c r="G75" s="111" t="s">
        <v>89</v>
      </c>
      <c r="H75" s="110" t="s">
        <v>1203</v>
      </c>
      <c r="I75" s="110" t="s">
        <v>1425</v>
      </c>
      <c r="J75" s="110"/>
      <c r="K75" s="111" t="s">
        <v>1426</v>
      </c>
      <c r="L75" s="111"/>
      <c r="M75" s="111"/>
      <c r="N75" s="111" t="s">
        <v>1207</v>
      </c>
      <c r="O75" s="112" t="s">
        <v>1427</v>
      </c>
      <c r="P75" s="113">
        <v>13.417427121946</v>
      </c>
      <c r="Q75" s="113">
        <v>101.041344341883</v>
      </c>
      <c r="R75" s="114"/>
      <c r="S75" s="114"/>
      <c r="T75" s="115"/>
      <c r="U75" s="115"/>
      <c r="V75" s="115"/>
      <c r="W75" s="115"/>
      <c r="X75" s="115"/>
      <c r="Y75" s="115"/>
      <c r="Z75" s="181"/>
      <c r="AA75" s="181"/>
      <c r="AB75" s="115"/>
      <c r="AC75" s="211"/>
      <c r="AD75" s="166" t="s">
        <v>1423</v>
      </c>
      <c r="AE75" s="166" t="s">
        <v>1424</v>
      </c>
      <c r="AF75" s="273">
        <v>44980</v>
      </c>
      <c r="AG75" s="267">
        <v>44981</v>
      </c>
      <c r="AH75" s="118" t="s">
        <v>691</v>
      </c>
      <c r="AI75" s="118" t="s">
        <v>692</v>
      </c>
      <c r="AJ75" s="145"/>
      <c r="AK75" s="146"/>
      <c r="AL75" s="146"/>
      <c r="AM75" s="146"/>
      <c r="AN75" s="147"/>
      <c r="AO75" s="147"/>
      <c r="AP75" s="116"/>
      <c r="AQ75" s="147"/>
      <c r="AR75" s="147"/>
      <c r="AS75" s="149"/>
      <c r="AT75" s="122"/>
      <c r="AU75" s="142"/>
      <c r="AV75" s="149"/>
      <c r="AW75" s="150"/>
      <c r="AX75" s="149"/>
      <c r="AY75" s="149"/>
      <c r="AZ75" s="149"/>
      <c r="BA75" s="149"/>
      <c r="BB75" s="149"/>
      <c r="BC75" s="149"/>
      <c r="BD75" s="150" t="s">
        <v>698</v>
      </c>
      <c r="BE75" s="150"/>
      <c r="BF75" s="150"/>
      <c r="BG75" s="151" t="s">
        <v>699</v>
      </c>
      <c r="BH75" s="151" t="s">
        <v>700</v>
      </c>
      <c r="BI75" s="151" t="s">
        <v>701</v>
      </c>
      <c r="BJ75" s="152"/>
      <c r="BK75" s="152"/>
      <c r="BL75" s="153"/>
      <c r="BM75" s="154"/>
      <c r="BN75" s="155" t="s">
        <v>1427</v>
      </c>
      <c r="BO75" s="196" t="s">
        <v>1427</v>
      </c>
      <c r="BP75" s="196"/>
      <c r="BQ75" s="269" t="s">
        <v>1215</v>
      </c>
      <c r="BR75" s="269" t="s">
        <v>705</v>
      </c>
      <c r="BS75" s="273">
        <v>44980</v>
      </c>
      <c r="BT75" s="133">
        <v>100</v>
      </c>
      <c r="BU75" s="132">
        <v>44981</v>
      </c>
      <c r="BV75" s="132" t="s">
        <v>614</v>
      </c>
      <c r="BW75" s="132" t="s">
        <v>1155</v>
      </c>
      <c r="BX75" s="134"/>
      <c r="BY75" s="134"/>
      <c r="BZ75" s="134"/>
      <c r="CA75" s="132"/>
      <c r="CB75" s="171"/>
      <c r="CC75" s="172"/>
      <c r="CD75" s="172"/>
      <c r="CE75" s="173"/>
      <c r="CF75" s="173"/>
      <c r="CG75" s="173"/>
      <c r="CH75" s="171" t="s">
        <v>1428</v>
      </c>
      <c r="CI75" s="129"/>
      <c r="CJ75" s="117">
        <v>45014</v>
      </c>
      <c r="CK75" s="117">
        <v>45014</v>
      </c>
      <c r="CL75" s="132"/>
      <c r="CM75" s="117">
        <v>45014</v>
      </c>
      <c r="CN75" s="133">
        <v>100</v>
      </c>
      <c r="CO75" s="117">
        <v>45014</v>
      </c>
      <c r="CP75" s="132"/>
      <c r="CQ75" s="117">
        <v>45014</v>
      </c>
      <c r="CR75" s="117">
        <v>45014</v>
      </c>
      <c r="CS75" s="240"/>
      <c r="CT75" s="117">
        <v>45014</v>
      </c>
      <c r="CU75" s="133">
        <v>100</v>
      </c>
      <c r="CV75" s="117">
        <v>45014</v>
      </c>
      <c r="CW75" s="129"/>
      <c r="CX75" s="149"/>
      <c r="CY75" s="149"/>
      <c r="CZ75" s="117">
        <v>45014</v>
      </c>
      <c r="DA75" s="117">
        <v>45014</v>
      </c>
      <c r="DB75" s="117"/>
      <c r="DC75" s="117">
        <v>45014</v>
      </c>
      <c r="DD75" s="133">
        <v>100</v>
      </c>
      <c r="DE75" s="117">
        <v>45014</v>
      </c>
      <c r="DF75" s="138"/>
      <c r="DG75" s="138">
        <v>45012</v>
      </c>
      <c r="DH75" s="139" t="s">
        <v>4383</v>
      </c>
      <c r="DI75" s="117">
        <v>45037</v>
      </c>
      <c r="DJ75" s="117">
        <v>45037</v>
      </c>
      <c r="DK75" s="117">
        <v>45037</v>
      </c>
      <c r="DL75" s="117">
        <v>45037</v>
      </c>
      <c r="DM75" s="240"/>
      <c r="DN75" s="240"/>
      <c r="DO75" s="240"/>
      <c r="DP75" s="240"/>
      <c r="DQ75" s="271"/>
      <c r="DR75" s="240"/>
      <c r="DS75" s="240"/>
      <c r="DT75" s="117">
        <v>45045</v>
      </c>
      <c r="DU75" s="117">
        <v>45045</v>
      </c>
      <c r="DV75" s="117"/>
      <c r="DW75" s="117">
        <v>45045</v>
      </c>
      <c r="DX75" s="133">
        <v>100</v>
      </c>
      <c r="DY75" s="117">
        <v>45045</v>
      </c>
      <c r="DZ75" s="240"/>
      <c r="EA75" s="117">
        <v>45039</v>
      </c>
      <c r="EB75" s="117">
        <v>45039</v>
      </c>
      <c r="EC75" s="240"/>
      <c r="ED75" s="117">
        <v>45039</v>
      </c>
      <c r="EE75" s="116">
        <v>100</v>
      </c>
      <c r="EF75" s="117">
        <v>45039</v>
      </c>
      <c r="EG75" s="117" t="s">
        <v>1044</v>
      </c>
      <c r="EH75" s="117">
        <v>45039</v>
      </c>
      <c r="EI75" s="117">
        <v>45039</v>
      </c>
      <c r="EJ75" s="117"/>
      <c r="EK75" s="117">
        <v>45039</v>
      </c>
      <c r="EL75" s="116">
        <v>100</v>
      </c>
      <c r="EM75" s="117">
        <v>45039</v>
      </c>
      <c r="EN75" s="122" t="s">
        <v>1044</v>
      </c>
      <c r="EO75" s="141"/>
      <c r="EP75" s="141"/>
      <c r="EQ75" s="141"/>
      <c r="ER75" s="141"/>
      <c r="ES75" s="141"/>
      <c r="ET75" s="141"/>
      <c r="EU75" s="141"/>
      <c r="EV75" s="240"/>
      <c r="EW75" s="240"/>
      <c r="EX75" s="240"/>
      <c r="EY75" s="240"/>
      <c r="EZ75" s="240"/>
      <c r="FA75" s="240"/>
      <c r="FB75" s="240"/>
      <c r="FC75" s="117">
        <v>45045</v>
      </c>
      <c r="FD75" s="117">
        <v>45045</v>
      </c>
      <c r="FE75" s="117">
        <v>45045</v>
      </c>
      <c r="FF75" s="117">
        <v>45046</v>
      </c>
      <c r="FG75" s="133">
        <v>70</v>
      </c>
      <c r="FH75" s="133"/>
      <c r="FI75" s="117"/>
      <c r="FJ75" s="142"/>
      <c r="FK75" s="142"/>
      <c r="FL75" s="283">
        <v>243350</v>
      </c>
      <c r="FM75" s="283">
        <v>243350</v>
      </c>
      <c r="FN75" s="139" t="s">
        <v>708</v>
      </c>
      <c r="FO75" s="142"/>
      <c r="FP75" s="142"/>
      <c r="FQ75" s="283">
        <v>243350</v>
      </c>
      <c r="FR75" s="283">
        <v>243350</v>
      </c>
      <c r="FS75" s="157" t="s">
        <v>729</v>
      </c>
    </row>
    <row r="76" spans="1:175" ht="20.100000000000001" customHeight="1" x14ac:dyDescent="0.5">
      <c r="A76" s="109">
        <v>75</v>
      </c>
      <c r="B76" s="109" t="s">
        <v>674</v>
      </c>
      <c r="C76" s="109">
        <v>75</v>
      </c>
      <c r="D76" s="110" t="s">
        <v>675</v>
      </c>
      <c r="E76" s="110" t="s">
        <v>676</v>
      </c>
      <c r="F76" s="110" t="s">
        <v>1202</v>
      </c>
      <c r="G76" s="111" t="s">
        <v>89</v>
      </c>
      <c r="H76" s="110" t="s">
        <v>1203</v>
      </c>
      <c r="I76" s="110" t="s">
        <v>1429</v>
      </c>
      <c r="J76" s="110"/>
      <c r="K76" s="111" t="s">
        <v>1430</v>
      </c>
      <c r="L76" s="111"/>
      <c r="M76" s="111"/>
      <c r="N76" s="111" t="s">
        <v>1207</v>
      </c>
      <c r="O76" s="112" t="s">
        <v>1431</v>
      </c>
      <c r="P76" s="113">
        <v>13.360474085164601</v>
      </c>
      <c r="Q76" s="113">
        <v>101.005614038232</v>
      </c>
      <c r="R76" s="114"/>
      <c r="S76" s="114"/>
      <c r="T76" s="115"/>
      <c r="U76" s="115"/>
      <c r="V76" s="115"/>
      <c r="W76" s="115"/>
      <c r="X76" s="115"/>
      <c r="Y76" s="115"/>
      <c r="Z76" s="181"/>
      <c r="AA76" s="181"/>
      <c r="AB76" s="115"/>
      <c r="AC76" s="211"/>
      <c r="AD76" s="166" t="s">
        <v>1423</v>
      </c>
      <c r="AE76" s="166" t="s">
        <v>1424</v>
      </c>
      <c r="AF76" s="273">
        <v>44980</v>
      </c>
      <c r="AG76" s="273">
        <v>44985</v>
      </c>
      <c r="AH76" s="118" t="s">
        <v>691</v>
      </c>
      <c r="AI76" s="118" t="s">
        <v>692</v>
      </c>
      <c r="AJ76" s="145"/>
      <c r="AK76" s="146"/>
      <c r="AL76" s="146"/>
      <c r="AM76" s="146"/>
      <c r="AN76" s="147"/>
      <c r="AO76" s="147"/>
      <c r="AP76" s="116"/>
      <c r="AQ76" s="147"/>
      <c r="AR76" s="147"/>
      <c r="AS76" s="149"/>
      <c r="AT76" s="122"/>
      <c r="AU76" s="142"/>
      <c r="AV76" s="149"/>
      <c r="AW76" s="150"/>
      <c r="AX76" s="149"/>
      <c r="AY76" s="149"/>
      <c r="AZ76" s="149"/>
      <c r="BA76" s="149"/>
      <c r="BB76" s="149"/>
      <c r="BC76" s="149"/>
      <c r="BD76" s="150" t="s">
        <v>698</v>
      </c>
      <c r="BE76" s="150"/>
      <c r="BF76" s="150"/>
      <c r="BG76" s="151" t="s">
        <v>699</v>
      </c>
      <c r="BH76" s="151" t="s">
        <v>700</v>
      </c>
      <c r="BI76" s="151" t="s">
        <v>701</v>
      </c>
      <c r="BJ76" s="152"/>
      <c r="BK76" s="152"/>
      <c r="BL76" s="153"/>
      <c r="BM76" s="154"/>
      <c r="BN76" s="155" t="s">
        <v>1431</v>
      </c>
      <c r="BO76" s="196" t="s">
        <v>1431</v>
      </c>
      <c r="BP76" s="196"/>
      <c r="BQ76" s="269" t="s">
        <v>1215</v>
      </c>
      <c r="BR76" s="269" t="s">
        <v>705</v>
      </c>
      <c r="BS76" s="273">
        <v>44980</v>
      </c>
      <c r="BT76" s="133">
        <v>100</v>
      </c>
      <c r="BU76" s="132">
        <v>44985</v>
      </c>
      <c r="BV76" s="132"/>
      <c r="BW76" s="132"/>
      <c r="BX76" s="134"/>
      <c r="BY76" s="134"/>
      <c r="BZ76" s="134"/>
      <c r="CA76" s="132"/>
      <c r="CB76" s="135"/>
      <c r="CC76" s="132"/>
      <c r="CD76" s="132"/>
      <c r="CE76" s="136"/>
      <c r="CF76" s="136"/>
      <c r="CG76" s="136"/>
      <c r="CH76" s="135"/>
      <c r="CI76" s="129"/>
      <c r="CJ76" s="132">
        <v>45014</v>
      </c>
      <c r="CK76" s="132">
        <v>45014</v>
      </c>
      <c r="CL76" s="132"/>
      <c r="CM76" s="132">
        <v>45014</v>
      </c>
      <c r="CN76" s="133">
        <v>100</v>
      </c>
      <c r="CO76" s="132">
        <v>45014</v>
      </c>
      <c r="CP76" s="172"/>
      <c r="CQ76" s="132">
        <v>45014</v>
      </c>
      <c r="CR76" s="132">
        <v>45014</v>
      </c>
      <c r="CS76" s="240"/>
      <c r="CT76" s="132">
        <v>45014</v>
      </c>
      <c r="CU76" s="133">
        <v>100</v>
      </c>
      <c r="CV76" s="132">
        <v>45014</v>
      </c>
      <c r="CW76" s="129"/>
      <c r="CX76" s="149"/>
      <c r="CY76" s="149"/>
      <c r="CZ76" s="117">
        <v>45019</v>
      </c>
      <c r="DA76" s="117">
        <v>45016</v>
      </c>
      <c r="DB76" s="117"/>
      <c r="DC76" s="117">
        <v>45016</v>
      </c>
      <c r="DD76" s="133">
        <v>100</v>
      </c>
      <c r="DE76" s="117">
        <v>45016</v>
      </c>
      <c r="DF76" s="138"/>
      <c r="DG76" s="138">
        <v>45019</v>
      </c>
      <c r="DH76" s="139" t="s">
        <v>4413</v>
      </c>
      <c r="DI76" s="117">
        <v>45044</v>
      </c>
      <c r="DJ76" s="117">
        <v>45044</v>
      </c>
      <c r="DK76" s="117">
        <v>45044</v>
      </c>
      <c r="DL76" s="117">
        <v>45044</v>
      </c>
      <c r="DM76" s="240"/>
      <c r="DN76" s="240"/>
      <c r="DO76" s="240"/>
      <c r="DP76" s="240"/>
      <c r="DQ76" s="271"/>
      <c r="DR76" s="240"/>
      <c r="DS76" s="240"/>
      <c r="DT76" s="117">
        <v>45046</v>
      </c>
      <c r="DU76" s="117">
        <v>45046</v>
      </c>
      <c r="DV76" s="117"/>
      <c r="DW76" s="117">
        <v>45047</v>
      </c>
      <c r="DX76" s="133">
        <v>100</v>
      </c>
      <c r="DY76" s="117">
        <v>45047</v>
      </c>
      <c r="DZ76" s="240"/>
      <c r="EA76" s="117">
        <v>45040</v>
      </c>
      <c r="EB76" s="117">
        <v>45040</v>
      </c>
      <c r="EC76" s="240"/>
      <c r="ED76" s="117">
        <v>45040</v>
      </c>
      <c r="EE76" s="116">
        <v>100</v>
      </c>
      <c r="EF76" s="117">
        <v>45040</v>
      </c>
      <c r="EG76" s="117" t="s">
        <v>1044</v>
      </c>
      <c r="EH76" s="117">
        <v>45040</v>
      </c>
      <c r="EI76" s="117">
        <v>45040</v>
      </c>
      <c r="EJ76" s="117"/>
      <c r="EK76" s="117">
        <v>45040</v>
      </c>
      <c r="EL76" s="116">
        <v>100</v>
      </c>
      <c r="EM76" s="117">
        <v>45040</v>
      </c>
      <c r="EN76" s="122" t="s">
        <v>1044</v>
      </c>
      <c r="EO76" s="141"/>
      <c r="EP76" s="141"/>
      <c r="EQ76" s="141"/>
      <c r="ER76" s="141"/>
      <c r="ES76" s="141"/>
      <c r="ET76" s="141"/>
      <c r="EU76" s="141"/>
      <c r="EV76" s="240"/>
      <c r="EW76" s="240"/>
      <c r="EX76" s="240"/>
      <c r="EY76" s="240"/>
      <c r="EZ76" s="240"/>
      <c r="FA76" s="240"/>
      <c r="FB76" s="240"/>
      <c r="FC76" s="117">
        <v>45048</v>
      </c>
      <c r="FD76" s="117">
        <v>45048</v>
      </c>
      <c r="FE76" s="117">
        <v>45048</v>
      </c>
      <c r="FF76" s="117">
        <v>45049</v>
      </c>
      <c r="FG76" s="133">
        <v>70</v>
      </c>
      <c r="FH76" s="133"/>
      <c r="FI76" s="117"/>
      <c r="FJ76" s="142"/>
      <c r="FK76" s="142"/>
      <c r="FL76" s="283">
        <v>243350</v>
      </c>
      <c r="FM76" s="283">
        <v>243350</v>
      </c>
      <c r="FN76" s="139" t="s">
        <v>708</v>
      </c>
      <c r="FO76" s="142"/>
      <c r="FP76" s="142"/>
      <c r="FQ76" s="283">
        <v>243350</v>
      </c>
      <c r="FR76" s="283">
        <v>243350</v>
      </c>
      <c r="FS76" s="157" t="s">
        <v>729</v>
      </c>
    </row>
    <row r="77" spans="1:175" ht="20.100000000000001" customHeight="1" x14ac:dyDescent="0.5">
      <c r="A77" s="109">
        <v>76</v>
      </c>
      <c r="B77" s="109" t="s">
        <v>674</v>
      </c>
      <c r="C77" s="109">
        <v>76</v>
      </c>
      <c r="D77" s="110" t="s">
        <v>675</v>
      </c>
      <c r="E77" s="110" t="s">
        <v>676</v>
      </c>
      <c r="F77" s="110" t="s">
        <v>1202</v>
      </c>
      <c r="G77" s="111" t="s">
        <v>89</v>
      </c>
      <c r="H77" s="110" t="s">
        <v>1203</v>
      </c>
      <c r="I77" s="110" t="s">
        <v>1432</v>
      </c>
      <c r="J77" s="110"/>
      <c r="K77" s="111" t="s">
        <v>1433</v>
      </c>
      <c r="L77" s="111"/>
      <c r="M77" s="111"/>
      <c r="N77" s="111" t="s">
        <v>1207</v>
      </c>
      <c r="O77" s="112" t="s">
        <v>1434</v>
      </c>
      <c r="P77" s="113">
        <v>13.4095365269167</v>
      </c>
      <c r="Q77" s="113">
        <v>101.001289513651</v>
      </c>
      <c r="R77" s="114"/>
      <c r="S77" s="114"/>
      <c r="T77" s="115"/>
      <c r="U77" s="115"/>
      <c r="V77" s="115"/>
      <c r="W77" s="115"/>
      <c r="X77" s="115"/>
      <c r="Y77" s="115"/>
      <c r="Z77" s="181"/>
      <c r="AA77" s="181"/>
      <c r="AB77" s="115"/>
      <c r="AC77" s="211"/>
      <c r="AD77" s="166" t="s">
        <v>1423</v>
      </c>
      <c r="AE77" s="166" t="s">
        <v>1424</v>
      </c>
      <c r="AF77" s="267">
        <v>44981</v>
      </c>
      <c r="AG77" s="132">
        <v>44984</v>
      </c>
      <c r="AH77" s="118" t="s">
        <v>691</v>
      </c>
      <c r="AI77" s="118" t="s">
        <v>692</v>
      </c>
      <c r="AJ77" s="145"/>
      <c r="AK77" s="146"/>
      <c r="AL77" s="146"/>
      <c r="AM77" s="146"/>
      <c r="AN77" s="147"/>
      <c r="AO77" s="147"/>
      <c r="AP77" s="116"/>
      <c r="AQ77" s="147"/>
      <c r="AR77" s="147"/>
      <c r="AS77" s="149"/>
      <c r="AT77" s="122"/>
      <c r="AU77" s="142"/>
      <c r="AV77" s="149"/>
      <c r="AW77" s="150"/>
      <c r="AX77" s="149"/>
      <c r="AY77" s="149"/>
      <c r="AZ77" s="149"/>
      <c r="BA77" s="149"/>
      <c r="BB77" s="149"/>
      <c r="BC77" s="149"/>
      <c r="BD77" s="150" t="s">
        <v>698</v>
      </c>
      <c r="BE77" s="150"/>
      <c r="BF77" s="150"/>
      <c r="BG77" s="151" t="s">
        <v>699</v>
      </c>
      <c r="BH77" s="151" t="s">
        <v>700</v>
      </c>
      <c r="BI77" s="151" t="s">
        <v>701</v>
      </c>
      <c r="BJ77" s="152"/>
      <c r="BK77" s="152"/>
      <c r="BL77" s="153"/>
      <c r="BM77" s="154"/>
      <c r="BN77" s="155" t="s">
        <v>1434</v>
      </c>
      <c r="BO77" s="155" t="s">
        <v>1434</v>
      </c>
      <c r="BP77" s="130" t="s">
        <v>866</v>
      </c>
      <c r="BQ77" s="269" t="s">
        <v>1215</v>
      </c>
      <c r="BR77" s="269" t="s">
        <v>705</v>
      </c>
      <c r="BS77" s="267">
        <v>44981</v>
      </c>
      <c r="BT77" s="133">
        <v>100</v>
      </c>
      <c r="BU77" s="132">
        <v>44984</v>
      </c>
      <c r="BV77" s="132" t="s">
        <v>614</v>
      </c>
      <c r="BW77" s="132" t="s">
        <v>1155</v>
      </c>
      <c r="BX77" s="134"/>
      <c r="BY77" s="134"/>
      <c r="BZ77" s="134"/>
      <c r="CA77" s="132"/>
      <c r="CB77" s="171"/>
      <c r="CC77" s="172"/>
      <c r="CD77" s="172"/>
      <c r="CE77" s="173"/>
      <c r="CF77" s="173"/>
      <c r="CG77" s="173"/>
      <c r="CH77" s="171" t="s">
        <v>1428</v>
      </c>
      <c r="CI77" s="129"/>
      <c r="CJ77" s="132">
        <v>45008</v>
      </c>
      <c r="CK77" s="132">
        <v>45008</v>
      </c>
      <c r="CL77" s="132"/>
      <c r="CM77" s="132">
        <v>45008</v>
      </c>
      <c r="CN77" s="133">
        <v>100</v>
      </c>
      <c r="CO77" s="132">
        <v>45008</v>
      </c>
      <c r="CP77" s="132"/>
      <c r="CQ77" s="132">
        <v>45008</v>
      </c>
      <c r="CR77" s="132">
        <v>45008</v>
      </c>
      <c r="CS77" s="240"/>
      <c r="CT77" s="132">
        <v>45008</v>
      </c>
      <c r="CU77" s="133">
        <v>100</v>
      </c>
      <c r="CV77" s="132">
        <v>45008</v>
      </c>
      <c r="CW77" s="116"/>
      <c r="CX77" s="149"/>
      <c r="CY77" s="149"/>
      <c r="CZ77" s="117">
        <v>45011</v>
      </c>
      <c r="DA77" s="117">
        <v>45011</v>
      </c>
      <c r="DB77" s="117"/>
      <c r="DC77" s="117">
        <v>45011</v>
      </c>
      <c r="DD77" s="133">
        <v>100</v>
      </c>
      <c r="DE77" s="117">
        <v>45011</v>
      </c>
      <c r="DF77" s="138"/>
      <c r="DG77" s="138">
        <v>45012</v>
      </c>
      <c r="DH77" s="139" t="s">
        <v>4383</v>
      </c>
      <c r="DI77" s="117">
        <v>45028</v>
      </c>
      <c r="DJ77" s="117">
        <v>45028</v>
      </c>
      <c r="DK77" s="117">
        <v>45028</v>
      </c>
      <c r="DL77" s="117">
        <v>45028</v>
      </c>
      <c r="DM77" s="240"/>
      <c r="DN77" s="240"/>
      <c r="DO77" s="240"/>
      <c r="DP77" s="240"/>
      <c r="DQ77" s="271"/>
      <c r="DR77" s="240"/>
      <c r="DS77" s="240"/>
      <c r="DT77" s="117">
        <v>45045</v>
      </c>
      <c r="DU77" s="117">
        <v>45045</v>
      </c>
      <c r="DV77" s="117"/>
      <c r="DW77" s="117">
        <v>45046</v>
      </c>
      <c r="DX77" s="133">
        <v>100</v>
      </c>
      <c r="DY77" s="117">
        <v>45046</v>
      </c>
      <c r="DZ77" s="240"/>
      <c r="EA77" s="117">
        <v>45042</v>
      </c>
      <c r="EB77" s="117">
        <v>45042</v>
      </c>
      <c r="EC77" s="240"/>
      <c r="ED77" s="117">
        <v>45042</v>
      </c>
      <c r="EE77" s="116">
        <v>100</v>
      </c>
      <c r="EF77" s="117">
        <v>45042</v>
      </c>
      <c r="EG77" s="240" t="s">
        <v>4465</v>
      </c>
      <c r="EH77" s="117">
        <v>45050</v>
      </c>
      <c r="EI77" s="117">
        <v>45050</v>
      </c>
      <c r="EJ77" s="117"/>
      <c r="EK77" s="117">
        <v>45050</v>
      </c>
      <c r="EL77" s="204">
        <v>100</v>
      </c>
      <c r="EM77" s="117">
        <v>45050</v>
      </c>
      <c r="EN77" s="122" t="s">
        <v>1044</v>
      </c>
      <c r="EO77" s="141"/>
      <c r="EP77" s="141"/>
      <c r="EQ77" s="141"/>
      <c r="ER77" s="141"/>
      <c r="ES77" s="141"/>
      <c r="ET77" s="141"/>
      <c r="EU77" s="141"/>
      <c r="EV77" s="240"/>
      <c r="EW77" s="240"/>
      <c r="EX77" s="240"/>
      <c r="EY77" s="240"/>
      <c r="EZ77" s="240"/>
      <c r="FA77" s="240"/>
      <c r="FB77" s="240"/>
      <c r="FC77" s="117">
        <v>45056</v>
      </c>
      <c r="FD77" s="117"/>
      <c r="FE77" s="117"/>
      <c r="FF77" s="117"/>
      <c r="FG77" s="133"/>
      <c r="FH77" s="133"/>
      <c r="FI77" s="117"/>
      <c r="FJ77" s="142"/>
      <c r="FK77" s="142"/>
      <c r="FL77" s="283">
        <v>243350</v>
      </c>
      <c r="FM77" s="283">
        <v>243350</v>
      </c>
      <c r="FN77" s="139" t="s">
        <v>708</v>
      </c>
      <c r="FO77" s="142"/>
      <c r="FP77" s="142"/>
      <c r="FQ77" s="283">
        <v>243350</v>
      </c>
      <c r="FR77" s="283">
        <v>243350</v>
      </c>
      <c r="FS77" s="157" t="s">
        <v>729</v>
      </c>
    </row>
    <row r="78" spans="1:175" ht="20.100000000000001" customHeight="1" x14ac:dyDescent="0.5">
      <c r="A78" s="109">
        <v>77</v>
      </c>
      <c r="B78" s="109" t="s">
        <v>674</v>
      </c>
      <c r="C78" s="109">
        <v>77</v>
      </c>
      <c r="D78" s="110" t="s">
        <v>675</v>
      </c>
      <c r="E78" s="110" t="s">
        <v>676</v>
      </c>
      <c r="F78" s="110" t="s">
        <v>1202</v>
      </c>
      <c r="G78" s="111" t="s">
        <v>89</v>
      </c>
      <c r="H78" s="110" t="s">
        <v>1203</v>
      </c>
      <c r="I78" s="110" t="s">
        <v>1435</v>
      </c>
      <c r="J78" s="110"/>
      <c r="K78" s="281" t="s">
        <v>1436</v>
      </c>
      <c r="L78" s="284" t="s">
        <v>1437</v>
      </c>
      <c r="M78" s="111"/>
      <c r="N78" s="111" t="s">
        <v>1207</v>
      </c>
      <c r="O78" s="112" t="s">
        <v>4660</v>
      </c>
      <c r="P78" s="113">
        <v>13.2844452632838</v>
      </c>
      <c r="Q78" s="113">
        <v>100.936207519473</v>
      </c>
      <c r="R78" s="285" t="s">
        <v>1440</v>
      </c>
      <c r="S78" s="286" t="s">
        <v>1441</v>
      </c>
      <c r="T78" s="115"/>
      <c r="U78" s="115"/>
      <c r="V78" s="115"/>
      <c r="W78" s="115"/>
      <c r="X78" s="115"/>
      <c r="Y78" s="115"/>
      <c r="Z78" s="181"/>
      <c r="AA78" s="181"/>
      <c r="AB78" s="115"/>
      <c r="AC78" s="211"/>
      <c r="AD78" s="166" t="s">
        <v>1423</v>
      </c>
      <c r="AE78" s="166" t="s">
        <v>1424</v>
      </c>
      <c r="AF78" s="267">
        <v>44981</v>
      </c>
      <c r="AG78" s="132">
        <v>44984</v>
      </c>
      <c r="AH78" s="118" t="s">
        <v>691</v>
      </c>
      <c r="AI78" s="118" t="s">
        <v>692</v>
      </c>
      <c r="AJ78" s="145"/>
      <c r="AK78" s="146"/>
      <c r="AL78" s="146"/>
      <c r="AM78" s="146"/>
      <c r="AN78" s="147"/>
      <c r="AO78" s="147"/>
      <c r="AP78" s="116"/>
      <c r="AQ78" s="147"/>
      <c r="AR78" s="147"/>
      <c r="AS78" s="149"/>
      <c r="AT78" s="122"/>
      <c r="AU78" s="142"/>
      <c r="AV78" s="149"/>
      <c r="AW78" s="150"/>
      <c r="AX78" s="149"/>
      <c r="AY78" s="149"/>
      <c r="AZ78" s="149"/>
      <c r="BA78" s="149"/>
      <c r="BB78" s="149"/>
      <c r="BC78" s="149"/>
      <c r="BD78" s="150" t="s">
        <v>698</v>
      </c>
      <c r="BE78" s="150"/>
      <c r="BF78" s="150"/>
      <c r="BG78" s="151" t="s">
        <v>699</v>
      </c>
      <c r="BH78" s="151" t="s">
        <v>700</v>
      </c>
      <c r="BI78" s="151" t="s">
        <v>701</v>
      </c>
      <c r="BJ78" s="152"/>
      <c r="BK78" s="152"/>
      <c r="BL78" s="153"/>
      <c r="BM78" s="154"/>
      <c r="BN78" s="155" t="s">
        <v>1439</v>
      </c>
      <c r="BO78" s="257" t="s">
        <v>1438</v>
      </c>
      <c r="BP78" s="257" t="s">
        <v>703</v>
      </c>
      <c r="BQ78" s="269" t="s">
        <v>1215</v>
      </c>
      <c r="BR78" s="269" t="s">
        <v>705</v>
      </c>
      <c r="BS78" s="267">
        <v>44981</v>
      </c>
      <c r="BT78" s="133">
        <v>100</v>
      </c>
      <c r="BU78" s="132">
        <v>44984</v>
      </c>
      <c r="BV78" s="132"/>
      <c r="BW78" s="132"/>
      <c r="BX78" s="134"/>
      <c r="BY78" s="134"/>
      <c r="BZ78" s="134"/>
      <c r="CA78" s="132"/>
      <c r="CB78" s="135"/>
      <c r="CC78" s="132"/>
      <c r="CD78" s="132"/>
      <c r="CE78" s="136"/>
      <c r="CF78" s="136"/>
      <c r="CG78" s="136"/>
      <c r="CH78" s="135"/>
      <c r="CI78" s="129"/>
      <c r="CJ78" s="132">
        <v>44992</v>
      </c>
      <c r="CK78" s="132">
        <v>44992</v>
      </c>
      <c r="CL78" s="132"/>
      <c r="CM78" s="132">
        <v>44992</v>
      </c>
      <c r="CN78" s="133">
        <v>100</v>
      </c>
      <c r="CO78" s="132">
        <v>44992</v>
      </c>
      <c r="CP78" s="132"/>
      <c r="CQ78" s="132">
        <v>44992</v>
      </c>
      <c r="CR78" s="132">
        <v>44992</v>
      </c>
      <c r="CS78" s="132"/>
      <c r="CT78" s="132">
        <v>44992</v>
      </c>
      <c r="CU78" s="133">
        <v>100</v>
      </c>
      <c r="CV78" s="117">
        <v>44992</v>
      </c>
      <c r="CW78" s="132"/>
      <c r="CX78" s="149"/>
      <c r="CY78" s="149"/>
      <c r="CZ78" s="117">
        <v>45005</v>
      </c>
      <c r="DA78" s="117">
        <v>45005</v>
      </c>
      <c r="DB78" s="117"/>
      <c r="DC78" s="117">
        <v>45005</v>
      </c>
      <c r="DD78" s="133">
        <v>100</v>
      </c>
      <c r="DE78" s="117">
        <v>45005</v>
      </c>
      <c r="DF78" s="138"/>
      <c r="DG78" s="138">
        <v>45007</v>
      </c>
      <c r="DH78" s="139" t="s">
        <v>4446</v>
      </c>
      <c r="DI78" s="117">
        <v>45035</v>
      </c>
      <c r="DJ78" s="117">
        <v>45035</v>
      </c>
      <c r="DK78" s="117">
        <v>45035</v>
      </c>
      <c r="DL78" s="117">
        <v>45035</v>
      </c>
      <c r="DM78" s="240"/>
      <c r="DN78" s="240"/>
      <c r="DO78" s="240"/>
      <c r="DP78" s="240"/>
      <c r="DQ78" s="271"/>
      <c r="DR78" s="240"/>
      <c r="DS78" s="240"/>
      <c r="DT78" s="117">
        <v>45048</v>
      </c>
      <c r="DU78" s="117">
        <v>45048</v>
      </c>
      <c r="DV78" s="117"/>
      <c r="DW78" s="117">
        <v>45048</v>
      </c>
      <c r="DX78" s="133">
        <v>100</v>
      </c>
      <c r="DY78" s="117">
        <v>45048</v>
      </c>
      <c r="DZ78" s="240"/>
      <c r="EA78" s="117">
        <v>45038</v>
      </c>
      <c r="EB78" s="117">
        <v>45038</v>
      </c>
      <c r="EC78" s="240"/>
      <c r="ED78" s="117">
        <v>45038</v>
      </c>
      <c r="EE78" s="116">
        <v>100</v>
      </c>
      <c r="EF78" s="117">
        <v>45038</v>
      </c>
      <c r="EG78" s="117" t="s">
        <v>718</v>
      </c>
      <c r="EH78" s="117">
        <v>45038</v>
      </c>
      <c r="EI78" s="117">
        <v>45038</v>
      </c>
      <c r="EJ78" s="117">
        <v>45038</v>
      </c>
      <c r="EK78" s="117">
        <v>45039</v>
      </c>
      <c r="EL78" s="116">
        <v>60</v>
      </c>
      <c r="EM78" s="117"/>
      <c r="EN78" s="122" t="s">
        <v>718</v>
      </c>
      <c r="EO78" s="141"/>
      <c r="EP78" s="141"/>
      <c r="EQ78" s="141"/>
      <c r="ER78" s="141"/>
      <c r="ES78" s="141"/>
      <c r="ET78" s="141"/>
      <c r="EU78" s="141"/>
      <c r="EV78" s="240"/>
      <c r="EW78" s="240"/>
      <c r="EX78" s="240"/>
      <c r="EY78" s="240"/>
      <c r="EZ78" s="240"/>
      <c r="FA78" s="240"/>
      <c r="FB78" s="240"/>
      <c r="FC78" s="117">
        <v>45049</v>
      </c>
      <c r="FD78" s="117">
        <v>45049</v>
      </c>
      <c r="FE78" s="117">
        <v>45049</v>
      </c>
      <c r="FF78" s="117">
        <v>45050</v>
      </c>
      <c r="FG78" s="133">
        <v>70</v>
      </c>
      <c r="FH78" s="133"/>
      <c r="FI78" s="117"/>
      <c r="FJ78" s="142"/>
      <c r="FK78" s="142"/>
      <c r="FL78" s="143">
        <v>243341</v>
      </c>
      <c r="FM78" s="143">
        <v>243341</v>
      </c>
      <c r="FN78" s="139" t="s">
        <v>708</v>
      </c>
      <c r="FO78" s="142"/>
      <c r="FP78" s="142"/>
      <c r="FQ78" s="143">
        <v>243341</v>
      </c>
      <c r="FR78" s="143">
        <v>243341</v>
      </c>
      <c r="FS78" s="157" t="s">
        <v>729</v>
      </c>
    </row>
    <row r="79" spans="1:175" ht="20.100000000000001" customHeight="1" x14ac:dyDescent="0.5">
      <c r="A79" s="109">
        <v>78</v>
      </c>
      <c r="B79" s="109" t="s">
        <v>674</v>
      </c>
      <c r="C79" s="109">
        <v>78</v>
      </c>
      <c r="D79" s="110" t="s">
        <v>675</v>
      </c>
      <c r="E79" s="110" t="s">
        <v>676</v>
      </c>
      <c r="F79" s="110" t="s">
        <v>1202</v>
      </c>
      <c r="G79" s="111" t="s">
        <v>89</v>
      </c>
      <c r="H79" s="110" t="s">
        <v>1203</v>
      </c>
      <c r="I79" s="110" t="s">
        <v>1442</v>
      </c>
      <c r="J79" s="110"/>
      <c r="K79" s="111" t="s">
        <v>1443</v>
      </c>
      <c r="L79" s="111" t="s">
        <v>1437</v>
      </c>
      <c r="M79" s="111"/>
      <c r="N79" s="111" t="s">
        <v>1207</v>
      </c>
      <c r="O79" s="112" t="s">
        <v>1445</v>
      </c>
      <c r="P79" s="113">
        <v>13.292420490161801</v>
      </c>
      <c r="Q79" s="113">
        <v>100.93684778296701</v>
      </c>
      <c r="R79" s="114" t="s">
        <v>1446</v>
      </c>
      <c r="S79" s="114" t="s">
        <v>1447</v>
      </c>
      <c r="T79" s="115"/>
      <c r="U79" s="115"/>
      <c r="V79" s="115"/>
      <c r="W79" s="115"/>
      <c r="X79" s="115"/>
      <c r="Y79" s="115"/>
      <c r="Z79" s="181"/>
      <c r="AA79" s="181"/>
      <c r="AB79" s="115"/>
      <c r="AC79" s="211"/>
      <c r="AD79" s="166" t="s">
        <v>1423</v>
      </c>
      <c r="AE79" s="166" t="s">
        <v>1424</v>
      </c>
      <c r="AF79" s="273">
        <v>44980</v>
      </c>
      <c r="AG79" s="132">
        <v>44980</v>
      </c>
      <c r="AH79" s="118" t="s">
        <v>691</v>
      </c>
      <c r="AI79" s="118" t="s">
        <v>692</v>
      </c>
      <c r="AJ79" s="145"/>
      <c r="AK79" s="146"/>
      <c r="AL79" s="146"/>
      <c r="AM79" s="146"/>
      <c r="AN79" s="147"/>
      <c r="AO79" s="147"/>
      <c r="AP79" s="116"/>
      <c r="AQ79" s="147"/>
      <c r="AR79" s="147"/>
      <c r="AS79" s="149"/>
      <c r="AT79" s="122"/>
      <c r="AU79" s="142"/>
      <c r="AV79" s="149"/>
      <c r="AW79" s="150"/>
      <c r="AX79" s="149"/>
      <c r="AY79" s="149"/>
      <c r="AZ79" s="149"/>
      <c r="BA79" s="149"/>
      <c r="BB79" s="149"/>
      <c r="BC79" s="149"/>
      <c r="BD79" s="150" t="s">
        <v>698</v>
      </c>
      <c r="BE79" s="150"/>
      <c r="BF79" s="150"/>
      <c r="BG79" s="151" t="s">
        <v>699</v>
      </c>
      <c r="BH79" s="151" t="s">
        <v>700</v>
      </c>
      <c r="BI79" s="151" t="s">
        <v>701</v>
      </c>
      <c r="BJ79" s="152"/>
      <c r="BK79" s="152"/>
      <c r="BL79" s="153"/>
      <c r="BM79" s="154"/>
      <c r="BN79" s="155" t="s">
        <v>1445</v>
      </c>
      <c r="BO79" s="257" t="s">
        <v>1444</v>
      </c>
      <c r="BP79" s="257" t="s">
        <v>703</v>
      </c>
      <c r="BQ79" s="269" t="s">
        <v>1215</v>
      </c>
      <c r="BR79" s="269" t="s">
        <v>705</v>
      </c>
      <c r="BS79" s="273">
        <v>44980</v>
      </c>
      <c r="BT79" s="133">
        <v>100</v>
      </c>
      <c r="BU79" s="132">
        <v>44980</v>
      </c>
      <c r="BV79" s="132"/>
      <c r="BW79" s="132"/>
      <c r="BX79" s="134"/>
      <c r="BY79" s="134"/>
      <c r="BZ79" s="134"/>
      <c r="CA79" s="132"/>
      <c r="CB79" s="135"/>
      <c r="CC79" s="132"/>
      <c r="CD79" s="132"/>
      <c r="CE79" s="136"/>
      <c r="CF79" s="136"/>
      <c r="CG79" s="136"/>
      <c r="CH79" s="135"/>
      <c r="CI79" s="129"/>
      <c r="CJ79" s="132">
        <v>44996</v>
      </c>
      <c r="CK79" s="132">
        <v>44996</v>
      </c>
      <c r="CL79" s="132"/>
      <c r="CM79" s="132">
        <v>44996</v>
      </c>
      <c r="CN79" s="133">
        <v>100</v>
      </c>
      <c r="CO79" s="132">
        <v>44996</v>
      </c>
      <c r="CP79" s="132"/>
      <c r="CQ79" s="132">
        <v>44996</v>
      </c>
      <c r="CR79" s="132">
        <v>44996</v>
      </c>
      <c r="CS79" s="116"/>
      <c r="CT79" s="132">
        <v>44996</v>
      </c>
      <c r="CU79" s="133">
        <v>100</v>
      </c>
      <c r="CV79" s="117">
        <v>44996</v>
      </c>
      <c r="CW79" s="116" t="s">
        <v>1448</v>
      </c>
      <c r="CX79" s="149"/>
      <c r="CY79" s="149"/>
      <c r="CZ79" s="117">
        <v>45004</v>
      </c>
      <c r="DA79" s="117">
        <v>45004</v>
      </c>
      <c r="DB79" s="117"/>
      <c r="DC79" s="117">
        <v>45004</v>
      </c>
      <c r="DD79" s="133">
        <v>100</v>
      </c>
      <c r="DE79" s="117">
        <v>45004</v>
      </c>
      <c r="DF79" s="138"/>
      <c r="DG79" s="138">
        <v>45007</v>
      </c>
      <c r="DH79" s="139" t="s">
        <v>4446</v>
      </c>
      <c r="DI79" s="117">
        <v>45035</v>
      </c>
      <c r="DJ79" s="117">
        <v>45035</v>
      </c>
      <c r="DK79" s="117">
        <v>45035</v>
      </c>
      <c r="DL79" s="117">
        <v>45035</v>
      </c>
      <c r="DM79" s="240"/>
      <c r="DN79" s="240"/>
      <c r="DO79" s="240"/>
      <c r="DP79" s="240"/>
      <c r="DQ79" s="271"/>
      <c r="DR79" s="240"/>
      <c r="DS79" s="240"/>
      <c r="DT79" s="117">
        <v>45047</v>
      </c>
      <c r="DU79" s="117">
        <v>45047</v>
      </c>
      <c r="DV79" s="117"/>
      <c r="DW79" s="117">
        <v>45048</v>
      </c>
      <c r="DX79" s="133">
        <v>100</v>
      </c>
      <c r="DY79" s="117">
        <v>45048</v>
      </c>
      <c r="DZ79" s="240"/>
      <c r="EA79" s="117">
        <v>45038</v>
      </c>
      <c r="EB79" s="117">
        <v>45038</v>
      </c>
      <c r="EC79" s="240"/>
      <c r="ED79" s="117">
        <v>45038</v>
      </c>
      <c r="EE79" s="116">
        <v>100</v>
      </c>
      <c r="EF79" s="117">
        <v>45038</v>
      </c>
      <c r="EG79" s="117" t="s">
        <v>4467</v>
      </c>
      <c r="EH79" s="117">
        <v>45038</v>
      </c>
      <c r="EI79" s="117">
        <v>45038</v>
      </c>
      <c r="EJ79" s="117">
        <v>45038</v>
      </c>
      <c r="EK79" s="117">
        <v>45039</v>
      </c>
      <c r="EL79" s="116">
        <v>60</v>
      </c>
      <c r="EM79" s="117"/>
      <c r="EN79" s="122" t="s">
        <v>4467</v>
      </c>
      <c r="EO79" s="141"/>
      <c r="EP79" s="141"/>
      <c r="EQ79" s="141"/>
      <c r="ER79" s="141"/>
      <c r="ES79" s="141"/>
      <c r="ET79" s="141"/>
      <c r="EU79" s="141"/>
      <c r="EV79" s="240"/>
      <c r="EW79" s="240"/>
      <c r="EX79" s="240"/>
      <c r="EY79" s="240"/>
      <c r="EZ79" s="240"/>
      <c r="FA79" s="240"/>
      <c r="FB79" s="240"/>
      <c r="FC79" s="117">
        <v>45048</v>
      </c>
      <c r="FD79" s="117">
        <v>45048</v>
      </c>
      <c r="FE79" s="117">
        <v>45048</v>
      </c>
      <c r="FF79" s="117">
        <v>45049</v>
      </c>
      <c r="FG79" s="133">
        <v>70</v>
      </c>
      <c r="FH79" s="133"/>
      <c r="FI79" s="117"/>
      <c r="FJ79" s="142"/>
      <c r="FK79" s="142"/>
      <c r="FL79" s="143"/>
      <c r="FM79" s="143"/>
      <c r="FN79" s="139"/>
      <c r="FO79" s="142"/>
      <c r="FP79" s="142"/>
      <c r="FQ79" s="143"/>
      <c r="FR79" s="143"/>
      <c r="FS79" s="157"/>
    </row>
    <row r="80" spans="1:175" ht="20.100000000000001" customHeight="1" x14ac:dyDescent="0.5">
      <c r="A80" s="109">
        <v>79</v>
      </c>
      <c r="B80" s="109" t="s">
        <v>674</v>
      </c>
      <c r="C80" s="109">
        <v>79</v>
      </c>
      <c r="D80" s="110" t="s">
        <v>675</v>
      </c>
      <c r="E80" s="110" t="s">
        <v>676</v>
      </c>
      <c r="F80" s="110" t="s">
        <v>1202</v>
      </c>
      <c r="G80" s="111" t="s">
        <v>89</v>
      </c>
      <c r="H80" s="110" t="s">
        <v>1449</v>
      </c>
      <c r="I80" s="110" t="s">
        <v>1450</v>
      </c>
      <c r="J80" s="110"/>
      <c r="K80" s="111" t="s">
        <v>1451</v>
      </c>
      <c r="L80" s="111" t="s">
        <v>1437</v>
      </c>
      <c r="M80" s="111"/>
      <c r="N80" s="111" t="s">
        <v>1207</v>
      </c>
      <c r="O80" s="112" t="s">
        <v>1452</v>
      </c>
      <c r="P80" s="113">
        <v>13.080006656202301</v>
      </c>
      <c r="Q80" s="113">
        <v>101.016046407633</v>
      </c>
      <c r="R80" s="114" t="s">
        <v>1453</v>
      </c>
      <c r="S80" s="114" t="s">
        <v>1454</v>
      </c>
      <c r="T80" s="115"/>
      <c r="U80" s="115"/>
      <c r="V80" s="115"/>
      <c r="W80" s="115"/>
      <c r="X80" s="115"/>
      <c r="Y80" s="115"/>
      <c r="Z80" s="181"/>
      <c r="AA80" s="181"/>
      <c r="AB80" s="115"/>
      <c r="AC80" s="211"/>
      <c r="AD80" s="166" t="s">
        <v>1423</v>
      </c>
      <c r="AE80" s="166" t="s">
        <v>1424</v>
      </c>
      <c r="AF80" s="273">
        <v>44985</v>
      </c>
      <c r="AG80" s="273">
        <v>44985</v>
      </c>
      <c r="AH80" s="118" t="s">
        <v>691</v>
      </c>
      <c r="AI80" s="118" t="s">
        <v>692</v>
      </c>
      <c r="AJ80" s="145"/>
      <c r="AK80" s="146"/>
      <c r="AL80" s="146"/>
      <c r="AM80" s="146"/>
      <c r="AN80" s="147"/>
      <c r="AO80" s="147"/>
      <c r="AP80" s="116"/>
      <c r="AQ80" s="147"/>
      <c r="AR80" s="147"/>
      <c r="AS80" s="149"/>
      <c r="AT80" s="122"/>
      <c r="AU80" s="142"/>
      <c r="AV80" s="149"/>
      <c r="AW80" s="150"/>
      <c r="AX80" s="149"/>
      <c r="AY80" s="149"/>
      <c r="AZ80" s="149"/>
      <c r="BA80" s="149"/>
      <c r="BB80" s="149"/>
      <c r="BC80" s="149"/>
      <c r="BD80" s="150" t="s">
        <v>698</v>
      </c>
      <c r="BE80" s="150"/>
      <c r="BF80" s="150"/>
      <c r="BG80" s="151" t="s">
        <v>699</v>
      </c>
      <c r="BH80" s="151" t="s">
        <v>700</v>
      </c>
      <c r="BI80" s="151" t="s">
        <v>701</v>
      </c>
      <c r="BJ80" s="152"/>
      <c r="BK80" s="152"/>
      <c r="BL80" s="153"/>
      <c r="BM80" s="154"/>
      <c r="BN80" s="155" t="s">
        <v>1452</v>
      </c>
      <c r="BO80" s="196" t="s">
        <v>1452</v>
      </c>
      <c r="BP80" s="196"/>
      <c r="BQ80" s="269" t="s">
        <v>1215</v>
      </c>
      <c r="BR80" s="269" t="s">
        <v>705</v>
      </c>
      <c r="BS80" s="273">
        <v>44985</v>
      </c>
      <c r="BT80" s="133">
        <v>100</v>
      </c>
      <c r="BU80" s="132">
        <v>44985</v>
      </c>
      <c r="BV80" s="132"/>
      <c r="BW80" s="132"/>
      <c r="BX80" s="134"/>
      <c r="BY80" s="134"/>
      <c r="BZ80" s="134"/>
      <c r="CA80" s="132"/>
      <c r="CB80" s="135"/>
      <c r="CC80" s="132"/>
      <c r="CD80" s="132"/>
      <c r="CE80" s="136"/>
      <c r="CF80" s="136"/>
      <c r="CG80" s="136"/>
      <c r="CH80" s="135"/>
      <c r="CI80" s="129"/>
      <c r="CJ80" s="132">
        <v>44993</v>
      </c>
      <c r="CK80" s="132">
        <v>44993</v>
      </c>
      <c r="CL80" s="132"/>
      <c r="CM80" s="132">
        <v>44993</v>
      </c>
      <c r="CN80" s="133">
        <v>100</v>
      </c>
      <c r="CO80" s="132">
        <v>44993</v>
      </c>
      <c r="CP80" s="132"/>
      <c r="CQ80" s="132">
        <v>44994</v>
      </c>
      <c r="CR80" s="132">
        <v>44994</v>
      </c>
      <c r="CS80" s="132"/>
      <c r="CT80" s="132">
        <v>44994</v>
      </c>
      <c r="CU80" s="133">
        <v>100</v>
      </c>
      <c r="CV80" s="117">
        <v>44994</v>
      </c>
      <c r="CW80" s="132"/>
      <c r="CX80" s="149"/>
      <c r="CY80" s="149"/>
      <c r="CZ80" s="117">
        <v>45004</v>
      </c>
      <c r="DA80" s="117">
        <v>45004</v>
      </c>
      <c r="DB80" s="117"/>
      <c r="DC80" s="117">
        <v>45004</v>
      </c>
      <c r="DD80" s="133">
        <v>100</v>
      </c>
      <c r="DE80" s="117">
        <v>45004</v>
      </c>
      <c r="DF80" s="138"/>
      <c r="DG80" s="138">
        <v>45007</v>
      </c>
      <c r="DH80" s="139" t="s">
        <v>4446</v>
      </c>
      <c r="DI80" s="117">
        <v>45044</v>
      </c>
      <c r="DJ80" s="117">
        <v>45044</v>
      </c>
      <c r="DK80" s="117">
        <v>45044</v>
      </c>
      <c r="DL80" s="117">
        <v>45044</v>
      </c>
      <c r="DM80" s="240"/>
      <c r="DN80" s="240"/>
      <c r="DO80" s="240"/>
      <c r="DP80" s="240"/>
      <c r="DQ80" s="271"/>
      <c r="DR80" s="240"/>
      <c r="DS80" s="240"/>
      <c r="DT80" s="117">
        <v>45048</v>
      </c>
      <c r="DU80" s="117">
        <v>45048</v>
      </c>
      <c r="DV80" s="117"/>
      <c r="DW80" s="117">
        <v>45049</v>
      </c>
      <c r="DX80" s="133">
        <v>100</v>
      </c>
      <c r="DY80" s="117">
        <v>45049</v>
      </c>
      <c r="DZ80" s="240"/>
      <c r="EA80" s="117">
        <v>45039</v>
      </c>
      <c r="EB80" s="117">
        <v>45039</v>
      </c>
      <c r="EC80" s="240"/>
      <c r="ED80" s="117">
        <v>45039</v>
      </c>
      <c r="EE80" s="116">
        <v>100</v>
      </c>
      <c r="EF80" s="117">
        <v>45039</v>
      </c>
      <c r="EG80" s="117" t="s">
        <v>4468</v>
      </c>
      <c r="EH80" s="117">
        <v>45039</v>
      </c>
      <c r="EI80" s="117">
        <v>45039</v>
      </c>
      <c r="EJ80" s="117"/>
      <c r="EK80" s="117">
        <v>45039</v>
      </c>
      <c r="EL80" s="116">
        <v>100</v>
      </c>
      <c r="EM80" s="117">
        <v>45039</v>
      </c>
      <c r="EN80" s="122" t="s">
        <v>4468</v>
      </c>
      <c r="EO80" s="141"/>
      <c r="EP80" s="141"/>
      <c r="EQ80" s="141"/>
      <c r="ER80" s="141"/>
      <c r="ES80" s="141"/>
      <c r="ET80" s="141"/>
      <c r="EU80" s="141"/>
      <c r="EV80" s="240"/>
      <c r="EW80" s="240"/>
      <c r="EX80" s="240"/>
      <c r="EY80" s="240"/>
      <c r="EZ80" s="240"/>
      <c r="FA80" s="240"/>
      <c r="FB80" s="240"/>
      <c r="FC80" s="117">
        <v>45051</v>
      </c>
      <c r="FD80" s="117">
        <v>45051</v>
      </c>
      <c r="FE80" s="117">
        <v>45051</v>
      </c>
      <c r="FF80" s="117">
        <v>45052</v>
      </c>
      <c r="FG80" s="133">
        <v>70</v>
      </c>
      <c r="FH80" s="133"/>
      <c r="FI80" s="117"/>
      <c r="FJ80" s="142"/>
      <c r="FK80" s="142"/>
      <c r="FL80" s="143"/>
      <c r="FM80" s="143"/>
      <c r="FN80" s="139"/>
      <c r="FO80" s="142"/>
      <c r="FP80" s="142"/>
      <c r="FQ80" s="143"/>
      <c r="FR80" s="143"/>
      <c r="FS80" s="157"/>
    </row>
    <row r="81" spans="1:175" ht="20.100000000000001" customHeight="1" x14ac:dyDescent="0.5">
      <c r="A81" s="109">
        <v>80</v>
      </c>
      <c r="B81" s="109" t="s">
        <v>674</v>
      </c>
      <c r="C81" s="109">
        <v>80</v>
      </c>
      <c r="D81" s="110" t="s">
        <v>675</v>
      </c>
      <c r="E81" s="110" t="s">
        <v>676</v>
      </c>
      <c r="F81" s="110" t="s">
        <v>1202</v>
      </c>
      <c r="G81" s="111" t="s">
        <v>89</v>
      </c>
      <c r="H81" s="110" t="s">
        <v>1455</v>
      </c>
      <c r="I81" s="110" t="s">
        <v>1455</v>
      </c>
      <c r="J81" s="110"/>
      <c r="K81" s="111" t="s">
        <v>1456</v>
      </c>
      <c r="L81" s="111" t="s">
        <v>1457</v>
      </c>
      <c r="M81" s="111"/>
      <c r="N81" s="111" t="s">
        <v>1207</v>
      </c>
      <c r="O81" s="112" t="s">
        <v>1458</v>
      </c>
      <c r="P81" s="113">
        <v>13.463846558494501</v>
      </c>
      <c r="Q81" s="113">
        <v>101.091962167627</v>
      </c>
      <c r="R81" s="114" t="s">
        <v>1459</v>
      </c>
      <c r="S81" s="114" t="s">
        <v>1460</v>
      </c>
      <c r="T81" s="115"/>
      <c r="U81" s="115"/>
      <c r="V81" s="115"/>
      <c r="W81" s="115"/>
      <c r="X81" s="115"/>
      <c r="Y81" s="115"/>
      <c r="Z81" s="181"/>
      <c r="AA81" s="181"/>
      <c r="AB81" s="115"/>
      <c r="AC81" s="211"/>
      <c r="AD81" s="166" t="s">
        <v>1423</v>
      </c>
      <c r="AE81" s="166" t="s">
        <v>1424</v>
      </c>
      <c r="AF81" s="273">
        <v>44984</v>
      </c>
      <c r="AG81" s="132">
        <v>44984</v>
      </c>
      <c r="AH81" s="118" t="s">
        <v>691</v>
      </c>
      <c r="AI81" s="118" t="s">
        <v>692</v>
      </c>
      <c r="AJ81" s="145"/>
      <c r="AK81" s="146"/>
      <c r="AL81" s="146"/>
      <c r="AM81" s="146"/>
      <c r="AN81" s="147"/>
      <c r="AO81" s="147"/>
      <c r="AP81" s="116"/>
      <c r="AQ81" s="147"/>
      <c r="AR81" s="147"/>
      <c r="AS81" s="149"/>
      <c r="AT81" s="122"/>
      <c r="AU81" s="142"/>
      <c r="AV81" s="149"/>
      <c r="AW81" s="150"/>
      <c r="AX81" s="149"/>
      <c r="AY81" s="149"/>
      <c r="AZ81" s="149"/>
      <c r="BA81" s="149"/>
      <c r="BB81" s="149"/>
      <c r="BC81" s="149"/>
      <c r="BD81" s="150" t="s">
        <v>698</v>
      </c>
      <c r="BE81" s="150"/>
      <c r="BF81" s="150"/>
      <c r="BG81" s="151" t="s">
        <v>699</v>
      </c>
      <c r="BH81" s="151" t="s">
        <v>700</v>
      </c>
      <c r="BI81" s="151" t="s">
        <v>701</v>
      </c>
      <c r="BJ81" s="152"/>
      <c r="BK81" s="152"/>
      <c r="BL81" s="153"/>
      <c r="BM81" s="154"/>
      <c r="BN81" s="155" t="s">
        <v>1458</v>
      </c>
      <c r="BO81" s="196" t="s">
        <v>1458</v>
      </c>
      <c r="BP81" s="196"/>
      <c r="BQ81" s="269" t="s">
        <v>1215</v>
      </c>
      <c r="BR81" s="269" t="s">
        <v>705</v>
      </c>
      <c r="BS81" s="273">
        <v>44984</v>
      </c>
      <c r="BT81" s="133">
        <v>100</v>
      </c>
      <c r="BU81" s="132">
        <v>44984</v>
      </c>
      <c r="BV81" s="132"/>
      <c r="BW81" s="132"/>
      <c r="BX81" s="134"/>
      <c r="BY81" s="134"/>
      <c r="BZ81" s="134"/>
      <c r="CA81" s="132"/>
      <c r="CB81" s="135"/>
      <c r="CC81" s="132"/>
      <c r="CD81" s="132"/>
      <c r="CE81" s="136"/>
      <c r="CF81" s="136"/>
      <c r="CG81" s="136"/>
      <c r="CH81" s="135"/>
      <c r="CI81" s="129"/>
      <c r="CJ81" s="132">
        <v>44995</v>
      </c>
      <c r="CK81" s="132">
        <v>44995</v>
      </c>
      <c r="CL81" s="132"/>
      <c r="CM81" s="132">
        <v>44995</v>
      </c>
      <c r="CN81" s="133">
        <v>100</v>
      </c>
      <c r="CO81" s="132">
        <v>44995</v>
      </c>
      <c r="CP81" s="132"/>
      <c r="CQ81" s="132">
        <v>44995</v>
      </c>
      <c r="CR81" s="132">
        <v>44995</v>
      </c>
      <c r="CS81" s="240"/>
      <c r="CT81" s="132">
        <v>44995</v>
      </c>
      <c r="CU81" s="133">
        <v>100</v>
      </c>
      <c r="CV81" s="117">
        <v>44995</v>
      </c>
      <c r="CW81" s="116"/>
      <c r="CX81" s="149"/>
      <c r="CY81" s="149"/>
      <c r="CZ81" s="117">
        <v>45003</v>
      </c>
      <c r="DA81" s="117">
        <v>45003</v>
      </c>
      <c r="DB81" s="117"/>
      <c r="DC81" s="117">
        <v>45003</v>
      </c>
      <c r="DD81" s="133">
        <v>100</v>
      </c>
      <c r="DE81" s="117">
        <v>45003</v>
      </c>
      <c r="DF81" s="138"/>
      <c r="DG81" s="138">
        <v>45007</v>
      </c>
      <c r="DH81" s="139" t="s">
        <v>4446</v>
      </c>
      <c r="DI81" s="117">
        <v>45036</v>
      </c>
      <c r="DJ81" s="117">
        <v>45036</v>
      </c>
      <c r="DK81" s="117">
        <v>45036</v>
      </c>
      <c r="DL81" s="117">
        <v>45036</v>
      </c>
      <c r="DM81" s="117">
        <v>45036</v>
      </c>
      <c r="DN81" s="117">
        <v>45036</v>
      </c>
      <c r="DO81" s="117"/>
      <c r="DP81" s="117">
        <v>45036</v>
      </c>
      <c r="DQ81" s="133">
        <v>100</v>
      </c>
      <c r="DR81" s="117">
        <v>45036</v>
      </c>
      <c r="DS81" s="117"/>
      <c r="DT81" s="117">
        <v>45036</v>
      </c>
      <c r="DU81" s="117">
        <v>45036</v>
      </c>
      <c r="DV81" s="117"/>
      <c r="DW81" s="117">
        <v>45036</v>
      </c>
      <c r="DX81" s="133">
        <v>100</v>
      </c>
      <c r="DY81" s="117">
        <v>45036</v>
      </c>
      <c r="DZ81" s="240"/>
      <c r="EA81" s="117">
        <v>45039</v>
      </c>
      <c r="EB81" s="117">
        <v>45039</v>
      </c>
      <c r="EC81" s="240"/>
      <c r="ED81" s="117">
        <v>45039</v>
      </c>
      <c r="EE81" s="116">
        <v>100</v>
      </c>
      <c r="EF81" s="117">
        <v>45039</v>
      </c>
      <c r="EG81" s="117" t="s">
        <v>4469</v>
      </c>
      <c r="EH81" s="117">
        <v>45039</v>
      </c>
      <c r="EI81" s="117">
        <v>45039</v>
      </c>
      <c r="EJ81" s="117"/>
      <c r="EK81" s="117">
        <v>45039</v>
      </c>
      <c r="EL81" s="133">
        <v>100</v>
      </c>
      <c r="EM81" s="117">
        <v>45039</v>
      </c>
      <c r="EN81" s="122" t="s">
        <v>4418</v>
      </c>
      <c r="EO81" s="141"/>
      <c r="EP81" s="141"/>
      <c r="EQ81" s="141"/>
      <c r="ER81" s="141"/>
      <c r="ES81" s="141"/>
      <c r="ET81" s="141"/>
      <c r="EU81" s="141"/>
      <c r="EV81" s="240"/>
      <c r="EW81" s="240"/>
      <c r="EX81" s="240"/>
      <c r="EY81" s="240"/>
      <c r="EZ81" s="240"/>
      <c r="FA81" s="240"/>
      <c r="FB81" s="240"/>
      <c r="FC81" s="117">
        <v>45049</v>
      </c>
      <c r="FD81" s="117">
        <v>45049</v>
      </c>
      <c r="FE81" s="117">
        <v>45049</v>
      </c>
      <c r="FF81" s="117">
        <v>45050</v>
      </c>
      <c r="FG81" s="133">
        <v>70</v>
      </c>
      <c r="FH81" s="133"/>
      <c r="FI81" s="117"/>
      <c r="FJ81" s="142"/>
      <c r="FK81" s="142"/>
      <c r="FL81" s="143">
        <v>243349</v>
      </c>
      <c r="FM81" s="143">
        <v>243349</v>
      </c>
      <c r="FN81" s="139" t="s">
        <v>708</v>
      </c>
      <c r="FO81" s="142"/>
      <c r="FP81" s="142"/>
      <c r="FQ81" s="143">
        <v>243349</v>
      </c>
      <c r="FR81" s="143">
        <v>243349</v>
      </c>
      <c r="FS81" s="139" t="s">
        <v>708</v>
      </c>
    </row>
    <row r="82" spans="1:175" ht="20.100000000000001" customHeight="1" x14ac:dyDescent="0.5">
      <c r="A82" s="109">
        <v>81</v>
      </c>
      <c r="B82" s="109" t="s">
        <v>674</v>
      </c>
      <c r="C82" s="109">
        <v>81</v>
      </c>
      <c r="D82" s="110" t="s">
        <v>3362</v>
      </c>
      <c r="E82" s="110" t="s">
        <v>676</v>
      </c>
      <c r="F82" s="110" t="s">
        <v>1202</v>
      </c>
      <c r="G82" s="111" t="s">
        <v>89</v>
      </c>
      <c r="H82" s="110" t="s">
        <v>1455</v>
      </c>
      <c r="I82" s="110" t="s">
        <v>1461</v>
      </c>
      <c r="J82" s="110"/>
      <c r="K82" s="287" t="s">
        <v>4470</v>
      </c>
      <c r="L82" s="111" t="s">
        <v>1457</v>
      </c>
      <c r="M82" s="111"/>
      <c r="N82" s="111" t="s">
        <v>1207</v>
      </c>
      <c r="O82" s="288" t="s">
        <v>1462</v>
      </c>
      <c r="P82" s="113">
        <v>13.4170899340786</v>
      </c>
      <c r="Q82" s="113">
        <v>101.059843399733</v>
      </c>
      <c r="R82" s="114" t="s">
        <v>1463</v>
      </c>
      <c r="S82" s="114" t="s">
        <v>1464</v>
      </c>
      <c r="T82" s="115"/>
      <c r="U82" s="115"/>
      <c r="V82" s="115"/>
      <c r="W82" s="115"/>
      <c r="X82" s="115"/>
      <c r="Y82" s="115"/>
      <c r="Z82" s="181"/>
      <c r="AA82" s="181"/>
      <c r="AB82" s="115"/>
      <c r="AC82" s="211"/>
      <c r="AD82" s="166" t="s">
        <v>1423</v>
      </c>
      <c r="AE82" s="166" t="s">
        <v>1424</v>
      </c>
      <c r="AF82" s="273">
        <v>44984</v>
      </c>
      <c r="AG82" s="267">
        <v>44981</v>
      </c>
      <c r="AH82" s="118" t="s">
        <v>691</v>
      </c>
      <c r="AI82" s="118" t="s">
        <v>692</v>
      </c>
      <c r="AJ82" s="116"/>
      <c r="AK82" s="146"/>
      <c r="AL82" s="146"/>
      <c r="AM82" s="146"/>
      <c r="AN82" s="147"/>
      <c r="AO82" s="147"/>
      <c r="AP82" s="116"/>
      <c r="AQ82" s="147"/>
      <c r="AR82" s="147"/>
      <c r="AS82" s="149"/>
      <c r="AT82" s="122"/>
      <c r="AU82" s="142"/>
      <c r="AV82" s="149"/>
      <c r="AW82" s="150"/>
      <c r="AX82" s="149"/>
      <c r="AY82" s="149"/>
      <c r="AZ82" s="149"/>
      <c r="BA82" s="149"/>
      <c r="BB82" s="149"/>
      <c r="BC82" s="149"/>
      <c r="BD82" s="150" t="s">
        <v>698</v>
      </c>
      <c r="BE82" s="150"/>
      <c r="BF82" s="150"/>
      <c r="BG82" s="151" t="s">
        <v>699</v>
      </c>
      <c r="BH82" s="151" t="s">
        <v>700</v>
      </c>
      <c r="BI82" s="151" t="s">
        <v>701</v>
      </c>
      <c r="BJ82" s="152"/>
      <c r="BK82" s="152"/>
      <c r="BL82" s="153"/>
      <c r="BM82" s="154"/>
      <c r="BN82" s="155" t="s">
        <v>1462</v>
      </c>
      <c r="BO82" s="196" t="s">
        <v>1462</v>
      </c>
      <c r="BP82" s="196"/>
      <c r="BQ82" s="269" t="s">
        <v>1215</v>
      </c>
      <c r="BR82" s="269" t="s">
        <v>705</v>
      </c>
      <c r="BS82" s="273">
        <v>44984</v>
      </c>
      <c r="BT82" s="133">
        <v>100</v>
      </c>
      <c r="BU82" s="132">
        <v>44981</v>
      </c>
      <c r="BV82" s="132"/>
      <c r="BW82" s="132"/>
      <c r="BX82" s="134"/>
      <c r="BY82" s="134"/>
      <c r="BZ82" s="134"/>
      <c r="CA82" s="132"/>
      <c r="CB82" s="135"/>
      <c r="CC82" s="132"/>
      <c r="CD82" s="132"/>
      <c r="CE82" s="136"/>
      <c r="CF82" s="289" t="s">
        <v>1465</v>
      </c>
      <c r="CG82" s="289"/>
      <c r="CH82" s="258" t="s">
        <v>1465</v>
      </c>
      <c r="CI82" s="129"/>
      <c r="CJ82" s="132"/>
      <c r="CK82" s="132"/>
      <c r="CL82" s="132"/>
      <c r="CM82" s="171"/>
      <c r="CN82" s="133"/>
      <c r="CO82" s="132"/>
      <c r="CP82" s="171"/>
      <c r="CQ82" s="132">
        <v>45052</v>
      </c>
      <c r="CR82" s="132">
        <v>45052</v>
      </c>
      <c r="CS82" s="240"/>
      <c r="CT82" s="132">
        <v>45052</v>
      </c>
      <c r="CU82" s="133">
        <v>100</v>
      </c>
      <c r="CV82" s="132">
        <v>45052</v>
      </c>
      <c r="CW82" s="129"/>
      <c r="CX82" s="149"/>
      <c r="CY82" s="149"/>
      <c r="CZ82" s="117"/>
      <c r="DA82" s="117"/>
      <c r="DB82" s="117"/>
      <c r="DC82" s="117"/>
      <c r="DD82" s="133"/>
      <c r="DE82" s="117"/>
      <c r="DF82" s="289" t="s">
        <v>1466</v>
      </c>
      <c r="DG82" s="138">
        <v>45023</v>
      </c>
      <c r="DH82" s="139" t="s">
        <v>4387</v>
      </c>
      <c r="DI82" s="117">
        <v>45037</v>
      </c>
      <c r="DJ82" s="117">
        <v>45037</v>
      </c>
      <c r="DK82" s="117">
        <v>45037</v>
      </c>
      <c r="DL82" s="117">
        <v>45037</v>
      </c>
      <c r="DM82" s="240"/>
      <c r="DN82" s="240"/>
      <c r="DO82" s="240"/>
      <c r="DP82" s="240"/>
      <c r="DQ82" s="271"/>
      <c r="DR82" s="240"/>
      <c r="DS82" s="240"/>
      <c r="DT82" s="117">
        <v>45056</v>
      </c>
      <c r="DU82" s="117"/>
      <c r="DV82" s="117"/>
      <c r="DW82" s="117"/>
      <c r="DX82" s="133"/>
      <c r="DY82" s="117"/>
      <c r="DZ82" s="240"/>
      <c r="EA82" s="117"/>
      <c r="EB82" s="117"/>
      <c r="EC82" s="240"/>
      <c r="ED82" s="117"/>
      <c r="EE82" s="240"/>
      <c r="EF82" s="117"/>
      <c r="EG82" s="240"/>
      <c r="EH82" s="117">
        <v>45050</v>
      </c>
      <c r="EI82" s="117">
        <v>45050</v>
      </c>
      <c r="EJ82" s="117">
        <v>45050</v>
      </c>
      <c r="EK82" s="117">
        <v>45051</v>
      </c>
      <c r="EL82" s="116">
        <v>60</v>
      </c>
      <c r="EM82" s="117"/>
      <c r="EN82" s="122" t="s">
        <v>4471</v>
      </c>
      <c r="EO82" s="141"/>
      <c r="EP82" s="141"/>
      <c r="EQ82" s="141"/>
      <c r="ER82" s="141"/>
      <c r="ES82" s="141"/>
      <c r="ET82" s="141"/>
      <c r="EU82" s="141"/>
      <c r="EV82" s="240"/>
      <c r="EW82" s="240"/>
      <c r="EX82" s="240"/>
      <c r="EY82" s="240"/>
      <c r="EZ82" s="240"/>
      <c r="FA82" s="240"/>
      <c r="FB82" s="240"/>
      <c r="FC82" s="117">
        <v>45058</v>
      </c>
      <c r="FD82" s="117"/>
      <c r="FE82" s="117"/>
      <c r="FF82" s="117"/>
      <c r="FG82" s="133"/>
      <c r="FH82" s="133"/>
      <c r="FI82" s="117"/>
      <c r="FJ82" s="142"/>
      <c r="FK82" s="142"/>
      <c r="FL82" s="143">
        <v>243341</v>
      </c>
      <c r="FM82" s="143">
        <v>243341</v>
      </c>
      <c r="FN82" s="139" t="s">
        <v>708</v>
      </c>
      <c r="FO82" s="142"/>
      <c r="FP82" s="142"/>
      <c r="FQ82" s="143">
        <v>243341</v>
      </c>
      <c r="FR82" s="143">
        <v>243341</v>
      </c>
      <c r="FS82" s="157" t="s">
        <v>729</v>
      </c>
    </row>
    <row r="83" spans="1:175" ht="20.100000000000001" customHeight="1" x14ac:dyDescent="0.5">
      <c r="A83" s="109">
        <v>82</v>
      </c>
      <c r="B83" s="109" t="s">
        <v>674</v>
      </c>
      <c r="C83" s="109">
        <v>82</v>
      </c>
      <c r="D83" s="110" t="s">
        <v>675</v>
      </c>
      <c r="E83" s="110" t="s">
        <v>676</v>
      </c>
      <c r="F83" s="110" t="s">
        <v>1202</v>
      </c>
      <c r="G83" s="111" t="s">
        <v>89</v>
      </c>
      <c r="H83" s="110" t="s">
        <v>1467</v>
      </c>
      <c r="I83" s="110" t="s">
        <v>1468</v>
      </c>
      <c r="J83" s="110"/>
      <c r="K83" s="111" t="s">
        <v>1469</v>
      </c>
      <c r="L83" s="111" t="s">
        <v>1457</v>
      </c>
      <c r="M83" s="111"/>
      <c r="N83" s="111" t="s">
        <v>1207</v>
      </c>
      <c r="O83" s="112" t="s">
        <v>1470</v>
      </c>
      <c r="P83" s="113">
        <v>13.4505358287772</v>
      </c>
      <c r="Q83" s="113">
        <v>101.170862438792</v>
      </c>
      <c r="R83" s="114" t="s">
        <v>1471</v>
      </c>
      <c r="S83" s="114"/>
      <c r="T83" s="115"/>
      <c r="U83" s="115"/>
      <c r="V83" s="115"/>
      <c r="W83" s="115" t="s">
        <v>1472</v>
      </c>
      <c r="X83" s="115"/>
      <c r="Y83" s="115"/>
      <c r="Z83" s="181"/>
      <c r="AA83" s="181"/>
      <c r="AB83" s="115"/>
      <c r="AC83" s="211"/>
      <c r="AD83" s="166" t="s">
        <v>1423</v>
      </c>
      <c r="AE83" s="166" t="s">
        <v>1424</v>
      </c>
      <c r="AF83" s="273">
        <v>44980</v>
      </c>
      <c r="AG83" s="132">
        <v>44980</v>
      </c>
      <c r="AH83" s="118" t="s">
        <v>691</v>
      </c>
      <c r="AI83" s="118" t="s">
        <v>692</v>
      </c>
      <c r="AJ83" s="145">
        <v>8</v>
      </c>
      <c r="AK83" s="146">
        <v>10</v>
      </c>
      <c r="AL83" s="146">
        <v>4</v>
      </c>
      <c r="AM83" s="146">
        <v>80</v>
      </c>
      <c r="AN83" s="147">
        <v>1</v>
      </c>
      <c r="AO83" s="147">
        <v>1</v>
      </c>
      <c r="AP83" s="116" t="s">
        <v>1473</v>
      </c>
      <c r="AQ83" s="147"/>
      <c r="AR83" s="147"/>
      <c r="AS83" s="149"/>
      <c r="AT83" s="122"/>
      <c r="AU83" s="142"/>
      <c r="AV83" s="149"/>
      <c r="AW83" s="150"/>
      <c r="AX83" s="149"/>
      <c r="AY83" s="149"/>
      <c r="AZ83" s="149"/>
      <c r="BA83" s="149"/>
      <c r="BB83" s="149"/>
      <c r="BC83" s="149"/>
      <c r="BD83" s="150" t="s">
        <v>698</v>
      </c>
      <c r="BE83" s="150"/>
      <c r="BF83" s="150"/>
      <c r="BG83" s="151" t="s">
        <v>699</v>
      </c>
      <c r="BH83" s="151" t="s">
        <v>700</v>
      </c>
      <c r="BI83" s="151" t="s">
        <v>701</v>
      </c>
      <c r="BJ83" s="152"/>
      <c r="BK83" s="152"/>
      <c r="BL83" s="153"/>
      <c r="BM83" s="154"/>
      <c r="BN83" s="155" t="s">
        <v>1470</v>
      </c>
      <c r="BO83" s="196" t="s">
        <v>1470</v>
      </c>
      <c r="BP83" s="196"/>
      <c r="BQ83" s="269" t="s">
        <v>1215</v>
      </c>
      <c r="BR83" s="269" t="s">
        <v>705</v>
      </c>
      <c r="BS83" s="273">
        <v>44980</v>
      </c>
      <c r="BT83" s="133">
        <v>100</v>
      </c>
      <c r="BU83" s="132">
        <v>44980</v>
      </c>
      <c r="BV83" s="132"/>
      <c r="BW83" s="132"/>
      <c r="BX83" s="134"/>
      <c r="BY83" s="134"/>
      <c r="BZ83" s="134"/>
      <c r="CA83" s="132"/>
      <c r="CB83" s="135"/>
      <c r="CC83" s="132"/>
      <c r="CD83" s="132"/>
      <c r="CE83" s="136"/>
      <c r="CF83" s="136"/>
      <c r="CG83" s="136"/>
      <c r="CH83" s="135"/>
      <c r="CI83" s="129"/>
      <c r="CJ83" s="132">
        <v>44992</v>
      </c>
      <c r="CK83" s="132">
        <v>44992</v>
      </c>
      <c r="CL83" s="132"/>
      <c r="CM83" s="132">
        <v>44992</v>
      </c>
      <c r="CN83" s="133">
        <v>100</v>
      </c>
      <c r="CO83" s="132">
        <v>44992</v>
      </c>
      <c r="CP83" s="132"/>
      <c r="CQ83" s="132">
        <v>44992</v>
      </c>
      <c r="CR83" s="132">
        <v>44992</v>
      </c>
      <c r="CS83" s="132"/>
      <c r="CT83" s="132">
        <v>44992</v>
      </c>
      <c r="CU83" s="133">
        <v>100</v>
      </c>
      <c r="CV83" s="117">
        <v>44992</v>
      </c>
      <c r="CW83" s="132"/>
      <c r="CX83" s="149"/>
      <c r="CY83" s="149"/>
      <c r="CZ83" s="117">
        <v>45003</v>
      </c>
      <c r="DA83" s="117">
        <v>45003</v>
      </c>
      <c r="DB83" s="117"/>
      <c r="DC83" s="117">
        <v>45003</v>
      </c>
      <c r="DD83" s="133">
        <v>100</v>
      </c>
      <c r="DE83" s="117">
        <v>45003</v>
      </c>
      <c r="DF83" s="138"/>
      <c r="DG83" s="138">
        <v>45007</v>
      </c>
      <c r="DH83" s="139" t="s">
        <v>4446</v>
      </c>
      <c r="DI83" s="117">
        <v>45041</v>
      </c>
      <c r="DJ83" s="117">
        <v>45041</v>
      </c>
      <c r="DK83" s="117">
        <v>45041</v>
      </c>
      <c r="DL83" s="117">
        <v>45041</v>
      </c>
      <c r="DM83" s="240"/>
      <c r="DN83" s="240"/>
      <c r="DO83" s="240"/>
      <c r="DP83" s="240"/>
      <c r="DQ83" s="271"/>
      <c r="DR83" s="240"/>
      <c r="DS83" s="240"/>
      <c r="DT83" s="117">
        <v>45040</v>
      </c>
      <c r="DU83" s="117">
        <v>45040</v>
      </c>
      <c r="DV83" s="117"/>
      <c r="DW83" s="117">
        <v>45040</v>
      </c>
      <c r="DX83" s="133">
        <v>100</v>
      </c>
      <c r="DY83" s="117">
        <v>45040</v>
      </c>
      <c r="DZ83" s="240"/>
      <c r="EA83" s="117">
        <v>45039</v>
      </c>
      <c r="EB83" s="117">
        <v>45039</v>
      </c>
      <c r="EC83" s="240"/>
      <c r="ED83" s="117">
        <v>45039</v>
      </c>
      <c r="EE83" s="116">
        <v>100</v>
      </c>
      <c r="EF83" s="117">
        <v>45039</v>
      </c>
      <c r="EG83" s="117" t="s">
        <v>4469</v>
      </c>
      <c r="EH83" s="117">
        <v>45039</v>
      </c>
      <c r="EI83" s="117">
        <v>45039</v>
      </c>
      <c r="EJ83" s="117"/>
      <c r="EK83" s="117">
        <v>45039</v>
      </c>
      <c r="EL83" s="133">
        <v>100</v>
      </c>
      <c r="EM83" s="117">
        <v>45039</v>
      </c>
      <c r="EN83" s="122" t="s">
        <v>4418</v>
      </c>
      <c r="EO83" s="141"/>
      <c r="EP83" s="141"/>
      <c r="EQ83" s="141"/>
      <c r="ER83" s="141"/>
      <c r="ES83" s="141"/>
      <c r="ET83" s="141"/>
      <c r="EU83" s="141"/>
      <c r="EV83" s="240"/>
      <c r="EW83" s="240"/>
      <c r="EX83" s="240"/>
      <c r="EY83" s="240"/>
      <c r="EZ83" s="240"/>
      <c r="FA83" s="240"/>
      <c r="FB83" s="240"/>
      <c r="FC83" s="117">
        <v>45048</v>
      </c>
      <c r="FD83" s="117">
        <v>45048</v>
      </c>
      <c r="FE83" s="117">
        <v>45048</v>
      </c>
      <c r="FF83" s="117">
        <v>45049</v>
      </c>
      <c r="FG83" s="133">
        <v>70</v>
      </c>
      <c r="FH83" s="133"/>
      <c r="FI83" s="117"/>
      <c r="FJ83" s="142"/>
      <c r="FK83" s="142"/>
      <c r="FL83" s="143">
        <v>243341</v>
      </c>
      <c r="FM83" s="143">
        <v>243341</v>
      </c>
      <c r="FN83" s="139" t="s">
        <v>708</v>
      </c>
      <c r="FO83" s="142"/>
      <c r="FP83" s="142"/>
      <c r="FQ83" s="143">
        <v>243341</v>
      </c>
      <c r="FR83" s="143">
        <v>243341</v>
      </c>
      <c r="FS83" s="139" t="s">
        <v>708</v>
      </c>
    </row>
    <row r="84" spans="1:175" ht="20.100000000000001" customHeight="1" x14ac:dyDescent="0.5">
      <c r="A84" s="109">
        <v>83</v>
      </c>
      <c r="B84" s="109" t="s">
        <v>674</v>
      </c>
      <c r="C84" s="109">
        <v>83</v>
      </c>
      <c r="D84" s="110" t="s">
        <v>675</v>
      </c>
      <c r="E84" s="110" t="s">
        <v>676</v>
      </c>
      <c r="F84" s="110" t="s">
        <v>1202</v>
      </c>
      <c r="G84" s="111" t="s">
        <v>89</v>
      </c>
      <c r="H84" s="110" t="s">
        <v>1467</v>
      </c>
      <c r="I84" s="110" t="s">
        <v>1474</v>
      </c>
      <c r="J84" s="110"/>
      <c r="K84" s="111" t="s">
        <v>1475</v>
      </c>
      <c r="L84" s="111"/>
      <c r="M84" s="111"/>
      <c r="N84" s="111" t="s">
        <v>1207</v>
      </c>
      <c r="O84" s="112" t="s">
        <v>1476</v>
      </c>
      <c r="P84" s="113">
        <v>13.526531689436499</v>
      </c>
      <c r="Q84" s="113">
        <v>101.21303890461201</v>
      </c>
      <c r="R84" s="114" t="s">
        <v>1477</v>
      </c>
      <c r="S84" s="114"/>
      <c r="T84" s="115"/>
      <c r="U84" s="115"/>
      <c r="V84" s="115"/>
      <c r="W84" s="115" t="s">
        <v>1478</v>
      </c>
      <c r="X84" s="115"/>
      <c r="Y84" s="115"/>
      <c r="Z84" s="181"/>
      <c r="AA84" s="181"/>
      <c r="AB84" s="115"/>
      <c r="AC84" s="211"/>
      <c r="AD84" s="166" t="s">
        <v>1423</v>
      </c>
      <c r="AE84" s="166" t="s">
        <v>1424</v>
      </c>
      <c r="AF84" s="267">
        <v>44981</v>
      </c>
      <c r="AG84" s="132">
        <v>44980</v>
      </c>
      <c r="AH84" s="118" t="s">
        <v>691</v>
      </c>
      <c r="AI84" s="118" t="s">
        <v>692</v>
      </c>
      <c r="AJ84" s="145"/>
      <c r="AK84" s="146"/>
      <c r="AL84" s="146"/>
      <c r="AM84" s="146"/>
      <c r="AN84" s="147"/>
      <c r="AO84" s="147"/>
      <c r="AP84" s="116"/>
      <c r="AQ84" s="147"/>
      <c r="AR84" s="147"/>
      <c r="AS84" s="149"/>
      <c r="AT84" s="122"/>
      <c r="AU84" s="142"/>
      <c r="AV84" s="149"/>
      <c r="AW84" s="150"/>
      <c r="AX84" s="149"/>
      <c r="AY84" s="149"/>
      <c r="AZ84" s="149"/>
      <c r="BA84" s="149"/>
      <c r="BB84" s="149"/>
      <c r="BC84" s="149"/>
      <c r="BD84" s="150" t="s">
        <v>698</v>
      </c>
      <c r="BE84" s="150"/>
      <c r="BF84" s="150"/>
      <c r="BG84" s="151" t="s">
        <v>699</v>
      </c>
      <c r="BH84" s="151" t="s">
        <v>700</v>
      </c>
      <c r="BI84" s="151" t="s">
        <v>701</v>
      </c>
      <c r="BJ84" s="152"/>
      <c r="BK84" s="152"/>
      <c r="BL84" s="153"/>
      <c r="BM84" s="154"/>
      <c r="BN84" s="155" t="s">
        <v>1476</v>
      </c>
      <c r="BO84" s="196" t="s">
        <v>1476</v>
      </c>
      <c r="BP84" s="196"/>
      <c r="BQ84" s="269" t="s">
        <v>1215</v>
      </c>
      <c r="BR84" s="269" t="s">
        <v>705</v>
      </c>
      <c r="BS84" s="267">
        <v>44981</v>
      </c>
      <c r="BT84" s="133">
        <v>100</v>
      </c>
      <c r="BU84" s="132">
        <v>44980</v>
      </c>
      <c r="BV84" s="132"/>
      <c r="BW84" s="132"/>
      <c r="BX84" s="134"/>
      <c r="BY84" s="134"/>
      <c r="BZ84" s="134"/>
      <c r="CA84" s="132"/>
      <c r="CB84" s="135"/>
      <c r="CC84" s="132"/>
      <c r="CD84" s="132"/>
      <c r="CE84" s="136"/>
      <c r="CF84" s="136"/>
      <c r="CG84" s="136"/>
      <c r="CH84" s="135"/>
      <c r="CI84" s="129"/>
      <c r="CJ84" s="132">
        <v>45001</v>
      </c>
      <c r="CK84" s="132">
        <v>45001</v>
      </c>
      <c r="CL84" s="132"/>
      <c r="CM84" s="132">
        <v>45001</v>
      </c>
      <c r="CN84" s="133">
        <v>100</v>
      </c>
      <c r="CO84" s="132">
        <v>45001</v>
      </c>
      <c r="CP84" s="132"/>
      <c r="CQ84" s="132">
        <v>45001</v>
      </c>
      <c r="CR84" s="132">
        <v>45001</v>
      </c>
      <c r="CS84" s="240"/>
      <c r="CT84" s="132">
        <v>45001</v>
      </c>
      <c r="CU84" s="133">
        <v>100</v>
      </c>
      <c r="CV84" s="132">
        <v>45001</v>
      </c>
      <c r="CW84" s="116"/>
      <c r="CX84" s="149"/>
      <c r="CY84" s="149"/>
      <c r="CZ84" s="117">
        <v>45005</v>
      </c>
      <c r="DA84" s="117">
        <v>45007</v>
      </c>
      <c r="DB84" s="117"/>
      <c r="DC84" s="117">
        <v>45007</v>
      </c>
      <c r="DD84" s="133">
        <v>100</v>
      </c>
      <c r="DE84" s="117">
        <v>45007</v>
      </c>
      <c r="DF84" s="138"/>
      <c r="DG84" s="138">
        <v>45007</v>
      </c>
      <c r="DH84" s="139" t="s">
        <v>4446</v>
      </c>
      <c r="DI84" s="117">
        <v>45042</v>
      </c>
      <c r="DJ84" s="117">
        <v>45042</v>
      </c>
      <c r="DK84" s="117">
        <v>45042</v>
      </c>
      <c r="DL84" s="117">
        <v>45042</v>
      </c>
      <c r="DM84" s="240"/>
      <c r="DN84" s="240"/>
      <c r="DO84" s="240"/>
      <c r="DP84" s="240"/>
      <c r="DQ84" s="271"/>
      <c r="DR84" s="240"/>
      <c r="DS84" s="240"/>
      <c r="DT84" s="117">
        <v>45040</v>
      </c>
      <c r="DU84" s="117">
        <v>45040</v>
      </c>
      <c r="DV84" s="117"/>
      <c r="DW84" s="117">
        <v>45041</v>
      </c>
      <c r="DX84" s="133">
        <v>100</v>
      </c>
      <c r="DY84" s="117">
        <v>45042</v>
      </c>
      <c r="DZ84" s="240"/>
      <c r="EA84" s="117">
        <v>45039</v>
      </c>
      <c r="EB84" s="117">
        <v>45039</v>
      </c>
      <c r="EC84" s="240"/>
      <c r="ED84" s="117">
        <v>45039</v>
      </c>
      <c r="EE84" s="116">
        <v>100</v>
      </c>
      <c r="EF84" s="117">
        <v>45039</v>
      </c>
      <c r="EG84" s="117" t="s">
        <v>4472</v>
      </c>
      <c r="EH84" s="117">
        <v>45039</v>
      </c>
      <c r="EI84" s="117">
        <v>45039</v>
      </c>
      <c r="EJ84" s="117">
        <v>45039</v>
      </c>
      <c r="EK84" s="117">
        <v>45040</v>
      </c>
      <c r="EL84" s="116">
        <v>60</v>
      </c>
      <c r="EM84" s="117"/>
      <c r="EN84" s="122" t="s">
        <v>4472</v>
      </c>
      <c r="EO84" s="141"/>
      <c r="EP84" s="141"/>
      <c r="EQ84" s="141"/>
      <c r="ER84" s="141"/>
      <c r="ES84" s="141"/>
      <c r="ET84" s="141"/>
      <c r="EU84" s="141"/>
      <c r="EV84" s="240"/>
      <c r="EW84" s="240"/>
      <c r="EX84" s="240"/>
      <c r="EY84" s="240"/>
      <c r="EZ84" s="240"/>
      <c r="FA84" s="240"/>
      <c r="FB84" s="240"/>
      <c r="FC84" s="117">
        <v>45046</v>
      </c>
      <c r="FD84" s="117">
        <v>45046</v>
      </c>
      <c r="FE84" s="117">
        <v>45046</v>
      </c>
      <c r="FF84" s="117">
        <v>45047</v>
      </c>
      <c r="FG84" s="133">
        <v>70</v>
      </c>
      <c r="FH84" s="133"/>
      <c r="FI84" s="117"/>
      <c r="FJ84" s="142"/>
      <c r="FK84" s="142"/>
      <c r="FL84" s="143"/>
      <c r="FM84" s="143"/>
      <c r="FN84" s="290"/>
      <c r="FO84" s="142"/>
      <c r="FP84" s="142"/>
      <c r="FQ84" s="143"/>
      <c r="FR84" s="143"/>
      <c r="FS84" s="139"/>
    </row>
    <row r="85" spans="1:175" ht="20.100000000000001" customHeight="1" x14ac:dyDescent="0.5">
      <c r="A85" s="109">
        <v>84</v>
      </c>
      <c r="B85" s="109" t="s">
        <v>674</v>
      </c>
      <c r="C85" s="109">
        <v>84</v>
      </c>
      <c r="D85" s="110" t="s">
        <v>675</v>
      </c>
      <c r="E85" s="110" t="s">
        <v>676</v>
      </c>
      <c r="F85" s="110" t="s">
        <v>1202</v>
      </c>
      <c r="G85" s="111" t="s">
        <v>89</v>
      </c>
      <c r="H85" s="110" t="s">
        <v>1467</v>
      </c>
      <c r="I85" s="110" t="s">
        <v>1479</v>
      </c>
      <c r="J85" s="110"/>
      <c r="K85" s="291" t="s">
        <v>1480</v>
      </c>
      <c r="L85" s="111"/>
      <c r="M85" s="111"/>
      <c r="N85" s="111" t="s">
        <v>1207</v>
      </c>
      <c r="O85" s="112" t="s">
        <v>1481</v>
      </c>
      <c r="P85" s="113">
        <v>13.5822403071999</v>
      </c>
      <c r="Q85" s="113">
        <v>101.165010196464</v>
      </c>
      <c r="R85" s="114"/>
      <c r="S85" s="114"/>
      <c r="T85" s="115"/>
      <c r="U85" s="115"/>
      <c r="V85" s="115"/>
      <c r="W85" s="115"/>
      <c r="X85" s="115"/>
      <c r="Y85" s="115"/>
      <c r="Z85" s="181"/>
      <c r="AA85" s="181"/>
      <c r="AB85" s="115"/>
      <c r="AC85" s="211"/>
      <c r="AD85" s="166" t="s">
        <v>1423</v>
      </c>
      <c r="AE85" s="166" t="s">
        <v>1424</v>
      </c>
      <c r="AF85" s="273">
        <v>44986</v>
      </c>
      <c r="AG85" s="273">
        <v>44986</v>
      </c>
      <c r="AH85" s="118" t="s">
        <v>691</v>
      </c>
      <c r="AI85" s="118" t="s">
        <v>692</v>
      </c>
      <c r="AJ85" s="145"/>
      <c r="AK85" s="146"/>
      <c r="AL85" s="146"/>
      <c r="AM85" s="146"/>
      <c r="AN85" s="147"/>
      <c r="AO85" s="147"/>
      <c r="AP85" s="116"/>
      <c r="AQ85" s="147"/>
      <c r="AR85" s="147"/>
      <c r="AS85" s="149"/>
      <c r="AT85" s="122"/>
      <c r="AU85" s="142"/>
      <c r="AV85" s="149"/>
      <c r="AW85" s="150"/>
      <c r="AX85" s="149"/>
      <c r="AY85" s="149"/>
      <c r="AZ85" s="149"/>
      <c r="BA85" s="149"/>
      <c r="BB85" s="149"/>
      <c r="BC85" s="149"/>
      <c r="BD85" s="150" t="s">
        <v>698</v>
      </c>
      <c r="BE85" s="150"/>
      <c r="BF85" s="150"/>
      <c r="BG85" s="151" t="s">
        <v>699</v>
      </c>
      <c r="BH85" s="151" t="s">
        <v>700</v>
      </c>
      <c r="BI85" s="151" t="s">
        <v>701</v>
      </c>
      <c r="BJ85" s="152"/>
      <c r="BK85" s="152"/>
      <c r="BL85" s="153"/>
      <c r="BM85" s="154"/>
      <c r="BN85" s="155" t="s">
        <v>1481</v>
      </c>
      <c r="BO85" s="196" t="s">
        <v>1481</v>
      </c>
      <c r="BP85" s="196"/>
      <c r="BQ85" s="269" t="s">
        <v>1215</v>
      </c>
      <c r="BR85" s="269" t="s">
        <v>705</v>
      </c>
      <c r="BS85" s="273">
        <v>44986</v>
      </c>
      <c r="BT85" s="133">
        <v>100</v>
      </c>
      <c r="BU85" s="132">
        <v>44986</v>
      </c>
      <c r="BV85" s="132"/>
      <c r="BW85" s="132"/>
      <c r="BX85" s="134"/>
      <c r="BY85" s="134"/>
      <c r="BZ85" s="134"/>
      <c r="CA85" s="132"/>
      <c r="CB85" s="135"/>
      <c r="CC85" s="132"/>
      <c r="CD85" s="132"/>
      <c r="CE85" s="136"/>
      <c r="CF85" s="136"/>
      <c r="CG85" s="136"/>
      <c r="CH85" s="135"/>
      <c r="CI85" s="129"/>
      <c r="CJ85" s="132">
        <v>45011</v>
      </c>
      <c r="CK85" s="132">
        <v>45011</v>
      </c>
      <c r="CL85" s="132"/>
      <c r="CM85" s="132">
        <v>45012</v>
      </c>
      <c r="CN85" s="133">
        <v>100</v>
      </c>
      <c r="CO85" s="132">
        <v>45012</v>
      </c>
      <c r="CP85" s="132"/>
      <c r="CQ85" s="132">
        <v>45011</v>
      </c>
      <c r="CR85" s="132">
        <v>45011</v>
      </c>
      <c r="CS85" s="132"/>
      <c r="CT85" s="132">
        <v>45012</v>
      </c>
      <c r="CU85" s="133">
        <v>100</v>
      </c>
      <c r="CV85" s="132">
        <v>45012</v>
      </c>
      <c r="CW85" s="116"/>
      <c r="CX85" s="149"/>
      <c r="CY85" s="149"/>
      <c r="CZ85" s="117">
        <v>45013</v>
      </c>
      <c r="DA85" s="117">
        <v>45013</v>
      </c>
      <c r="DB85" s="117"/>
      <c r="DC85" s="117">
        <v>45013</v>
      </c>
      <c r="DD85" s="133">
        <v>100</v>
      </c>
      <c r="DE85" s="117">
        <v>45013</v>
      </c>
      <c r="DF85" s="138"/>
      <c r="DG85" s="138">
        <v>45012</v>
      </c>
      <c r="DH85" s="139" t="s">
        <v>4383</v>
      </c>
      <c r="DI85" s="117">
        <v>45042</v>
      </c>
      <c r="DJ85" s="117">
        <v>45042</v>
      </c>
      <c r="DK85" s="117">
        <v>45042</v>
      </c>
      <c r="DL85" s="117">
        <v>45042</v>
      </c>
      <c r="DM85" s="240"/>
      <c r="DN85" s="240"/>
      <c r="DO85" s="240"/>
      <c r="DP85" s="240"/>
      <c r="DQ85" s="271"/>
      <c r="DR85" s="240"/>
      <c r="DS85" s="240"/>
      <c r="DT85" s="117">
        <v>45058</v>
      </c>
      <c r="DU85" s="117"/>
      <c r="DV85" s="117"/>
      <c r="DW85" s="117"/>
      <c r="DX85" s="133"/>
      <c r="DY85" s="117"/>
      <c r="DZ85" s="240"/>
      <c r="EA85" s="117">
        <v>45035</v>
      </c>
      <c r="EB85" s="117">
        <v>45035</v>
      </c>
      <c r="EC85" s="240"/>
      <c r="ED85" s="117">
        <v>45035</v>
      </c>
      <c r="EE85" s="116">
        <v>100</v>
      </c>
      <c r="EF85" s="117">
        <v>45035</v>
      </c>
      <c r="EG85" s="117" t="s">
        <v>1044</v>
      </c>
      <c r="EH85" s="117">
        <v>45035</v>
      </c>
      <c r="EI85" s="117">
        <v>45035</v>
      </c>
      <c r="EJ85" s="117"/>
      <c r="EK85" s="117">
        <v>45035</v>
      </c>
      <c r="EL85" s="116">
        <v>100</v>
      </c>
      <c r="EM85" s="117">
        <v>45035</v>
      </c>
      <c r="EN85" s="122" t="s">
        <v>1044</v>
      </c>
      <c r="EO85" s="141"/>
      <c r="EP85" s="141"/>
      <c r="EQ85" s="141"/>
      <c r="ER85" s="141"/>
      <c r="ES85" s="141"/>
      <c r="ET85" s="141"/>
      <c r="EU85" s="141"/>
      <c r="EV85" s="240"/>
      <c r="EW85" s="240"/>
      <c r="EX85" s="240"/>
      <c r="EY85" s="240"/>
      <c r="EZ85" s="240"/>
      <c r="FA85" s="240"/>
      <c r="FB85" s="240"/>
      <c r="FC85" s="117">
        <v>45050</v>
      </c>
      <c r="FD85" s="117">
        <v>45050</v>
      </c>
      <c r="FE85" s="117">
        <v>45050</v>
      </c>
      <c r="FF85" s="117">
        <v>45051</v>
      </c>
      <c r="FG85" s="133">
        <v>70</v>
      </c>
      <c r="FH85" s="133"/>
      <c r="FI85" s="117"/>
      <c r="FJ85" s="142"/>
      <c r="FK85" s="142"/>
      <c r="FL85" s="143">
        <v>243349</v>
      </c>
      <c r="FM85" s="143">
        <v>243349</v>
      </c>
      <c r="FN85" s="139" t="s">
        <v>708</v>
      </c>
      <c r="FO85" s="142"/>
      <c r="FP85" s="142"/>
      <c r="FQ85" s="143">
        <v>243349</v>
      </c>
      <c r="FR85" s="143">
        <v>243349</v>
      </c>
      <c r="FS85" s="139" t="s">
        <v>708</v>
      </c>
    </row>
    <row r="86" spans="1:175" ht="20.100000000000001" customHeight="1" x14ac:dyDescent="0.5">
      <c r="A86" s="109">
        <v>85</v>
      </c>
      <c r="B86" s="109" t="s">
        <v>674</v>
      </c>
      <c r="C86" s="109">
        <v>85</v>
      </c>
      <c r="D86" s="110" t="s">
        <v>675</v>
      </c>
      <c r="E86" s="110" t="s">
        <v>676</v>
      </c>
      <c r="F86" s="110" t="s">
        <v>1202</v>
      </c>
      <c r="G86" s="111" t="s">
        <v>89</v>
      </c>
      <c r="H86" s="110" t="s">
        <v>1467</v>
      </c>
      <c r="I86" s="110" t="s">
        <v>1482</v>
      </c>
      <c r="J86" s="110"/>
      <c r="K86" s="111" t="s">
        <v>1483</v>
      </c>
      <c r="L86" s="111"/>
      <c r="M86" s="111"/>
      <c r="N86" s="111" t="s">
        <v>1207</v>
      </c>
      <c r="O86" s="112" t="s">
        <v>1484</v>
      </c>
      <c r="P86" s="113">
        <v>13.4648813262672</v>
      </c>
      <c r="Q86" s="113">
        <v>101.184227554133</v>
      </c>
      <c r="R86" s="114"/>
      <c r="S86" s="114"/>
      <c r="T86" s="115"/>
      <c r="U86" s="115"/>
      <c r="V86" s="115"/>
      <c r="W86" s="115"/>
      <c r="X86" s="115"/>
      <c r="Y86" s="115"/>
      <c r="Z86" s="181"/>
      <c r="AA86" s="181"/>
      <c r="AB86" s="115"/>
      <c r="AC86" s="211"/>
      <c r="AD86" s="166" t="s">
        <v>1423</v>
      </c>
      <c r="AE86" s="166" t="s">
        <v>1424</v>
      </c>
      <c r="AF86" s="267">
        <v>44981</v>
      </c>
      <c r="AG86" s="267">
        <v>44981</v>
      </c>
      <c r="AH86" s="118" t="s">
        <v>691</v>
      </c>
      <c r="AI86" s="118" t="s">
        <v>692</v>
      </c>
      <c r="AJ86" s="145"/>
      <c r="AK86" s="146"/>
      <c r="AL86" s="146"/>
      <c r="AM86" s="146"/>
      <c r="AN86" s="147"/>
      <c r="AO86" s="147"/>
      <c r="AP86" s="116"/>
      <c r="AQ86" s="147"/>
      <c r="AR86" s="147"/>
      <c r="AS86" s="149"/>
      <c r="AT86" s="122"/>
      <c r="AU86" s="142"/>
      <c r="AV86" s="149"/>
      <c r="AW86" s="150"/>
      <c r="AX86" s="149"/>
      <c r="AY86" s="149"/>
      <c r="AZ86" s="149"/>
      <c r="BA86" s="149"/>
      <c r="BB86" s="149"/>
      <c r="BC86" s="149"/>
      <c r="BD86" s="150" t="s">
        <v>698</v>
      </c>
      <c r="BE86" s="150"/>
      <c r="BF86" s="150"/>
      <c r="BG86" s="151" t="s">
        <v>699</v>
      </c>
      <c r="BH86" s="151" t="s">
        <v>700</v>
      </c>
      <c r="BI86" s="151" t="s">
        <v>701</v>
      </c>
      <c r="BJ86" s="152"/>
      <c r="BK86" s="152"/>
      <c r="BL86" s="153"/>
      <c r="BM86" s="154"/>
      <c r="BN86" s="155" t="s">
        <v>1484</v>
      </c>
      <c r="BO86" s="155" t="s">
        <v>1484</v>
      </c>
      <c r="BP86" s="130" t="s">
        <v>866</v>
      </c>
      <c r="BQ86" s="269" t="s">
        <v>1215</v>
      </c>
      <c r="BR86" s="269" t="s">
        <v>705</v>
      </c>
      <c r="BS86" s="267">
        <v>44981</v>
      </c>
      <c r="BT86" s="133">
        <v>100</v>
      </c>
      <c r="BU86" s="132">
        <v>44981</v>
      </c>
      <c r="BV86" s="132"/>
      <c r="BW86" s="132"/>
      <c r="BX86" s="134"/>
      <c r="BY86" s="134"/>
      <c r="BZ86" s="134"/>
      <c r="CA86" s="132"/>
      <c r="CB86" s="135"/>
      <c r="CC86" s="132"/>
      <c r="CD86" s="132"/>
      <c r="CE86" s="136"/>
      <c r="CF86" s="136"/>
      <c r="CG86" s="136"/>
      <c r="CH86" s="258" t="s">
        <v>1485</v>
      </c>
      <c r="CI86" s="129"/>
      <c r="CJ86" s="132">
        <v>45010</v>
      </c>
      <c r="CK86" s="132">
        <v>45010</v>
      </c>
      <c r="CL86" s="132"/>
      <c r="CM86" s="132">
        <v>45010</v>
      </c>
      <c r="CN86" s="133">
        <v>100</v>
      </c>
      <c r="CO86" s="132">
        <v>45010</v>
      </c>
      <c r="CP86" s="132"/>
      <c r="CQ86" s="132">
        <v>45011</v>
      </c>
      <c r="CR86" s="132">
        <v>45011</v>
      </c>
      <c r="CS86" s="240"/>
      <c r="CT86" s="132">
        <v>45011</v>
      </c>
      <c r="CU86" s="133">
        <v>100</v>
      </c>
      <c r="CV86" s="132">
        <v>45011</v>
      </c>
      <c r="CW86" s="116"/>
      <c r="CX86" s="149"/>
      <c r="CY86" s="149"/>
      <c r="CZ86" s="117">
        <v>45012</v>
      </c>
      <c r="DA86" s="117">
        <v>45012</v>
      </c>
      <c r="DB86" s="117"/>
      <c r="DC86" s="117">
        <v>45012</v>
      </c>
      <c r="DD86" s="133">
        <v>100</v>
      </c>
      <c r="DE86" s="117">
        <v>45012</v>
      </c>
      <c r="DF86" s="138"/>
      <c r="DG86" s="138">
        <v>45012</v>
      </c>
      <c r="DH86" s="139" t="s">
        <v>4383</v>
      </c>
      <c r="DI86" s="117">
        <v>45042</v>
      </c>
      <c r="DJ86" s="117">
        <v>45042</v>
      </c>
      <c r="DK86" s="117">
        <v>45042</v>
      </c>
      <c r="DL86" s="117">
        <v>45042</v>
      </c>
      <c r="DM86" s="240"/>
      <c r="DN86" s="240"/>
      <c r="DO86" s="240"/>
      <c r="DP86" s="240"/>
      <c r="DQ86" s="271"/>
      <c r="DR86" s="240"/>
      <c r="DS86" s="240"/>
      <c r="DT86" s="117">
        <v>45056</v>
      </c>
      <c r="DU86" s="117"/>
      <c r="DV86" s="117"/>
      <c r="DW86" s="117"/>
      <c r="DX86" s="133"/>
      <c r="DY86" s="117"/>
      <c r="DZ86" s="240"/>
      <c r="EA86" s="117">
        <v>45039</v>
      </c>
      <c r="EB86" s="117">
        <v>45039</v>
      </c>
      <c r="EC86" s="240"/>
      <c r="ED86" s="117">
        <v>45039</v>
      </c>
      <c r="EE86" s="116">
        <v>100</v>
      </c>
      <c r="EF86" s="117">
        <v>45039</v>
      </c>
      <c r="EG86" s="117" t="s">
        <v>4469</v>
      </c>
      <c r="EH86" s="117">
        <v>45039</v>
      </c>
      <c r="EI86" s="117">
        <v>45039</v>
      </c>
      <c r="EJ86" s="117"/>
      <c r="EK86" s="117">
        <v>45039</v>
      </c>
      <c r="EL86" s="133">
        <v>100</v>
      </c>
      <c r="EM86" s="117">
        <v>45039</v>
      </c>
      <c r="EN86" s="122" t="s">
        <v>4418</v>
      </c>
      <c r="EO86" s="141"/>
      <c r="EP86" s="141"/>
      <c r="EQ86" s="141"/>
      <c r="ER86" s="141"/>
      <c r="ES86" s="141"/>
      <c r="ET86" s="141"/>
      <c r="EU86" s="141"/>
      <c r="EV86" s="240"/>
      <c r="EW86" s="240"/>
      <c r="EX86" s="240"/>
      <c r="EY86" s="240"/>
      <c r="EZ86" s="240"/>
      <c r="FA86" s="240"/>
      <c r="FB86" s="240"/>
      <c r="FC86" s="117">
        <v>45050</v>
      </c>
      <c r="FD86" s="117">
        <v>45050</v>
      </c>
      <c r="FE86" s="117">
        <v>45050</v>
      </c>
      <c r="FF86" s="117">
        <v>45051</v>
      </c>
      <c r="FG86" s="116">
        <v>70</v>
      </c>
      <c r="FH86" s="133"/>
      <c r="FI86" s="117"/>
      <c r="FJ86" s="142"/>
      <c r="FK86" s="142"/>
      <c r="FL86" s="143">
        <v>243349</v>
      </c>
      <c r="FM86" s="143">
        <v>243349</v>
      </c>
      <c r="FN86" s="139" t="s">
        <v>708</v>
      </c>
      <c r="FO86" s="142"/>
      <c r="FP86" s="142"/>
      <c r="FQ86" s="143">
        <v>243349</v>
      </c>
      <c r="FR86" s="143">
        <v>243349</v>
      </c>
      <c r="FS86" s="139" t="s">
        <v>708</v>
      </c>
    </row>
    <row r="87" spans="1:175" ht="20.100000000000001" customHeight="1" x14ac:dyDescent="0.5">
      <c r="A87" s="109">
        <v>86</v>
      </c>
      <c r="B87" s="109" t="s">
        <v>674</v>
      </c>
      <c r="C87" s="109">
        <v>86</v>
      </c>
      <c r="D87" s="110" t="s">
        <v>675</v>
      </c>
      <c r="E87" s="110" t="s">
        <v>676</v>
      </c>
      <c r="F87" s="110" t="s">
        <v>1202</v>
      </c>
      <c r="G87" s="111" t="s">
        <v>89</v>
      </c>
      <c r="H87" s="110" t="s">
        <v>1486</v>
      </c>
      <c r="I87" s="110" t="s">
        <v>1487</v>
      </c>
      <c r="J87" s="110"/>
      <c r="K87" s="111" t="s">
        <v>4671</v>
      </c>
      <c r="L87" s="111" t="s">
        <v>1488</v>
      </c>
      <c r="M87" s="111"/>
      <c r="N87" s="111" t="s">
        <v>1207</v>
      </c>
      <c r="O87" s="112" t="s">
        <v>1489</v>
      </c>
      <c r="P87" s="113">
        <v>12.758232866547599</v>
      </c>
      <c r="Q87" s="113">
        <v>100.90236859645501</v>
      </c>
      <c r="R87" s="114" t="s">
        <v>1490</v>
      </c>
      <c r="S87" s="114" t="s">
        <v>1491</v>
      </c>
      <c r="T87" s="115"/>
      <c r="U87" s="115"/>
      <c r="V87" s="115"/>
      <c r="W87" s="115"/>
      <c r="X87" s="115"/>
      <c r="Y87" s="115"/>
      <c r="Z87" s="181"/>
      <c r="AA87" s="181"/>
      <c r="AB87" s="115"/>
      <c r="AC87" s="211"/>
      <c r="AD87" s="166" t="s">
        <v>1423</v>
      </c>
      <c r="AE87" s="166" t="s">
        <v>1424</v>
      </c>
      <c r="AF87" s="273">
        <v>44986</v>
      </c>
      <c r="AG87" s="273">
        <v>44986</v>
      </c>
      <c r="AH87" s="118" t="s">
        <v>691</v>
      </c>
      <c r="AI87" s="118" t="s">
        <v>692</v>
      </c>
      <c r="AJ87" s="145"/>
      <c r="AK87" s="146"/>
      <c r="AL87" s="146"/>
      <c r="AM87" s="146"/>
      <c r="AN87" s="147"/>
      <c r="AO87" s="147"/>
      <c r="AP87" s="116"/>
      <c r="AQ87" s="147"/>
      <c r="AR87" s="147"/>
      <c r="AS87" s="149"/>
      <c r="AT87" s="122"/>
      <c r="AU87" s="142"/>
      <c r="AV87" s="149"/>
      <c r="AW87" s="150"/>
      <c r="AX87" s="149"/>
      <c r="AY87" s="149"/>
      <c r="AZ87" s="149"/>
      <c r="BA87" s="149"/>
      <c r="BB87" s="149"/>
      <c r="BC87" s="149"/>
      <c r="BD87" s="150" t="s">
        <v>698</v>
      </c>
      <c r="BE87" s="150"/>
      <c r="BF87" s="150"/>
      <c r="BG87" s="151" t="s">
        <v>699</v>
      </c>
      <c r="BH87" s="151" t="s">
        <v>700</v>
      </c>
      <c r="BI87" s="151" t="s">
        <v>701</v>
      </c>
      <c r="BJ87" s="152"/>
      <c r="BK87" s="152"/>
      <c r="BL87" s="153"/>
      <c r="BM87" s="154"/>
      <c r="BN87" s="155" t="s">
        <v>1489</v>
      </c>
      <c r="BO87" s="196" t="s">
        <v>1489</v>
      </c>
      <c r="BP87" s="196"/>
      <c r="BQ87" s="269" t="s">
        <v>1215</v>
      </c>
      <c r="BR87" s="269" t="s">
        <v>705</v>
      </c>
      <c r="BS87" s="273">
        <v>44986</v>
      </c>
      <c r="BT87" s="133">
        <v>100</v>
      </c>
      <c r="BU87" s="132">
        <v>44986</v>
      </c>
      <c r="BV87" s="132"/>
      <c r="BW87" s="132"/>
      <c r="BX87" s="134"/>
      <c r="BY87" s="134"/>
      <c r="BZ87" s="134"/>
      <c r="CA87" s="132"/>
      <c r="CB87" s="135"/>
      <c r="CC87" s="132"/>
      <c r="CD87" s="132"/>
      <c r="CE87" s="136"/>
      <c r="CF87" s="136"/>
      <c r="CG87" s="136"/>
      <c r="CH87" s="135"/>
      <c r="CI87" s="129"/>
      <c r="CJ87" s="132">
        <v>45006</v>
      </c>
      <c r="CK87" s="132">
        <v>45006</v>
      </c>
      <c r="CL87" s="132"/>
      <c r="CM87" s="132">
        <v>45006</v>
      </c>
      <c r="CN87" s="133">
        <v>100</v>
      </c>
      <c r="CO87" s="132">
        <v>45006</v>
      </c>
      <c r="CP87" s="132"/>
      <c r="CQ87" s="132">
        <v>45006</v>
      </c>
      <c r="CR87" s="132">
        <v>45006</v>
      </c>
      <c r="CS87" s="132"/>
      <c r="CT87" s="132">
        <v>45006</v>
      </c>
      <c r="CU87" s="133">
        <v>100</v>
      </c>
      <c r="CV87" s="132">
        <v>45006</v>
      </c>
      <c r="CW87" s="116"/>
      <c r="CX87" s="149"/>
      <c r="CY87" s="149"/>
      <c r="CZ87" s="117">
        <v>45018</v>
      </c>
      <c r="DA87" s="117">
        <v>44986</v>
      </c>
      <c r="DB87" s="117"/>
      <c r="DC87" s="117">
        <v>44986</v>
      </c>
      <c r="DD87" s="133">
        <v>100</v>
      </c>
      <c r="DE87" s="117">
        <v>44986</v>
      </c>
      <c r="DF87" s="138"/>
      <c r="DG87" s="138">
        <v>45012</v>
      </c>
      <c r="DH87" s="139" t="s">
        <v>4383</v>
      </c>
      <c r="DI87" s="117">
        <v>45040</v>
      </c>
      <c r="DJ87" s="117">
        <v>45040</v>
      </c>
      <c r="DK87" s="117">
        <v>45040</v>
      </c>
      <c r="DL87" s="117">
        <v>45040</v>
      </c>
      <c r="DM87" s="240"/>
      <c r="DN87" s="240"/>
      <c r="DO87" s="240"/>
      <c r="DP87" s="240"/>
      <c r="DQ87" s="271"/>
      <c r="DR87" s="240"/>
      <c r="DS87" s="240"/>
      <c r="DT87" s="117">
        <v>45053</v>
      </c>
      <c r="DU87" s="117">
        <v>45053</v>
      </c>
      <c r="DV87" s="117"/>
      <c r="DW87" s="117"/>
      <c r="DX87" s="133"/>
      <c r="DY87" s="117"/>
      <c r="DZ87" s="240"/>
      <c r="EA87" s="117">
        <v>45039</v>
      </c>
      <c r="EB87" s="117">
        <v>45039</v>
      </c>
      <c r="EC87" s="240"/>
      <c r="ED87" s="117">
        <v>45039</v>
      </c>
      <c r="EE87" s="116">
        <v>100</v>
      </c>
      <c r="EF87" s="117">
        <v>45039</v>
      </c>
      <c r="EG87" s="117" t="s">
        <v>4462</v>
      </c>
      <c r="EH87" s="117">
        <v>45049</v>
      </c>
      <c r="EI87" s="117">
        <v>45049</v>
      </c>
      <c r="EJ87" s="117"/>
      <c r="EK87" s="117">
        <v>45049</v>
      </c>
      <c r="EL87" s="133">
        <v>100</v>
      </c>
      <c r="EM87" s="117">
        <v>45049</v>
      </c>
      <c r="EN87" s="122" t="s">
        <v>4473</v>
      </c>
      <c r="EO87" s="141"/>
      <c r="EP87" s="141"/>
      <c r="EQ87" s="141"/>
      <c r="ER87" s="141"/>
      <c r="ES87" s="141"/>
      <c r="ET87" s="141"/>
      <c r="EU87" s="141"/>
      <c r="EV87" s="240"/>
      <c r="EW87" s="240"/>
      <c r="EX87" s="240"/>
      <c r="EY87" s="240"/>
      <c r="EZ87" s="240"/>
      <c r="FA87" s="240"/>
      <c r="FB87" s="240"/>
      <c r="FC87" s="117">
        <v>45051</v>
      </c>
      <c r="FD87" s="117">
        <v>45051</v>
      </c>
      <c r="FE87" s="117">
        <v>45051</v>
      </c>
      <c r="FF87" s="117">
        <v>45052</v>
      </c>
      <c r="FG87" s="133">
        <v>70</v>
      </c>
      <c r="FH87" s="133"/>
      <c r="FI87" s="117"/>
      <c r="FJ87" s="142"/>
      <c r="FK87" s="142"/>
      <c r="FL87" s="143"/>
      <c r="FM87" s="143"/>
      <c r="FN87" s="139"/>
      <c r="FO87" s="142"/>
      <c r="FP87" s="142"/>
      <c r="FQ87" s="143"/>
      <c r="FR87" s="143"/>
      <c r="FS87" s="139"/>
    </row>
    <row r="88" spans="1:175" ht="20.100000000000001" customHeight="1" x14ac:dyDescent="0.5">
      <c r="A88" s="109">
        <v>87</v>
      </c>
      <c r="B88" s="109" t="s">
        <v>674</v>
      </c>
      <c r="C88" s="109">
        <v>87</v>
      </c>
      <c r="D88" s="110" t="s">
        <v>675</v>
      </c>
      <c r="E88" s="110" t="s">
        <v>676</v>
      </c>
      <c r="F88" s="110" t="s">
        <v>1202</v>
      </c>
      <c r="G88" s="111" t="s">
        <v>89</v>
      </c>
      <c r="H88" s="110" t="s">
        <v>1486</v>
      </c>
      <c r="I88" s="110" t="s">
        <v>1492</v>
      </c>
      <c r="J88" s="110"/>
      <c r="K88" s="111" t="s">
        <v>4672</v>
      </c>
      <c r="L88" s="111"/>
      <c r="M88" s="111"/>
      <c r="N88" s="111" t="s">
        <v>1207</v>
      </c>
      <c r="O88" s="112" t="s">
        <v>1493</v>
      </c>
      <c r="P88" s="113">
        <v>12.7906279909829</v>
      </c>
      <c r="Q88" s="113">
        <v>100.929024696456</v>
      </c>
      <c r="R88" s="114" t="s">
        <v>1494</v>
      </c>
      <c r="S88" s="114" t="s">
        <v>1495</v>
      </c>
      <c r="T88" s="115"/>
      <c r="U88" s="115"/>
      <c r="V88" s="115"/>
      <c r="W88" s="115"/>
      <c r="X88" s="115"/>
      <c r="Y88" s="115"/>
      <c r="Z88" s="181"/>
      <c r="AA88" s="181"/>
      <c r="AB88" s="115"/>
      <c r="AC88" s="211"/>
      <c r="AD88" s="166" t="s">
        <v>1423</v>
      </c>
      <c r="AE88" s="166" t="s">
        <v>1424</v>
      </c>
      <c r="AF88" s="273">
        <v>44986</v>
      </c>
      <c r="AG88" s="273">
        <v>44986</v>
      </c>
      <c r="AH88" s="118" t="s">
        <v>691</v>
      </c>
      <c r="AI88" s="118" t="s">
        <v>692</v>
      </c>
      <c r="AJ88" s="145"/>
      <c r="AK88" s="146"/>
      <c r="AL88" s="146"/>
      <c r="AM88" s="146"/>
      <c r="AN88" s="147"/>
      <c r="AO88" s="147"/>
      <c r="AP88" s="116"/>
      <c r="AQ88" s="147"/>
      <c r="AR88" s="147"/>
      <c r="AS88" s="149"/>
      <c r="AT88" s="122"/>
      <c r="AU88" s="142"/>
      <c r="AV88" s="149"/>
      <c r="AW88" s="150"/>
      <c r="AX88" s="149"/>
      <c r="AY88" s="149"/>
      <c r="AZ88" s="149"/>
      <c r="BA88" s="149"/>
      <c r="BB88" s="149"/>
      <c r="BC88" s="149"/>
      <c r="BD88" s="150" t="s">
        <v>698</v>
      </c>
      <c r="BE88" s="150"/>
      <c r="BF88" s="150"/>
      <c r="BG88" s="151" t="s">
        <v>699</v>
      </c>
      <c r="BH88" s="151" t="s">
        <v>700</v>
      </c>
      <c r="BI88" s="151" t="s">
        <v>701</v>
      </c>
      <c r="BJ88" s="152"/>
      <c r="BK88" s="152"/>
      <c r="BL88" s="153"/>
      <c r="BM88" s="154"/>
      <c r="BN88" s="155" t="s">
        <v>1493</v>
      </c>
      <c r="BO88" s="196" t="s">
        <v>1493</v>
      </c>
      <c r="BP88" s="196"/>
      <c r="BQ88" s="269" t="s">
        <v>1215</v>
      </c>
      <c r="BR88" s="269" t="s">
        <v>705</v>
      </c>
      <c r="BS88" s="273">
        <v>44986</v>
      </c>
      <c r="BT88" s="133">
        <v>100</v>
      </c>
      <c r="BU88" s="132">
        <v>44986</v>
      </c>
      <c r="BV88" s="132"/>
      <c r="BW88" s="132"/>
      <c r="BX88" s="134"/>
      <c r="BY88" s="134"/>
      <c r="BZ88" s="134"/>
      <c r="CA88" s="132"/>
      <c r="CB88" s="135"/>
      <c r="CC88" s="132"/>
      <c r="CD88" s="132"/>
      <c r="CE88" s="136"/>
      <c r="CF88" s="136"/>
      <c r="CG88" s="136"/>
      <c r="CH88" s="135"/>
      <c r="CI88" s="129"/>
      <c r="CJ88" s="132">
        <v>45013</v>
      </c>
      <c r="CK88" s="132">
        <v>45013</v>
      </c>
      <c r="CL88" s="132"/>
      <c r="CM88" s="132">
        <v>45013</v>
      </c>
      <c r="CN88" s="133">
        <v>100</v>
      </c>
      <c r="CO88" s="132">
        <v>45013</v>
      </c>
      <c r="CP88" s="132"/>
      <c r="CQ88" s="132">
        <v>45013</v>
      </c>
      <c r="CR88" s="132">
        <v>45013</v>
      </c>
      <c r="CS88" s="240"/>
      <c r="CT88" s="132">
        <v>45013</v>
      </c>
      <c r="CU88" s="133">
        <v>100</v>
      </c>
      <c r="CV88" s="132">
        <v>45013</v>
      </c>
      <c r="CW88" s="129"/>
      <c r="CX88" s="149"/>
      <c r="CY88" s="149"/>
      <c r="CZ88" s="117">
        <v>45018</v>
      </c>
      <c r="DA88" s="117">
        <v>45018</v>
      </c>
      <c r="DB88" s="117"/>
      <c r="DC88" s="117">
        <v>45018</v>
      </c>
      <c r="DD88" s="133">
        <v>100</v>
      </c>
      <c r="DE88" s="117">
        <v>45018</v>
      </c>
      <c r="DF88" s="138"/>
      <c r="DG88" s="138">
        <v>45012</v>
      </c>
      <c r="DH88" s="139" t="s">
        <v>4383</v>
      </c>
      <c r="DI88" s="117">
        <v>45041</v>
      </c>
      <c r="DJ88" s="117">
        <v>45041</v>
      </c>
      <c r="DK88" s="117">
        <v>45041</v>
      </c>
      <c r="DL88" s="117">
        <v>45041</v>
      </c>
      <c r="DM88" s="240"/>
      <c r="DN88" s="240"/>
      <c r="DO88" s="240"/>
      <c r="DP88" s="240"/>
      <c r="DQ88" s="271"/>
      <c r="DR88" s="240"/>
      <c r="DS88" s="240"/>
      <c r="DT88" s="117">
        <v>45053</v>
      </c>
      <c r="DU88" s="117">
        <v>45053</v>
      </c>
      <c r="DV88" s="117"/>
      <c r="DW88" s="117"/>
      <c r="DX88" s="133"/>
      <c r="DY88" s="117"/>
      <c r="DZ88" s="240"/>
      <c r="EA88" s="117">
        <v>45039</v>
      </c>
      <c r="EB88" s="117">
        <v>45039</v>
      </c>
      <c r="EC88" s="240"/>
      <c r="ED88" s="117">
        <v>45039</v>
      </c>
      <c r="EE88" s="116">
        <v>100</v>
      </c>
      <c r="EF88" s="117">
        <v>45039</v>
      </c>
      <c r="EG88" s="117" t="s">
        <v>4462</v>
      </c>
      <c r="EH88" s="117">
        <v>45049</v>
      </c>
      <c r="EI88" s="117">
        <v>45049</v>
      </c>
      <c r="EJ88" s="117">
        <v>45049</v>
      </c>
      <c r="EK88" s="117">
        <v>45050</v>
      </c>
      <c r="EL88" s="116">
        <v>60</v>
      </c>
      <c r="EM88" s="117"/>
      <c r="EN88" s="122" t="s">
        <v>4474</v>
      </c>
      <c r="EO88" s="141"/>
      <c r="EP88" s="141"/>
      <c r="EQ88" s="141"/>
      <c r="ER88" s="141"/>
      <c r="ES88" s="141"/>
      <c r="ET88" s="141"/>
      <c r="EU88" s="141"/>
      <c r="EV88" s="240"/>
      <c r="EW88" s="240"/>
      <c r="EX88" s="240"/>
      <c r="EY88" s="240"/>
      <c r="EZ88" s="240"/>
      <c r="FA88" s="240"/>
      <c r="FB88" s="240"/>
      <c r="FC88" s="117">
        <v>45050</v>
      </c>
      <c r="FD88" s="117">
        <v>45050</v>
      </c>
      <c r="FE88" s="117">
        <v>45050</v>
      </c>
      <c r="FF88" s="117">
        <v>45051</v>
      </c>
      <c r="FG88" s="133">
        <v>70</v>
      </c>
      <c r="FH88" s="133"/>
      <c r="FI88" s="117"/>
      <c r="FJ88" s="142"/>
      <c r="FK88" s="142"/>
      <c r="FL88" s="143"/>
      <c r="FM88" s="143"/>
      <c r="FN88" s="290"/>
      <c r="FO88" s="142"/>
      <c r="FP88" s="142"/>
      <c r="FQ88" s="143"/>
      <c r="FR88" s="143"/>
      <c r="FS88" s="139"/>
    </row>
    <row r="89" spans="1:175" ht="20.100000000000001" customHeight="1" x14ac:dyDescent="0.5">
      <c r="A89" s="109">
        <v>88</v>
      </c>
      <c r="B89" s="109" t="s">
        <v>674</v>
      </c>
      <c r="C89" s="109">
        <v>88</v>
      </c>
      <c r="D89" s="110" t="s">
        <v>675</v>
      </c>
      <c r="E89" s="110" t="s">
        <v>676</v>
      </c>
      <c r="F89" s="110" t="s">
        <v>1202</v>
      </c>
      <c r="G89" s="111" t="s">
        <v>89</v>
      </c>
      <c r="H89" s="110" t="s">
        <v>1496</v>
      </c>
      <c r="I89" s="110" t="s">
        <v>1497</v>
      </c>
      <c r="J89" s="110"/>
      <c r="K89" s="111" t="s">
        <v>1498</v>
      </c>
      <c r="L89" s="111" t="s">
        <v>1457</v>
      </c>
      <c r="M89" s="111"/>
      <c r="N89" s="111" t="s">
        <v>1207</v>
      </c>
      <c r="O89" s="112" t="s">
        <v>1499</v>
      </c>
      <c r="P89" s="113">
        <v>13.1629528846399</v>
      </c>
      <c r="Q89" s="113">
        <v>100.805055996459</v>
      </c>
      <c r="R89" s="114" t="s">
        <v>1500</v>
      </c>
      <c r="S89" s="114" t="s">
        <v>1501</v>
      </c>
      <c r="T89" s="115"/>
      <c r="U89" s="115"/>
      <c r="V89" s="115"/>
      <c r="W89" s="115"/>
      <c r="X89" s="115"/>
      <c r="Y89" s="115"/>
      <c r="Z89" s="181"/>
      <c r="AA89" s="181"/>
      <c r="AB89" s="115"/>
      <c r="AC89" s="211"/>
      <c r="AD89" s="166" t="s">
        <v>1423</v>
      </c>
      <c r="AE89" s="166" t="s">
        <v>1424</v>
      </c>
      <c r="AF89" s="273">
        <v>44986</v>
      </c>
      <c r="AG89" s="273">
        <v>44986</v>
      </c>
      <c r="AH89" s="118" t="s">
        <v>691</v>
      </c>
      <c r="AI89" s="118" t="s">
        <v>692</v>
      </c>
      <c r="AJ89" s="145"/>
      <c r="AK89" s="146"/>
      <c r="AL89" s="146"/>
      <c r="AM89" s="146"/>
      <c r="AN89" s="147"/>
      <c r="AO89" s="147"/>
      <c r="AP89" s="116"/>
      <c r="AQ89" s="147"/>
      <c r="AR89" s="147"/>
      <c r="AS89" s="149"/>
      <c r="AT89" s="122"/>
      <c r="AU89" s="142"/>
      <c r="AV89" s="149"/>
      <c r="AW89" s="150"/>
      <c r="AX89" s="149"/>
      <c r="AY89" s="149"/>
      <c r="AZ89" s="149"/>
      <c r="BA89" s="149"/>
      <c r="BB89" s="149"/>
      <c r="BC89" s="149"/>
      <c r="BD89" s="150" t="s">
        <v>698</v>
      </c>
      <c r="BE89" s="150"/>
      <c r="BF89" s="150"/>
      <c r="BG89" s="151" t="s">
        <v>699</v>
      </c>
      <c r="BH89" s="151" t="s">
        <v>700</v>
      </c>
      <c r="BI89" s="151" t="s">
        <v>701</v>
      </c>
      <c r="BJ89" s="152"/>
      <c r="BK89" s="152"/>
      <c r="BL89" s="153"/>
      <c r="BM89" s="154"/>
      <c r="BN89" s="155" t="s">
        <v>1499</v>
      </c>
      <c r="BO89" s="196" t="s">
        <v>1499</v>
      </c>
      <c r="BP89" s="196"/>
      <c r="BQ89" s="269" t="s">
        <v>1215</v>
      </c>
      <c r="BR89" s="269" t="s">
        <v>1143</v>
      </c>
      <c r="BS89" s="273">
        <v>44986</v>
      </c>
      <c r="BT89" s="133">
        <v>100</v>
      </c>
      <c r="BU89" s="132">
        <v>44986</v>
      </c>
      <c r="BV89" s="132"/>
      <c r="BW89" s="132"/>
      <c r="BX89" s="134"/>
      <c r="BY89" s="134"/>
      <c r="BZ89" s="134"/>
      <c r="CA89" s="132"/>
      <c r="CB89" s="135"/>
      <c r="CC89" s="132"/>
      <c r="CD89" s="132"/>
      <c r="CE89" s="136"/>
      <c r="CF89" s="136"/>
      <c r="CG89" s="136"/>
      <c r="CH89" s="135"/>
      <c r="CI89" s="129"/>
      <c r="CJ89" s="132">
        <v>45005</v>
      </c>
      <c r="CK89" s="132">
        <v>45005</v>
      </c>
      <c r="CL89" s="132"/>
      <c r="CM89" s="132">
        <v>45005</v>
      </c>
      <c r="CN89" s="133">
        <v>100</v>
      </c>
      <c r="CO89" s="132">
        <v>45005</v>
      </c>
      <c r="CP89" s="132"/>
      <c r="CQ89" s="132">
        <v>45005</v>
      </c>
      <c r="CR89" s="132">
        <v>45005</v>
      </c>
      <c r="CS89" s="240"/>
      <c r="CT89" s="132">
        <v>45005</v>
      </c>
      <c r="CU89" s="133">
        <v>100</v>
      </c>
      <c r="CV89" s="132">
        <v>45005</v>
      </c>
      <c r="CW89" s="116"/>
      <c r="CX89" s="149"/>
      <c r="CY89" s="149"/>
      <c r="CZ89" s="117">
        <v>45028</v>
      </c>
      <c r="DA89" s="117">
        <v>45028</v>
      </c>
      <c r="DB89" s="117"/>
      <c r="DC89" s="117">
        <v>45033</v>
      </c>
      <c r="DD89" s="133">
        <v>100</v>
      </c>
      <c r="DE89" s="117">
        <v>45033</v>
      </c>
      <c r="DF89" s="138"/>
      <c r="DG89" s="138">
        <v>45012</v>
      </c>
      <c r="DH89" s="139" t="s">
        <v>4383</v>
      </c>
      <c r="DI89" s="117">
        <v>45044</v>
      </c>
      <c r="DJ89" s="117">
        <v>45044</v>
      </c>
      <c r="DK89" s="117">
        <v>45044</v>
      </c>
      <c r="DL89" s="117">
        <v>45044</v>
      </c>
      <c r="DM89" s="240"/>
      <c r="DN89" s="240"/>
      <c r="DO89" s="240"/>
      <c r="DP89" s="240"/>
      <c r="DQ89" s="271"/>
      <c r="DR89" s="240"/>
      <c r="DS89" s="240"/>
      <c r="DT89" s="117">
        <v>45059</v>
      </c>
      <c r="DU89" s="117"/>
      <c r="DV89" s="117"/>
      <c r="DW89" s="117"/>
      <c r="DX89" s="133"/>
      <c r="DY89" s="117"/>
      <c r="DZ89" s="240"/>
      <c r="EA89" s="117">
        <v>45044</v>
      </c>
      <c r="EB89" s="117">
        <v>45044</v>
      </c>
      <c r="EC89" s="240"/>
      <c r="ED89" s="117">
        <v>45044</v>
      </c>
      <c r="EE89" s="116">
        <v>100</v>
      </c>
      <c r="EF89" s="117">
        <v>45044</v>
      </c>
      <c r="EG89" s="240" t="s">
        <v>4444</v>
      </c>
      <c r="EH89" s="117">
        <v>45049</v>
      </c>
      <c r="EI89" s="117">
        <v>45049</v>
      </c>
      <c r="EJ89" s="117"/>
      <c r="EK89" s="117">
        <v>45049</v>
      </c>
      <c r="EL89" s="133">
        <v>100</v>
      </c>
      <c r="EM89" s="117">
        <v>45049</v>
      </c>
      <c r="EN89" s="122" t="s">
        <v>4444</v>
      </c>
      <c r="EO89" s="141"/>
      <c r="EP89" s="141"/>
      <c r="EQ89" s="141"/>
      <c r="ER89" s="141"/>
      <c r="ES89" s="141"/>
      <c r="ET89" s="141"/>
      <c r="EU89" s="141"/>
      <c r="EV89" s="240"/>
      <c r="EW89" s="240"/>
      <c r="EX89" s="240"/>
      <c r="EY89" s="240"/>
      <c r="EZ89" s="240"/>
      <c r="FA89" s="240"/>
      <c r="FB89" s="240"/>
      <c r="FC89" s="117">
        <v>45059</v>
      </c>
      <c r="FD89" s="117"/>
      <c r="FE89" s="117"/>
      <c r="FF89" s="117"/>
      <c r="FG89" s="133"/>
      <c r="FH89" s="133"/>
      <c r="FI89" s="117"/>
      <c r="FJ89" s="142"/>
      <c r="FK89" s="142"/>
      <c r="FL89" s="143"/>
      <c r="FM89" s="143"/>
      <c r="FN89" s="167"/>
      <c r="FO89" s="142"/>
      <c r="FP89" s="142"/>
      <c r="FQ89" s="143"/>
      <c r="FR89" s="143"/>
      <c r="FS89" s="139"/>
    </row>
    <row r="90" spans="1:175" ht="20.100000000000001" customHeight="1" x14ac:dyDescent="0.5">
      <c r="A90" s="109">
        <v>89</v>
      </c>
      <c r="B90" s="109" t="s">
        <v>674</v>
      </c>
      <c r="C90" s="109">
        <v>89</v>
      </c>
      <c r="D90" s="110" t="s">
        <v>675</v>
      </c>
      <c r="E90" s="110" t="s">
        <v>676</v>
      </c>
      <c r="F90" s="110" t="s">
        <v>1202</v>
      </c>
      <c r="G90" s="111" t="s">
        <v>89</v>
      </c>
      <c r="H90" s="110" t="s">
        <v>1502</v>
      </c>
      <c r="I90" s="110" t="s">
        <v>1503</v>
      </c>
      <c r="J90" s="110"/>
      <c r="K90" s="292" t="s">
        <v>1504</v>
      </c>
      <c r="L90" s="111" t="s">
        <v>1437</v>
      </c>
      <c r="M90" s="111"/>
      <c r="N90" s="111" t="s">
        <v>1207</v>
      </c>
      <c r="O90" s="111" t="s">
        <v>1505</v>
      </c>
      <c r="P90" s="113">
        <v>13.110476584418301</v>
      </c>
      <c r="Q90" s="113">
        <v>101.415501673416</v>
      </c>
      <c r="R90" s="114" t="s">
        <v>1506</v>
      </c>
      <c r="S90" s="114" t="s">
        <v>1507</v>
      </c>
      <c r="T90" s="115"/>
      <c r="U90" s="115"/>
      <c r="V90" s="115"/>
      <c r="W90" s="115"/>
      <c r="X90" s="115"/>
      <c r="Y90" s="115"/>
      <c r="Z90" s="181"/>
      <c r="AA90" s="181"/>
      <c r="AB90" s="115"/>
      <c r="AC90" s="211"/>
      <c r="AD90" s="166" t="s">
        <v>1256</v>
      </c>
      <c r="AE90" s="166" t="s">
        <v>1257</v>
      </c>
      <c r="AF90" s="273">
        <v>44979</v>
      </c>
      <c r="AG90" s="132">
        <v>44979</v>
      </c>
      <c r="AH90" s="118" t="s">
        <v>691</v>
      </c>
      <c r="AI90" s="118" t="s">
        <v>692</v>
      </c>
      <c r="AJ90" s="145">
        <v>6</v>
      </c>
      <c r="AK90" s="146">
        <v>8.8000000000000007</v>
      </c>
      <c r="AL90" s="146">
        <v>3</v>
      </c>
      <c r="AM90" s="146">
        <v>52.8</v>
      </c>
      <c r="AN90" s="147">
        <v>1</v>
      </c>
      <c r="AO90" s="147">
        <v>2</v>
      </c>
      <c r="AP90" s="116" t="s">
        <v>1508</v>
      </c>
      <c r="AQ90" s="147" t="s">
        <v>1509</v>
      </c>
      <c r="AR90" s="147">
        <v>3</v>
      </c>
      <c r="AS90" s="149"/>
      <c r="AT90" s="122"/>
      <c r="AU90" s="142"/>
      <c r="AV90" s="149"/>
      <c r="AW90" s="150"/>
      <c r="AX90" s="149"/>
      <c r="AY90" s="149"/>
      <c r="AZ90" s="149"/>
      <c r="BA90" s="149"/>
      <c r="BB90" s="149"/>
      <c r="BC90" s="149"/>
      <c r="BD90" s="150" t="s">
        <v>698</v>
      </c>
      <c r="BE90" s="150"/>
      <c r="BF90" s="150"/>
      <c r="BG90" s="151" t="s">
        <v>699</v>
      </c>
      <c r="BH90" s="151" t="s">
        <v>700</v>
      </c>
      <c r="BI90" s="151" t="s">
        <v>701</v>
      </c>
      <c r="BJ90" s="152"/>
      <c r="BK90" s="152"/>
      <c r="BL90" s="153"/>
      <c r="BM90" s="154"/>
      <c r="BN90" s="155" t="s">
        <v>1505</v>
      </c>
      <c r="BO90" s="196" t="s">
        <v>1505</v>
      </c>
      <c r="BP90" s="196"/>
      <c r="BQ90" s="269" t="s">
        <v>1215</v>
      </c>
      <c r="BR90" s="269" t="s">
        <v>1143</v>
      </c>
      <c r="BS90" s="273">
        <v>44979</v>
      </c>
      <c r="BT90" s="133">
        <v>100</v>
      </c>
      <c r="BU90" s="132">
        <v>44979</v>
      </c>
      <c r="BV90" s="132"/>
      <c r="BW90" s="132"/>
      <c r="BX90" s="134"/>
      <c r="BY90" s="134"/>
      <c r="BZ90" s="134"/>
      <c r="CA90" s="132"/>
      <c r="CB90" s="135"/>
      <c r="CC90" s="132"/>
      <c r="CD90" s="132"/>
      <c r="CE90" s="136"/>
      <c r="CF90" s="136"/>
      <c r="CG90" s="136"/>
      <c r="CH90" s="135"/>
      <c r="CI90" s="129"/>
      <c r="CJ90" s="132">
        <v>45000</v>
      </c>
      <c r="CK90" s="132">
        <v>45000</v>
      </c>
      <c r="CL90" s="132"/>
      <c r="CM90" s="132">
        <v>45000</v>
      </c>
      <c r="CN90" s="133">
        <v>100</v>
      </c>
      <c r="CO90" s="132">
        <v>45000</v>
      </c>
      <c r="CP90" s="132"/>
      <c r="CQ90" s="132">
        <v>45000</v>
      </c>
      <c r="CR90" s="132">
        <v>45000</v>
      </c>
      <c r="CS90" s="240"/>
      <c r="CT90" s="132">
        <v>45000</v>
      </c>
      <c r="CU90" s="133">
        <v>100</v>
      </c>
      <c r="CV90" s="132">
        <v>45000</v>
      </c>
      <c r="CW90" s="116"/>
      <c r="CX90" s="149"/>
      <c r="CY90" s="149"/>
      <c r="CZ90" s="117">
        <v>45004</v>
      </c>
      <c r="DA90" s="117">
        <v>45004</v>
      </c>
      <c r="DB90" s="117"/>
      <c r="DC90" s="117">
        <v>45004</v>
      </c>
      <c r="DD90" s="133">
        <v>100</v>
      </c>
      <c r="DE90" s="117">
        <v>45004</v>
      </c>
      <c r="DF90" s="138"/>
      <c r="DG90" s="138">
        <v>45007</v>
      </c>
      <c r="DH90" s="139" t="s">
        <v>4446</v>
      </c>
      <c r="DI90" s="117">
        <v>45023</v>
      </c>
      <c r="DJ90" s="117">
        <v>45023</v>
      </c>
      <c r="DK90" s="117">
        <v>45023</v>
      </c>
      <c r="DL90" s="117">
        <v>45023</v>
      </c>
      <c r="DM90" s="240"/>
      <c r="DN90" s="240"/>
      <c r="DO90" s="240"/>
      <c r="DP90" s="240"/>
      <c r="DQ90" s="271"/>
      <c r="DR90" s="240"/>
      <c r="DS90" s="240"/>
      <c r="DT90" s="117">
        <v>45049</v>
      </c>
      <c r="DU90" s="117">
        <v>45049</v>
      </c>
      <c r="DV90" s="117"/>
      <c r="DW90" s="117">
        <v>45050</v>
      </c>
      <c r="DX90" s="133">
        <v>100</v>
      </c>
      <c r="DY90" s="117">
        <v>45050</v>
      </c>
      <c r="DZ90" s="240"/>
      <c r="EA90" s="117">
        <v>45039</v>
      </c>
      <c r="EB90" s="117">
        <v>45039</v>
      </c>
      <c r="EC90" s="240"/>
      <c r="ED90" s="117">
        <v>45039</v>
      </c>
      <c r="EE90" s="116">
        <v>100</v>
      </c>
      <c r="EF90" s="117">
        <v>45039</v>
      </c>
      <c r="EG90" s="117" t="s">
        <v>4469</v>
      </c>
      <c r="EH90" s="117">
        <v>45039</v>
      </c>
      <c r="EI90" s="117">
        <v>45039</v>
      </c>
      <c r="EJ90" s="117"/>
      <c r="EK90" s="117">
        <v>45039</v>
      </c>
      <c r="EL90" s="133">
        <v>100</v>
      </c>
      <c r="EM90" s="117">
        <v>45039</v>
      </c>
      <c r="EN90" s="122" t="s">
        <v>4418</v>
      </c>
      <c r="EO90" s="141"/>
      <c r="EP90" s="141"/>
      <c r="EQ90" s="141"/>
      <c r="ER90" s="141"/>
      <c r="ES90" s="141"/>
      <c r="ET90" s="141"/>
      <c r="EU90" s="141"/>
      <c r="EV90" s="240"/>
      <c r="EW90" s="240"/>
      <c r="EX90" s="240"/>
      <c r="EY90" s="240"/>
      <c r="EZ90" s="240"/>
      <c r="FA90" s="240"/>
      <c r="FB90" s="240"/>
      <c r="FC90" s="117">
        <v>45051</v>
      </c>
      <c r="FD90" s="117">
        <v>45051</v>
      </c>
      <c r="FE90" s="117">
        <v>45051</v>
      </c>
      <c r="FF90" s="117">
        <v>45052</v>
      </c>
      <c r="FG90" s="133">
        <v>70</v>
      </c>
      <c r="FH90" s="133"/>
      <c r="FI90" s="117"/>
      <c r="FJ90" s="142"/>
      <c r="FK90" s="142"/>
      <c r="FL90" s="143"/>
      <c r="FM90" s="143"/>
      <c r="FN90" s="139"/>
      <c r="FO90" s="142"/>
      <c r="FP90" s="142"/>
      <c r="FQ90" s="143"/>
      <c r="FR90" s="143"/>
      <c r="FS90" s="139"/>
    </row>
    <row r="91" spans="1:175" ht="20.100000000000001" customHeight="1" x14ac:dyDescent="0.5">
      <c r="A91" s="109">
        <v>90</v>
      </c>
      <c r="B91" s="109" t="s">
        <v>674</v>
      </c>
      <c r="C91" s="109">
        <v>90</v>
      </c>
      <c r="D91" s="110" t="s">
        <v>675</v>
      </c>
      <c r="E91" s="110" t="s">
        <v>676</v>
      </c>
      <c r="F91" s="110" t="s">
        <v>1202</v>
      </c>
      <c r="G91" s="111" t="s">
        <v>89</v>
      </c>
      <c r="H91" s="110" t="s">
        <v>1510</v>
      </c>
      <c r="I91" s="110" t="s">
        <v>1511</v>
      </c>
      <c r="J91" s="110"/>
      <c r="K91" s="240" t="s">
        <v>1512</v>
      </c>
      <c r="L91" s="111"/>
      <c r="M91" s="111"/>
      <c r="N91" s="111" t="s">
        <v>1207</v>
      </c>
      <c r="O91" s="112" t="s">
        <v>1513</v>
      </c>
      <c r="P91" s="113">
        <v>12.92247706471</v>
      </c>
      <c r="Q91" s="113">
        <v>100.78597882315201</v>
      </c>
      <c r="R91" s="114"/>
      <c r="S91" s="114" t="s">
        <v>1514</v>
      </c>
      <c r="T91" s="115"/>
      <c r="U91" s="115"/>
      <c r="V91" s="115"/>
      <c r="W91" s="115"/>
      <c r="X91" s="115"/>
      <c r="Y91" s="115"/>
      <c r="Z91" s="181"/>
      <c r="AA91" s="181"/>
      <c r="AB91" s="115"/>
      <c r="AC91" s="211"/>
      <c r="AD91" s="166" t="s">
        <v>1423</v>
      </c>
      <c r="AE91" s="166" t="s">
        <v>1424</v>
      </c>
      <c r="AF91" s="273">
        <v>44986</v>
      </c>
      <c r="AG91" s="273">
        <v>44986</v>
      </c>
      <c r="AH91" s="118" t="s">
        <v>691</v>
      </c>
      <c r="AI91" s="118" t="s">
        <v>692</v>
      </c>
      <c r="AJ91" s="145"/>
      <c r="AK91" s="146"/>
      <c r="AL91" s="146"/>
      <c r="AM91" s="146"/>
      <c r="AN91" s="147"/>
      <c r="AO91" s="147"/>
      <c r="AP91" s="116"/>
      <c r="AQ91" s="147"/>
      <c r="AR91" s="147"/>
      <c r="AS91" s="149"/>
      <c r="AT91" s="122"/>
      <c r="AU91" s="142"/>
      <c r="AV91" s="149"/>
      <c r="AW91" s="150"/>
      <c r="AX91" s="149"/>
      <c r="AY91" s="149"/>
      <c r="AZ91" s="149"/>
      <c r="BA91" s="149"/>
      <c r="BB91" s="149"/>
      <c r="BC91" s="149"/>
      <c r="BD91" s="150" t="s">
        <v>698</v>
      </c>
      <c r="BE91" s="150"/>
      <c r="BF91" s="150"/>
      <c r="BG91" s="151" t="s">
        <v>699</v>
      </c>
      <c r="BH91" s="151" t="s">
        <v>700</v>
      </c>
      <c r="BI91" s="151" t="s">
        <v>701</v>
      </c>
      <c r="BJ91" s="152"/>
      <c r="BK91" s="152"/>
      <c r="BL91" s="153"/>
      <c r="BM91" s="154"/>
      <c r="BN91" s="155" t="s">
        <v>1513</v>
      </c>
      <c r="BO91" s="196" t="s">
        <v>1513</v>
      </c>
      <c r="BP91" s="196"/>
      <c r="BQ91" s="269" t="s">
        <v>1215</v>
      </c>
      <c r="BR91" s="269" t="s">
        <v>1143</v>
      </c>
      <c r="BS91" s="273">
        <v>44986</v>
      </c>
      <c r="BT91" s="133">
        <v>100</v>
      </c>
      <c r="BU91" s="132">
        <v>44986</v>
      </c>
      <c r="BV91" s="132"/>
      <c r="BW91" s="132"/>
      <c r="BX91" s="134"/>
      <c r="BY91" s="134"/>
      <c r="BZ91" s="134"/>
      <c r="CA91" s="132"/>
      <c r="CB91" s="135"/>
      <c r="CC91" s="132"/>
      <c r="CD91" s="132"/>
      <c r="CE91" s="136"/>
      <c r="CF91" s="136"/>
      <c r="CG91" s="136"/>
      <c r="CH91" s="135"/>
      <c r="CI91" s="129"/>
      <c r="CJ91" s="132">
        <v>45023</v>
      </c>
      <c r="CK91" s="132">
        <v>45023</v>
      </c>
      <c r="CL91" s="132"/>
      <c r="CM91" s="132">
        <v>45023</v>
      </c>
      <c r="CN91" s="133">
        <v>100</v>
      </c>
      <c r="CO91" s="132">
        <v>45023</v>
      </c>
      <c r="CP91" s="132"/>
      <c r="CQ91" s="132">
        <v>45023</v>
      </c>
      <c r="CR91" s="132">
        <v>45020</v>
      </c>
      <c r="CS91" s="132"/>
      <c r="CT91" s="132">
        <v>45021</v>
      </c>
      <c r="CU91" s="133">
        <v>100</v>
      </c>
      <c r="CV91" s="132">
        <v>45021</v>
      </c>
      <c r="CW91" s="129"/>
      <c r="CX91" s="149"/>
      <c r="CY91" s="149"/>
      <c r="CZ91" s="117">
        <v>45028</v>
      </c>
      <c r="DA91" s="117">
        <v>45028</v>
      </c>
      <c r="DB91" s="117"/>
      <c r="DC91" s="117">
        <v>45033</v>
      </c>
      <c r="DD91" s="133">
        <v>100</v>
      </c>
      <c r="DE91" s="117">
        <v>45033</v>
      </c>
      <c r="DF91" s="138"/>
      <c r="DG91" s="138">
        <v>45019</v>
      </c>
      <c r="DH91" s="139" t="s">
        <v>4413</v>
      </c>
      <c r="DI91" s="222">
        <v>45047</v>
      </c>
      <c r="DJ91" s="222">
        <v>45047</v>
      </c>
      <c r="DK91" s="222">
        <v>45047</v>
      </c>
      <c r="DL91" s="222">
        <v>45047</v>
      </c>
      <c r="DM91" s="240"/>
      <c r="DN91" s="240"/>
      <c r="DO91" s="240"/>
      <c r="DP91" s="240"/>
      <c r="DQ91" s="271"/>
      <c r="DR91" s="240"/>
      <c r="DS91" s="240"/>
      <c r="DT91" s="117">
        <v>45059</v>
      </c>
      <c r="DU91" s="117"/>
      <c r="DV91" s="117"/>
      <c r="DW91" s="117"/>
      <c r="DX91" s="133"/>
      <c r="DY91" s="117"/>
      <c r="DZ91" s="240"/>
      <c r="EA91" s="117"/>
      <c r="EB91" s="117"/>
      <c r="EC91" s="240"/>
      <c r="ED91" s="117"/>
      <c r="EE91" s="240"/>
      <c r="EF91" s="117"/>
      <c r="EG91" s="240"/>
      <c r="EH91" s="117">
        <v>45050</v>
      </c>
      <c r="EI91" s="117">
        <v>45050</v>
      </c>
      <c r="EJ91" s="117"/>
      <c r="EK91" s="117">
        <v>45050</v>
      </c>
      <c r="EL91" s="204">
        <v>100</v>
      </c>
      <c r="EM91" s="117">
        <v>45050</v>
      </c>
      <c r="EN91" s="122" t="s">
        <v>4475</v>
      </c>
      <c r="EO91" s="141"/>
      <c r="EP91" s="141"/>
      <c r="EQ91" s="141"/>
      <c r="ER91" s="141"/>
      <c r="ES91" s="141"/>
      <c r="ET91" s="141"/>
      <c r="EU91" s="141"/>
      <c r="EV91" s="240"/>
      <c r="EW91" s="240"/>
      <c r="EX91" s="240"/>
      <c r="EY91" s="240"/>
      <c r="EZ91" s="240"/>
      <c r="FA91" s="240"/>
      <c r="FB91" s="240"/>
      <c r="FC91" s="117">
        <v>45059</v>
      </c>
      <c r="FD91" s="117"/>
      <c r="FE91" s="117"/>
      <c r="FF91" s="117"/>
      <c r="FG91" s="133"/>
      <c r="FH91" s="133"/>
      <c r="FI91" s="117"/>
      <c r="FJ91" s="142"/>
      <c r="FK91" s="142"/>
      <c r="FL91" s="143">
        <v>243347</v>
      </c>
      <c r="FM91" s="143">
        <v>243347</v>
      </c>
      <c r="FN91" s="139" t="s">
        <v>708</v>
      </c>
      <c r="FO91" s="142"/>
      <c r="FP91" s="142"/>
      <c r="FQ91" s="143">
        <v>243347</v>
      </c>
      <c r="FR91" s="143">
        <v>243347</v>
      </c>
      <c r="FS91" s="139" t="s">
        <v>708</v>
      </c>
    </row>
    <row r="92" spans="1:175" ht="20.100000000000001" customHeight="1" x14ac:dyDescent="0.5">
      <c r="A92" s="109">
        <v>91</v>
      </c>
      <c r="B92" s="109" t="s">
        <v>674</v>
      </c>
      <c r="C92" s="109">
        <v>91</v>
      </c>
      <c r="D92" s="110" t="s">
        <v>675</v>
      </c>
      <c r="E92" s="110" t="s">
        <v>676</v>
      </c>
      <c r="F92" s="110" t="s">
        <v>1202</v>
      </c>
      <c r="G92" s="111" t="s">
        <v>89</v>
      </c>
      <c r="H92" s="110" t="s">
        <v>1455</v>
      </c>
      <c r="I92" s="110" t="s">
        <v>1515</v>
      </c>
      <c r="J92" s="110"/>
      <c r="K92" s="293" t="s">
        <v>1516</v>
      </c>
      <c r="L92" s="111" t="s">
        <v>1517</v>
      </c>
      <c r="M92" s="111"/>
      <c r="N92" s="111" t="s">
        <v>1207</v>
      </c>
      <c r="O92" s="112" t="s">
        <v>1518</v>
      </c>
      <c r="P92" s="113">
        <v>13.4884023879588</v>
      </c>
      <c r="Q92" s="113">
        <v>101.04563323879201</v>
      </c>
      <c r="R92" s="114" t="s">
        <v>1519</v>
      </c>
      <c r="S92" s="114" t="s">
        <v>1520</v>
      </c>
      <c r="T92" s="115"/>
      <c r="U92" s="115"/>
      <c r="V92" s="115"/>
      <c r="W92" s="115"/>
      <c r="X92" s="115"/>
      <c r="Y92" s="115"/>
      <c r="Z92" s="181"/>
      <c r="AA92" s="181"/>
      <c r="AB92" s="115"/>
      <c r="AC92" s="211"/>
      <c r="AD92" s="166" t="s">
        <v>1423</v>
      </c>
      <c r="AE92" s="166" t="s">
        <v>1424</v>
      </c>
      <c r="AF92" s="273">
        <v>44984</v>
      </c>
      <c r="AG92" s="267">
        <v>44981</v>
      </c>
      <c r="AH92" s="118" t="s">
        <v>691</v>
      </c>
      <c r="AI92" s="118" t="s">
        <v>692</v>
      </c>
      <c r="AJ92" s="145">
        <v>5.5</v>
      </c>
      <c r="AK92" s="146">
        <v>9.5</v>
      </c>
      <c r="AL92" s="146">
        <v>2.35</v>
      </c>
      <c r="AM92" s="146">
        <v>52.25</v>
      </c>
      <c r="AN92" s="147">
        <v>1</v>
      </c>
      <c r="AO92" s="147">
        <v>1</v>
      </c>
      <c r="AP92" s="116" t="s">
        <v>1521</v>
      </c>
      <c r="AQ92" s="147" t="s">
        <v>863</v>
      </c>
      <c r="AR92" s="147">
        <v>1</v>
      </c>
      <c r="AS92" s="149"/>
      <c r="AT92" s="122"/>
      <c r="AU92" s="142"/>
      <c r="AV92" s="149"/>
      <c r="AW92" s="150"/>
      <c r="AX92" s="149"/>
      <c r="AY92" s="149"/>
      <c r="AZ92" s="149"/>
      <c r="BA92" s="149"/>
      <c r="BB92" s="149"/>
      <c r="BC92" s="149"/>
      <c r="BD92" s="150" t="s">
        <v>698</v>
      </c>
      <c r="BE92" s="150"/>
      <c r="BF92" s="150"/>
      <c r="BG92" s="151" t="s">
        <v>699</v>
      </c>
      <c r="BH92" s="151" t="s">
        <v>700</v>
      </c>
      <c r="BI92" s="151" t="s">
        <v>701</v>
      </c>
      <c r="BJ92" s="152"/>
      <c r="BK92" s="152"/>
      <c r="BL92" s="153"/>
      <c r="BM92" s="154"/>
      <c r="BN92" s="155" t="s">
        <v>1518</v>
      </c>
      <c r="BO92" s="196" t="s">
        <v>1518</v>
      </c>
      <c r="BP92" s="196"/>
      <c r="BQ92" s="269" t="s">
        <v>1215</v>
      </c>
      <c r="BR92" s="269" t="s">
        <v>1143</v>
      </c>
      <c r="BS92" s="273">
        <v>44984</v>
      </c>
      <c r="BT92" s="133">
        <v>100</v>
      </c>
      <c r="BU92" s="132">
        <v>44981</v>
      </c>
      <c r="BV92" s="132"/>
      <c r="BW92" s="132"/>
      <c r="BX92" s="134"/>
      <c r="BY92" s="134"/>
      <c r="BZ92" s="134"/>
      <c r="CA92" s="132"/>
      <c r="CB92" s="135"/>
      <c r="CC92" s="132"/>
      <c r="CD92" s="132"/>
      <c r="CE92" s="136"/>
      <c r="CF92" s="136"/>
      <c r="CG92" s="136"/>
      <c r="CH92" s="135"/>
      <c r="CI92" s="129"/>
      <c r="CJ92" s="132">
        <v>44993</v>
      </c>
      <c r="CK92" s="132">
        <v>44993</v>
      </c>
      <c r="CL92" s="132"/>
      <c r="CM92" s="132">
        <v>44993</v>
      </c>
      <c r="CN92" s="133">
        <v>100</v>
      </c>
      <c r="CO92" s="132">
        <v>44993</v>
      </c>
      <c r="CP92" s="132"/>
      <c r="CQ92" s="132">
        <v>44993</v>
      </c>
      <c r="CR92" s="132">
        <v>44993</v>
      </c>
      <c r="CS92" s="132"/>
      <c r="CT92" s="132">
        <v>44993</v>
      </c>
      <c r="CU92" s="133">
        <v>100</v>
      </c>
      <c r="CV92" s="117">
        <v>44993</v>
      </c>
      <c r="CW92" s="132"/>
      <c r="CX92" s="149"/>
      <c r="CY92" s="149"/>
      <c r="CZ92" s="117">
        <v>45003</v>
      </c>
      <c r="DA92" s="117">
        <v>45003</v>
      </c>
      <c r="DB92" s="117"/>
      <c r="DC92" s="117">
        <v>45003</v>
      </c>
      <c r="DD92" s="133">
        <v>100</v>
      </c>
      <c r="DE92" s="117">
        <v>45003</v>
      </c>
      <c r="DF92" s="138"/>
      <c r="DG92" s="138">
        <v>45007</v>
      </c>
      <c r="DH92" s="139" t="s">
        <v>4446</v>
      </c>
      <c r="DI92" s="117">
        <v>45036</v>
      </c>
      <c r="DJ92" s="117">
        <v>45036</v>
      </c>
      <c r="DK92" s="117">
        <v>45036</v>
      </c>
      <c r="DL92" s="117">
        <v>45036</v>
      </c>
      <c r="DM92" s="240"/>
      <c r="DN92" s="240"/>
      <c r="DO92" s="240"/>
      <c r="DP92" s="240"/>
      <c r="DQ92" s="271"/>
      <c r="DR92" s="240"/>
      <c r="DS92" s="240"/>
      <c r="DT92" s="117">
        <v>45042</v>
      </c>
      <c r="DU92" s="117">
        <v>45042</v>
      </c>
      <c r="DV92" s="117"/>
      <c r="DW92" s="117">
        <v>45043</v>
      </c>
      <c r="DX92" s="133">
        <v>100</v>
      </c>
      <c r="DY92" s="117">
        <v>45045</v>
      </c>
      <c r="DZ92" s="240"/>
      <c r="EA92" s="117">
        <v>45039</v>
      </c>
      <c r="EB92" s="117">
        <v>45039</v>
      </c>
      <c r="EC92" s="240"/>
      <c r="ED92" s="117">
        <v>45039</v>
      </c>
      <c r="EE92" s="116">
        <v>100</v>
      </c>
      <c r="EF92" s="117">
        <v>45039</v>
      </c>
      <c r="EG92" s="117" t="s">
        <v>1044</v>
      </c>
      <c r="EH92" s="117">
        <v>45039</v>
      </c>
      <c r="EI92" s="117">
        <v>45039</v>
      </c>
      <c r="EJ92" s="117"/>
      <c r="EK92" s="117">
        <v>45039</v>
      </c>
      <c r="EL92" s="116">
        <v>100</v>
      </c>
      <c r="EM92" s="117">
        <v>45039</v>
      </c>
      <c r="EN92" s="122" t="s">
        <v>1044</v>
      </c>
      <c r="EO92" s="141"/>
      <c r="EP92" s="141"/>
      <c r="EQ92" s="141"/>
      <c r="ER92" s="141"/>
      <c r="ES92" s="141"/>
      <c r="ET92" s="141"/>
      <c r="EU92" s="141"/>
      <c r="EV92" s="240"/>
      <c r="EW92" s="240"/>
      <c r="EX92" s="240"/>
      <c r="EY92" s="240"/>
      <c r="EZ92" s="240"/>
      <c r="FA92" s="240"/>
      <c r="FB92" s="240"/>
      <c r="FC92" s="117">
        <v>45045</v>
      </c>
      <c r="FD92" s="117">
        <v>45045</v>
      </c>
      <c r="FE92" s="117">
        <v>45045</v>
      </c>
      <c r="FF92" s="117">
        <v>45046</v>
      </c>
      <c r="FG92" s="133">
        <v>70</v>
      </c>
      <c r="FH92" s="133"/>
      <c r="FI92" s="117"/>
      <c r="FJ92" s="142"/>
      <c r="FK92" s="142"/>
      <c r="FL92" s="143">
        <v>243341</v>
      </c>
      <c r="FM92" s="143">
        <v>243341</v>
      </c>
      <c r="FN92" s="139" t="s">
        <v>708</v>
      </c>
      <c r="FO92" s="142"/>
      <c r="FP92" s="142"/>
      <c r="FQ92" s="143">
        <v>243341</v>
      </c>
      <c r="FR92" s="143">
        <v>243341</v>
      </c>
      <c r="FS92" s="139" t="s">
        <v>708</v>
      </c>
    </row>
    <row r="93" spans="1:175" ht="20.100000000000001" customHeight="1" x14ac:dyDescent="0.5">
      <c r="A93" s="109">
        <v>92</v>
      </c>
      <c r="B93" s="109" t="s">
        <v>674</v>
      </c>
      <c r="C93" s="109">
        <v>92</v>
      </c>
      <c r="D93" s="110" t="s">
        <v>675</v>
      </c>
      <c r="E93" s="110" t="s">
        <v>676</v>
      </c>
      <c r="F93" s="110" t="s">
        <v>1202</v>
      </c>
      <c r="G93" s="111" t="s">
        <v>89</v>
      </c>
      <c r="H93" s="110" t="s">
        <v>1522</v>
      </c>
      <c r="I93" s="110" t="s">
        <v>1523</v>
      </c>
      <c r="J93" s="110"/>
      <c r="K93" s="111" t="s">
        <v>1524</v>
      </c>
      <c r="L93" s="111" t="s">
        <v>1437</v>
      </c>
      <c r="M93" s="111"/>
      <c r="N93" s="111" t="s">
        <v>1207</v>
      </c>
      <c r="O93" s="112" t="s">
        <v>1526</v>
      </c>
      <c r="P93" s="113">
        <v>13.324899750647599</v>
      </c>
      <c r="Q93" s="113">
        <v>101.18227999646101</v>
      </c>
      <c r="R93" s="114" t="s">
        <v>1527</v>
      </c>
      <c r="S93" s="114" t="s">
        <v>1528</v>
      </c>
      <c r="T93" s="115"/>
      <c r="U93" s="115"/>
      <c r="V93" s="115"/>
      <c r="W93" s="115"/>
      <c r="X93" s="115"/>
      <c r="Y93" s="115"/>
      <c r="Z93" s="181"/>
      <c r="AA93" s="181"/>
      <c r="AB93" s="115"/>
      <c r="AC93" s="211"/>
      <c r="AD93" s="166" t="s">
        <v>1423</v>
      </c>
      <c r="AE93" s="166" t="s">
        <v>1424</v>
      </c>
      <c r="AF93" s="273">
        <v>44979</v>
      </c>
      <c r="AG93" s="267">
        <v>44981</v>
      </c>
      <c r="AH93" s="118" t="s">
        <v>691</v>
      </c>
      <c r="AI93" s="118" t="s">
        <v>692</v>
      </c>
      <c r="AJ93" s="145">
        <v>7</v>
      </c>
      <c r="AK93" s="146">
        <v>10</v>
      </c>
      <c r="AL93" s="146">
        <v>4</v>
      </c>
      <c r="AM93" s="146">
        <v>70</v>
      </c>
      <c r="AN93" s="147">
        <v>1</v>
      </c>
      <c r="AO93" s="147">
        <v>1</v>
      </c>
      <c r="AP93" s="116" t="s">
        <v>1529</v>
      </c>
      <c r="AQ93" s="147">
        <v>5</v>
      </c>
      <c r="AR93" s="147">
        <v>3</v>
      </c>
      <c r="AS93" s="149"/>
      <c r="AT93" s="122"/>
      <c r="AU93" s="142"/>
      <c r="AV93" s="149"/>
      <c r="AW93" s="150"/>
      <c r="AX93" s="149"/>
      <c r="AY93" s="149"/>
      <c r="AZ93" s="149"/>
      <c r="BA93" s="149"/>
      <c r="BB93" s="149"/>
      <c r="BC93" s="149"/>
      <c r="BD93" s="150" t="s">
        <v>698</v>
      </c>
      <c r="BE93" s="150"/>
      <c r="BF93" s="150"/>
      <c r="BG93" s="151" t="s">
        <v>699</v>
      </c>
      <c r="BH93" s="151" t="s">
        <v>700</v>
      </c>
      <c r="BI93" s="151" t="s">
        <v>701</v>
      </c>
      <c r="BJ93" s="152"/>
      <c r="BK93" s="152"/>
      <c r="BL93" s="153"/>
      <c r="BM93" s="154"/>
      <c r="BN93" s="155" t="s">
        <v>1526</v>
      </c>
      <c r="BO93" s="257" t="s">
        <v>1525</v>
      </c>
      <c r="BP93" s="257" t="s">
        <v>703</v>
      </c>
      <c r="BQ93" s="269" t="s">
        <v>1215</v>
      </c>
      <c r="BR93" s="269" t="s">
        <v>1143</v>
      </c>
      <c r="BS93" s="273">
        <v>44979</v>
      </c>
      <c r="BT93" s="133">
        <v>100</v>
      </c>
      <c r="BU93" s="132">
        <v>44981</v>
      </c>
      <c r="BV93" s="132"/>
      <c r="BW93" s="132"/>
      <c r="BX93" s="134"/>
      <c r="BY93" s="134"/>
      <c r="BZ93" s="134"/>
      <c r="CA93" s="132"/>
      <c r="CB93" s="135"/>
      <c r="CC93" s="132"/>
      <c r="CD93" s="132"/>
      <c r="CE93" s="136"/>
      <c r="CF93" s="136"/>
      <c r="CG93" s="136"/>
      <c r="CH93" s="135"/>
      <c r="CI93" s="129"/>
      <c r="CJ93" s="117">
        <v>45009</v>
      </c>
      <c r="CK93" s="117">
        <v>45009</v>
      </c>
      <c r="CL93" s="117"/>
      <c r="CM93" s="117">
        <v>45009</v>
      </c>
      <c r="CN93" s="133">
        <v>100</v>
      </c>
      <c r="CO93" s="117">
        <v>45009</v>
      </c>
      <c r="CP93" s="132"/>
      <c r="CQ93" s="132">
        <v>45009</v>
      </c>
      <c r="CR93" s="132">
        <v>45009</v>
      </c>
      <c r="CS93" s="240"/>
      <c r="CT93" s="132">
        <v>45009</v>
      </c>
      <c r="CU93" s="133">
        <v>100</v>
      </c>
      <c r="CV93" s="132">
        <v>45009</v>
      </c>
      <c r="CW93" s="116"/>
      <c r="CX93" s="149"/>
      <c r="CY93" s="149"/>
      <c r="CZ93" s="117">
        <v>45009</v>
      </c>
      <c r="DA93" s="117">
        <v>45009</v>
      </c>
      <c r="DB93" s="117"/>
      <c r="DC93" s="117">
        <v>45009</v>
      </c>
      <c r="DD93" s="133">
        <v>100</v>
      </c>
      <c r="DE93" s="117">
        <v>45009</v>
      </c>
      <c r="DF93" s="138"/>
      <c r="DG93" s="138">
        <v>45019</v>
      </c>
      <c r="DH93" s="139" t="s">
        <v>4413</v>
      </c>
      <c r="DI93" s="117">
        <v>45022</v>
      </c>
      <c r="DJ93" s="117">
        <v>45022</v>
      </c>
      <c r="DK93" s="117">
        <v>45022</v>
      </c>
      <c r="DL93" s="117">
        <v>45022</v>
      </c>
      <c r="DM93" s="240"/>
      <c r="DN93" s="240"/>
      <c r="DO93" s="240"/>
      <c r="DP93" s="240"/>
      <c r="DQ93" s="271"/>
      <c r="DR93" s="240"/>
      <c r="DS93" s="240"/>
      <c r="DT93" s="117">
        <v>45057</v>
      </c>
      <c r="DU93" s="117"/>
      <c r="DV93" s="117"/>
      <c r="DW93" s="117"/>
      <c r="DX93" s="133"/>
      <c r="DY93" s="117"/>
      <c r="DZ93" s="240"/>
      <c r="EA93" s="117">
        <v>45040</v>
      </c>
      <c r="EB93" s="117">
        <v>45040</v>
      </c>
      <c r="EC93" s="240"/>
      <c r="ED93" s="117">
        <v>45040</v>
      </c>
      <c r="EE93" s="116">
        <v>100</v>
      </c>
      <c r="EF93" s="117">
        <v>45040</v>
      </c>
      <c r="EG93" s="117" t="s">
        <v>4476</v>
      </c>
      <c r="EH93" s="117">
        <v>45040</v>
      </c>
      <c r="EI93" s="117">
        <v>45040</v>
      </c>
      <c r="EJ93" s="117"/>
      <c r="EK93" s="117">
        <v>45040</v>
      </c>
      <c r="EL93" s="116">
        <v>100</v>
      </c>
      <c r="EM93" s="117">
        <v>45040</v>
      </c>
      <c r="EN93" s="122" t="s">
        <v>4476</v>
      </c>
      <c r="EO93" s="141"/>
      <c r="EP93" s="141"/>
      <c r="EQ93" s="141"/>
      <c r="ER93" s="141"/>
      <c r="ES93" s="141"/>
      <c r="ET93" s="141"/>
      <c r="EU93" s="141"/>
      <c r="EV93" s="240"/>
      <c r="EW93" s="240"/>
      <c r="EX93" s="240"/>
      <c r="EY93" s="240"/>
      <c r="EZ93" s="240"/>
      <c r="FA93" s="240"/>
      <c r="FB93" s="240"/>
      <c r="FC93" s="117">
        <v>45047</v>
      </c>
      <c r="FD93" s="117">
        <v>45047</v>
      </c>
      <c r="FE93" s="117">
        <v>45047</v>
      </c>
      <c r="FF93" s="117">
        <v>45048</v>
      </c>
      <c r="FG93" s="133">
        <v>70</v>
      </c>
      <c r="FH93" s="133"/>
      <c r="FI93" s="117"/>
      <c r="FJ93" s="142"/>
      <c r="FK93" s="142"/>
      <c r="FL93" s="143">
        <v>243347</v>
      </c>
      <c r="FM93" s="143">
        <v>243347</v>
      </c>
      <c r="FN93" s="139" t="s">
        <v>708</v>
      </c>
      <c r="FO93" s="142"/>
      <c r="FP93" s="142"/>
      <c r="FQ93" s="143">
        <v>243347</v>
      </c>
      <c r="FR93" s="143">
        <v>243347</v>
      </c>
      <c r="FS93" s="157" t="s">
        <v>729</v>
      </c>
    </row>
    <row r="94" spans="1:175" ht="20.100000000000001" customHeight="1" x14ac:dyDescent="0.5">
      <c r="A94" s="109">
        <v>93</v>
      </c>
      <c r="B94" s="109" t="s">
        <v>674</v>
      </c>
      <c r="C94" s="109">
        <v>93</v>
      </c>
      <c r="D94" s="110" t="s">
        <v>675</v>
      </c>
      <c r="E94" s="110" t="s">
        <v>676</v>
      </c>
      <c r="F94" s="110" t="s">
        <v>1202</v>
      </c>
      <c r="G94" s="111" t="s">
        <v>89</v>
      </c>
      <c r="H94" s="110" t="s">
        <v>1502</v>
      </c>
      <c r="I94" s="110" t="s">
        <v>1530</v>
      </c>
      <c r="J94" s="110"/>
      <c r="K94" s="111" t="s">
        <v>1531</v>
      </c>
      <c r="L94" s="111" t="s">
        <v>1437</v>
      </c>
      <c r="M94" s="111"/>
      <c r="N94" s="111" t="s">
        <v>1207</v>
      </c>
      <c r="O94" s="112" t="s">
        <v>1533</v>
      </c>
      <c r="P94" s="113">
        <v>13.0765011401707</v>
      </c>
      <c r="Q94" s="113">
        <v>101.460764167623</v>
      </c>
      <c r="R94" s="114" t="s">
        <v>1534</v>
      </c>
      <c r="S94" s="114" t="s">
        <v>1535</v>
      </c>
      <c r="T94" s="115"/>
      <c r="U94" s="115"/>
      <c r="V94" s="115"/>
      <c r="W94" s="115"/>
      <c r="X94" s="115"/>
      <c r="Y94" s="115"/>
      <c r="Z94" s="181"/>
      <c r="AA94" s="181"/>
      <c r="AB94" s="115"/>
      <c r="AC94" s="211"/>
      <c r="AD94" s="166" t="s">
        <v>1256</v>
      </c>
      <c r="AE94" s="166" t="s">
        <v>1257</v>
      </c>
      <c r="AF94" s="273">
        <v>44979</v>
      </c>
      <c r="AG94" s="132">
        <v>44979</v>
      </c>
      <c r="AH94" s="118" t="s">
        <v>691</v>
      </c>
      <c r="AI94" s="118" t="s">
        <v>692</v>
      </c>
      <c r="AJ94" s="145">
        <v>6</v>
      </c>
      <c r="AK94" s="146">
        <v>9</v>
      </c>
      <c r="AL94" s="146">
        <v>2.9</v>
      </c>
      <c r="AM94" s="146">
        <v>54</v>
      </c>
      <c r="AN94" s="147">
        <v>1</v>
      </c>
      <c r="AO94" s="147">
        <v>1</v>
      </c>
      <c r="AP94" s="116" t="s">
        <v>1536</v>
      </c>
      <c r="AQ94" s="147" t="s">
        <v>1537</v>
      </c>
      <c r="AR94" s="147">
        <v>3</v>
      </c>
      <c r="AS94" s="149"/>
      <c r="AT94" s="122"/>
      <c r="AU94" s="142"/>
      <c r="AV94" s="149"/>
      <c r="AW94" s="150"/>
      <c r="AX94" s="149"/>
      <c r="AY94" s="149"/>
      <c r="AZ94" s="149"/>
      <c r="BA94" s="149"/>
      <c r="BB94" s="149"/>
      <c r="BC94" s="149"/>
      <c r="BD94" s="150"/>
      <c r="BE94" s="150" t="s">
        <v>1247</v>
      </c>
      <c r="BF94" s="150">
        <v>1</v>
      </c>
      <c r="BG94" s="151"/>
      <c r="BH94" s="151"/>
      <c r="BI94" s="151"/>
      <c r="BJ94" s="152"/>
      <c r="BK94" s="152"/>
      <c r="BL94" s="153"/>
      <c r="BM94" s="154"/>
      <c r="BN94" s="155" t="s">
        <v>1533</v>
      </c>
      <c r="BO94" s="257" t="s">
        <v>1532</v>
      </c>
      <c r="BP94" s="257" t="s">
        <v>703</v>
      </c>
      <c r="BQ94" s="269" t="s">
        <v>1215</v>
      </c>
      <c r="BR94" s="269" t="s">
        <v>1143</v>
      </c>
      <c r="BS94" s="273">
        <v>44979</v>
      </c>
      <c r="BT94" s="133">
        <v>100</v>
      </c>
      <c r="BU94" s="132">
        <v>44979</v>
      </c>
      <c r="BV94" s="132"/>
      <c r="BW94" s="132"/>
      <c r="BX94" s="134"/>
      <c r="BY94" s="134"/>
      <c r="BZ94" s="134"/>
      <c r="CA94" s="132"/>
      <c r="CB94" s="135"/>
      <c r="CC94" s="132"/>
      <c r="CD94" s="132" t="s">
        <v>1248</v>
      </c>
      <c r="CE94" s="270" t="s">
        <v>1287</v>
      </c>
      <c r="CF94" s="270"/>
      <c r="CG94" s="270"/>
      <c r="CH94" s="135"/>
      <c r="CI94" s="129"/>
      <c r="CJ94" s="132">
        <v>45013</v>
      </c>
      <c r="CK94" s="132">
        <v>45013</v>
      </c>
      <c r="CL94" s="132"/>
      <c r="CM94" s="132">
        <v>45013</v>
      </c>
      <c r="CN94" s="133">
        <v>100</v>
      </c>
      <c r="CO94" s="132">
        <v>45013</v>
      </c>
      <c r="CP94" s="240"/>
      <c r="CQ94" s="132">
        <v>45013</v>
      </c>
      <c r="CR94" s="132">
        <v>45013</v>
      </c>
      <c r="CS94" s="240"/>
      <c r="CT94" s="132">
        <v>45013</v>
      </c>
      <c r="CU94" s="133">
        <v>100</v>
      </c>
      <c r="CV94" s="132">
        <v>45013</v>
      </c>
      <c r="CW94" s="129"/>
      <c r="CX94" s="149"/>
      <c r="CY94" s="149"/>
      <c r="CZ94" s="117">
        <v>45015</v>
      </c>
      <c r="DA94" s="117">
        <v>45015</v>
      </c>
      <c r="DB94" s="117"/>
      <c r="DC94" s="117">
        <v>45015</v>
      </c>
      <c r="DD94" s="133">
        <v>100</v>
      </c>
      <c r="DE94" s="117">
        <v>45015</v>
      </c>
      <c r="DF94" s="138"/>
      <c r="DG94" s="138">
        <v>45019</v>
      </c>
      <c r="DH94" s="139" t="s">
        <v>4413</v>
      </c>
      <c r="DI94" s="117">
        <v>45023</v>
      </c>
      <c r="DJ94" s="117">
        <v>45023</v>
      </c>
      <c r="DK94" s="117">
        <v>45023</v>
      </c>
      <c r="DL94" s="117">
        <v>45023</v>
      </c>
      <c r="DM94" s="240"/>
      <c r="DN94" s="240"/>
      <c r="DO94" s="240"/>
      <c r="DP94" s="240"/>
      <c r="DQ94" s="271"/>
      <c r="DR94" s="240"/>
      <c r="DS94" s="240"/>
      <c r="DT94" s="117">
        <v>45049</v>
      </c>
      <c r="DU94" s="117">
        <v>45049</v>
      </c>
      <c r="DV94" s="117"/>
      <c r="DW94" s="117">
        <v>45050</v>
      </c>
      <c r="DX94" s="133">
        <v>100</v>
      </c>
      <c r="DY94" s="117">
        <v>45050</v>
      </c>
      <c r="DZ94" s="240"/>
      <c r="EA94" s="117">
        <v>45040</v>
      </c>
      <c r="EB94" s="117">
        <v>45040</v>
      </c>
      <c r="EC94" s="240"/>
      <c r="ED94" s="117">
        <v>45040</v>
      </c>
      <c r="EE94" s="116">
        <v>100</v>
      </c>
      <c r="EF94" s="117">
        <v>45040</v>
      </c>
      <c r="EG94" s="117" t="s">
        <v>4462</v>
      </c>
      <c r="EH94" s="222">
        <v>45052</v>
      </c>
      <c r="EI94" s="222">
        <v>45052</v>
      </c>
      <c r="EJ94" s="222">
        <v>45052</v>
      </c>
      <c r="EK94" s="222">
        <v>45053</v>
      </c>
      <c r="EL94" s="116">
        <v>60</v>
      </c>
      <c r="EM94" s="117"/>
      <c r="EN94" s="122" t="s">
        <v>4477</v>
      </c>
      <c r="EO94" s="141"/>
      <c r="EP94" s="141"/>
      <c r="EQ94" s="141"/>
      <c r="ER94" s="141"/>
      <c r="ES94" s="141"/>
      <c r="ET94" s="141"/>
      <c r="EU94" s="141"/>
      <c r="EV94" s="240"/>
      <c r="EW94" s="240"/>
      <c r="EX94" s="240"/>
      <c r="EY94" s="240"/>
      <c r="EZ94" s="240"/>
      <c r="FA94" s="240"/>
      <c r="FB94" s="240"/>
      <c r="FC94" s="117">
        <v>45058</v>
      </c>
      <c r="FD94" s="117"/>
      <c r="FE94" s="117"/>
      <c r="FF94" s="117"/>
      <c r="FG94" s="133"/>
      <c r="FH94" s="133"/>
      <c r="FI94" s="117"/>
      <c r="FJ94" s="142"/>
      <c r="FK94" s="142"/>
      <c r="FL94" s="143">
        <v>243347</v>
      </c>
      <c r="FM94" s="143">
        <v>243347</v>
      </c>
      <c r="FN94" s="139" t="s">
        <v>708</v>
      </c>
      <c r="FO94" s="142"/>
      <c r="FP94" s="142"/>
      <c r="FQ94" s="143">
        <v>243347</v>
      </c>
      <c r="FR94" s="143">
        <v>243347</v>
      </c>
      <c r="FS94" s="139" t="s">
        <v>708</v>
      </c>
    </row>
    <row r="95" spans="1:175" ht="20.100000000000001" customHeight="1" x14ac:dyDescent="0.5">
      <c r="A95" s="109">
        <v>94</v>
      </c>
      <c r="B95" s="109" t="s">
        <v>674</v>
      </c>
      <c r="C95" s="109">
        <v>94</v>
      </c>
      <c r="D95" s="110" t="s">
        <v>675</v>
      </c>
      <c r="E95" s="110" t="s">
        <v>676</v>
      </c>
      <c r="F95" s="110" t="s">
        <v>1202</v>
      </c>
      <c r="G95" s="111" t="s">
        <v>89</v>
      </c>
      <c r="H95" s="110" t="s">
        <v>1449</v>
      </c>
      <c r="I95" s="110" t="s">
        <v>1538</v>
      </c>
      <c r="J95" s="110"/>
      <c r="K95" s="111" t="s">
        <v>1539</v>
      </c>
      <c r="L95" s="111" t="s">
        <v>1488</v>
      </c>
      <c r="M95" s="111"/>
      <c r="N95" s="111" t="s">
        <v>1207</v>
      </c>
      <c r="O95" s="112" t="s">
        <v>1540</v>
      </c>
      <c r="P95" s="113">
        <v>13.1112498890746</v>
      </c>
      <c r="Q95" s="113">
        <v>100.931221738788</v>
      </c>
      <c r="R95" s="114" t="s">
        <v>1541</v>
      </c>
      <c r="S95" s="114" t="s">
        <v>1542</v>
      </c>
      <c r="T95" s="115"/>
      <c r="U95" s="115"/>
      <c r="V95" s="115"/>
      <c r="W95" s="115"/>
      <c r="X95" s="115"/>
      <c r="Y95" s="115"/>
      <c r="Z95" s="181"/>
      <c r="AA95" s="181"/>
      <c r="AB95" s="115"/>
      <c r="AC95" s="211"/>
      <c r="AD95" s="166" t="s">
        <v>1423</v>
      </c>
      <c r="AE95" s="166" t="s">
        <v>1424</v>
      </c>
      <c r="AF95" s="273">
        <v>44986</v>
      </c>
      <c r="AG95" s="273">
        <v>44986</v>
      </c>
      <c r="AH95" s="118" t="s">
        <v>691</v>
      </c>
      <c r="AI95" s="118" t="s">
        <v>692</v>
      </c>
      <c r="AJ95" s="145"/>
      <c r="AK95" s="146"/>
      <c r="AL95" s="146"/>
      <c r="AM95" s="146"/>
      <c r="AN95" s="147"/>
      <c r="AO95" s="147"/>
      <c r="AP95" s="116"/>
      <c r="AQ95" s="147"/>
      <c r="AR95" s="147"/>
      <c r="AS95" s="149"/>
      <c r="AT95" s="122"/>
      <c r="AU95" s="142"/>
      <c r="AV95" s="149"/>
      <c r="AW95" s="150"/>
      <c r="AX95" s="149"/>
      <c r="AY95" s="149"/>
      <c r="AZ95" s="149"/>
      <c r="BA95" s="149"/>
      <c r="BB95" s="149"/>
      <c r="BC95" s="149"/>
      <c r="BD95" s="150" t="s">
        <v>698</v>
      </c>
      <c r="BE95" s="150"/>
      <c r="BF95" s="150"/>
      <c r="BG95" s="151" t="s">
        <v>699</v>
      </c>
      <c r="BH95" s="151" t="s">
        <v>700</v>
      </c>
      <c r="BI95" s="151" t="s">
        <v>701</v>
      </c>
      <c r="BJ95" s="152"/>
      <c r="BK95" s="152"/>
      <c r="BL95" s="153"/>
      <c r="BM95" s="154"/>
      <c r="BN95" s="155" t="s">
        <v>1540</v>
      </c>
      <c r="BO95" s="196" t="s">
        <v>1540</v>
      </c>
      <c r="BP95" s="196"/>
      <c r="BQ95" s="269" t="s">
        <v>1215</v>
      </c>
      <c r="BR95" s="269" t="s">
        <v>1143</v>
      </c>
      <c r="BS95" s="273">
        <v>44986</v>
      </c>
      <c r="BT95" s="133">
        <v>100</v>
      </c>
      <c r="BU95" s="132">
        <v>44986</v>
      </c>
      <c r="BV95" s="132"/>
      <c r="BW95" s="132"/>
      <c r="BX95" s="134"/>
      <c r="BY95" s="134"/>
      <c r="BZ95" s="134"/>
      <c r="CA95" s="132"/>
      <c r="CB95" s="135"/>
      <c r="CC95" s="132"/>
      <c r="CD95" s="132"/>
      <c r="CE95" s="136"/>
      <c r="CF95" s="136"/>
      <c r="CG95" s="136"/>
      <c r="CH95" s="135"/>
      <c r="CI95" s="129"/>
      <c r="CJ95" s="132">
        <v>44993</v>
      </c>
      <c r="CK95" s="132">
        <v>44993</v>
      </c>
      <c r="CL95" s="132"/>
      <c r="CM95" s="132">
        <v>44993</v>
      </c>
      <c r="CN95" s="133">
        <v>100</v>
      </c>
      <c r="CO95" s="132">
        <v>44993</v>
      </c>
      <c r="CP95" s="132"/>
      <c r="CQ95" s="132">
        <v>44993</v>
      </c>
      <c r="CR95" s="132">
        <v>44993</v>
      </c>
      <c r="CS95" s="132"/>
      <c r="CT95" s="132">
        <v>44993</v>
      </c>
      <c r="CU95" s="133">
        <v>100</v>
      </c>
      <c r="CV95" s="117">
        <v>44993</v>
      </c>
      <c r="CW95" s="132"/>
      <c r="CX95" s="149"/>
      <c r="CY95" s="149"/>
      <c r="CZ95" s="117">
        <v>45005</v>
      </c>
      <c r="DA95" s="117">
        <v>45005</v>
      </c>
      <c r="DB95" s="117"/>
      <c r="DC95" s="117">
        <v>45005</v>
      </c>
      <c r="DD95" s="133">
        <v>100</v>
      </c>
      <c r="DE95" s="117">
        <v>45005</v>
      </c>
      <c r="DF95" s="138"/>
      <c r="DG95" s="138">
        <v>45007</v>
      </c>
      <c r="DH95" s="139" t="s">
        <v>4446</v>
      </c>
      <c r="DI95" s="117">
        <v>45019</v>
      </c>
      <c r="DJ95" s="117">
        <v>45019</v>
      </c>
      <c r="DK95" s="117">
        <v>45019</v>
      </c>
      <c r="DL95" s="117">
        <v>45019</v>
      </c>
      <c r="DM95" s="240"/>
      <c r="DN95" s="240"/>
      <c r="DO95" s="240"/>
      <c r="DP95" s="240"/>
      <c r="DQ95" s="271"/>
      <c r="DR95" s="240"/>
      <c r="DS95" s="240"/>
      <c r="DT95" s="117">
        <v>45045</v>
      </c>
      <c r="DU95" s="117">
        <v>45045</v>
      </c>
      <c r="DV95" s="117"/>
      <c r="DW95" s="117">
        <v>45045</v>
      </c>
      <c r="DX95" s="133">
        <v>100</v>
      </c>
      <c r="DY95" s="117">
        <v>45045</v>
      </c>
      <c r="DZ95" s="240"/>
      <c r="EA95" s="117">
        <v>45039</v>
      </c>
      <c r="EB95" s="117">
        <v>45039</v>
      </c>
      <c r="EC95" s="240"/>
      <c r="ED95" s="117">
        <v>45039</v>
      </c>
      <c r="EE95" s="116">
        <v>100</v>
      </c>
      <c r="EF95" s="117">
        <v>45039</v>
      </c>
      <c r="EG95" s="117" t="s">
        <v>1044</v>
      </c>
      <c r="EH95" s="117">
        <v>45039</v>
      </c>
      <c r="EI95" s="117">
        <v>45039</v>
      </c>
      <c r="EJ95" s="117"/>
      <c r="EK95" s="117">
        <v>45039</v>
      </c>
      <c r="EL95" s="116">
        <v>100</v>
      </c>
      <c r="EM95" s="117">
        <v>45039</v>
      </c>
      <c r="EN95" s="122" t="s">
        <v>1044</v>
      </c>
      <c r="EO95" s="141"/>
      <c r="EP95" s="141"/>
      <c r="EQ95" s="141"/>
      <c r="ER95" s="141"/>
      <c r="ES95" s="141"/>
      <c r="ET95" s="141"/>
      <c r="EU95" s="141"/>
      <c r="EV95" s="240"/>
      <c r="EW95" s="240"/>
      <c r="EX95" s="240"/>
      <c r="EY95" s="240"/>
      <c r="EZ95" s="240"/>
      <c r="FA95" s="240"/>
      <c r="FB95" s="240"/>
      <c r="FC95" s="117">
        <v>45045</v>
      </c>
      <c r="FD95" s="117">
        <v>45045</v>
      </c>
      <c r="FE95" s="117">
        <v>45045</v>
      </c>
      <c r="FF95" s="117">
        <v>45046</v>
      </c>
      <c r="FG95" s="133">
        <v>70</v>
      </c>
      <c r="FH95" s="133"/>
      <c r="FI95" s="117"/>
      <c r="FJ95" s="142"/>
      <c r="FK95" s="142"/>
      <c r="FL95" s="143"/>
      <c r="FM95" s="143"/>
      <c r="FN95" s="139"/>
      <c r="FO95" s="142"/>
      <c r="FP95" s="142"/>
      <c r="FQ95" s="143"/>
      <c r="FR95" s="143"/>
      <c r="FS95" s="139"/>
    </row>
    <row r="96" spans="1:175" ht="20.100000000000001" customHeight="1" x14ac:dyDescent="0.5">
      <c r="A96" s="109">
        <v>95</v>
      </c>
      <c r="B96" s="109" t="s">
        <v>674</v>
      </c>
      <c r="C96" s="109">
        <v>95</v>
      </c>
      <c r="D96" s="110" t="s">
        <v>675</v>
      </c>
      <c r="E96" s="110" t="s">
        <v>676</v>
      </c>
      <c r="F96" s="110" t="s">
        <v>1202</v>
      </c>
      <c r="G96" s="111" t="s">
        <v>89</v>
      </c>
      <c r="H96" s="110" t="s">
        <v>1543</v>
      </c>
      <c r="I96" s="110" t="s">
        <v>1543</v>
      </c>
      <c r="J96" s="110"/>
      <c r="K96" s="111" t="s">
        <v>1544</v>
      </c>
      <c r="L96" s="111" t="s">
        <v>1457</v>
      </c>
      <c r="M96" s="111"/>
      <c r="N96" s="111" t="s">
        <v>1207</v>
      </c>
      <c r="O96" s="112" t="s">
        <v>1545</v>
      </c>
      <c r="P96" s="113">
        <v>13.4196162341782</v>
      </c>
      <c r="Q96" s="113">
        <v>101.334243196462</v>
      </c>
      <c r="R96" s="114" t="s">
        <v>1546</v>
      </c>
      <c r="S96" s="114" t="s">
        <v>1547</v>
      </c>
      <c r="T96" s="115"/>
      <c r="U96" s="115"/>
      <c r="V96" s="115"/>
      <c r="W96" s="115"/>
      <c r="X96" s="115"/>
      <c r="Y96" s="115"/>
      <c r="Z96" s="181"/>
      <c r="AA96" s="181"/>
      <c r="AB96" s="115"/>
      <c r="AC96" s="211"/>
      <c r="AD96" s="166" t="s">
        <v>1423</v>
      </c>
      <c r="AE96" s="166" t="s">
        <v>1424</v>
      </c>
      <c r="AF96" s="203">
        <v>44979</v>
      </c>
      <c r="AG96" s="132">
        <v>44980</v>
      </c>
      <c r="AH96" s="118" t="s">
        <v>691</v>
      </c>
      <c r="AI96" s="118" t="s">
        <v>692</v>
      </c>
      <c r="AJ96" s="145">
        <v>4</v>
      </c>
      <c r="AK96" s="146">
        <v>12</v>
      </c>
      <c r="AL96" s="146">
        <v>4</v>
      </c>
      <c r="AM96" s="146">
        <v>48</v>
      </c>
      <c r="AN96" s="147">
        <v>1</v>
      </c>
      <c r="AO96" s="147">
        <v>4</v>
      </c>
      <c r="AP96" s="116" t="s">
        <v>974</v>
      </c>
      <c r="AQ96" s="147">
        <v>5</v>
      </c>
      <c r="AR96" s="147">
        <v>3</v>
      </c>
      <c r="AS96" s="149"/>
      <c r="AT96" s="122"/>
      <c r="AU96" s="142"/>
      <c r="AV96" s="149"/>
      <c r="AW96" s="150"/>
      <c r="AX96" s="149"/>
      <c r="AY96" s="149"/>
      <c r="AZ96" s="149"/>
      <c r="BA96" s="149"/>
      <c r="BB96" s="149"/>
      <c r="BC96" s="149"/>
      <c r="BD96" s="150" t="s">
        <v>698</v>
      </c>
      <c r="BE96" s="150"/>
      <c r="BF96" s="150"/>
      <c r="BG96" s="151" t="s">
        <v>699</v>
      </c>
      <c r="BH96" s="151" t="s">
        <v>700</v>
      </c>
      <c r="BI96" s="151" t="s">
        <v>701</v>
      </c>
      <c r="BJ96" s="152"/>
      <c r="BK96" s="152"/>
      <c r="BL96" s="153"/>
      <c r="BM96" s="154"/>
      <c r="BN96" s="155" t="s">
        <v>1545</v>
      </c>
      <c r="BO96" s="196" t="s">
        <v>1545</v>
      </c>
      <c r="BP96" s="196"/>
      <c r="BQ96" s="269" t="s">
        <v>1215</v>
      </c>
      <c r="BR96" s="269" t="s">
        <v>1143</v>
      </c>
      <c r="BS96" s="203">
        <v>44979</v>
      </c>
      <c r="BT96" s="133">
        <v>100</v>
      </c>
      <c r="BU96" s="132">
        <v>44980</v>
      </c>
      <c r="BV96" s="132"/>
      <c r="BW96" s="132"/>
      <c r="BX96" s="134"/>
      <c r="BY96" s="134"/>
      <c r="BZ96" s="134"/>
      <c r="CA96" s="132"/>
      <c r="CB96" s="135"/>
      <c r="CC96" s="132"/>
      <c r="CD96" s="132"/>
      <c r="CE96" s="136"/>
      <c r="CF96" s="136"/>
      <c r="CG96" s="136"/>
      <c r="CH96" s="135"/>
      <c r="CI96" s="129"/>
      <c r="CJ96" s="132">
        <v>44995</v>
      </c>
      <c r="CK96" s="132">
        <v>44995</v>
      </c>
      <c r="CL96" s="132"/>
      <c r="CM96" s="132">
        <v>44995</v>
      </c>
      <c r="CN96" s="133">
        <v>100</v>
      </c>
      <c r="CO96" s="132">
        <v>44995</v>
      </c>
      <c r="CP96" s="240"/>
      <c r="CQ96" s="132">
        <v>44995</v>
      </c>
      <c r="CR96" s="132">
        <v>44995</v>
      </c>
      <c r="CS96" s="132"/>
      <c r="CT96" s="132">
        <v>44996</v>
      </c>
      <c r="CU96" s="133">
        <v>100</v>
      </c>
      <c r="CV96" s="132">
        <v>44996</v>
      </c>
      <c r="CW96" s="116"/>
      <c r="CX96" s="149"/>
      <c r="CY96" s="149"/>
      <c r="CZ96" s="117">
        <v>45006</v>
      </c>
      <c r="DA96" s="117">
        <v>45008</v>
      </c>
      <c r="DB96" s="117"/>
      <c r="DC96" s="117">
        <v>45008</v>
      </c>
      <c r="DD96" s="133">
        <v>100</v>
      </c>
      <c r="DE96" s="117">
        <v>45008</v>
      </c>
      <c r="DF96" s="138"/>
      <c r="DG96" s="138">
        <v>45007</v>
      </c>
      <c r="DH96" s="139" t="s">
        <v>4446</v>
      </c>
      <c r="DI96" s="117">
        <v>45040</v>
      </c>
      <c r="DJ96" s="117">
        <v>45040</v>
      </c>
      <c r="DK96" s="117">
        <v>45040</v>
      </c>
      <c r="DL96" s="117">
        <v>45040</v>
      </c>
      <c r="DM96" s="240"/>
      <c r="DN96" s="240"/>
      <c r="DO96" s="240"/>
      <c r="DP96" s="240"/>
      <c r="DQ96" s="271"/>
      <c r="DR96" s="240"/>
      <c r="DS96" s="240"/>
      <c r="DT96" s="117">
        <v>45058</v>
      </c>
      <c r="DU96" s="117"/>
      <c r="DV96" s="117"/>
      <c r="DW96" s="117"/>
      <c r="DX96" s="133"/>
      <c r="DY96" s="117"/>
      <c r="DZ96" s="240"/>
      <c r="EA96" s="117">
        <v>45040</v>
      </c>
      <c r="EB96" s="117">
        <v>45040</v>
      </c>
      <c r="EC96" s="240"/>
      <c r="ED96" s="117">
        <v>45040</v>
      </c>
      <c r="EE96" s="116">
        <v>100</v>
      </c>
      <c r="EF96" s="117">
        <v>45040</v>
      </c>
      <c r="EG96" s="117" t="s">
        <v>4462</v>
      </c>
      <c r="EH96" s="117"/>
      <c r="EI96" s="117"/>
      <c r="EJ96" s="117"/>
      <c r="EK96" s="117"/>
      <c r="EL96" s="133"/>
      <c r="EM96" s="117"/>
      <c r="EN96" s="122"/>
      <c r="EO96" s="141"/>
      <c r="EP96" s="141"/>
      <c r="EQ96" s="141"/>
      <c r="ER96" s="141"/>
      <c r="ES96" s="141"/>
      <c r="ET96" s="141"/>
      <c r="EU96" s="141"/>
      <c r="EV96" s="240"/>
      <c r="EW96" s="240"/>
      <c r="EX96" s="240"/>
      <c r="EY96" s="240"/>
      <c r="EZ96" s="240"/>
      <c r="FA96" s="240"/>
      <c r="FB96" s="240"/>
      <c r="FC96" s="117">
        <v>45058</v>
      </c>
      <c r="FD96" s="117"/>
      <c r="FE96" s="117"/>
      <c r="FF96" s="117"/>
      <c r="FG96" s="133"/>
      <c r="FH96" s="133"/>
      <c r="FI96" s="117"/>
      <c r="FJ96" s="142"/>
      <c r="FK96" s="142"/>
      <c r="FL96" s="143">
        <v>243349</v>
      </c>
      <c r="FM96" s="143">
        <v>243349</v>
      </c>
      <c r="FN96" s="139" t="s">
        <v>708</v>
      </c>
      <c r="FO96" s="142"/>
      <c r="FP96" s="142"/>
      <c r="FQ96" s="143">
        <v>243349</v>
      </c>
      <c r="FR96" s="143">
        <v>243349</v>
      </c>
      <c r="FS96" s="157" t="s">
        <v>729</v>
      </c>
    </row>
    <row r="97" spans="1:175" ht="20.100000000000001" customHeight="1" x14ac:dyDescent="0.5">
      <c r="A97" s="109">
        <v>96</v>
      </c>
      <c r="B97" s="109" t="s">
        <v>674</v>
      </c>
      <c r="C97" s="109">
        <v>96</v>
      </c>
      <c r="D97" s="110" t="s">
        <v>675</v>
      </c>
      <c r="E97" s="110" t="s">
        <v>676</v>
      </c>
      <c r="F97" s="110" t="s">
        <v>1202</v>
      </c>
      <c r="G97" s="111" t="s">
        <v>89</v>
      </c>
      <c r="H97" s="110" t="s">
        <v>1203</v>
      </c>
      <c r="I97" s="110" t="s">
        <v>1548</v>
      </c>
      <c r="J97" s="110"/>
      <c r="K97" s="111" t="s">
        <v>1549</v>
      </c>
      <c r="L97" s="111" t="s">
        <v>1550</v>
      </c>
      <c r="M97" s="111"/>
      <c r="N97" s="111" t="s">
        <v>1207</v>
      </c>
      <c r="O97" s="175" t="s">
        <v>1552</v>
      </c>
      <c r="P97" s="113">
        <v>13.316334579110601</v>
      </c>
      <c r="Q97" s="113">
        <v>100.939636047679</v>
      </c>
      <c r="R97" s="114" t="s">
        <v>1553</v>
      </c>
      <c r="S97" s="114" t="s">
        <v>1554</v>
      </c>
      <c r="T97" s="115"/>
      <c r="U97" s="115"/>
      <c r="V97" s="115"/>
      <c r="W97" s="115"/>
      <c r="X97" s="115" t="s">
        <v>1551</v>
      </c>
      <c r="Y97" s="115" t="s">
        <v>4478</v>
      </c>
      <c r="Z97" s="181">
        <v>13.370061312217199</v>
      </c>
      <c r="AA97" s="181">
        <v>100.989400304624</v>
      </c>
      <c r="AB97" s="115" t="s">
        <v>4479</v>
      </c>
      <c r="AC97" s="211" t="s">
        <v>4480</v>
      </c>
      <c r="AD97" s="166" t="s">
        <v>1423</v>
      </c>
      <c r="AE97" s="166" t="s">
        <v>1424</v>
      </c>
      <c r="AF97" s="267">
        <v>44981</v>
      </c>
      <c r="AG97" s="273">
        <v>44985</v>
      </c>
      <c r="AH97" s="199" t="s">
        <v>616</v>
      </c>
      <c r="AI97" s="199" t="s">
        <v>616</v>
      </c>
      <c r="AJ97" s="145"/>
      <c r="AK97" s="146"/>
      <c r="AL97" s="146"/>
      <c r="AM97" s="146"/>
      <c r="AN97" s="147"/>
      <c r="AO97" s="147"/>
      <c r="AP97" s="116"/>
      <c r="AQ97" s="147"/>
      <c r="AR97" s="147"/>
      <c r="AS97" s="149"/>
      <c r="AT97" s="122"/>
      <c r="AU97" s="142"/>
      <c r="AV97" s="149"/>
      <c r="AW97" s="150"/>
      <c r="AX97" s="149"/>
      <c r="AY97" s="149"/>
      <c r="AZ97" s="149"/>
      <c r="BA97" s="149"/>
      <c r="BB97" s="149"/>
      <c r="BC97" s="149"/>
      <c r="BD97" s="150"/>
      <c r="BE97" s="150"/>
      <c r="BF97" s="150"/>
      <c r="BG97" s="151"/>
      <c r="BH97" s="151"/>
      <c r="BI97" s="151" t="s">
        <v>805</v>
      </c>
      <c r="BJ97" s="152"/>
      <c r="BK97" s="152"/>
      <c r="BL97" s="153"/>
      <c r="BM97" s="154"/>
      <c r="BN97" s="155" t="s">
        <v>1555</v>
      </c>
      <c r="BO97" s="196" t="s">
        <v>1551</v>
      </c>
      <c r="BP97" s="196" t="s">
        <v>795</v>
      </c>
      <c r="BQ97" s="269" t="s">
        <v>1215</v>
      </c>
      <c r="BR97" s="269"/>
      <c r="BS97" s="267">
        <v>44981</v>
      </c>
      <c r="BT97" s="133">
        <v>100</v>
      </c>
      <c r="BU97" s="199" t="s">
        <v>616</v>
      </c>
      <c r="BV97" s="132"/>
      <c r="BW97" s="132"/>
      <c r="BX97" s="134" t="s">
        <v>616</v>
      </c>
      <c r="BY97" s="134" t="s">
        <v>616</v>
      </c>
      <c r="BZ97" s="134"/>
      <c r="CA97" s="132"/>
      <c r="CB97" s="243" t="s">
        <v>1551</v>
      </c>
      <c r="CC97" s="243"/>
      <c r="CD97" s="172"/>
      <c r="CE97" s="173"/>
      <c r="CF97" s="173"/>
      <c r="CG97" s="173"/>
      <c r="CH97" s="171"/>
      <c r="CI97" s="129"/>
      <c r="CJ97" s="244" t="s">
        <v>1551</v>
      </c>
      <c r="CK97" s="132">
        <v>45019</v>
      </c>
      <c r="CL97" s="132"/>
      <c r="CM97" s="132">
        <v>45019</v>
      </c>
      <c r="CN97" s="133">
        <v>100</v>
      </c>
      <c r="CO97" s="132">
        <v>45019</v>
      </c>
      <c r="CP97" s="240"/>
      <c r="CQ97" s="132">
        <v>45019</v>
      </c>
      <c r="CR97" s="132">
        <v>45019</v>
      </c>
      <c r="CS97" s="240"/>
      <c r="CT97" s="132">
        <v>45019</v>
      </c>
      <c r="CU97" s="133">
        <v>100</v>
      </c>
      <c r="CV97" s="132">
        <v>45019</v>
      </c>
      <c r="CW97" s="129"/>
      <c r="CX97" s="149"/>
      <c r="CY97" s="149"/>
      <c r="CZ97" s="117">
        <v>45027</v>
      </c>
      <c r="DA97" s="117">
        <v>45027</v>
      </c>
      <c r="DB97" s="117"/>
      <c r="DC97" s="117">
        <v>45028</v>
      </c>
      <c r="DD97" s="133">
        <v>100</v>
      </c>
      <c r="DE97" s="117">
        <v>45033</v>
      </c>
      <c r="DF97" s="138"/>
      <c r="DG97" s="138">
        <v>45023</v>
      </c>
      <c r="DH97" s="139" t="s">
        <v>4387</v>
      </c>
      <c r="DI97" s="222">
        <v>45042</v>
      </c>
      <c r="DJ97" s="222">
        <v>45042</v>
      </c>
      <c r="DK97" s="222">
        <v>45042</v>
      </c>
      <c r="DL97" s="222">
        <v>45042</v>
      </c>
      <c r="DM97" s="240"/>
      <c r="DN97" s="240"/>
      <c r="DO97" s="240"/>
      <c r="DP97" s="240"/>
      <c r="DQ97" s="271"/>
      <c r="DR97" s="240"/>
      <c r="DS97" s="240"/>
      <c r="DT97" s="117">
        <v>45047</v>
      </c>
      <c r="DU97" s="117">
        <v>45047</v>
      </c>
      <c r="DV97" s="117"/>
      <c r="DW97" s="117">
        <v>45047</v>
      </c>
      <c r="DX97" s="133">
        <v>100</v>
      </c>
      <c r="DY97" s="117">
        <v>45047</v>
      </c>
      <c r="DZ97" s="240"/>
      <c r="EA97" s="117"/>
      <c r="EB97" s="117"/>
      <c r="EC97" s="240"/>
      <c r="ED97" s="117"/>
      <c r="EE97" s="240"/>
      <c r="EF97" s="117"/>
      <c r="EG97" s="240"/>
      <c r="EH97" s="117">
        <v>45050</v>
      </c>
      <c r="EI97" s="117">
        <v>45050</v>
      </c>
      <c r="EJ97" s="117">
        <v>45050</v>
      </c>
      <c r="EK97" s="117">
        <v>45051</v>
      </c>
      <c r="EL97" s="116">
        <v>60</v>
      </c>
      <c r="EM97" s="117"/>
      <c r="EN97" s="122" t="s">
        <v>4394</v>
      </c>
      <c r="EO97" s="141"/>
      <c r="EP97" s="141"/>
      <c r="EQ97" s="141"/>
      <c r="ER97" s="141"/>
      <c r="ES97" s="141"/>
      <c r="ET97" s="141"/>
      <c r="EU97" s="141"/>
      <c r="EV97" s="240"/>
      <c r="EW97" s="240"/>
      <c r="EX97" s="240"/>
      <c r="EY97" s="240"/>
      <c r="EZ97" s="240"/>
      <c r="FA97" s="240"/>
      <c r="FB97" s="240"/>
      <c r="FC97" s="117">
        <v>45057</v>
      </c>
      <c r="FD97" s="117"/>
      <c r="FE97" s="117"/>
      <c r="FF97" s="117"/>
      <c r="FG97" s="133"/>
      <c r="FH97" s="133"/>
      <c r="FI97" s="117"/>
      <c r="FJ97" s="142"/>
      <c r="FK97" s="142"/>
      <c r="FL97" s="283">
        <v>243350</v>
      </c>
      <c r="FM97" s="283">
        <v>243350</v>
      </c>
      <c r="FN97" s="139" t="s">
        <v>708</v>
      </c>
      <c r="FO97" s="142"/>
      <c r="FP97" s="142"/>
      <c r="FQ97" s="283">
        <v>243350</v>
      </c>
      <c r="FR97" s="283">
        <v>243350</v>
      </c>
      <c r="FS97" s="157" t="s">
        <v>729</v>
      </c>
    </row>
    <row r="98" spans="1:175" ht="20.100000000000001" customHeight="1" x14ac:dyDescent="0.5">
      <c r="A98" s="109">
        <v>97</v>
      </c>
      <c r="B98" s="109" t="s">
        <v>674</v>
      </c>
      <c r="C98" s="109">
        <v>97</v>
      </c>
      <c r="D98" s="110" t="s">
        <v>675</v>
      </c>
      <c r="E98" s="110" t="s">
        <v>676</v>
      </c>
      <c r="F98" s="110" t="s">
        <v>1202</v>
      </c>
      <c r="G98" s="111" t="s">
        <v>89</v>
      </c>
      <c r="H98" s="110" t="s">
        <v>1467</v>
      </c>
      <c r="I98" s="110" t="s">
        <v>1556</v>
      </c>
      <c r="J98" s="110"/>
      <c r="K98" s="111" t="s">
        <v>1557</v>
      </c>
      <c r="L98" s="111" t="s">
        <v>1517</v>
      </c>
      <c r="M98" s="111"/>
      <c r="N98" s="111" t="s">
        <v>1207</v>
      </c>
      <c r="O98" s="112" t="s">
        <v>1558</v>
      </c>
      <c r="P98" s="113">
        <v>13.5179919149185</v>
      </c>
      <c r="Q98" s="113">
        <v>101.25426567359</v>
      </c>
      <c r="R98" s="114" t="s">
        <v>1559</v>
      </c>
      <c r="S98" s="114" t="s">
        <v>1560</v>
      </c>
      <c r="T98" s="115"/>
      <c r="U98" s="115"/>
      <c r="V98" s="115"/>
      <c r="W98" s="115"/>
      <c r="X98" s="115"/>
      <c r="Y98" s="115"/>
      <c r="Z98" s="181"/>
      <c r="AA98" s="181"/>
      <c r="AB98" s="115"/>
      <c r="AC98" s="211"/>
      <c r="AD98" s="166" t="s">
        <v>1423</v>
      </c>
      <c r="AE98" s="166" t="s">
        <v>1424</v>
      </c>
      <c r="AF98" s="267">
        <v>44981</v>
      </c>
      <c r="AG98" s="132">
        <v>44980</v>
      </c>
      <c r="AH98" s="118" t="s">
        <v>691</v>
      </c>
      <c r="AI98" s="118" t="s">
        <v>692</v>
      </c>
      <c r="AJ98" s="145"/>
      <c r="AK98" s="146"/>
      <c r="AL98" s="146"/>
      <c r="AM98" s="146"/>
      <c r="AN98" s="147"/>
      <c r="AO98" s="147"/>
      <c r="AP98" s="116"/>
      <c r="AQ98" s="147"/>
      <c r="AR98" s="147"/>
      <c r="AS98" s="149"/>
      <c r="AT98" s="122"/>
      <c r="AU98" s="142"/>
      <c r="AV98" s="149"/>
      <c r="AW98" s="150"/>
      <c r="AX98" s="149"/>
      <c r="AY98" s="149"/>
      <c r="AZ98" s="149"/>
      <c r="BA98" s="149"/>
      <c r="BB98" s="149"/>
      <c r="BC98" s="149"/>
      <c r="BD98" s="150" t="s">
        <v>698</v>
      </c>
      <c r="BE98" s="150"/>
      <c r="BF98" s="150"/>
      <c r="BG98" s="151" t="s">
        <v>699</v>
      </c>
      <c r="BH98" s="151" t="s">
        <v>700</v>
      </c>
      <c r="BI98" s="151" t="s">
        <v>701</v>
      </c>
      <c r="BJ98" s="152"/>
      <c r="BK98" s="152"/>
      <c r="BL98" s="153"/>
      <c r="BM98" s="154"/>
      <c r="BN98" s="155" t="s">
        <v>1558</v>
      </c>
      <c r="BO98" s="196" t="s">
        <v>1558</v>
      </c>
      <c r="BP98" s="196"/>
      <c r="BQ98" s="269" t="s">
        <v>1215</v>
      </c>
      <c r="BR98" s="269" t="s">
        <v>1143</v>
      </c>
      <c r="BS98" s="267">
        <v>44981</v>
      </c>
      <c r="BT98" s="133">
        <v>100</v>
      </c>
      <c r="BU98" s="132">
        <v>44980</v>
      </c>
      <c r="BV98" s="132"/>
      <c r="BW98" s="132"/>
      <c r="BX98" s="134"/>
      <c r="BY98" s="134"/>
      <c r="BZ98" s="134"/>
      <c r="CA98" s="132"/>
      <c r="CB98" s="135"/>
      <c r="CC98" s="132"/>
      <c r="CD98" s="132"/>
      <c r="CE98" s="136"/>
      <c r="CF98" s="136"/>
      <c r="CG98" s="136"/>
      <c r="CH98" s="135"/>
      <c r="CI98" s="129"/>
      <c r="CJ98" s="117">
        <v>45014</v>
      </c>
      <c r="CK98" s="117">
        <v>45014</v>
      </c>
      <c r="CL98" s="132"/>
      <c r="CM98" s="117">
        <v>45019</v>
      </c>
      <c r="CN98" s="133">
        <v>100</v>
      </c>
      <c r="CO98" s="117">
        <v>45014</v>
      </c>
      <c r="CP98" s="240"/>
      <c r="CQ98" s="117">
        <v>45014</v>
      </c>
      <c r="CR98" s="117">
        <v>45014</v>
      </c>
      <c r="CS98" s="240"/>
      <c r="CT98" s="117">
        <v>45014</v>
      </c>
      <c r="CU98" s="133">
        <v>100</v>
      </c>
      <c r="CV98" s="117">
        <v>45014</v>
      </c>
      <c r="CW98" s="129"/>
      <c r="CX98" s="149"/>
      <c r="CY98" s="149"/>
      <c r="CZ98" s="117">
        <v>45014</v>
      </c>
      <c r="DA98" s="117">
        <v>45014</v>
      </c>
      <c r="DB98" s="117"/>
      <c r="DC98" s="117">
        <v>45014</v>
      </c>
      <c r="DD98" s="133">
        <v>100</v>
      </c>
      <c r="DE98" s="117">
        <v>45014</v>
      </c>
      <c r="DF98" s="138"/>
      <c r="DG98" s="138">
        <v>45012</v>
      </c>
      <c r="DH98" s="139" t="s">
        <v>4383</v>
      </c>
      <c r="DI98" s="117">
        <v>45040</v>
      </c>
      <c r="DJ98" s="117">
        <v>45040</v>
      </c>
      <c r="DK98" s="117">
        <v>45040</v>
      </c>
      <c r="DL98" s="117">
        <v>45040</v>
      </c>
      <c r="DM98" s="240"/>
      <c r="DN98" s="240"/>
      <c r="DO98" s="240"/>
      <c r="DP98" s="240"/>
      <c r="DQ98" s="271"/>
      <c r="DR98" s="240"/>
      <c r="DS98" s="240"/>
      <c r="DT98" s="117">
        <v>45040</v>
      </c>
      <c r="DU98" s="117">
        <v>45040</v>
      </c>
      <c r="DV98" s="117"/>
      <c r="DW98" s="117">
        <v>45041</v>
      </c>
      <c r="DX98" s="133">
        <v>100</v>
      </c>
      <c r="DY98" s="117">
        <v>45041</v>
      </c>
      <c r="DZ98" s="240"/>
      <c r="EA98" s="117">
        <v>45039</v>
      </c>
      <c r="EB98" s="117">
        <v>45039</v>
      </c>
      <c r="EC98" s="240"/>
      <c r="ED98" s="117">
        <v>45039</v>
      </c>
      <c r="EE98" s="116">
        <v>100</v>
      </c>
      <c r="EF98" s="117">
        <v>45039</v>
      </c>
      <c r="EG98" s="117" t="s">
        <v>4481</v>
      </c>
      <c r="EH98" s="117">
        <v>45049</v>
      </c>
      <c r="EI98" s="117">
        <v>45049</v>
      </c>
      <c r="EJ98" s="117"/>
      <c r="EK98" s="117">
        <v>45049</v>
      </c>
      <c r="EL98" s="133">
        <v>100</v>
      </c>
      <c r="EM98" s="117">
        <v>45049</v>
      </c>
      <c r="EN98" s="122" t="s">
        <v>4473</v>
      </c>
      <c r="EO98" s="141"/>
      <c r="EP98" s="141"/>
      <c r="EQ98" s="141"/>
      <c r="ER98" s="141"/>
      <c r="ES98" s="141"/>
      <c r="ET98" s="141"/>
      <c r="EU98" s="141"/>
      <c r="EV98" s="240"/>
      <c r="EW98" s="240"/>
      <c r="EX98" s="240"/>
      <c r="EY98" s="240"/>
      <c r="EZ98" s="240"/>
      <c r="FA98" s="240"/>
      <c r="FB98" s="240"/>
      <c r="FC98" s="117">
        <v>45046</v>
      </c>
      <c r="FD98" s="117">
        <v>45046</v>
      </c>
      <c r="FE98" s="117">
        <v>45046</v>
      </c>
      <c r="FF98" s="117">
        <v>45046</v>
      </c>
      <c r="FG98" s="133">
        <v>70</v>
      </c>
      <c r="FH98" s="133"/>
      <c r="FI98" s="117"/>
      <c r="FJ98" s="142"/>
      <c r="FK98" s="142"/>
      <c r="FL98" s="143">
        <v>243350</v>
      </c>
      <c r="FM98" s="143">
        <v>243350</v>
      </c>
      <c r="FN98" s="139" t="s">
        <v>708</v>
      </c>
      <c r="FO98" s="142"/>
      <c r="FP98" s="142"/>
      <c r="FQ98" s="143">
        <v>243350</v>
      </c>
      <c r="FR98" s="143">
        <v>243350</v>
      </c>
      <c r="FS98" s="157" t="s">
        <v>729</v>
      </c>
    </row>
    <row r="99" spans="1:175" ht="20.100000000000001" customHeight="1" x14ac:dyDescent="0.5">
      <c r="A99" s="109">
        <v>98</v>
      </c>
      <c r="B99" s="109" t="s">
        <v>674</v>
      </c>
      <c r="C99" s="109">
        <v>98</v>
      </c>
      <c r="D99" s="110" t="s">
        <v>675</v>
      </c>
      <c r="E99" s="110" t="s">
        <v>676</v>
      </c>
      <c r="F99" s="110" t="s">
        <v>1561</v>
      </c>
      <c r="G99" s="111" t="s">
        <v>64</v>
      </c>
      <c r="H99" s="110" t="s">
        <v>1562</v>
      </c>
      <c r="I99" s="110" t="s">
        <v>1563</v>
      </c>
      <c r="J99" s="110"/>
      <c r="K99" s="111" t="s">
        <v>4482</v>
      </c>
      <c r="L99" s="111" t="s">
        <v>1564</v>
      </c>
      <c r="M99" s="111"/>
      <c r="N99" s="111" t="s">
        <v>1565</v>
      </c>
      <c r="O99" s="112" t="s">
        <v>1566</v>
      </c>
      <c r="P99" s="113">
        <v>14.994940576523099</v>
      </c>
      <c r="Q99" s="113">
        <v>99.984862652431502</v>
      </c>
      <c r="R99" s="111" t="s">
        <v>1567</v>
      </c>
      <c r="S99" s="114" t="s">
        <v>1568</v>
      </c>
      <c r="T99" s="115" t="s">
        <v>1569</v>
      </c>
      <c r="U99" s="115" t="s">
        <v>1570</v>
      </c>
      <c r="V99" s="115"/>
      <c r="W99" s="115"/>
      <c r="X99" s="115"/>
      <c r="Y99" s="115"/>
      <c r="Z99" s="181"/>
      <c r="AA99" s="181"/>
      <c r="AB99" s="115"/>
      <c r="AC99" s="211"/>
      <c r="AD99" s="166" t="s">
        <v>1313</v>
      </c>
      <c r="AE99" s="166" t="s">
        <v>1314</v>
      </c>
      <c r="AF99" s="117" t="s">
        <v>690</v>
      </c>
      <c r="AG99" s="132">
        <v>44963</v>
      </c>
      <c r="AH99" s="168" t="s">
        <v>691</v>
      </c>
      <c r="AI99" s="118" t="s">
        <v>692</v>
      </c>
      <c r="AJ99" s="145">
        <v>6</v>
      </c>
      <c r="AK99" s="146">
        <v>9</v>
      </c>
      <c r="AL99" s="146">
        <v>3.4</v>
      </c>
      <c r="AM99" s="146">
        <f>AJ99*AK99</f>
        <v>54</v>
      </c>
      <c r="AN99" s="147">
        <v>2</v>
      </c>
      <c r="AO99" s="147">
        <v>2</v>
      </c>
      <c r="AP99" s="240" t="s">
        <v>1571</v>
      </c>
      <c r="AQ99" s="147" t="s">
        <v>752</v>
      </c>
      <c r="AR99" s="147">
        <v>1</v>
      </c>
      <c r="AS99" s="147"/>
      <c r="AT99" s="138">
        <v>44964</v>
      </c>
      <c r="AU99" s="294" t="s">
        <v>1572</v>
      </c>
      <c r="AV99" s="295" t="s">
        <v>696</v>
      </c>
      <c r="AW99" s="296" t="s">
        <v>1386</v>
      </c>
      <c r="AX99" s="236"/>
      <c r="AY99" s="236"/>
      <c r="AZ99" s="236"/>
      <c r="BA99" s="297"/>
      <c r="BB99" s="297"/>
      <c r="BC99" s="297"/>
      <c r="BD99" s="296" t="s">
        <v>698</v>
      </c>
      <c r="BE99" s="235"/>
      <c r="BF99" s="235"/>
      <c r="BG99" s="237" t="s">
        <v>699</v>
      </c>
      <c r="BH99" s="262" t="s">
        <v>754</v>
      </c>
      <c r="BI99" s="237" t="s">
        <v>701</v>
      </c>
      <c r="BJ99" s="238"/>
      <c r="BK99" s="298"/>
      <c r="BL99" s="153"/>
      <c r="BM99" s="154"/>
      <c r="BN99" s="111" t="s">
        <v>1566</v>
      </c>
      <c r="BO99" s="130" t="s">
        <v>1566</v>
      </c>
      <c r="BP99" s="130"/>
      <c r="BQ99" s="116" t="s">
        <v>704</v>
      </c>
      <c r="BR99" s="116" t="s">
        <v>705</v>
      </c>
      <c r="BS99" s="132">
        <v>44963</v>
      </c>
      <c r="BT99" s="133">
        <v>100</v>
      </c>
      <c r="BU99" s="132">
        <v>44963</v>
      </c>
      <c r="BV99" s="132"/>
      <c r="BW99" s="132"/>
      <c r="BX99" s="134"/>
      <c r="BY99" s="134"/>
      <c r="BZ99" s="134"/>
      <c r="CA99" s="132"/>
      <c r="CB99" s="135"/>
      <c r="CC99" s="132"/>
      <c r="CD99" s="132"/>
      <c r="CE99" s="136"/>
      <c r="CF99" s="136"/>
      <c r="CG99" s="136"/>
      <c r="CH99" s="135"/>
      <c r="CI99" s="129" t="s">
        <v>701</v>
      </c>
      <c r="CJ99" s="132">
        <v>44993</v>
      </c>
      <c r="CK99" s="132">
        <v>44993</v>
      </c>
      <c r="CL99" s="132"/>
      <c r="CM99" s="132">
        <v>45019</v>
      </c>
      <c r="CN99" s="133">
        <v>100</v>
      </c>
      <c r="CO99" s="132">
        <v>44993</v>
      </c>
      <c r="CP99" s="132"/>
      <c r="CQ99" s="137" t="s">
        <v>706</v>
      </c>
      <c r="CR99" s="132"/>
      <c r="CS99" s="117"/>
      <c r="CT99" s="132"/>
      <c r="CU99" s="133"/>
      <c r="CV99" s="137" t="s">
        <v>4382</v>
      </c>
      <c r="CW99" s="117"/>
      <c r="CX99" s="236"/>
      <c r="CY99" s="236"/>
      <c r="CZ99" s="117">
        <v>45023</v>
      </c>
      <c r="DA99" s="117">
        <v>45023</v>
      </c>
      <c r="DB99" s="117"/>
      <c r="DC99" s="117">
        <v>45024</v>
      </c>
      <c r="DD99" s="133">
        <v>100</v>
      </c>
      <c r="DE99" s="117">
        <v>45024</v>
      </c>
      <c r="DF99" s="138"/>
      <c r="DG99" s="138">
        <v>45007</v>
      </c>
      <c r="DH99" s="139" t="s">
        <v>4446</v>
      </c>
      <c r="DI99" s="117">
        <v>45035</v>
      </c>
      <c r="DJ99" s="117">
        <v>45035</v>
      </c>
      <c r="DK99" s="117">
        <v>45035</v>
      </c>
      <c r="DL99" s="117">
        <v>45035</v>
      </c>
      <c r="DM99" s="117"/>
      <c r="DN99" s="117"/>
      <c r="DO99" s="117"/>
      <c r="DP99" s="117"/>
      <c r="DQ99" s="140"/>
      <c r="DR99" s="117"/>
      <c r="DS99" s="117"/>
      <c r="DT99" s="117"/>
      <c r="DU99" s="117"/>
      <c r="DV99" s="117"/>
      <c r="DW99" s="117"/>
      <c r="DX99" s="133"/>
      <c r="DY99" s="117"/>
      <c r="DZ99" s="117"/>
      <c r="EA99" s="117">
        <v>45042</v>
      </c>
      <c r="EB99" s="117">
        <v>45042</v>
      </c>
      <c r="EC99" s="117"/>
      <c r="ED99" s="117">
        <v>45042</v>
      </c>
      <c r="EE99" s="116">
        <v>100</v>
      </c>
      <c r="EF99" s="117">
        <v>45042</v>
      </c>
      <c r="EG99" s="117" t="s">
        <v>4465</v>
      </c>
      <c r="EH99" s="222">
        <v>45052</v>
      </c>
      <c r="EI99" s="222">
        <v>45052</v>
      </c>
      <c r="EJ99" s="222">
        <v>45052</v>
      </c>
      <c r="EK99" s="222">
        <v>45053</v>
      </c>
      <c r="EL99" s="116">
        <v>60</v>
      </c>
      <c r="EM99" s="117"/>
      <c r="EN99" s="122" t="s">
        <v>4448</v>
      </c>
      <c r="EO99" s="141"/>
      <c r="EP99" s="141"/>
      <c r="EQ99" s="141"/>
      <c r="ER99" s="141"/>
      <c r="ES99" s="141"/>
      <c r="ET99" s="141"/>
      <c r="EU99" s="141"/>
      <c r="EV99" s="117"/>
      <c r="EW99" s="117"/>
      <c r="EX99" s="117"/>
      <c r="EY99" s="117"/>
      <c r="EZ99" s="117"/>
      <c r="FA99" s="117"/>
      <c r="FB99" s="117"/>
      <c r="FC99" s="117"/>
      <c r="FD99" s="117"/>
      <c r="FE99" s="117"/>
      <c r="FF99" s="117"/>
      <c r="FG99" s="133"/>
      <c r="FH99" s="133"/>
      <c r="FI99" s="117"/>
      <c r="FJ99" s="142"/>
      <c r="FK99" s="142"/>
      <c r="FL99" s="143">
        <v>243347</v>
      </c>
      <c r="FM99" s="143">
        <v>243347</v>
      </c>
      <c r="FN99" s="139" t="s">
        <v>708</v>
      </c>
      <c r="FO99" s="142"/>
      <c r="FP99" s="142"/>
      <c r="FQ99" s="143">
        <v>243347</v>
      </c>
      <c r="FR99" s="143">
        <v>243347</v>
      </c>
      <c r="FS99" s="139" t="s">
        <v>708</v>
      </c>
    </row>
    <row r="100" spans="1:175" ht="20.100000000000001" customHeight="1" x14ac:dyDescent="0.5">
      <c r="A100" s="109">
        <v>99</v>
      </c>
      <c r="B100" s="109" t="s">
        <v>674</v>
      </c>
      <c r="C100" s="109">
        <v>99</v>
      </c>
      <c r="D100" s="110" t="s">
        <v>675</v>
      </c>
      <c r="E100" s="110" t="s">
        <v>676</v>
      </c>
      <c r="F100" s="110" t="s">
        <v>1561</v>
      </c>
      <c r="G100" s="111" t="s">
        <v>64</v>
      </c>
      <c r="H100" s="110" t="s">
        <v>1573</v>
      </c>
      <c r="I100" s="110" t="s">
        <v>1574</v>
      </c>
      <c r="J100" s="110"/>
      <c r="K100" s="111" t="s">
        <v>1575</v>
      </c>
      <c r="L100" s="111" t="s">
        <v>1576</v>
      </c>
      <c r="M100" s="111"/>
      <c r="N100" s="111" t="s">
        <v>1565</v>
      </c>
      <c r="O100" s="112" t="s">
        <v>1577</v>
      </c>
      <c r="P100" s="113">
        <v>15.051896725092</v>
      </c>
      <c r="Q100" s="113">
        <v>100.15640555415099</v>
      </c>
      <c r="R100" s="111" t="s">
        <v>1578</v>
      </c>
      <c r="S100" s="114" t="s">
        <v>1579</v>
      </c>
      <c r="T100" s="115" t="s">
        <v>1580</v>
      </c>
      <c r="U100" s="115" t="s">
        <v>1581</v>
      </c>
      <c r="V100" s="115"/>
      <c r="W100" s="115" t="s">
        <v>1582</v>
      </c>
      <c r="X100" s="115"/>
      <c r="Y100" s="115"/>
      <c r="Z100" s="181"/>
      <c r="AA100" s="181"/>
      <c r="AB100" s="115"/>
      <c r="AC100" s="211"/>
      <c r="AD100" s="166" t="s">
        <v>1313</v>
      </c>
      <c r="AE100" s="166" t="s">
        <v>1314</v>
      </c>
      <c r="AF100" s="117" t="s">
        <v>690</v>
      </c>
      <c r="AG100" s="132">
        <v>44963</v>
      </c>
      <c r="AH100" s="168" t="s">
        <v>691</v>
      </c>
      <c r="AI100" s="118" t="s">
        <v>692</v>
      </c>
      <c r="AJ100" s="145">
        <v>8</v>
      </c>
      <c r="AK100" s="146">
        <v>10</v>
      </c>
      <c r="AL100" s="146">
        <v>3</v>
      </c>
      <c r="AM100" s="146">
        <v>80</v>
      </c>
      <c r="AN100" s="147">
        <v>1</v>
      </c>
      <c r="AO100" s="147">
        <v>3</v>
      </c>
      <c r="AP100" s="240" t="s">
        <v>1583</v>
      </c>
      <c r="AQ100" s="147" t="s">
        <v>1368</v>
      </c>
      <c r="AR100" s="147">
        <v>3</v>
      </c>
      <c r="AS100" s="147"/>
      <c r="AT100" s="138">
        <v>44964</v>
      </c>
      <c r="AU100" s="294"/>
      <c r="AV100" s="295" t="s">
        <v>696</v>
      </c>
      <c r="AW100" s="296" t="s">
        <v>1584</v>
      </c>
      <c r="AX100" s="236"/>
      <c r="AY100" s="236"/>
      <c r="AZ100" s="236"/>
      <c r="BA100" s="297"/>
      <c r="BB100" s="297"/>
      <c r="BC100" s="297"/>
      <c r="BD100" s="296"/>
      <c r="BE100" s="235" t="s">
        <v>1585</v>
      </c>
      <c r="BF100" s="158">
        <v>1</v>
      </c>
      <c r="BG100" s="237" t="s">
        <v>699</v>
      </c>
      <c r="BH100" s="237" t="s">
        <v>700</v>
      </c>
      <c r="BI100" s="237" t="s">
        <v>701</v>
      </c>
      <c r="BJ100" s="238"/>
      <c r="BK100" s="298"/>
      <c r="BL100" s="153"/>
      <c r="BM100" s="154"/>
      <c r="BN100" s="111" t="s">
        <v>1577</v>
      </c>
      <c r="BO100" s="130" t="s">
        <v>1577</v>
      </c>
      <c r="BP100" s="130"/>
      <c r="BQ100" s="116" t="s">
        <v>704</v>
      </c>
      <c r="BR100" s="116" t="s">
        <v>705</v>
      </c>
      <c r="BS100" s="132">
        <v>44963</v>
      </c>
      <c r="BT100" s="133">
        <v>100</v>
      </c>
      <c r="BU100" s="132">
        <v>44963</v>
      </c>
      <c r="BV100" s="132"/>
      <c r="BW100" s="132"/>
      <c r="BX100" s="134"/>
      <c r="BY100" s="134"/>
      <c r="BZ100" s="134"/>
      <c r="CA100" s="132"/>
      <c r="CB100" s="135"/>
      <c r="CC100" s="132"/>
      <c r="CD100" s="132"/>
      <c r="CE100" s="136"/>
      <c r="CF100" s="136"/>
      <c r="CG100" s="136"/>
      <c r="CH100" s="135"/>
      <c r="CI100" s="129" t="s">
        <v>701</v>
      </c>
      <c r="CJ100" s="117">
        <v>45033</v>
      </c>
      <c r="CK100" s="117">
        <v>45033</v>
      </c>
      <c r="CL100" s="132"/>
      <c r="CM100" s="117">
        <v>45033</v>
      </c>
      <c r="CN100" s="133">
        <v>100</v>
      </c>
      <c r="CO100" s="117">
        <v>45033</v>
      </c>
      <c r="CP100" s="117"/>
      <c r="CQ100" s="132">
        <v>45037</v>
      </c>
      <c r="CR100" s="132">
        <v>45037</v>
      </c>
      <c r="CS100" s="117"/>
      <c r="CT100" s="132">
        <v>45037</v>
      </c>
      <c r="CU100" s="133">
        <v>100</v>
      </c>
      <c r="CV100" s="132">
        <v>45037</v>
      </c>
      <c r="CW100" s="117"/>
      <c r="CX100" s="236"/>
      <c r="CY100" s="236"/>
      <c r="CZ100" s="117">
        <v>45033</v>
      </c>
      <c r="DA100" s="117">
        <v>45033</v>
      </c>
      <c r="DB100" s="117">
        <v>45033</v>
      </c>
      <c r="DC100" s="117">
        <v>45034</v>
      </c>
      <c r="DD100" s="133">
        <v>90</v>
      </c>
      <c r="DE100" s="117"/>
      <c r="DF100" s="138"/>
      <c r="DG100" s="138">
        <v>45023</v>
      </c>
      <c r="DH100" s="139" t="s">
        <v>4387</v>
      </c>
      <c r="DI100" s="117">
        <v>45042</v>
      </c>
      <c r="DJ100" s="117">
        <v>45042</v>
      </c>
      <c r="DK100" s="117">
        <v>45042</v>
      </c>
      <c r="DL100" s="117">
        <v>45042</v>
      </c>
      <c r="DM100" s="117"/>
      <c r="DN100" s="117"/>
      <c r="DO100" s="117"/>
      <c r="DP100" s="117"/>
      <c r="DQ100" s="140"/>
      <c r="DR100" s="117"/>
      <c r="DS100" s="117"/>
      <c r="DT100" s="117"/>
      <c r="DU100" s="117"/>
      <c r="DV100" s="117"/>
      <c r="DW100" s="117"/>
      <c r="DX100" s="133"/>
      <c r="DY100" s="117"/>
      <c r="DZ100" s="117"/>
      <c r="EA100" s="117"/>
      <c r="EB100" s="117"/>
      <c r="EC100" s="117"/>
      <c r="ED100" s="117"/>
      <c r="EE100" s="116"/>
      <c r="EF100" s="117"/>
      <c r="EG100" s="117"/>
      <c r="EH100" s="117">
        <v>45050</v>
      </c>
      <c r="EI100" s="117">
        <v>45050</v>
      </c>
      <c r="EJ100" s="117">
        <v>45050</v>
      </c>
      <c r="EK100" s="117">
        <v>45051</v>
      </c>
      <c r="EL100" s="116">
        <v>60</v>
      </c>
      <c r="EM100" s="117"/>
      <c r="EN100" s="122" t="s">
        <v>4483</v>
      </c>
      <c r="EO100" s="141"/>
      <c r="EP100" s="141"/>
      <c r="EQ100" s="141"/>
      <c r="ER100" s="141"/>
      <c r="ES100" s="141"/>
      <c r="ET100" s="141"/>
      <c r="EU100" s="141"/>
      <c r="EV100" s="117"/>
      <c r="EW100" s="117"/>
      <c r="EX100" s="117"/>
      <c r="EY100" s="117"/>
      <c r="EZ100" s="117"/>
      <c r="FA100" s="117"/>
      <c r="FB100" s="117"/>
      <c r="FC100" s="117"/>
      <c r="FD100" s="117"/>
      <c r="FE100" s="117"/>
      <c r="FF100" s="117"/>
      <c r="FG100" s="133"/>
      <c r="FH100" s="133"/>
      <c r="FI100" s="117"/>
      <c r="FJ100" s="142"/>
      <c r="FK100" s="142"/>
      <c r="FL100" s="143">
        <v>243347</v>
      </c>
      <c r="FM100" s="143">
        <v>243347</v>
      </c>
      <c r="FN100" s="139" t="s">
        <v>708</v>
      </c>
      <c r="FO100" s="142"/>
      <c r="FP100" s="142"/>
      <c r="FQ100" s="143">
        <v>243347</v>
      </c>
      <c r="FR100" s="143">
        <v>243347</v>
      </c>
      <c r="FS100" s="157" t="s">
        <v>729</v>
      </c>
    </row>
    <row r="101" spans="1:175" ht="20.100000000000001" customHeight="1" x14ac:dyDescent="0.5">
      <c r="A101" s="109">
        <v>100</v>
      </c>
      <c r="B101" s="109" t="s">
        <v>674</v>
      </c>
      <c r="C101" s="109">
        <v>100</v>
      </c>
      <c r="D101" s="110" t="s">
        <v>675</v>
      </c>
      <c r="E101" s="110" t="s">
        <v>676</v>
      </c>
      <c r="F101" s="110" t="s">
        <v>1561</v>
      </c>
      <c r="G101" s="111" t="s">
        <v>64</v>
      </c>
      <c r="H101" s="110" t="s">
        <v>1562</v>
      </c>
      <c r="I101" s="110" t="s">
        <v>1586</v>
      </c>
      <c r="J101" s="110"/>
      <c r="K101" s="111" t="s">
        <v>1587</v>
      </c>
      <c r="L101" s="111" t="s">
        <v>1564</v>
      </c>
      <c r="M101" s="111"/>
      <c r="N101" s="111" t="s">
        <v>1565</v>
      </c>
      <c r="O101" s="112" t="s">
        <v>1589</v>
      </c>
      <c r="P101" s="113">
        <v>14.930080781465501</v>
      </c>
      <c r="Q101" s="113">
        <v>99.997105631166505</v>
      </c>
      <c r="R101" s="111" t="s">
        <v>1590</v>
      </c>
      <c r="S101" s="114" t="s">
        <v>1591</v>
      </c>
      <c r="T101" s="115" t="s">
        <v>1592</v>
      </c>
      <c r="U101" s="115" t="s">
        <v>1593</v>
      </c>
      <c r="V101" s="115"/>
      <c r="W101" s="115"/>
      <c r="X101" s="115"/>
      <c r="Y101" s="115"/>
      <c r="Z101" s="181"/>
      <c r="AA101" s="181"/>
      <c r="AB101" s="115"/>
      <c r="AC101" s="211"/>
      <c r="AD101" s="166" t="s">
        <v>1313</v>
      </c>
      <c r="AE101" s="166" t="s">
        <v>1314</v>
      </c>
      <c r="AF101" s="117" t="s">
        <v>690</v>
      </c>
      <c r="AG101" s="132">
        <v>44963</v>
      </c>
      <c r="AH101" s="168" t="s">
        <v>691</v>
      </c>
      <c r="AI101" s="118" t="s">
        <v>692</v>
      </c>
      <c r="AJ101" s="145">
        <v>6</v>
      </c>
      <c r="AK101" s="146">
        <v>9</v>
      </c>
      <c r="AL101" s="146">
        <v>3.4</v>
      </c>
      <c r="AM101" s="146">
        <f>AJ101*AK101</f>
        <v>54</v>
      </c>
      <c r="AN101" s="147">
        <v>1</v>
      </c>
      <c r="AO101" s="147">
        <v>2</v>
      </c>
      <c r="AP101" s="240" t="s">
        <v>716</v>
      </c>
      <c r="AQ101" s="147" t="s">
        <v>848</v>
      </c>
      <c r="AR101" s="147">
        <v>3</v>
      </c>
      <c r="AS101" s="147"/>
      <c r="AT101" s="138">
        <v>44964</v>
      </c>
      <c r="AU101" s="294" t="s">
        <v>1572</v>
      </c>
      <c r="AV101" s="295" t="s">
        <v>696</v>
      </c>
      <c r="AW101" s="235"/>
      <c r="AX101" s="236"/>
      <c r="AY101" s="236"/>
      <c r="AZ101" s="236"/>
      <c r="BA101" s="297"/>
      <c r="BB101" s="236" t="s">
        <v>697</v>
      </c>
      <c r="BC101" s="236"/>
      <c r="BD101" s="235"/>
      <c r="BE101" s="235" t="s">
        <v>1594</v>
      </c>
      <c r="BF101" s="158">
        <v>1</v>
      </c>
      <c r="BG101" s="237" t="s">
        <v>699</v>
      </c>
      <c r="BH101" s="237" t="s">
        <v>700</v>
      </c>
      <c r="BI101" s="237" t="s">
        <v>701</v>
      </c>
      <c r="BJ101" s="238"/>
      <c r="BK101" s="238"/>
      <c r="BL101" s="153"/>
      <c r="BM101" s="154"/>
      <c r="BN101" s="111" t="s">
        <v>1589</v>
      </c>
      <c r="BO101" s="131" t="s">
        <v>1588</v>
      </c>
      <c r="BP101" s="131" t="s">
        <v>703</v>
      </c>
      <c r="BQ101" s="116" t="s">
        <v>704</v>
      </c>
      <c r="BR101" s="116" t="s">
        <v>705</v>
      </c>
      <c r="BS101" s="132">
        <v>44963</v>
      </c>
      <c r="BT101" s="133">
        <v>100</v>
      </c>
      <c r="BU101" s="132">
        <v>44963</v>
      </c>
      <c r="BV101" s="132"/>
      <c r="BW101" s="132"/>
      <c r="BX101" s="134"/>
      <c r="BY101" s="134"/>
      <c r="BZ101" s="134"/>
      <c r="CA101" s="132"/>
      <c r="CB101" s="135"/>
      <c r="CC101" s="132"/>
      <c r="CD101" s="132"/>
      <c r="CE101" s="136"/>
      <c r="CF101" s="136"/>
      <c r="CG101" s="136"/>
      <c r="CH101" s="135"/>
      <c r="CI101" s="129" t="s">
        <v>701</v>
      </c>
      <c r="CJ101" s="132">
        <v>44998</v>
      </c>
      <c r="CK101" s="132">
        <v>44998</v>
      </c>
      <c r="CL101" s="132"/>
      <c r="CM101" s="132">
        <v>45019</v>
      </c>
      <c r="CN101" s="133">
        <v>100</v>
      </c>
      <c r="CO101" s="132">
        <v>44998</v>
      </c>
      <c r="CP101" s="117"/>
      <c r="CQ101" s="137">
        <v>45041</v>
      </c>
      <c r="CR101" s="137">
        <v>45041</v>
      </c>
      <c r="CS101" s="117"/>
      <c r="CT101" s="137">
        <v>45041</v>
      </c>
      <c r="CU101" s="133">
        <v>100</v>
      </c>
      <c r="CV101" s="137">
        <v>45041</v>
      </c>
      <c r="CW101" s="117"/>
      <c r="CX101" s="236"/>
      <c r="CY101" s="236"/>
      <c r="CZ101" s="117">
        <v>45022</v>
      </c>
      <c r="DA101" s="117">
        <v>45022</v>
      </c>
      <c r="DC101" s="117">
        <v>45022</v>
      </c>
      <c r="DD101" s="133">
        <v>100</v>
      </c>
      <c r="DE101" s="117">
        <v>45022</v>
      </c>
      <c r="DF101" s="138"/>
      <c r="DG101" s="138">
        <v>45007</v>
      </c>
      <c r="DH101" s="139" t="s">
        <v>4446</v>
      </c>
      <c r="DI101" s="117">
        <v>45035</v>
      </c>
      <c r="DJ101" s="117">
        <v>45035</v>
      </c>
      <c r="DK101" s="117">
        <v>45035</v>
      </c>
      <c r="DL101" s="117">
        <v>45035</v>
      </c>
      <c r="DM101" s="117"/>
      <c r="DN101" s="117"/>
      <c r="DO101" s="117"/>
      <c r="DP101" s="117"/>
      <c r="DQ101" s="140"/>
      <c r="DR101" s="117"/>
      <c r="DS101" s="117"/>
      <c r="DT101" s="117"/>
      <c r="DU101" s="117"/>
      <c r="DV101" s="117"/>
      <c r="DW101" s="117"/>
      <c r="DX101" s="133"/>
      <c r="DY101" s="117"/>
      <c r="DZ101" s="117"/>
      <c r="EA101" s="117">
        <v>45042</v>
      </c>
      <c r="EB101" s="117">
        <v>45042</v>
      </c>
      <c r="EC101" s="117"/>
      <c r="ED101" s="117">
        <v>45042</v>
      </c>
      <c r="EE101" s="116">
        <v>100</v>
      </c>
      <c r="EF101" s="117">
        <v>45042</v>
      </c>
      <c r="EG101" s="117" t="s">
        <v>4465</v>
      </c>
      <c r="EH101" s="222">
        <v>45052</v>
      </c>
      <c r="EI101" s="222">
        <v>45052</v>
      </c>
      <c r="EJ101" s="222">
        <v>45052</v>
      </c>
      <c r="EK101" s="222">
        <v>45053</v>
      </c>
      <c r="EL101" s="116">
        <v>60</v>
      </c>
      <c r="EM101" s="117"/>
      <c r="EN101" s="122" t="s">
        <v>4448</v>
      </c>
      <c r="EO101" s="141"/>
      <c r="EP101" s="141"/>
      <c r="EQ101" s="141"/>
      <c r="ER101" s="141"/>
      <c r="ES101" s="141"/>
      <c r="ET101" s="141"/>
      <c r="EU101" s="141"/>
      <c r="EV101" s="117"/>
      <c r="EW101" s="117"/>
      <c r="EX101" s="117"/>
      <c r="EY101" s="117"/>
      <c r="EZ101" s="117"/>
      <c r="FA101" s="117"/>
      <c r="FB101" s="117"/>
      <c r="FC101" s="117"/>
      <c r="FD101" s="117"/>
      <c r="FE101" s="117"/>
      <c r="FF101" s="117"/>
      <c r="FG101" s="133"/>
      <c r="FH101" s="133"/>
      <c r="FI101" s="117"/>
      <c r="FJ101" s="142"/>
      <c r="FK101" s="142"/>
      <c r="FL101" s="143">
        <v>243350</v>
      </c>
      <c r="FM101" s="143">
        <v>243350</v>
      </c>
      <c r="FN101" s="139" t="s">
        <v>708</v>
      </c>
      <c r="FO101" s="142"/>
      <c r="FP101" s="142"/>
      <c r="FQ101" s="143">
        <v>243350</v>
      </c>
      <c r="FR101" s="143">
        <v>243350</v>
      </c>
      <c r="FS101" s="139" t="s">
        <v>708</v>
      </c>
    </row>
    <row r="102" spans="1:175" ht="20.100000000000001" customHeight="1" x14ac:dyDescent="0.5">
      <c r="A102" s="109">
        <v>101</v>
      </c>
      <c r="B102" s="109" t="s">
        <v>674</v>
      </c>
      <c r="C102" s="109">
        <v>101</v>
      </c>
      <c r="D102" s="110" t="s">
        <v>675</v>
      </c>
      <c r="E102" s="110" t="s">
        <v>676</v>
      </c>
      <c r="F102" s="110" t="s">
        <v>1561</v>
      </c>
      <c r="G102" s="111" t="s">
        <v>64</v>
      </c>
      <c r="H102" s="110" t="s">
        <v>1562</v>
      </c>
      <c r="I102" s="110" t="s">
        <v>1595</v>
      </c>
      <c r="J102" s="110"/>
      <c r="K102" s="111" t="s">
        <v>1596</v>
      </c>
      <c r="L102" s="111" t="s">
        <v>1576</v>
      </c>
      <c r="M102" s="111"/>
      <c r="N102" s="111" t="s">
        <v>1565</v>
      </c>
      <c r="O102" s="112" t="s">
        <v>1598</v>
      </c>
      <c r="P102" s="113">
        <v>15.049388647779899</v>
      </c>
      <c r="Q102" s="113">
        <v>100.012168799466</v>
      </c>
      <c r="R102" s="111" t="s">
        <v>1599</v>
      </c>
      <c r="S102" s="114" t="s">
        <v>1600</v>
      </c>
      <c r="T102" s="115" t="s">
        <v>1601</v>
      </c>
      <c r="U102" s="115" t="s">
        <v>1602</v>
      </c>
      <c r="V102" s="115"/>
      <c r="W102" s="115"/>
      <c r="X102" s="115"/>
      <c r="Y102" s="115"/>
      <c r="Z102" s="181"/>
      <c r="AA102" s="181"/>
      <c r="AB102" s="115"/>
      <c r="AC102" s="211"/>
      <c r="AD102" s="166" t="s">
        <v>1313</v>
      </c>
      <c r="AE102" s="166" t="s">
        <v>1314</v>
      </c>
      <c r="AF102" s="117" t="s">
        <v>690</v>
      </c>
      <c r="AG102" s="132">
        <v>44963</v>
      </c>
      <c r="AH102" s="168" t="s">
        <v>691</v>
      </c>
      <c r="AI102" s="118" t="s">
        <v>692</v>
      </c>
      <c r="AJ102" s="145">
        <v>8</v>
      </c>
      <c r="AK102" s="146">
        <v>8</v>
      </c>
      <c r="AL102" s="146">
        <v>3.4</v>
      </c>
      <c r="AM102" s="146">
        <v>64</v>
      </c>
      <c r="AN102" s="147">
        <v>2</v>
      </c>
      <c r="AO102" s="147">
        <v>2</v>
      </c>
      <c r="AP102" s="240"/>
      <c r="AQ102" s="147" t="s">
        <v>1368</v>
      </c>
      <c r="AR102" s="147">
        <v>3</v>
      </c>
      <c r="AS102" s="147"/>
      <c r="AT102" s="138">
        <v>44964</v>
      </c>
      <c r="AU102" s="294" t="s">
        <v>1603</v>
      </c>
      <c r="AV102" s="234"/>
      <c r="AW102" s="235"/>
      <c r="AX102" s="236"/>
      <c r="AY102" s="236"/>
      <c r="AZ102" s="236"/>
      <c r="BA102" s="236"/>
      <c r="BB102" s="236"/>
      <c r="BC102" s="236"/>
      <c r="BD102" s="235" t="s">
        <v>698</v>
      </c>
      <c r="BE102" s="235"/>
      <c r="BF102" s="235"/>
      <c r="BG102" s="237" t="s">
        <v>699</v>
      </c>
      <c r="BH102" s="237" t="s">
        <v>700</v>
      </c>
      <c r="BI102" s="237" t="s">
        <v>701</v>
      </c>
      <c r="BJ102" s="238"/>
      <c r="BK102" s="238"/>
      <c r="BL102" s="153"/>
      <c r="BM102" s="154"/>
      <c r="BN102" s="111" t="s">
        <v>1598</v>
      </c>
      <c r="BO102" s="131" t="s">
        <v>1597</v>
      </c>
      <c r="BP102" s="131" t="s">
        <v>703</v>
      </c>
      <c r="BQ102" s="116" t="s">
        <v>704</v>
      </c>
      <c r="BR102" s="116" t="s">
        <v>705</v>
      </c>
      <c r="BS102" s="132">
        <v>44963</v>
      </c>
      <c r="BT102" s="133">
        <v>100</v>
      </c>
      <c r="BU102" s="132">
        <v>44963</v>
      </c>
      <c r="BV102" s="132"/>
      <c r="BW102" s="132"/>
      <c r="BX102" s="134"/>
      <c r="BY102" s="134"/>
      <c r="BZ102" s="134"/>
      <c r="CA102" s="132"/>
      <c r="CB102" s="135"/>
      <c r="CC102" s="132"/>
      <c r="CD102" s="132"/>
      <c r="CE102" s="136"/>
      <c r="CF102" s="136"/>
      <c r="CG102" s="136"/>
      <c r="CH102" s="135"/>
      <c r="CI102" s="129" t="s">
        <v>701</v>
      </c>
      <c r="CJ102" s="117">
        <v>45025</v>
      </c>
      <c r="CK102" s="117">
        <v>45025</v>
      </c>
      <c r="CL102" s="117"/>
      <c r="CM102" s="117">
        <v>45025</v>
      </c>
      <c r="CN102" s="133">
        <v>100</v>
      </c>
      <c r="CO102" s="117">
        <v>45025</v>
      </c>
      <c r="CP102" s="117"/>
      <c r="CQ102" s="132">
        <v>45036</v>
      </c>
      <c r="CR102" s="132">
        <v>45036</v>
      </c>
      <c r="CS102" s="117"/>
      <c r="CT102" s="132">
        <v>45036</v>
      </c>
      <c r="CU102" s="133">
        <v>100</v>
      </c>
      <c r="CV102" s="132">
        <v>45036</v>
      </c>
      <c r="CW102" s="117"/>
      <c r="CX102" s="236"/>
      <c r="CY102" s="236"/>
      <c r="CZ102" s="117">
        <v>45025</v>
      </c>
      <c r="DA102" s="117">
        <v>45025</v>
      </c>
      <c r="DB102" s="117"/>
      <c r="DC102" s="117">
        <v>45025</v>
      </c>
      <c r="DD102" s="133">
        <v>100</v>
      </c>
      <c r="DE102" s="117">
        <v>45025</v>
      </c>
      <c r="DF102" s="138"/>
      <c r="DG102" s="138">
        <v>45023</v>
      </c>
      <c r="DH102" s="139" t="s">
        <v>4387</v>
      </c>
      <c r="DI102" s="117">
        <v>45041</v>
      </c>
      <c r="DJ102" s="117">
        <v>45041</v>
      </c>
      <c r="DK102" s="117">
        <v>45041</v>
      </c>
      <c r="DL102" s="117">
        <v>45041</v>
      </c>
      <c r="DM102" s="117"/>
      <c r="DN102" s="117"/>
      <c r="DO102" s="117"/>
      <c r="DP102" s="117"/>
      <c r="DQ102" s="140"/>
      <c r="DR102" s="117"/>
      <c r="DS102" s="117"/>
      <c r="DT102" s="117"/>
      <c r="DU102" s="117"/>
      <c r="DV102" s="117"/>
      <c r="DW102" s="117"/>
      <c r="DX102" s="133"/>
      <c r="DY102" s="117"/>
      <c r="DZ102" s="117"/>
      <c r="EA102" s="117"/>
      <c r="EB102" s="117"/>
      <c r="EC102" s="117"/>
      <c r="ED102" s="117"/>
      <c r="EE102" s="116"/>
      <c r="EF102" s="117"/>
      <c r="EG102" s="117"/>
      <c r="EH102" s="117">
        <v>45051</v>
      </c>
      <c r="EI102" s="117">
        <v>45051</v>
      </c>
      <c r="EJ102" s="117">
        <v>45051</v>
      </c>
      <c r="EK102" s="117">
        <v>45052</v>
      </c>
      <c r="EL102" s="116">
        <v>60</v>
      </c>
      <c r="EM102" s="117"/>
      <c r="EN102" s="122" t="s">
        <v>4484</v>
      </c>
      <c r="EO102" s="141"/>
      <c r="EP102" s="141"/>
      <c r="EQ102" s="141"/>
      <c r="ER102" s="141"/>
      <c r="ES102" s="141"/>
      <c r="ET102" s="141"/>
      <c r="EU102" s="141"/>
      <c r="EV102" s="117"/>
      <c r="EW102" s="117"/>
      <c r="EX102" s="117"/>
      <c r="EY102" s="117"/>
      <c r="EZ102" s="117"/>
      <c r="FA102" s="117"/>
      <c r="FB102" s="117"/>
      <c r="FC102" s="117"/>
      <c r="FD102" s="117"/>
      <c r="FE102" s="117"/>
      <c r="FF102" s="117"/>
      <c r="FG102" s="133"/>
      <c r="FH102" s="133"/>
      <c r="FI102" s="117"/>
      <c r="FJ102" s="142"/>
      <c r="FK102" s="142"/>
      <c r="FL102" s="143">
        <v>243347</v>
      </c>
      <c r="FM102" s="143">
        <v>243347</v>
      </c>
      <c r="FN102" s="139" t="s">
        <v>708</v>
      </c>
      <c r="FO102" s="142"/>
      <c r="FP102" s="142"/>
      <c r="FQ102" s="143">
        <v>243347</v>
      </c>
      <c r="FR102" s="143">
        <v>243347</v>
      </c>
      <c r="FS102" s="139" t="s">
        <v>708</v>
      </c>
    </row>
    <row r="103" spans="1:175" ht="20.100000000000001" customHeight="1" x14ac:dyDescent="0.5">
      <c r="A103" s="109">
        <v>102</v>
      </c>
      <c r="B103" s="109" t="s">
        <v>674</v>
      </c>
      <c r="C103" s="109">
        <v>102</v>
      </c>
      <c r="D103" s="110" t="s">
        <v>675</v>
      </c>
      <c r="E103" s="110" t="s">
        <v>676</v>
      </c>
      <c r="F103" s="110" t="s">
        <v>1561</v>
      </c>
      <c r="G103" s="111" t="s">
        <v>64</v>
      </c>
      <c r="H103" s="110" t="s">
        <v>1604</v>
      </c>
      <c r="I103" s="110" t="s">
        <v>1605</v>
      </c>
      <c r="J103" s="110"/>
      <c r="K103" s="111" t="s">
        <v>1606</v>
      </c>
      <c r="L103" s="111" t="s">
        <v>1564</v>
      </c>
      <c r="M103" s="111"/>
      <c r="N103" s="111" t="s">
        <v>1565</v>
      </c>
      <c r="O103" s="111" t="s">
        <v>1607</v>
      </c>
      <c r="P103" s="113">
        <v>14.977935617875399</v>
      </c>
      <c r="Q103" s="113">
        <v>99.806414561595304</v>
      </c>
      <c r="R103" s="114" t="s">
        <v>1608</v>
      </c>
      <c r="S103" s="114" t="s">
        <v>1609</v>
      </c>
      <c r="T103" s="115"/>
      <c r="U103" s="115"/>
      <c r="V103" s="115"/>
      <c r="W103" s="115"/>
      <c r="X103" s="115"/>
      <c r="Y103" s="115"/>
      <c r="Z103" s="181"/>
      <c r="AA103" s="181"/>
      <c r="AB103" s="115"/>
      <c r="AC103" s="211"/>
      <c r="AD103" s="166" t="s">
        <v>1313</v>
      </c>
      <c r="AE103" s="166" t="s">
        <v>1314</v>
      </c>
      <c r="AF103" s="117" t="s">
        <v>690</v>
      </c>
      <c r="AG103" s="132">
        <v>44964</v>
      </c>
      <c r="AH103" s="168" t="s">
        <v>691</v>
      </c>
      <c r="AI103" s="118" t="s">
        <v>692</v>
      </c>
      <c r="AJ103" s="145">
        <v>6</v>
      </c>
      <c r="AK103" s="146">
        <v>9</v>
      </c>
      <c r="AL103" s="146">
        <v>3.4</v>
      </c>
      <c r="AM103" s="146">
        <f>AJ103*AK103</f>
        <v>54</v>
      </c>
      <c r="AN103" s="147">
        <v>2</v>
      </c>
      <c r="AO103" s="147">
        <v>2</v>
      </c>
      <c r="AP103" s="240"/>
      <c r="AQ103" s="147" t="s">
        <v>848</v>
      </c>
      <c r="AR103" s="147">
        <v>3</v>
      </c>
      <c r="AS103" s="147"/>
      <c r="AT103" s="138">
        <v>44964</v>
      </c>
      <c r="AU103" s="294" t="s">
        <v>1572</v>
      </c>
      <c r="AV103" s="295" t="s">
        <v>696</v>
      </c>
      <c r="AW103" s="235"/>
      <c r="AX103" s="236"/>
      <c r="AY103" s="236" t="s">
        <v>1326</v>
      </c>
      <c r="AZ103" s="236"/>
      <c r="BA103" s="297"/>
      <c r="BB103" s="297"/>
      <c r="BC103" s="297"/>
      <c r="BD103" s="235" t="s">
        <v>698</v>
      </c>
      <c r="BE103" s="235"/>
      <c r="BF103" s="235"/>
      <c r="BG103" s="237" t="s">
        <v>699</v>
      </c>
      <c r="BH103" s="237" t="s">
        <v>700</v>
      </c>
      <c r="BI103" s="237" t="s">
        <v>701</v>
      </c>
      <c r="BJ103" s="238"/>
      <c r="BK103" s="298"/>
      <c r="BL103" s="153"/>
      <c r="BM103" s="154"/>
      <c r="BN103" s="111" t="s">
        <v>1607</v>
      </c>
      <c r="BO103" s="130" t="s">
        <v>1607</v>
      </c>
      <c r="BP103" s="130"/>
      <c r="BQ103" s="116" t="s">
        <v>704</v>
      </c>
      <c r="BR103" s="116" t="s">
        <v>705</v>
      </c>
      <c r="BS103" s="132">
        <v>44964</v>
      </c>
      <c r="BT103" s="133">
        <v>100</v>
      </c>
      <c r="BU103" s="132">
        <v>44964</v>
      </c>
      <c r="BV103" s="132"/>
      <c r="BW103" s="132"/>
      <c r="BX103" s="134"/>
      <c r="BY103" s="134"/>
      <c r="BZ103" s="134"/>
      <c r="CA103" s="132"/>
      <c r="CB103" s="135"/>
      <c r="CC103" s="132"/>
      <c r="CD103" s="132"/>
      <c r="CE103" s="136"/>
      <c r="CF103" s="136"/>
      <c r="CG103" s="136"/>
      <c r="CH103" s="135"/>
      <c r="CI103" s="129" t="s">
        <v>701</v>
      </c>
      <c r="CJ103" s="132">
        <v>44993</v>
      </c>
      <c r="CK103" s="132">
        <v>44993</v>
      </c>
      <c r="CL103" s="132"/>
      <c r="CM103" s="132">
        <v>45019</v>
      </c>
      <c r="CN103" s="133">
        <v>100</v>
      </c>
      <c r="CO103" s="132">
        <v>44993</v>
      </c>
      <c r="CP103" s="132" t="s">
        <v>1610</v>
      </c>
      <c r="CQ103" s="137" t="s">
        <v>706</v>
      </c>
      <c r="CR103" s="132">
        <v>45041</v>
      </c>
      <c r="CS103" s="117"/>
      <c r="CT103" s="132">
        <v>45041</v>
      </c>
      <c r="CU103" s="133">
        <v>100</v>
      </c>
      <c r="CV103" s="132">
        <v>45041</v>
      </c>
      <c r="CW103" s="117"/>
      <c r="CX103" s="236"/>
      <c r="CY103" s="236" t="s">
        <v>1326</v>
      </c>
      <c r="CZ103" s="117">
        <v>45024</v>
      </c>
      <c r="DA103" s="117">
        <v>45024</v>
      </c>
      <c r="DB103" s="117"/>
      <c r="DC103" s="117">
        <v>45024</v>
      </c>
      <c r="DD103" s="133">
        <v>100</v>
      </c>
      <c r="DE103" s="117">
        <v>45024</v>
      </c>
      <c r="DF103" s="138"/>
      <c r="DG103" s="138">
        <v>45007</v>
      </c>
      <c r="DH103" s="139" t="s">
        <v>4446</v>
      </c>
      <c r="DI103" s="117">
        <v>45028</v>
      </c>
      <c r="DJ103" s="117">
        <v>45028</v>
      </c>
      <c r="DK103" s="117">
        <v>45028</v>
      </c>
      <c r="DL103" s="117">
        <v>45028</v>
      </c>
      <c r="DM103" s="117"/>
      <c r="DN103" s="117"/>
      <c r="DO103" s="117"/>
      <c r="DP103" s="117"/>
      <c r="DQ103" s="140"/>
      <c r="DR103" s="117"/>
      <c r="DS103" s="117"/>
      <c r="DT103" s="117"/>
      <c r="DU103" s="117"/>
      <c r="DV103" s="117"/>
      <c r="DW103" s="117"/>
      <c r="DX103" s="133"/>
      <c r="DY103" s="117"/>
      <c r="DZ103" s="117"/>
      <c r="EA103" s="117">
        <v>45042</v>
      </c>
      <c r="EB103" s="117">
        <v>45042</v>
      </c>
      <c r="EC103" s="117"/>
      <c r="ED103" s="117">
        <v>45042</v>
      </c>
      <c r="EE103" s="116">
        <v>100</v>
      </c>
      <c r="EF103" s="117">
        <v>45042</v>
      </c>
      <c r="EG103" s="117" t="s">
        <v>1044</v>
      </c>
      <c r="EH103" s="117">
        <v>45042</v>
      </c>
      <c r="EI103" s="117">
        <v>45042</v>
      </c>
      <c r="EJ103" s="117"/>
      <c r="EK103" s="117">
        <v>45042</v>
      </c>
      <c r="EL103" s="116">
        <v>100</v>
      </c>
      <c r="EM103" s="117">
        <v>45042</v>
      </c>
      <c r="EN103" s="122" t="s">
        <v>1044</v>
      </c>
      <c r="EO103" s="141"/>
      <c r="EP103" s="141"/>
      <c r="EQ103" s="141"/>
      <c r="ER103" s="141"/>
      <c r="ES103" s="141"/>
      <c r="ET103" s="141"/>
      <c r="EU103" s="141"/>
      <c r="EV103" s="117"/>
      <c r="EW103" s="117"/>
      <c r="EX103" s="117"/>
      <c r="EY103" s="117"/>
      <c r="EZ103" s="117"/>
      <c r="FA103" s="117"/>
      <c r="FB103" s="117"/>
      <c r="FC103" s="117"/>
      <c r="FD103" s="117"/>
      <c r="FE103" s="117"/>
      <c r="FF103" s="117"/>
      <c r="FG103" s="133"/>
      <c r="FH103" s="133"/>
      <c r="FI103" s="117"/>
      <c r="FJ103" s="142"/>
      <c r="FK103" s="142"/>
      <c r="FL103" s="143">
        <v>243341</v>
      </c>
      <c r="FM103" s="143">
        <v>243341</v>
      </c>
      <c r="FN103" s="139" t="s">
        <v>708</v>
      </c>
      <c r="FO103" s="142"/>
      <c r="FP103" s="142"/>
      <c r="FQ103" s="143">
        <v>243341</v>
      </c>
      <c r="FR103" s="143">
        <v>243341</v>
      </c>
      <c r="FS103" s="139" t="s">
        <v>708</v>
      </c>
    </row>
    <row r="104" spans="1:175" ht="20.100000000000001" customHeight="1" x14ac:dyDescent="0.5">
      <c r="A104" s="109">
        <v>103</v>
      </c>
      <c r="B104" s="109" t="s">
        <v>674</v>
      </c>
      <c r="C104" s="109">
        <v>103</v>
      </c>
      <c r="D104" s="110" t="s">
        <v>675</v>
      </c>
      <c r="E104" s="110" t="s">
        <v>676</v>
      </c>
      <c r="F104" s="110" t="s">
        <v>1561</v>
      </c>
      <c r="G104" s="111" t="s">
        <v>64</v>
      </c>
      <c r="H104" s="110" t="s">
        <v>1562</v>
      </c>
      <c r="I104" s="110" t="s">
        <v>1611</v>
      </c>
      <c r="J104" s="110"/>
      <c r="K104" s="111" t="s">
        <v>1612</v>
      </c>
      <c r="L104" s="111" t="s">
        <v>1564</v>
      </c>
      <c r="M104" s="111"/>
      <c r="N104" s="111" t="s">
        <v>1565</v>
      </c>
      <c r="O104" s="111" t="s">
        <v>1614</v>
      </c>
      <c r="P104" s="113">
        <v>15.1144328769553</v>
      </c>
      <c r="Q104" s="113">
        <v>99.980358060298599</v>
      </c>
      <c r="R104" s="114" t="s">
        <v>1615</v>
      </c>
      <c r="S104" s="114" t="s">
        <v>1616</v>
      </c>
      <c r="T104" s="115" t="s">
        <v>1617</v>
      </c>
      <c r="U104" s="115" t="s">
        <v>1618</v>
      </c>
      <c r="V104" s="115"/>
      <c r="W104" s="115"/>
      <c r="X104" s="115"/>
      <c r="Y104" s="115"/>
      <c r="Z104" s="181"/>
      <c r="AA104" s="181"/>
      <c r="AB104" s="115"/>
      <c r="AC104" s="211"/>
      <c r="AD104" s="166" t="s">
        <v>1313</v>
      </c>
      <c r="AE104" s="166" t="s">
        <v>1314</v>
      </c>
      <c r="AF104" s="117" t="s">
        <v>690</v>
      </c>
      <c r="AG104" s="132">
        <v>44963</v>
      </c>
      <c r="AH104" s="168" t="s">
        <v>691</v>
      </c>
      <c r="AI104" s="118" t="s">
        <v>692</v>
      </c>
      <c r="AJ104" s="145">
        <v>6</v>
      </c>
      <c r="AK104" s="146">
        <v>9</v>
      </c>
      <c r="AL104" s="146">
        <v>3.4</v>
      </c>
      <c r="AM104" s="146">
        <f>AJ104*AK104</f>
        <v>54</v>
      </c>
      <c r="AN104" s="147">
        <v>2</v>
      </c>
      <c r="AO104" s="147">
        <v>2</v>
      </c>
      <c r="AP104" s="240" t="s">
        <v>1619</v>
      </c>
      <c r="AQ104" s="147" t="s">
        <v>752</v>
      </c>
      <c r="AR104" s="147">
        <v>1</v>
      </c>
      <c r="AS104" s="147"/>
      <c r="AT104" s="138">
        <v>44964</v>
      </c>
      <c r="AU104" s="294" t="s">
        <v>1620</v>
      </c>
      <c r="AV104" s="295" t="s">
        <v>1621</v>
      </c>
      <c r="AW104" s="296" t="s">
        <v>1584</v>
      </c>
      <c r="AX104" s="236"/>
      <c r="AY104" s="236" t="s">
        <v>1326</v>
      </c>
      <c r="AZ104" s="236"/>
      <c r="BA104" s="297"/>
      <c r="BB104" s="297"/>
      <c r="BC104" s="297"/>
      <c r="BD104" s="296" t="s">
        <v>698</v>
      </c>
      <c r="BE104" s="235"/>
      <c r="BF104" s="235"/>
      <c r="BG104" s="237" t="s">
        <v>699</v>
      </c>
      <c r="BH104" s="262" t="s">
        <v>754</v>
      </c>
      <c r="BI104" s="237" t="s">
        <v>701</v>
      </c>
      <c r="BJ104" s="238"/>
      <c r="BK104" s="298"/>
      <c r="BL104" s="153"/>
      <c r="BM104" s="154"/>
      <c r="BN104" s="111" t="s">
        <v>1614</v>
      </c>
      <c r="BO104" s="131" t="s">
        <v>1613</v>
      </c>
      <c r="BP104" s="131" t="s">
        <v>703</v>
      </c>
      <c r="BQ104" s="116" t="s">
        <v>704</v>
      </c>
      <c r="BR104" s="116" t="s">
        <v>705</v>
      </c>
      <c r="BS104" s="132">
        <v>44963</v>
      </c>
      <c r="BT104" s="133">
        <v>100</v>
      </c>
      <c r="BU104" s="132">
        <v>44963</v>
      </c>
      <c r="BV104" s="132"/>
      <c r="BW104" s="132"/>
      <c r="BX104" s="134"/>
      <c r="BY104" s="134"/>
      <c r="BZ104" s="134"/>
      <c r="CA104" s="132"/>
      <c r="CB104" s="135"/>
      <c r="CC104" s="132"/>
      <c r="CD104" s="132"/>
      <c r="CE104" s="136"/>
      <c r="CF104" s="136"/>
      <c r="CG104" s="136"/>
      <c r="CH104" s="135"/>
      <c r="CI104" s="129" t="s">
        <v>701</v>
      </c>
      <c r="CJ104" s="132">
        <v>44998</v>
      </c>
      <c r="CK104" s="132">
        <v>44998</v>
      </c>
      <c r="CL104" s="132"/>
      <c r="CM104" s="132">
        <v>45019</v>
      </c>
      <c r="CN104" s="133">
        <v>100</v>
      </c>
      <c r="CO104" s="132">
        <v>44998</v>
      </c>
      <c r="CP104" s="117"/>
      <c r="CQ104" s="164">
        <v>45038</v>
      </c>
      <c r="CR104" s="164">
        <v>45038</v>
      </c>
      <c r="CS104" s="164"/>
      <c r="CT104" s="164">
        <v>45038</v>
      </c>
      <c r="CU104" s="165">
        <v>100</v>
      </c>
      <c r="CV104" s="164">
        <v>45038</v>
      </c>
      <c r="CW104" s="117"/>
      <c r="CX104" s="236"/>
      <c r="CY104" s="236" t="s">
        <v>1326</v>
      </c>
      <c r="CZ104" s="117">
        <v>45016</v>
      </c>
      <c r="DA104" s="117">
        <v>45016</v>
      </c>
      <c r="DB104" s="117"/>
      <c r="DC104" s="117">
        <v>45016</v>
      </c>
      <c r="DD104" s="133">
        <v>100</v>
      </c>
      <c r="DE104" s="117">
        <v>45016</v>
      </c>
      <c r="DF104" s="138"/>
      <c r="DG104" s="138">
        <v>45007</v>
      </c>
      <c r="DH104" s="139" t="s">
        <v>4446</v>
      </c>
      <c r="DI104" s="117">
        <v>45036</v>
      </c>
      <c r="DJ104" s="117">
        <v>45036</v>
      </c>
      <c r="DK104" s="117">
        <v>45036</v>
      </c>
      <c r="DL104" s="117">
        <v>45036</v>
      </c>
      <c r="DM104" s="117"/>
      <c r="DN104" s="117"/>
      <c r="DO104" s="117"/>
      <c r="DP104" s="117"/>
      <c r="DQ104" s="140"/>
      <c r="DR104" s="117"/>
      <c r="DS104" s="117"/>
      <c r="DT104" s="117"/>
      <c r="DU104" s="117"/>
      <c r="DV104" s="117"/>
      <c r="DW104" s="117"/>
      <c r="DX104" s="133"/>
      <c r="DY104" s="117"/>
      <c r="DZ104" s="117"/>
      <c r="EA104" s="117">
        <v>45041</v>
      </c>
      <c r="EB104" s="117">
        <v>45041</v>
      </c>
      <c r="EC104" s="117"/>
      <c r="ED104" s="117">
        <v>45041</v>
      </c>
      <c r="EE104" s="116">
        <v>100</v>
      </c>
      <c r="EF104" s="117">
        <v>45041</v>
      </c>
      <c r="EG104" s="117" t="s">
        <v>4485</v>
      </c>
      <c r="EH104" s="117">
        <v>45049</v>
      </c>
      <c r="EI104" s="117">
        <v>45049</v>
      </c>
      <c r="EJ104" s="117">
        <v>45049</v>
      </c>
      <c r="EK104" s="117">
        <v>45050</v>
      </c>
      <c r="EL104" s="116">
        <v>60</v>
      </c>
      <c r="EM104" s="117"/>
      <c r="EN104" s="122" t="s">
        <v>4486</v>
      </c>
      <c r="EO104" s="141"/>
      <c r="EP104" s="141"/>
      <c r="EQ104" s="141"/>
      <c r="ER104" s="141"/>
      <c r="ES104" s="141"/>
      <c r="ET104" s="141"/>
      <c r="EU104" s="141"/>
      <c r="EV104" s="117"/>
      <c r="EW104" s="117"/>
      <c r="EX104" s="117"/>
      <c r="EY104" s="117"/>
      <c r="EZ104" s="117"/>
      <c r="FA104" s="117"/>
      <c r="FB104" s="117"/>
      <c r="FC104" s="117"/>
      <c r="FD104" s="117"/>
      <c r="FE104" s="117"/>
      <c r="FF104" s="117"/>
      <c r="FG104" s="133"/>
      <c r="FH104" s="133"/>
      <c r="FI104" s="117"/>
      <c r="FJ104" s="142"/>
      <c r="FK104" s="142"/>
      <c r="FL104" s="143">
        <v>243347</v>
      </c>
      <c r="FM104" s="143">
        <v>243347</v>
      </c>
      <c r="FN104" s="139" t="s">
        <v>708</v>
      </c>
      <c r="FO104" s="142"/>
      <c r="FP104" s="142"/>
      <c r="FQ104" s="143">
        <v>243347</v>
      </c>
      <c r="FR104" s="143">
        <v>243347</v>
      </c>
      <c r="FS104" s="139" t="s">
        <v>708</v>
      </c>
    </row>
    <row r="105" spans="1:175" s="208" customFormat="1" ht="20.100000000000001" customHeight="1" x14ac:dyDescent="0.5">
      <c r="A105" s="110">
        <v>104</v>
      </c>
      <c r="B105" s="110" t="s">
        <v>674</v>
      </c>
      <c r="C105" s="110">
        <v>104</v>
      </c>
      <c r="D105" s="110" t="s">
        <v>675</v>
      </c>
      <c r="E105" s="110" t="s">
        <v>676</v>
      </c>
      <c r="F105" s="110" t="s">
        <v>1561</v>
      </c>
      <c r="G105" s="111" t="s">
        <v>64</v>
      </c>
      <c r="H105" s="110" t="s">
        <v>1562</v>
      </c>
      <c r="I105" s="110" t="s">
        <v>1562</v>
      </c>
      <c r="J105" s="110"/>
      <c r="K105" s="111" t="s">
        <v>1622</v>
      </c>
      <c r="L105" s="111" t="s">
        <v>1576</v>
      </c>
      <c r="M105" s="111"/>
      <c r="N105" s="111" t="s">
        <v>1565</v>
      </c>
      <c r="O105" s="111" t="s">
        <v>1623</v>
      </c>
      <c r="P105" s="113">
        <v>14.981636853717999</v>
      </c>
      <c r="Q105" s="113">
        <v>100.00556179647999</v>
      </c>
      <c r="R105" s="114" t="s">
        <v>1624</v>
      </c>
      <c r="S105" s="114" t="s">
        <v>1625</v>
      </c>
      <c r="T105" s="115" t="s">
        <v>1626</v>
      </c>
      <c r="U105" s="115" t="s">
        <v>1627</v>
      </c>
      <c r="V105" s="115"/>
      <c r="W105" s="239" t="s">
        <v>1628</v>
      </c>
      <c r="X105" s="239"/>
      <c r="Y105" s="115"/>
      <c r="Z105" s="181"/>
      <c r="AA105" s="181"/>
      <c r="AB105" s="239"/>
      <c r="AC105" s="211"/>
      <c r="AD105" s="167" t="s">
        <v>1313</v>
      </c>
      <c r="AE105" s="167" t="s">
        <v>1314</v>
      </c>
      <c r="AF105" s="299" t="s">
        <v>1629</v>
      </c>
      <c r="AG105" s="200">
        <v>44988</v>
      </c>
      <c r="AH105" s="300" t="s">
        <v>691</v>
      </c>
      <c r="AI105" s="300" t="s">
        <v>692</v>
      </c>
      <c r="AJ105" s="145"/>
      <c r="AK105" s="146"/>
      <c r="AL105" s="146"/>
      <c r="AM105" s="146"/>
      <c r="AN105" s="147"/>
      <c r="AO105" s="147"/>
      <c r="AP105" s="240"/>
      <c r="AQ105" s="301"/>
      <c r="AR105" s="301"/>
      <c r="AS105" s="147"/>
      <c r="AT105" s="138">
        <v>44964</v>
      </c>
      <c r="AU105" s="294" t="s">
        <v>1630</v>
      </c>
      <c r="AV105" s="295"/>
      <c r="AW105" s="235"/>
      <c r="AX105" s="236"/>
      <c r="AY105" s="236"/>
      <c r="AZ105" s="236"/>
      <c r="BA105" s="236"/>
      <c r="BB105" s="236"/>
      <c r="BC105" s="236"/>
      <c r="BD105" s="235"/>
      <c r="BE105" s="235"/>
      <c r="BF105" s="235"/>
      <c r="BG105" s="302"/>
      <c r="BH105" s="302"/>
      <c r="BI105" s="237"/>
      <c r="BJ105" s="238"/>
      <c r="BK105" s="238"/>
      <c r="BL105" s="153"/>
      <c r="BM105" s="154"/>
      <c r="BN105" s="111" t="s">
        <v>1623</v>
      </c>
      <c r="BO105" s="130" t="s">
        <v>1623</v>
      </c>
      <c r="BP105" s="130"/>
      <c r="BQ105" s="116" t="s">
        <v>704</v>
      </c>
      <c r="BR105" s="116" t="s">
        <v>705</v>
      </c>
      <c r="BS105" s="132">
        <v>44988</v>
      </c>
      <c r="BT105" s="133">
        <v>100</v>
      </c>
      <c r="BU105" s="132">
        <v>44988</v>
      </c>
      <c r="BV105" s="132"/>
      <c r="BW105" s="132"/>
      <c r="BX105" s="134"/>
      <c r="BY105" s="134"/>
      <c r="BZ105" s="134"/>
      <c r="CA105" s="132"/>
      <c r="CB105" s="135"/>
      <c r="CC105" s="132"/>
      <c r="CD105" s="132"/>
      <c r="CE105" s="136"/>
      <c r="CF105" s="136"/>
      <c r="CG105" s="136"/>
      <c r="CH105" s="135"/>
      <c r="CI105" s="129" t="s">
        <v>701</v>
      </c>
      <c r="CJ105" s="132">
        <v>45023</v>
      </c>
      <c r="CK105" s="132">
        <v>45023</v>
      </c>
      <c r="CL105" s="132"/>
      <c r="CM105" s="132">
        <v>45023</v>
      </c>
      <c r="CN105" s="133">
        <v>100</v>
      </c>
      <c r="CO105" s="132">
        <v>45023</v>
      </c>
      <c r="CP105" s="117"/>
      <c r="CQ105" s="137" t="s">
        <v>4382</v>
      </c>
      <c r="CR105" s="132"/>
      <c r="CS105" s="117"/>
      <c r="CT105" s="132"/>
      <c r="CU105" s="133"/>
      <c r="CV105" s="137" t="s">
        <v>4382</v>
      </c>
      <c r="CW105" s="117"/>
      <c r="CX105" s="236"/>
      <c r="CY105" s="236"/>
      <c r="CZ105" s="117">
        <v>45023</v>
      </c>
      <c r="DA105" s="117">
        <v>45023</v>
      </c>
      <c r="DB105" s="117"/>
      <c r="DC105" s="117">
        <v>45024</v>
      </c>
      <c r="DD105" s="133">
        <v>100</v>
      </c>
      <c r="DE105" s="117">
        <v>45024</v>
      </c>
      <c r="DF105" s="138"/>
      <c r="DG105" s="138">
        <v>45023</v>
      </c>
      <c r="DH105" s="139" t="s">
        <v>4387</v>
      </c>
      <c r="DI105" s="117">
        <v>45041</v>
      </c>
      <c r="DJ105" s="117">
        <v>45041</v>
      </c>
      <c r="DK105" s="117">
        <v>45041</v>
      </c>
      <c r="DL105" s="117">
        <v>45041</v>
      </c>
      <c r="DM105" s="117"/>
      <c r="DN105" s="117"/>
      <c r="DO105" s="117"/>
      <c r="DP105" s="117"/>
      <c r="DQ105" s="140"/>
      <c r="DR105" s="117"/>
      <c r="DS105" s="117"/>
      <c r="DT105" s="117"/>
      <c r="DU105" s="117"/>
      <c r="DV105" s="117"/>
      <c r="DW105" s="117"/>
      <c r="DX105" s="133"/>
      <c r="DY105" s="117"/>
      <c r="DZ105" s="117"/>
      <c r="EA105" s="117"/>
      <c r="EB105" s="117"/>
      <c r="EC105" s="117"/>
      <c r="ED105" s="117"/>
      <c r="EE105" s="116"/>
      <c r="EF105" s="117"/>
      <c r="EG105" s="117"/>
      <c r="EH105" s="222">
        <v>45052</v>
      </c>
      <c r="EI105" s="222">
        <v>45052</v>
      </c>
      <c r="EJ105" s="222">
        <v>45052</v>
      </c>
      <c r="EK105" s="222">
        <v>45053</v>
      </c>
      <c r="EL105" s="116">
        <v>60</v>
      </c>
      <c r="EM105" s="117"/>
      <c r="EN105" s="122" t="s">
        <v>4448</v>
      </c>
      <c r="EO105" s="141"/>
      <c r="EP105" s="141"/>
      <c r="EQ105" s="141"/>
      <c r="ER105" s="141"/>
      <c r="ES105" s="141"/>
      <c r="ET105" s="141"/>
      <c r="EU105" s="141"/>
      <c r="EV105" s="117"/>
      <c r="EW105" s="117"/>
      <c r="EX105" s="117"/>
      <c r="EY105" s="117"/>
      <c r="EZ105" s="117"/>
      <c r="FA105" s="117"/>
      <c r="FB105" s="117"/>
      <c r="FC105" s="117"/>
      <c r="FD105" s="117"/>
      <c r="FE105" s="117"/>
      <c r="FF105" s="117"/>
      <c r="FG105" s="133"/>
      <c r="FH105" s="133"/>
      <c r="FI105" s="117"/>
      <c r="FJ105" s="189"/>
      <c r="FK105" s="189"/>
      <c r="FL105" s="143"/>
      <c r="FM105" s="143"/>
      <c r="FN105" s="139"/>
      <c r="FO105" s="189"/>
      <c r="FP105" s="189"/>
      <c r="FQ105" s="143"/>
      <c r="FR105" s="143"/>
      <c r="FS105" s="139"/>
    </row>
    <row r="106" spans="1:175" ht="20.100000000000001" customHeight="1" x14ac:dyDescent="0.5">
      <c r="A106" s="109">
        <v>105</v>
      </c>
      <c r="B106" s="109" t="s">
        <v>674</v>
      </c>
      <c r="C106" s="109">
        <v>105</v>
      </c>
      <c r="D106" s="110" t="s">
        <v>675</v>
      </c>
      <c r="E106" s="110" t="s">
        <v>676</v>
      </c>
      <c r="F106" s="110" t="s">
        <v>1561</v>
      </c>
      <c r="G106" s="111" t="s">
        <v>64</v>
      </c>
      <c r="H106" s="110" t="s">
        <v>1631</v>
      </c>
      <c r="I106" s="110" t="s">
        <v>1632</v>
      </c>
      <c r="J106" s="110"/>
      <c r="K106" s="111" t="s">
        <v>1633</v>
      </c>
      <c r="L106" s="111" t="s">
        <v>1564</v>
      </c>
      <c r="M106" s="111"/>
      <c r="N106" s="111" t="s">
        <v>1565</v>
      </c>
      <c r="O106" s="111" t="s">
        <v>1634</v>
      </c>
      <c r="P106" s="113">
        <v>15.2744395890654</v>
      </c>
      <c r="Q106" s="113">
        <v>99.778763438812902</v>
      </c>
      <c r="R106" s="278" t="s">
        <v>1635</v>
      </c>
      <c r="S106" s="128" t="s">
        <v>1636</v>
      </c>
      <c r="T106" s="115"/>
      <c r="U106" s="115"/>
      <c r="V106" s="115"/>
      <c r="W106" s="303" t="s">
        <v>1637</v>
      </c>
      <c r="X106" s="303"/>
      <c r="Y106" s="115"/>
      <c r="Z106" s="181"/>
      <c r="AA106" s="181"/>
      <c r="AB106" s="303"/>
      <c r="AC106" s="211"/>
      <c r="AD106" s="166" t="s">
        <v>1313</v>
      </c>
      <c r="AE106" s="166" t="s">
        <v>1314</v>
      </c>
      <c r="AF106" s="117" t="s">
        <v>690</v>
      </c>
      <c r="AG106" s="132">
        <v>44964</v>
      </c>
      <c r="AH106" s="118" t="s">
        <v>691</v>
      </c>
      <c r="AI106" s="118" t="s">
        <v>692</v>
      </c>
      <c r="AJ106" s="145">
        <v>6</v>
      </c>
      <c r="AK106" s="146">
        <v>9</v>
      </c>
      <c r="AL106" s="146">
        <v>3.2</v>
      </c>
      <c r="AM106" s="146">
        <f>AJ106*AK106</f>
        <v>54</v>
      </c>
      <c r="AN106" s="147">
        <v>1</v>
      </c>
      <c r="AO106" s="147">
        <v>1</v>
      </c>
      <c r="AP106" s="240"/>
      <c r="AQ106" s="301"/>
      <c r="AR106" s="147">
        <v>1</v>
      </c>
      <c r="AS106" s="147"/>
      <c r="AT106" s="138">
        <v>44964</v>
      </c>
      <c r="AU106" s="294" t="s">
        <v>1638</v>
      </c>
      <c r="AV106" s="295" t="s">
        <v>696</v>
      </c>
      <c r="AW106" s="235"/>
      <c r="AX106" s="236"/>
      <c r="AY106" s="236"/>
      <c r="AZ106" s="236"/>
      <c r="BA106" s="297"/>
      <c r="BB106" s="297"/>
      <c r="BC106" s="297"/>
      <c r="BD106" s="296" t="s">
        <v>698</v>
      </c>
      <c r="BE106" s="235"/>
      <c r="BF106" s="235"/>
      <c r="BG106" s="237" t="s">
        <v>699</v>
      </c>
      <c r="BH106" s="302"/>
      <c r="BI106" s="237" t="s">
        <v>701</v>
      </c>
      <c r="BJ106" s="238"/>
      <c r="BK106" s="298"/>
      <c r="BL106" s="153"/>
      <c r="BM106" s="154"/>
      <c r="BN106" s="111" t="s">
        <v>1634</v>
      </c>
      <c r="BO106" s="130" t="s">
        <v>1634</v>
      </c>
      <c r="BP106" s="130"/>
      <c r="BQ106" s="116" t="s">
        <v>704</v>
      </c>
      <c r="BR106" s="116" t="s">
        <v>1143</v>
      </c>
      <c r="BS106" s="132">
        <v>44964</v>
      </c>
      <c r="BT106" s="133">
        <v>100</v>
      </c>
      <c r="BU106" s="132">
        <v>44964</v>
      </c>
      <c r="BV106" s="132"/>
      <c r="BW106" s="132"/>
      <c r="BX106" s="134"/>
      <c r="BY106" s="134"/>
      <c r="BZ106" s="134"/>
      <c r="CA106" s="132"/>
      <c r="CB106" s="135"/>
      <c r="CC106" s="132"/>
      <c r="CD106" s="132"/>
      <c r="CE106" s="136"/>
      <c r="CF106" s="136"/>
      <c r="CG106" s="136"/>
      <c r="CH106" s="135"/>
      <c r="CI106" s="129" t="s">
        <v>701</v>
      </c>
      <c r="CJ106" s="117">
        <v>45030</v>
      </c>
      <c r="CK106" s="117">
        <v>45030</v>
      </c>
      <c r="CL106" s="132"/>
      <c r="CM106" s="117">
        <v>45030</v>
      </c>
      <c r="CN106" s="133">
        <v>100</v>
      </c>
      <c r="CO106" s="117">
        <v>45030</v>
      </c>
      <c r="CP106" s="117"/>
      <c r="CQ106" s="137" t="s">
        <v>4382</v>
      </c>
      <c r="CR106" s="132"/>
      <c r="CS106" s="117"/>
      <c r="CT106" s="132"/>
      <c r="CU106" s="133"/>
      <c r="CV106" s="137" t="s">
        <v>4382</v>
      </c>
      <c r="CW106" s="117"/>
      <c r="CX106" s="236"/>
      <c r="CY106" s="236"/>
      <c r="CZ106" s="117">
        <v>45030</v>
      </c>
      <c r="DA106" s="117">
        <v>45030</v>
      </c>
      <c r="DB106" s="117"/>
      <c r="DC106" s="117">
        <v>45030</v>
      </c>
      <c r="DD106" s="133">
        <v>100</v>
      </c>
      <c r="DE106" s="117">
        <v>45030</v>
      </c>
      <c r="DF106" s="138"/>
      <c r="DG106" s="138">
        <v>45007</v>
      </c>
      <c r="DH106" s="139" t="s">
        <v>4446</v>
      </c>
      <c r="DI106" s="117">
        <v>45035</v>
      </c>
      <c r="DJ106" s="117">
        <v>45035</v>
      </c>
      <c r="DK106" s="117">
        <v>45035</v>
      </c>
      <c r="DL106" s="117">
        <v>45035</v>
      </c>
      <c r="DM106" s="117"/>
      <c r="DN106" s="117"/>
      <c r="DO106" s="117"/>
      <c r="DP106" s="117"/>
      <c r="DQ106" s="140"/>
      <c r="DR106" s="117"/>
      <c r="DS106" s="117"/>
      <c r="DT106" s="117"/>
      <c r="DU106" s="117"/>
      <c r="DV106" s="117"/>
      <c r="DW106" s="117"/>
      <c r="DX106" s="133"/>
      <c r="DY106" s="117"/>
      <c r="DZ106" s="117"/>
      <c r="EA106" s="117">
        <v>45041</v>
      </c>
      <c r="EB106" s="117">
        <v>45041</v>
      </c>
      <c r="EC106" s="117"/>
      <c r="ED106" s="117">
        <v>45041</v>
      </c>
      <c r="EE106" s="116">
        <v>100</v>
      </c>
      <c r="EF106" s="117">
        <v>45041</v>
      </c>
      <c r="EG106" s="117" t="s">
        <v>4485</v>
      </c>
      <c r="EH106" s="117">
        <v>45051</v>
      </c>
      <c r="EI106" s="117">
        <v>45051</v>
      </c>
      <c r="EJ106" s="117">
        <v>45051</v>
      </c>
      <c r="EK106" s="117">
        <v>45052</v>
      </c>
      <c r="EL106" s="116">
        <v>60</v>
      </c>
      <c r="EM106" s="117"/>
      <c r="EN106" s="122" t="s">
        <v>4487</v>
      </c>
      <c r="EO106" s="141"/>
      <c r="EP106" s="141"/>
      <c r="EQ106" s="141"/>
      <c r="ER106" s="141"/>
      <c r="ES106" s="141"/>
      <c r="ET106" s="141"/>
      <c r="EU106" s="141"/>
      <c r="EV106" s="117"/>
      <c r="EW106" s="117"/>
      <c r="EX106" s="117"/>
      <c r="EY106" s="117"/>
      <c r="EZ106" s="117"/>
      <c r="FA106" s="117"/>
      <c r="FB106" s="117"/>
      <c r="FC106" s="117"/>
      <c r="FD106" s="117"/>
      <c r="FE106" s="117"/>
      <c r="FF106" s="117"/>
      <c r="FG106" s="133"/>
      <c r="FH106" s="133"/>
      <c r="FI106" s="117"/>
      <c r="FJ106" s="142"/>
      <c r="FK106" s="142"/>
      <c r="FL106" s="143"/>
      <c r="FM106" s="143"/>
      <c r="FN106" s="139"/>
      <c r="FO106" s="142"/>
      <c r="FP106" s="142"/>
      <c r="FQ106" s="143"/>
      <c r="FR106" s="143"/>
      <c r="FS106" s="139"/>
    </row>
    <row r="107" spans="1:175" ht="20.100000000000001" customHeight="1" x14ac:dyDescent="0.5">
      <c r="A107" s="109">
        <v>106</v>
      </c>
      <c r="B107" s="109" t="s">
        <v>674</v>
      </c>
      <c r="C107" s="109">
        <v>106</v>
      </c>
      <c r="D107" s="110" t="s">
        <v>675</v>
      </c>
      <c r="E107" s="110" t="s">
        <v>676</v>
      </c>
      <c r="F107" s="110" t="s">
        <v>1561</v>
      </c>
      <c r="G107" s="111" t="s">
        <v>64</v>
      </c>
      <c r="H107" s="110" t="s">
        <v>1203</v>
      </c>
      <c r="I107" s="110" t="s">
        <v>1639</v>
      </c>
      <c r="J107" s="110"/>
      <c r="K107" s="111" t="s">
        <v>1640</v>
      </c>
      <c r="L107" s="111" t="s">
        <v>1564</v>
      </c>
      <c r="M107" s="111"/>
      <c r="N107" s="111" t="s">
        <v>1565</v>
      </c>
      <c r="O107" s="111" t="s">
        <v>1641</v>
      </c>
      <c r="P107" s="113">
        <v>15.116270889483699</v>
      </c>
      <c r="Q107" s="113">
        <v>100.05692942531699</v>
      </c>
      <c r="R107" s="304" t="s">
        <v>1642</v>
      </c>
      <c r="S107" s="293" t="s">
        <v>1643</v>
      </c>
      <c r="T107" s="115" t="s">
        <v>1644</v>
      </c>
      <c r="U107" s="115" t="s">
        <v>1645</v>
      </c>
      <c r="V107" s="115"/>
      <c r="W107" s="115"/>
      <c r="X107" s="115"/>
      <c r="Y107" s="115"/>
      <c r="Z107" s="181"/>
      <c r="AA107" s="181"/>
      <c r="AB107" s="115"/>
      <c r="AC107" s="211"/>
      <c r="AD107" s="166" t="s">
        <v>1313</v>
      </c>
      <c r="AE107" s="166" t="s">
        <v>1314</v>
      </c>
      <c r="AF107" s="117" t="s">
        <v>690</v>
      </c>
      <c r="AG107" s="132">
        <v>44963</v>
      </c>
      <c r="AH107" s="168" t="s">
        <v>691</v>
      </c>
      <c r="AI107" s="118" t="s">
        <v>692</v>
      </c>
      <c r="AJ107" s="145">
        <v>6</v>
      </c>
      <c r="AK107" s="146">
        <v>9</v>
      </c>
      <c r="AL107" s="146">
        <v>3.4</v>
      </c>
      <c r="AM107" s="146">
        <f>AJ107*AK107</f>
        <v>54</v>
      </c>
      <c r="AN107" s="147">
        <v>1</v>
      </c>
      <c r="AO107" s="147">
        <v>2</v>
      </c>
      <c r="AP107" s="240">
        <v>1</v>
      </c>
      <c r="AQ107" s="147" t="s">
        <v>752</v>
      </c>
      <c r="AR107" s="147">
        <v>1</v>
      </c>
      <c r="AS107" s="147"/>
      <c r="AT107" s="138">
        <v>44964</v>
      </c>
      <c r="AU107" s="294" t="s">
        <v>1572</v>
      </c>
      <c r="AV107" s="295" t="s">
        <v>696</v>
      </c>
      <c r="AW107" s="296" t="s">
        <v>1584</v>
      </c>
      <c r="AX107" s="236"/>
      <c r="AY107" s="236"/>
      <c r="AZ107" s="236"/>
      <c r="BA107" s="297"/>
      <c r="BB107" s="297"/>
      <c r="BC107" s="297"/>
      <c r="BD107" s="296"/>
      <c r="BE107" s="235" t="s">
        <v>1594</v>
      </c>
      <c r="BF107" s="158">
        <v>1</v>
      </c>
      <c r="BG107" s="237" t="s">
        <v>699</v>
      </c>
      <c r="BH107" s="262" t="s">
        <v>754</v>
      </c>
      <c r="BI107" s="237" t="s">
        <v>701</v>
      </c>
      <c r="BJ107" s="238"/>
      <c r="BK107" s="298"/>
      <c r="BL107" s="153"/>
      <c r="BM107" s="154"/>
      <c r="BN107" s="111" t="s">
        <v>1641</v>
      </c>
      <c r="BO107" s="130" t="s">
        <v>1641</v>
      </c>
      <c r="BP107" s="130"/>
      <c r="BQ107" s="116" t="s">
        <v>704</v>
      </c>
      <c r="BR107" s="116" t="s">
        <v>1143</v>
      </c>
      <c r="BS107" s="132">
        <v>44963</v>
      </c>
      <c r="BT107" s="133">
        <v>100</v>
      </c>
      <c r="BU107" s="132">
        <v>44963</v>
      </c>
      <c r="BV107" s="132"/>
      <c r="BW107" s="132"/>
      <c r="BX107" s="134"/>
      <c r="BY107" s="134"/>
      <c r="BZ107" s="134"/>
      <c r="CA107" s="132"/>
      <c r="CB107" s="135"/>
      <c r="CC107" s="132"/>
      <c r="CD107" s="132"/>
      <c r="CE107" s="136"/>
      <c r="CF107" s="136"/>
      <c r="CG107" s="136"/>
      <c r="CH107" s="135"/>
      <c r="CI107" s="129" t="s">
        <v>701</v>
      </c>
      <c r="CJ107" s="132">
        <v>44993</v>
      </c>
      <c r="CK107" s="132">
        <v>44993</v>
      </c>
      <c r="CL107" s="132"/>
      <c r="CM107" s="132">
        <v>45019</v>
      </c>
      <c r="CN107" s="133">
        <v>100</v>
      </c>
      <c r="CO107" s="132">
        <v>44993</v>
      </c>
      <c r="CP107" s="132"/>
      <c r="CQ107" s="137" t="s">
        <v>706</v>
      </c>
      <c r="CR107" s="132"/>
      <c r="CS107" s="117"/>
      <c r="CT107" s="132"/>
      <c r="CU107" s="133"/>
      <c r="CV107" s="137" t="s">
        <v>4382</v>
      </c>
      <c r="CW107" s="117"/>
      <c r="CX107" s="236"/>
      <c r="CY107" s="236"/>
      <c r="CZ107" s="117">
        <v>45002</v>
      </c>
      <c r="DA107" s="117">
        <v>45002</v>
      </c>
      <c r="DB107" s="117"/>
      <c r="DC107" s="117">
        <v>45003</v>
      </c>
      <c r="DD107" s="133">
        <v>100</v>
      </c>
      <c r="DE107" s="117">
        <v>45005</v>
      </c>
      <c r="DF107" s="138"/>
      <c r="DG107" s="138">
        <v>45007</v>
      </c>
      <c r="DH107" s="139" t="s">
        <v>4446</v>
      </c>
      <c r="DI107" s="117">
        <v>45020</v>
      </c>
      <c r="DJ107" s="117">
        <v>45020</v>
      </c>
      <c r="DK107" s="117">
        <v>45020</v>
      </c>
      <c r="DL107" s="117">
        <v>45020</v>
      </c>
      <c r="DM107" s="117"/>
      <c r="DN107" s="117"/>
      <c r="DO107" s="117"/>
      <c r="DP107" s="117"/>
      <c r="DQ107" s="140"/>
      <c r="DR107" s="117"/>
      <c r="DS107" s="117"/>
      <c r="DT107" s="117"/>
      <c r="DU107" s="117"/>
      <c r="DV107" s="117"/>
      <c r="DW107" s="117"/>
      <c r="DX107" s="133"/>
      <c r="DY107" s="117"/>
      <c r="DZ107" s="117"/>
      <c r="EA107" s="117">
        <v>45041</v>
      </c>
      <c r="EB107" s="117">
        <v>45041</v>
      </c>
      <c r="EC107" s="117"/>
      <c r="ED107" s="117">
        <v>45041</v>
      </c>
      <c r="EE107" s="116">
        <v>100</v>
      </c>
      <c r="EF107" s="117">
        <v>45041</v>
      </c>
      <c r="EG107" s="117" t="s">
        <v>4485</v>
      </c>
      <c r="EH107" s="117">
        <v>45049</v>
      </c>
      <c r="EI107" s="117">
        <v>45049</v>
      </c>
      <c r="EJ107" s="117">
        <v>45049</v>
      </c>
      <c r="EK107" s="117">
        <v>45050</v>
      </c>
      <c r="EL107" s="116">
        <v>60</v>
      </c>
      <c r="EM107" s="117"/>
      <c r="EN107" s="122" t="s">
        <v>4486</v>
      </c>
      <c r="EO107" s="141"/>
      <c r="EP107" s="141"/>
      <c r="EQ107" s="141"/>
      <c r="ER107" s="141"/>
      <c r="ES107" s="141"/>
      <c r="ET107" s="141"/>
      <c r="EU107" s="141"/>
      <c r="EV107" s="117"/>
      <c r="EW107" s="117"/>
      <c r="EX107" s="117"/>
      <c r="EY107" s="117"/>
      <c r="EZ107" s="117"/>
      <c r="FA107" s="117"/>
      <c r="FB107" s="117"/>
      <c r="FC107" s="117"/>
      <c r="FD107" s="117"/>
      <c r="FE107" s="117"/>
      <c r="FF107" s="117"/>
      <c r="FG107" s="133"/>
      <c r="FH107" s="133"/>
      <c r="FI107" s="117"/>
      <c r="FJ107" s="142"/>
      <c r="FK107" s="142"/>
      <c r="FL107" s="143">
        <v>243347</v>
      </c>
      <c r="FM107" s="143">
        <v>243347</v>
      </c>
      <c r="FN107" s="139" t="s">
        <v>708</v>
      </c>
      <c r="FO107" s="142"/>
      <c r="FP107" s="142"/>
      <c r="FQ107" s="143">
        <v>243347</v>
      </c>
      <c r="FR107" s="143">
        <v>243347</v>
      </c>
      <c r="FS107" s="139" t="s">
        <v>708</v>
      </c>
    </row>
    <row r="108" spans="1:175" ht="20.100000000000001" customHeight="1" x14ac:dyDescent="0.5">
      <c r="A108" s="109">
        <v>107</v>
      </c>
      <c r="B108" s="109" t="s">
        <v>674</v>
      </c>
      <c r="C108" s="109">
        <v>107</v>
      </c>
      <c r="D108" s="110" t="s">
        <v>675</v>
      </c>
      <c r="E108" s="110" t="s">
        <v>676</v>
      </c>
      <c r="F108" s="110" t="s">
        <v>1202</v>
      </c>
      <c r="G108" s="111" t="s">
        <v>384</v>
      </c>
      <c r="H108" s="110" t="s">
        <v>1646</v>
      </c>
      <c r="I108" s="110" t="s">
        <v>1646</v>
      </c>
      <c r="J108" s="110"/>
      <c r="K108" s="111" t="s">
        <v>1647</v>
      </c>
      <c r="L108" s="111"/>
      <c r="M108" s="111"/>
      <c r="N108" s="111" t="s">
        <v>1207</v>
      </c>
      <c r="O108" s="209" t="s">
        <v>1648</v>
      </c>
      <c r="P108" s="113">
        <v>12.357697451779</v>
      </c>
      <c r="Q108" s="113">
        <v>102.428657496451</v>
      </c>
      <c r="R108" s="114" t="s">
        <v>1649</v>
      </c>
      <c r="S108" s="114"/>
      <c r="T108" s="115"/>
      <c r="U108" s="115"/>
      <c r="V108" s="115"/>
      <c r="W108" s="305" t="s">
        <v>1650</v>
      </c>
      <c r="X108" s="305"/>
      <c r="Y108" s="115"/>
      <c r="Z108" s="181"/>
      <c r="AA108" s="181"/>
      <c r="AB108" s="305"/>
      <c r="AC108" s="211"/>
      <c r="AD108" s="166" t="s">
        <v>1224</v>
      </c>
      <c r="AE108" s="266" t="s">
        <v>1225</v>
      </c>
      <c r="AF108" s="273">
        <v>44984</v>
      </c>
      <c r="AG108" s="273">
        <v>44981</v>
      </c>
      <c r="AH108" s="118" t="s">
        <v>691</v>
      </c>
      <c r="AI108" s="118" t="s">
        <v>692</v>
      </c>
      <c r="AJ108" s="145">
        <v>10</v>
      </c>
      <c r="AK108" s="146">
        <v>28</v>
      </c>
      <c r="AL108" s="146">
        <v>3.4</v>
      </c>
      <c r="AM108" s="146">
        <v>280</v>
      </c>
      <c r="AN108" s="147">
        <v>1</v>
      </c>
      <c r="AO108" s="147">
        <v>3</v>
      </c>
      <c r="AP108" s="116" t="s">
        <v>716</v>
      </c>
      <c r="AQ108" s="147" t="s">
        <v>1236</v>
      </c>
      <c r="AR108" s="147">
        <v>3</v>
      </c>
      <c r="AS108" s="149"/>
      <c r="AT108" s="122"/>
      <c r="AU108" s="142"/>
      <c r="AV108" s="149"/>
      <c r="AW108" s="150"/>
      <c r="AX108" s="149"/>
      <c r="AY108" s="149"/>
      <c r="AZ108" s="149"/>
      <c r="BA108" s="149"/>
      <c r="BB108" s="149"/>
      <c r="BC108" s="149"/>
      <c r="BD108" s="150"/>
      <c r="BE108" s="150" t="s">
        <v>1247</v>
      </c>
      <c r="BF108" s="150">
        <v>1</v>
      </c>
      <c r="BG108" s="151"/>
      <c r="BH108" s="151"/>
      <c r="BI108" s="151"/>
      <c r="BJ108" s="152"/>
      <c r="BK108" s="152"/>
      <c r="BL108" s="153"/>
      <c r="BM108" s="154"/>
      <c r="BN108" s="155" t="s">
        <v>1648</v>
      </c>
      <c r="BO108" s="196" t="s">
        <v>1648</v>
      </c>
      <c r="BP108" s="196"/>
      <c r="BQ108" s="269" t="s">
        <v>1215</v>
      </c>
      <c r="BR108" s="269"/>
      <c r="BS108" s="273">
        <v>44981</v>
      </c>
      <c r="BT108" s="133">
        <v>100</v>
      </c>
      <c r="BU108" s="132">
        <v>44981</v>
      </c>
      <c r="BV108" s="132"/>
      <c r="BW108" s="132"/>
      <c r="BX108" s="134"/>
      <c r="BY108" s="134"/>
      <c r="BZ108" s="134"/>
      <c r="CA108" s="132"/>
      <c r="CB108" s="135"/>
      <c r="CC108" s="132"/>
      <c r="CD108" s="132" t="s">
        <v>1248</v>
      </c>
      <c r="CE108" s="306" t="s">
        <v>1651</v>
      </c>
      <c r="CF108" s="306"/>
      <c r="CG108" s="306"/>
      <c r="CH108" s="135"/>
      <c r="CI108" s="129"/>
      <c r="CJ108" s="132">
        <v>45016</v>
      </c>
      <c r="CK108" s="132">
        <v>45016</v>
      </c>
      <c r="CL108" s="132"/>
      <c r="CM108" s="132">
        <v>45019</v>
      </c>
      <c r="CN108" s="133">
        <v>100</v>
      </c>
      <c r="CO108" s="132">
        <v>45016</v>
      </c>
      <c r="CP108" s="240"/>
      <c r="CQ108" s="117">
        <v>45027</v>
      </c>
      <c r="CR108" s="117">
        <v>45027</v>
      </c>
      <c r="CS108" s="240"/>
      <c r="CT108" s="117">
        <v>45027</v>
      </c>
      <c r="CU108" s="133">
        <v>100</v>
      </c>
      <c r="CV108" s="117">
        <v>45027</v>
      </c>
      <c r="CW108" s="307" t="s">
        <v>1248</v>
      </c>
      <c r="CX108" s="149"/>
      <c r="CY108" s="149"/>
      <c r="CZ108" s="117">
        <v>45026</v>
      </c>
      <c r="DA108" s="117">
        <v>45026</v>
      </c>
      <c r="DB108" s="117"/>
      <c r="DC108" s="117">
        <v>45027</v>
      </c>
      <c r="DD108" s="133">
        <v>100</v>
      </c>
      <c r="DE108" s="117">
        <v>45027</v>
      </c>
      <c r="DF108" s="138"/>
      <c r="DG108" s="138">
        <v>45012</v>
      </c>
      <c r="DH108" s="139" t="s">
        <v>4383</v>
      </c>
      <c r="DI108" s="117">
        <v>45026</v>
      </c>
      <c r="DJ108" s="117">
        <v>45026</v>
      </c>
      <c r="DK108" s="117">
        <v>45026</v>
      </c>
      <c r="DL108" s="117">
        <v>45026</v>
      </c>
      <c r="DM108" s="240"/>
      <c r="DN108" s="240"/>
      <c r="DO108" s="240"/>
      <c r="DP108" s="240"/>
      <c r="DQ108" s="271"/>
      <c r="DR108" s="240"/>
      <c r="DS108" s="240"/>
      <c r="DT108" s="117">
        <v>45052</v>
      </c>
      <c r="DU108" s="117">
        <v>45052</v>
      </c>
      <c r="DV108" s="117"/>
      <c r="DW108" s="117">
        <v>45052</v>
      </c>
      <c r="DX108" s="133">
        <v>100</v>
      </c>
      <c r="DY108" s="117">
        <v>45052</v>
      </c>
      <c r="DZ108" s="240"/>
      <c r="EA108" s="117"/>
      <c r="EB108" s="117"/>
      <c r="EC108" s="240"/>
      <c r="ED108" s="117"/>
      <c r="EE108" s="240"/>
      <c r="EF108" s="117"/>
      <c r="EG108" s="240"/>
      <c r="EH108" s="117"/>
      <c r="EI108" s="117"/>
      <c r="EJ108" s="117"/>
      <c r="EK108" s="117"/>
      <c r="EL108" s="133"/>
      <c r="EM108" s="117"/>
      <c r="EN108" s="122"/>
      <c r="EO108" s="141"/>
      <c r="EP108" s="141"/>
      <c r="EQ108" s="141"/>
      <c r="ER108" s="141"/>
      <c r="ES108" s="141"/>
      <c r="ET108" s="141"/>
      <c r="EU108" s="141"/>
      <c r="EV108" s="240"/>
      <c r="EW108" s="240"/>
      <c r="EX108" s="240"/>
      <c r="EY108" s="240"/>
      <c r="EZ108" s="240"/>
      <c r="FA108" s="240"/>
      <c r="FB108" s="240"/>
      <c r="FC108" s="117">
        <v>45056</v>
      </c>
      <c r="FD108" s="117"/>
      <c r="FE108" s="117"/>
      <c r="FF108" s="117"/>
      <c r="FG108" s="133"/>
      <c r="FH108" s="133"/>
      <c r="FI108" s="117"/>
      <c r="FJ108" s="142"/>
      <c r="FK108" s="142"/>
      <c r="FL108" s="143"/>
      <c r="FM108" s="143"/>
      <c r="FN108" s="139"/>
      <c r="FO108" s="142"/>
      <c r="FP108" s="142"/>
      <c r="FQ108" s="143"/>
      <c r="FR108" s="143"/>
      <c r="FS108" s="139"/>
    </row>
    <row r="109" spans="1:175" ht="20.100000000000001" customHeight="1" x14ac:dyDescent="0.5">
      <c r="A109" s="109">
        <v>108</v>
      </c>
      <c r="B109" s="109" t="s">
        <v>674</v>
      </c>
      <c r="C109" s="109">
        <v>108</v>
      </c>
      <c r="D109" s="110" t="s">
        <v>675</v>
      </c>
      <c r="E109" s="110" t="s">
        <v>676</v>
      </c>
      <c r="F109" s="110" t="s">
        <v>1202</v>
      </c>
      <c r="G109" s="111" t="s">
        <v>384</v>
      </c>
      <c r="H109" s="110" t="s">
        <v>1203</v>
      </c>
      <c r="I109" s="110" t="s">
        <v>1652</v>
      </c>
      <c r="J109" s="110"/>
      <c r="K109" s="111" t="s">
        <v>1653</v>
      </c>
      <c r="L109" s="111" t="s">
        <v>1654</v>
      </c>
      <c r="M109" s="111"/>
      <c r="N109" s="111" t="s">
        <v>1207</v>
      </c>
      <c r="O109" s="112" t="s">
        <v>1655</v>
      </c>
      <c r="P109" s="113">
        <v>12.2032524504788</v>
      </c>
      <c r="Q109" s="113">
        <v>102.480016622007</v>
      </c>
      <c r="R109" s="114" t="s">
        <v>1656</v>
      </c>
      <c r="S109" s="114" t="s">
        <v>1657</v>
      </c>
      <c r="T109" s="115" t="s">
        <v>1658</v>
      </c>
      <c r="U109" s="115"/>
      <c r="V109" s="115"/>
      <c r="W109" s="115" t="s">
        <v>1659</v>
      </c>
      <c r="X109" s="115"/>
      <c r="Y109" s="115"/>
      <c r="Z109" s="181"/>
      <c r="AA109" s="181"/>
      <c r="AB109" s="115"/>
      <c r="AC109" s="211"/>
      <c r="AD109" s="166" t="s">
        <v>1224</v>
      </c>
      <c r="AE109" s="166" t="s">
        <v>1225</v>
      </c>
      <c r="AF109" s="273">
        <v>44984</v>
      </c>
      <c r="AG109" s="132">
        <v>44984</v>
      </c>
      <c r="AH109" s="118" t="s">
        <v>691</v>
      </c>
      <c r="AI109" s="118" t="s">
        <v>692</v>
      </c>
      <c r="AJ109" s="145"/>
      <c r="AK109" s="146"/>
      <c r="AL109" s="146"/>
      <c r="AM109" s="146"/>
      <c r="AN109" s="147"/>
      <c r="AO109" s="147"/>
      <c r="AP109" s="116"/>
      <c r="AQ109" s="147"/>
      <c r="AR109" s="147"/>
      <c r="AS109" s="149"/>
      <c r="AT109" s="122"/>
      <c r="AU109" s="142"/>
      <c r="AV109" s="149"/>
      <c r="AW109" s="150"/>
      <c r="AX109" s="149"/>
      <c r="AY109" s="149"/>
      <c r="AZ109" s="149"/>
      <c r="BA109" s="149"/>
      <c r="BB109" s="149"/>
      <c r="BC109" s="149"/>
      <c r="BD109" s="150" t="s">
        <v>698</v>
      </c>
      <c r="BE109" s="150"/>
      <c r="BF109" s="150"/>
      <c r="BG109" s="151" t="s">
        <v>699</v>
      </c>
      <c r="BH109" s="151" t="s">
        <v>700</v>
      </c>
      <c r="BI109" s="151" t="s">
        <v>701</v>
      </c>
      <c r="BJ109" s="152"/>
      <c r="BK109" s="152"/>
      <c r="BL109" s="153"/>
      <c r="BM109" s="154"/>
      <c r="BN109" s="155" t="s">
        <v>1655</v>
      </c>
      <c r="BO109" s="196" t="s">
        <v>1655</v>
      </c>
      <c r="BP109" s="196"/>
      <c r="BQ109" s="269" t="s">
        <v>1215</v>
      </c>
      <c r="BR109" s="116" t="s">
        <v>705</v>
      </c>
      <c r="BS109" s="132">
        <v>44984</v>
      </c>
      <c r="BT109" s="133">
        <v>100</v>
      </c>
      <c r="BU109" s="132">
        <v>44984</v>
      </c>
      <c r="BV109" s="132"/>
      <c r="BW109" s="132"/>
      <c r="BX109" s="134"/>
      <c r="BY109" s="134"/>
      <c r="BZ109" s="134"/>
      <c r="CA109" s="132"/>
      <c r="CB109" s="135"/>
      <c r="CC109" s="132"/>
      <c r="CD109" s="132"/>
      <c r="CE109" s="136"/>
      <c r="CF109" s="136"/>
      <c r="CG109" s="136"/>
      <c r="CH109" s="135"/>
      <c r="CI109" s="129"/>
      <c r="CJ109" s="132">
        <v>45019</v>
      </c>
      <c r="CK109" s="132">
        <v>45019</v>
      </c>
      <c r="CL109" s="132"/>
      <c r="CM109" s="132">
        <v>45019</v>
      </c>
      <c r="CN109" s="133">
        <v>100</v>
      </c>
      <c r="CO109" s="132">
        <v>45019</v>
      </c>
      <c r="CP109" s="240"/>
      <c r="CQ109" s="132">
        <v>45019</v>
      </c>
      <c r="CR109" s="132">
        <v>45019</v>
      </c>
      <c r="CS109" s="240"/>
      <c r="CT109" s="132">
        <v>45019</v>
      </c>
      <c r="CU109" s="133">
        <v>100</v>
      </c>
      <c r="CV109" s="132">
        <v>45019</v>
      </c>
      <c r="CW109" s="129" t="s">
        <v>1660</v>
      </c>
      <c r="CX109" s="149"/>
      <c r="CY109" s="149"/>
      <c r="CZ109" s="117">
        <v>45021</v>
      </c>
      <c r="DA109" s="117">
        <v>45025</v>
      </c>
      <c r="DB109" s="117"/>
      <c r="DC109" s="117">
        <v>45025</v>
      </c>
      <c r="DD109" s="133">
        <v>100</v>
      </c>
      <c r="DE109" s="117">
        <v>45025</v>
      </c>
      <c r="DF109" s="138"/>
      <c r="DG109" s="138">
        <v>45019</v>
      </c>
      <c r="DH109" s="139" t="s">
        <v>4413</v>
      </c>
      <c r="DI109" s="117">
        <v>45037</v>
      </c>
      <c r="DJ109" s="117">
        <v>45037</v>
      </c>
      <c r="DK109" s="117">
        <v>45037</v>
      </c>
      <c r="DL109" s="117">
        <v>45037</v>
      </c>
      <c r="DM109" s="240"/>
      <c r="DN109" s="240"/>
      <c r="DO109" s="240"/>
      <c r="DP109" s="240"/>
      <c r="DQ109" s="271"/>
      <c r="DR109" s="240"/>
      <c r="DS109" s="240"/>
      <c r="DT109" s="117">
        <v>45054</v>
      </c>
      <c r="DU109" s="117"/>
      <c r="DV109" s="117"/>
      <c r="DW109" s="117"/>
      <c r="DX109" s="133"/>
      <c r="DY109" s="117"/>
      <c r="DZ109" s="240"/>
      <c r="EA109" s="117"/>
      <c r="EB109" s="117"/>
      <c r="EC109" s="240"/>
      <c r="ED109" s="117"/>
      <c r="EE109" s="240"/>
      <c r="EF109" s="117"/>
      <c r="EG109" s="240"/>
      <c r="EH109" s="117"/>
      <c r="EI109" s="117"/>
      <c r="EJ109" s="117"/>
      <c r="EK109" s="117"/>
      <c r="EL109" s="133"/>
      <c r="EM109" s="117"/>
      <c r="EN109" s="122"/>
      <c r="EO109" s="141"/>
      <c r="EP109" s="141"/>
      <c r="EQ109" s="141"/>
      <c r="ER109" s="141"/>
      <c r="ES109" s="141"/>
      <c r="ET109" s="141"/>
      <c r="EU109" s="141"/>
      <c r="EV109" s="240"/>
      <c r="EW109" s="240"/>
      <c r="EX109" s="240"/>
      <c r="EY109" s="240"/>
      <c r="EZ109" s="240"/>
      <c r="FA109" s="240"/>
      <c r="FB109" s="240"/>
      <c r="FC109" s="117">
        <v>45058</v>
      </c>
      <c r="FD109" s="117"/>
      <c r="FE109" s="117"/>
      <c r="FF109" s="117"/>
      <c r="FG109" s="133"/>
      <c r="FH109" s="133"/>
      <c r="FI109" s="117"/>
      <c r="FJ109" s="142"/>
      <c r="FK109" s="142"/>
      <c r="FL109" s="143"/>
      <c r="FM109" s="143"/>
      <c r="FN109" s="139"/>
      <c r="FO109" s="142"/>
      <c r="FP109" s="142"/>
      <c r="FQ109" s="143"/>
      <c r="FR109" s="143"/>
      <c r="FS109" s="139"/>
    </row>
    <row r="110" spans="1:175" ht="20.100000000000001" customHeight="1" x14ac:dyDescent="0.5">
      <c r="A110" s="109">
        <v>109</v>
      </c>
      <c r="B110" s="109" t="s">
        <v>674</v>
      </c>
      <c r="C110" s="109">
        <v>109</v>
      </c>
      <c r="D110" s="110" t="s">
        <v>675</v>
      </c>
      <c r="E110" s="110" t="s">
        <v>676</v>
      </c>
      <c r="F110" s="110" t="s">
        <v>1202</v>
      </c>
      <c r="G110" s="111" t="s">
        <v>384</v>
      </c>
      <c r="H110" s="110" t="s">
        <v>1203</v>
      </c>
      <c r="I110" s="110" t="s">
        <v>1661</v>
      </c>
      <c r="J110" s="110"/>
      <c r="K110" s="281" t="s">
        <v>1662</v>
      </c>
      <c r="L110" s="111" t="s">
        <v>1270</v>
      </c>
      <c r="M110" s="111"/>
      <c r="N110" s="111" t="s">
        <v>1207</v>
      </c>
      <c r="O110" s="112" t="s">
        <v>1663</v>
      </c>
      <c r="P110" s="113">
        <v>12.088137037509</v>
      </c>
      <c r="Q110" s="113">
        <v>102.556589538778</v>
      </c>
      <c r="R110" s="240" t="s">
        <v>1664</v>
      </c>
      <c r="S110" s="114" t="s">
        <v>1665</v>
      </c>
      <c r="T110" s="115"/>
      <c r="U110" s="115"/>
      <c r="V110" s="115"/>
      <c r="W110" s="115"/>
      <c r="X110" s="115"/>
      <c r="Y110" s="115"/>
      <c r="Z110" s="181"/>
      <c r="AA110" s="181"/>
      <c r="AB110" s="115"/>
      <c r="AC110" s="211"/>
      <c r="AD110" s="166" t="s">
        <v>1224</v>
      </c>
      <c r="AE110" s="166" t="s">
        <v>1225</v>
      </c>
      <c r="AF110" s="273">
        <v>44984</v>
      </c>
      <c r="AG110" s="273">
        <v>44985</v>
      </c>
      <c r="AH110" s="118" t="s">
        <v>691</v>
      </c>
      <c r="AI110" s="118" t="s">
        <v>692</v>
      </c>
      <c r="AJ110" s="145"/>
      <c r="AK110" s="146"/>
      <c r="AL110" s="146"/>
      <c r="AM110" s="146"/>
      <c r="AN110" s="147"/>
      <c r="AO110" s="147"/>
      <c r="AP110" s="116"/>
      <c r="AQ110" s="147"/>
      <c r="AR110" s="147"/>
      <c r="AS110" s="149"/>
      <c r="AT110" s="122"/>
      <c r="AU110" s="142"/>
      <c r="AV110" s="149"/>
      <c r="AW110" s="150"/>
      <c r="AX110" s="149"/>
      <c r="AY110" s="149"/>
      <c r="AZ110" s="149"/>
      <c r="BA110" s="149"/>
      <c r="BB110" s="149"/>
      <c r="BC110" s="149"/>
      <c r="BD110" s="150"/>
      <c r="BE110" s="150" t="s">
        <v>1247</v>
      </c>
      <c r="BF110" s="150">
        <v>1</v>
      </c>
      <c r="BG110" s="151"/>
      <c r="BH110" s="151"/>
      <c r="BI110" s="151"/>
      <c r="BJ110" s="152"/>
      <c r="BK110" s="152"/>
      <c r="BL110" s="153"/>
      <c r="BM110" s="154"/>
      <c r="BN110" s="155" t="s">
        <v>1663</v>
      </c>
      <c r="BO110" s="196" t="s">
        <v>1663</v>
      </c>
      <c r="BP110" s="196"/>
      <c r="BQ110" s="269" t="s">
        <v>1215</v>
      </c>
      <c r="BR110" s="269" t="s">
        <v>1143</v>
      </c>
      <c r="BS110" s="273">
        <v>44985</v>
      </c>
      <c r="BT110" s="133">
        <v>100</v>
      </c>
      <c r="BU110" s="132">
        <v>44985</v>
      </c>
      <c r="BV110" s="132"/>
      <c r="BW110" s="132"/>
      <c r="BX110" s="134"/>
      <c r="BY110" s="134"/>
      <c r="BZ110" s="134"/>
      <c r="CA110" s="132"/>
      <c r="CB110" s="135"/>
      <c r="CC110" s="132"/>
      <c r="CD110" s="132" t="s">
        <v>1248</v>
      </c>
      <c r="CE110" s="270" t="s">
        <v>1287</v>
      </c>
      <c r="CF110" s="270"/>
      <c r="CG110" s="270"/>
      <c r="CH110" s="135"/>
      <c r="CI110" s="129"/>
      <c r="CJ110" s="132">
        <v>45019</v>
      </c>
      <c r="CK110" s="132">
        <v>45019</v>
      </c>
      <c r="CL110" s="132"/>
      <c r="CM110" s="132">
        <v>45019</v>
      </c>
      <c r="CN110" s="133">
        <v>100</v>
      </c>
      <c r="CO110" s="132">
        <v>45019</v>
      </c>
      <c r="CP110" s="240"/>
      <c r="CQ110" s="132">
        <v>45019</v>
      </c>
      <c r="CR110" s="132">
        <v>45019</v>
      </c>
      <c r="CS110" s="240"/>
      <c r="CT110" s="132">
        <v>45019</v>
      </c>
      <c r="CU110" s="133">
        <v>100</v>
      </c>
      <c r="CV110" s="132">
        <v>45019</v>
      </c>
      <c r="CW110" s="129"/>
      <c r="CX110" s="149"/>
      <c r="CY110" s="149"/>
      <c r="CZ110" s="117">
        <v>45022</v>
      </c>
      <c r="DA110" s="117">
        <v>45025</v>
      </c>
      <c r="DB110" s="117"/>
      <c r="DC110" s="117">
        <v>45025</v>
      </c>
      <c r="DD110" s="133">
        <v>100</v>
      </c>
      <c r="DE110" s="117">
        <v>45025</v>
      </c>
      <c r="DF110" s="138"/>
      <c r="DG110" s="138">
        <v>45012</v>
      </c>
      <c r="DH110" s="139" t="s">
        <v>4383</v>
      </c>
      <c r="DI110" s="117">
        <v>45040</v>
      </c>
      <c r="DJ110" s="117">
        <v>45040</v>
      </c>
      <c r="DK110" s="117">
        <v>45040</v>
      </c>
      <c r="DL110" s="117">
        <v>45040</v>
      </c>
      <c r="DM110" s="240"/>
      <c r="DN110" s="240"/>
      <c r="DO110" s="240"/>
      <c r="DP110" s="240"/>
      <c r="DQ110" s="271"/>
      <c r="DR110" s="240"/>
      <c r="DS110" s="240"/>
      <c r="DT110" s="117">
        <v>45055</v>
      </c>
      <c r="DU110" s="117"/>
      <c r="DV110" s="117"/>
      <c r="DW110" s="117"/>
      <c r="DX110" s="133"/>
      <c r="DY110" s="117"/>
      <c r="DZ110" s="240"/>
      <c r="EA110" s="117">
        <v>45044</v>
      </c>
      <c r="EB110" s="117">
        <v>45044</v>
      </c>
      <c r="EC110" s="240"/>
      <c r="ED110" s="117">
        <v>45044</v>
      </c>
      <c r="EE110" s="116">
        <v>100</v>
      </c>
      <c r="EF110" s="117">
        <v>45044</v>
      </c>
      <c r="EG110" s="240" t="s">
        <v>4457</v>
      </c>
      <c r="EH110" s="117"/>
      <c r="EI110" s="117"/>
      <c r="EJ110" s="117"/>
      <c r="EK110" s="117"/>
      <c r="EL110" s="133"/>
      <c r="EM110" s="117"/>
      <c r="EN110" s="122"/>
      <c r="EO110" s="141"/>
      <c r="EP110" s="141"/>
      <c r="EQ110" s="141"/>
      <c r="ER110" s="141"/>
      <c r="ES110" s="141"/>
      <c r="ET110" s="141"/>
      <c r="EU110" s="141"/>
      <c r="EV110" s="240"/>
      <c r="EW110" s="240"/>
      <c r="EX110" s="240"/>
      <c r="EY110" s="240"/>
      <c r="EZ110" s="240"/>
      <c r="FA110" s="240"/>
      <c r="FB110" s="240"/>
      <c r="FC110" s="117">
        <v>45059</v>
      </c>
      <c r="FD110" s="117"/>
      <c r="FE110" s="117"/>
      <c r="FF110" s="117"/>
      <c r="FG110" s="133"/>
      <c r="FH110" s="133"/>
      <c r="FI110" s="117"/>
      <c r="FJ110" s="142"/>
      <c r="FK110" s="142"/>
      <c r="FL110" s="143"/>
      <c r="FM110" s="143"/>
      <c r="FN110" s="139"/>
      <c r="FO110" s="142"/>
      <c r="FP110" s="142"/>
      <c r="FQ110" s="143"/>
      <c r="FR110" s="143"/>
      <c r="FS110" s="139"/>
    </row>
    <row r="111" spans="1:175" ht="20.100000000000001" customHeight="1" x14ac:dyDescent="0.5">
      <c r="A111" s="109">
        <v>110</v>
      </c>
      <c r="B111" s="109" t="s">
        <v>674</v>
      </c>
      <c r="C111" s="109">
        <v>110</v>
      </c>
      <c r="D111" s="110" t="s">
        <v>675</v>
      </c>
      <c r="E111" s="110" t="s">
        <v>676</v>
      </c>
      <c r="F111" s="110" t="s">
        <v>1202</v>
      </c>
      <c r="G111" s="111" t="s">
        <v>384</v>
      </c>
      <c r="H111" s="110" t="s">
        <v>1666</v>
      </c>
      <c r="I111" s="110" t="s">
        <v>1667</v>
      </c>
      <c r="J111" s="110"/>
      <c r="K111" s="111" t="s">
        <v>1668</v>
      </c>
      <c r="L111" s="111" t="s">
        <v>1654</v>
      </c>
      <c r="M111" s="111"/>
      <c r="N111" s="111" t="s">
        <v>1207</v>
      </c>
      <c r="O111" s="112" t="s">
        <v>1669</v>
      </c>
      <c r="P111" s="113">
        <v>12.188877465331</v>
      </c>
      <c r="Q111" s="113">
        <v>102.455185438779</v>
      </c>
      <c r="R111" s="240" t="s">
        <v>1670</v>
      </c>
      <c r="S111" s="114" t="s">
        <v>1671</v>
      </c>
      <c r="T111" s="115"/>
      <c r="U111" s="115"/>
      <c r="V111" s="115"/>
      <c r="W111" s="115"/>
      <c r="X111" s="115"/>
      <c r="Y111" s="115"/>
      <c r="Z111" s="181"/>
      <c r="AA111" s="181"/>
      <c r="AB111" s="115"/>
      <c r="AC111" s="211"/>
      <c r="AD111" s="166" t="s">
        <v>1224</v>
      </c>
      <c r="AE111" s="166" t="s">
        <v>1225</v>
      </c>
      <c r="AF111" s="273">
        <v>44984</v>
      </c>
      <c r="AG111" s="132">
        <v>44984</v>
      </c>
      <c r="AH111" s="118" t="s">
        <v>691</v>
      </c>
      <c r="AI111" s="118" t="s">
        <v>692</v>
      </c>
      <c r="AJ111" s="145"/>
      <c r="AK111" s="146"/>
      <c r="AL111" s="146"/>
      <c r="AM111" s="146"/>
      <c r="AN111" s="147"/>
      <c r="AO111" s="147"/>
      <c r="AP111" s="116"/>
      <c r="AQ111" s="147"/>
      <c r="AR111" s="147"/>
      <c r="AS111" s="149"/>
      <c r="AT111" s="122"/>
      <c r="AU111" s="142"/>
      <c r="AV111" s="149"/>
      <c r="AW111" s="150"/>
      <c r="AX111" s="149"/>
      <c r="AY111" s="149"/>
      <c r="AZ111" s="149"/>
      <c r="BA111" s="149"/>
      <c r="BB111" s="149"/>
      <c r="BC111" s="149"/>
      <c r="BD111" s="150" t="s">
        <v>698</v>
      </c>
      <c r="BE111" s="150"/>
      <c r="BF111" s="150"/>
      <c r="BG111" s="151" t="s">
        <v>699</v>
      </c>
      <c r="BH111" s="151" t="s">
        <v>700</v>
      </c>
      <c r="BI111" s="151" t="s">
        <v>701</v>
      </c>
      <c r="BJ111" s="152"/>
      <c r="BK111" s="152"/>
      <c r="BL111" s="153"/>
      <c r="BM111" s="154"/>
      <c r="BN111" s="155" t="s">
        <v>1669</v>
      </c>
      <c r="BO111" s="196" t="s">
        <v>1669</v>
      </c>
      <c r="BP111" s="196"/>
      <c r="BQ111" s="269" t="s">
        <v>1215</v>
      </c>
      <c r="BR111" s="116" t="s">
        <v>705</v>
      </c>
      <c r="BS111" s="132">
        <v>44984</v>
      </c>
      <c r="BT111" s="133">
        <v>100</v>
      </c>
      <c r="BU111" s="132">
        <v>44984</v>
      </c>
      <c r="BV111" s="132"/>
      <c r="BW111" s="132"/>
      <c r="BX111" s="134"/>
      <c r="BY111" s="134"/>
      <c r="BZ111" s="134"/>
      <c r="CA111" s="132"/>
      <c r="CB111" s="135"/>
      <c r="CC111" s="132"/>
      <c r="CD111" s="132"/>
      <c r="CE111" s="136"/>
      <c r="CF111" s="136"/>
      <c r="CG111" s="136"/>
      <c r="CH111" s="135"/>
      <c r="CI111" s="129"/>
      <c r="CJ111" s="132">
        <v>44997</v>
      </c>
      <c r="CK111" s="132">
        <v>44997</v>
      </c>
      <c r="CL111" s="132"/>
      <c r="CM111" s="132">
        <v>44997</v>
      </c>
      <c r="CN111" s="133">
        <v>100</v>
      </c>
      <c r="CO111" s="132">
        <v>44997</v>
      </c>
      <c r="CP111" s="240"/>
      <c r="CQ111" s="132">
        <v>44997</v>
      </c>
      <c r="CR111" s="132">
        <v>44997</v>
      </c>
      <c r="CS111" s="132"/>
      <c r="CT111" s="132">
        <v>44998</v>
      </c>
      <c r="CU111" s="133">
        <v>100</v>
      </c>
      <c r="CV111" s="117">
        <v>44999</v>
      </c>
      <c r="CW111" s="116"/>
      <c r="CX111" s="149"/>
      <c r="CY111" s="149"/>
      <c r="CZ111" s="117">
        <v>45021</v>
      </c>
      <c r="DA111" s="117">
        <v>45024</v>
      </c>
      <c r="DB111" s="117"/>
      <c r="DC111" s="117">
        <v>45024</v>
      </c>
      <c r="DD111" s="133">
        <v>100</v>
      </c>
      <c r="DE111" s="117">
        <v>45024</v>
      </c>
      <c r="DF111" s="138"/>
      <c r="DG111" s="138">
        <v>45007</v>
      </c>
      <c r="DH111" s="139" t="s">
        <v>4446</v>
      </c>
      <c r="DI111" s="117">
        <v>45043</v>
      </c>
      <c r="DJ111" s="117">
        <v>45043</v>
      </c>
      <c r="DK111" s="117">
        <v>45043</v>
      </c>
      <c r="DL111" s="117">
        <v>45043</v>
      </c>
      <c r="DM111" s="240"/>
      <c r="DN111" s="240"/>
      <c r="DO111" s="240"/>
      <c r="DP111" s="240"/>
      <c r="DQ111" s="271"/>
      <c r="DR111" s="240"/>
      <c r="DS111" s="240"/>
      <c r="DT111" s="117">
        <v>45055</v>
      </c>
      <c r="DU111" s="117"/>
      <c r="DV111" s="117"/>
      <c r="DW111" s="117"/>
      <c r="DX111" s="133"/>
      <c r="DY111" s="117"/>
      <c r="DZ111" s="240"/>
      <c r="EA111" s="117"/>
      <c r="EB111" s="117"/>
      <c r="EC111" s="240"/>
      <c r="ED111" s="117"/>
      <c r="EE111" s="240"/>
      <c r="EF111" s="117"/>
      <c r="EG111" s="240"/>
      <c r="EH111" s="117"/>
      <c r="EI111" s="117"/>
      <c r="EJ111" s="117"/>
      <c r="EK111" s="117"/>
      <c r="EL111" s="133"/>
      <c r="EM111" s="117"/>
      <c r="EN111" s="122"/>
      <c r="EO111" s="141"/>
      <c r="EP111" s="141"/>
      <c r="EQ111" s="141"/>
      <c r="ER111" s="141"/>
      <c r="ES111" s="141"/>
      <c r="ET111" s="141"/>
      <c r="EU111" s="141"/>
      <c r="EV111" s="240"/>
      <c r="EW111" s="240"/>
      <c r="EX111" s="240"/>
      <c r="EY111" s="240"/>
      <c r="EZ111" s="240"/>
      <c r="FA111" s="240"/>
      <c r="FB111" s="240"/>
      <c r="FC111" s="117">
        <v>45058</v>
      </c>
      <c r="FD111" s="117"/>
      <c r="FE111" s="117"/>
      <c r="FF111" s="117"/>
      <c r="FG111" s="133"/>
      <c r="FH111" s="133"/>
      <c r="FI111" s="117"/>
      <c r="FJ111" s="142"/>
      <c r="FK111" s="142"/>
      <c r="FL111" s="143">
        <v>243341</v>
      </c>
      <c r="FM111" s="143">
        <v>243341</v>
      </c>
      <c r="FN111" s="139" t="s">
        <v>708</v>
      </c>
      <c r="FO111" s="142"/>
      <c r="FP111" s="142"/>
      <c r="FQ111" s="143">
        <v>243341</v>
      </c>
      <c r="FR111" s="143">
        <v>243341</v>
      </c>
      <c r="FS111" s="139" t="s">
        <v>708</v>
      </c>
    </row>
    <row r="112" spans="1:175" ht="20.100000000000001" customHeight="1" x14ac:dyDescent="0.5">
      <c r="A112" s="109">
        <v>111</v>
      </c>
      <c r="B112" s="109" t="s">
        <v>674</v>
      </c>
      <c r="C112" s="109">
        <v>111</v>
      </c>
      <c r="D112" s="110" t="s">
        <v>675</v>
      </c>
      <c r="E112" s="110" t="s">
        <v>676</v>
      </c>
      <c r="F112" s="110" t="s">
        <v>1202</v>
      </c>
      <c r="G112" s="111" t="s">
        <v>384</v>
      </c>
      <c r="H112" s="110" t="s">
        <v>1672</v>
      </c>
      <c r="I112" s="110" t="s">
        <v>1673</v>
      </c>
      <c r="J112" s="110"/>
      <c r="K112" s="281" t="s">
        <v>1674</v>
      </c>
      <c r="L112" s="111" t="s">
        <v>1654</v>
      </c>
      <c r="M112" s="111"/>
      <c r="N112" s="111" t="s">
        <v>1207</v>
      </c>
      <c r="O112" s="112" t="s">
        <v>1675</v>
      </c>
      <c r="P112" s="113">
        <v>12.600528013690999</v>
      </c>
      <c r="Q112" s="113">
        <v>102.47575232528899</v>
      </c>
      <c r="R112" s="308" t="s">
        <v>1676</v>
      </c>
      <c r="S112" s="114"/>
      <c r="T112" s="115"/>
      <c r="U112" s="115"/>
      <c r="V112" s="115"/>
      <c r="W112" s="115"/>
      <c r="X112" s="115"/>
      <c r="Y112" s="115"/>
      <c r="Z112" s="181"/>
      <c r="AA112" s="181"/>
      <c r="AB112" s="115"/>
      <c r="AC112" s="211"/>
      <c r="AD112" s="166" t="s">
        <v>1224</v>
      </c>
      <c r="AE112" s="266" t="s">
        <v>1225</v>
      </c>
      <c r="AF112" s="273">
        <v>44984</v>
      </c>
      <c r="AG112" s="273">
        <v>44981</v>
      </c>
      <c r="AH112" s="118" t="s">
        <v>691</v>
      </c>
      <c r="AI112" s="118" t="s">
        <v>692</v>
      </c>
      <c r="AJ112" s="145">
        <v>6</v>
      </c>
      <c r="AK112" s="146">
        <v>12</v>
      </c>
      <c r="AL112" s="146">
        <v>2.4</v>
      </c>
      <c r="AM112" s="146">
        <v>72</v>
      </c>
      <c r="AN112" s="147">
        <v>1</v>
      </c>
      <c r="AO112" s="147">
        <v>1</v>
      </c>
      <c r="AP112" s="116" t="s">
        <v>1677</v>
      </c>
      <c r="AQ112" s="147" t="s">
        <v>1226</v>
      </c>
      <c r="AR112" s="147">
        <v>3</v>
      </c>
      <c r="AS112" s="149"/>
      <c r="AT112" s="122"/>
      <c r="AU112" s="142"/>
      <c r="AV112" s="149"/>
      <c r="AW112" s="150"/>
      <c r="AX112" s="149"/>
      <c r="AY112" s="149"/>
      <c r="AZ112" s="149"/>
      <c r="BA112" s="149"/>
      <c r="BB112" s="149"/>
      <c r="BC112" s="149"/>
      <c r="BD112" s="150" t="s">
        <v>698</v>
      </c>
      <c r="BE112" s="150"/>
      <c r="BF112" s="150"/>
      <c r="BG112" s="151" t="s">
        <v>699</v>
      </c>
      <c r="BH112" s="151" t="s">
        <v>700</v>
      </c>
      <c r="BI112" s="151" t="s">
        <v>701</v>
      </c>
      <c r="BJ112" s="152"/>
      <c r="BK112" s="152"/>
      <c r="BL112" s="153"/>
      <c r="BM112" s="154"/>
      <c r="BN112" s="155" t="s">
        <v>1675</v>
      </c>
      <c r="BO112" s="196" t="s">
        <v>1675</v>
      </c>
      <c r="BP112" s="196"/>
      <c r="BQ112" s="269" t="s">
        <v>1215</v>
      </c>
      <c r="BR112" s="269" t="s">
        <v>705</v>
      </c>
      <c r="BS112" s="273">
        <v>44981</v>
      </c>
      <c r="BT112" s="133">
        <v>100</v>
      </c>
      <c r="BU112" s="132">
        <v>44981</v>
      </c>
      <c r="BV112" s="132"/>
      <c r="BW112" s="132"/>
      <c r="BX112" s="134"/>
      <c r="BY112" s="134"/>
      <c r="BZ112" s="134"/>
      <c r="CA112" s="132"/>
      <c r="CB112" s="135"/>
      <c r="CC112" s="132"/>
      <c r="CD112" s="132"/>
      <c r="CE112" s="136"/>
      <c r="CF112" s="136"/>
      <c r="CG112" s="136"/>
      <c r="CH112" s="135"/>
      <c r="CI112" s="129"/>
      <c r="CJ112" s="132">
        <v>45014</v>
      </c>
      <c r="CK112" s="132">
        <v>45014</v>
      </c>
      <c r="CL112" s="132"/>
      <c r="CM112" s="132">
        <v>45014</v>
      </c>
      <c r="CN112" s="133">
        <v>100</v>
      </c>
      <c r="CO112" s="132">
        <v>45014</v>
      </c>
      <c r="CP112" s="240"/>
      <c r="CQ112" s="132">
        <v>45014</v>
      </c>
      <c r="CR112" s="132">
        <v>45014</v>
      </c>
      <c r="CS112" s="240"/>
      <c r="CT112" s="132">
        <v>45014</v>
      </c>
      <c r="CU112" s="133">
        <v>100</v>
      </c>
      <c r="CV112" s="132">
        <v>45014</v>
      </c>
      <c r="CW112" s="129"/>
      <c r="CX112" s="149"/>
      <c r="CY112" s="149"/>
      <c r="CZ112" s="222">
        <v>45019</v>
      </c>
      <c r="DA112" s="117">
        <v>45022</v>
      </c>
      <c r="DB112" s="117"/>
      <c r="DC112" s="117">
        <v>45023</v>
      </c>
      <c r="DD112" s="133">
        <v>100</v>
      </c>
      <c r="DE112" s="117">
        <v>45023</v>
      </c>
      <c r="DF112" s="138"/>
      <c r="DG112" s="138">
        <v>45019</v>
      </c>
      <c r="DH112" s="139" t="s">
        <v>4413</v>
      </c>
      <c r="DI112" s="117">
        <v>45042</v>
      </c>
      <c r="DJ112" s="117">
        <v>45042</v>
      </c>
      <c r="DK112" s="117">
        <v>45042</v>
      </c>
      <c r="DL112" s="117">
        <v>45042</v>
      </c>
      <c r="DM112" s="240"/>
      <c r="DN112" s="240"/>
      <c r="DO112" s="240"/>
      <c r="DP112" s="240"/>
      <c r="DQ112" s="271"/>
      <c r="DR112" s="240"/>
      <c r="DS112" s="240"/>
      <c r="DT112" s="117">
        <v>45051</v>
      </c>
      <c r="DU112" s="117">
        <v>45051</v>
      </c>
      <c r="DV112" s="117"/>
      <c r="DW112" s="117">
        <v>45051</v>
      </c>
      <c r="DX112" s="133">
        <v>100</v>
      </c>
      <c r="DY112" s="117">
        <v>45051</v>
      </c>
      <c r="DZ112" s="240"/>
      <c r="EA112" s="117">
        <v>45044</v>
      </c>
      <c r="EB112" s="117">
        <v>45044</v>
      </c>
      <c r="EC112" s="240"/>
      <c r="ED112" s="117">
        <v>45044</v>
      </c>
      <c r="EE112" s="116">
        <v>100</v>
      </c>
      <c r="EF112" s="117">
        <v>45044</v>
      </c>
      <c r="EG112" s="240" t="s">
        <v>4444</v>
      </c>
      <c r="EH112" s="222">
        <v>45052</v>
      </c>
      <c r="EI112" s="222">
        <v>45052</v>
      </c>
      <c r="EJ112" s="222">
        <v>45052</v>
      </c>
      <c r="EK112" s="222">
        <v>45053</v>
      </c>
      <c r="EL112" s="116">
        <v>60</v>
      </c>
      <c r="EM112" s="117"/>
      <c r="EN112" s="122" t="s">
        <v>4448</v>
      </c>
      <c r="EO112" s="141"/>
      <c r="EP112" s="141"/>
      <c r="EQ112" s="141"/>
      <c r="ER112" s="141"/>
      <c r="ES112" s="141"/>
      <c r="ET112" s="141"/>
      <c r="EU112" s="141"/>
      <c r="EV112" s="240"/>
      <c r="EW112" s="240"/>
      <c r="EX112" s="240"/>
      <c r="EY112" s="240"/>
      <c r="EZ112" s="240"/>
      <c r="FA112" s="240"/>
      <c r="FB112" s="240"/>
      <c r="FC112" s="117">
        <v>45057</v>
      </c>
      <c r="FD112" s="117"/>
      <c r="FE112" s="117"/>
      <c r="FF112" s="117"/>
      <c r="FG112" s="133"/>
      <c r="FH112" s="133"/>
      <c r="FI112" s="117"/>
      <c r="FJ112" s="142"/>
      <c r="FK112" s="142"/>
      <c r="FL112" s="143">
        <v>243347</v>
      </c>
      <c r="FM112" s="143">
        <v>243347</v>
      </c>
      <c r="FN112" s="139" t="s">
        <v>708</v>
      </c>
      <c r="FO112" s="142"/>
      <c r="FP112" s="142"/>
      <c r="FQ112" s="143">
        <v>243347</v>
      </c>
      <c r="FR112" s="143">
        <v>243347</v>
      </c>
      <c r="FS112" s="139" t="s">
        <v>708</v>
      </c>
    </row>
    <row r="113" spans="1:175" ht="20.100000000000001" customHeight="1" x14ac:dyDescent="0.5">
      <c r="A113" s="109">
        <v>112</v>
      </c>
      <c r="B113" s="109" t="s">
        <v>674</v>
      </c>
      <c r="C113" s="109">
        <v>112</v>
      </c>
      <c r="D113" s="110" t="s">
        <v>675</v>
      </c>
      <c r="E113" s="110" t="s">
        <v>676</v>
      </c>
      <c r="F113" s="110" t="s">
        <v>1202</v>
      </c>
      <c r="G113" s="111" t="s">
        <v>384</v>
      </c>
      <c r="H113" s="110" t="s">
        <v>1203</v>
      </c>
      <c r="I113" s="110" t="s">
        <v>1678</v>
      </c>
      <c r="J113" s="110"/>
      <c r="K113" s="293" t="s">
        <v>1679</v>
      </c>
      <c r="L113" s="111" t="s">
        <v>1654</v>
      </c>
      <c r="M113" s="111"/>
      <c r="N113" s="111" t="s">
        <v>1207</v>
      </c>
      <c r="O113" s="112" t="s">
        <v>1680</v>
      </c>
      <c r="P113" s="113">
        <v>12.1217029604662</v>
      </c>
      <c r="Q113" s="113">
        <v>102.676047958122</v>
      </c>
      <c r="R113" s="281" t="s">
        <v>1681</v>
      </c>
      <c r="S113" s="114" t="s">
        <v>1682</v>
      </c>
      <c r="T113" s="115"/>
      <c r="U113" s="115"/>
      <c r="V113" s="115"/>
      <c r="W113" s="115"/>
      <c r="X113" s="115"/>
      <c r="Y113" s="115"/>
      <c r="Z113" s="181"/>
      <c r="AA113" s="181"/>
      <c r="AB113" s="115"/>
      <c r="AC113" s="211"/>
      <c r="AD113" s="166" t="s">
        <v>1224</v>
      </c>
      <c r="AE113" s="166" t="s">
        <v>1225</v>
      </c>
      <c r="AF113" s="273">
        <v>44985</v>
      </c>
      <c r="AG113" s="132">
        <v>44984</v>
      </c>
      <c r="AH113" s="118" t="s">
        <v>691</v>
      </c>
      <c r="AI113" s="118" t="s">
        <v>692</v>
      </c>
      <c r="AJ113" s="145"/>
      <c r="AK113" s="146"/>
      <c r="AL113" s="146"/>
      <c r="AM113" s="146"/>
      <c r="AN113" s="147"/>
      <c r="AO113" s="147"/>
      <c r="AP113" s="116"/>
      <c r="AQ113" s="147"/>
      <c r="AR113" s="147"/>
      <c r="AS113" s="149"/>
      <c r="AT113" s="122"/>
      <c r="AU113" s="142"/>
      <c r="AV113" s="149"/>
      <c r="AW113" s="150"/>
      <c r="AX113" s="149"/>
      <c r="AY113" s="149"/>
      <c r="AZ113" s="149"/>
      <c r="BA113" s="149"/>
      <c r="BB113" s="149"/>
      <c r="BC113" s="149"/>
      <c r="BD113" s="150" t="s">
        <v>698</v>
      </c>
      <c r="BE113" s="150"/>
      <c r="BF113" s="150"/>
      <c r="BG113" s="151" t="s">
        <v>699</v>
      </c>
      <c r="BH113" s="151" t="s">
        <v>700</v>
      </c>
      <c r="BI113" s="151" t="s">
        <v>701</v>
      </c>
      <c r="BJ113" s="152"/>
      <c r="BK113" s="152"/>
      <c r="BL113" s="153"/>
      <c r="BM113" s="154"/>
      <c r="BN113" s="155" t="s">
        <v>1680</v>
      </c>
      <c r="BO113" s="196" t="s">
        <v>1680</v>
      </c>
      <c r="BP113" s="196"/>
      <c r="BQ113" s="269" t="s">
        <v>1215</v>
      </c>
      <c r="BR113" s="116" t="s">
        <v>705</v>
      </c>
      <c r="BS113" s="132">
        <v>44984</v>
      </c>
      <c r="BT113" s="133">
        <v>100</v>
      </c>
      <c r="BU113" s="132">
        <v>44984</v>
      </c>
      <c r="BV113" s="132"/>
      <c r="BW113" s="132"/>
      <c r="BX113" s="134"/>
      <c r="BY113" s="134"/>
      <c r="BZ113" s="134"/>
      <c r="CA113" s="132"/>
      <c r="CB113" s="135"/>
      <c r="CC113" s="132"/>
      <c r="CD113" s="132"/>
      <c r="CE113" s="136"/>
      <c r="CF113" s="136"/>
      <c r="CG113" s="136"/>
      <c r="CH113" s="135"/>
      <c r="CI113" s="129"/>
      <c r="CJ113" s="244">
        <v>45016</v>
      </c>
      <c r="CK113" s="244">
        <v>45016</v>
      </c>
      <c r="CL113" s="309"/>
      <c r="CM113" s="244">
        <v>45016</v>
      </c>
      <c r="CN113" s="165">
        <v>100</v>
      </c>
      <c r="CO113" s="244">
        <v>45016</v>
      </c>
      <c r="CP113" s="240"/>
      <c r="CQ113" s="132">
        <v>45016</v>
      </c>
      <c r="CR113" s="132">
        <v>45016</v>
      </c>
      <c r="CS113" s="132"/>
      <c r="CT113" s="132">
        <v>45017</v>
      </c>
      <c r="CU113" s="133">
        <v>100</v>
      </c>
      <c r="CV113" s="132">
        <v>45017</v>
      </c>
      <c r="CW113" s="129"/>
      <c r="CX113" s="149"/>
      <c r="CY113" s="149"/>
      <c r="CZ113" s="117">
        <v>45022</v>
      </c>
      <c r="DA113" s="117">
        <v>45025</v>
      </c>
      <c r="DB113" s="117"/>
      <c r="DC113" s="117">
        <v>45025</v>
      </c>
      <c r="DD113" s="133">
        <v>100</v>
      </c>
      <c r="DE113" s="117">
        <v>45025</v>
      </c>
      <c r="DF113" s="138"/>
      <c r="DG113" s="138">
        <v>45007</v>
      </c>
      <c r="DH113" s="139" t="s">
        <v>4446</v>
      </c>
      <c r="DI113" s="117">
        <v>45043</v>
      </c>
      <c r="DJ113" s="117">
        <v>45043</v>
      </c>
      <c r="DK113" s="117">
        <v>45043</v>
      </c>
      <c r="DL113" s="117">
        <v>45043</v>
      </c>
      <c r="DM113" s="240"/>
      <c r="DN113" s="240"/>
      <c r="DO113" s="240"/>
      <c r="DP113" s="240"/>
      <c r="DQ113" s="271"/>
      <c r="DR113" s="240"/>
      <c r="DS113" s="240"/>
      <c r="DT113" s="117">
        <v>45056</v>
      </c>
      <c r="DU113" s="117"/>
      <c r="DV113" s="117"/>
      <c r="DW113" s="117"/>
      <c r="DX113" s="133"/>
      <c r="DY113" s="117"/>
      <c r="DZ113" s="240"/>
      <c r="EA113" s="117">
        <v>45044</v>
      </c>
      <c r="EB113" s="117">
        <v>45044</v>
      </c>
      <c r="EC113" s="240"/>
      <c r="ED113" s="117">
        <v>45044</v>
      </c>
      <c r="EE113" s="116">
        <v>100</v>
      </c>
      <c r="EF113" s="117">
        <v>45044</v>
      </c>
      <c r="EG113" s="240" t="s">
        <v>4457</v>
      </c>
      <c r="EH113" s="117"/>
      <c r="EI113" s="117"/>
      <c r="EJ113" s="117"/>
      <c r="EK113" s="117"/>
      <c r="EL113" s="133"/>
      <c r="EM113" s="117"/>
      <c r="EN113" s="122"/>
      <c r="EO113" s="141"/>
      <c r="EP113" s="141"/>
      <c r="EQ113" s="141"/>
      <c r="ER113" s="141"/>
      <c r="ES113" s="141"/>
      <c r="ET113" s="141"/>
      <c r="EU113" s="141"/>
      <c r="EV113" s="240"/>
      <c r="EW113" s="240"/>
      <c r="EX113" s="240"/>
      <c r="EY113" s="240"/>
      <c r="EZ113" s="240"/>
      <c r="FA113" s="240"/>
      <c r="FB113" s="240"/>
      <c r="FC113" s="117">
        <v>45059</v>
      </c>
      <c r="FD113" s="117"/>
      <c r="FE113" s="117"/>
      <c r="FF113" s="117"/>
      <c r="FG113" s="133"/>
      <c r="FH113" s="133"/>
      <c r="FI113" s="117"/>
      <c r="FJ113" s="142"/>
      <c r="FK113" s="142"/>
      <c r="FL113" s="143">
        <v>243347</v>
      </c>
      <c r="FM113" s="143">
        <v>243347</v>
      </c>
      <c r="FN113" s="139" t="s">
        <v>708</v>
      </c>
      <c r="FO113" s="142"/>
      <c r="FP113" s="142"/>
      <c r="FQ113" s="143">
        <v>243347</v>
      </c>
      <c r="FR113" s="143">
        <v>243347</v>
      </c>
      <c r="FS113" s="139" t="s">
        <v>708</v>
      </c>
    </row>
    <row r="114" spans="1:175" ht="20.100000000000001" customHeight="1" x14ac:dyDescent="0.5">
      <c r="A114" s="109">
        <v>113</v>
      </c>
      <c r="B114" s="109" t="s">
        <v>674</v>
      </c>
      <c r="C114" s="109">
        <v>113</v>
      </c>
      <c r="D114" s="110" t="s">
        <v>675</v>
      </c>
      <c r="E114" s="110" t="s">
        <v>676</v>
      </c>
      <c r="F114" s="110" t="s">
        <v>1202</v>
      </c>
      <c r="G114" s="111" t="s">
        <v>384</v>
      </c>
      <c r="H114" s="110" t="s">
        <v>1203</v>
      </c>
      <c r="I114" s="110" t="s">
        <v>1683</v>
      </c>
      <c r="J114" s="110"/>
      <c r="K114" s="240" t="s">
        <v>1684</v>
      </c>
      <c r="L114" s="111" t="s">
        <v>1270</v>
      </c>
      <c r="M114" s="111"/>
      <c r="N114" s="111" t="s">
        <v>1207</v>
      </c>
      <c r="O114" s="112" t="s">
        <v>1685</v>
      </c>
      <c r="P114" s="113">
        <v>12.3600583114382</v>
      </c>
      <c r="Q114" s="113">
        <v>102.518893667616</v>
      </c>
      <c r="R114" s="48" t="s">
        <v>1686</v>
      </c>
      <c r="S114" s="114" t="s">
        <v>1687</v>
      </c>
      <c r="T114" s="115"/>
      <c r="U114" s="115"/>
      <c r="V114" s="115"/>
      <c r="W114" s="115"/>
      <c r="X114" s="115"/>
      <c r="Y114" s="115"/>
      <c r="Z114" s="181"/>
      <c r="AA114" s="181"/>
      <c r="AB114" s="115"/>
      <c r="AC114" s="211"/>
      <c r="AD114" s="166" t="s">
        <v>1224</v>
      </c>
      <c r="AE114" s="266" t="s">
        <v>1225</v>
      </c>
      <c r="AF114" s="273">
        <v>44984</v>
      </c>
      <c r="AG114" s="273">
        <v>44981</v>
      </c>
      <c r="AH114" s="118" t="s">
        <v>691</v>
      </c>
      <c r="AI114" s="118" t="s">
        <v>692</v>
      </c>
      <c r="AJ114" s="145">
        <v>3.8</v>
      </c>
      <c r="AK114" s="146">
        <v>15</v>
      </c>
      <c r="AL114" s="146">
        <v>2.5</v>
      </c>
      <c r="AM114" s="146">
        <v>57</v>
      </c>
      <c r="AN114" s="147">
        <v>1</v>
      </c>
      <c r="AO114" s="147">
        <v>2</v>
      </c>
      <c r="AP114" s="116" t="s">
        <v>1688</v>
      </c>
      <c r="AQ114" s="147" t="s">
        <v>1236</v>
      </c>
      <c r="AR114" s="147">
        <v>3</v>
      </c>
      <c r="AS114" s="149"/>
      <c r="AT114" s="122"/>
      <c r="AU114" s="142"/>
      <c r="AV114" s="149"/>
      <c r="AW114" s="150"/>
      <c r="AX114" s="149"/>
      <c r="AY114" s="149"/>
      <c r="AZ114" s="149"/>
      <c r="BA114" s="149"/>
      <c r="BB114" s="149"/>
      <c r="BC114" s="149"/>
      <c r="BD114" s="150" t="s">
        <v>698</v>
      </c>
      <c r="BE114" s="150"/>
      <c r="BF114" s="150"/>
      <c r="BG114" s="151" t="s">
        <v>699</v>
      </c>
      <c r="BH114" s="151" t="s">
        <v>700</v>
      </c>
      <c r="BI114" s="151" t="s">
        <v>701</v>
      </c>
      <c r="BJ114" s="152"/>
      <c r="BK114" s="152"/>
      <c r="BL114" s="153"/>
      <c r="BM114" s="154"/>
      <c r="BN114" s="155" t="s">
        <v>1685</v>
      </c>
      <c r="BO114" s="196" t="s">
        <v>1685</v>
      </c>
      <c r="BP114" s="196"/>
      <c r="BQ114" s="269" t="s">
        <v>1215</v>
      </c>
      <c r="BR114" s="269" t="s">
        <v>1143</v>
      </c>
      <c r="BS114" s="273">
        <v>44981</v>
      </c>
      <c r="BT114" s="133">
        <v>100</v>
      </c>
      <c r="BU114" s="132">
        <v>44981</v>
      </c>
      <c r="BV114" s="132"/>
      <c r="BW114" s="132"/>
      <c r="BX114" s="134"/>
      <c r="BY114" s="134"/>
      <c r="BZ114" s="134"/>
      <c r="CA114" s="132"/>
      <c r="CB114" s="135"/>
      <c r="CC114" s="132"/>
      <c r="CD114" s="132"/>
      <c r="CE114" s="136"/>
      <c r="CF114" s="136"/>
      <c r="CG114" s="136"/>
      <c r="CH114" s="135"/>
      <c r="CI114" s="129"/>
      <c r="CJ114" s="132">
        <v>44992</v>
      </c>
      <c r="CK114" s="132">
        <v>44992</v>
      </c>
      <c r="CL114" s="132"/>
      <c r="CM114" s="132">
        <v>44992</v>
      </c>
      <c r="CN114" s="133">
        <v>100</v>
      </c>
      <c r="CO114" s="132">
        <v>44992</v>
      </c>
      <c r="CP114" s="132"/>
      <c r="CQ114" s="132">
        <v>44992</v>
      </c>
      <c r="CR114" s="132">
        <v>44992</v>
      </c>
      <c r="CS114" s="132"/>
      <c r="CT114" s="132">
        <v>44992</v>
      </c>
      <c r="CU114" s="133">
        <v>100</v>
      </c>
      <c r="CV114" s="117">
        <v>44992</v>
      </c>
      <c r="CW114" s="132"/>
      <c r="CX114" s="149"/>
      <c r="CY114" s="149"/>
      <c r="CZ114" s="117">
        <v>45020</v>
      </c>
      <c r="DA114" s="117">
        <v>45023</v>
      </c>
      <c r="DB114" s="117"/>
      <c r="DC114" s="117">
        <v>45024</v>
      </c>
      <c r="DD114" s="133">
        <v>100</v>
      </c>
      <c r="DE114" s="117">
        <v>45024</v>
      </c>
      <c r="DF114" s="138"/>
      <c r="DG114" s="138">
        <v>45007</v>
      </c>
      <c r="DH114" s="139" t="s">
        <v>4446</v>
      </c>
      <c r="DI114" s="117">
        <v>45042</v>
      </c>
      <c r="DJ114" s="117">
        <v>45042</v>
      </c>
      <c r="DK114" s="117">
        <v>45042</v>
      </c>
      <c r="DL114" s="117">
        <v>45042</v>
      </c>
      <c r="DM114" s="240"/>
      <c r="DN114" s="240"/>
      <c r="DO114" s="240"/>
      <c r="DP114" s="240"/>
      <c r="DQ114" s="271"/>
      <c r="DR114" s="240"/>
      <c r="DS114" s="240"/>
      <c r="DT114" s="117">
        <v>45052</v>
      </c>
      <c r="DU114" s="117">
        <v>45052</v>
      </c>
      <c r="DV114" s="117"/>
      <c r="DW114" s="117">
        <v>45052</v>
      </c>
      <c r="DX114" s="133">
        <v>100</v>
      </c>
      <c r="DY114" s="117">
        <v>45052</v>
      </c>
      <c r="DZ114" s="240"/>
      <c r="EA114" s="117"/>
      <c r="EB114" s="117"/>
      <c r="EC114" s="240"/>
      <c r="ED114" s="117"/>
      <c r="EE114" s="240"/>
      <c r="EF114" s="117"/>
      <c r="EG114" s="240"/>
      <c r="EH114" s="222">
        <v>45052</v>
      </c>
      <c r="EI114" s="222">
        <v>45052</v>
      </c>
      <c r="EJ114" s="222">
        <v>45052</v>
      </c>
      <c r="EK114" s="222">
        <v>45053</v>
      </c>
      <c r="EL114" s="116">
        <v>60</v>
      </c>
      <c r="EM114" s="117"/>
      <c r="EN114" s="122" t="s">
        <v>4448</v>
      </c>
      <c r="EO114" s="141"/>
      <c r="EP114" s="141"/>
      <c r="EQ114" s="141"/>
      <c r="ER114" s="141"/>
      <c r="ES114" s="141"/>
      <c r="ET114" s="141"/>
      <c r="EU114" s="141"/>
      <c r="EV114" s="240"/>
      <c r="EW114" s="240"/>
      <c r="EX114" s="240"/>
      <c r="EY114" s="240"/>
      <c r="EZ114" s="240"/>
      <c r="FA114" s="240"/>
      <c r="FB114" s="240"/>
      <c r="FC114" s="117">
        <v>45056</v>
      </c>
      <c r="FD114" s="117"/>
      <c r="FE114" s="117"/>
      <c r="FF114" s="117"/>
      <c r="FG114" s="133"/>
      <c r="FH114" s="133"/>
      <c r="FI114" s="117"/>
      <c r="FJ114" s="142"/>
      <c r="FK114" s="142"/>
      <c r="FL114" s="143"/>
      <c r="FM114" s="143"/>
      <c r="FN114" s="139"/>
      <c r="FO114" s="142"/>
      <c r="FP114" s="142"/>
      <c r="FQ114" s="143"/>
      <c r="FR114" s="143"/>
      <c r="FS114" s="139"/>
    </row>
    <row r="115" spans="1:175" ht="20.100000000000001" customHeight="1" x14ac:dyDescent="0.5">
      <c r="A115" s="109">
        <v>114</v>
      </c>
      <c r="B115" s="109" t="s">
        <v>674</v>
      </c>
      <c r="C115" s="109">
        <v>114</v>
      </c>
      <c r="D115" s="110" t="s">
        <v>675</v>
      </c>
      <c r="E115" s="110" t="s">
        <v>676</v>
      </c>
      <c r="F115" s="110" t="s">
        <v>1202</v>
      </c>
      <c r="G115" s="111" t="s">
        <v>384</v>
      </c>
      <c r="H115" s="110" t="s">
        <v>1689</v>
      </c>
      <c r="I115" s="110" t="s">
        <v>1690</v>
      </c>
      <c r="J115" s="110"/>
      <c r="K115" s="310" t="s">
        <v>1691</v>
      </c>
      <c r="L115" s="111" t="s">
        <v>1654</v>
      </c>
      <c r="M115" s="111"/>
      <c r="N115" s="111" t="s">
        <v>1207</v>
      </c>
      <c r="O115" s="112" t="s">
        <v>1692</v>
      </c>
      <c r="P115" s="113">
        <v>12.2668843268558</v>
      </c>
      <c r="Q115" s="113">
        <v>102.49706489645099</v>
      </c>
      <c r="R115" s="114" t="s">
        <v>1693</v>
      </c>
      <c r="S115" s="114" t="s">
        <v>1694</v>
      </c>
      <c r="T115" s="115"/>
      <c r="U115" s="115"/>
      <c r="V115" s="115"/>
      <c r="W115" s="115"/>
      <c r="X115" s="115"/>
      <c r="Y115" s="115"/>
      <c r="Z115" s="181"/>
      <c r="AA115" s="181"/>
      <c r="AB115" s="115"/>
      <c r="AC115" s="211"/>
      <c r="AD115" s="166" t="s">
        <v>1224</v>
      </c>
      <c r="AE115" s="166" t="s">
        <v>1225</v>
      </c>
      <c r="AF115" s="273">
        <v>44984</v>
      </c>
      <c r="AG115" s="132">
        <v>44984</v>
      </c>
      <c r="AH115" s="118" t="s">
        <v>691</v>
      </c>
      <c r="AI115" s="118" t="s">
        <v>692</v>
      </c>
      <c r="AJ115" s="145"/>
      <c r="AK115" s="146"/>
      <c r="AL115" s="146"/>
      <c r="AM115" s="146"/>
      <c r="AN115" s="147"/>
      <c r="AO115" s="147"/>
      <c r="AP115" s="116"/>
      <c r="AQ115" s="147"/>
      <c r="AR115" s="147"/>
      <c r="AS115" s="149"/>
      <c r="AT115" s="122"/>
      <c r="AU115" s="142"/>
      <c r="AV115" s="149"/>
      <c r="AW115" s="150"/>
      <c r="AX115" s="149"/>
      <c r="AY115" s="149"/>
      <c r="AZ115" s="149"/>
      <c r="BA115" s="149"/>
      <c r="BB115" s="149"/>
      <c r="BC115" s="149"/>
      <c r="BD115" s="150" t="s">
        <v>698</v>
      </c>
      <c r="BE115" s="150"/>
      <c r="BF115" s="150"/>
      <c r="BG115" s="151" t="s">
        <v>699</v>
      </c>
      <c r="BH115" s="151" t="s">
        <v>700</v>
      </c>
      <c r="BI115" s="151" t="s">
        <v>701</v>
      </c>
      <c r="BJ115" s="152"/>
      <c r="BK115" s="152"/>
      <c r="BL115" s="153"/>
      <c r="BM115" s="154"/>
      <c r="BN115" s="155" t="s">
        <v>1692</v>
      </c>
      <c r="BO115" s="196" t="s">
        <v>1692</v>
      </c>
      <c r="BP115" s="196"/>
      <c r="BQ115" s="269" t="s">
        <v>1215</v>
      </c>
      <c r="BR115" s="116" t="s">
        <v>1143</v>
      </c>
      <c r="BS115" s="132">
        <v>44984</v>
      </c>
      <c r="BT115" s="133">
        <v>100</v>
      </c>
      <c r="BU115" s="132">
        <v>44984</v>
      </c>
      <c r="BV115" s="132"/>
      <c r="BW115" s="132"/>
      <c r="BX115" s="134"/>
      <c r="BY115" s="134"/>
      <c r="BZ115" s="134"/>
      <c r="CA115" s="132"/>
      <c r="CB115" s="135"/>
      <c r="CC115" s="132"/>
      <c r="CD115" s="132"/>
      <c r="CE115" s="136"/>
      <c r="CF115" s="136"/>
      <c r="CG115" s="136"/>
      <c r="CH115" s="135"/>
      <c r="CI115" s="129"/>
      <c r="CJ115" s="244">
        <v>45016</v>
      </c>
      <c r="CK115" s="244">
        <v>45016</v>
      </c>
      <c r="CL115" s="309"/>
      <c r="CM115" s="244">
        <v>45016</v>
      </c>
      <c r="CN115" s="165">
        <v>100</v>
      </c>
      <c r="CO115" s="244">
        <v>45016</v>
      </c>
      <c r="CP115" s="240"/>
      <c r="CQ115" s="132">
        <v>45016</v>
      </c>
      <c r="CR115" s="132">
        <v>45016</v>
      </c>
      <c r="CS115" s="240"/>
      <c r="CT115" s="132">
        <v>45016</v>
      </c>
      <c r="CU115" s="133">
        <v>100</v>
      </c>
      <c r="CV115" s="132">
        <v>45016</v>
      </c>
      <c r="CW115" s="129"/>
      <c r="CX115" s="149"/>
      <c r="CY115" s="149"/>
      <c r="CZ115" s="117">
        <v>45020</v>
      </c>
      <c r="DA115" s="117">
        <v>45024</v>
      </c>
      <c r="DB115" s="117"/>
      <c r="DC115" s="117">
        <v>45024</v>
      </c>
      <c r="DD115" s="133">
        <v>100</v>
      </c>
      <c r="DE115" s="117">
        <v>45024</v>
      </c>
      <c r="DF115" s="138"/>
      <c r="DG115" s="138">
        <v>45019</v>
      </c>
      <c r="DH115" s="139" t="s">
        <v>4413</v>
      </c>
      <c r="DI115" s="117">
        <v>45036</v>
      </c>
      <c r="DJ115" s="117">
        <v>45036</v>
      </c>
      <c r="DK115" s="117">
        <v>45036</v>
      </c>
      <c r="DL115" s="117">
        <v>45036</v>
      </c>
      <c r="DM115" s="240"/>
      <c r="DN115" s="240"/>
      <c r="DO115" s="240"/>
      <c r="DP115" s="240"/>
      <c r="DQ115" s="271"/>
      <c r="DR115" s="240"/>
      <c r="DS115" s="240"/>
      <c r="DT115" s="117">
        <v>45054</v>
      </c>
      <c r="DU115" s="117"/>
      <c r="DV115" s="117"/>
      <c r="DW115" s="117"/>
      <c r="DX115" s="133"/>
      <c r="DY115" s="117"/>
      <c r="DZ115" s="240"/>
      <c r="EA115" s="117"/>
      <c r="EB115" s="117"/>
      <c r="EC115" s="240"/>
      <c r="ED115" s="117"/>
      <c r="EE115" s="240"/>
      <c r="EF115" s="117"/>
      <c r="EG115" s="240"/>
      <c r="EH115" s="117"/>
      <c r="EI115" s="117"/>
      <c r="EJ115" s="117"/>
      <c r="EK115" s="117"/>
      <c r="EL115" s="133"/>
      <c r="EM115" s="117"/>
      <c r="EN115" s="122"/>
      <c r="EO115" s="141"/>
      <c r="EP115" s="141"/>
      <c r="EQ115" s="141"/>
      <c r="ER115" s="141"/>
      <c r="ES115" s="141"/>
      <c r="ET115" s="141"/>
      <c r="EU115" s="141"/>
      <c r="EV115" s="240"/>
      <c r="EW115" s="240"/>
      <c r="EX115" s="240"/>
      <c r="EY115" s="240"/>
      <c r="EZ115" s="240"/>
      <c r="FA115" s="240"/>
      <c r="FB115" s="240"/>
      <c r="FC115" s="117">
        <v>45058</v>
      </c>
      <c r="FD115" s="117"/>
      <c r="FE115" s="117"/>
      <c r="FF115" s="117"/>
      <c r="FG115" s="133"/>
      <c r="FH115" s="133"/>
      <c r="FI115" s="117"/>
      <c r="FJ115" s="142"/>
      <c r="FK115" s="142"/>
      <c r="FL115" s="143">
        <v>243347</v>
      </c>
      <c r="FM115" s="143">
        <v>243347</v>
      </c>
      <c r="FN115" s="139" t="s">
        <v>708</v>
      </c>
      <c r="FO115" s="142"/>
      <c r="FP115" s="142"/>
      <c r="FQ115" s="143">
        <v>243347</v>
      </c>
      <c r="FR115" s="143">
        <v>243347</v>
      </c>
      <c r="FS115" s="139" t="s">
        <v>708</v>
      </c>
    </row>
    <row r="116" spans="1:175" ht="20.100000000000001" customHeight="1" x14ac:dyDescent="0.5">
      <c r="A116" s="109">
        <v>115</v>
      </c>
      <c r="B116" s="109" t="s">
        <v>674</v>
      </c>
      <c r="C116" s="109">
        <v>115</v>
      </c>
      <c r="D116" s="110" t="s">
        <v>675</v>
      </c>
      <c r="E116" s="110" t="s">
        <v>676</v>
      </c>
      <c r="F116" s="110" t="s">
        <v>1202</v>
      </c>
      <c r="G116" s="111" t="s">
        <v>384</v>
      </c>
      <c r="H116" s="110" t="s">
        <v>1695</v>
      </c>
      <c r="I116" s="110" t="s">
        <v>1695</v>
      </c>
      <c r="J116" s="110"/>
      <c r="K116" s="293" t="s">
        <v>1696</v>
      </c>
      <c r="L116" s="111" t="s">
        <v>1270</v>
      </c>
      <c r="M116" s="111"/>
      <c r="N116" s="111" t="s">
        <v>1207</v>
      </c>
      <c r="O116" s="111" t="s">
        <v>1697</v>
      </c>
      <c r="P116" s="113">
        <v>12.131127726941701</v>
      </c>
      <c r="Q116" s="113">
        <v>102.275941225285</v>
      </c>
      <c r="R116" s="114" t="s">
        <v>1698</v>
      </c>
      <c r="S116" s="114"/>
      <c r="T116" s="115"/>
      <c r="U116" s="115"/>
      <c r="V116" s="115"/>
      <c r="W116" s="115" t="s">
        <v>1699</v>
      </c>
      <c r="X116" s="115"/>
      <c r="Y116" s="115"/>
      <c r="Z116" s="181"/>
      <c r="AA116" s="181"/>
      <c r="AB116" s="115"/>
      <c r="AC116" s="211"/>
      <c r="AD116" s="166" t="s">
        <v>1224</v>
      </c>
      <c r="AE116" s="266" t="s">
        <v>1225</v>
      </c>
      <c r="AF116" s="273">
        <v>44985</v>
      </c>
      <c r="AG116" s="132">
        <v>44984</v>
      </c>
      <c r="AH116" s="118" t="s">
        <v>691</v>
      </c>
      <c r="AI116" s="118" t="s">
        <v>692</v>
      </c>
      <c r="AJ116" s="145"/>
      <c r="AK116" s="146"/>
      <c r="AL116" s="146"/>
      <c r="AM116" s="146"/>
      <c r="AN116" s="147"/>
      <c r="AO116" s="147"/>
      <c r="AP116" s="116"/>
      <c r="AQ116" s="147"/>
      <c r="AR116" s="147"/>
      <c r="AS116" s="149"/>
      <c r="AT116" s="122"/>
      <c r="AU116" s="142"/>
      <c r="AV116" s="149"/>
      <c r="AW116" s="150"/>
      <c r="AX116" s="149"/>
      <c r="AY116" s="149"/>
      <c r="AZ116" s="149"/>
      <c r="BA116" s="149"/>
      <c r="BB116" s="149"/>
      <c r="BC116" s="149"/>
      <c r="BD116" s="150" t="s">
        <v>698</v>
      </c>
      <c r="BE116" s="150"/>
      <c r="BF116" s="150"/>
      <c r="BG116" s="151" t="s">
        <v>699</v>
      </c>
      <c r="BH116" s="151" t="s">
        <v>700</v>
      </c>
      <c r="BI116" s="151" t="s">
        <v>701</v>
      </c>
      <c r="BJ116" s="152"/>
      <c r="BK116" s="152"/>
      <c r="BL116" s="153"/>
      <c r="BM116" s="154"/>
      <c r="BN116" s="155" t="s">
        <v>1697</v>
      </c>
      <c r="BO116" s="311" t="s">
        <v>1697</v>
      </c>
      <c r="BP116" s="196"/>
      <c r="BQ116" s="269" t="s">
        <v>1215</v>
      </c>
      <c r="BR116" s="116" t="s">
        <v>1143</v>
      </c>
      <c r="BS116" s="132">
        <v>44984</v>
      </c>
      <c r="BT116" s="133">
        <v>100</v>
      </c>
      <c r="BU116" s="132">
        <v>44984</v>
      </c>
      <c r="BV116" s="132"/>
      <c r="BW116" s="132"/>
      <c r="BX116" s="134"/>
      <c r="BY116" s="134"/>
      <c r="BZ116" s="134"/>
      <c r="CA116" s="132"/>
      <c r="CB116" s="135"/>
      <c r="CC116" s="132"/>
      <c r="CD116" s="132"/>
      <c r="CE116" s="136"/>
      <c r="CF116" s="136"/>
      <c r="CG116" s="136"/>
      <c r="CH116" s="135"/>
      <c r="CI116" s="129"/>
      <c r="CJ116" s="132">
        <v>45023</v>
      </c>
      <c r="CK116" s="132">
        <v>45023</v>
      </c>
      <c r="CL116" s="132"/>
      <c r="CM116" s="132">
        <v>45023</v>
      </c>
      <c r="CN116" s="133">
        <v>100</v>
      </c>
      <c r="CO116" s="132">
        <v>45023</v>
      </c>
      <c r="CP116" s="240"/>
      <c r="CQ116" s="132">
        <v>45023</v>
      </c>
      <c r="CR116" s="132">
        <v>45019</v>
      </c>
      <c r="CS116" s="132"/>
      <c r="CT116" s="132">
        <v>45020</v>
      </c>
      <c r="CU116" s="133">
        <v>100</v>
      </c>
      <c r="CV116" s="117">
        <v>45021</v>
      </c>
      <c r="CW116" s="129" t="s">
        <v>1700</v>
      </c>
      <c r="CX116" s="149"/>
      <c r="CY116" s="149"/>
      <c r="CZ116" s="117">
        <v>45026</v>
      </c>
      <c r="DA116" s="117">
        <v>45026</v>
      </c>
      <c r="DB116" s="117"/>
      <c r="DC116" s="117">
        <v>45027</v>
      </c>
      <c r="DD116" s="133">
        <v>100</v>
      </c>
      <c r="DE116" s="117">
        <v>45027</v>
      </c>
      <c r="DF116" s="138"/>
      <c r="DG116" s="138">
        <v>45007</v>
      </c>
      <c r="DH116" s="139" t="s">
        <v>4446</v>
      </c>
      <c r="DI116" s="117">
        <v>45041</v>
      </c>
      <c r="DJ116" s="117">
        <v>45041</v>
      </c>
      <c r="DK116" s="117">
        <v>45041</v>
      </c>
      <c r="DL116" s="117">
        <v>45041</v>
      </c>
      <c r="DM116" s="240"/>
      <c r="DN116" s="240"/>
      <c r="DO116" s="240"/>
      <c r="DP116" s="240"/>
      <c r="DQ116" s="271"/>
      <c r="DR116" s="240"/>
      <c r="DS116" s="240"/>
      <c r="DT116" s="117">
        <v>45056</v>
      </c>
      <c r="DU116" s="117"/>
      <c r="DV116" s="117"/>
      <c r="DW116" s="117"/>
      <c r="DX116" s="133"/>
      <c r="DY116" s="117"/>
      <c r="DZ116" s="240"/>
      <c r="EA116" s="117"/>
      <c r="EB116" s="117"/>
      <c r="EC116" s="240"/>
      <c r="ED116" s="117"/>
      <c r="EE116" s="240"/>
      <c r="EF116" s="117"/>
      <c r="EG116" s="240"/>
      <c r="EH116" s="117"/>
      <c r="EI116" s="117"/>
      <c r="EJ116" s="117"/>
      <c r="EK116" s="117"/>
      <c r="EL116" s="133"/>
      <c r="EM116" s="117"/>
      <c r="EN116" s="122"/>
      <c r="EO116" s="141"/>
      <c r="EP116" s="141"/>
      <c r="EQ116" s="141"/>
      <c r="ER116" s="141"/>
      <c r="ES116" s="141"/>
      <c r="ET116" s="141"/>
      <c r="EU116" s="141"/>
      <c r="EV116" s="240"/>
      <c r="EW116" s="240"/>
      <c r="EX116" s="240"/>
      <c r="EY116" s="240"/>
      <c r="EZ116" s="240"/>
      <c r="FA116" s="240"/>
      <c r="FB116" s="240"/>
      <c r="FC116" s="117">
        <v>45059</v>
      </c>
      <c r="FD116" s="117"/>
      <c r="FE116" s="117"/>
      <c r="FF116" s="117"/>
      <c r="FG116" s="133"/>
      <c r="FH116" s="133"/>
      <c r="FI116" s="117"/>
      <c r="FJ116" s="142"/>
      <c r="FK116" s="142"/>
      <c r="FL116" s="143">
        <v>243347</v>
      </c>
      <c r="FM116" s="143">
        <v>243347</v>
      </c>
      <c r="FN116" s="139" t="s">
        <v>708</v>
      </c>
      <c r="FO116" s="142"/>
      <c r="FP116" s="142"/>
      <c r="FQ116" s="143">
        <v>243347</v>
      </c>
      <c r="FR116" s="143">
        <v>243347</v>
      </c>
      <c r="FS116" s="139" t="s">
        <v>708</v>
      </c>
    </row>
    <row r="117" spans="1:175" ht="20.100000000000001" customHeight="1" x14ac:dyDescent="0.5">
      <c r="A117" s="109">
        <v>116</v>
      </c>
      <c r="B117" s="109" t="s">
        <v>674</v>
      </c>
      <c r="C117" s="109">
        <v>116</v>
      </c>
      <c r="D117" s="110" t="s">
        <v>675</v>
      </c>
      <c r="E117" s="110" t="s">
        <v>676</v>
      </c>
      <c r="F117" s="110" t="s">
        <v>1202</v>
      </c>
      <c r="G117" s="111" t="s">
        <v>384</v>
      </c>
      <c r="H117" s="110" t="s">
        <v>1666</v>
      </c>
      <c r="I117" s="110" t="s">
        <v>1701</v>
      </c>
      <c r="J117" s="110"/>
      <c r="K117" s="293" t="s">
        <v>1702</v>
      </c>
      <c r="L117" s="111"/>
      <c r="M117" s="111"/>
      <c r="N117" s="111" t="s">
        <v>1207</v>
      </c>
      <c r="O117" s="112" t="s">
        <v>1704</v>
      </c>
      <c r="P117" s="113">
        <v>12.2160669349602</v>
      </c>
      <c r="Q117" s="113">
        <v>102.30642599645</v>
      </c>
      <c r="R117" s="114" t="s">
        <v>1705</v>
      </c>
      <c r="S117" s="114" t="s">
        <v>1706</v>
      </c>
      <c r="T117" s="115"/>
      <c r="U117" s="115"/>
      <c r="V117" s="115"/>
      <c r="W117" s="115"/>
      <c r="X117" s="115"/>
      <c r="Y117" s="115"/>
      <c r="Z117" s="181"/>
      <c r="AA117" s="181"/>
      <c r="AB117" s="115"/>
      <c r="AC117" s="211"/>
      <c r="AD117" s="166" t="s">
        <v>1224</v>
      </c>
      <c r="AE117" s="166" t="s">
        <v>1225</v>
      </c>
      <c r="AF117" s="273">
        <v>44985</v>
      </c>
      <c r="AG117" s="273">
        <v>44985</v>
      </c>
      <c r="AH117" s="118" t="s">
        <v>691</v>
      </c>
      <c r="AI117" s="118" t="s">
        <v>692</v>
      </c>
      <c r="AJ117" s="145"/>
      <c r="AK117" s="146"/>
      <c r="AL117" s="146"/>
      <c r="AM117" s="146"/>
      <c r="AN117" s="147"/>
      <c r="AO117" s="147"/>
      <c r="AP117" s="116"/>
      <c r="AQ117" s="147"/>
      <c r="AR117" s="147"/>
      <c r="AS117" s="149"/>
      <c r="AT117" s="122"/>
      <c r="AU117" s="142"/>
      <c r="AV117" s="149"/>
      <c r="AW117" s="150"/>
      <c r="AX117" s="149"/>
      <c r="AY117" s="149"/>
      <c r="AZ117" s="149"/>
      <c r="BA117" s="149"/>
      <c r="BB117" s="149"/>
      <c r="BC117" s="149"/>
      <c r="BD117" s="150" t="s">
        <v>698</v>
      </c>
      <c r="BE117" s="150"/>
      <c r="BF117" s="150"/>
      <c r="BG117" s="151" t="s">
        <v>699</v>
      </c>
      <c r="BH117" s="151" t="s">
        <v>700</v>
      </c>
      <c r="BI117" s="151" t="s">
        <v>701</v>
      </c>
      <c r="BJ117" s="152"/>
      <c r="BK117" s="152"/>
      <c r="BL117" s="153"/>
      <c r="BM117" s="154"/>
      <c r="BN117" s="155" t="s">
        <v>1704</v>
      </c>
      <c r="BO117" s="257" t="s">
        <v>1703</v>
      </c>
      <c r="BP117" s="257" t="s">
        <v>703</v>
      </c>
      <c r="BQ117" s="269" t="s">
        <v>1215</v>
      </c>
      <c r="BR117" s="269" t="s">
        <v>1143</v>
      </c>
      <c r="BS117" s="273">
        <v>44985</v>
      </c>
      <c r="BT117" s="133">
        <v>100</v>
      </c>
      <c r="BU117" s="132">
        <v>44985</v>
      </c>
      <c r="BV117" s="132"/>
      <c r="BW117" s="132"/>
      <c r="BX117" s="134"/>
      <c r="BY117" s="134"/>
      <c r="BZ117" s="134"/>
      <c r="CA117" s="132"/>
      <c r="CB117" s="135"/>
      <c r="CC117" s="132"/>
      <c r="CD117" s="132"/>
      <c r="CE117" s="136"/>
      <c r="CF117" s="136"/>
      <c r="CG117" s="136"/>
      <c r="CH117" s="135"/>
      <c r="CI117" s="129"/>
      <c r="CJ117" s="132">
        <v>44998</v>
      </c>
      <c r="CK117" s="132">
        <v>44998</v>
      </c>
      <c r="CL117" s="132"/>
      <c r="CM117" s="132">
        <v>44998</v>
      </c>
      <c r="CN117" s="133">
        <v>100</v>
      </c>
      <c r="CO117" s="132">
        <v>44998</v>
      </c>
      <c r="CP117" s="240"/>
      <c r="CQ117" s="132">
        <v>44998</v>
      </c>
      <c r="CR117" s="132">
        <v>44998</v>
      </c>
      <c r="CS117" s="240"/>
      <c r="CT117" s="132">
        <v>44998</v>
      </c>
      <c r="CU117" s="133">
        <v>100</v>
      </c>
      <c r="CV117" s="132">
        <v>44998</v>
      </c>
      <c r="CW117" s="116"/>
      <c r="CX117" s="149"/>
      <c r="CY117" s="149"/>
      <c r="CZ117" s="117">
        <v>45021</v>
      </c>
      <c r="DA117" s="117">
        <v>45025</v>
      </c>
      <c r="DB117" s="117"/>
      <c r="DC117" s="117">
        <v>45026</v>
      </c>
      <c r="DD117" s="133">
        <v>100</v>
      </c>
      <c r="DE117" s="117">
        <v>45026</v>
      </c>
      <c r="DF117" s="138"/>
      <c r="DG117" s="138">
        <v>45007</v>
      </c>
      <c r="DH117" s="139" t="s">
        <v>4446</v>
      </c>
      <c r="DI117" s="117">
        <v>45043</v>
      </c>
      <c r="DJ117" s="117">
        <v>45043</v>
      </c>
      <c r="DK117" s="117">
        <v>45043</v>
      </c>
      <c r="DL117" s="117">
        <v>45043</v>
      </c>
      <c r="DM117" s="240"/>
      <c r="DN117" s="240"/>
      <c r="DO117" s="240"/>
      <c r="DP117" s="240"/>
      <c r="DQ117" s="271"/>
      <c r="DR117" s="240"/>
      <c r="DS117" s="240"/>
      <c r="DT117" s="117">
        <v>45053</v>
      </c>
      <c r="DU117" s="117"/>
      <c r="DV117" s="117"/>
      <c r="DW117" s="117"/>
      <c r="DX117" s="133"/>
      <c r="DY117" s="117"/>
      <c r="DZ117" s="240"/>
      <c r="EA117" s="117">
        <v>45044</v>
      </c>
      <c r="EB117" s="117">
        <v>45044</v>
      </c>
      <c r="EC117" s="240"/>
      <c r="ED117" s="117">
        <v>45044</v>
      </c>
      <c r="EE117" s="116">
        <v>100</v>
      </c>
      <c r="EF117" s="117">
        <v>45044</v>
      </c>
      <c r="EG117" s="240" t="s">
        <v>4457</v>
      </c>
      <c r="EH117" s="117"/>
      <c r="EI117" s="117"/>
      <c r="EJ117" s="117"/>
      <c r="EK117" s="117"/>
      <c r="EL117" s="133"/>
      <c r="EM117" s="117"/>
      <c r="EN117" s="122"/>
      <c r="EO117" s="141"/>
      <c r="EP117" s="141"/>
      <c r="EQ117" s="141"/>
      <c r="ER117" s="141"/>
      <c r="ES117" s="141"/>
      <c r="ET117" s="141"/>
      <c r="EU117" s="141"/>
      <c r="EV117" s="240"/>
      <c r="EW117" s="240"/>
      <c r="EX117" s="240"/>
      <c r="EY117" s="240"/>
      <c r="EZ117" s="240"/>
      <c r="FA117" s="240"/>
      <c r="FB117" s="240"/>
      <c r="FC117" s="117">
        <v>45057</v>
      </c>
      <c r="FD117" s="117"/>
      <c r="FE117" s="117"/>
      <c r="FF117" s="117"/>
      <c r="FG117" s="133"/>
      <c r="FH117" s="133"/>
      <c r="FI117" s="117"/>
      <c r="FJ117" s="142"/>
      <c r="FK117" s="142"/>
      <c r="FL117" s="143">
        <v>243341</v>
      </c>
      <c r="FM117" s="143">
        <v>243341</v>
      </c>
      <c r="FN117" s="139" t="s">
        <v>708</v>
      </c>
      <c r="FO117" s="142"/>
      <c r="FP117" s="142"/>
      <c r="FQ117" s="143">
        <v>243341</v>
      </c>
      <c r="FR117" s="143">
        <v>243341</v>
      </c>
      <c r="FS117" s="157" t="s">
        <v>729</v>
      </c>
    </row>
    <row r="118" spans="1:175" ht="20.100000000000001" customHeight="1" x14ac:dyDescent="0.5">
      <c r="A118" s="109">
        <v>117</v>
      </c>
      <c r="B118" s="109" t="s">
        <v>674</v>
      </c>
      <c r="C118" s="109">
        <v>117</v>
      </c>
      <c r="D118" s="110" t="s">
        <v>675</v>
      </c>
      <c r="E118" s="110" t="s">
        <v>676</v>
      </c>
      <c r="F118" s="110" t="s">
        <v>1302</v>
      </c>
      <c r="G118" s="111" t="s">
        <v>159</v>
      </c>
      <c r="H118" s="110" t="s">
        <v>1707</v>
      </c>
      <c r="I118" s="110" t="s">
        <v>1708</v>
      </c>
      <c r="J118" s="110"/>
      <c r="K118" s="240" t="s">
        <v>1709</v>
      </c>
      <c r="L118" s="111" t="s">
        <v>1710</v>
      </c>
      <c r="M118" s="111"/>
      <c r="N118" s="111" t="s">
        <v>1306</v>
      </c>
      <c r="O118" s="111" t="s">
        <v>1711</v>
      </c>
      <c r="P118" s="113">
        <v>14.366893476580101</v>
      </c>
      <c r="Q118" s="113">
        <v>101.089550667637</v>
      </c>
      <c r="R118" s="114" t="s">
        <v>1712</v>
      </c>
      <c r="S118" s="114" t="s">
        <v>1713</v>
      </c>
      <c r="T118" s="115" t="s">
        <v>1714</v>
      </c>
      <c r="U118" s="115" t="s">
        <v>1715</v>
      </c>
      <c r="V118" s="115"/>
      <c r="W118" s="210" t="s">
        <v>1716</v>
      </c>
      <c r="X118" s="210"/>
      <c r="Y118" s="115"/>
      <c r="Z118" s="181"/>
      <c r="AA118" s="181"/>
      <c r="AB118" s="210"/>
      <c r="AC118" s="211"/>
      <c r="AD118" s="312" t="s">
        <v>1717</v>
      </c>
      <c r="AE118" s="312" t="s">
        <v>1718</v>
      </c>
      <c r="AF118" s="117" t="s">
        <v>690</v>
      </c>
      <c r="AG118" s="132">
        <v>44979</v>
      </c>
      <c r="AH118" s="313" t="s">
        <v>691</v>
      </c>
      <c r="AI118" s="277" t="s">
        <v>692</v>
      </c>
      <c r="AJ118" s="145">
        <v>8</v>
      </c>
      <c r="AK118" s="146">
        <v>8</v>
      </c>
      <c r="AL118" s="146">
        <v>3</v>
      </c>
      <c r="AM118" s="146">
        <v>64</v>
      </c>
      <c r="AN118" s="147">
        <v>1</v>
      </c>
      <c r="AO118" s="147">
        <v>3</v>
      </c>
      <c r="AP118" s="116" t="s">
        <v>1719</v>
      </c>
      <c r="AQ118" s="147" t="s">
        <v>1720</v>
      </c>
      <c r="AR118" s="147">
        <v>3</v>
      </c>
      <c r="AS118" s="149"/>
      <c r="AT118" s="122">
        <v>44980</v>
      </c>
      <c r="AU118" s="142"/>
      <c r="AV118" s="149" t="s">
        <v>696</v>
      </c>
      <c r="AW118" s="150"/>
      <c r="AX118" s="147"/>
      <c r="AY118" s="147"/>
      <c r="AZ118" s="147"/>
      <c r="BA118" s="147"/>
      <c r="BB118" s="147"/>
      <c r="BC118" s="147"/>
      <c r="BD118" s="150"/>
      <c r="BE118" s="150" t="s">
        <v>1721</v>
      </c>
      <c r="BF118" s="158">
        <v>1</v>
      </c>
      <c r="BG118" s="151" t="s">
        <v>699</v>
      </c>
      <c r="BH118" s="151" t="s">
        <v>700</v>
      </c>
      <c r="BI118" s="151" t="s">
        <v>701</v>
      </c>
      <c r="BJ118" s="152"/>
      <c r="BK118" s="152"/>
      <c r="BL118" s="153"/>
      <c r="BM118" s="154"/>
      <c r="BN118" s="155" t="s">
        <v>1711</v>
      </c>
      <c r="BO118" s="226" t="s">
        <v>1711</v>
      </c>
      <c r="BP118" s="130"/>
      <c r="BQ118" s="116" t="s">
        <v>704</v>
      </c>
      <c r="BR118" s="116" t="s">
        <v>1143</v>
      </c>
      <c r="BS118" s="132">
        <v>44979</v>
      </c>
      <c r="BT118" s="133">
        <v>100</v>
      </c>
      <c r="BU118" s="132">
        <v>44979</v>
      </c>
      <c r="BV118" s="132"/>
      <c r="BW118" s="132"/>
      <c r="BX118" s="134"/>
      <c r="BY118" s="134"/>
      <c r="BZ118" s="134"/>
      <c r="CA118" s="132"/>
      <c r="CB118" s="135"/>
      <c r="CC118" s="132"/>
      <c r="CD118" s="132"/>
      <c r="CE118" s="136"/>
      <c r="CF118" s="136"/>
      <c r="CG118" s="136"/>
      <c r="CH118" s="135"/>
      <c r="CI118" s="129" t="s">
        <v>701</v>
      </c>
      <c r="CJ118" s="117">
        <v>45011</v>
      </c>
      <c r="CK118" s="117">
        <v>45011</v>
      </c>
      <c r="CL118" s="117"/>
      <c r="CM118" s="117">
        <v>45011</v>
      </c>
      <c r="CN118" s="133">
        <v>100</v>
      </c>
      <c r="CO118" s="117">
        <v>45011</v>
      </c>
      <c r="CP118" s="117"/>
      <c r="CQ118" s="132">
        <v>45020</v>
      </c>
      <c r="CR118" s="132">
        <v>45020</v>
      </c>
      <c r="CS118" s="117"/>
      <c r="CT118" s="132">
        <v>45020</v>
      </c>
      <c r="CU118" s="133">
        <v>100</v>
      </c>
      <c r="CV118" s="132">
        <v>45020</v>
      </c>
      <c r="CW118" s="117"/>
      <c r="CX118" s="147"/>
      <c r="CY118" s="149"/>
      <c r="CZ118" s="117">
        <v>45011</v>
      </c>
      <c r="DA118" s="117">
        <v>45011</v>
      </c>
      <c r="DB118" s="117"/>
      <c r="DC118" s="117">
        <v>45011</v>
      </c>
      <c r="DD118" s="133">
        <v>100</v>
      </c>
      <c r="DE118" s="117">
        <v>45011</v>
      </c>
      <c r="DF118" s="138"/>
      <c r="DG118" s="138">
        <v>45019</v>
      </c>
      <c r="DH118" s="139" t="s">
        <v>4413</v>
      </c>
      <c r="DI118" s="117">
        <v>45036</v>
      </c>
      <c r="DJ118" s="117">
        <v>45036</v>
      </c>
      <c r="DK118" s="117">
        <v>45036</v>
      </c>
      <c r="DL118" s="117">
        <v>45036</v>
      </c>
      <c r="DM118" s="117"/>
      <c r="DN118" s="117"/>
      <c r="DO118" s="117"/>
      <c r="DP118" s="117"/>
      <c r="DQ118" s="140"/>
      <c r="DR118" s="117"/>
      <c r="DS118" s="117"/>
      <c r="DT118" s="117"/>
      <c r="DU118" s="117"/>
      <c r="DV118" s="117"/>
      <c r="DW118" s="117"/>
      <c r="DX118" s="133"/>
      <c r="DY118" s="117"/>
      <c r="DZ118" s="117"/>
      <c r="EA118" s="117">
        <v>45038</v>
      </c>
      <c r="EB118" s="117">
        <v>45038</v>
      </c>
      <c r="EC118" s="117"/>
      <c r="ED118" s="117">
        <v>45038</v>
      </c>
      <c r="EE118" s="116">
        <v>100</v>
      </c>
      <c r="EF118" s="117">
        <v>45038</v>
      </c>
      <c r="EG118" s="117" t="s">
        <v>4469</v>
      </c>
      <c r="EH118" s="117">
        <v>45038</v>
      </c>
      <c r="EI118" s="117">
        <v>45038</v>
      </c>
      <c r="EJ118" s="117">
        <v>45038</v>
      </c>
      <c r="EK118" s="117">
        <v>45039</v>
      </c>
      <c r="EL118" s="116">
        <v>60</v>
      </c>
      <c r="EM118" s="117"/>
      <c r="EN118" s="122" t="s">
        <v>4488</v>
      </c>
      <c r="EO118" s="141"/>
      <c r="EP118" s="141"/>
      <c r="EQ118" s="141"/>
      <c r="ER118" s="141"/>
      <c r="ES118" s="141"/>
      <c r="ET118" s="141"/>
      <c r="EU118" s="141"/>
      <c r="EV118" s="117"/>
      <c r="EW118" s="117"/>
      <c r="EX118" s="117"/>
      <c r="EY118" s="117"/>
      <c r="EZ118" s="117"/>
      <c r="FA118" s="117"/>
      <c r="FB118" s="117"/>
      <c r="FC118" s="117"/>
      <c r="FD118" s="117"/>
      <c r="FE118" s="117"/>
      <c r="FF118" s="117"/>
      <c r="FG118" s="133"/>
      <c r="FH118" s="133"/>
      <c r="FI118" s="117"/>
      <c r="FJ118" s="142"/>
      <c r="FK118" s="142"/>
      <c r="FL118" s="143">
        <v>243347</v>
      </c>
      <c r="FM118" s="143">
        <v>243347</v>
      </c>
      <c r="FN118" s="139" t="s">
        <v>708</v>
      </c>
      <c r="FO118" s="142"/>
      <c r="FP118" s="142"/>
      <c r="FQ118" s="143">
        <v>243347</v>
      </c>
      <c r="FR118" s="143">
        <v>243347</v>
      </c>
      <c r="FS118" s="157" t="s">
        <v>729</v>
      </c>
    </row>
    <row r="119" spans="1:175" ht="20.100000000000001" customHeight="1" x14ac:dyDescent="0.5">
      <c r="A119" s="109">
        <v>118</v>
      </c>
      <c r="B119" s="109" t="s">
        <v>674</v>
      </c>
      <c r="C119" s="109">
        <v>118</v>
      </c>
      <c r="D119" s="110" t="s">
        <v>675</v>
      </c>
      <c r="E119" s="110" t="s">
        <v>676</v>
      </c>
      <c r="F119" s="110" t="s">
        <v>1302</v>
      </c>
      <c r="G119" s="111" t="s">
        <v>159</v>
      </c>
      <c r="H119" s="110" t="s">
        <v>1203</v>
      </c>
      <c r="I119" s="110" t="s">
        <v>1722</v>
      </c>
      <c r="J119" s="110"/>
      <c r="K119" s="111" t="s">
        <v>1723</v>
      </c>
      <c r="L119" s="111" t="s">
        <v>1724</v>
      </c>
      <c r="M119" s="111"/>
      <c r="N119" s="111" t="s">
        <v>1306</v>
      </c>
      <c r="O119" s="111" t="s">
        <v>1726</v>
      </c>
      <c r="P119" s="113">
        <v>14.299452624291501</v>
      </c>
      <c r="Q119" s="113">
        <v>101.21582188545899</v>
      </c>
      <c r="R119" s="114" t="s">
        <v>1727</v>
      </c>
      <c r="S119" s="114"/>
      <c r="T119" s="115" t="s">
        <v>1728</v>
      </c>
      <c r="U119" s="115" t="s">
        <v>1729</v>
      </c>
      <c r="V119" s="115"/>
      <c r="W119" s="115" t="s">
        <v>1730</v>
      </c>
      <c r="X119" s="115"/>
      <c r="Y119" s="115"/>
      <c r="Z119" s="181"/>
      <c r="AA119" s="181"/>
      <c r="AB119" s="115"/>
      <c r="AC119" s="211"/>
      <c r="AD119" s="312" t="s">
        <v>1717</v>
      </c>
      <c r="AE119" s="312" t="s">
        <v>1718</v>
      </c>
      <c r="AF119" s="117" t="s">
        <v>690</v>
      </c>
      <c r="AG119" s="132">
        <v>44979</v>
      </c>
      <c r="AH119" s="313" t="s">
        <v>691</v>
      </c>
      <c r="AI119" s="277" t="s">
        <v>692</v>
      </c>
      <c r="AJ119" s="145">
        <v>6</v>
      </c>
      <c r="AK119" s="146">
        <v>9</v>
      </c>
      <c r="AL119" s="146">
        <v>3</v>
      </c>
      <c r="AM119" s="146">
        <v>54</v>
      </c>
      <c r="AN119" s="147">
        <v>2</v>
      </c>
      <c r="AO119" s="147">
        <v>2</v>
      </c>
      <c r="AP119" s="116"/>
      <c r="AQ119" s="147" t="s">
        <v>1106</v>
      </c>
      <c r="AR119" s="147">
        <v>1</v>
      </c>
      <c r="AS119" s="149"/>
      <c r="AT119" s="122">
        <v>44980</v>
      </c>
      <c r="AU119" s="142"/>
      <c r="AV119" s="149" t="s">
        <v>725</v>
      </c>
      <c r="AW119" s="150" t="s">
        <v>753</v>
      </c>
      <c r="AX119" s="147"/>
      <c r="AY119" s="147"/>
      <c r="AZ119" s="147"/>
      <c r="BA119" s="147"/>
      <c r="BB119" s="147" t="s">
        <v>697</v>
      </c>
      <c r="BC119" s="147"/>
      <c r="BD119" s="150"/>
      <c r="BE119" s="150" t="s">
        <v>1721</v>
      </c>
      <c r="BF119" s="158">
        <v>1</v>
      </c>
      <c r="BG119" s="151" t="s">
        <v>699</v>
      </c>
      <c r="BH119" s="151" t="s">
        <v>700</v>
      </c>
      <c r="BI119" s="151" t="s">
        <v>701</v>
      </c>
      <c r="BJ119" s="152"/>
      <c r="BK119" s="152"/>
      <c r="BL119" s="153"/>
      <c r="BM119" s="154"/>
      <c r="BN119" s="155" t="s">
        <v>1725</v>
      </c>
      <c r="BO119" s="226" t="s">
        <v>1725</v>
      </c>
      <c r="BP119" s="130"/>
      <c r="BQ119" s="116" t="s">
        <v>704</v>
      </c>
      <c r="BR119" s="314" t="s">
        <v>1143</v>
      </c>
      <c r="BS119" s="132">
        <v>44979</v>
      </c>
      <c r="BT119" s="133">
        <v>100</v>
      </c>
      <c r="BU119" s="132">
        <v>44979</v>
      </c>
      <c r="BV119" s="132"/>
      <c r="BW119" s="132"/>
      <c r="BX119" s="134"/>
      <c r="BY119" s="134"/>
      <c r="BZ119" s="134"/>
      <c r="CA119" s="132"/>
      <c r="CB119" s="135"/>
      <c r="CC119" s="132"/>
      <c r="CD119" s="132"/>
      <c r="CE119" s="136"/>
      <c r="CF119" s="136"/>
      <c r="CG119" s="136"/>
      <c r="CH119" s="135"/>
      <c r="CI119" s="129" t="s">
        <v>701</v>
      </c>
      <c r="CJ119" s="117">
        <v>44999</v>
      </c>
      <c r="CK119" s="117">
        <v>44999</v>
      </c>
      <c r="CL119" s="132"/>
      <c r="CM119" s="117">
        <v>44999</v>
      </c>
      <c r="CN119" s="133">
        <v>100</v>
      </c>
      <c r="CO119" s="117">
        <v>44999</v>
      </c>
      <c r="CP119" s="132"/>
      <c r="CQ119" s="137" t="s">
        <v>706</v>
      </c>
      <c r="CR119" s="132"/>
      <c r="CS119" s="117"/>
      <c r="CT119" s="132"/>
      <c r="CU119" s="133"/>
      <c r="CV119" s="137" t="s">
        <v>4382</v>
      </c>
      <c r="CW119" s="117"/>
      <c r="CX119" s="147"/>
      <c r="CY119" s="149"/>
      <c r="CZ119" s="117">
        <v>45011</v>
      </c>
      <c r="DA119" s="117">
        <v>45011</v>
      </c>
      <c r="DB119" s="117"/>
      <c r="DC119" s="117">
        <v>45011</v>
      </c>
      <c r="DD119" s="133">
        <v>100</v>
      </c>
      <c r="DE119" s="117">
        <v>45011</v>
      </c>
      <c r="DF119" s="138"/>
      <c r="DG119" s="138">
        <v>45007</v>
      </c>
      <c r="DH119" s="139" t="s">
        <v>4446</v>
      </c>
      <c r="DI119" s="117">
        <v>45021</v>
      </c>
      <c r="DJ119" s="117">
        <v>45021</v>
      </c>
      <c r="DK119" s="117">
        <v>45021</v>
      </c>
      <c r="DL119" s="117">
        <v>45021</v>
      </c>
      <c r="DM119" s="117"/>
      <c r="DN119" s="117"/>
      <c r="DO119" s="117"/>
      <c r="DP119" s="117"/>
      <c r="DQ119" s="140"/>
      <c r="DR119" s="117"/>
      <c r="DS119" s="117"/>
      <c r="DT119" s="117"/>
      <c r="DU119" s="117"/>
      <c r="DV119" s="117"/>
      <c r="DW119" s="117"/>
      <c r="DX119" s="133"/>
      <c r="DY119" s="117"/>
      <c r="DZ119" s="117"/>
      <c r="EA119" s="117">
        <v>45038</v>
      </c>
      <c r="EB119" s="117">
        <v>45038</v>
      </c>
      <c r="EC119" s="117"/>
      <c r="ED119" s="117">
        <v>45038</v>
      </c>
      <c r="EE119" s="116">
        <v>100</v>
      </c>
      <c r="EF119" s="117">
        <v>45038</v>
      </c>
      <c r="EG119" s="117" t="s">
        <v>4469</v>
      </c>
      <c r="EH119" s="117">
        <v>45038</v>
      </c>
      <c r="EI119" s="117">
        <v>45038</v>
      </c>
      <c r="EJ119" s="117"/>
      <c r="EK119" s="117">
        <v>45038</v>
      </c>
      <c r="EL119" s="133">
        <v>100</v>
      </c>
      <c r="EM119" s="117">
        <v>45038</v>
      </c>
      <c r="EN119" s="122" t="s">
        <v>4489</v>
      </c>
      <c r="EO119" s="141"/>
      <c r="EP119" s="141"/>
      <c r="EQ119" s="141"/>
      <c r="ER119" s="141"/>
      <c r="ES119" s="141"/>
      <c r="ET119" s="141"/>
      <c r="EU119" s="141"/>
      <c r="EV119" s="117"/>
      <c r="EW119" s="117"/>
      <c r="EX119" s="117"/>
      <c r="EY119" s="117"/>
      <c r="EZ119" s="117"/>
      <c r="FA119" s="117"/>
      <c r="FB119" s="117"/>
      <c r="FC119" s="117"/>
      <c r="FD119" s="117"/>
      <c r="FE119" s="117"/>
      <c r="FF119" s="117"/>
      <c r="FG119" s="133"/>
      <c r="FH119" s="133"/>
      <c r="FI119" s="117"/>
      <c r="FJ119" s="142"/>
      <c r="FK119" s="142"/>
      <c r="FL119" s="143">
        <v>243354</v>
      </c>
      <c r="FM119" s="143">
        <v>243354</v>
      </c>
      <c r="FN119" s="139" t="s">
        <v>708</v>
      </c>
      <c r="FO119" s="142"/>
      <c r="FP119" s="142"/>
      <c r="FQ119" s="143">
        <v>243354</v>
      </c>
      <c r="FR119" s="143">
        <v>243354</v>
      </c>
      <c r="FS119" s="139" t="s">
        <v>708</v>
      </c>
    </row>
    <row r="120" spans="1:175" ht="20.100000000000001" customHeight="1" x14ac:dyDescent="0.5">
      <c r="A120" s="109">
        <v>119</v>
      </c>
      <c r="B120" s="109" t="s">
        <v>674</v>
      </c>
      <c r="C120" s="109">
        <v>119</v>
      </c>
      <c r="D120" s="110" t="s">
        <v>675</v>
      </c>
      <c r="E120" s="110" t="s">
        <v>676</v>
      </c>
      <c r="F120" s="110" t="s">
        <v>1302</v>
      </c>
      <c r="G120" s="111" t="s">
        <v>159</v>
      </c>
      <c r="H120" s="110" t="s">
        <v>1731</v>
      </c>
      <c r="I120" s="110" t="s">
        <v>1732</v>
      </c>
      <c r="J120" s="110"/>
      <c r="K120" s="111" t="s">
        <v>1733</v>
      </c>
      <c r="L120" s="111" t="s">
        <v>1724</v>
      </c>
      <c r="M120" s="111"/>
      <c r="N120" s="111" t="s">
        <v>1306</v>
      </c>
      <c r="O120" s="209" t="s">
        <v>4490</v>
      </c>
      <c r="P120" s="113">
        <v>14.212912592197499</v>
      </c>
      <c r="Q120" s="113">
        <v>100.943466496471</v>
      </c>
      <c r="R120" s="114" t="s">
        <v>1734</v>
      </c>
      <c r="S120" s="114" t="s">
        <v>1735</v>
      </c>
      <c r="T120" s="115"/>
      <c r="U120" s="115"/>
      <c r="V120" s="115"/>
      <c r="W120" s="239"/>
      <c r="X120" s="239" t="s">
        <v>4491</v>
      </c>
      <c r="Y120" s="115" t="s">
        <v>4492</v>
      </c>
      <c r="Z120" s="181">
        <v>14.1980150988545</v>
      </c>
      <c r="AA120" s="181">
        <v>100.952776741229</v>
      </c>
      <c r="AB120" s="239" t="s">
        <v>4493</v>
      </c>
      <c r="AC120" s="211" t="s">
        <v>3561</v>
      </c>
      <c r="AD120" s="166" t="s">
        <v>1717</v>
      </c>
      <c r="AE120" s="166" t="s">
        <v>1718</v>
      </c>
      <c r="AF120" s="252" t="s">
        <v>1736</v>
      </c>
      <c r="AG120" s="164"/>
      <c r="AH120" s="116"/>
      <c r="AI120" s="116"/>
      <c r="AJ120" s="145"/>
      <c r="AK120" s="146"/>
      <c r="AL120" s="212"/>
      <c r="AM120" s="146"/>
      <c r="AN120" s="147"/>
      <c r="AO120" s="147"/>
      <c r="AP120" s="116"/>
      <c r="AQ120" s="147"/>
      <c r="AR120" s="147"/>
      <c r="AS120" s="149"/>
      <c r="AT120" s="122"/>
      <c r="AU120" s="148" t="s">
        <v>1737</v>
      </c>
      <c r="AV120" s="149"/>
      <c r="AW120" s="150"/>
      <c r="AX120" s="149"/>
      <c r="AY120" s="149"/>
      <c r="AZ120" s="149"/>
      <c r="BA120" s="149"/>
      <c r="BB120" s="149"/>
      <c r="BC120" s="149"/>
      <c r="BD120" s="150"/>
      <c r="BE120" s="150"/>
      <c r="BF120" s="150"/>
      <c r="BG120" s="151"/>
      <c r="BH120" s="151"/>
      <c r="BI120" s="151"/>
      <c r="BJ120" s="152"/>
      <c r="BK120" s="253" t="s">
        <v>1738</v>
      </c>
      <c r="BL120" s="153"/>
      <c r="BM120" s="154"/>
      <c r="BN120" s="155" t="s">
        <v>1739</v>
      </c>
      <c r="BO120" s="226" t="s">
        <v>4491</v>
      </c>
      <c r="BP120" s="196" t="s">
        <v>795</v>
      </c>
      <c r="BQ120" s="116" t="s">
        <v>704</v>
      </c>
      <c r="BR120" s="116" t="s">
        <v>1143</v>
      </c>
      <c r="BS120" s="241">
        <v>44992</v>
      </c>
      <c r="BT120" s="242">
        <v>100</v>
      </c>
      <c r="BU120" s="199" t="s">
        <v>616</v>
      </c>
      <c r="BV120" s="132"/>
      <c r="BW120" s="132"/>
      <c r="BX120" s="134" t="s">
        <v>616</v>
      </c>
      <c r="BY120" s="134" t="s">
        <v>616</v>
      </c>
      <c r="BZ120" s="134"/>
      <c r="CA120" s="132"/>
      <c r="CB120" s="243" t="s">
        <v>4491</v>
      </c>
      <c r="CC120" s="132"/>
      <c r="CD120" s="132"/>
      <c r="CE120" s="136"/>
      <c r="CF120" s="136"/>
      <c r="CG120" s="136"/>
      <c r="CH120" s="135"/>
      <c r="CI120" s="129" t="s">
        <v>701</v>
      </c>
      <c r="CJ120" s="117">
        <v>45039</v>
      </c>
      <c r="CK120" s="117">
        <v>45039</v>
      </c>
      <c r="CL120" s="132"/>
      <c r="CM120" s="117">
        <v>45039</v>
      </c>
      <c r="CN120" s="133">
        <v>100</v>
      </c>
      <c r="CO120" s="117">
        <v>45039</v>
      </c>
      <c r="CP120" s="117"/>
      <c r="CQ120" s="137" t="s">
        <v>4382</v>
      </c>
      <c r="CR120" s="132"/>
      <c r="CS120" s="117"/>
      <c r="CT120" s="132"/>
      <c r="CU120" s="133"/>
      <c r="CV120" s="137" t="s">
        <v>4382</v>
      </c>
      <c r="CW120" s="117"/>
      <c r="CX120" s="147"/>
      <c r="CY120" s="149"/>
      <c r="CZ120" s="117">
        <v>45039</v>
      </c>
      <c r="DA120" s="117">
        <v>45039</v>
      </c>
      <c r="DB120" s="117"/>
      <c r="DC120" s="117">
        <v>45039</v>
      </c>
      <c r="DD120" s="133">
        <v>100</v>
      </c>
      <c r="DE120" s="117">
        <v>45039</v>
      </c>
      <c r="DF120" s="138"/>
      <c r="DG120" s="138">
        <v>45051</v>
      </c>
      <c r="DH120" s="139" t="s">
        <v>4401</v>
      </c>
      <c r="DI120" s="117"/>
      <c r="DJ120" s="117"/>
      <c r="DK120" s="117"/>
      <c r="DL120" s="117"/>
      <c r="DM120" s="117"/>
      <c r="DN120" s="117"/>
      <c r="DO120" s="117"/>
      <c r="DP120" s="117"/>
      <c r="DQ120" s="140"/>
      <c r="DR120" s="117"/>
      <c r="DS120" s="117"/>
      <c r="DT120" s="117"/>
      <c r="DU120" s="117"/>
      <c r="DV120" s="117"/>
      <c r="DW120" s="117"/>
      <c r="DX120" s="133"/>
      <c r="DY120" s="117"/>
      <c r="DZ120" s="117"/>
      <c r="EA120" s="117"/>
      <c r="EB120" s="117"/>
      <c r="EC120" s="117"/>
      <c r="ED120" s="117"/>
      <c r="EE120" s="116"/>
      <c r="EF120" s="117"/>
      <c r="EG120" s="117"/>
      <c r="EH120" s="117"/>
      <c r="EI120" s="117"/>
      <c r="EJ120" s="117"/>
      <c r="EK120" s="117"/>
      <c r="EL120" s="133"/>
      <c r="EM120" s="117"/>
      <c r="EN120" s="122"/>
      <c r="EO120" s="141"/>
      <c r="EP120" s="141"/>
      <c r="EQ120" s="141"/>
      <c r="ER120" s="141"/>
      <c r="ES120" s="141"/>
      <c r="ET120" s="141"/>
      <c r="EU120" s="141"/>
      <c r="EV120" s="117"/>
      <c r="EW120" s="117"/>
      <c r="EX120" s="117"/>
      <c r="EY120" s="117"/>
      <c r="EZ120" s="117"/>
      <c r="FA120" s="117"/>
      <c r="FB120" s="117"/>
      <c r="FC120" s="117"/>
      <c r="FD120" s="117"/>
      <c r="FE120" s="117"/>
      <c r="FF120" s="117"/>
      <c r="FG120" s="133"/>
      <c r="FH120" s="133"/>
      <c r="FI120" s="117"/>
      <c r="FJ120" s="142"/>
      <c r="FK120" s="142"/>
      <c r="FL120" s="143"/>
      <c r="FM120" s="143"/>
      <c r="FN120" s="139"/>
      <c r="FO120" s="142"/>
      <c r="FP120" s="142"/>
      <c r="FQ120" s="143"/>
      <c r="FR120" s="143"/>
      <c r="FS120" s="139"/>
    </row>
    <row r="121" spans="1:175" ht="20.100000000000001" customHeight="1" x14ac:dyDescent="0.5">
      <c r="A121" s="109">
        <v>120</v>
      </c>
      <c r="B121" s="109" t="s">
        <v>674</v>
      </c>
      <c r="C121" s="109">
        <v>120</v>
      </c>
      <c r="D121" s="110" t="s">
        <v>675</v>
      </c>
      <c r="E121" s="110" t="s">
        <v>676</v>
      </c>
      <c r="F121" s="110" t="s">
        <v>1302</v>
      </c>
      <c r="G121" s="111" t="s">
        <v>159</v>
      </c>
      <c r="H121" s="110" t="s">
        <v>1731</v>
      </c>
      <c r="I121" s="110" t="s">
        <v>1740</v>
      </c>
      <c r="J121" s="110"/>
      <c r="K121" s="293" t="s">
        <v>1741</v>
      </c>
      <c r="L121" s="293" t="s">
        <v>1724</v>
      </c>
      <c r="M121" s="111"/>
      <c r="N121" s="111" t="s">
        <v>1306</v>
      </c>
      <c r="O121" s="111" t="s">
        <v>1743</v>
      </c>
      <c r="P121" s="113">
        <v>14.0228041266232</v>
      </c>
      <c r="Q121" s="113">
        <v>100.915265596468</v>
      </c>
      <c r="R121" s="114" t="s">
        <v>1744</v>
      </c>
      <c r="S121" s="114" t="s">
        <v>1745</v>
      </c>
      <c r="T121" s="115" t="s">
        <v>1746</v>
      </c>
      <c r="U121" s="115" t="s">
        <v>1747</v>
      </c>
      <c r="V121" s="115"/>
      <c r="W121" s="115" t="s">
        <v>1748</v>
      </c>
      <c r="X121" s="115"/>
      <c r="Y121" s="115"/>
      <c r="Z121" s="181"/>
      <c r="AA121" s="181"/>
      <c r="AB121" s="115"/>
      <c r="AC121" s="211"/>
      <c r="AD121" s="312" t="s">
        <v>1717</v>
      </c>
      <c r="AE121" s="312" t="s">
        <v>1718</v>
      </c>
      <c r="AF121" s="117" t="s">
        <v>690</v>
      </c>
      <c r="AG121" s="132">
        <v>44979</v>
      </c>
      <c r="AH121" s="313" t="s">
        <v>691</v>
      </c>
      <c r="AI121" s="277" t="s">
        <v>692</v>
      </c>
      <c r="AJ121" s="145">
        <v>6</v>
      </c>
      <c r="AK121" s="146">
        <v>9</v>
      </c>
      <c r="AL121" s="146">
        <v>3</v>
      </c>
      <c r="AM121" s="146">
        <v>54</v>
      </c>
      <c r="AN121" s="147">
        <v>1</v>
      </c>
      <c r="AO121" s="147">
        <v>2</v>
      </c>
      <c r="AP121" s="116" t="s">
        <v>1749</v>
      </c>
      <c r="AQ121" s="147" t="s">
        <v>752</v>
      </c>
      <c r="AR121" s="147">
        <v>1</v>
      </c>
      <c r="AS121" s="149"/>
      <c r="AT121" s="122">
        <v>44980</v>
      </c>
      <c r="AU121" s="142"/>
      <c r="AV121" s="149" t="s">
        <v>696</v>
      </c>
      <c r="AW121" s="150"/>
      <c r="AX121" s="149"/>
      <c r="AY121" s="149"/>
      <c r="AZ121" s="149"/>
      <c r="BA121" s="149"/>
      <c r="BB121" s="147" t="s">
        <v>697</v>
      </c>
      <c r="BC121" s="149"/>
      <c r="BD121" s="150" t="s">
        <v>698</v>
      </c>
      <c r="BE121" s="150"/>
      <c r="BF121" s="150"/>
      <c r="BG121" s="151" t="s">
        <v>699</v>
      </c>
      <c r="BH121" s="163" t="s">
        <v>754</v>
      </c>
      <c r="BI121" s="151" t="s">
        <v>701</v>
      </c>
      <c r="BJ121" s="152"/>
      <c r="BK121" s="152"/>
      <c r="BL121" s="153"/>
      <c r="BM121" s="154"/>
      <c r="BN121" s="155" t="s">
        <v>1743</v>
      </c>
      <c r="BO121" s="131" t="s">
        <v>1742</v>
      </c>
      <c r="BP121" s="131" t="s">
        <v>1750</v>
      </c>
      <c r="BQ121" s="116" t="s">
        <v>704</v>
      </c>
      <c r="BR121" s="116" t="s">
        <v>1143</v>
      </c>
      <c r="BS121" s="132">
        <v>44979</v>
      </c>
      <c r="BT121" s="133">
        <v>100</v>
      </c>
      <c r="BU121" s="132">
        <v>44979</v>
      </c>
      <c r="BV121" s="132"/>
      <c r="BW121" s="132"/>
      <c r="BX121" s="134"/>
      <c r="BY121" s="134"/>
      <c r="BZ121" s="134"/>
      <c r="CA121" s="132"/>
      <c r="CB121" s="135"/>
      <c r="CC121" s="132"/>
      <c r="CD121" s="132"/>
      <c r="CE121" s="136"/>
      <c r="CF121" s="136"/>
      <c r="CG121" s="136"/>
      <c r="CH121" s="135"/>
      <c r="CI121" s="129" t="s">
        <v>701</v>
      </c>
      <c r="CJ121" s="117">
        <v>45013</v>
      </c>
      <c r="CK121" s="117">
        <v>45013</v>
      </c>
      <c r="CL121" s="132"/>
      <c r="CM121" s="117">
        <v>45013</v>
      </c>
      <c r="CN121" s="133">
        <v>100</v>
      </c>
      <c r="CO121" s="117">
        <v>45013</v>
      </c>
      <c r="CP121" s="117"/>
      <c r="CQ121" s="137" t="s">
        <v>706</v>
      </c>
      <c r="CR121" s="132"/>
      <c r="CS121" s="117"/>
      <c r="CT121" s="132"/>
      <c r="CU121" s="133"/>
      <c r="CV121" s="137" t="s">
        <v>4382</v>
      </c>
      <c r="CW121" s="117"/>
      <c r="CX121" s="147"/>
      <c r="CY121" s="149"/>
      <c r="CZ121" s="117">
        <v>45013</v>
      </c>
      <c r="DA121" s="117">
        <v>45013</v>
      </c>
      <c r="DB121" s="117"/>
      <c r="DC121" s="117">
        <v>45013</v>
      </c>
      <c r="DD121" s="133">
        <v>100</v>
      </c>
      <c r="DE121" s="117">
        <v>45013</v>
      </c>
      <c r="DF121" s="138"/>
      <c r="DG121" s="138">
        <v>45019</v>
      </c>
      <c r="DH121" s="139" t="s">
        <v>4413</v>
      </c>
      <c r="DI121" s="117">
        <v>45036</v>
      </c>
      <c r="DJ121" s="117">
        <v>45036</v>
      </c>
      <c r="DK121" s="117">
        <v>45036</v>
      </c>
      <c r="DL121" s="117">
        <v>45036</v>
      </c>
      <c r="DM121" s="117"/>
      <c r="DN121" s="117"/>
      <c r="DO121" s="117"/>
      <c r="DP121" s="117"/>
      <c r="DQ121" s="140"/>
      <c r="DR121" s="117"/>
      <c r="DS121" s="117"/>
      <c r="DT121" s="117"/>
      <c r="DU121" s="117"/>
      <c r="DV121" s="117"/>
      <c r="DW121" s="117"/>
      <c r="DX121" s="133"/>
      <c r="DY121" s="117"/>
      <c r="DZ121" s="117"/>
      <c r="EA121" s="117">
        <v>45039</v>
      </c>
      <c r="EB121" s="117">
        <v>45039</v>
      </c>
      <c r="EC121" s="117"/>
      <c r="ED121" s="117">
        <v>45039</v>
      </c>
      <c r="EE121" s="116">
        <v>100</v>
      </c>
      <c r="EF121" s="117">
        <v>45039</v>
      </c>
      <c r="EG121" s="117" t="s">
        <v>4462</v>
      </c>
      <c r="EH121" s="117">
        <v>45049</v>
      </c>
      <c r="EI121" s="117">
        <v>45049</v>
      </c>
      <c r="EJ121" s="117">
        <v>45049</v>
      </c>
      <c r="EK121" s="117">
        <v>45050</v>
      </c>
      <c r="EL121" s="116">
        <v>60</v>
      </c>
      <c r="EM121" s="117"/>
      <c r="EN121" s="122" t="s">
        <v>4494</v>
      </c>
      <c r="EO121" s="141"/>
      <c r="EP121" s="141"/>
      <c r="EQ121" s="141"/>
      <c r="ER121" s="141"/>
      <c r="ES121" s="141"/>
      <c r="ET121" s="141"/>
      <c r="EU121" s="141"/>
      <c r="EV121" s="117"/>
      <c r="EW121" s="117"/>
      <c r="EX121" s="117"/>
      <c r="EY121" s="117"/>
      <c r="EZ121" s="117"/>
      <c r="FA121" s="117"/>
      <c r="FB121" s="117"/>
      <c r="FC121" s="117"/>
      <c r="FD121" s="117"/>
      <c r="FE121" s="117"/>
      <c r="FF121" s="117"/>
      <c r="FG121" s="133"/>
      <c r="FH121" s="133"/>
      <c r="FI121" s="117"/>
      <c r="FJ121" s="142"/>
      <c r="FK121" s="142"/>
      <c r="FL121" s="143">
        <v>243350</v>
      </c>
      <c r="FM121" s="143">
        <v>243350</v>
      </c>
      <c r="FN121" s="139" t="s">
        <v>708</v>
      </c>
      <c r="FO121" s="142"/>
      <c r="FP121" s="142"/>
      <c r="FQ121" s="143">
        <v>243350</v>
      </c>
      <c r="FR121" s="143">
        <v>243350</v>
      </c>
      <c r="FS121" s="139" t="s">
        <v>708</v>
      </c>
    </row>
    <row r="122" spans="1:175" ht="20.100000000000001" customHeight="1" x14ac:dyDescent="0.5">
      <c r="A122" s="109">
        <v>121</v>
      </c>
      <c r="B122" s="109" t="s">
        <v>674</v>
      </c>
      <c r="C122" s="109">
        <v>121</v>
      </c>
      <c r="D122" s="110" t="s">
        <v>675</v>
      </c>
      <c r="E122" s="110" t="s">
        <v>676</v>
      </c>
      <c r="F122" s="110" t="s">
        <v>1751</v>
      </c>
      <c r="G122" s="111" t="s">
        <v>164</v>
      </c>
      <c r="H122" s="110" t="s">
        <v>1752</v>
      </c>
      <c r="I122" s="110" t="s">
        <v>1753</v>
      </c>
      <c r="J122" s="110"/>
      <c r="K122" s="111" t="s">
        <v>1754</v>
      </c>
      <c r="L122" s="111" t="s">
        <v>1755</v>
      </c>
      <c r="M122" s="111"/>
      <c r="N122" s="111" t="s">
        <v>682</v>
      </c>
      <c r="O122" s="112" t="s">
        <v>1756</v>
      </c>
      <c r="P122" s="113">
        <v>13.793988824153301</v>
      </c>
      <c r="Q122" s="113">
        <v>100.132093229853</v>
      </c>
      <c r="R122" s="315" t="s">
        <v>1757</v>
      </c>
      <c r="S122" s="114" t="s">
        <v>1758</v>
      </c>
      <c r="T122" s="115" t="s">
        <v>1759</v>
      </c>
      <c r="U122" s="115" t="s">
        <v>1760</v>
      </c>
      <c r="V122" s="115"/>
      <c r="W122" s="115" t="s">
        <v>1761</v>
      </c>
      <c r="X122" s="115"/>
      <c r="Y122" s="115"/>
      <c r="Z122" s="181"/>
      <c r="AA122" s="181"/>
      <c r="AB122" s="115"/>
      <c r="AC122" s="211"/>
      <c r="AD122" s="166" t="s">
        <v>1762</v>
      </c>
      <c r="AE122" s="166" t="s">
        <v>1763</v>
      </c>
      <c r="AF122" s="117" t="s">
        <v>690</v>
      </c>
      <c r="AG122" s="132">
        <v>44960</v>
      </c>
      <c r="AH122" s="168" t="s">
        <v>691</v>
      </c>
      <c r="AI122" s="118" t="s">
        <v>692</v>
      </c>
      <c r="AJ122" s="145">
        <v>6</v>
      </c>
      <c r="AK122" s="146">
        <v>9</v>
      </c>
      <c r="AL122" s="146">
        <v>4</v>
      </c>
      <c r="AM122" s="146">
        <f t="shared" ref="AM122:AM131" si="0">AJ122*AK122</f>
        <v>54</v>
      </c>
      <c r="AN122" s="147">
        <v>1</v>
      </c>
      <c r="AO122" s="147">
        <v>1</v>
      </c>
      <c r="AP122" s="240"/>
      <c r="AQ122" s="301"/>
      <c r="AR122" s="301"/>
      <c r="AS122" s="147"/>
      <c r="AT122" s="138">
        <v>44964</v>
      </c>
      <c r="AU122" s="294" t="s">
        <v>1764</v>
      </c>
      <c r="AV122" s="295" t="s">
        <v>696</v>
      </c>
      <c r="AW122" s="296" t="s">
        <v>1386</v>
      </c>
      <c r="AX122" s="297"/>
      <c r="AY122" s="297" t="s">
        <v>1326</v>
      </c>
      <c r="AZ122" s="297"/>
      <c r="BA122" s="297"/>
      <c r="BB122" s="297"/>
      <c r="BC122" s="297"/>
      <c r="BD122" s="296" t="s">
        <v>698</v>
      </c>
      <c r="BE122" s="296"/>
      <c r="BF122" s="296"/>
      <c r="BG122" s="237" t="s">
        <v>699</v>
      </c>
      <c r="BH122" s="316"/>
      <c r="BI122" s="237" t="s">
        <v>701</v>
      </c>
      <c r="BJ122" s="298"/>
      <c r="BK122" s="298"/>
      <c r="BL122" s="153"/>
      <c r="BM122" s="154"/>
      <c r="BN122" s="111" t="s">
        <v>1765</v>
      </c>
      <c r="BO122" s="317" t="s">
        <v>1756</v>
      </c>
      <c r="BP122" s="317" t="s">
        <v>703</v>
      </c>
      <c r="BQ122" s="116" t="s">
        <v>704</v>
      </c>
      <c r="BR122" s="314" t="s">
        <v>705</v>
      </c>
      <c r="BS122" s="132">
        <v>44960</v>
      </c>
      <c r="BT122" s="133">
        <v>100</v>
      </c>
      <c r="BU122" s="132">
        <v>44960</v>
      </c>
      <c r="BV122" s="132"/>
      <c r="BW122" s="132"/>
      <c r="BX122" s="134"/>
      <c r="BY122" s="134"/>
      <c r="BZ122" s="134"/>
      <c r="CA122" s="132"/>
      <c r="CB122" s="135"/>
      <c r="CC122" s="132"/>
      <c r="CD122" s="132"/>
      <c r="CE122" s="136"/>
      <c r="CF122" s="136"/>
      <c r="CG122" s="136"/>
      <c r="CH122" s="135"/>
      <c r="CI122" s="129" t="s">
        <v>701</v>
      </c>
      <c r="CJ122" s="132">
        <v>44992</v>
      </c>
      <c r="CK122" s="117">
        <v>44998</v>
      </c>
      <c r="CL122" s="132"/>
      <c r="CM122" s="117">
        <v>44998</v>
      </c>
      <c r="CN122" s="133">
        <v>100</v>
      </c>
      <c r="CO122" s="117">
        <v>44998</v>
      </c>
      <c r="CP122" s="132"/>
      <c r="CQ122" s="137" t="s">
        <v>706</v>
      </c>
      <c r="CR122" s="132"/>
      <c r="CS122" s="117"/>
      <c r="CT122" s="132"/>
      <c r="CU122" s="133"/>
      <c r="CV122" s="137" t="s">
        <v>4382</v>
      </c>
      <c r="CW122" s="297" t="s">
        <v>1326</v>
      </c>
      <c r="CX122" s="297"/>
      <c r="CY122" s="297" t="s">
        <v>1326</v>
      </c>
      <c r="CZ122" s="117">
        <v>44998</v>
      </c>
      <c r="DA122" s="117">
        <v>44998</v>
      </c>
      <c r="DB122" s="117"/>
      <c r="DC122" s="117">
        <v>44998</v>
      </c>
      <c r="DD122" s="133">
        <v>100</v>
      </c>
      <c r="DE122" s="117">
        <v>44998</v>
      </c>
      <c r="DF122" s="138"/>
      <c r="DG122" s="138">
        <v>45007</v>
      </c>
      <c r="DH122" s="139" t="s">
        <v>4446</v>
      </c>
      <c r="DI122" s="117">
        <v>45028</v>
      </c>
      <c r="DJ122" s="117">
        <v>45028</v>
      </c>
      <c r="DK122" s="117">
        <v>45028</v>
      </c>
      <c r="DL122" s="117">
        <v>45028</v>
      </c>
      <c r="DM122" s="117"/>
      <c r="DN122" s="117"/>
      <c r="DO122" s="117"/>
      <c r="DP122" s="117"/>
      <c r="DQ122" s="140"/>
      <c r="DR122" s="117"/>
      <c r="DS122" s="117"/>
      <c r="DT122" s="117">
        <v>45044</v>
      </c>
      <c r="DU122" s="117">
        <v>45044</v>
      </c>
      <c r="DV122" s="117"/>
      <c r="DW122" s="117">
        <v>45044</v>
      </c>
      <c r="DX122" s="133">
        <v>100</v>
      </c>
      <c r="DY122" s="117">
        <v>45044</v>
      </c>
      <c r="DZ122" s="117"/>
      <c r="EA122" s="117">
        <v>45036</v>
      </c>
      <c r="EB122" s="117">
        <v>45036</v>
      </c>
      <c r="EC122" s="117"/>
      <c r="ED122" s="117">
        <v>45036</v>
      </c>
      <c r="EE122" s="116">
        <v>100</v>
      </c>
      <c r="EF122" s="117">
        <v>45036</v>
      </c>
      <c r="EG122" s="117" t="s">
        <v>1044</v>
      </c>
      <c r="EH122" s="117">
        <v>45036</v>
      </c>
      <c r="EI122" s="117">
        <v>45036</v>
      </c>
      <c r="EJ122" s="117"/>
      <c r="EK122" s="117">
        <v>45036</v>
      </c>
      <c r="EL122" s="116">
        <v>100</v>
      </c>
      <c r="EM122" s="117">
        <v>45036</v>
      </c>
      <c r="EN122" s="122" t="s">
        <v>1044</v>
      </c>
      <c r="EO122" s="141"/>
      <c r="EP122" s="141"/>
      <c r="EQ122" s="141"/>
      <c r="ER122" s="141"/>
      <c r="ES122" s="141"/>
      <c r="ET122" s="141"/>
      <c r="EU122" s="141"/>
      <c r="EV122" s="117"/>
      <c r="EW122" s="117"/>
      <c r="EX122" s="117"/>
      <c r="EY122" s="117"/>
      <c r="EZ122" s="117"/>
      <c r="FA122" s="117"/>
      <c r="FB122" s="117"/>
      <c r="FC122" s="117">
        <v>45051</v>
      </c>
      <c r="FD122" s="117">
        <v>45051</v>
      </c>
      <c r="FE122" s="117">
        <v>45051</v>
      </c>
      <c r="FF122" s="117">
        <v>45052</v>
      </c>
      <c r="FG122" s="133">
        <v>70</v>
      </c>
      <c r="FH122" s="133"/>
      <c r="FI122" s="117"/>
      <c r="FJ122" s="142"/>
      <c r="FK122" s="142"/>
      <c r="FL122" s="143">
        <v>243347</v>
      </c>
      <c r="FM122" s="143">
        <v>243347</v>
      </c>
      <c r="FN122" s="139" t="s">
        <v>708</v>
      </c>
      <c r="FO122" s="142"/>
      <c r="FP122" s="142"/>
      <c r="FQ122" s="143">
        <v>243347</v>
      </c>
      <c r="FR122" s="143">
        <v>243347</v>
      </c>
      <c r="FS122" s="139" t="s">
        <v>708</v>
      </c>
    </row>
    <row r="123" spans="1:175" ht="20.100000000000001" customHeight="1" x14ac:dyDescent="0.5">
      <c r="A123" s="109">
        <v>122</v>
      </c>
      <c r="B123" s="109" t="s">
        <v>674</v>
      </c>
      <c r="C123" s="109">
        <v>122</v>
      </c>
      <c r="D123" s="110" t="s">
        <v>675</v>
      </c>
      <c r="E123" s="110" t="s">
        <v>676</v>
      </c>
      <c r="F123" s="110" t="s">
        <v>1751</v>
      </c>
      <c r="G123" s="111" t="s">
        <v>164</v>
      </c>
      <c r="H123" s="110" t="s">
        <v>1752</v>
      </c>
      <c r="I123" s="110" t="s">
        <v>1766</v>
      </c>
      <c r="J123" s="110"/>
      <c r="K123" s="111" t="s">
        <v>1767</v>
      </c>
      <c r="L123" s="111" t="s">
        <v>1768</v>
      </c>
      <c r="M123" s="111"/>
      <c r="N123" s="111" t="s">
        <v>682</v>
      </c>
      <c r="O123" s="111" t="s">
        <v>1769</v>
      </c>
      <c r="P123" s="113">
        <v>13.8661108226434</v>
      </c>
      <c r="Q123" s="113">
        <v>100.146933696467</v>
      </c>
      <c r="R123" s="318" t="s">
        <v>1770</v>
      </c>
      <c r="S123" s="114" t="s">
        <v>1771</v>
      </c>
      <c r="T123" s="115" t="s">
        <v>1772</v>
      </c>
      <c r="U123" s="115" t="s">
        <v>1773</v>
      </c>
      <c r="V123" s="115"/>
      <c r="W123" s="115" t="s">
        <v>1774</v>
      </c>
      <c r="X123" s="115"/>
      <c r="Y123" s="115"/>
      <c r="Z123" s="181"/>
      <c r="AA123" s="181"/>
      <c r="AB123" s="115"/>
      <c r="AC123" s="211"/>
      <c r="AD123" s="166" t="s">
        <v>1775</v>
      </c>
      <c r="AE123" s="166" t="s">
        <v>1776</v>
      </c>
      <c r="AF123" s="117" t="s">
        <v>690</v>
      </c>
      <c r="AG123" s="132">
        <v>44960</v>
      </c>
      <c r="AH123" s="168" t="s">
        <v>691</v>
      </c>
      <c r="AI123" s="118" t="s">
        <v>692</v>
      </c>
      <c r="AJ123" s="145">
        <v>10</v>
      </c>
      <c r="AK123" s="146">
        <v>20</v>
      </c>
      <c r="AL123" s="146">
        <v>3.6</v>
      </c>
      <c r="AM123" s="146">
        <f t="shared" si="0"/>
        <v>200</v>
      </c>
      <c r="AN123" s="147">
        <v>1</v>
      </c>
      <c r="AO123" s="147">
        <v>4</v>
      </c>
      <c r="AP123" s="240" t="s">
        <v>1777</v>
      </c>
      <c r="AQ123" s="301"/>
      <c r="AR123" s="147">
        <v>3</v>
      </c>
      <c r="AS123" s="147"/>
      <c r="AT123" s="138">
        <v>44964</v>
      </c>
      <c r="AU123" s="294" t="s">
        <v>1764</v>
      </c>
      <c r="AV123" s="295" t="s">
        <v>696</v>
      </c>
      <c r="AW123" s="296"/>
      <c r="AX123" s="297"/>
      <c r="AY123" s="297"/>
      <c r="AZ123" s="297"/>
      <c r="BA123" s="297"/>
      <c r="BB123" s="297" t="s">
        <v>697</v>
      </c>
      <c r="BC123" s="297"/>
      <c r="BD123" s="296"/>
      <c r="BE123" s="296" t="s">
        <v>598</v>
      </c>
      <c r="BF123" s="158">
        <v>1</v>
      </c>
      <c r="BG123" s="237" t="s">
        <v>699</v>
      </c>
      <c r="BH123" s="237" t="s">
        <v>700</v>
      </c>
      <c r="BI123" s="237" t="s">
        <v>701</v>
      </c>
      <c r="BJ123" s="298"/>
      <c r="BK123" s="298"/>
      <c r="BL123" s="170" t="s">
        <v>1778</v>
      </c>
      <c r="BM123" s="154"/>
      <c r="BN123" s="111" t="s">
        <v>1769</v>
      </c>
      <c r="BO123" s="319" t="s">
        <v>1769</v>
      </c>
      <c r="BP123" s="317"/>
      <c r="BQ123" s="116" t="s">
        <v>704</v>
      </c>
      <c r="BR123" s="116" t="s">
        <v>705</v>
      </c>
      <c r="BS123" s="132">
        <v>44960</v>
      </c>
      <c r="BT123" s="133">
        <v>100</v>
      </c>
      <c r="BU123" s="132">
        <v>44960</v>
      </c>
      <c r="BV123" s="132"/>
      <c r="BW123" s="132"/>
      <c r="BX123" s="134"/>
      <c r="BY123" s="134"/>
      <c r="BZ123" s="134"/>
      <c r="CA123" s="132"/>
      <c r="CB123" s="135"/>
      <c r="CC123" s="132"/>
      <c r="CD123" s="132"/>
      <c r="CE123" s="136"/>
      <c r="CF123" s="136"/>
      <c r="CG123" s="136"/>
      <c r="CH123" s="135"/>
      <c r="CI123" s="129" t="s">
        <v>701</v>
      </c>
      <c r="CJ123" s="132">
        <v>45038</v>
      </c>
      <c r="CK123" s="117">
        <v>45038</v>
      </c>
      <c r="CL123" s="132"/>
      <c r="CM123" s="117">
        <v>45038</v>
      </c>
      <c r="CN123" s="133">
        <v>100</v>
      </c>
      <c r="CO123" s="117">
        <v>45038</v>
      </c>
      <c r="CP123" s="117"/>
      <c r="CQ123" s="132">
        <v>45033</v>
      </c>
      <c r="CR123" s="132">
        <v>45033</v>
      </c>
      <c r="CS123" s="132"/>
      <c r="CT123" s="132">
        <v>45034</v>
      </c>
      <c r="CU123" s="133">
        <v>100</v>
      </c>
      <c r="CV123" s="132">
        <v>45034</v>
      </c>
      <c r="CW123" s="117" t="s">
        <v>1779</v>
      </c>
      <c r="CX123" s="297"/>
      <c r="CY123" s="297"/>
      <c r="CZ123" s="117">
        <v>45038</v>
      </c>
      <c r="DA123" s="117">
        <v>45038</v>
      </c>
      <c r="DB123" s="117"/>
      <c r="DC123" s="117">
        <v>45038</v>
      </c>
      <c r="DD123" s="133">
        <v>100</v>
      </c>
      <c r="DE123" s="117">
        <v>45038</v>
      </c>
      <c r="DF123" s="138"/>
      <c r="DG123" s="138">
        <v>45019</v>
      </c>
      <c r="DH123" s="139" t="s">
        <v>4413</v>
      </c>
      <c r="DI123" s="117">
        <v>45037</v>
      </c>
      <c r="DJ123" s="117">
        <v>45037</v>
      </c>
      <c r="DK123" s="117">
        <v>45037</v>
      </c>
      <c r="DL123" s="117">
        <v>45037</v>
      </c>
      <c r="DM123" s="117"/>
      <c r="DN123" s="117"/>
      <c r="DO123" s="117"/>
      <c r="DP123" s="117"/>
      <c r="DQ123" s="140"/>
      <c r="DR123" s="117"/>
      <c r="DS123" s="117"/>
      <c r="DT123" s="117"/>
      <c r="DU123" s="117"/>
      <c r="DV123" s="117"/>
      <c r="DW123" s="117"/>
      <c r="DX123" s="133"/>
      <c r="DY123" s="117"/>
      <c r="DZ123" s="117"/>
      <c r="EA123" s="117">
        <v>45036</v>
      </c>
      <c r="EB123" s="117">
        <v>45036</v>
      </c>
      <c r="EC123" s="117"/>
      <c r="ED123" s="117">
        <v>45036</v>
      </c>
      <c r="EE123" s="116">
        <v>100</v>
      </c>
      <c r="EF123" s="117">
        <v>45036</v>
      </c>
      <c r="EG123" s="117" t="s">
        <v>1044</v>
      </c>
      <c r="EH123" s="117">
        <v>45036</v>
      </c>
      <c r="EI123" s="117">
        <v>45036</v>
      </c>
      <c r="EJ123" s="117"/>
      <c r="EK123" s="117">
        <v>45036</v>
      </c>
      <c r="EL123" s="116">
        <v>100</v>
      </c>
      <c r="EM123" s="117">
        <v>45036</v>
      </c>
      <c r="EN123" s="122" t="s">
        <v>1044</v>
      </c>
      <c r="EO123" s="141"/>
      <c r="EP123" s="141"/>
      <c r="EQ123" s="141"/>
      <c r="ER123" s="141"/>
      <c r="ES123" s="141"/>
      <c r="ET123" s="141"/>
      <c r="EU123" s="141"/>
      <c r="EV123" s="117"/>
      <c r="EW123" s="117"/>
      <c r="EX123" s="117"/>
      <c r="EY123" s="117"/>
      <c r="EZ123" s="117"/>
      <c r="FA123" s="117"/>
      <c r="FB123" s="117"/>
      <c r="FC123" s="117"/>
      <c r="FD123" s="117"/>
      <c r="FE123" s="117"/>
      <c r="FF123" s="117"/>
      <c r="FG123" s="133"/>
      <c r="FH123" s="133"/>
      <c r="FI123" s="117"/>
      <c r="FJ123" s="142"/>
      <c r="FK123" s="142"/>
      <c r="FL123" s="143">
        <v>243347</v>
      </c>
      <c r="FM123" s="143">
        <v>243347</v>
      </c>
      <c r="FN123" s="139" t="s">
        <v>708</v>
      </c>
      <c r="FO123" s="142"/>
      <c r="FP123" s="142"/>
      <c r="FQ123" s="143">
        <v>243347</v>
      </c>
      <c r="FR123" s="143">
        <v>243347</v>
      </c>
      <c r="FS123" s="139" t="s">
        <v>708</v>
      </c>
    </row>
    <row r="124" spans="1:175" ht="20.100000000000001" customHeight="1" x14ac:dyDescent="0.5">
      <c r="A124" s="109">
        <v>123</v>
      </c>
      <c r="B124" s="109" t="s">
        <v>674</v>
      </c>
      <c r="C124" s="109">
        <v>123</v>
      </c>
      <c r="D124" s="110" t="s">
        <v>675</v>
      </c>
      <c r="E124" s="110" t="s">
        <v>676</v>
      </c>
      <c r="F124" s="110" t="s">
        <v>1751</v>
      </c>
      <c r="G124" s="111" t="s">
        <v>164</v>
      </c>
      <c r="H124" s="110" t="s">
        <v>1203</v>
      </c>
      <c r="I124" s="110" t="s">
        <v>1780</v>
      </c>
      <c r="J124" s="110"/>
      <c r="K124" s="111" t="s">
        <v>1781</v>
      </c>
      <c r="L124" s="111" t="s">
        <v>1782</v>
      </c>
      <c r="M124" s="111"/>
      <c r="N124" s="111" t="s">
        <v>682</v>
      </c>
      <c r="O124" s="320" t="s">
        <v>1783</v>
      </c>
      <c r="P124" s="113">
        <v>13.820774926735099</v>
      </c>
      <c r="Q124" s="113">
        <v>99.991837938795996</v>
      </c>
      <c r="R124" s="114" t="s">
        <v>1784</v>
      </c>
      <c r="S124" s="114" t="s">
        <v>1785</v>
      </c>
      <c r="T124" s="115" t="s">
        <v>1786</v>
      </c>
      <c r="U124" s="115" t="s">
        <v>1787</v>
      </c>
      <c r="V124" s="115"/>
      <c r="W124" s="115"/>
      <c r="X124" s="115"/>
      <c r="Y124" s="115"/>
      <c r="Z124" s="181"/>
      <c r="AA124" s="181"/>
      <c r="AB124" s="115"/>
      <c r="AC124" s="211"/>
      <c r="AD124" s="166" t="s">
        <v>1762</v>
      </c>
      <c r="AE124" s="166" t="s">
        <v>1763</v>
      </c>
      <c r="AF124" s="117" t="s">
        <v>690</v>
      </c>
      <c r="AG124" s="132">
        <v>44959</v>
      </c>
      <c r="AH124" s="168" t="s">
        <v>691</v>
      </c>
      <c r="AI124" s="118" t="s">
        <v>692</v>
      </c>
      <c r="AJ124" s="145">
        <v>6</v>
      </c>
      <c r="AK124" s="146">
        <v>9</v>
      </c>
      <c r="AL124" s="146">
        <v>3.6</v>
      </c>
      <c r="AM124" s="146">
        <f t="shared" si="0"/>
        <v>54</v>
      </c>
      <c r="AN124" s="147">
        <v>1</v>
      </c>
      <c r="AO124" s="147">
        <v>2</v>
      </c>
      <c r="AP124" s="240" t="s">
        <v>1788</v>
      </c>
      <c r="AQ124" s="301"/>
      <c r="AR124" s="301"/>
      <c r="AS124" s="147"/>
      <c r="AT124" s="138">
        <v>44964</v>
      </c>
      <c r="AU124" s="294" t="s">
        <v>1764</v>
      </c>
      <c r="AV124" s="295" t="s">
        <v>696</v>
      </c>
      <c r="AW124" s="296" t="s">
        <v>1584</v>
      </c>
      <c r="AX124" s="297"/>
      <c r="AY124" s="297"/>
      <c r="AZ124" s="297"/>
      <c r="BA124" s="297"/>
      <c r="BB124" s="297"/>
      <c r="BC124" s="297"/>
      <c r="BD124" s="296" t="s">
        <v>698</v>
      </c>
      <c r="BE124" s="296"/>
      <c r="BF124" s="296"/>
      <c r="BG124" s="237" t="s">
        <v>699</v>
      </c>
      <c r="BH124" s="316"/>
      <c r="BI124" s="237" t="s">
        <v>701</v>
      </c>
      <c r="BJ124" s="298"/>
      <c r="BK124" s="298"/>
      <c r="BL124" s="153"/>
      <c r="BM124" s="154"/>
      <c r="BN124" s="111" t="s">
        <v>1789</v>
      </c>
      <c r="BO124" s="317" t="s">
        <v>1783</v>
      </c>
      <c r="BP124" s="317" t="s">
        <v>703</v>
      </c>
      <c r="BQ124" s="116" t="s">
        <v>704</v>
      </c>
      <c r="BR124" s="314" t="s">
        <v>705</v>
      </c>
      <c r="BS124" s="132">
        <v>44959</v>
      </c>
      <c r="BT124" s="133">
        <v>100</v>
      </c>
      <c r="BU124" s="132">
        <v>44959</v>
      </c>
      <c r="BV124" s="132"/>
      <c r="BW124" s="132"/>
      <c r="BX124" s="134"/>
      <c r="BY124" s="134"/>
      <c r="BZ124" s="134"/>
      <c r="CA124" s="132"/>
      <c r="CB124" s="135"/>
      <c r="CC124" s="132"/>
      <c r="CD124" s="132"/>
      <c r="CE124" s="136"/>
      <c r="CF124" s="136"/>
      <c r="CG124" s="136"/>
      <c r="CH124" s="135"/>
      <c r="CI124" s="129" t="s">
        <v>701</v>
      </c>
      <c r="CJ124" s="132">
        <v>44992</v>
      </c>
      <c r="CK124" s="117">
        <v>44995</v>
      </c>
      <c r="CL124" s="132"/>
      <c r="CM124" s="117">
        <v>44995</v>
      </c>
      <c r="CN124" s="133">
        <v>100</v>
      </c>
      <c r="CO124" s="117">
        <v>44995</v>
      </c>
      <c r="CP124" s="132"/>
      <c r="CQ124" s="132">
        <v>45017</v>
      </c>
      <c r="CR124" s="132">
        <v>45017</v>
      </c>
      <c r="CS124" s="117"/>
      <c r="CT124" s="132">
        <v>45017</v>
      </c>
      <c r="CU124" s="133">
        <v>100</v>
      </c>
      <c r="CV124" s="132">
        <v>45017</v>
      </c>
      <c r="CW124" s="117" t="s">
        <v>727</v>
      </c>
      <c r="CX124" s="297"/>
      <c r="CY124" s="297"/>
      <c r="CZ124" s="117">
        <v>44995</v>
      </c>
      <c r="DA124" s="117">
        <v>44995</v>
      </c>
      <c r="DB124" s="117"/>
      <c r="DC124" s="117">
        <v>44995</v>
      </c>
      <c r="DD124" s="133">
        <v>100</v>
      </c>
      <c r="DE124" s="117">
        <v>44995</v>
      </c>
      <c r="DF124" s="138"/>
      <c r="DG124" s="138">
        <v>45007</v>
      </c>
      <c r="DH124" s="139" t="s">
        <v>4446</v>
      </c>
      <c r="DI124" s="117">
        <v>45037</v>
      </c>
      <c r="DJ124" s="117">
        <v>45037</v>
      </c>
      <c r="DK124" s="117">
        <v>45037</v>
      </c>
      <c r="DL124" s="117">
        <v>45037</v>
      </c>
      <c r="DM124" s="117">
        <v>45037</v>
      </c>
      <c r="DN124" s="117">
        <v>45037</v>
      </c>
      <c r="DO124" s="117"/>
      <c r="DP124" s="117">
        <v>45037</v>
      </c>
      <c r="DQ124" s="133">
        <v>100</v>
      </c>
      <c r="DR124" s="117">
        <v>45037</v>
      </c>
      <c r="DS124" s="117"/>
      <c r="DT124" s="117">
        <v>45037</v>
      </c>
      <c r="DU124" s="117">
        <v>45037</v>
      </c>
      <c r="DV124" s="117"/>
      <c r="DW124" s="117">
        <v>45037</v>
      </c>
      <c r="DX124" s="133">
        <v>100</v>
      </c>
      <c r="DY124" s="117">
        <v>45037</v>
      </c>
      <c r="DZ124" s="117"/>
      <c r="EA124" s="117">
        <v>45036</v>
      </c>
      <c r="EB124" s="117">
        <v>45036</v>
      </c>
      <c r="EC124" s="117"/>
      <c r="ED124" s="117">
        <v>45036</v>
      </c>
      <c r="EE124" s="116">
        <v>100</v>
      </c>
      <c r="EF124" s="117">
        <v>45036</v>
      </c>
      <c r="EG124" s="117" t="s">
        <v>1044</v>
      </c>
      <c r="EH124" s="117">
        <v>45036</v>
      </c>
      <c r="EI124" s="117">
        <v>45036</v>
      </c>
      <c r="EJ124" s="117"/>
      <c r="EK124" s="117">
        <v>45036</v>
      </c>
      <c r="EL124" s="116">
        <v>100</v>
      </c>
      <c r="EM124" s="117">
        <v>45036</v>
      </c>
      <c r="EN124" s="122" t="s">
        <v>1044</v>
      </c>
      <c r="EO124" s="141"/>
      <c r="EP124" s="141"/>
      <c r="EQ124" s="141"/>
      <c r="ER124" s="141"/>
      <c r="ES124" s="141"/>
      <c r="ET124" s="141"/>
      <c r="EU124" s="141"/>
      <c r="EV124" s="117"/>
      <c r="EW124" s="117"/>
      <c r="EX124" s="117"/>
      <c r="EY124" s="117"/>
      <c r="EZ124" s="117"/>
      <c r="FA124" s="117"/>
      <c r="FB124" s="117"/>
      <c r="FC124" s="117"/>
      <c r="FD124" s="117"/>
      <c r="FE124" s="117"/>
      <c r="FF124" s="117"/>
      <c r="FG124" s="133"/>
      <c r="FH124" s="133"/>
      <c r="FI124" s="117"/>
      <c r="FJ124" s="142"/>
      <c r="FK124" s="142"/>
      <c r="FL124" s="143">
        <v>243341</v>
      </c>
      <c r="FM124" s="143">
        <v>243341</v>
      </c>
      <c r="FN124" s="139" t="s">
        <v>708</v>
      </c>
      <c r="FO124" s="142"/>
      <c r="FP124" s="142"/>
      <c r="FQ124" s="143">
        <v>243341</v>
      </c>
      <c r="FR124" s="143">
        <v>243341</v>
      </c>
      <c r="FS124" s="139" t="s">
        <v>708</v>
      </c>
    </row>
    <row r="125" spans="1:175" ht="20.100000000000001" customHeight="1" x14ac:dyDescent="0.5">
      <c r="A125" s="109">
        <v>124</v>
      </c>
      <c r="B125" s="109" t="s">
        <v>674</v>
      </c>
      <c r="C125" s="109">
        <v>124</v>
      </c>
      <c r="D125" s="110" t="s">
        <v>675</v>
      </c>
      <c r="E125" s="110" t="s">
        <v>676</v>
      </c>
      <c r="F125" s="110" t="s">
        <v>1751</v>
      </c>
      <c r="G125" s="111" t="s">
        <v>164</v>
      </c>
      <c r="H125" s="110" t="s">
        <v>1203</v>
      </c>
      <c r="I125" s="110" t="s">
        <v>1790</v>
      </c>
      <c r="J125" s="110"/>
      <c r="K125" s="111" t="s">
        <v>1791</v>
      </c>
      <c r="L125" s="111" t="s">
        <v>1782</v>
      </c>
      <c r="M125" s="111"/>
      <c r="N125" s="111" t="s">
        <v>682</v>
      </c>
      <c r="O125" s="111" t="s">
        <v>1792</v>
      </c>
      <c r="P125" s="113">
        <v>13.737408127675501</v>
      </c>
      <c r="Q125" s="113">
        <v>100.080837665782</v>
      </c>
      <c r="R125" s="114" t="s">
        <v>1793</v>
      </c>
      <c r="S125" s="114" t="s">
        <v>1794</v>
      </c>
      <c r="T125" s="115" t="s">
        <v>1795</v>
      </c>
      <c r="U125" s="115" t="s">
        <v>1796</v>
      </c>
      <c r="V125" s="115"/>
      <c r="W125" s="115" t="s">
        <v>1797</v>
      </c>
      <c r="X125" s="115"/>
      <c r="Y125" s="115"/>
      <c r="Z125" s="181"/>
      <c r="AA125" s="181"/>
      <c r="AB125" s="115"/>
      <c r="AC125" s="211"/>
      <c r="AD125" s="166" t="s">
        <v>1762</v>
      </c>
      <c r="AE125" s="166" t="s">
        <v>1763</v>
      </c>
      <c r="AF125" s="117" t="s">
        <v>690</v>
      </c>
      <c r="AG125" s="132">
        <v>44960</v>
      </c>
      <c r="AH125" s="168" t="s">
        <v>691</v>
      </c>
      <c r="AI125" s="118" t="s">
        <v>692</v>
      </c>
      <c r="AJ125" s="145">
        <v>6</v>
      </c>
      <c r="AK125" s="146">
        <v>9</v>
      </c>
      <c r="AL125" s="146">
        <v>4</v>
      </c>
      <c r="AM125" s="146">
        <f t="shared" si="0"/>
        <v>54</v>
      </c>
      <c r="AN125" s="147">
        <v>1</v>
      </c>
      <c r="AO125" s="147">
        <v>2</v>
      </c>
      <c r="AP125" s="240"/>
      <c r="AQ125" s="301"/>
      <c r="AR125" s="147">
        <v>3</v>
      </c>
      <c r="AS125" s="147"/>
      <c r="AT125" s="138">
        <v>44964</v>
      </c>
      <c r="AU125" s="294" t="s">
        <v>1764</v>
      </c>
      <c r="AV125" s="295" t="s">
        <v>696</v>
      </c>
      <c r="AW125" s="296"/>
      <c r="AX125" s="297"/>
      <c r="AY125" s="297"/>
      <c r="AZ125" s="297"/>
      <c r="BA125" s="297"/>
      <c r="BB125" s="297"/>
      <c r="BC125" s="297"/>
      <c r="BD125" s="235" t="s">
        <v>698</v>
      </c>
      <c r="BE125" s="296"/>
      <c r="BF125" s="296"/>
      <c r="BG125" s="237" t="s">
        <v>699</v>
      </c>
      <c r="BH125" s="237" t="s">
        <v>700</v>
      </c>
      <c r="BI125" s="237" t="s">
        <v>701</v>
      </c>
      <c r="BJ125" s="298"/>
      <c r="BK125" s="298"/>
      <c r="BL125" s="153"/>
      <c r="BM125" s="154"/>
      <c r="BN125" s="111" t="s">
        <v>1798</v>
      </c>
      <c r="BO125" s="317" t="s">
        <v>1792</v>
      </c>
      <c r="BP125" s="317" t="s">
        <v>703</v>
      </c>
      <c r="BQ125" s="116" t="s">
        <v>704</v>
      </c>
      <c r="BR125" s="314" t="s">
        <v>705</v>
      </c>
      <c r="BS125" s="132">
        <v>44960</v>
      </c>
      <c r="BT125" s="133">
        <v>100</v>
      </c>
      <c r="BU125" s="132">
        <v>44960</v>
      </c>
      <c r="BV125" s="132"/>
      <c r="BW125" s="132"/>
      <c r="BX125" s="134"/>
      <c r="BY125" s="134"/>
      <c r="BZ125" s="134"/>
      <c r="CA125" s="132"/>
      <c r="CB125" s="135"/>
      <c r="CC125" s="132"/>
      <c r="CD125" s="132"/>
      <c r="CE125" s="136"/>
      <c r="CF125" s="136"/>
      <c r="CG125" s="136"/>
      <c r="CH125" s="135"/>
      <c r="CI125" s="129" t="s">
        <v>701</v>
      </c>
      <c r="CJ125" s="132">
        <v>44992</v>
      </c>
      <c r="CK125" s="132">
        <v>44992</v>
      </c>
      <c r="CL125" s="132"/>
      <c r="CM125" s="132">
        <v>44992</v>
      </c>
      <c r="CN125" s="133">
        <v>100</v>
      </c>
      <c r="CO125" s="132">
        <v>44992</v>
      </c>
      <c r="CP125" s="117"/>
      <c r="CQ125" s="137" t="s">
        <v>706</v>
      </c>
      <c r="CR125" s="132"/>
      <c r="CS125" s="117"/>
      <c r="CT125" s="132"/>
      <c r="CU125" s="133"/>
      <c r="CV125" s="137" t="s">
        <v>4382</v>
      </c>
      <c r="CW125" s="117"/>
      <c r="CX125" s="297"/>
      <c r="CY125" s="297"/>
      <c r="CZ125" s="117">
        <v>45001</v>
      </c>
      <c r="DA125" s="117">
        <v>45001</v>
      </c>
      <c r="DB125" s="117">
        <v>45001</v>
      </c>
      <c r="DC125" s="117">
        <v>45004</v>
      </c>
      <c r="DD125" s="133">
        <v>100</v>
      </c>
      <c r="DE125" s="117">
        <v>45050</v>
      </c>
      <c r="DF125" s="138"/>
      <c r="DG125" s="138">
        <v>45007</v>
      </c>
      <c r="DH125" s="139" t="s">
        <v>4446</v>
      </c>
      <c r="DI125" s="117">
        <v>45040</v>
      </c>
      <c r="DJ125" s="117">
        <v>45040</v>
      </c>
      <c r="DK125" s="117">
        <v>45040</v>
      </c>
      <c r="DL125" s="117">
        <v>45040</v>
      </c>
      <c r="DM125" s="117"/>
      <c r="DN125" s="117"/>
      <c r="DO125" s="117"/>
      <c r="DP125" s="117"/>
      <c r="DQ125" s="140"/>
      <c r="DR125" s="117"/>
      <c r="DS125" s="117"/>
      <c r="DT125" s="117">
        <v>45044</v>
      </c>
      <c r="DU125" s="117">
        <v>45044</v>
      </c>
      <c r="DV125" s="117"/>
      <c r="DW125" s="117">
        <v>45044</v>
      </c>
      <c r="DX125" s="133">
        <v>100</v>
      </c>
      <c r="DY125" s="117">
        <v>45044</v>
      </c>
      <c r="DZ125" s="117"/>
      <c r="EA125" s="117">
        <v>45036</v>
      </c>
      <c r="EB125" s="117">
        <v>45036</v>
      </c>
      <c r="EC125" s="117"/>
      <c r="ED125" s="117">
        <v>45036</v>
      </c>
      <c r="EE125" s="116">
        <v>100</v>
      </c>
      <c r="EF125" s="117">
        <v>45036</v>
      </c>
      <c r="EG125" s="117" t="s">
        <v>1044</v>
      </c>
      <c r="EH125" s="117">
        <v>45036</v>
      </c>
      <c r="EI125" s="117">
        <v>45036</v>
      </c>
      <c r="EJ125" s="117"/>
      <c r="EK125" s="117">
        <v>45036</v>
      </c>
      <c r="EL125" s="116">
        <v>100</v>
      </c>
      <c r="EM125" s="117">
        <v>45036</v>
      </c>
      <c r="EN125" s="122" t="s">
        <v>1044</v>
      </c>
      <c r="EO125" s="141"/>
      <c r="EP125" s="141"/>
      <c r="EQ125" s="141"/>
      <c r="ER125" s="141"/>
      <c r="ES125" s="141"/>
      <c r="ET125" s="141"/>
      <c r="EU125" s="141"/>
      <c r="EV125" s="117"/>
      <c r="EW125" s="117"/>
      <c r="EX125" s="117"/>
      <c r="EY125" s="117"/>
      <c r="EZ125" s="117"/>
      <c r="FA125" s="117"/>
      <c r="FB125" s="117"/>
      <c r="FC125" s="117">
        <v>45052</v>
      </c>
      <c r="FD125" s="117">
        <v>45052</v>
      </c>
      <c r="FE125" s="117">
        <v>45052</v>
      </c>
      <c r="FF125" s="117">
        <v>45053</v>
      </c>
      <c r="FG125" s="133">
        <v>50</v>
      </c>
      <c r="FH125" s="133"/>
      <c r="FI125" s="117"/>
      <c r="FJ125" s="142"/>
      <c r="FK125" s="142"/>
      <c r="FL125" s="143">
        <v>243347</v>
      </c>
      <c r="FM125" s="143">
        <v>243347</v>
      </c>
      <c r="FN125" s="139" t="s">
        <v>708</v>
      </c>
      <c r="FO125" s="142"/>
      <c r="FP125" s="142"/>
      <c r="FQ125" s="143">
        <v>243347</v>
      </c>
      <c r="FR125" s="143">
        <v>243347</v>
      </c>
      <c r="FS125" s="139" t="s">
        <v>708</v>
      </c>
    </row>
    <row r="126" spans="1:175" ht="20.100000000000001" customHeight="1" x14ac:dyDescent="0.5">
      <c r="A126" s="109">
        <v>125</v>
      </c>
      <c r="B126" s="109" t="s">
        <v>674</v>
      </c>
      <c r="C126" s="109">
        <v>125</v>
      </c>
      <c r="D126" s="110" t="s">
        <v>675</v>
      </c>
      <c r="E126" s="110" t="s">
        <v>676</v>
      </c>
      <c r="F126" s="110" t="s">
        <v>1751</v>
      </c>
      <c r="G126" s="111" t="s">
        <v>164</v>
      </c>
      <c r="H126" s="110" t="s">
        <v>1752</v>
      </c>
      <c r="I126" s="110" t="s">
        <v>1752</v>
      </c>
      <c r="J126" s="110"/>
      <c r="K126" s="111" t="s">
        <v>1799</v>
      </c>
      <c r="L126" s="111" t="s">
        <v>1755</v>
      </c>
      <c r="M126" s="111"/>
      <c r="N126" s="111" t="s">
        <v>682</v>
      </c>
      <c r="O126" s="111" t="s">
        <v>1800</v>
      </c>
      <c r="P126" s="113">
        <v>13.789844911959699</v>
      </c>
      <c r="Q126" s="113">
        <v>100.14484176763099</v>
      </c>
      <c r="R126" s="114" t="s">
        <v>1801</v>
      </c>
      <c r="S126" s="114" t="s">
        <v>1802</v>
      </c>
      <c r="T126" s="115" t="s">
        <v>1803</v>
      </c>
      <c r="U126" s="115" t="s">
        <v>1804</v>
      </c>
      <c r="V126" s="115"/>
      <c r="W126" s="115" t="s">
        <v>1805</v>
      </c>
      <c r="X126" s="115"/>
      <c r="Y126" s="115"/>
      <c r="Z126" s="181"/>
      <c r="AA126" s="181"/>
      <c r="AB126" s="115"/>
      <c r="AC126" s="211"/>
      <c r="AD126" s="166" t="s">
        <v>1762</v>
      </c>
      <c r="AE126" s="166" t="s">
        <v>1763</v>
      </c>
      <c r="AF126" s="117" t="s">
        <v>690</v>
      </c>
      <c r="AG126" s="132">
        <v>44960</v>
      </c>
      <c r="AH126" s="168" t="s">
        <v>691</v>
      </c>
      <c r="AI126" s="118" t="s">
        <v>692</v>
      </c>
      <c r="AJ126" s="145">
        <v>6</v>
      </c>
      <c r="AK126" s="146">
        <v>9</v>
      </c>
      <c r="AL126" s="146">
        <v>3.4</v>
      </c>
      <c r="AM126" s="146">
        <f t="shared" si="0"/>
        <v>54</v>
      </c>
      <c r="AN126" s="147">
        <v>1</v>
      </c>
      <c r="AO126" s="147">
        <v>2</v>
      </c>
      <c r="AP126" s="240" t="s">
        <v>1806</v>
      </c>
      <c r="AQ126" s="301"/>
      <c r="AR126" s="147">
        <v>1</v>
      </c>
      <c r="AS126" s="147"/>
      <c r="AT126" s="138">
        <v>44964</v>
      </c>
      <c r="AU126" s="294" t="s">
        <v>1764</v>
      </c>
      <c r="AV126" s="295" t="s">
        <v>696</v>
      </c>
      <c r="AW126" s="296"/>
      <c r="AX126" s="297"/>
      <c r="AY126" s="297"/>
      <c r="AZ126" s="297"/>
      <c r="BA126" s="297"/>
      <c r="BB126" s="297"/>
      <c r="BC126" s="297"/>
      <c r="BD126" s="296" t="s">
        <v>698</v>
      </c>
      <c r="BE126" s="296"/>
      <c r="BF126" s="296"/>
      <c r="BG126" s="237" t="s">
        <v>699</v>
      </c>
      <c r="BH126" s="302"/>
      <c r="BI126" s="237" t="s">
        <v>701</v>
      </c>
      <c r="BJ126" s="298"/>
      <c r="BK126" s="298"/>
      <c r="BL126" s="153"/>
      <c r="BM126" s="154"/>
      <c r="BN126" s="111" t="s">
        <v>1800</v>
      </c>
      <c r="BO126" s="319" t="s">
        <v>1800</v>
      </c>
      <c r="BP126" s="317"/>
      <c r="BQ126" s="116" t="s">
        <v>704</v>
      </c>
      <c r="BR126" s="116" t="s">
        <v>705</v>
      </c>
      <c r="BS126" s="132">
        <v>44960</v>
      </c>
      <c r="BT126" s="133">
        <v>100</v>
      </c>
      <c r="BU126" s="132">
        <v>44960</v>
      </c>
      <c r="BV126" s="132"/>
      <c r="BW126" s="132"/>
      <c r="BX126" s="134"/>
      <c r="BY126" s="134"/>
      <c r="BZ126" s="134"/>
      <c r="CA126" s="132"/>
      <c r="CB126" s="135"/>
      <c r="CC126" s="132"/>
      <c r="CD126" s="132"/>
      <c r="CE126" s="136"/>
      <c r="CF126" s="136"/>
      <c r="CG126" s="136"/>
      <c r="CH126" s="135"/>
      <c r="CI126" s="129" t="s">
        <v>701</v>
      </c>
      <c r="CJ126" s="132">
        <v>44992</v>
      </c>
      <c r="CK126" s="132">
        <v>44992</v>
      </c>
      <c r="CL126" s="132"/>
      <c r="CM126" s="132">
        <v>44992</v>
      </c>
      <c r="CN126" s="133">
        <v>100</v>
      </c>
      <c r="CO126" s="132">
        <v>44992</v>
      </c>
      <c r="CP126" s="117"/>
      <c r="CQ126" s="137" t="s">
        <v>4382</v>
      </c>
      <c r="CR126" s="132"/>
      <c r="CS126" s="117"/>
      <c r="CT126" s="132"/>
      <c r="CU126" s="133"/>
      <c r="CV126" s="137" t="s">
        <v>4382</v>
      </c>
      <c r="CW126" s="117"/>
      <c r="CX126" s="297"/>
      <c r="CY126" s="297"/>
      <c r="CZ126" s="117">
        <v>45001</v>
      </c>
      <c r="DA126" s="117">
        <v>45001</v>
      </c>
      <c r="DB126" s="117">
        <v>45001</v>
      </c>
      <c r="DC126" s="117">
        <v>45003</v>
      </c>
      <c r="DD126" s="133">
        <v>90</v>
      </c>
      <c r="DE126" s="117"/>
      <c r="DF126" s="138"/>
      <c r="DG126" s="138">
        <v>45007</v>
      </c>
      <c r="DH126" s="139" t="s">
        <v>4446</v>
      </c>
      <c r="DI126" s="117">
        <v>45026</v>
      </c>
      <c r="DJ126" s="117">
        <v>45026</v>
      </c>
      <c r="DK126" s="117">
        <v>45026</v>
      </c>
      <c r="DL126" s="117">
        <v>45026</v>
      </c>
      <c r="DM126" s="117"/>
      <c r="DN126" s="117"/>
      <c r="DO126" s="117"/>
      <c r="DP126" s="117"/>
      <c r="DQ126" s="140"/>
      <c r="DR126" s="117"/>
      <c r="DS126" s="117"/>
      <c r="DT126" s="117"/>
      <c r="DU126" s="117"/>
      <c r="DV126" s="117"/>
      <c r="DW126" s="117"/>
      <c r="DX126" s="133"/>
      <c r="DY126" s="117"/>
      <c r="DZ126" s="117"/>
      <c r="EA126" s="117">
        <v>45036</v>
      </c>
      <c r="EB126" s="117">
        <v>45036</v>
      </c>
      <c r="EC126" s="117"/>
      <c r="ED126" s="117">
        <v>45036</v>
      </c>
      <c r="EE126" s="116">
        <v>100</v>
      </c>
      <c r="EF126" s="117">
        <v>45036</v>
      </c>
      <c r="EG126" s="117" t="s">
        <v>1044</v>
      </c>
      <c r="EH126" s="117">
        <v>45036</v>
      </c>
      <c r="EI126" s="117">
        <v>45036</v>
      </c>
      <c r="EJ126" s="117"/>
      <c r="EK126" s="117">
        <v>45036</v>
      </c>
      <c r="EL126" s="116">
        <v>100</v>
      </c>
      <c r="EM126" s="117">
        <v>45036</v>
      </c>
      <c r="EN126" s="122" t="s">
        <v>1044</v>
      </c>
      <c r="EO126" s="141"/>
      <c r="EP126" s="141"/>
      <c r="EQ126" s="141"/>
      <c r="ER126" s="141"/>
      <c r="ES126" s="141"/>
      <c r="ET126" s="141"/>
      <c r="EU126" s="141"/>
      <c r="EV126" s="117"/>
      <c r="EW126" s="117"/>
      <c r="EX126" s="117"/>
      <c r="EY126" s="117"/>
      <c r="EZ126" s="117"/>
      <c r="FA126" s="117"/>
      <c r="FB126" s="117"/>
      <c r="FC126" s="117">
        <v>45052</v>
      </c>
      <c r="FD126" s="117">
        <v>45052</v>
      </c>
      <c r="FE126" s="117">
        <v>45052</v>
      </c>
      <c r="FF126" s="117">
        <v>45053</v>
      </c>
      <c r="FG126" s="133">
        <v>50</v>
      </c>
      <c r="FH126" s="133"/>
      <c r="FI126" s="117"/>
      <c r="FJ126" s="142"/>
      <c r="FK126" s="142"/>
      <c r="FL126" s="143">
        <v>243347</v>
      </c>
      <c r="FM126" s="143">
        <v>243347</v>
      </c>
      <c r="FN126" s="139" t="s">
        <v>708</v>
      </c>
      <c r="FO126" s="142"/>
      <c r="FP126" s="142"/>
      <c r="FQ126" s="143">
        <v>243347</v>
      </c>
      <c r="FR126" s="143">
        <v>243347</v>
      </c>
      <c r="FS126" s="157" t="s">
        <v>729</v>
      </c>
    </row>
    <row r="127" spans="1:175" ht="20.100000000000001" customHeight="1" x14ac:dyDescent="0.5">
      <c r="A127" s="109">
        <v>126</v>
      </c>
      <c r="B127" s="109" t="s">
        <v>674</v>
      </c>
      <c r="C127" s="109">
        <v>126</v>
      </c>
      <c r="D127" s="110" t="s">
        <v>675</v>
      </c>
      <c r="E127" s="110" t="s">
        <v>676</v>
      </c>
      <c r="F127" s="110" t="s">
        <v>1751</v>
      </c>
      <c r="G127" s="111" t="s">
        <v>164</v>
      </c>
      <c r="H127" s="110" t="s">
        <v>1203</v>
      </c>
      <c r="I127" s="110" t="s">
        <v>1807</v>
      </c>
      <c r="J127" s="110"/>
      <c r="K127" s="111" t="s">
        <v>1808</v>
      </c>
      <c r="L127" s="111" t="s">
        <v>1782</v>
      </c>
      <c r="M127" s="111"/>
      <c r="N127" s="111" t="s">
        <v>682</v>
      </c>
      <c r="O127" s="112" t="s">
        <v>1074</v>
      </c>
      <c r="P127" s="113">
        <v>13.796191</v>
      </c>
      <c r="Q127" s="113">
        <v>100.036705</v>
      </c>
      <c r="R127" s="114" t="s">
        <v>1809</v>
      </c>
      <c r="S127" s="114" t="s">
        <v>1810</v>
      </c>
      <c r="T127" s="115" t="s">
        <v>1811</v>
      </c>
      <c r="U127" s="115" t="s">
        <v>1812</v>
      </c>
      <c r="V127" s="115"/>
      <c r="W127" s="115" t="s">
        <v>1813</v>
      </c>
      <c r="X127" s="115"/>
      <c r="Y127" s="115"/>
      <c r="Z127" s="181"/>
      <c r="AA127" s="181"/>
      <c r="AB127" s="115"/>
      <c r="AC127" s="211"/>
      <c r="AD127" s="166" t="s">
        <v>1762</v>
      </c>
      <c r="AE127" s="166" t="s">
        <v>1763</v>
      </c>
      <c r="AF127" s="117" t="s">
        <v>690</v>
      </c>
      <c r="AG127" s="132">
        <v>44959</v>
      </c>
      <c r="AH127" s="168" t="s">
        <v>691</v>
      </c>
      <c r="AI127" s="118" t="s">
        <v>692</v>
      </c>
      <c r="AJ127" s="145">
        <v>6</v>
      </c>
      <c r="AK127" s="146">
        <v>9</v>
      </c>
      <c r="AL127" s="146">
        <v>3.6</v>
      </c>
      <c r="AM127" s="146">
        <f t="shared" si="0"/>
        <v>54</v>
      </c>
      <c r="AN127" s="147">
        <v>1</v>
      </c>
      <c r="AO127" s="147">
        <v>2</v>
      </c>
      <c r="AP127" s="240" t="s">
        <v>1814</v>
      </c>
      <c r="AQ127" s="147" t="s">
        <v>848</v>
      </c>
      <c r="AR127" s="147">
        <v>1</v>
      </c>
      <c r="AS127" s="147"/>
      <c r="AT127" s="138">
        <v>44964</v>
      </c>
      <c r="AU127" s="294" t="s">
        <v>1815</v>
      </c>
      <c r="AV127" s="295" t="s">
        <v>696</v>
      </c>
      <c r="AW127" s="296" t="s">
        <v>1386</v>
      </c>
      <c r="AX127" s="297"/>
      <c r="AY127" s="297"/>
      <c r="AZ127" s="297" t="s">
        <v>1816</v>
      </c>
      <c r="BA127" s="297"/>
      <c r="BB127" s="297"/>
      <c r="BC127" s="297"/>
      <c r="BD127" s="235" t="s">
        <v>698</v>
      </c>
      <c r="BE127" s="296"/>
      <c r="BF127" s="296"/>
      <c r="BG127" s="237" t="s">
        <v>699</v>
      </c>
      <c r="BH127" s="321" t="s">
        <v>700</v>
      </c>
      <c r="BI127" s="237" t="s">
        <v>701</v>
      </c>
      <c r="BJ127" s="298"/>
      <c r="BK127" s="298"/>
      <c r="BL127" s="153"/>
      <c r="BM127" s="154"/>
      <c r="BN127" s="111" t="s">
        <v>1074</v>
      </c>
      <c r="BO127" s="319" t="s">
        <v>1074</v>
      </c>
      <c r="BP127" s="317"/>
      <c r="BQ127" s="116" t="s">
        <v>704</v>
      </c>
      <c r="BR127" s="116" t="s">
        <v>705</v>
      </c>
      <c r="BS127" s="132">
        <v>44959</v>
      </c>
      <c r="BT127" s="133">
        <v>100</v>
      </c>
      <c r="BU127" s="132">
        <v>44959</v>
      </c>
      <c r="BV127" s="132"/>
      <c r="BW127" s="132"/>
      <c r="BX127" s="134"/>
      <c r="BY127" s="134"/>
      <c r="BZ127" s="134"/>
      <c r="CA127" s="132"/>
      <c r="CB127" s="135"/>
      <c r="CC127" s="132"/>
      <c r="CD127" s="132"/>
      <c r="CE127" s="136"/>
      <c r="CF127" s="136"/>
      <c r="CG127" s="136"/>
      <c r="CH127" s="135"/>
      <c r="CI127" s="129" t="s">
        <v>701</v>
      </c>
      <c r="CJ127" s="132">
        <v>44992</v>
      </c>
      <c r="CK127" s="132">
        <v>44996</v>
      </c>
      <c r="CL127" s="132"/>
      <c r="CM127" s="132">
        <v>44992</v>
      </c>
      <c r="CN127" s="133">
        <v>100</v>
      </c>
      <c r="CO127" s="132">
        <v>44996</v>
      </c>
      <c r="CP127" s="117" t="s">
        <v>1448</v>
      </c>
      <c r="CQ127" s="132">
        <v>45017</v>
      </c>
      <c r="CR127" s="132">
        <v>45017</v>
      </c>
      <c r="CS127" s="117"/>
      <c r="CT127" s="132">
        <v>45017</v>
      </c>
      <c r="CU127" s="133">
        <v>100</v>
      </c>
      <c r="CV127" s="132">
        <v>45017</v>
      </c>
      <c r="CW127" s="117" t="s">
        <v>868</v>
      </c>
      <c r="CX127" s="297"/>
      <c r="CY127" s="297"/>
      <c r="CZ127" s="117">
        <v>44996</v>
      </c>
      <c r="DA127" s="117">
        <v>44996</v>
      </c>
      <c r="DB127" s="117"/>
      <c r="DC127" s="117">
        <v>44997</v>
      </c>
      <c r="DD127" s="133">
        <v>100</v>
      </c>
      <c r="DE127" s="117">
        <v>44998</v>
      </c>
      <c r="DF127" s="138"/>
      <c r="DG127" s="138">
        <v>45007</v>
      </c>
      <c r="DH127" s="139" t="s">
        <v>4446</v>
      </c>
      <c r="DI127" s="117">
        <v>45041</v>
      </c>
      <c r="DJ127" s="117">
        <v>45041</v>
      </c>
      <c r="DK127" s="117">
        <v>45041</v>
      </c>
      <c r="DL127" s="117">
        <v>45041</v>
      </c>
      <c r="DM127" s="117">
        <v>45038</v>
      </c>
      <c r="DN127" s="117">
        <v>45038</v>
      </c>
      <c r="DO127" s="117"/>
      <c r="DP127" s="117">
        <v>45038</v>
      </c>
      <c r="DQ127" s="133">
        <v>100</v>
      </c>
      <c r="DR127" s="117">
        <v>45038</v>
      </c>
      <c r="DS127" s="117"/>
      <c r="DT127" s="117">
        <v>45038</v>
      </c>
      <c r="DU127" s="117">
        <v>45038</v>
      </c>
      <c r="DV127" s="117"/>
      <c r="DW127" s="117">
        <v>45038</v>
      </c>
      <c r="DX127" s="133">
        <v>100</v>
      </c>
      <c r="DY127" s="117">
        <v>45038</v>
      </c>
      <c r="DZ127" s="117"/>
      <c r="EA127" s="117">
        <v>45036</v>
      </c>
      <c r="EB127" s="117">
        <v>45036</v>
      </c>
      <c r="EC127" s="117"/>
      <c r="ED127" s="117">
        <v>45036</v>
      </c>
      <c r="EE127" s="116">
        <v>100</v>
      </c>
      <c r="EF127" s="117">
        <v>45036</v>
      </c>
      <c r="EG127" s="117" t="s">
        <v>1044</v>
      </c>
      <c r="EH127" s="117">
        <v>45036</v>
      </c>
      <c r="EI127" s="117">
        <v>45036</v>
      </c>
      <c r="EJ127" s="117"/>
      <c r="EK127" s="117">
        <v>45036</v>
      </c>
      <c r="EL127" s="116">
        <v>100</v>
      </c>
      <c r="EM127" s="117">
        <v>45036</v>
      </c>
      <c r="EN127" s="122" t="s">
        <v>1044</v>
      </c>
      <c r="EO127" s="141"/>
      <c r="EP127" s="141"/>
      <c r="EQ127" s="141"/>
      <c r="ER127" s="141"/>
      <c r="ES127" s="141"/>
      <c r="ET127" s="141"/>
      <c r="EU127" s="141"/>
      <c r="EV127" s="117"/>
      <c r="EW127" s="117"/>
      <c r="EX127" s="117"/>
      <c r="EY127" s="117"/>
      <c r="EZ127" s="117"/>
      <c r="FA127" s="117"/>
      <c r="FB127" s="117"/>
      <c r="FC127" s="117"/>
      <c r="FD127" s="117"/>
      <c r="FE127" s="117"/>
      <c r="FF127" s="117"/>
      <c r="FG127" s="133"/>
      <c r="FH127" s="133"/>
      <c r="FI127" s="117"/>
      <c r="FJ127" s="142"/>
      <c r="FK127" s="142"/>
      <c r="FL127" s="143"/>
      <c r="FM127" s="143"/>
      <c r="FN127" s="139"/>
      <c r="FO127" s="142"/>
      <c r="FP127" s="142"/>
      <c r="FQ127" s="143"/>
      <c r="FR127" s="143"/>
      <c r="FS127" s="139"/>
    </row>
    <row r="128" spans="1:175" ht="20.100000000000001" customHeight="1" x14ac:dyDescent="0.5">
      <c r="A128" s="109">
        <v>127</v>
      </c>
      <c r="B128" s="109" t="s">
        <v>674</v>
      </c>
      <c r="C128" s="109">
        <v>127</v>
      </c>
      <c r="D128" s="110" t="s">
        <v>675</v>
      </c>
      <c r="E128" s="110" t="s">
        <v>676</v>
      </c>
      <c r="F128" s="110" t="s">
        <v>1751</v>
      </c>
      <c r="G128" s="111" t="s">
        <v>164</v>
      </c>
      <c r="H128" s="110" t="s">
        <v>1817</v>
      </c>
      <c r="I128" s="110" t="s">
        <v>1818</v>
      </c>
      <c r="J128" s="110"/>
      <c r="K128" s="111" t="s">
        <v>4495</v>
      </c>
      <c r="L128" s="111" t="s">
        <v>1755</v>
      </c>
      <c r="M128" s="111"/>
      <c r="N128" s="111" t="s">
        <v>682</v>
      </c>
      <c r="O128" s="111" t="s">
        <v>1819</v>
      </c>
      <c r="P128" s="113">
        <v>13.693201501037301</v>
      </c>
      <c r="Q128" s="113">
        <v>100.21241668694699</v>
      </c>
      <c r="R128" s="114" t="s">
        <v>1820</v>
      </c>
      <c r="S128" s="114" t="s">
        <v>1821</v>
      </c>
      <c r="T128" s="115" t="s">
        <v>1822</v>
      </c>
      <c r="U128" s="115" t="s">
        <v>1823</v>
      </c>
      <c r="V128" s="115"/>
      <c r="W128" s="115" t="s">
        <v>1824</v>
      </c>
      <c r="X128" s="115"/>
      <c r="Y128" s="115"/>
      <c r="Z128" s="181"/>
      <c r="AA128" s="181"/>
      <c r="AB128" s="115"/>
      <c r="AC128" s="211"/>
      <c r="AD128" s="166" t="s">
        <v>1762</v>
      </c>
      <c r="AE128" s="166" t="s">
        <v>1763</v>
      </c>
      <c r="AF128" s="117" t="s">
        <v>690</v>
      </c>
      <c r="AG128" s="132">
        <v>44960</v>
      </c>
      <c r="AH128" s="168" t="s">
        <v>691</v>
      </c>
      <c r="AI128" s="118" t="s">
        <v>692</v>
      </c>
      <c r="AJ128" s="145">
        <v>6</v>
      </c>
      <c r="AK128" s="146">
        <v>9</v>
      </c>
      <c r="AL128" s="146">
        <v>4</v>
      </c>
      <c r="AM128" s="146">
        <f t="shared" si="0"/>
        <v>54</v>
      </c>
      <c r="AN128" s="147">
        <v>1</v>
      </c>
      <c r="AO128" s="147">
        <v>2</v>
      </c>
      <c r="AP128" s="240"/>
      <c r="AQ128" s="301"/>
      <c r="AR128" s="301"/>
      <c r="AS128" s="147"/>
      <c r="AT128" s="138">
        <v>44964</v>
      </c>
      <c r="AU128" s="294" t="s">
        <v>1764</v>
      </c>
      <c r="AV128" s="295" t="s">
        <v>696</v>
      </c>
      <c r="AW128" s="296" t="s">
        <v>1386</v>
      </c>
      <c r="AX128" s="297"/>
      <c r="AY128" s="297"/>
      <c r="AZ128" s="297"/>
      <c r="BA128" s="297"/>
      <c r="BB128" s="297"/>
      <c r="BC128" s="297"/>
      <c r="BD128" s="296" t="s">
        <v>698</v>
      </c>
      <c r="BE128" s="296"/>
      <c r="BF128" s="296"/>
      <c r="BG128" s="237" t="s">
        <v>699</v>
      </c>
      <c r="BH128" s="316"/>
      <c r="BI128" s="237" t="s">
        <v>701</v>
      </c>
      <c r="BJ128" s="298"/>
      <c r="BK128" s="298"/>
      <c r="BL128" s="170" t="s">
        <v>1825</v>
      </c>
      <c r="BM128" s="154"/>
      <c r="BN128" s="111" t="s">
        <v>1819</v>
      </c>
      <c r="BO128" s="319" t="s">
        <v>1819</v>
      </c>
      <c r="BP128" s="317"/>
      <c r="BQ128" s="116" t="s">
        <v>704</v>
      </c>
      <c r="BR128" s="116" t="s">
        <v>705</v>
      </c>
      <c r="BS128" s="132">
        <v>44960</v>
      </c>
      <c r="BT128" s="133">
        <v>100</v>
      </c>
      <c r="BU128" s="132">
        <v>44960</v>
      </c>
      <c r="BV128" s="132"/>
      <c r="BW128" s="132"/>
      <c r="BX128" s="134"/>
      <c r="BY128" s="134"/>
      <c r="BZ128" s="134"/>
      <c r="CA128" s="132"/>
      <c r="CB128" s="135"/>
      <c r="CC128" s="132"/>
      <c r="CD128" s="132"/>
      <c r="CE128" s="136"/>
      <c r="CF128" s="136"/>
      <c r="CG128" s="136"/>
      <c r="CH128" s="135"/>
      <c r="CI128" s="129" t="s">
        <v>701</v>
      </c>
      <c r="CJ128" s="117">
        <v>45005</v>
      </c>
      <c r="CK128" s="117">
        <v>45005</v>
      </c>
      <c r="CL128" s="117"/>
      <c r="CM128" s="117">
        <v>45005</v>
      </c>
      <c r="CN128" s="133">
        <v>100</v>
      </c>
      <c r="CO128" s="117">
        <v>45005</v>
      </c>
      <c r="CP128" s="117"/>
      <c r="CQ128" s="132">
        <v>45039</v>
      </c>
      <c r="CR128" s="132">
        <v>45039</v>
      </c>
      <c r="CS128" s="117"/>
      <c r="CT128" s="132">
        <v>45039</v>
      </c>
      <c r="CU128" s="133">
        <v>100</v>
      </c>
      <c r="CV128" s="132">
        <v>45039</v>
      </c>
      <c r="CW128" s="117"/>
      <c r="CX128" s="297"/>
      <c r="CY128" s="297"/>
      <c r="CZ128" s="117">
        <v>45005</v>
      </c>
      <c r="DA128" s="117">
        <v>45005</v>
      </c>
      <c r="DB128" s="117">
        <v>45005</v>
      </c>
      <c r="DC128" s="117">
        <v>45007</v>
      </c>
      <c r="DD128" s="133">
        <v>80</v>
      </c>
      <c r="DE128" s="117"/>
      <c r="DF128" s="138"/>
      <c r="DG128" s="138">
        <v>45007</v>
      </c>
      <c r="DH128" s="139" t="s">
        <v>4446</v>
      </c>
      <c r="DI128" s="117">
        <v>45037</v>
      </c>
      <c r="DJ128" s="117">
        <v>45037</v>
      </c>
      <c r="DK128" s="117">
        <v>45037</v>
      </c>
      <c r="DL128" s="117">
        <v>45037</v>
      </c>
      <c r="DM128" s="117"/>
      <c r="DN128" s="117"/>
      <c r="DO128" s="117"/>
      <c r="DP128" s="117"/>
      <c r="DQ128" s="140"/>
      <c r="DR128" s="117"/>
      <c r="DS128" s="117"/>
      <c r="DT128" s="117"/>
      <c r="DU128" s="117"/>
      <c r="DV128" s="117"/>
      <c r="DW128" s="117"/>
      <c r="DX128" s="133"/>
      <c r="DY128" s="117"/>
      <c r="DZ128" s="117"/>
      <c r="EA128" s="117">
        <v>45036</v>
      </c>
      <c r="EB128" s="117">
        <v>45036</v>
      </c>
      <c r="EC128" s="117"/>
      <c r="ED128" s="117">
        <v>45036</v>
      </c>
      <c r="EE128" s="116">
        <v>100</v>
      </c>
      <c r="EF128" s="117">
        <v>45036</v>
      </c>
      <c r="EG128" s="117" t="s">
        <v>1826</v>
      </c>
      <c r="EH128" s="117">
        <v>45036</v>
      </c>
      <c r="EI128" s="117">
        <v>45036</v>
      </c>
      <c r="EJ128" s="117">
        <v>45036</v>
      </c>
      <c r="EK128" s="117">
        <v>45037</v>
      </c>
      <c r="EL128" s="116">
        <v>60</v>
      </c>
      <c r="EM128" s="117"/>
      <c r="EN128" s="122" t="s">
        <v>1826</v>
      </c>
      <c r="EO128" s="141"/>
      <c r="EP128" s="141"/>
      <c r="EQ128" s="141"/>
      <c r="ER128" s="141"/>
      <c r="ES128" s="141"/>
      <c r="ET128" s="141"/>
      <c r="EU128" s="141"/>
      <c r="EV128" s="117"/>
      <c r="EW128" s="117"/>
      <c r="EX128" s="117"/>
      <c r="EY128" s="117"/>
      <c r="EZ128" s="117"/>
      <c r="FA128" s="117"/>
      <c r="FB128" s="117"/>
      <c r="FC128" s="117">
        <v>45052</v>
      </c>
      <c r="FD128" s="117">
        <v>45052</v>
      </c>
      <c r="FE128" s="117">
        <v>45052</v>
      </c>
      <c r="FF128" s="117">
        <v>45053</v>
      </c>
      <c r="FG128" s="133">
        <v>50</v>
      </c>
      <c r="FH128" s="133"/>
      <c r="FI128" s="117"/>
      <c r="FJ128" s="142"/>
      <c r="FK128" s="142"/>
      <c r="FL128" s="143">
        <v>243347</v>
      </c>
      <c r="FM128" s="143">
        <v>243347</v>
      </c>
      <c r="FN128" s="139" t="s">
        <v>708</v>
      </c>
      <c r="FO128" s="142"/>
      <c r="FP128" s="142"/>
      <c r="FQ128" s="143">
        <v>243347</v>
      </c>
      <c r="FR128" s="143">
        <v>243347</v>
      </c>
      <c r="FS128" s="139" t="s">
        <v>708</v>
      </c>
    </row>
    <row r="129" spans="1:175" ht="20.100000000000001" customHeight="1" x14ac:dyDescent="0.5">
      <c r="A129" s="109">
        <v>128</v>
      </c>
      <c r="B129" s="109" t="s">
        <v>674</v>
      </c>
      <c r="C129" s="109">
        <v>128</v>
      </c>
      <c r="D129" s="110" t="s">
        <v>675</v>
      </c>
      <c r="E129" s="110" t="s">
        <v>676</v>
      </c>
      <c r="F129" s="110" t="s">
        <v>1751</v>
      </c>
      <c r="G129" s="111" t="s">
        <v>164</v>
      </c>
      <c r="H129" s="110" t="s">
        <v>1752</v>
      </c>
      <c r="I129" s="110" t="s">
        <v>1827</v>
      </c>
      <c r="J129" s="110"/>
      <c r="K129" s="111" t="s">
        <v>1828</v>
      </c>
      <c r="L129" s="111" t="s">
        <v>1755</v>
      </c>
      <c r="M129" s="111"/>
      <c r="N129" s="111" t="s">
        <v>682</v>
      </c>
      <c r="O129" s="111" t="s">
        <v>1830</v>
      </c>
      <c r="P129" s="113">
        <v>13.778017962622201</v>
      </c>
      <c r="Q129" s="113">
        <v>100.128033428531</v>
      </c>
      <c r="R129" s="114" t="s">
        <v>1831</v>
      </c>
      <c r="S129" s="114" t="s">
        <v>1832</v>
      </c>
      <c r="T129" s="115" t="s">
        <v>1833</v>
      </c>
      <c r="U129" s="115" t="s">
        <v>1834</v>
      </c>
      <c r="V129" s="115"/>
      <c r="W129" s="115" t="s">
        <v>1832</v>
      </c>
      <c r="X129" s="115"/>
      <c r="Y129" s="115"/>
      <c r="Z129" s="181"/>
      <c r="AA129" s="181"/>
      <c r="AB129" s="115"/>
      <c r="AC129" s="211"/>
      <c r="AD129" s="166" t="s">
        <v>1762</v>
      </c>
      <c r="AE129" s="166" t="s">
        <v>1763</v>
      </c>
      <c r="AF129" s="117" t="s">
        <v>690</v>
      </c>
      <c r="AG129" s="132">
        <v>44960</v>
      </c>
      <c r="AH129" s="168" t="s">
        <v>691</v>
      </c>
      <c r="AI129" s="118" t="s">
        <v>692</v>
      </c>
      <c r="AJ129" s="145">
        <v>6</v>
      </c>
      <c r="AK129" s="146">
        <v>9</v>
      </c>
      <c r="AL129" s="146">
        <v>4</v>
      </c>
      <c r="AM129" s="146">
        <f t="shared" si="0"/>
        <v>54</v>
      </c>
      <c r="AN129" s="147">
        <v>1</v>
      </c>
      <c r="AO129" s="147">
        <v>2</v>
      </c>
      <c r="AP129" s="240" t="s">
        <v>1835</v>
      </c>
      <c r="AQ129" s="147" t="s">
        <v>752</v>
      </c>
      <c r="AR129" s="147">
        <v>3</v>
      </c>
      <c r="AS129" s="147"/>
      <c r="AT129" s="138">
        <v>44964</v>
      </c>
      <c r="AU129" s="294" t="s">
        <v>1815</v>
      </c>
      <c r="AV129" s="295" t="s">
        <v>725</v>
      </c>
      <c r="AW129" s="296" t="s">
        <v>1386</v>
      </c>
      <c r="AX129" s="297"/>
      <c r="AY129" s="297"/>
      <c r="AZ129" s="297"/>
      <c r="BA129" s="297"/>
      <c r="BB129" s="297"/>
      <c r="BC129" s="297"/>
      <c r="BD129" s="235" t="s">
        <v>698</v>
      </c>
      <c r="BE129" s="296"/>
      <c r="BF129" s="296"/>
      <c r="BG129" s="237" t="s">
        <v>699</v>
      </c>
      <c r="BH129" s="237" t="s">
        <v>700</v>
      </c>
      <c r="BI129" s="237" t="s">
        <v>701</v>
      </c>
      <c r="BJ129" s="298"/>
      <c r="BK129" s="298"/>
      <c r="BL129" s="153"/>
      <c r="BM129" s="154"/>
      <c r="BN129" s="111" t="s">
        <v>1836</v>
      </c>
      <c r="BO129" s="317" t="s">
        <v>1829</v>
      </c>
      <c r="BP129" s="317" t="s">
        <v>703</v>
      </c>
      <c r="BQ129" s="116" t="s">
        <v>704</v>
      </c>
      <c r="BR129" s="322" t="s">
        <v>705</v>
      </c>
      <c r="BS129" s="132">
        <v>44960</v>
      </c>
      <c r="BT129" s="133">
        <v>100</v>
      </c>
      <c r="BU129" s="132">
        <v>44960</v>
      </c>
      <c r="BV129" s="132"/>
      <c r="BW129" s="132"/>
      <c r="BX129" s="134"/>
      <c r="BY129" s="134"/>
      <c r="BZ129" s="134"/>
      <c r="CA129" s="132"/>
      <c r="CB129" s="135"/>
      <c r="CC129" s="132"/>
      <c r="CD129" s="132"/>
      <c r="CE129" s="136"/>
      <c r="CF129" s="136"/>
      <c r="CG129" s="136"/>
      <c r="CH129" s="135"/>
      <c r="CI129" s="129" t="s">
        <v>701</v>
      </c>
      <c r="CJ129" s="117">
        <v>44999</v>
      </c>
      <c r="CK129" s="117">
        <v>44999</v>
      </c>
      <c r="CL129" s="132"/>
      <c r="CM129" s="117">
        <v>44999</v>
      </c>
      <c r="CN129" s="133">
        <v>100</v>
      </c>
      <c r="CO129" s="117">
        <v>44999</v>
      </c>
      <c r="CP129" s="132"/>
      <c r="CQ129" s="132">
        <v>45019</v>
      </c>
      <c r="CR129" s="132">
        <v>45019</v>
      </c>
      <c r="CS129" s="132"/>
      <c r="CT129" s="132">
        <v>45019</v>
      </c>
      <c r="CU129" s="133">
        <v>100</v>
      </c>
      <c r="CV129" s="132">
        <v>45019</v>
      </c>
      <c r="CW129" s="117" t="s">
        <v>868</v>
      </c>
      <c r="CX129" s="297"/>
      <c r="CY129" s="297"/>
      <c r="CZ129" s="117">
        <v>44999</v>
      </c>
      <c r="DA129" s="117">
        <v>44999</v>
      </c>
      <c r="DB129" s="117"/>
      <c r="DC129" s="117">
        <v>44999</v>
      </c>
      <c r="DD129" s="133">
        <v>100</v>
      </c>
      <c r="DE129" s="117">
        <v>45000</v>
      </c>
      <c r="DF129" s="138"/>
      <c r="DG129" s="138">
        <v>45007</v>
      </c>
      <c r="DH129" s="139" t="s">
        <v>4446</v>
      </c>
      <c r="DI129" s="117">
        <v>45023</v>
      </c>
      <c r="DJ129" s="117">
        <v>45023</v>
      </c>
      <c r="DK129" s="117">
        <v>45023</v>
      </c>
      <c r="DL129" s="117">
        <v>45023</v>
      </c>
      <c r="DM129" s="117"/>
      <c r="DN129" s="117"/>
      <c r="DO129" s="117"/>
      <c r="DP129" s="117"/>
      <c r="DQ129" s="140"/>
      <c r="DR129" s="117"/>
      <c r="DS129" s="117"/>
      <c r="DT129" s="117">
        <v>45048</v>
      </c>
      <c r="DU129" s="117">
        <v>45048</v>
      </c>
      <c r="DV129" s="117"/>
      <c r="DW129" s="117">
        <v>45048</v>
      </c>
      <c r="DX129" s="133">
        <v>100</v>
      </c>
      <c r="DY129" s="117">
        <v>45048</v>
      </c>
      <c r="DZ129" s="117"/>
      <c r="EA129" s="117">
        <v>45036</v>
      </c>
      <c r="EB129" s="117">
        <v>45036</v>
      </c>
      <c r="EC129" s="117"/>
      <c r="ED129" s="117">
        <v>45036</v>
      </c>
      <c r="EE129" s="116">
        <v>100</v>
      </c>
      <c r="EF129" s="117">
        <v>45036</v>
      </c>
      <c r="EG129" s="117" t="s">
        <v>1044</v>
      </c>
      <c r="EH129" s="117">
        <v>45036</v>
      </c>
      <c r="EI129" s="117">
        <v>45036</v>
      </c>
      <c r="EJ129" s="117"/>
      <c r="EK129" s="117">
        <v>45036</v>
      </c>
      <c r="EL129" s="116">
        <v>100</v>
      </c>
      <c r="EM129" s="117">
        <v>45036</v>
      </c>
      <c r="EN129" s="122" t="s">
        <v>1044</v>
      </c>
      <c r="EO129" s="141"/>
      <c r="EP129" s="141"/>
      <c r="EQ129" s="141"/>
      <c r="ER129" s="141"/>
      <c r="ES129" s="141"/>
      <c r="ET129" s="141"/>
      <c r="EU129" s="141"/>
      <c r="EV129" s="117"/>
      <c r="EW129" s="117"/>
      <c r="EX129" s="117"/>
      <c r="EY129" s="117"/>
      <c r="EZ129" s="117"/>
      <c r="FA129" s="117"/>
      <c r="FB129" s="117"/>
      <c r="FC129" s="117">
        <v>45051</v>
      </c>
      <c r="FD129" s="117">
        <v>45051</v>
      </c>
      <c r="FE129" s="117">
        <v>45051</v>
      </c>
      <c r="FF129" s="117">
        <v>45052</v>
      </c>
      <c r="FG129" s="133">
        <v>70</v>
      </c>
      <c r="FH129" s="133"/>
      <c r="FI129" s="117"/>
      <c r="FJ129" s="142"/>
      <c r="FK129" s="142"/>
      <c r="FL129" s="143">
        <v>243341</v>
      </c>
      <c r="FM129" s="143">
        <v>243341</v>
      </c>
      <c r="FN129" s="139" t="s">
        <v>708</v>
      </c>
      <c r="FO129" s="142"/>
      <c r="FP129" s="142"/>
      <c r="FQ129" s="143">
        <v>243341</v>
      </c>
      <c r="FR129" s="143">
        <v>243341</v>
      </c>
      <c r="FS129" s="157" t="s">
        <v>729</v>
      </c>
    </row>
    <row r="130" spans="1:175" ht="20.100000000000001" customHeight="1" x14ac:dyDescent="0.5">
      <c r="A130" s="109">
        <v>129</v>
      </c>
      <c r="B130" s="109" t="s">
        <v>674</v>
      </c>
      <c r="C130" s="109">
        <v>129</v>
      </c>
      <c r="D130" s="110" t="s">
        <v>675</v>
      </c>
      <c r="E130" s="110" t="s">
        <v>676</v>
      </c>
      <c r="F130" s="110" t="s">
        <v>1751</v>
      </c>
      <c r="G130" s="111" t="s">
        <v>164</v>
      </c>
      <c r="H130" s="110" t="s">
        <v>1837</v>
      </c>
      <c r="I130" s="110" t="s">
        <v>1838</v>
      </c>
      <c r="J130" s="110"/>
      <c r="K130" s="111" t="s">
        <v>1839</v>
      </c>
      <c r="L130" s="111" t="s">
        <v>1782</v>
      </c>
      <c r="M130" s="111"/>
      <c r="N130" s="111" t="s">
        <v>682</v>
      </c>
      <c r="O130" s="111" t="s">
        <v>1840</v>
      </c>
      <c r="P130" s="113">
        <v>13.915404074045201</v>
      </c>
      <c r="Q130" s="113">
        <v>100.149996625303</v>
      </c>
      <c r="R130" s="114" t="s">
        <v>1841</v>
      </c>
      <c r="S130" s="114" t="s">
        <v>1842</v>
      </c>
      <c r="T130" s="115" t="s">
        <v>1843</v>
      </c>
      <c r="U130" s="115" t="s">
        <v>1844</v>
      </c>
      <c r="V130" s="115"/>
      <c r="W130" s="115" t="s">
        <v>1845</v>
      </c>
      <c r="X130" s="115"/>
      <c r="Y130" s="115"/>
      <c r="Z130" s="181"/>
      <c r="AA130" s="181"/>
      <c r="AB130" s="115"/>
      <c r="AC130" s="211"/>
      <c r="AD130" s="166" t="s">
        <v>1762</v>
      </c>
      <c r="AE130" s="166" t="s">
        <v>1763</v>
      </c>
      <c r="AF130" s="117" t="s">
        <v>690</v>
      </c>
      <c r="AG130" s="132">
        <v>44960</v>
      </c>
      <c r="AH130" s="168" t="s">
        <v>691</v>
      </c>
      <c r="AI130" s="118" t="s">
        <v>692</v>
      </c>
      <c r="AJ130" s="145">
        <v>8</v>
      </c>
      <c r="AK130" s="146">
        <v>8</v>
      </c>
      <c r="AL130" s="146">
        <v>3.6</v>
      </c>
      <c r="AM130" s="146">
        <f t="shared" si="0"/>
        <v>64</v>
      </c>
      <c r="AN130" s="147">
        <v>1</v>
      </c>
      <c r="AO130" s="147">
        <v>3</v>
      </c>
      <c r="AP130" s="240" t="s">
        <v>1846</v>
      </c>
      <c r="AQ130" s="147" t="s">
        <v>848</v>
      </c>
      <c r="AR130" s="147">
        <v>3</v>
      </c>
      <c r="AS130" s="147"/>
      <c r="AT130" s="138">
        <v>44964</v>
      </c>
      <c r="AU130" s="294" t="s">
        <v>1815</v>
      </c>
      <c r="AV130" s="295" t="s">
        <v>696</v>
      </c>
      <c r="AW130" s="296" t="s">
        <v>1386</v>
      </c>
      <c r="AX130" s="297"/>
      <c r="AY130" s="297"/>
      <c r="AZ130" s="297"/>
      <c r="BA130" s="297"/>
      <c r="BB130" s="297"/>
      <c r="BC130" s="297"/>
      <c r="BD130" s="235" t="s">
        <v>698</v>
      </c>
      <c r="BE130" s="296"/>
      <c r="BF130" s="296"/>
      <c r="BG130" s="237" t="s">
        <v>699</v>
      </c>
      <c r="BH130" s="237" t="s">
        <v>700</v>
      </c>
      <c r="BI130" s="237" t="s">
        <v>701</v>
      </c>
      <c r="BJ130" s="298"/>
      <c r="BK130" s="298"/>
      <c r="BL130" s="153"/>
      <c r="BM130" s="154"/>
      <c r="BN130" s="111" t="s">
        <v>1840</v>
      </c>
      <c r="BO130" s="319" t="s">
        <v>1840</v>
      </c>
      <c r="BP130" s="317"/>
      <c r="BQ130" s="116" t="s">
        <v>704</v>
      </c>
      <c r="BR130" s="116" t="s">
        <v>705</v>
      </c>
      <c r="BS130" s="132">
        <v>44960</v>
      </c>
      <c r="BT130" s="133">
        <v>100</v>
      </c>
      <c r="BU130" s="132">
        <v>44960</v>
      </c>
      <c r="BV130" s="132"/>
      <c r="BW130" s="132"/>
      <c r="BX130" s="134"/>
      <c r="BY130" s="134"/>
      <c r="BZ130" s="134"/>
      <c r="CA130" s="132"/>
      <c r="CB130" s="135"/>
      <c r="CC130" s="132"/>
      <c r="CD130" s="132"/>
      <c r="CE130" s="136"/>
      <c r="CF130" s="136"/>
      <c r="CG130" s="136"/>
      <c r="CH130" s="135"/>
      <c r="CI130" s="129" t="s">
        <v>701</v>
      </c>
      <c r="CJ130" s="132">
        <v>44992</v>
      </c>
      <c r="CK130" s="132">
        <v>44996</v>
      </c>
      <c r="CL130" s="132"/>
      <c r="CM130" s="132">
        <v>44992</v>
      </c>
      <c r="CN130" s="133">
        <v>100</v>
      </c>
      <c r="CO130" s="132">
        <v>44996</v>
      </c>
      <c r="CP130" s="117"/>
      <c r="CQ130" s="132">
        <v>45019</v>
      </c>
      <c r="CR130" s="132">
        <v>45019</v>
      </c>
      <c r="CS130" s="132"/>
      <c r="CT130" s="132">
        <v>45019</v>
      </c>
      <c r="CU130" s="133">
        <v>100</v>
      </c>
      <c r="CV130" s="132">
        <v>45019</v>
      </c>
      <c r="CW130" s="117"/>
      <c r="CX130" s="297"/>
      <c r="CY130" s="297"/>
      <c r="CZ130" s="117">
        <v>45004</v>
      </c>
      <c r="DA130" s="117">
        <v>45004</v>
      </c>
      <c r="DB130" s="117">
        <v>45004</v>
      </c>
      <c r="DC130" s="117">
        <v>45005</v>
      </c>
      <c r="DD130" s="133">
        <v>100</v>
      </c>
      <c r="DE130" s="117">
        <v>45050</v>
      </c>
      <c r="DF130" s="138"/>
      <c r="DG130" s="138">
        <v>45012</v>
      </c>
      <c r="DH130" s="139" t="s">
        <v>4383</v>
      </c>
      <c r="DI130" s="117">
        <v>45041</v>
      </c>
      <c r="DJ130" s="117">
        <v>45041</v>
      </c>
      <c r="DK130" s="117">
        <v>45041</v>
      </c>
      <c r="DL130" s="117">
        <v>45041</v>
      </c>
      <c r="DM130" s="117"/>
      <c r="DN130" s="117"/>
      <c r="DO130" s="117"/>
      <c r="DP130" s="117"/>
      <c r="DQ130" s="140"/>
      <c r="DR130" s="117"/>
      <c r="DS130" s="117"/>
      <c r="DT130" s="117">
        <v>45044</v>
      </c>
      <c r="DU130" s="117">
        <v>45044</v>
      </c>
      <c r="DV130" s="117"/>
      <c r="DW130" s="117">
        <v>45044</v>
      </c>
      <c r="DX130" s="133">
        <v>100</v>
      </c>
      <c r="DY130" s="117">
        <v>45044</v>
      </c>
      <c r="DZ130" s="117"/>
      <c r="EA130" s="117">
        <v>45037</v>
      </c>
      <c r="EB130" s="117">
        <v>45037</v>
      </c>
      <c r="EC130" s="117"/>
      <c r="ED130" s="117">
        <v>45037</v>
      </c>
      <c r="EE130" s="116">
        <v>100</v>
      </c>
      <c r="EF130" s="117">
        <v>45037</v>
      </c>
      <c r="EG130" s="117" t="s">
        <v>4496</v>
      </c>
      <c r="EH130" s="117">
        <v>45037</v>
      </c>
      <c r="EI130" s="117">
        <v>45037</v>
      </c>
      <c r="EJ130" s="117">
        <v>45037</v>
      </c>
      <c r="EK130" s="117">
        <v>45038</v>
      </c>
      <c r="EL130" s="116">
        <v>60</v>
      </c>
      <c r="EM130" s="117"/>
      <c r="EN130" s="122" t="s">
        <v>4496</v>
      </c>
      <c r="EO130" s="141"/>
      <c r="EP130" s="141"/>
      <c r="EQ130" s="141"/>
      <c r="ER130" s="141"/>
      <c r="ES130" s="141"/>
      <c r="ET130" s="141"/>
      <c r="EU130" s="141"/>
      <c r="EV130" s="117"/>
      <c r="EW130" s="117"/>
      <c r="EX130" s="117"/>
      <c r="EY130" s="117"/>
      <c r="EZ130" s="117"/>
      <c r="FA130" s="117"/>
      <c r="FB130" s="117"/>
      <c r="FC130" s="117"/>
      <c r="FD130" s="117"/>
      <c r="FE130" s="117"/>
      <c r="FF130" s="117"/>
      <c r="FG130" s="133"/>
      <c r="FH130" s="133"/>
      <c r="FI130" s="117"/>
      <c r="FJ130" s="142"/>
      <c r="FK130" s="142"/>
      <c r="FL130" s="143">
        <v>243347</v>
      </c>
      <c r="FM130" s="143">
        <v>243347</v>
      </c>
      <c r="FN130" s="139" t="s">
        <v>708</v>
      </c>
      <c r="FO130" s="142"/>
      <c r="FP130" s="142"/>
      <c r="FQ130" s="143">
        <v>243347</v>
      </c>
      <c r="FR130" s="143">
        <v>243347</v>
      </c>
      <c r="FS130" s="139" t="s">
        <v>708</v>
      </c>
    </row>
    <row r="131" spans="1:175" ht="20.100000000000001" customHeight="1" x14ac:dyDescent="0.5">
      <c r="A131" s="109">
        <v>130</v>
      </c>
      <c r="B131" s="109" t="s">
        <v>674</v>
      </c>
      <c r="C131" s="109">
        <v>130</v>
      </c>
      <c r="D131" s="110" t="s">
        <v>675</v>
      </c>
      <c r="E131" s="110" t="s">
        <v>676</v>
      </c>
      <c r="F131" s="110" t="s">
        <v>1751</v>
      </c>
      <c r="G131" s="111" t="s">
        <v>164</v>
      </c>
      <c r="H131" s="110" t="s">
        <v>1847</v>
      </c>
      <c r="I131" s="110" t="s">
        <v>1848</v>
      </c>
      <c r="J131" s="110"/>
      <c r="K131" s="111" t="s">
        <v>1849</v>
      </c>
      <c r="L131" s="111" t="s">
        <v>1755</v>
      </c>
      <c r="M131" s="111"/>
      <c r="N131" s="111" t="s">
        <v>682</v>
      </c>
      <c r="O131" s="111" t="s">
        <v>1851</v>
      </c>
      <c r="P131" s="113">
        <v>13.807968365460001</v>
      </c>
      <c r="Q131" s="113">
        <v>100.249868521606</v>
      </c>
      <c r="R131" s="281" t="s">
        <v>1852</v>
      </c>
      <c r="S131" s="114" t="s">
        <v>1853</v>
      </c>
      <c r="T131" s="115" t="s">
        <v>1854</v>
      </c>
      <c r="U131" s="115" t="s">
        <v>1855</v>
      </c>
      <c r="V131" s="115"/>
      <c r="W131" s="115" t="s">
        <v>1856</v>
      </c>
      <c r="X131" s="115"/>
      <c r="Y131" s="115"/>
      <c r="Z131" s="181"/>
      <c r="AA131" s="181"/>
      <c r="AB131" s="115"/>
      <c r="AC131" s="211"/>
      <c r="AD131" s="166" t="s">
        <v>1775</v>
      </c>
      <c r="AE131" s="166" t="s">
        <v>1776</v>
      </c>
      <c r="AF131" s="117" t="s">
        <v>690</v>
      </c>
      <c r="AG131" s="132">
        <v>44960</v>
      </c>
      <c r="AH131" s="168" t="s">
        <v>691</v>
      </c>
      <c r="AI131" s="118" t="s">
        <v>692</v>
      </c>
      <c r="AJ131" s="145">
        <v>7</v>
      </c>
      <c r="AK131" s="146">
        <v>7</v>
      </c>
      <c r="AL131" s="146">
        <v>3.2</v>
      </c>
      <c r="AM131" s="146">
        <f t="shared" si="0"/>
        <v>49</v>
      </c>
      <c r="AN131" s="147">
        <v>1</v>
      </c>
      <c r="AO131" s="147">
        <v>2</v>
      </c>
      <c r="AP131" s="240" t="s">
        <v>1199</v>
      </c>
      <c r="AQ131" s="147" t="s">
        <v>752</v>
      </c>
      <c r="AR131" s="147">
        <v>1</v>
      </c>
      <c r="AS131" s="147"/>
      <c r="AT131" s="138">
        <v>44964</v>
      </c>
      <c r="AU131" s="294" t="s">
        <v>1857</v>
      </c>
      <c r="AV131" s="295" t="s">
        <v>696</v>
      </c>
      <c r="AW131" s="296" t="s">
        <v>1584</v>
      </c>
      <c r="AX131" s="297"/>
      <c r="AY131" s="297"/>
      <c r="AZ131" s="297"/>
      <c r="BA131" s="297"/>
      <c r="BB131" s="297" t="s">
        <v>697</v>
      </c>
      <c r="BC131" s="297"/>
      <c r="BD131" s="296"/>
      <c r="BE131" s="296"/>
      <c r="BF131" s="296"/>
      <c r="BG131" s="163" t="s">
        <v>614</v>
      </c>
      <c r="BH131" s="262" t="s">
        <v>754</v>
      </c>
      <c r="BI131" s="237" t="s">
        <v>701</v>
      </c>
      <c r="BJ131" s="298"/>
      <c r="BK131" s="298"/>
      <c r="BL131" s="170" t="s">
        <v>1825</v>
      </c>
      <c r="BM131" s="154"/>
      <c r="BN131" s="111" t="s">
        <v>1851</v>
      </c>
      <c r="BO131" s="323" t="s">
        <v>1850</v>
      </c>
      <c r="BP131" s="317" t="s">
        <v>703</v>
      </c>
      <c r="BQ131" s="116" t="s">
        <v>704</v>
      </c>
      <c r="BR131" s="116" t="s">
        <v>705</v>
      </c>
      <c r="BS131" s="132">
        <v>44960</v>
      </c>
      <c r="BT131" s="133">
        <v>100</v>
      </c>
      <c r="BU131" s="132">
        <v>44960</v>
      </c>
      <c r="BV131" s="132" t="s">
        <v>614</v>
      </c>
      <c r="BW131" s="132" t="s">
        <v>1155</v>
      </c>
      <c r="BX131" s="134"/>
      <c r="BY131" s="134"/>
      <c r="BZ131" s="134"/>
      <c r="CA131" s="132"/>
      <c r="CB131" s="171"/>
      <c r="CC131" s="172"/>
      <c r="CD131" s="172"/>
      <c r="CE131" s="173"/>
      <c r="CF131" s="173"/>
      <c r="CG131" s="173"/>
      <c r="CH131" s="171" t="s">
        <v>1858</v>
      </c>
      <c r="CI131" s="129" t="s">
        <v>701</v>
      </c>
      <c r="CJ131" s="132">
        <v>45024</v>
      </c>
      <c r="CK131" s="132">
        <v>45024</v>
      </c>
      <c r="CL131" s="132"/>
      <c r="CM131" s="132">
        <v>45024</v>
      </c>
      <c r="CN131" s="133">
        <v>100</v>
      </c>
      <c r="CO131" s="132">
        <v>45024</v>
      </c>
      <c r="CP131" s="117"/>
      <c r="CQ131" s="132">
        <v>45024</v>
      </c>
      <c r="CR131" s="132">
        <v>45024</v>
      </c>
      <c r="CS131" s="117"/>
      <c r="CT131" s="132">
        <v>45024</v>
      </c>
      <c r="CU131" s="133">
        <v>100</v>
      </c>
      <c r="CV131" s="132">
        <v>45024</v>
      </c>
      <c r="CW131" s="117"/>
      <c r="CX131" s="297"/>
      <c r="CY131" s="297"/>
      <c r="CZ131" s="117">
        <v>45024</v>
      </c>
      <c r="DA131" s="117">
        <v>45024</v>
      </c>
      <c r="DB131" s="117"/>
      <c r="DC131" s="117">
        <v>45024</v>
      </c>
      <c r="DD131" s="133">
        <v>100</v>
      </c>
      <c r="DE131" s="117">
        <v>45024</v>
      </c>
      <c r="DF131" s="138"/>
      <c r="DG131" s="138">
        <v>45019</v>
      </c>
      <c r="DH131" s="139" t="s">
        <v>4413</v>
      </c>
      <c r="DI131" s="117">
        <v>45037</v>
      </c>
      <c r="DJ131" s="117">
        <v>45037</v>
      </c>
      <c r="DK131" s="117">
        <v>45037</v>
      </c>
      <c r="DL131" s="117">
        <v>45037</v>
      </c>
      <c r="DM131" s="117"/>
      <c r="DN131" s="117"/>
      <c r="DO131" s="117"/>
      <c r="DP131" s="117"/>
      <c r="DQ131" s="140"/>
      <c r="DR131" s="117"/>
      <c r="DS131" s="117"/>
      <c r="DT131" s="117">
        <v>45051</v>
      </c>
      <c r="DU131" s="117">
        <v>45051</v>
      </c>
      <c r="DV131" s="117"/>
      <c r="DW131" s="117">
        <v>45051</v>
      </c>
      <c r="DX131" s="133">
        <v>100</v>
      </c>
      <c r="DY131" s="117">
        <v>45051</v>
      </c>
      <c r="DZ131" s="117"/>
      <c r="EA131" s="117">
        <v>45039</v>
      </c>
      <c r="EB131" s="117">
        <v>45039</v>
      </c>
      <c r="EC131" s="117"/>
      <c r="ED131" s="117">
        <v>45039</v>
      </c>
      <c r="EE131" s="116">
        <v>100</v>
      </c>
      <c r="EF131" s="117">
        <v>45039</v>
      </c>
      <c r="EG131" s="117" t="s">
        <v>1859</v>
      </c>
      <c r="EH131" s="117">
        <v>45039</v>
      </c>
      <c r="EI131" s="117">
        <v>45039</v>
      </c>
      <c r="EJ131" s="117">
        <v>45039</v>
      </c>
      <c r="EK131" s="117">
        <v>45040</v>
      </c>
      <c r="EL131" s="116">
        <v>60</v>
      </c>
      <c r="EM131" s="117"/>
      <c r="EN131" s="122" t="s">
        <v>1859</v>
      </c>
      <c r="EO131" s="141"/>
      <c r="EP131" s="141"/>
      <c r="EQ131" s="141"/>
      <c r="ER131" s="141"/>
      <c r="ES131" s="141"/>
      <c r="ET131" s="141"/>
      <c r="EU131" s="141"/>
      <c r="EV131" s="117"/>
      <c r="EW131" s="117"/>
      <c r="EX131" s="117"/>
      <c r="EY131" s="117"/>
      <c r="EZ131" s="117"/>
      <c r="FA131" s="117"/>
      <c r="FB131" s="117"/>
      <c r="FC131" s="117">
        <v>45049</v>
      </c>
      <c r="FD131" s="117">
        <v>45049</v>
      </c>
      <c r="FE131" s="117">
        <v>45049</v>
      </c>
      <c r="FF131" s="117">
        <v>45050</v>
      </c>
      <c r="FG131" s="133">
        <v>70</v>
      </c>
      <c r="FH131" s="133"/>
      <c r="FI131" s="117" t="s">
        <v>4497</v>
      </c>
      <c r="FJ131" s="142"/>
      <c r="FK131" s="142"/>
      <c r="FL131" s="143">
        <v>243354</v>
      </c>
      <c r="FM131" s="143">
        <v>243354</v>
      </c>
      <c r="FN131" s="139" t="s">
        <v>708</v>
      </c>
      <c r="FO131" s="142"/>
      <c r="FP131" s="142"/>
      <c r="FQ131" s="143">
        <v>243354</v>
      </c>
      <c r="FR131" s="143">
        <v>243354</v>
      </c>
      <c r="FS131" s="139" t="s">
        <v>708</v>
      </c>
    </row>
    <row r="132" spans="1:175" ht="20.100000000000001" customHeight="1" x14ac:dyDescent="0.5">
      <c r="A132" s="109">
        <v>131</v>
      </c>
      <c r="B132" s="109" t="s">
        <v>674</v>
      </c>
      <c r="C132" s="109">
        <v>131</v>
      </c>
      <c r="D132" s="110" t="s">
        <v>675</v>
      </c>
      <c r="E132" s="110" t="s">
        <v>676</v>
      </c>
      <c r="F132" s="110" t="s">
        <v>1751</v>
      </c>
      <c r="G132" s="111" t="s">
        <v>164</v>
      </c>
      <c r="H132" s="110" t="s">
        <v>1752</v>
      </c>
      <c r="I132" s="110" t="s">
        <v>1860</v>
      </c>
      <c r="J132" s="110"/>
      <c r="K132" s="111" t="s">
        <v>1861</v>
      </c>
      <c r="L132" s="111" t="s">
        <v>1755</v>
      </c>
      <c r="M132" s="111"/>
      <c r="N132" s="111" t="s">
        <v>682</v>
      </c>
      <c r="O132" s="111" t="s">
        <v>1862</v>
      </c>
      <c r="P132" s="113">
        <v>13.827895179777499</v>
      </c>
      <c r="Q132" s="113">
        <v>100.225690696466</v>
      </c>
      <c r="R132" s="114" t="s">
        <v>1863</v>
      </c>
      <c r="S132" s="114" t="s">
        <v>1864</v>
      </c>
      <c r="T132" s="115" t="s">
        <v>1865</v>
      </c>
      <c r="U132" s="115" t="s">
        <v>1866</v>
      </c>
      <c r="V132" s="115"/>
      <c r="W132" s="115" t="s">
        <v>1867</v>
      </c>
      <c r="X132" s="115"/>
      <c r="Y132" s="115"/>
      <c r="Z132" s="181"/>
      <c r="AA132" s="181"/>
      <c r="AB132" s="115"/>
      <c r="AC132" s="211"/>
      <c r="AD132" s="166" t="s">
        <v>1775</v>
      </c>
      <c r="AE132" s="166" t="s">
        <v>1776</v>
      </c>
      <c r="AF132" s="117" t="s">
        <v>690</v>
      </c>
      <c r="AG132" s="132">
        <v>44959</v>
      </c>
      <c r="AH132" s="168" t="s">
        <v>691</v>
      </c>
      <c r="AI132" s="118" t="s">
        <v>692</v>
      </c>
      <c r="AJ132" s="145">
        <v>9</v>
      </c>
      <c r="AK132" s="146">
        <v>12</v>
      </c>
      <c r="AL132" s="146">
        <v>3</v>
      </c>
      <c r="AM132" s="146">
        <v>108</v>
      </c>
      <c r="AN132" s="147">
        <v>1</v>
      </c>
      <c r="AO132" s="147">
        <v>2</v>
      </c>
      <c r="AP132" s="240" t="s">
        <v>1868</v>
      </c>
      <c r="AQ132" s="147" t="s">
        <v>848</v>
      </c>
      <c r="AR132" s="147">
        <v>3</v>
      </c>
      <c r="AS132" s="147"/>
      <c r="AT132" s="138">
        <v>44964</v>
      </c>
      <c r="AU132" s="294"/>
      <c r="AV132" s="295" t="s">
        <v>696</v>
      </c>
      <c r="AW132" s="296"/>
      <c r="AX132" s="297"/>
      <c r="AY132" s="297"/>
      <c r="AZ132" s="297"/>
      <c r="BA132" s="297"/>
      <c r="BB132" s="297"/>
      <c r="BC132" s="297"/>
      <c r="BD132" s="235" t="s">
        <v>698</v>
      </c>
      <c r="BE132" s="296"/>
      <c r="BF132" s="296"/>
      <c r="BG132" s="237" t="s">
        <v>699</v>
      </c>
      <c r="BH132" s="237" t="s">
        <v>700</v>
      </c>
      <c r="BI132" s="237" t="s">
        <v>701</v>
      </c>
      <c r="BJ132" s="298"/>
      <c r="BK132" s="298"/>
      <c r="BL132" s="153"/>
      <c r="BM132" s="154"/>
      <c r="BN132" s="111" t="s">
        <v>1862</v>
      </c>
      <c r="BO132" s="319" t="s">
        <v>1862</v>
      </c>
      <c r="BP132" s="317"/>
      <c r="BQ132" s="116" t="s">
        <v>704</v>
      </c>
      <c r="BR132" s="116" t="s">
        <v>705</v>
      </c>
      <c r="BS132" s="132">
        <v>44959</v>
      </c>
      <c r="BT132" s="133">
        <v>100</v>
      </c>
      <c r="BU132" s="132">
        <v>44959</v>
      </c>
      <c r="BV132" s="132"/>
      <c r="BW132" s="132"/>
      <c r="BX132" s="134"/>
      <c r="BY132" s="134"/>
      <c r="BZ132" s="134"/>
      <c r="CA132" s="132"/>
      <c r="CB132" s="135"/>
      <c r="CC132" s="132"/>
      <c r="CD132" s="132"/>
      <c r="CE132" s="136"/>
      <c r="CF132" s="136"/>
      <c r="CG132" s="136"/>
      <c r="CH132" s="135"/>
      <c r="CI132" s="129" t="s">
        <v>701</v>
      </c>
      <c r="CJ132" s="132">
        <v>44993</v>
      </c>
      <c r="CK132" s="132">
        <v>44993</v>
      </c>
      <c r="CL132" s="132"/>
      <c r="CM132" s="132">
        <v>44993</v>
      </c>
      <c r="CN132" s="133">
        <v>100</v>
      </c>
      <c r="CO132" s="132">
        <v>44993</v>
      </c>
      <c r="CP132" s="117" t="s">
        <v>1448</v>
      </c>
      <c r="CQ132" s="117">
        <v>45022</v>
      </c>
      <c r="CR132" s="117">
        <v>45022</v>
      </c>
      <c r="CS132" s="117"/>
      <c r="CT132" s="117">
        <v>45022</v>
      </c>
      <c r="CU132" s="133">
        <v>100</v>
      </c>
      <c r="CV132" s="117">
        <v>45022</v>
      </c>
      <c r="CW132" s="117"/>
      <c r="CX132" s="297"/>
      <c r="CY132" s="297"/>
      <c r="CZ132" s="117">
        <v>45009</v>
      </c>
      <c r="DA132" s="117">
        <v>45009</v>
      </c>
      <c r="DB132" s="117"/>
      <c r="DC132" s="117">
        <v>45010</v>
      </c>
      <c r="DD132" s="133">
        <v>100</v>
      </c>
      <c r="DE132" s="117">
        <v>45010</v>
      </c>
      <c r="DG132" s="138">
        <v>45019</v>
      </c>
      <c r="DH132" s="139" t="s">
        <v>4413</v>
      </c>
      <c r="DI132" s="117">
        <v>45028</v>
      </c>
      <c r="DJ132" s="117">
        <v>45028</v>
      </c>
      <c r="DK132" s="117">
        <v>45028</v>
      </c>
      <c r="DL132" s="117">
        <v>45028</v>
      </c>
      <c r="DM132" s="117"/>
      <c r="DN132" s="117"/>
      <c r="DO132" s="117"/>
      <c r="DP132" s="117"/>
      <c r="DQ132" s="140"/>
      <c r="DR132" s="117"/>
      <c r="DS132" s="117"/>
      <c r="DT132" s="117"/>
      <c r="DU132" s="117"/>
      <c r="DV132" s="117"/>
      <c r="DW132" s="117"/>
      <c r="DX132" s="133"/>
      <c r="DY132" s="117"/>
      <c r="DZ132" s="117"/>
      <c r="EA132" s="117">
        <v>45036</v>
      </c>
      <c r="EB132" s="117">
        <v>45036</v>
      </c>
      <c r="EC132" s="117"/>
      <c r="ED132" s="117">
        <v>45036</v>
      </c>
      <c r="EE132" s="116">
        <v>100</v>
      </c>
      <c r="EF132" s="117">
        <v>45036</v>
      </c>
      <c r="EG132" s="117" t="s">
        <v>1044</v>
      </c>
      <c r="EH132" s="117">
        <v>45036</v>
      </c>
      <c r="EI132" s="117">
        <v>45036</v>
      </c>
      <c r="EJ132" s="117"/>
      <c r="EK132" s="117">
        <v>45036</v>
      </c>
      <c r="EL132" s="116">
        <v>100</v>
      </c>
      <c r="EM132" s="117">
        <v>45036</v>
      </c>
      <c r="EN132" s="122" t="s">
        <v>1044</v>
      </c>
      <c r="EO132" s="141"/>
      <c r="EP132" s="141"/>
      <c r="EQ132" s="141"/>
      <c r="ER132" s="141"/>
      <c r="ES132" s="141"/>
      <c r="ET132" s="141"/>
      <c r="EU132" s="141"/>
      <c r="EV132" s="117"/>
      <c r="EW132" s="117"/>
      <c r="EX132" s="117"/>
      <c r="EY132" s="117"/>
      <c r="EZ132" s="117"/>
      <c r="FA132" s="117"/>
      <c r="FB132" s="117"/>
      <c r="FC132" s="117">
        <v>45050</v>
      </c>
      <c r="FD132" s="117">
        <v>45050</v>
      </c>
      <c r="FE132" s="117">
        <v>45050</v>
      </c>
      <c r="FF132" s="117">
        <v>45051</v>
      </c>
      <c r="FG132" s="133">
        <v>70</v>
      </c>
      <c r="FH132" s="133"/>
      <c r="FI132" s="117"/>
      <c r="FJ132" s="142"/>
      <c r="FK132" s="142"/>
      <c r="FL132" s="143">
        <v>243347</v>
      </c>
      <c r="FM132" s="143">
        <v>243347</v>
      </c>
      <c r="FN132" s="139" t="s">
        <v>708</v>
      </c>
      <c r="FO132" s="142"/>
      <c r="FP132" s="142"/>
      <c r="FQ132" s="143">
        <v>243347</v>
      </c>
      <c r="FR132" s="143">
        <v>243347</v>
      </c>
      <c r="FS132" s="139" t="s">
        <v>708</v>
      </c>
    </row>
    <row r="133" spans="1:175" ht="20.100000000000001" customHeight="1" x14ac:dyDescent="0.5">
      <c r="A133" s="109">
        <v>132</v>
      </c>
      <c r="B133" s="109" t="s">
        <v>674</v>
      </c>
      <c r="C133" s="109">
        <v>132</v>
      </c>
      <c r="D133" s="110" t="s">
        <v>675</v>
      </c>
      <c r="E133" s="110" t="s">
        <v>676</v>
      </c>
      <c r="F133" s="110" t="s">
        <v>1751</v>
      </c>
      <c r="G133" s="111" t="s">
        <v>164</v>
      </c>
      <c r="H133" s="110" t="s">
        <v>1752</v>
      </c>
      <c r="I133" s="110" t="s">
        <v>1869</v>
      </c>
      <c r="J133" s="110"/>
      <c r="K133" s="111" t="s">
        <v>1870</v>
      </c>
      <c r="L133" s="111" t="s">
        <v>1768</v>
      </c>
      <c r="M133" s="111"/>
      <c r="N133" s="111" t="s">
        <v>682</v>
      </c>
      <c r="O133" s="111" t="s">
        <v>1871</v>
      </c>
      <c r="P133" s="113">
        <v>13.8069169656486</v>
      </c>
      <c r="Q133" s="113">
        <v>100.181033425301</v>
      </c>
      <c r="R133" s="114" t="s">
        <v>1872</v>
      </c>
      <c r="S133" s="114" t="s">
        <v>1873</v>
      </c>
      <c r="T133" s="115" t="s">
        <v>1874</v>
      </c>
      <c r="U133" s="115" t="s">
        <v>1875</v>
      </c>
      <c r="V133" s="115"/>
      <c r="W133" s="115" t="s">
        <v>1876</v>
      </c>
      <c r="X133" s="115"/>
      <c r="Y133" s="115"/>
      <c r="Z133" s="181"/>
      <c r="AA133" s="181"/>
      <c r="AB133" s="115"/>
      <c r="AC133" s="211"/>
      <c r="AD133" s="166" t="s">
        <v>1775</v>
      </c>
      <c r="AE133" s="166" t="s">
        <v>1776</v>
      </c>
      <c r="AF133" s="117" t="s">
        <v>690</v>
      </c>
      <c r="AG133" s="132">
        <v>44960</v>
      </c>
      <c r="AH133" s="168" t="s">
        <v>691</v>
      </c>
      <c r="AI133" s="118" t="s">
        <v>692</v>
      </c>
      <c r="AJ133" s="145">
        <v>8</v>
      </c>
      <c r="AK133" s="146">
        <v>8</v>
      </c>
      <c r="AL133" s="146">
        <v>3.6</v>
      </c>
      <c r="AM133" s="146">
        <f t="shared" ref="AM133:AM142" si="1">AJ133*AK133</f>
        <v>64</v>
      </c>
      <c r="AN133" s="147">
        <v>1</v>
      </c>
      <c r="AO133" s="147">
        <v>3</v>
      </c>
      <c r="AP133" s="240" t="s">
        <v>1877</v>
      </c>
      <c r="AQ133" s="147" t="s">
        <v>1368</v>
      </c>
      <c r="AR133" s="147">
        <v>3</v>
      </c>
      <c r="AS133" s="147"/>
      <c r="AT133" s="138">
        <v>44964</v>
      </c>
      <c r="AU133" s="294" t="s">
        <v>1878</v>
      </c>
      <c r="AV133" s="295" t="s">
        <v>696</v>
      </c>
      <c r="AW133" s="296" t="s">
        <v>1386</v>
      </c>
      <c r="AX133" s="297"/>
      <c r="AY133" s="297"/>
      <c r="AZ133" s="297"/>
      <c r="BA133" s="297"/>
      <c r="BB133" s="297" t="s">
        <v>697</v>
      </c>
      <c r="BC133" s="297"/>
      <c r="BD133" s="235" t="s">
        <v>698</v>
      </c>
      <c r="BE133" s="296"/>
      <c r="BF133" s="296"/>
      <c r="BG133" s="237" t="s">
        <v>699</v>
      </c>
      <c r="BH133" s="237" t="s">
        <v>700</v>
      </c>
      <c r="BI133" s="237" t="s">
        <v>701</v>
      </c>
      <c r="BJ133" s="298"/>
      <c r="BK133" s="298"/>
      <c r="BL133" s="153"/>
      <c r="BM133" s="154"/>
      <c r="BN133" s="111" t="s">
        <v>1871</v>
      </c>
      <c r="BO133" s="319" t="s">
        <v>1871</v>
      </c>
      <c r="BP133" s="317"/>
      <c r="BQ133" s="116" t="s">
        <v>704</v>
      </c>
      <c r="BR133" s="116" t="s">
        <v>705</v>
      </c>
      <c r="BS133" s="132">
        <v>44960</v>
      </c>
      <c r="BT133" s="133">
        <v>100</v>
      </c>
      <c r="BU133" s="132">
        <v>44960</v>
      </c>
      <c r="BV133" s="132"/>
      <c r="BW133" s="132"/>
      <c r="BX133" s="134"/>
      <c r="BY133" s="134"/>
      <c r="BZ133" s="134"/>
      <c r="CA133" s="132"/>
      <c r="CB133" s="135"/>
      <c r="CC133" s="132"/>
      <c r="CD133" s="132"/>
      <c r="CE133" s="136"/>
      <c r="CF133" s="136"/>
      <c r="CG133" s="136"/>
      <c r="CH133" s="135"/>
      <c r="CI133" s="129" t="s">
        <v>701</v>
      </c>
      <c r="CJ133" s="132">
        <v>44993</v>
      </c>
      <c r="CK133" s="132">
        <v>44993</v>
      </c>
      <c r="CL133" s="132"/>
      <c r="CM133" s="132">
        <v>44993</v>
      </c>
      <c r="CN133" s="133">
        <v>100</v>
      </c>
      <c r="CO133" s="132">
        <v>44993</v>
      </c>
      <c r="CP133" s="117" t="s">
        <v>1448</v>
      </c>
      <c r="CQ133" s="132">
        <v>44998</v>
      </c>
      <c r="CR133" s="132">
        <v>44998</v>
      </c>
      <c r="CS133" s="117"/>
      <c r="CT133" s="132">
        <v>44998</v>
      </c>
      <c r="CU133" s="133">
        <v>100</v>
      </c>
      <c r="CV133" s="132">
        <v>44998</v>
      </c>
      <c r="CW133" s="117" t="s">
        <v>1879</v>
      </c>
      <c r="CX133" s="297"/>
      <c r="CY133" s="297"/>
      <c r="CZ133" s="117">
        <v>45003</v>
      </c>
      <c r="DA133" s="117">
        <v>45003</v>
      </c>
      <c r="DB133" s="117">
        <v>45003</v>
      </c>
      <c r="DC133" s="117">
        <v>45004</v>
      </c>
      <c r="DD133" s="133">
        <v>90</v>
      </c>
      <c r="DE133" s="117"/>
      <c r="DF133" s="138"/>
      <c r="DG133" s="138">
        <v>45019</v>
      </c>
      <c r="DH133" s="139" t="s">
        <v>4413</v>
      </c>
      <c r="DI133" s="117">
        <v>45027</v>
      </c>
      <c r="DJ133" s="117">
        <v>45027</v>
      </c>
      <c r="DK133" s="117">
        <v>45027</v>
      </c>
      <c r="DL133" s="117">
        <v>45027</v>
      </c>
      <c r="DM133" s="117"/>
      <c r="DN133" s="117"/>
      <c r="DO133" s="117"/>
      <c r="DP133" s="117"/>
      <c r="DQ133" s="140"/>
      <c r="DR133" s="117"/>
      <c r="DS133" s="117"/>
      <c r="DT133" s="117">
        <v>45051</v>
      </c>
      <c r="DU133" s="117">
        <v>45051</v>
      </c>
      <c r="DV133" s="117"/>
      <c r="DW133" s="117">
        <v>45051</v>
      </c>
      <c r="DX133" s="133">
        <v>100</v>
      </c>
      <c r="DY133" s="117">
        <v>45051</v>
      </c>
      <c r="DZ133" s="117"/>
      <c r="EA133" s="117"/>
      <c r="EB133" s="117"/>
      <c r="EC133" s="117"/>
      <c r="ED133" s="117"/>
      <c r="EE133" s="116"/>
      <c r="EF133" s="117"/>
      <c r="EG133" s="117"/>
      <c r="EH133" s="117">
        <v>45049</v>
      </c>
      <c r="EI133" s="117">
        <v>45049</v>
      </c>
      <c r="EJ133" s="117">
        <v>45049</v>
      </c>
      <c r="EK133" s="117">
        <v>45050</v>
      </c>
      <c r="EL133" s="116">
        <v>60</v>
      </c>
      <c r="EM133" s="117"/>
      <c r="EN133" s="122" t="s">
        <v>4431</v>
      </c>
      <c r="EO133" s="141"/>
      <c r="EP133" s="141"/>
      <c r="EQ133" s="141"/>
      <c r="ER133" s="141"/>
      <c r="ES133" s="141"/>
      <c r="ET133" s="141"/>
      <c r="EU133" s="141"/>
      <c r="EV133" s="117"/>
      <c r="EW133" s="117"/>
      <c r="EX133" s="117"/>
      <c r="EY133" s="117"/>
      <c r="EZ133" s="117"/>
      <c r="FA133" s="117"/>
      <c r="FB133" s="117"/>
      <c r="FC133" s="117">
        <v>45049</v>
      </c>
      <c r="FD133" s="117">
        <v>45049</v>
      </c>
      <c r="FE133" s="117">
        <v>45049</v>
      </c>
      <c r="FF133" s="117">
        <v>45050</v>
      </c>
      <c r="FG133" s="133">
        <v>20</v>
      </c>
      <c r="FH133" s="133"/>
      <c r="FI133" s="117" t="s">
        <v>4497</v>
      </c>
      <c r="FJ133" s="142"/>
      <c r="FK133" s="142"/>
      <c r="FL133" s="143"/>
      <c r="FM133" s="143"/>
      <c r="FN133" s="139"/>
      <c r="FO133" s="142"/>
      <c r="FP133" s="142"/>
      <c r="FQ133" s="143"/>
      <c r="FR133" s="143"/>
      <c r="FS133" s="139"/>
    </row>
    <row r="134" spans="1:175" ht="20.100000000000001" customHeight="1" x14ac:dyDescent="0.5">
      <c r="A134" s="109">
        <v>133</v>
      </c>
      <c r="B134" s="109" t="s">
        <v>674</v>
      </c>
      <c r="C134" s="109">
        <v>133</v>
      </c>
      <c r="D134" s="110" t="s">
        <v>675</v>
      </c>
      <c r="E134" s="110" t="s">
        <v>676</v>
      </c>
      <c r="F134" s="110" t="s">
        <v>1751</v>
      </c>
      <c r="G134" s="111" t="s">
        <v>164</v>
      </c>
      <c r="H134" s="110" t="s">
        <v>1752</v>
      </c>
      <c r="I134" s="110" t="s">
        <v>1880</v>
      </c>
      <c r="J134" s="110"/>
      <c r="K134" s="111" t="s">
        <v>1881</v>
      </c>
      <c r="L134" s="111" t="s">
        <v>1755</v>
      </c>
      <c r="M134" s="111"/>
      <c r="N134" s="111" t="s">
        <v>682</v>
      </c>
      <c r="O134" s="111" t="s">
        <v>1883</v>
      </c>
      <c r="P134" s="113">
        <v>13.900069951489201</v>
      </c>
      <c r="Q134" s="113">
        <v>100.158587754138</v>
      </c>
      <c r="R134" s="114" t="s">
        <v>1884</v>
      </c>
      <c r="S134" s="114" t="s">
        <v>1885</v>
      </c>
      <c r="T134" s="115" t="s">
        <v>1886</v>
      </c>
      <c r="U134" s="115" t="s">
        <v>1887</v>
      </c>
      <c r="V134" s="115"/>
      <c r="W134" s="115" t="s">
        <v>1885</v>
      </c>
      <c r="X134" s="115"/>
      <c r="Y134" s="115"/>
      <c r="Z134" s="181"/>
      <c r="AA134" s="181"/>
      <c r="AB134" s="115"/>
      <c r="AC134" s="211"/>
      <c r="AD134" s="166" t="s">
        <v>1762</v>
      </c>
      <c r="AE134" s="166" t="s">
        <v>1763</v>
      </c>
      <c r="AF134" s="117" t="s">
        <v>690</v>
      </c>
      <c r="AG134" s="132">
        <v>44960</v>
      </c>
      <c r="AH134" s="168" t="s">
        <v>691</v>
      </c>
      <c r="AI134" s="118" t="s">
        <v>692</v>
      </c>
      <c r="AJ134" s="145">
        <v>6</v>
      </c>
      <c r="AK134" s="146">
        <v>9</v>
      </c>
      <c r="AL134" s="146">
        <v>4</v>
      </c>
      <c r="AM134" s="146">
        <f t="shared" si="1"/>
        <v>54</v>
      </c>
      <c r="AN134" s="147">
        <v>1</v>
      </c>
      <c r="AO134" s="147">
        <v>2</v>
      </c>
      <c r="AP134" s="240" t="s">
        <v>716</v>
      </c>
      <c r="AQ134" s="147" t="s">
        <v>848</v>
      </c>
      <c r="AR134" s="147">
        <v>3</v>
      </c>
      <c r="AS134" s="147"/>
      <c r="AT134" s="138">
        <v>44964</v>
      </c>
      <c r="AU134" s="294" t="s">
        <v>1815</v>
      </c>
      <c r="AV134" s="295" t="s">
        <v>725</v>
      </c>
      <c r="AW134" s="296" t="s">
        <v>1386</v>
      </c>
      <c r="AX134" s="297"/>
      <c r="AY134" s="297"/>
      <c r="AZ134" s="297"/>
      <c r="BA134" s="297"/>
      <c r="BB134" s="297"/>
      <c r="BC134" s="297"/>
      <c r="BD134" s="235" t="s">
        <v>698</v>
      </c>
      <c r="BE134" s="296"/>
      <c r="BF134" s="296"/>
      <c r="BG134" s="237" t="s">
        <v>699</v>
      </c>
      <c r="BH134" s="237" t="s">
        <v>700</v>
      </c>
      <c r="BI134" s="237" t="s">
        <v>701</v>
      </c>
      <c r="BJ134" s="298"/>
      <c r="BK134" s="298"/>
      <c r="BL134" s="153"/>
      <c r="BM134" s="154"/>
      <c r="BN134" s="111" t="s">
        <v>1888</v>
      </c>
      <c r="BO134" s="317" t="s">
        <v>1882</v>
      </c>
      <c r="BP134" s="317" t="s">
        <v>703</v>
      </c>
      <c r="BQ134" s="116" t="s">
        <v>704</v>
      </c>
      <c r="BR134" s="314" t="s">
        <v>705</v>
      </c>
      <c r="BS134" s="132">
        <v>44960</v>
      </c>
      <c r="BT134" s="133">
        <v>100</v>
      </c>
      <c r="BU134" s="132">
        <v>44960</v>
      </c>
      <c r="BV134" s="132"/>
      <c r="BW134" s="132"/>
      <c r="BX134" s="134"/>
      <c r="BY134" s="134"/>
      <c r="BZ134" s="134"/>
      <c r="CA134" s="132"/>
      <c r="CB134" s="135"/>
      <c r="CC134" s="132"/>
      <c r="CD134" s="132"/>
      <c r="CE134" s="136"/>
      <c r="CF134" s="136"/>
      <c r="CG134" s="136"/>
      <c r="CH134" s="135"/>
      <c r="CI134" s="129" t="s">
        <v>701</v>
      </c>
      <c r="CJ134" s="132">
        <v>44986</v>
      </c>
      <c r="CK134" s="132">
        <v>44986</v>
      </c>
      <c r="CL134" s="132"/>
      <c r="CM134" s="132">
        <v>44986</v>
      </c>
      <c r="CN134" s="133">
        <v>100</v>
      </c>
      <c r="CO134" s="132">
        <v>44986</v>
      </c>
      <c r="CP134" s="132"/>
      <c r="CQ134" s="117">
        <v>45019</v>
      </c>
      <c r="CR134" s="117">
        <v>45019</v>
      </c>
      <c r="CS134" s="117"/>
      <c r="CT134" s="117">
        <v>45019</v>
      </c>
      <c r="CU134" s="133">
        <v>100</v>
      </c>
      <c r="CV134" s="117">
        <v>45019</v>
      </c>
      <c r="CW134" s="117"/>
      <c r="CX134" s="297"/>
      <c r="CY134" s="297"/>
      <c r="CZ134" s="117">
        <v>45007</v>
      </c>
      <c r="DA134" s="117">
        <v>45007</v>
      </c>
      <c r="DB134" s="117"/>
      <c r="DC134" s="117">
        <v>45007</v>
      </c>
      <c r="DD134" s="133">
        <v>100</v>
      </c>
      <c r="DE134" s="117">
        <v>45007</v>
      </c>
      <c r="DF134" s="138"/>
      <c r="DG134" s="138">
        <v>45007</v>
      </c>
      <c r="DH134" s="139" t="s">
        <v>4446</v>
      </c>
      <c r="DI134" s="117">
        <v>45027</v>
      </c>
      <c r="DJ134" s="117">
        <v>45027</v>
      </c>
      <c r="DK134" s="117">
        <v>45027</v>
      </c>
      <c r="DL134" s="117">
        <v>45027</v>
      </c>
      <c r="DM134" s="117">
        <v>45037</v>
      </c>
      <c r="DN134" s="117">
        <v>45037</v>
      </c>
      <c r="DO134" s="117"/>
      <c r="DP134" s="117">
        <v>45037</v>
      </c>
      <c r="DQ134" s="133">
        <v>100</v>
      </c>
      <c r="DR134" s="117">
        <v>45037</v>
      </c>
      <c r="DS134" s="117"/>
      <c r="DT134" s="117">
        <v>45037</v>
      </c>
      <c r="DU134" s="117">
        <v>45037</v>
      </c>
      <c r="DV134" s="117"/>
      <c r="DW134" s="117">
        <v>45037</v>
      </c>
      <c r="DX134" s="133">
        <v>100</v>
      </c>
      <c r="DY134" s="117">
        <v>45037</v>
      </c>
      <c r="DZ134" s="117"/>
      <c r="EA134" s="117">
        <v>45036</v>
      </c>
      <c r="EB134" s="117">
        <v>45036</v>
      </c>
      <c r="EC134" s="117"/>
      <c r="ED134" s="117">
        <v>45036</v>
      </c>
      <c r="EE134" s="116">
        <v>100</v>
      </c>
      <c r="EF134" s="117">
        <v>45036</v>
      </c>
      <c r="EG134" s="117" t="s">
        <v>1044</v>
      </c>
      <c r="EH134" s="117">
        <v>45036</v>
      </c>
      <c r="EI134" s="117">
        <v>45036</v>
      </c>
      <c r="EJ134" s="117"/>
      <c r="EK134" s="117">
        <v>45036</v>
      </c>
      <c r="EL134" s="116">
        <v>100</v>
      </c>
      <c r="EM134" s="117">
        <v>45036</v>
      </c>
      <c r="EN134" s="122" t="s">
        <v>1044</v>
      </c>
      <c r="EO134" s="141"/>
      <c r="EP134" s="141"/>
      <c r="EQ134" s="141"/>
      <c r="ER134" s="141"/>
      <c r="ES134" s="141"/>
      <c r="ET134" s="141"/>
      <c r="EU134" s="141"/>
      <c r="EV134" s="117"/>
      <c r="EW134" s="117"/>
      <c r="EX134" s="117"/>
      <c r="EY134" s="117"/>
      <c r="EZ134" s="117"/>
      <c r="FA134" s="117"/>
      <c r="FB134" s="117"/>
      <c r="FC134" s="117"/>
      <c r="FD134" s="117"/>
      <c r="FE134" s="117"/>
      <c r="FF134" s="117"/>
      <c r="FG134" s="133"/>
      <c r="FH134" s="133"/>
      <c r="FI134" s="117"/>
      <c r="FJ134" s="142"/>
      <c r="FK134" s="142"/>
      <c r="FL134" s="143">
        <v>243347</v>
      </c>
      <c r="FM134" s="143">
        <v>243347</v>
      </c>
      <c r="FN134" s="139" t="s">
        <v>708</v>
      </c>
      <c r="FO134" s="142"/>
      <c r="FP134" s="142"/>
      <c r="FQ134" s="143">
        <v>243347</v>
      </c>
      <c r="FR134" s="143">
        <v>243347</v>
      </c>
      <c r="FS134" s="157" t="s">
        <v>729</v>
      </c>
    </row>
    <row r="135" spans="1:175" ht="20.100000000000001" customHeight="1" x14ac:dyDescent="0.5">
      <c r="A135" s="109">
        <v>134</v>
      </c>
      <c r="B135" s="109" t="s">
        <v>674</v>
      </c>
      <c r="C135" s="109">
        <v>134</v>
      </c>
      <c r="D135" s="110" t="s">
        <v>675</v>
      </c>
      <c r="E135" s="110" t="s">
        <v>676</v>
      </c>
      <c r="F135" s="110" t="s">
        <v>1751</v>
      </c>
      <c r="G135" s="111" t="s">
        <v>164</v>
      </c>
      <c r="H135" s="110" t="s">
        <v>1752</v>
      </c>
      <c r="I135" s="110" t="s">
        <v>1889</v>
      </c>
      <c r="J135" s="110"/>
      <c r="K135" s="111" t="s">
        <v>1890</v>
      </c>
      <c r="L135" s="111" t="s">
        <v>1755</v>
      </c>
      <c r="M135" s="111"/>
      <c r="N135" s="111" t="s">
        <v>682</v>
      </c>
      <c r="O135" s="111" t="s">
        <v>1892</v>
      </c>
      <c r="P135" s="113">
        <v>13.8155263349772</v>
      </c>
      <c r="Q135" s="113">
        <v>100.188211452289</v>
      </c>
      <c r="R135" s="114" t="s">
        <v>1893</v>
      </c>
      <c r="S135" s="114" t="s">
        <v>1894</v>
      </c>
      <c r="T135" s="115" t="s">
        <v>1895</v>
      </c>
      <c r="U135" s="115" t="s">
        <v>1896</v>
      </c>
      <c r="V135" s="115"/>
      <c r="W135" s="115" t="s">
        <v>1897</v>
      </c>
      <c r="X135" s="115"/>
      <c r="Y135" s="115"/>
      <c r="Z135" s="181"/>
      <c r="AA135" s="181"/>
      <c r="AB135" s="115"/>
      <c r="AC135" s="211"/>
      <c r="AD135" s="166" t="s">
        <v>1775</v>
      </c>
      <c r="AE135" s="166" t="s">
        <v>1776</v>
      </c>
      <c r="AF135" s="117" t="s">
        <v>690</v>
      </c>
      <c r="AG135" s="132">
        <v>44959</v>
      </c>
      <c r="AH135" s="168" t="s">
        <v>691</v>
      </c>
      <c r="AI135" s="118" t="s">
        <v>692</v>
      </c>
      <c r="AJ135" s="145">
        <v>10</v>
      </c>
      <c r="AK135" s="146">
        <v>12</v>
      </c>
      <c r="AL135" s="146">
        <v>3.4</v>
      </c>
      <c r="AM135" s="146">
        <f t="shared" si="1"/>
        <v>120</v>
      </c>
      <c r="AN135" s="147">
        <v>1</v>
      </c>
      <c r="AO135" s="147">
        <v>1</v>
      </c>
      <c r="AP135" s="240" t="s">
        <v>1898</v>
      </c>
      <c r="AQ135" s="147" t="s">
        <v>848</v>
      </c>
      <c r="AR135" s="147">
        <v>1</v>
      </c>
      <c r="AS135" s="147"/>
      <c r="AT135" s="138">
        <v>44964</v>
      </c>
      <c r="AU135" s="294" t="s">
        <v>1815</v>
      </c>
      <c r="AV135" s="295" t="s">
        <v>696</v>
      </c>
      <c r="AW135" s="296" t="s">
        <v>1899</v>
      </c>
      <c r="AX135" s="297"/>
      <c r="AY135" s="297"/>
      <c r="AZ135" s="297" t="s">
        <v>1816</v>
      </c>
      <c r="BA135" s="297"/>
      <c r="BB135" s="297" t="s">
        <v>697</v>
      </c>
      <c r="BC135" s="297"/>
      <c r="BD135" s="296"/>
      <c r="BE135" s="296" t="s">
        <v>598</v>
      </c>
      <c r="BF135" s="158">
        <v>1</v>
      </c>
      <c r="BG135" s="237" t="s">
        <v>699</v>
      </c>
      <c r="BH135" s="321" t="s">
        <v>700</v>
      </c>
      <c r="BI135" s="237" t="s">
        <v>701</v>
      </c>
      <c r="BJ135" s="298"/>
      <c r="BK135" s="298"/>
      <c r="BL135" s="153"/>
      <c r="BM135" s="154"/>
      <c r="BN135" s="111" t="s">
        <v>1900</v>
      </c>
      <c r="BO135" s="317" t="s">
        <v>1891</v>
      </c>
      <c r="BP135" s="317" t="s">
        <v>703</v>
      </c>
      <c r="BQ135" s="116" t="s">
        <v>704</v>
      </c>
      <c r="BR135" s="314" t="s">
        <v>705</v>
      </c>
      <c r="BS135" s="132">
        <v>44959</v>
      </c>
      <c r="BT135" s="133">
        <v>100</v>
      </c>
      <c r="BU135" s="132">
        <v>44959</v>
      </c>
      <c r="BV135" s="132"/>
      <c r="BW135" s="132"/>
      <c r="BX135" s="134"/>
      <c r="BY135" s="134"/>
      <c r="BZ135" s="134"/>
      <c r="CA135" s="132"/>
      <c r="CB135" s="135"/>
      <c r="CC135" s="132"/>
      <c r="CD135" s="132"/>
      <c r="CE135" s="136"/>
      <c r="CF135" s="136"/>
      <c r="CG135" s="136"/>
      <c r="CH135" s="135"/>
      <c r="CI135" s="129" t="s">
        <v>701</v>
      </c>
      <c r="CJ135" s="132">
        <v>44993</v>
      </c>
      <c r="CK135" s="132">
        <v>44993</v>
      </c>
      <c r="CL135" s="132"/>
      <c r="CM135" s="132">
        <v>44993</v>
      </c>
      <c r="CN135" s="133">
        <v>100</v>
      </c>
      <c r="CO135" s="132">
        <v>44993</v>
      </c>
      <c r="CP135" s="117" t="s">
        <v>1448</v>
      </c>
      <c r="CQ135" s="132">
        <v>45024</v>
      </c>
      <c r="CR135" s="132">
        <v>45024</v>
      </c>
      <c r="CS135" s="132"/>
      <c r="CT135" s="132">
        <v>45025</v>
      </c>
      <c r="CU135" s="133">
        <v>100</v>
      </c>
      <c r="CV135" s="132">
        <v>45025</v>
      </c>
      <c r="CW135" s="117"/>
      <c r="CX135" s="297"/>
      <c r="CY135" s="297"/>
      <c r="CZ135" s="117">
        <v>45033</v>
      </c>
      <c r="DA135" s="117">
        <v>45033</v>
      </c>
      <c r="DB135" s="117"/>
      <c r="DC135" s="117">
        <v>45033</v>
      </c>
      <c r="DD135" s="133">
        <v>100</v>
      </c>
      <c r="DE135" s="117">
        <v>45033</v>
      </c>
      <c r="DF135" s="138"/>
      <c r="DG135" s="138">
        <v>45019</v>
      </c>
      <c r="DH135" s="139" t="s">
        <v>4413</v>
      </c>
      <c r="DI135" s="117">
        <v>45027</v>
      </c>
      <c r="DJ135" s="117">
        <v>45027</v>
      </c>
      <c r="DK135" s="117">
        <v>45027</v>
      </c>
      <c r="DL135" s="117">
        <v>45027</v>
      </c>
      <c r="DM135" s="117"/>
      <c r="DN135" s="117"/>
      <c r="DO135" s="117"/>
      <c r="DP135" s="117"/>
      <c r="DQ135" s="140"/>
      <c r="DR135" s="117"/>
      <c r="DS135" s="117"/>
      <c r="DT135" s="117">
        <v>45044</v>
      </c>
      <c r="DU135" s="117">
        <v>45044</v>
      </c>
      <c r="DV135" s="117"/>
      <c r="DW135" s="117">
        <v>45044</v>
      </c>
      <c r="DX135" s="133">
        <v>100</v>
      </c>
      <c r="DY135" s="117">
        <v>45044</v>
      </c>
      <c r="DZ135" s="117"/>
      <c r="EA135" s="117">
        <v>45036</v>
      </c>
      <c r="EB135" s="117">
        <v>45036</v>
      </c>
      <c r="EC135" s="117"/>
      <c r="ED135" s="117">
        <v>45036</v>
      </c>
      <c r="EE135" s="116">
        <v>100</v>
      </c>
      <c r="EF135" s="117">
        <v>45036</v>
      </c>
      <c r="EG135" s="117" t="s">
        <v>4498</v>
      </c>
      <c r="EH135" s="117">
        <v>45036</v>
      </c>
      <c r="EI135" s="117">
        <v>45036</v>
      </c>
      <c r="EJ135" s="117">
        <v>45036</v>
      </c>
      <c r="EK135" s="117">
        <v>45037</v>
      </c>
      <c r="EL135" s="116">
        <v>60</v>
      </c>
      <c r="EM135" s="117"/>
      <c r="EN135" s="122" t="s">
        <v>4499</v>
      </c>
      <c r="EO135" s="141"/>
      <c r="EP135" s="141"/>
      <c r="EQ135" s="141"/>
      <c r="ER135" s="141"/>
      <c r="ES135" s="141"/>
      <c r="ET135" s="141"/>
      <c r="EU135" s="141"/>
      <c r="EV135" s="117"/>
      <c r="EW135" s="117"/>
      <c r="EX135" s="117"/>
      <c r="EY135" s="117"/>
      <c r="EZ135" s="117"/>
      <c r="FA135" s="117"/>
      <c r="FB135" s="117"/>
      <c r="FC135" s="117">
        <v>45048</v>
      </c>
      <c r="FD135" s="117">
        <v>45048</v>
      </c>
      <c r="FE135" s="117">
        <v>45048</v>
      </c>
      <c r="FF135" s="117">
        <v>45049</v>
      </c>
      <c r="FG135" s="133">
        <v>70</v>
      </c>
      <c r="FH135" s="133"/>
      <c r="FI135" s="117"/>
      <c r="FJ135" s="142"/>
      <c r="FK135" s="142"/>
      <c r="FL135" s="143">
        <v>243347</v>
      </c>
      <c r="FM135" s="143">
        <v>243347</v>
      </c>
      <c r="FN135" s="139" t="s">
        <v>708</v>
      </c>
      <c r="FO135" s="142"/>
      <c r="FP135" s="142"/>
      <c r="FQ135" s="143">
        <v>243347</v>
      </c>
      <c r="FR135" s="143">
        <v>243347</v>
      </c>
      <c r="FS135" s="157" t="s">
        <v>729</v>
      </c>
    </row>
    <row r="136" spans="1:175" ht="20.100000000000001" customHeight="1" x14ac:dyDescent="0.5">
      <c r="A136" s="109">
        <v>135</v>
      </c>
      <c r="B136" s="109" t="s">
        <v>674</v>
      </c>
      <c r="C136" s="109">
        <v>135</v>
      </c>
      <c r="D136" s="110" t="s">
        <v>675</v>
      </c>
      <c r="E136" s="110" t="s">
        <v>676</v>
      </c>
      <c r="F136" s="110" t="s">
        <v>1751</v>
      </c>
      <c r="G136" s="111" t="s">
        <v>164</v>
      </c>
      <c r="H136" s="110" t="s">
        <v>1847</v>
      </c>
      <c r="I136" s="110" t="s">
        <v>1901</v>
      </c>
      <c r="J136" s="110"/>
      <c r="K136" s="111" t="s">
        <v>1902</v>
      </c>
      <c r="L136" s="111" t="s">
        <v>1755</v>
      </c>
      <c r="M136" s="111"/>
      <c r="N136" s="111" t="s">
        <v>682</v>
      </c>
      <c r="O136" s="111" t="s">
        <v>1903</v>
      </c>
      <c r="P136" s="113">
        <v>13.805061047065699</v>
      </c>
      <c r="Q136" s="113">
        <v>100.323227625301</v>
      </c>
      <c r="R136" s="114" t="s">
        <v>1904</v>
      </c>
      <c r="S136" s="114" t="s">
        <v>1905</v>
      </c>
      <c r="T136" s="115" t="s">
        <v>1906</v>
      </c>
      <c r="U136" s="115" t="s">
        <v>1907</v>
      </c>
      <c r="V136" s="115"/>
      <c r="W136" s="115" t="s">
        <v>1908</v>
      </c>
      <c r="X136" s="115"/>
      <c r="Y136" s="115"/>
      <c r="Z136" s="181"/>
      <c r="AA136" s="181"/>
      <c r="AB136" s="115"/>
      <c r="AC136" s="211"/>
      <c r="AD136" s="166" t="s">
        <v>1775</v>
      </c>
      <c r="AE136" s="166" t="s">
        <v>1776</v>
      </c>
      <c r="AF136" s="117" t="s">
        <v>690</v>
      </c>
      <c r="AG136" s="132">
        <v>44960</v>
      </c>
      <c r="AH136" s="168" t="s">
        <v>691</v>
      </c>
      <c r="AI136" s="118" t="s">
        <v>692</v>
      </c>
      <c r="AJ136" s="145">
        <v>6</v>
      </c>
      <c r="AK136" s="146">
        <v>9</v>
      </c>
      <c r="AL136" s="146">
        <v>3.2</v>
      </c>
      <c r="AM136" s="146">
        <f t="shared" si="1"/>
        <v>54</v>
      </c>
      <c r="AN136" s="147">
        <v>1</v>
      </c>
      <c r="AO136" s="147">
        <v>1</v>
      </c>
      <c r="AP136" s="240" t="s">
        <v>1898</v>
      </c>
      <c r="AQ136" s="147" t="s">
        <v>848</v>
      </c>
      <c r="AR136" s="147">
        <v>3</v>
      </c>
      <c r="AS136" s="147"/>
      <c r="AT136" s="138">
        <v>44964</v>
      </c>
      <c r="AU136" s="294" t="s">
        <v>1815</v>
      </c>
      <c r="AV136" s="295" t="s">
        <v>696</v>
      </c>
      <c r="AW136" s="296" t="s">
        <v>1909</v>
      </c>
      <c r="AX136" s="297"/>
      <c r="AY136" s="297"/>
      <c r="AZ136" s="297"/>
      <c r="BA136" s="297" t="s">
        <v>697</v>
      </c>
      <c r="BB136" s="297" t="s">
        <v>697</v>
      </c>
      <c r="BC136" s="297" t="s">
        <v>697</v>
      </c>
      <c r="BD136" s="235" t="s">
        <v>698</v>
      </c>
      <c r="BE136" s="296"/>
      <c r="BF136" s="296"/>
      <c r="BG136" s="237" t="s">
        <v>699</v>
      </c>
      <c r="BH136" s="237" t="s">
        <v>700</v>
      </c>
      <c r="BI136" s="237" t="s">
        <v>701</v>
      </c>
      <c r="BJ136" s="298"/>
      <c r="BK136" s="298"/>
      <c r="BL136" s="170" t="s">
        <v>1825</v>
      </c>
      <c r="BM136" s="154"/>
      <c r="BN136" s="111" t="s">
        <v>1903</v>
      </c>
      <c r="BO136" s="319" t="s">
        <v>1903</v>
      </c>
      <c r="BP136" s="317"/>
      <c r="BQ136" s="116" t="s">
        <v>704</v>
      </c>
      <c r="BR136" s="116" t="s">
        <v>705</v>
      </c>
      <c r="BS136" s="132">
        <v>44960</v>
      </c>
      <c r="BT136" s="133">
        <v>100</v>
      </c>
      <c r="BU136" s="132">
        <v>44960</v>
      </c>
      <c r="BV136" s="132"/>
      <c r="BW136" s="132"/>
      <c r="BX136" s="134"/>
      <c r="BY136" s="134"/>
      <c r="BZ136" s="134"/>
      <c r="CA136" s="132"/>
      <c r="CB136" s="135"/>
      <c r="CC136" s="132"/>
      <c r="CD136" s="132"/>
      <c r="CE136" s="136"/>
      <c r="CF136" s="136"/>
      <c r="CG136" s="136"/>
      <c r="CH136" s="135"/>
      <c r="CI136" s="129" t="s">
        <v>701</v>
      </c>
      <c r="CJ136" s="132">
        <v>44993</v>
      </c>
      <c r="CK136" s="132">
        <v>44993</v>
      </c>
      <c r="CL136" s="132"/>
      <c r="CM136" s="132">
        <v>44993</v>
      </c>
      <c r="CN136" s="133">
        <v>100</v>
      </c>
      <c r="CO136" s="132">
        <v>44993</v>
      </c>
      <c r="CP136" s="117" t="s">
        <v>1448</v>
      </c>
      <c r="CQ136" s="132">
        <v>45021</v>
      </c>
      <c r="CR136" s="132">
        <v>45021</v>
      </c>
      <c r="CS136" s="117"/>
      <c r="CT136" s="132">
        <v>45021</v>
      </c>
      <c r="CU136" s="133">
        <v>100</v>
      </c>
      <c r="CV136" s="132">
        <v>45021</v>
      </c>
      <c r="CW136" s="117"/>
      <c r="CX136" s="297"/>
      <c r="CY136" s="297"/>
      <c r="CZ136" s="117">
        <v>45012</v>
      </c>
      <c r="DA136" s="117">
        <v>45012</v>
      </c>
      <c r="DB136" s="117"/>
      <c r="DC136" s="117">
        <v>45012</v>
      </c>
      <c r="DD136" s="133">
        <v>100</v>
      </c>
      <c r="DE136" s="117">
        <v>45012</v>
      </c>
      <c r="DF136" s="138"/>
      <c r="DG136" s="138">
        <v>45019</v>
      </c>
      <c r="DH136" s="139" t="s">
        <v>4413</v>
      </c>
      <c r="DI136" s="117">
        <v>45027</v>
      </c>
      <c r="DJ136" s="117">
        <v>45027</v>
      </c>
      <c r="DK136" s="117">
        <v>45027</v>
      </c>
      <c r="DL136" s="117">
        <v>45027</v>
      </c>
      <c r="DM136" s="117"/>
      <c r="DN136" s="117"/>
      <c r="DO136" s="117"/>
      <c r="DP136" s="117"/>
      <c r="DQ136" s="140"/>
      <c r="DR136" s="117"/>
      <c r="DS136" s="117"/>
      <c r="DT136" s="117">
        <v>45051</v>
      </c>
      <c r="DU136" s="117">
        <v>45051</v>
      </c>
      <c r="DV136" s="117"/>
      <c r="DW136" s="117">
        <v>45051</v>
      </c>
      <c r="DX136" s="133">
        <v>100</v>
      </c>
      <c r="DY136" s="117">
        <v>45051</v>
      </c>
      <c r="DZ136" s="117"/>
      <c r="EA136" s="117">
        <v>45036</v>
      </c>
      <c r="EB136" s="117">
        <v>45036</v>
      </c>
      <c r="EC136" s="117"/>
      <c r="ED136" s="117">
        <v>45036</v>
      </c>
      <c r="EE136" s="116">
        <v>100</v>
      </c>
      <c r="EF136" s="117">
        <v>45036</v>
      </c>
      <c r="EG136" s="117" t="s">
        <v>1044</v>
      </c>
      <c r="EH136" s="117">
        <v>45036</v>
      </c>
      <c r="EI136" s="117">
        <v>45036</v>
      </c>
      <c r="EJ136" s="117"/>
      <c r="EK136" s="117">
        <v>45036</v>
      </c>
      <c r="EL136" s="116">
        <v>100</v>
      </c>
      <c r="EM136" s="117">
        <v>45036</v>
      </c>
      <c r="EN136" s="122" t="s">
        <v>1044</v>
      </c>
      <c r="EO136" s="141"/>
      <c r="EP136" s="141"/>
      <c r="EQ136" s="141"/>
      <c r="ER136" s="141"/>
      <c r="ES136" s="141"/>
      <c r="ET136" s="141"/>
      <c r="EU136" s="141"/>
      <c r="EV136" s="117"/>
      <c r="EW136" s="117"/>
      <c r="EX136" s="117"/>
      <c r="EY136" s="117"/>
      <c r="EZ136" s="117"/>
      <c r="FA136" s="117"/>
      <c r="FB136" s="117"/>
      <c r="FC136" s="117">
        <v>45050</v>
      </c>
      <c r="FD136" s="117">
        <v>45050</v>
      </c>
      <c r="FE136" s="117">
        <v>45050</v>
      </c>
      <c r="FF136" s="117">
        <v>45051</v>
      </c>
      <c r="FG136" s="133">
        <v>70</v>
      </c>
      <c r="FH136" s="133"/>
      <c r="FI136" s="117"/>
      <c r="FJ136" s="142"/>
      <c r="FK136" s="142"/>
      <c r="FL136" s="143">
        <v>243347</v>
      </c>
      <c r="FM136" s="143">
        <v>243347</v>
      </c>
      <c r="FN136" s="139" t="s">
        <v>708</v>
      </c>
      <c r="FO136" s="142"/>
      <c r="FP136" s="142"/>
      <c r="FQ136" s="143">
        <v>243347</v>
      </c>
      <c r="FR136" s="143">
        <v>243347</v>
      </c>
      <c r="FS136" s="157" t="s">
        <v>729</v>
      </c>
    </row>
    <row r="137" spans="1:175" ht="20.100000000000001" customHeight="1" x14ac:dyDescent="0.5">
      <c r="A137" s="109">
        <v>136</v>
      </c>
      <c r="B137" s="109" t="s">
        <v>674</v>
      </c>
      <c r="C137" s="109">
        <v>136</v>
      </c>
      <c r="D137" s="110" t="s">
        <v>675</v>
      </c>
      <c r="E137" s="110" t="s">
        <v>676</v>
      </c>
      <c r="F137" s="110" t="s">
        <v>1751</v>
      </c>
      <c r="G137" s="111" t="s">
        <v>164</v>
      </c>
      <c r="H137" s="110" t="s">
        <v>1203</v>
      </c>
      <c r="I137" s="110" t="s">
        <v>1910</v>
      </c>
      <c r="J137" s="110"/>
      <c r="K137" s="111" t="s">
        <v>1911</v>
      </c>
      <c r="L137" s="111" t="s">
        <v>1782</v>
      </c>
      <c r="M137" s="111"/>
      <c r="N137" s="111" t="s">
        <v>682</v>
      </c>
      <c r="O137" s="112" t="s">
        <v>1913</v>
      </c>
      <c r="P137" s="113">
        <v>13.75962</v>
      </c>
      <c r="Q137" s="113">
        <v>99.958534999999998</v>
      </c>
      <c r="R137" s="114" t="s">
        <v>1914</v>
      </c>
      <c r="S137" s="114" t="s">
        <v>1915</v>
      </c>
      <c r="T137" s="115" t="s">
        <v>1916</v>
      </c>
      <c r="U137" s="115" t="s">
        <v>1917</v>
      </c>
      <c r="V137" s="115"/>
      <c r="W137" s="115" t="s">
        <v>1918</v>
      </c>
      <c r="X137" s="115"/>
      <c r="Y137" s="115"/>
      <c r="Z137" s="181"/>
      <c r="AA137" s="181"/>
      <c r="AB137" s="115"/>
      <c r="AC137" s="211"/>
      <c r="AD137" s="166" t="s">
        <v>1762</v>
      </c>
      <c r="AE137" s="166" t="s">
        <v>1763</v>
      </c>
      <c r="AF137" s="117" t="s">
        <v>690</v>
      </c>
      <c r="AG137" s="132">
        <v>44959</v>
      </c>
      <c r="AH137" s="168" t="s">
        <v>691</v>
      </c>
      <c r="AI137" s="118" t="s">
        <v>692</v>
      </c>
      <c r="AJ137" s="145">
        <v>6</v>
      </c>
      <c r="AK137" s="146">
        <v>9</v>
      </c>
      <c r="AL137" s="146">
        <v>4</v>
      </c>
      <c r="AM137" s="146">
        <f t="shared" si="1"/>
        <v>54</v>
      </c>
      <c r="AN137" s="147">
        <v>2</v>
      </c>
      <c r="AO137" s="147">
        <v>2</v>
      </c>
      <c r="AP137" s="240" t="s">
        <v>1919</v>
      </c>
      <c r="AQ137" s="301"/>
      <c r="AR137" s="147">
        <v>1</v>
      </c>
      <c r="AS137" s="147"/>
      <c r="AT137" s="138">
        <v>44964</v>
      </c>
      <c r="AU137" s="294" t="s">
        <v>1764</v>
      </c>
      <c r="AV137" s="295" t="s">
        <v>696</v>
      </c>
      <c r="AW137" s="296" t="s">
        <v>1386</v>
      </c>
      <c r="AX137" s="297"/>
      <c r="AY137" s="297"/>
      <c r="AZ137" s="297"/>
      <c r="BA137" s="297"/>
      <c r="BB137" s="297" t="s">
        <v>697</v>
      </c>
      <c r="BC137" s="297"/>
      <c r="BD137" s="296" t="s">
        <v>698</v>
      </c>
      <c r="BE137" s="296"/>
      <c r="BF137" s="296"/>
      <c r="BG137" s="237" t="s">
        <v>699</v>
      </c>
      <c r="BH137" s="302"/>
      <c r="BI137" s="237" t="s">
        <v>701</v>
      </c>
      <c r="BJ137" s="298"/>
      <c r="BK137" s="298"/>
      <c r="BL137" s="153"/>
      <c r="BM137" s="154"/>
      <c r="BN137" s="111" t="s">
        <v>1913</v>
      </c>
      <c r="BO137" s="319" t="s">
        <v>1912</v>
      </c>
      <c r="BP137" s="317"/>
      <c r="BQ137" s="116" t="s">
        <v>704</v>
      </c>
      <c r="BR137" s="116" t="s">
        <v>705</v>
      </c>
      <c r="BS137" s="132">
        <v>44959</v>
      </c>
      <c r="BT137" s="133">
        <v>100</v>
      </c>
      <c r="BU137" s="132">
        <v>44959</v>
      </c>
      <c r="BV137" s="132"/>
      <c r="BW137" s="132"/>
      <c r="BX137" s="134"/>
      <c r="BY137" s="134"/>
      <c r="BZ137" s="134"/>
      <c r="CA137" s="132"/>
      <c r="CB137" s="135"/>
      <c r="CC137" s="132"/>
      <c r="CD137" s="132"/>
      <c r="CE137" s="136"/>
      <c r="CF137" s="136"/>
      <c r="CG137" s="136"/>
      <c r="CH137" s="135"/>
      <c r="CI137" s="129" t="s">
        <v>701</v>
      </c>
      <c r="CJ137" s="132">
        <v>44993</v>
      </c>
      <c r="CK137" s="132">
        <v>44993</v>
      </c>
      <c r="CL137" s="132"/>
      <c r="CM137" s="132">
        <v>44993</v>
      </c>
      <c r="CN137" s="133">
        <v>100</v>
      </c>
      <c r="CO137" s="132">
        <v>44993</v>
      </c>
      <c r="CP137" s="117" t="s">
        <v>1448</v>
      </c>
      <c r="CQ137" s="137" t="s">
        <v>706</v>
      </c>
      <c r="CR137" s="132"/>
      <c r="CS137" s="117"/>
      <c r="CT137" s="132"/>
      <c r="CU137" s="133"/>
      <c r="CV137" s="137" t="s">
        <v>4382</v>
      </c>
      <c r="CW137" s="117" t="s">
        <v>868</v>
      </c>
      <c r="CX137" s="297"/>
      <c r="CY137" s="297"/>
      <c r="CZ137" s="117">
        <v>44996</v>
      </c>
      <c r="DA137" s="117">
        <v>44998</v>
      </c>
      <c r="DB137" s="117">
        <v>44998</v>
      </c>
      <c r="DC137" s="117">
        <v>44998</v>
      </c>
      <c r="DD137" s="133">
        <v>100</v>
      </c>
      <c r="DE137" s="117">
        <v>45050</v>
      </c>
      <c r="DF137" s="138"/>
      <c r="DG137" s="138">
        <v>45007</v>
      </c>
      <c r="DH137" s="139" t="s">
        <v>4446</v>
      </c>
      <c r="DI137" s="117">
        <v>45037</v>
      </c>
      <c r="DJ137" s="117">
        <v>45037</v>
      </c>
      <c r="DK137" s="117">
        <v>45037</v>
      </c>
      <c r="DL137" s="117">
        <v>45037</v>
      </c>
      <c r="DM137" s="117"/>
      <c r="DN137" s="117"/>
      <c r="DO137" s="117"/>
      <c r="DP137" s="117"/>
      <c r="DQ137" s="140"/>
      <c r="DR137" s="117"/>
      <c r="DS137" s="117"/>
      <c r="DT137" s="117">
        <v>45043</v>
      </c>
      <c r="DU137" s="117">
        <v>45043</v>
      </c>
      <c r="DV137" s="117"/>
      <c r="DW137" s="117">
        <v>45043</v>
      </c>
      <c r="DX137" s="133">
        <v>100</v>
      </c>
      <c r="DY137" s="117">
        <v>45043</v>
      </c>
      <c r="DZ137" s="117"/>
      <c r="EA137" s="117">
        <v>45036</v>
      </c>
      <c r="EB137" s="117">
        <v>45036</v>
      </c>
      <c r="EC137" s="117"/>
      <c r="ED137" s="117">
        <v>45036</v>
      </c>
      <c r="EE137" s="116">
        <v>100</v>
      </c>
      <c r="EF137" s="117">
        <v>45036</v>
      </c>
      <c r="EG137" s="117" t="s">
        <v>1044</v>
      </c>
      <c r="EH137" s="117">
        <v>45036</v>
      </c>
      <c r="EI137" s="117">
        <v>45036</v>
      </c>
      <c r="EJ137" s="117"/>
      <c r="EK137" s="117">
        <v>45036</v>
      </c>
      <c r="EL137" s="116">
        <v>100</v>
      </c>
      <c r="EM137" s="117">
        <v>45036</v>
      </c>
      <c r="EN137" s="122" t="s">
        <v>1044</v>
      </c>
      <c r="EO137" s="141"/>
      <c r="EP137" s="141"/>
      <c r="EQ137" s="141"/>
      <c r="ER137" s="141"/>
      <c r="ES137" s="141"/>
      <c r="ET137" s="141"/>
      <c r="EU137" s="141"/>
      <c r="EV137" s="117"/>
      <c r="EW137" s="117"/>
      <c r="EX137" s="117"/>
      <c r="EY137" s="117"/>
      <c r="EZ137" s="117"/>
      <c r="FA137" s="117"/>
      <c r="FB137" s="117"/>
      <c r="FC137" s="117"/>
      <c r="FD137" s="117"/>
      <c r="FE137" s="117"/>
      <c r="FF137" s="117"/>
      <c r="FG137" s="133"/>
      <c r="FH137" s="133"/>
      <c r="FI137" s="117"/>
      <c r="FJ137" s="142"/>
      <c r="FK137" s="142"/>
      <c r="FL137" s="143">
        <v>243347</v>
      </c>
      <c r="FM137" s="143">
        <v>243347</v>
      </c>
      <c r="FN137" s="139" t="s">
        <v>708</v>
      </c>
      <c r="FO137" s="142"/>
      <c r="FP137" s="142"/>
      <c r="FQ137" s="143">
        <v>243347</v>
      </c>
      <c r="FR137" s="143">
        <v>243347</v>
      </c>
      <c r="FS137" s="139" t="s">
        <v>708</v>
      </c>
    </row>
    <row r="138" spans="1:175" ht="20.100000000000001" customHeight="1" x14ac:dyDescent="0.5">
      <c r="A138" s="109">
        <v>137</v>
      </c>
      <c r="B138" s="109" t="s">
        <v>674</v>
      </c>
      <c r="C138" s="109">
        <v>137</v>
      </c>
      <c r="D138" s="110" t="s">
        <v>675</v>
      </c>
      <c r="E138" s="110" t="s">
        <v>676</v>
      </c>
      <c r="F138" s="110" t="s">
        <v>1751</v>
      </c>
      <c r="G138" s="111" t="s">
        <v>164</v>
      </c>
      <c r="H138" s="110" t="s">
        <v>1203</v>
      </c>
      <c r="I138" s="110" t="s">
        <v>1920</v>
      </c>
      <c r="J138" s="110"/>
      <c r="K138" s="111" t="s">
        <v>1921</v>
      </c>
      <c r="L138" s="111" t="s">
        <v>1782</v>
      </c>
      <c r="M138" s="111"/>
      <c r="N138" s="111" t="s">
        <v>682</v>
      </c>
      <c r="O138" s="111" t="s">
        <v>1923</v>
      </c>
      <c r="P138" s="113">
        <v>13.7836955215251</v>
      </c>
      <c r="Q138" s="113">
        <v>99.987320378115797</v>
      </c>
      <c r="R138" s="114" t="s">
        <v>1924</v>
      </c>
      <c r="S138" s="114" t="s">
        <v>1925</v>
      </c>
      <c r="T138" s="115" t="s">
        <v>1926</v>
      </c>
      <c r="U138" s="115" t="s">
        <v>1927</v>
      </c>
      <c r="V138" s="115"/>
      <c r="W138" s="115" t="s">
        <v>1928</v>
      </c>
      <c r="X138" s="115"/>
      <c r="Y138" s="115"/>
      <c r="Z138" s="181"/>
      <c r="AA138" s="181"/>
      <c r="AB138" s="115"/>
      <c r="AC138" s="211"/>
      <c r="AD138" s="166" t="s">
        <v>1762</v>
      </c>
      <c r="AE138" s="166" t="s">
        <v>1763</v>
      </c>
      <c r="AF138" s="117" t="s">
        <v>690</v>
      </c>
      <c r="AG138" s="132">
        <v>44959</v>
      </c>
      <c r="AH138" s="168" t="s">
        <v>691</v>
      </c>
      <c r="AI138" s="118" t="s">
        <v>692</v>
      </c>
      <c r="AJ138" s="145">
        <v>6</v>
      </c>
      <c r="AK138" s="146">
        <v>9</v>
      </c>
      <c r="AL138" s="146">
        <v>3.6</v>
      </c>
      <c r="AM138" s="146">
        <f t="shared" si="1"/>
        <v>54</v>
      </c>
      <c r="AN138" s="147">
        <v>1</v>
      </c>
      <c r="AO138" s="147">
        <v>2</v>
      </c>
      <c r="AP138" s="240" t="s">
        <v>1788</v>
      </c>
      <c r="AQ138" s="301"/>
      <c r="AR138" s="301"/>
      <c r="AS138" s="147"/>
      <c r="AT138" s="138">
        <v>44964</v>
      </c>
      <c r="AU138" s="294" t="s">
        <v>1764</v>
      </c>
      <c r="AV138" s="295" t="s">
        <v>696</v>
      </c>
      <c r="AW138" s="296" t="s">
        <v>1584</v>
      </c>
      <c r="AX138" s="297"/>
      <c r="AY138" s="297"/>
      <c r="AZ138" s="297"/>
      <c r="BA138" s="297"/>
      <c r="BB138" s="297"/>
      <c r="BC138" s="297"/>
      <c r="BD138" s="296" t="s">
        <v>698</v>
      </c>
      <c r="BE138" s="296"/>
      <c r="BF138" s="296"/>
      <c r="BG138" s="237" t="s">
        <v>699</v>
      </c>
      <c r="BH138" s="316"/>
      <c r="BI138" s="237" t="s">
        <v>701</v>
      </c>
      <c r="BJ138" s="298"/>
      <c r="BK138" s="298"/>
      <c r="BL138" s="153"/>
      <c r="BM138" s="154"/>
      <c r="BN138" s="111" t="s">
        <v>1923</v>
      </c>
      <c r="BO138" s="317" t="s">
        <v>1922</v>
      </c>
      <c r="BP138" s="317" t="s">
        <v>703</v>
      </c>
      <c r="BQ138" s="116" t="s">
        <v>704</v>
      </c>
      <c r="BR138" s="116" t="s">
        <v>705</v>
      </c>
      <c r="BS138" s="132">
        <v>44959</v>
      </c>
      <c r="BT138" s="133">
        <v>100</v>
      </c>
      <c r="BU138" s="132">
        <v>44959</v>
      </c>
      <c r="BV138" s="132"/>
      <c r="BW138" s="132"/>
      <c r="BX138" s="134"/>
      <c r="BY138" s="134"/>
      <c r="BZ138" s="134"/>
      <c r="CA138" s="132"/>
      <c r="CB138" s="135"/>
      <c r="CC138" s="132"/>
      <c r="CD138" s="132"/>
      <c r="CE138" s="136"/>
      <c r="CF138" s="136"/>
      <c r="CG138" s="136"/>
      <c r="CH138" s="135"/>
      <c r="CI138" s="129" t="s">
        <v>701</v>
      </c>
      <c r="CJ138" s="117">
        <v>44995</v>
      </c>
      <c r="CK138" s="117">
        <v>44995</v>
      </c>
      <c r="CL138" s="132"/>
      <c r="CM138" s="117">
        <v>44995</v>
      </c>
      <c r="CN138" s="133">
        <v>100</v>
      </c>
      <c r="CO138" s="117">
        <v>44995</v>
      </c>
      <c r="CP138" s="132"/>
      <c r="CQ138" s="132">
        <v>45017</v>
      </c>
      <c r="CR138" s="132">
        <v>45017</v>
      </c>
      <c r="CS138" s="117"/>
      <c r="CT138" s="132">
        <v>45017</v>
      </c>
      <c r="CU138" s="133">
        <v>100</v>
      </c>
      <c r="CV138" s="132">
        <v>45017</v>
      </c>
      <c r="CW138" s="117" t="s">
        <v>868</v>
      </c>
      <c r="CX138" s="297"/>
      <c r="CY138" s="297"/>
      <c r="CZ138" s="117">
        <v>44995</v>
      </c>
      <c r="DA138" s="117">
        <v>44995</v>
      </c>
      <c r="DB138" s="117"/>
      <c r="DC138" s="117">
        <v>44996</v>
      </c>
      <c r="DD138" s="133">
        <v>100</v>
      </c>
      <c r="DE138" s="117">
        <v>45000</v>
      </c>
      <c r="DF138" s="138"/>
      <c r="DG138" s="138">
        <v>45007</v>
      </c>
      <c r="DH138" s="139" t="s">
        <v>4446</v>
      </c>
      <c r="DI138" s="117">
        <v>45042</v>
      </c>
      <c r="DJ138" s="117">
        <v>45042</v>
      </c>
      <c r="DK138" s="117">
        <v>45042</v>
      </c>
      <c r="DL138" s="117">
        <v>45042</v>
      </c>
      <c r="DM138" s="117"/>
      <c r="DN138" s="117"/>
      <c r="DO138" s="117"/>
      <c r="DP138" s="117"/>
      <c r="DQ138" s="140"/>
      <c r="DR138" s="117"/>
      <c r="DS138" s="117"/>
      <c r="DT138" s="117">
        <v>45042</v>
      </c>
      <c r="DU138" s="117">
        <v>45042</v>
      </c>
      <c r="DV138" s="117"/>
      <c r="DW138" s="117">
        <v>45042</v>
      </c>
      <c r="DX138" s="133">
        <v>100</v>
      </c>
      <c r="DY138" s="117">
        <v>45042</v>
      </c>
      <c r="DZ138" s="117"/>
      <c r="EA138" s="117">
        <v>45036</v>
      </c>
      <c r="EB138" s="117">
        <v>45036</v>
      </c>
      <c r="EC138" s="117"/>
      <c r="ED138" s="117">
        <v>45036</v>
      </c>
      <c r="EE138" s="116">
        <v>100</v>
      </c>
      <c r="EF138" s="117">
        <v>45036</v>
      </c>
      <c r="EG138" s="117" t="s">
        <v>1044</v>
      </c>
      <c r="EH138" s="117">
        <v>45036</v>
      </c>
      <c r="EI138" s="117">
        <v>45036</v>
      </c>
      <c r="EJ138" s="117"/>
      <c r="EK138" s="117">
        <v>45036</v>
      </c>
      <c r="EL138" s="116">
        <v>100</v>
      </c>
      <c r="EM138" s="117">
        <v>45036</v>
      </c>
      <c r="EN138" s="122" t="s">
        <v>1044</v>
      </c>
      <c r="EO138" s="141"/>
      <c r="EP138" s="141"/>
      <c r="EQ138" s="141"/>
      <c r="ER138" s="141"/>
      <c r="ES138" s="141"/>
      <c r="ET138" s="141"/>
      <c r="EU138" s="141"/>
      <c r="EV138" s="117"/>
      <c r="EW138" s="117"/>
      <c r="EX138" s="117"/>
      <c r="EY138" s="117"/>
      <c r="EZ138" s="117"/>
      <c r="FA138" s="117"/>
      <c r="FB138" s="117"/>
      <c r="FC138" s="117"/>
      <c r="FD138" s="117"/>
      <c r="FE138" s="117"/>
      <c r="FF138" s="117"/>
      <c r="FG138" s="133"/>
      <c r="FH138" s="133"/>
      <c r="FI138" s="117"/>
      <c r="FJ138" s="142"/>
      <c r="FK138" s="142"/>
      <c r="FL138" s="143">
        <v>243347</v>
      </c>
      <c r="FM138" s="143">
        <v>243347</v>
      </c>
      <c r="FN138" s="139" t="s">
        <v>708</v>
      </c>
      <c r="FO138" s="142"/>
      <c r="FP138" s="142"/>
      <c r="FQ138" s="143">
        <v>243347</v>
      </c>
      <c r="FR138" s="143">
        <v>243347</v>
      </c>
      <c r="FS138" s="139" t="s">
        <v>708</v>
      </c>
    </row>
    <row r="139" spans="1:175" ht="20.100000000000001" customHeight="1" x14ac:dyDescent="0.5">
      <c r="A139" s="109">
        <v>138</v>
      </c>
      <c r="B139" s="109" t="s">
        <v>674</v>
      </c>
      <c r="C139" s="109">
        <v>138</v>
      </c>
      <c r="D139" s="110" t="s">
        <v>675</v>
      </c>
      <c r="E139" s="110" t="s">
        <v>676</v>
      </c>
      <c r="F139" s="110" t="s">
        <v>1751</v>
      </c>
      <c r="G139" s="111" t="s">
        <v>164</v>
      </c>
      <c r="H139" s="110" t="s">
        <v>1929</v>
      </c>
      <c r="I139" s="110" t="s">
        <v>1930</v>
      </c>
      <c r="J139" s="110"/>
      <c r="K139" s="111" t="s">
        <v>1931</v>
      </c>
      <c r="L139" s="111" t="s">
        <v>1782</v>
      </c>
      <c r="M139" s="111"/>
      <c r="N139" s="111" t="s">
        <v>682</v>
      </c>
      <c r="O139" s="111" t="s">
        <v>1932</v>
      </c>
      <c r="P139" s="113">
        <v>14.0623884473349</v>
      </c>
      <c r="Q139" s="113">
        <v>99.861783009501195</v>
      </c>
      <c r="R139" s="114" t="s">
        <v>1933</v>
      </c>
      <c r="S139" s="114" t="s">
        <v>1934</v>
      </c>
      <c r="T139" s="115" t="s">
        <v>1935</v>
      </c>
      <c r="U139" s="115" t="s">
        <v>1936</v>
      </c>
      <c r="V139" s="115"/>
      <c r="W139" s="115" t="s">
        <v>1937</v>
      </c>
      <c r="X139" s="115"/>
      <c r="Y139" s="115"/>
      <c r="Z139" s="181"/>
      <c r="AA139" s="181"/>
      <c r="AB139" s="115"/>
      <c r="AC139" s="211"/>
      <c r="AD139" s="166" t="s">
        <v>1762</v>
      </c>
      <c r="AE139" s="166" t="s">
        <v>1763</v>
      </c>
      <c r="AF139" s="117" t="s">
        <v>690</v>
      </c>
      <c r="AG139" s="132">
        <v>44963</v>
      </c>
      <c r="AH139" s="168" t="s">
        <v>691</v>
      </c>
      <c r="AI139" s="118" t="s">
        <v>692</v>
      </c>
      <c r="AJ139" s="145">
        <v>6</v>
      </c>
      <c r="AK139" s="146">
        <v>9</v>
      </c>
      <c r="AL139" s="146">
        <v>4</v>
      </c>
      <c r="AM139" s="146">
        <f t="shared" si="1"/>
        <v>54</v>
      </c>
      <c r="AN139" s="147">
        <v>1</v>
      </c>
      <c r="AO139" s="147">
        <v>1</v>
      </c>
      <c r="AP139" s="240" t="s">
        <v>816</v>
      </c>
      <c r="AQ139" s="147" t="s">
        <v>1938</v>
      </c>
      <c r="AR139" s="147">
        <v>3</v>
      </c>
      <c r="AS139" s="147"/>
      <c r="AT139" s="138">
        <v>44964</v>
      </c>
      <c r="AU139" s="294" t="s">
        <v>1815</v>
      </c>
      <c r="AV139" s="295" t="s">
        <v>696</v>
      </c>
      <c r="AW139" s="296" t="s">
        <v>1386</v>
      </c>
      <c r="AX139" s="297"/>
      <c r="AY139" s="297"/>
      <c r="AZ139" s="297"/>
      <c r="BA139" s="297"/>
      <c r="BB139" s="297" t="s">
        <v>697</v>
      </c>
      <c r="BC139" s="297"/>
      <c r="BD139" s="235" t="s">
        <v>698</v>
      </c>
      <c r="BE139" s="296"/>
      <c r="BF139" s="296"/>
      <c r="BG139" s="237" t="s">
        <v>699</v>
      </c>
      <c r="BH139" s="237" t="s">
        <v>700</v>
      </c>
      <c r="BI139" s="237" t="s">
        <v>701</v>
      </c>
      <c r="BJ139" s="298"/>
      <c r="BK139" s="298"/>
      <c r="BL139" s="153"/>
      <c r="BM139" s="154"/>
      <c r="BN139" s="111" t="s">
        <v>1932</v>
      </c>
      <c r="BO139" s="319" t="s">
        <v>1932</v>
      </c>
      <c r="BP139" s="317"/>
      <c r="BQ139" s="116" t="s">
        <v>704</v>
      </c>
      <c r="BR139" s="116" t="s">
        <v>705</v>
      </c>
      <c r="BS139" s="132">
        <v>44963</v>
      </c>
      <c r="BT139" s="133">
        <v>100</v>
      </c>
      <c r="BU139" s="132">
        <v>44963</v>
      </c>
      <c r="BV139" s="132"/>
      <c r="BW139" s="132"/>
      <c r="BX139" s="134"/>
      <c r="BY139" s="134"/>
      <c r="BZ139" s="134"/>
      <c r="CA139" s="132"/>
      <c r="CB139" s="135"/>
      <c r="CC139" s="132"/>
      <c r="CD139" s="132"/>
      <c r="CE139" s="136"/>
      <c r="CF139" s="136"/>
      <c r="CG139" s="136"/>
      <c r="CH139" s="135"/>
      <c r="CI139" s="129" t="s">
        <v>701</v>
      </c>
      <c r="CJ139" s="132">
        <v>45011</v>
      </c>
      <c r="CK139" s="132">
        <v>45011</v>
      </c>
      <c r="CL139" s="132"/>
      <c r="CM139" s="132">
        <v>45011</v>
      </c>
      <c r="CN139" s="133">
        <v>100</v>
      </c>
      <c r="CO139" s="132">
        <v>45011</v>
      </c>
      <c r="CP139" s="117"/>
      <c r="CQ139" s="132">
        <v>45013</v>
      </c>
      <c r="CR139" s="132">
        <v>45013</v>
      </c>
      <c r="CS139" s="117"/>
      <c r="CT139" s="132">
        <v>45013</v>
      </c>
      <c r="CU139" s="133">
        <v>100</v>
      </c>
      <c r="CV139" s="132">
        <v>45013</v>
      </c>
      <c r="CW139" s="117"/>
      <c r="CX139" s="297"/>
      <c r="CY139" s="297"/>
      <c r="CZ139" s="117">
        <v>45011</v>
      </c>
      <c r="DA139" s="117">
        <v>45011</v>
      </c>
      <c r="DB139" s="117">
        <v>45011</v>
      </c>
      <c r="DC139" s="117">
        <v>45012</v>
      </c>
      <c r="DD139" s="133">
        <v>90</v>
      </c>
      <c r="DE139" s="117"/>
      <c r="DF139" s="138"/>
      <c r="DG139" s="138">
        <v>45019</v>
      </c>
      <c r="DH139" s="139" t="s">
        <v>4413</v>
      </c>
      <c r="DI139" s="117">
        <v>45040</v>
      </c>
      <c r="DJ139" s="117">
        <v>45040</v>
      </c>
      <c r="DK139" s="117">
        <v>45040</v>
      </c>
      <c r="DL139" s="117">
        <v>45040</v>
      </c>
      <c r="DM139" s="117"/>
      <c r="DN139" s="117"/>
      <c r="DO139" s="117"/>
      <c r="DP139" s="117"/>
      <c r="DQ139" s="140"/>
      <c r="DR139" s="117"/>
      <c r="DS139" s="117"/>
      <c r="DT139" s="117"/>
      <c r="DU139" s="117"/>
      <c r="DV139" s="117"/>
      <c r="DW139" s="117"/>
      <c r="DX139" s="133"/>
      <c r="DY139" s="117"/>
      <c r="DZ139" s="117"/>
      <c r="EA139" s="117">
        <v>45037</v>
      </c>
      <c r="EB139" s="117">
        <v>45037</v>
      </c>
      <c r="EC139" s="117"/>
      <c r="ED139" s="117">
        <v>45037</v>
      </c>
      <c r="EE139" s="116">
        <v>100</v>
      </c>
      <c r="EF139" s="117">
        <v>45037</v>
      </c>
      <c r="EG139" s="117" t="s">
        <v>1939</v>
      </c>
      <c r="EH139" s="117">
        <v>45037</v>
      </c>
      <c r="EI139" s="117">
        <v>45037</v>
      </c>
      <c r="EJ139" s="117">
        <v>45037</v>
      </c>
      <c r="EK139" s="117">
        <v>45038</v>
      </c>
      <c r="EL139" s="116">
        <v>60</v>
      </c>
      <c r="EM139" s="117"/>
      <c r="EN139" s="122" t="s">
        <v>1939</v>
      </c>
      <c r="EO139" s="141"/>
      <c r="EP139" s="141"/>
      <c r="EQ139" s="141"/>
      <c r="ER139" s="141"/>
      <c r="ES139" s="141"/>
      <c r="ET139" s="141"/>
      <c r="EU139" s="141"/>
      <c r="EV139" s="117"/>
      <c r="EW139" s="117"/>
      <c r="EX139" s="117"/>
      <c r="EY139" s="117"/>
      <c r="EZ139" s="117"/>
      <c r="FA139" s="117"/>
      <c r="FB139" s="117"/>
      <c r="FC139" s="117"/>
      <c r="FD139" s="117"/>
      <c r="FE139" s="117"/>
      <c r="FF139" s="117"/>
      <c r="FG139" s="133"/>
      <c r="FH139" s="133"/>
      <c r="FI139" s="117"/>
      <c r="FJ139" s="142"/>
      <c r="FK139" s="142"/>
      <c r="FL139" s="143">
        <v>243347</v>
      </c>
      <c r="FM139" s="143">
        <v>243347</v>
      </c>
      <c r="FN139" s="139" t="s">
        <v>708</v>
      </c>
      <c r="FO139" s="142"/>
      <c r="FP139" s="142"/>
      <c r="FQ139" s="143">
        <v>243347</v>
      </c>
      <c r="FR139" s="143">
        <v>243347</v>
      </c>
      <c r="FS139" s="139" t="s">
        <v>708</v>
      </c>
    </row>
    <row r="140" spans="1:175" ht="20.100000000000001" customHeight="1" x14ac:dyDescent="0.5">
      <c r="A140" s="109">
        <v>139</v>
      </c>
      <c r="B140" s="109" t="s">
        <v>674</v>
      </c>
      <c r="C140" s="109">
        <v>139</v>
      </c>
      <c r="D140" s="110" t="s">
        <v>675</v>
      </c>
      <c r="E140" s="110" t="s">
        <v>676</v>
      </c>
      <c r="F140" s="110" t="s">
        <v>1561</v>
      </c>
      <c r="G140" s="111" t="s">
        <v>179</v>
      </c>
      <c r="H140" s="110" t="s">
        <v>1940</v>
      </c>
      <c r="I140" s="110" t="s">
        <v>1941</v>
      </c>
      <c r="J140" s="110"/>
      <c r="K140" s="324" t="s">
        <v>1942</v>
      </c>
      <c r="L140" s="111" t="s">
        <v>1943</v>
      </c>
      <c r="M140" s="111"/>
      <c r="N140" s="111" t="s">
        <v>1565</v>
      </c>
      <c r="O140" s="111" t="s">
        <v>1944</v>
      </c>
      <c r="P140" s="113">
        <v>15.6645472365896</v>
      </c>
      <c r="Q140" s="113">
        <v>100.512485063002</v>
      </c>
      <c r="R140" s="114" t="s">
        <v>1945</v>
      </c>
      <c r="S140" s="114" t="s">
        <v>1946</v>
      </c>
      <c r="T140" s="115"/>
      <c r="U140" s="115"/>
      <c r="V140" s="115"/>
      <c r="W140" s="115" t="s">
        <v>1947</v>
      </c>
      <c r="X140" s="115"/>
      <c r="Y140" s="115"/>
      <c r="Z140" s="181"/>
      <c r="AA140" s="181"/>
      <c r="AB140" s="115"/>
      <c r="AC140" s="211"/>
      <c r="AD140" s="166" t="s">
        <v>1948</v>
      </c>
      <c r="AE140" s="166" t="s">
        <v>1949</v>
      </c>
      <c r="AF140" s="117" t="s">
        <v>690</v>
      </c>
      <c r="AG140" s="132">
        <v>44963</v>
      </c>
      <c r="AH140" s="118" t="s">
        <v>691</v>
      </c>
      <c r="AI140" s="118" t="s">
        <v>692</v>
      </c>
      <c r="AJ140" s="145">
        <v>6</v>
      </c>
      <c r="AK140" s="146">
        <v>9</v>
      </c>
      <c r="AL140" s="146">
        <v>3.4</v>
      </c>
      <c r="AM140" s="146">
        <f t="shared" si="1"/>
        <v>54</v>
      </c>
      <c r="AN140" s="147">
        <v>1</v>
      </c>
      <c r="AO140" s="147">
        <v>1</v>
      </c>
      <c r="AP140" s="240"/>
      <c r="AQ140" s="147" t="s">
        <v>848</v>
      </c>
      <c r="AR140" s="147">
        <v>3</v>
      </c>
      <c r="AS140" s="147"/>
      <c r="AT140" s="138">
        <v>44964</v>
      </c>
      <c r="AU140" s="294" t="s">
        <v>1572</v>
      </c>
      <c r="AV140" s="234" t="s">
        <v>696</v>
      </c>
      <c r="AW140" s="235" t="s">
        <v>1950</v>
      </c>
      <c r="AX140" s="236"/>
      <c r="AY140" s="236"/>
      <c r="AZ140" s="236"/>
      <c r="BA140" s="236"/>
      <c r="BB140" s="236"/>
      <c r="BC140" s="236"/>
      <c r="BD140" s="235" t="s">
        <v>698</v>
      </c>
      <c r="BE140" s="235"/>
      <c r="BF140" s="235"/>
      <c r="BG140" s="237" t="s">
        <v>699</v>
      </c>
      <c r="BH140" s="237" t="s">
        <v>700</v>
      </c>
      <c r="BI140" s="237" t="s">
        <v>701</v>
      </c>
      <c r="BJ140" s="238"/>
      <c r="BK140" s="238"/>
      <c r="BL140" s="153"/>
      <c r="BM140" s="154"/>
      <c r="BN140" s="111" t="s">
        <v>1944</v>
      </c>
      <c r="BO140" s="130" t="s">
        <v>1944</v>
      </c>
      <c r="BP140" s="130"/>
      <c r="BQ140" s="116" t="s">
        <v>704</v>
      </c>
      <c r="BR140" s="116" t="s">
        <v>705</v>
      </c>
      <c r="BS140" s="132">
        <v>44963</v>
      </c>
      <c r="BT140" s="133">
        <v>100</v>
      </c>
      <c r="BU140" s="132">
        <v>44963</v>
      </c>
      <c r="BV140" s="132"/>
      <c r="BW140" s="132"/>
      <c r="BX140" s="134"/>
      <c r="BY140" s="134"/>
      <c r="BZ140" s="134"/>
      <c r="CA140" s="132"/>
      <c r="CB140" s="135"/>
      <c r="CC140" s="132"/>
      <c r="CD140" s="132"/>
      <c r="CE140" s="136"/>
      <c r="CF140" s="136"/>
      <c r="CG140" s="136"/>
      <c r="CH140" s="135"/>
      <c r="CI140" s="129" t="s">
        <v>701</v>
      </c>
      <c r="CJ140" s="132">
        <v>45005</v>
      </c>
      <c r="CK140" s="132">
        <v>45005</v>
      </c>
      <c r="CL140" s="132"/>
      <c r="CM140" s="132">
        <v>45005</v>
      </c>
      <c r="CN140" s="133">
        <v>100</v>
      </c>
      <c r="CO140" s="132">
        <v>45005</v>
      </c>
      <c r="CP140" s="117"/>
      <c r="CQ140" s="132">
        <v>45039</v>
      </c>
      <c r="CR140" s="132">
        <v>45039</v>
      </c>
      <c r="CS140" s="117"/>
      <c r="CT140" s="132">
        <v>45039</v>
      </c>
      <c r="CU140" s="133">
        <v>100</v>
      </c>
      <c r="CV140" s="132">
        <v>45039</v>
      </c>
      <c r="CW140" s="117"/>
      <c r="CX140" s="236"/>
      <c r="CY140" s="236"/>
      <c r="CZ140" s="117">
        <v>45005</v>
      </c>
      <c r="DA140" s="117">
        <v>45005</v>
      </c>
      <c r="DB140" s="117"/>
      <c r="DC140" s="117">
        <v>45005</v>
      </c>
      <c r="DD140" s="133">
        <v>100</v>
      </c>
      <c r="DE140" s="117">
        <v>45005</v>
      </c>
      <c r="DF140" s="138"/>
      <c r="DG140" s="138">
        <v>45007</v>
      </c>
      <c r="DH140" s="139" t="s">
        <v>4446</v>
      </c>
      <c r="DI140" s="117">
        <v>45020</v>
      </c>
      <c r="DJ140" s="117">
        <v>45020</v>
      </c>
      <c r="DK140" s="117">
        <v>45020</v>
      </c>
      <c r="DL140" s="117">
        <v>45020</v>
      </c>
      <c r="DM140" s="117"/>
      <c r="DN140" s="117"/>
      <c r="DO140" s="117"/>
      <c r="DP140" s="117"/>
      <c r="DQ140" s="140"/>
      <c r="DR140" s="117"/>
      <c r="DS140" s="117"/>
      <c r="DT140" s="117"/>
      <c r="DU140" s="117"/>
      <c r="DV140" s="117"/>
      <c r="DW140" s="117"/>
      <c r="DX140" s="133"/>
      <c r="DY140" s="117"/>
      <c r="DZ140" s="117"/>
      <c r="EA140" s="117">
        <v>45043</v>
      </c>
      <c r="EB140" s="117">
        <v>45043</v>
      </c>
      <c r="EC140" s="117"/>
      <c r="ED140" s="117">
        <v>45043</v>
      </c>
      <c r="EE140" s="116">
        <v>100</v>
      </c>
      <c r="EF140" s="117">
        <v>45043</v>
      </c>
      <c r="EG140" s="117" t="s">
        <v>4465</v>
      </c>
      <c r="EH140" s="117">
        <v>45051</v>
      </c>
      <c r="EI140" s="117">
        <v>45051</v>
      </c>
      <c r="EJ140" s="117"/>
      <c r="EK140" s="117">
        <v>45051</v>
      </c>
      <c r="EL140" s="133">
        <v>100</v>
      </c>
      <c r="EM140" s="117">
        <v>45051</v>
      </c>
      <c r="EN140" s="122" t="s">
        <v>4388</v>
      </c>
      <c r="EO140" s="141"/>
      <c r="EP140" s="141"/>
      <c r="EQ140" s="141"/>
      <c r="ER140" s="141"/>
      <c r="ES140" s="141"/>
      <c r="ET140" s="141"/>
      <c r="EU140" s="141"/>
      <c r="EV140" s="117"/>
      <c r="EW140" s="117"/>
      <c r="EX140" s="117"/>
      <c r="EY140" s="117"/>
      <c r="EZ140" s="117"/>
      <c r="FA140" s="117"/>
      <c r="FB140" s="117"/>
      <c r="FC140" s="117"/>
      <c r="FD140" s="117"/>
      <c r="FE140" s="117"/>
      <c r="FF140" s="117"/>
      <c r="FG140" s="133"/>
      <c r="FH140" s="133"/>
      <c r="FI140" s="117"/>
      <c r="FJ140" s="142"/>
      <c r="FK140" s="142"/>
      <c r="FL140" s="143"/>
      <c r="FM140" s="143"/>
      <c r="FN140" s="139"/>
      <c r="FO140" s="142"/>
      <c r="FP140" s="142"/>
      <c r="FQ140" s="143"/>
      <c r="FR140" s="143"/>
      <c r="FS140" s="139"/>
    </row>
    <row r="141" spans="1:175" ht="20.100000000000001" customHeight="1" x14ac:dyDescent="0.5">
      <c r="A141" s="109">
        <v>140</v>
      </c>
      <c r="B141" s="109" t="s">
        <v>674</v>
      </c>
      <c r="C141" s="109">
        <v>140</v>
      </c>
      <c r="D141" s="110" t="s">
        <v>675</v>
      </c>
      <c r="E141" s="110" t="s">
        <v>676</v>
      </c>
      <c r="F141" s="110" t="s">
        <v>1561</v>
      </c>
      <c r="G141" s="111" t="s">
        <v>179</v>
      </c>
      <c r="H141" s="110" t="s">
        <v>1940</v>
      </c>
      <c r="I141" s="110" t="s">
        <v>1940</v>
      </c>
      <c r="J141" s="110"/>
      <c r="K141" s="324" t="s">
        <v>1951</v>
      </c>
      <c r="L141" s="111" t="s">
        <v>1943</v>
      </c>
      <c r="M141" s="111"/>
      <c r="N141" s="111" t="s">
        <v>1565</v>
      </c>
      <c r="O141" s="111" t="s">
        <v>1952</v>
      </c>
      <c r="P141" s="325">
        <v>15.641399821001</v>
      </c>
      <c r="Q141" s="325">
        <v>100.481418709537</v>
      </c>
      <c r="R141" s="114" t="s">
        <v>1953</v>
      </c>
      <c r="S141" s="114" t="s">
        <v>1954</v>
      </c>
      <c r="T141" s="115"/>
      <c r="U141" s="115"/>
      <c r="V141" s="115"/>
      <c r="W141" s="115" t="s">
        <v>1955</v>
      </c>
      <c r="X141" s="115"/>
      <c r="Y141" s="115"/>
      <c r="Z141" s="181"/>
      <c r="AA141" s="181"/>
      <c r="AB141" s="115"/>
      <c r="AC141" s="211"/>
      <c r="AD141" s="166" t="s">
        <v>1948</v>
      </c>
      <c r="AE141" s="166" t="s">
        <v>1949</v>
      </c>
      <c r="AF141" s="117" t="s">
        <v>690</v>
      </c>
      <c r="AG141" s="132">
        <v>44963</v>
      </c>
      <c r="AH141" s="168" t="s">
        <v>691</v>
      </c>
      <c r="AI141" s="118" t="s">
        <v>692</v>
      </c>
      <c r="AJ141" s="145">
        <v>8</v>
      </c>
      <c r="AK141" s="146">
        <v>12</v>
      </c>
      <c r="AL141" s="146">
        <v>3.2</v>
      </c>
      <c r="AM141" s="146">
        <f t="shared" si="1"/>
        <v>96</v>
      </c>
      <c r="AN141" s="147">
        <v>1</v>
      </c>
      <c r="AO141" s="147">
        <v>2</v>
      </c>
      <c r="AP141" s="240" t="s">
        <v>1142</v>
      </c>
      <c r="AQ141" s="147" t="s">
        <v>752</v>
      </c>
      <c r="AR141" s="147">
        <v>3</v>
      </c>
      <c r="AS141" s="147"/>
      <c r="AT141" s="138">
        <v>44964</v>
      </c>
      <c r="AU141" s="294" t="s">
        <v>1572</v>
      </c>
      <c r="AV141" s="234" t="s">
        <v>696</v>
      </c>
      <c r="AW141" s="235"/>
      <c r="AX141" s="236"/>
      <c r="AY141" s="236"/>
      <c r="AZ141" s="236"/>
      <c r="BA141" s="236" t="s">
        <v>697</v>
      </c>
      <c r="BB141" s="236" t="s">
        <v>697</v>
      </c>
      <c r="BC141" s="236" t="s">
        <v>697</v>
      </c>
      <c r="BD141" s="235" t="s">
        <v>698</v>
      </c>
      <c r="BE141" s="235"/>
      <c r="BF141" s="235"/>
      <c r="BG141" s="237" t="s">
        <v>699</v>
      </c>
      <c r="BH141" s="237" t="s">
        <v>700</v>
      </c>
      <c r="BI141" s="237" t="s">
        <v>701</v>
      </c>
      <c r="BJ141" s="238"/>
      <c r="BK141" s="238"/>
      <c r="BL141" s="170" t="s">
        <v>1956</v>
      </c>
      <c r="BM141" s="154"/>
      <c r="BN141" s="111" t="s">
        <v>1952</v>
      </c>
      <c r="BO141" s="130" t="s">
        <v>1952</v>
      </c>
      <c r="BP141" s="130"/>
      <c r="BQ141" s="116" t="s">
        <v>704</v>
      </c>
      <c r="BR141" s="116" t="s">
        <v>705</v>
      </c>
      <c r="BS141" s="132">
        <v>44963</v>
      </c>
      <c r="BT141" s="133">
        <v>100</v>
      </c>
      <c r="BU141" s="132">
        <v>44963</v>
      </c>
      <c r="BV141" s="132"/>
      <c r="BW141" s="132"/>
      <c r="BX141" s="134"/>
      <c r="BY141" s="134"/>
      <c r="BZ141" s="134"/>
      <c r="CA141" s="132"/>
      <c r="CB141" s="135"/>
      <c r="CC141" s="132"/>
      <c r="CD141" s="132"/>
      <c r="CE141" s="136"/>
      <c r="CF141" s="136"/>
      <c r="CG141" s="136"/>
      <c r="CH141" s="135"/>
      <c r="CI141" s="129" t="s">
        <v>701</v>
      </c>
      <c r="CJ141" s="117">
        <v>45013</v>
      </c>
      <c r="CK141" s="117">
        <v>45013</v>
      </c>
      <c r="CL141" s="132"/>
      <c r="CM141" s="117">
        <v>45013</v>
      </c>
      <c r="CN141" s="133">
        <v>100</v>
      </c>
      <c r="CO141" s="117">
        <v>45013</v>
      </c>
      <c r="CP141" s="117"/>
      <c r="CQ141" s="132">
        <v>45039</v>
      </c>
      <c r="CR141" s="132">
        <v>45039</v>
      </c>
      <c r="CS141" s="117"/>
      <c r="CT141" s="132">
        <v>45039</v>
      </c>
      <c r="CU141" s="133">
        <v>100</v>
      </c>
      <c r="CV141" s="132">
        <v>45039</v>
      </c>
      <c r="CW141" s="117"/>
      <c r="CX141" s="236"/>
      <c r="CY141" s="236"/>
      <c r="CZ141" s="117">
        <v>45013</v>
      </c>
      <c r="DA141" s="117">
        <v>45013</v>
      </c>
      <c r="DB141" s="117"/>
      <c r="DC141" s="117">
        <v>45013</v>
      </c>
      <c r="DD141" s="133">
        <v>100</v>
      </c>
      <c r="DE141" s="117">
        <v>45013</v>
      </c>
      <c r="DF141" s="138"/>
      <c r="DG141" s="138">
        <v>45019</v>
      </c>
      <c r="DH141" s="139" t="s">
        <v>4413</v>
      </c>
      <c r="DI141" s="117">
        <v>45035</v>
      </c>
      <c r="DJ141" s="117">
        <v>45035</v>
      </c>
      <c r="DK141" s="117">
        <v>45035</v>
      </c>
      <c r="DL141" s="117">
        <v>45035</v>
      </c>
      <c r="DM141" s="117"/>
      <c r="DN141" s="117"/>
      <c r="DO141" s="117"/>
      <c r="DP141" s="117"/>
      <c r="DQ141" s="140"/>
      <c r="DR141" s="117"/>
      <c r="DS141" s="117"/>
      <c r="DT141" s="117"/>
      <c r="DU141" s="117"/>
      <c r="DV141" s="117"/>
      <c r="DW141" s="117"/>
      <c r="DX141" s="133"/>
      <c r="DY141" s="117"/>
      <c r="DZ141" s="117"/>
      <c r="EA141" s="117">
        <v>45043</v>
      </c>
      <c r="EB141" s="117">
        <v>45043</v>
      </c>
      <c r="EC141" s="117"/>
      <c r="ED141" s="117">
        <v>45043</v>
      </c>
      <c r="EE141" s="116">
        <v>100</v>
      </c>
      <c r="EF141" s="117">
        <v>45043</v>
      </c>
      <c r="EG141" s="117" t="s">
        <v>4465</v>
      </c>
      <c r="EH141" s="117">
        <v>45050</v>
      </c>
      <c r="EI141" s="117">
        <v>45050</v>
      </c>
      <c r="EJ141" s="117">
        <v>45050</v>
      </c>
      <c r="EK141" s="117">
        <v>45051</v>
      </c>
      <c r="EL141" s="116">
        <v>60</v>
      </c>
      <c r="EM141" s="117"/>
      <c r="EN141" s="122" t="s">
        <v>4500</v>
      </c>
      <c r="EO141" s="141"/>
      <c r="EP141" s="141"/>
      <c r="EQ141" s="141"/>
      <c r="ER141" s="141"/>
      <c r="ES141" s="141"/>
      <c r="ET141" s="141"/>
      <c r="EU141" s="141"/>
      <c r="EV141" s="117"/>
      <c r="EW141" s="117"/>
      <c r="EX141" s="117"/>
      <c r="EY141" s="117"/>
      <c r="EZ141" s="117"/>
      <c r="FA141" s="117"/>
      <c r="FB141" s="117"/>
      <c r="FC141" s="117"/>
      <c r="FD141" s="117"/>
      <c r="FE141" s="117"/>
      <c r="FF141" s="117"/>
      <c r="FG141" s="133"/>
      <c r="FH141" s="133"/>
      <c r="FI141" s="117"/>
      <c r="FJ141" s="142"/>
      <c r="FK141" s="142"/>
      <c r="FL141" s="143"/>
      <c r="FM141" s="143"/>
      <c r="FN141" s="139"/>
      <c r="FO141" s="142"/>
      <c r="FP141" s="142"/>
      <c r="FQ141" s="143"/>
      <c r="FR141" s="143"/>
      <c r="FS141" s="139"/>
    </row>
    <row r="142" spans="1:175" ht="20.100000000000001" customHeight="1" x14ac:dyDescent="0.5">
      <c r="A142" s="109">
        <v>141</v>
      </c>
      <c r="B142" s="109" t="s">
        <v>674</v>
      </c>
      <c r="C142" s="109">
        <v>141</v>
      </c>
      <c r="D142" s="110" t="s">
        <v>675</v>
      </c>
      <c r="E142" s="110" t="s">
        <v>676</v>
      </c>
      <c r="F142" s="110" t="s">
        <v>1561</v>
      </c>
      <c r="G142" s="111" t="s">
        <v>179</v>
      </c>
      <c r="H142" s="110" t="s">
        <v>1957</v>
      </c>
      <c r="I142" s="110" t="s">
        <v>44</v>
      </c>
      <c r="J142" s="110"/>
      <c r="K142" s="111" t="s">
        <v>1958</v>
      </c>
      <c r="L142" s="111" t="s">
        <v>1959</v>
      </c>
      <c r="M142" s="111"/>
      <c r="N142" s="111" t="s">
        <v>1565</v>
      </c>
      <c r="O142" s="111" t="s">
        <v>1960</v>
      </c>
      <c r="P142" s="113">
        <v>15.8686057515086</v>
      </c>
      <c r="Q142" s="113">
        <v>99.956988552585202</v>
      </c>
      <c r="R142" s="114" t="s">
        <v>1961</v>
      </c>
      <c r="S142" s="114"/>
      <c r="T142" s="115"/>
      <c r="U142" s="115"/>
      <c r="V142" s="115"/>
      <c r="W142" s="115" t="s">
        <v>1962</v>
      </c>
      <c r="X142" s="115"/>
      <c r="Y142" s="115"/>
      <c r="Z142" s="181"/>
      <c r="AA142" s="181"/>
      <c r="AB142" s="115"/>
      <c r="AC142" s="211"/>
      <c r="AD142" s="166" t="s">
        <v>1948</v>
      </c>
      <c r="AE142" s="166" t="s">
        <v>1949</v>
      </c>
      <c r="AF142" s="117" t="s">
        <v>690</v>
      </c>
      <c r="AG142" s="132">
        <v>44966</v>
      </c>
      <c r="AH142" s="168" t="s">
        <v>691</v>
      </c>
      <c r="AI142" s="118" t="s">
        <v>692</v>
      </c>
      <c r="AJ142" s="145">
        <v>6</v>
      </c>
      <c r="AK142" s="146">
        <v>9</v>
      </c>
      <c r="AL142" s="146">
        <v>3.4</v>
      </c>
      <c r="AM142" s="146">
        <f t="shared" si="1"/>
        <v>54</v>
      </c>
      <c r="AN142" s="147">
        <v>1</v>
      </c>
      <c r="AO142" s="147">
        <v>1</v>
      </c>
      <c r="AP142" s="240"/>
      <c r="AQ142" s="326" t="s">
        <v>1963</v>
      </c>
      <c r="AR142" s="147">
        <v>1</v>
      </c>
      <c r="AS142" s="147"/>
      <c r="AT142" s="138">
        <v>44970</v>
      </c>
      <c r="AU142" s="142"/>
      <c r="AV142" s="234" t="s">
        <v>696</v>
      </c>
      <c r="AW142" s="235" t="s">
        <v>1950</v>
      </c>
      <c r="AX142" s="147"/>
      <c r="AY142" s="147"/>
      <c r="AZ142" s="147"/>
      <c r="BA142" s="147"/>
      <c r="BB142" s="147"/>
      <c r="BC142" s="147"/>
      <c r="BD142" s="150"/>
      <c r="BE142" s="150"/>
      <c r="BF142" s="150"/>
      <c r="BG142" s="237" t="s">
        <v>699</v>
      </c>
      <c r="BH142" s="163" t="s">
        <v>1964</v>
      </c>
      <c r="BI142" s="237" t="s">
        <v>701</v>
      </c>
      <c r="BJ142" s="152"/>
      <c r="BK142" s="152"/>
      <c r="BL142" s="153"/>
      <c r="BM142" s="154"/>
      <c r="BN142" s="111" t="s">
        <v>1960</v>
      </c>
      <c r="BO142" s="130" t="s">
        <v>1960</v>
      </c>
      <c r="BP142" s="130"/>
      <c r="BQ142" s="116" t="s">
        <v>704</v>
      </c>
      <c r="BR142" s="116" t="s">
        <v>705</v>
      </c>
      <c r="BS142" s="132">
        <v>44966</v>
      </c>
      <c r="BT142" s="133">
        <v>100</v>
      </c>
      <c r="BU142" s="132">
        <v>44966</v>
      </c>
      <c r="BV142" s="132"/>
      <c r="BW142" s="132"/>
      <c r="BX142" s="134"/>
      <c r="BY142" s="134"/>
      <c r="BZ142" s="134"/>
      <c r="CA142" s="132"/>
      <c r="CB142" s="135"/>
      <c r="CC142" s="132"/>
      <c r="CD142" s="132"/>
      <c r="CE142" s="136"/>
      <c r="CF142" s="136"/>
      <c r="CG142" s="136"/>
      <c r="CH142" s="135"/>
      <c r="CI142" s="129" t="s">
        <v>701</v>
      </c>
      <c r="CJ142" s="117">
        <v>44999</v>
      </c>
      <c r="CK142" s="117">
        <v>44999</v>
      </c>
      <c r="CL142" s="132"/>
      <c r="CM142" s="117">
        <v>44999</v>
      </c>
      <c r="CN142" s="133">
        <v>100</v>
      </c>
      <c r="CO142" s="117">
        <v>44999</v>
      </c>
      <c r="CP142" s="117"/>
      <c r="CQ142" s="117">
        <v>45042</v>
      </c>
      <c r="CR142" s="117">
        <v>45042</v>
      </c>
      <c r="CS142" s="117"/>
      <c r="CT142" s="117">
        <v>45042</v>
      </c>
      <c r="CU142" s="133">
        <v>100</v>
      </c>
      <c r="CV142" s="117">
        <v>45042</v>
      </c>
      <c r="CW142" s="117" t="s">
        <v>727</v>
      </c>
      <c r="CX142" s="147"/>
      <c r="CY142" s="147"/>
      <c r="CZ142" s="117">
        <v>44999</v>
      </c>
      <c r="DA142" s="117">
        <v>44999</v>
      </c>
      <c r="DB142" s="117"/>
      <c r="DC142" s="117">
        <v>44999</v>
      </c>
      <c r="DD142" s="133">
        <v>100</v>
      </c>
      <c r="DE142" s="117">
        <v>44999</v>
      </c>
      <c r="DF142" s="138"/>
      <c r="DG142" s="138">
        <v>45007</v>
      </c>
      <c r="DH142" s="139" t="s">
        <v>4446</v>
      </c>
      <c r="DI142" s="117">
        <v>45026</v>
      </c>
      <c r="DJ142" s="117">
        <v>45026</v>
      </c>
      <c r="DK142" s="117">
        <v>45026</v>
      </c>
      <c r="DL142" s="117">
        <v>45026</v>
      </c>
      <c r="DM142" s="117"/>
      <c r="DN142" s="117"/>
      <c r="DO142" s="117"/>
      <c r="DP142" s="117"/>
      <c r="DQ142" s="140"/>
      <c r="DR142" s="117"/>
      <c r="DS142" s="117"/>
      <c r="DT142" s="117"/>
      <c r="DU142" s="117"/>
      <c r="DV142" s="117"/>
      <c r="DW142" s="117"/>
      <c r="DX142" s="133"/>
      <c r="DY142" s="117"/>
      <c r="DZ142" s="117"/>
      <c r="EA142" s="117"/>
      <c r="EB142" s="117"/>
      <c r="EC142" s="117"/>
      <c r="ED142" s="117"/>
      <c r="EE142" s="116"/>
      <c r="EF142" s="117"/>
      <c r="EG142" s="117"/>
      <c r="EH142" s="222">
        <v>45052</v>
      </c>
      <c r="EI142" s="222">
        <v>45052</v>
      </c>
      <c r="EJ142" s="222">
        <v>45052</v>
      </c>
      <c r="EK142" s="222">
        <v>45053</v>
      </c>
      <c r="EL142" s="116">
        <v>60</v>
      </c>
      <c r="EM142" s="117"/>
      <c r="EN142" s="122" t="s">
        <v>4448</v>
      </c>
      <c r="EO142" s="141"/>
      <c r="EP142" s="141"/>
      <c r="EQ142" s="141"/>
      <c r="ER142" s="141"/>
      <c r="ES142" s="141"/>
      <c r="ET142" s="141"/>
      <c r="EU142" s="141"/>
      <c r="EV142" s="117"/>
      <c r="EW142" s="117"/>
      <c r="EX142" s="117"/>
      <c r="EY142" s="117"/>
      <c r="EZ142" s="117"/>
      <c r="FA142" s="117"/>
      <c r="FB142" s="117"/>
      <c r="FC142" s="117"/>
      <c r="FD142" s="117"/>
      <c r="FE142" s="117"/>
      <c r="FF142" s="117"/>
      <c r="FG142" s="133"/>
      <c r="FH142" s="133"/>
      <c r="FI142" s="117"/>
      <c r="FJ142" s="142"/>
      <c r="FK142" s="142"/>
      <c r="FL142" s="143"/>
      <c r="FM142" s="143"/>
      <c r="FN142" s="139"/>
      <c r="FO142" s="142"/>
      <c r="FP142" s="142"/>
      <c r="FQ142" s="143"/>
      <c r="FR142" s="143"/>
      <c r="FS142" s="139"/>
    </row>
    <row r="143" spans="1:175" ht="20.100000000000001" customHeight="1" x14ac:dyDescent="0.5">
      <c r="A143" s="109">
        <v>142</v>
      </c>
      <c r="B143" s="109" t="s">
        <v>674</v>
      </c>
      <c r="C143" s="109">
        <v>142</v>
      </c>
      <c r="D143" s="110" t="s">
        <v>675</v>
      </c>
      <c r="E143" s="110" t="s">
        <v>676</v>
      </c>
      <c r="F143" s="110" t="s">
        <v>1561</v>
      </c>
      <c r="G143" s="111" t="s">
        <v>179</v>
      </c>
      <c r="H143" s="110" t="s">
        <v>1965</v>
      </c>
      <c r="I143" s="110" t="s">
        <v>1965</v>
      </c>
      <c r="J143" s="110"/>
      <c r="K143" s="111" t="s">
        <v>1966</v>
      </c>
      <c r="L143" s="111" t="s">
        <v>1943</v>
      </c>
      <c r="M143" s="111"/>
      <c r="N143" s="111" t="s">
        <v>1565</v>
      </c>
      <c r="O143" s="111" t="s">
        <v>1968</v>
      </c>
      <c r="P143" s="113">
        <v>15.262818591994399</v>
      </c>
      <c r="Q143" s="113">
        <v>100.346745621165</v>
      </c>
      <c r="R143" s="114" t="s">
        <v>1969</v>
      </c>
      <c r="S143" s="114" t="s">
        <v>1970</v>
      </c>
      <c r="T143" s="115" t="s">
        <v>1971</v>
      </c>
      <c r="U143" s="115" t="s">
        <v>1972</v>
      </c>
      <c r="V143" s="115"/>
      <c r="W143" s="115" t="s">
        <v>1973</v>
      </c>
      <c r="X143" s="115"/>
      <c r="Y143" s="115"/>
      <c r="Z143" s="181"/>
      <c r="AA143" s="181"/>
      <c r="AB143" s="115"/>
      <c r="AC143" s="211"/>
      <c r="AD143" s="166" t="s">
        <v>1948</v>
      </c>
      <c r="AE143" s="166" t="s">
        <v>1949</v>
      </c>
      <c r="AF143" s="117" t="s">
        <v>690</v>
      </c>
      <c r="AG143" s="132">
        <v>44964</v>
      </c>
      <c r="AH143" s="168" t="s">
        <v>691</v>
      </c>
      <c r="AI143" s="118" t="s">
        <v>692</v>
      </c>
      <c r="AJ143" s="145">
        <v>8</v>
      </c>
      <c r="AK143" s="146">
        <v>8</v>
      </c>
      <c r="AL143" s="146">
        <v>2.5</v>
      </c>
      <c r="AM143" s="146">
        <v>64</v>
      </c>
      <c r="AN143" s="147">
        <v>1</v>
      </c>
      <c r="AO143" s="147">
        <v>2</v>
      </c>
      <c r="AP143" s="240" t="s">
        <v>1974</v>
      </c>
      <c r="AQ143" s="147" t="s">
        <v>752</v>
      </c>
      <c r="AR143" s="147">
        <v>1</v>
      </c>
      <c r="AS143" s="147"/>
      <c r="AT143" s="138">
        <v>44964</v>
      </c>
      <c r="AU143" s="294" t="s">
        <v>1975</v>
      </c>
      <c r="AV143" s="234" t="s">
        <v>696</v>
      </c>
      <c r="AW143" s="235"/>
      <c r="AX143" s="236"/>
      <c r="AY143" s="236" t="s">
        <v>1976</v>
      </c>
      <c r="AZ143" s="236"/>
      <c r="BA143" s="236" t="s">
        <v>697</v>
      </c>
      <c r="BB143" s="236"/>
      <c r="BC143" s="236"/>
      <c r="BD143" s="235" t="s">
        <v>698</v>
      </c>
      <c r="BE143" s="235"/>
      <c r="BF143" s="235"/>
      <c r="BG143" s="237" t="s">
        <v>699</v>
      </c>
      <c r="BH143" s="262" t="s">
        <v>754</v>
      </c>
      <c r="BI143" s="237" t="s">
        <v>701</v>
      </c>
      <c r="BJ143" s="238"/>
      <c r="BK143" s="238"/>
      <c r="BL143" s="153"/>
      <c r="BM143" s="154"/>
      <c r="BN143" s="111" t="s">
        <v>1977</v>
      </c>
      <c r="BO143" s="131" t="s">
        <v>1967</v>
      </c>
      <c r="BP143" s="131" t="s">
        <v>703</v>
      </c>
      <c r="BQ143" s="116" t="s">
        <v>704</v>
      </c>
      <c r="BR143" s="314" t="s">
        <v>705</v>
      </c>
      <c r="BS143" s="132">
        <v>44964</v>
      </c>
      <c r="BT143" s="133">
        <v>100</v>
      </c>
      <c r="BU143" s="132">
        <v>44964</v>
      </c>
      <c r="BV143" s="132"/>
      <c r="BW143" s="132"/>
      <c r="BX143" s="134"/>
      <c r="BY143" s="134"/>
      <c r="BZ143" s="134"/>
      <c r="CA143" s="132"/>
      <c r="CB143" s="135"/>
      <c r="CC143" s="132"/>
      <c r="CD143" s="132"/>
      <c r="CE143" s="136"/>
      <c r="CF143" s="136"/>
      <c r="CG143" s="136"/>
      <c r="CH143" s="135"/>
      <c r="CI143" s="129" t="s">
        <v>701</v>
      </c>
      <c r="CJ143" s="117">
        <v>45006</v>
      </c>
      <c r="CK143" s="117">
        <v>45006</v>
      </c>
      <c r="CL143" s="117"/>
      <c r="CM143" s="117">
        <v>45006</v>
      </c>
      <c r="CN143" s="133">
        <v>100</v>
      </c>
      <c r="CO143" s="117">
        <v>45006</v>
      </c>
      <c r="CP143" s="117"/>
      <c r="CQ143" s="132">
        <v>45032</v>
      </c>
      <c r="CR143" s="132">
        <v>45032</v>
      </c>
      <c r="CS143" s="117"/>
      <c r="CT143" s="132">
        <v>45032</v>
      </c>
      <c r="CU143" s="133">
        <v>100</v>
      </c>
      <c r="CV143" s="132">
        <v>45032</v>
      </c>
      <c r="CW143" s="117"/>
      <c r="CX143" s="236"/>
      <c r="CY143" s="236" t="s">
        <v>1976</v>
      </c>
      <c r="CZ143" s="117">
        <v>45006</v>
      </c>
      <c r="DA143" s="117">
        <v>45006</v>
      </c>
      <c r="DB143" s="117"/>
      <c r="DC143" s="117">
        <v>45006</v>
      </c>
      <c r="DD143" s="133">
        <v>100</v>
      </c>
      <c r="DE143" s="117">
        <v>45006</v>
      </c>
      <c r="DF143" s="138"/>
      <c r="DG143" s="138">
        <v>45012</v>
      </c>
      <c r="DH143" s="139" t="s">
        <v>4383</v>
      </c>
      <c r="DI143" s="117">
        <v>45044</v>
      </c>
      <c r="DJ143" s="117">
        <v>45044</v>
      </c>
      <c r="DK143" s="117">
        <v>45044</v>
      </c>
      <c r="DL143" s="117">
        <v>45044</v>
      </c>
      <c r="DM143" s="117"/>
      <c r="DN143" s="117"/>
      <c r="DO143" s="117"/>
      <c r="DP143" s="117"/>
      <c r="DQ143" s="140"/>
      <c r="DR143" s="117"/>
      <c r="DS143" s="117"/>
      <c r="DT143" s="117">
        <v>45051</v>
      </c>
      <c r="DU143" s="117">
        <v>45051</v>
      </c>
      <c r="DV143" s="117"/>
      <c r="DW143" s="117">
        <v>45051</v>
      </c>
      <c r="DX143" s="133">
        <v>100</v>
      </c>
      <c r="DY143" s="117">
        <v>45051</v>
      </c>
      <c r="DZ143" s="117"/>
      <c r="EA143" s="117">
        <v>45043</v>
      </c>
      <c r="EB143" s="117">
        <v>45043</v>
      </c>
      <c r="EC143" s="117"/>
      <c r="ED143" s="117">
        <v>45043</v>
      </c>
      <c r="EE143" s="116">
        <v>100</v>
      </c>
      <c r="EF143" s="117">
        <v>45043</v>
      </c>
      <c r="EG143" s="117" t="s">
        <v>4465</v>
      </c>
      <c r="EH143" s="117">
        <v>45049</v>
      </c>
      <c r="EI143" s="117">
        <v>45049</v>
      </c>
      <c r="EJ143" s="117">
        <v>45049</v>
      </c>
      <c r="EK143" s="117">
        <v>45050</v>
      </c>
      <c r="EL143" s="116">
        <v>60</v>
      </c>
      <c r="EM143" s="117"/>
      <c r="EN143" s="122" t="s">
        <v>4486</v>
      </c>
      <c r="EO143" s="141"/>
      <c r="EP143" s="141"/>
      <c r="EQ143" s="141"/>
      <c r="ER143" s="141"/>
      <c r="ES143" s="141"/>
      <c r="ET143" s="141"/>
      <c r="EU143" s="141"/>
      <c r="EV143" s="117"/>
      <c r="EW143" s="117"/>
      <c r="EX143" s="117"/>
      <c r="EY143" s="117"/>
      <c r="EZ143" s="117"/>
      <c r="FA143" s="117"/>
      <c r="FB143" s="117"/>
      <c r="FC143" s="117"/>
      <c r="FD143" s="117"/>
      <c r="FE143" s="117"/>
      <c r="FF143" s="117"/>
      <c r="FG143" s="133"/>
      <c r="FH143" s="133"/>
      <c r="FI143" s="117"/>
      <c r="FJ143" s="142"/>
      <c r="FK143" s="142"/>
      <c r="FL143" s="143">
        <v>243347</v>
      </c>
      <c r="FM143" s="143">
        <v>243347</v>
      </c>
      <c r="FN143" s="139" t="s">
        <v>708</v>
      </c>
      <c r="FO143" s="142"/>
      <c r="FP143" s="142"/>
      <c r="FQ143" s="143">
        <v>243347</v>
      </c>
      <c r="FR143" s="143">
        <v>243347</v>
      </c>
      <c r="FS143" s="157" t="s">
        <v>729</v>
      </c>
    </row>
    <row r="144" spans="1:175" ht="20.100000000000001" customHeight="1" x14ac:dyDescent="0.5">
      <c r="A144" s="109">
        <v>143</v>
      </c>
      <c r="B144" s="109" t="s">
        <v>674</v>
      </c>
      <c r="C144" s="109">
        <v>143</v>
      </c>
      <c r="D144" s="110" t="s">
        <v>675</v>
      </c>
      <c r="E144" s="110" t="s">
        <v>676</v>
      </c>
      <c r="F144" s="110" t="s">
        <v>1561</v>
      </c>
      <c r="G144" s="111" t="s">
        <v>179</v>
      </c>
      <c r="H144" s="110" t="s">
        <v>1965</v>
      </c>
      <c r="I144" s="110" t="s">
        <v>1978</v>
      </c>
      <c r="J144" s="110"/>
      <c r="K144" s="111" t="s">
        <v>1979</v>
      </c>
      <c r="L144" s="111" t="s">
        <v>1943</v>
      </c>
      <c r="M144" s="111"/>
      <c r="N144" s="111" t="s">
        <v>1565</v>
      </c>
      <c r="O144" s="111" t="s">
        <v>1980</v>
      </c>
      <c r="P144" s="113">
        <v>15.38070287563</v>
      </c>
      <c r="Q144" s="113">
        <v>100.252430523022</v>
      </c>
      <c r="R144" s="114" t="s">
        <v>1981</v>
      </c>
      <c r="S144" s="114" t="s">
        <v>1982</v>
      </c>
      <c r="T144" s="115" t="s">
        <v>1983</v>
      </c>
      <c r="U144" s="115" t="s">
        <v>1984</v>
      </c>
      <c r="V144" s="115"/>
      <c r="W144" s="115" t="s">
        <v>1985</v>
      </c>
      <c r="X144" s="115"/>
      <c r="Y144" s="115"/>
      <c r="Z144" s="181"/>
      <c r="AA144" s="181"/>
      <c r="AB144" s="115"/>
      <c r="AC144" s="211"/>
      <c r="AD144" s="166" t="s">
        <v>1948</v>
      </c>
      <c r="AE144" s="166" t="s">
        <v>1949</v>
      </c>
      <c r="AF144" s="117" t="s">
        <v>690</v>
      </c>
      <c r="AG144" s="132">
        <v>44964</v>
      </c>
      <c r="AH144" s="168" t="s">
        <v>691</v>
      </c>
      <c r="AI144" s="118" t="s">
        <v>692</v>
      </c>
      <c r="AJ144" s="145">
        <v>6</v>
      </c>
      <c r="AK144" s="146">
        <v>9</v>
      </c>
      <c r="AL144" s="146">
        <v>3.5</v>
      </c>
      <c r="AM144" s="146">
        <v>54</v>
      </c>
      <c r="AN144" s="147">
        <v>1</v>
      </c>
      <c r="AO144" s="147"/>
      <c r="AP144" s="240" t="s">
        <v>816</v>
      </c>
      <c r="AQ144" s="147" t="s">
        <v>752</v>
      </c>
      <c r="AR144" s="147">
        <v>1</v>
      </c>
      <c r="AS144" s="147"/>
      <c r="AT144" s="138">
        <v>44964</v>
      </c>
      <c r="AU144" s="142"/>
      <c r="AV144" s="234" t="s">
        <v>725</v>
      </c>
      <c r="AW144" s="235"/>
      <c r="AX144" s="236"/>
      <c r="AY144" s="236"/>
      <c r="AZ144" s="236"/>
      <c r="BA144" s="236"/>
      <c r="BB144" s="236"/>
      <c r="BC144" s="236"/>
      <c r="BD144" s="235" t="s">
        <v>698</v>
      </c>
      <c r="BE144" s="235"/>
      <c r="BF144" s="235"/>
      <c r="BG144" s="237" t="s">
        <v>699</v>
      </c>
      <c r="BH144" s="262" t="s">
        <v>754</v>
      </c>
      <c r="BI144" s="237" t="s">
        <v>701</v>
      </c>
      <c r="BJ144" s="238"/>
      <c r="BK144" s="238"/>
      <c r="BL144" s="170" t="s">
        <v>1986</v>
      </c>
      <c r="BM144" s="154"/>
      <c r="BN144" s="111" t="s">
        <v>1980</v>
      </c>
      <c r="BO144" s="130" t="s">
        <v>1980</v>
      </c>
      <c r="BP144" s="130"/>
      <c r="BQ144" s="116" t="s">
        <v>704</v>
      </c>
      <c r="BR144" s="116" t="s">
        <v>705</v>
      </c>
      <c r="BS144" s="132">
        <v>44964</v>
      </c>
      <c r="BT144" s="133">
        <v>100</v>
      </c>
      <c r="BU144" s="132">
        <v>44964</v>
      </c>
      <c r="BV144" s="132"/>
      <c r="BW144" s="132"/>
      <c r="BX144" s="134"/>
      <c r="BY144" s="134"/>
      <c r="BZ144" s="134"/>
      <c r="CA144" s="132"/>
      <c r="CB144" s="135"/>
      <c r="CC144" s="132"/>
      <c r="CD144" s="132"/>
      <c r="CE144" s="136"/>
      <c r="CF144" s="136"/>
      <c r="CG144" s="136"/>
      <c r="CH144" s="135"/>
      <c r="CI144" s="129" t="s">
        <v>701</v>
      </c>
      <c r="CJ144" s="117">
        <v>45001</v>
      </c>
      <c r="CK144" s="117">
        <v>45001</v>
      </c>
      <c r="CL144" s="132"/>
      <c r="CM144" s="117">
        <v>45001</v>
      </c>
      <c r="CN144" s="133">
        <v>100</v>
      </c>
      <c r="CO144" s="117">
        <v>45001</v>
      </c>
      <c r="CP144" s="132"/>
      <c r="CQ144" s="137" t="s">
        <v>706</v>
      </c>
      <c r="CR144" s="132"/>
      <c r="CS144" s="117"/>
      <c r="CT144" s="132"/>
      <c r="CU144" s="133"/>
      <c r="CV144" s="137" t="s">
        <v>4382</v>
      </c>
      <c r="CW144" s="117" t="s">
        <v>868</v>
      </c>
      <c r="CX144" s="236"/>
      <c r="CY144" s="236"/>
      <c r="CZ144" s="117">
        <v>45001</v>
      </c>
      <c r="DA144" s="117">
        <v>45001</v>
      </c>
      <c r="DB144" s="117"/>
      <c r="DC144" s="117">
        <v>45001</v>
      </c>
      <c r="DD144" s="133">
        <v>100</v>
      </c>
      <c r="DE144" s="117">
        <v>45001</v>
      </c>
      <c r="DF144" s="138"/>
      <c r="DG144" s="138">
        <v>45007</v>
      </c>
      <c r="DH144" s="139" t="s">
        <v>4446</v>
      </c>
      <c r="DI144" s="117">
        <v>45044</v>
      </c>
      <c r="DJ144" s="117">
        <v>45044</v>
      </c>
      <c r="DK144" s="117">
        <v>45044</v>
      </c>
      <c r="DL144" s="117">
        <v>45044</v>
      </c>
      <c r="DM144" s="117"/>
      <c r="DN144" s="117"/>
      <c r="DO144" s="117"/>
      <c r="DP144" s="117"/>
      <c r="DQ144" s="140"/>
      <c r="DR144" s="117"/>
      <c r="DS144" s="117"/>
      <c r="DT144" s="117">
        <v>45051</v>
      </c>
      <c r="DU144" s="117">
        <v>45051</v>
      </c>
      <c r="DV144" s="117"/>
      <c r="DW144" s="117">
        <v>45051</v>
      </c>
      <c r="DX144" s="133">
        <v>100</v>
      </c>
      <c r="DY144" s="117">
        <v>45051</v>
      </c>
      <c r="DZ144" s="117"/>
      <c r="EA144" s="117">
        <v>45042</v>
      </c>
      <c r="EB144" s="117">
        <v>45042</v>
      </c>
      <c r="EC144" s="117"/>
      <c r="ED144" s="117">
        <v>45042</v>
      </c>
      <c r="EE144" s="116">
        <v>100</v>
      </c>
      <c r="EF144" s="117">
        <v>45042</v>
      </c>
      <c r="EG144" s="117" t="s">
        <v>1044</v>
      </c>
      <c r="EH144" s="117">
        <v>45042</v>
      </c>
      <c r="EI144" s="117">
        <v>45042</v>
      </c>
      <c r="EJ144" s="117"/>
      <c r="EK144" s="117">
        <v>45042</v>
      </c>
      <c r="EL144" s="116">
        <v>100</v>
      </c>
      <c r="EM144" s="117">
        <v>45042</v>
      </c>
      <c r="EN144" s="122" t="s">
        <v>1044</v>
      </c>
      <c r="EO144" s="141"/>
      <c r="EP144" s="141"/>
      <c r="EQ144" s="141"/>
      <c r="ER144" s="141"/>
      <c r="ES144" s="141"/>
      <c r="ET144" s="141"/>
      <c r="EU144" s="141"/>
      <c r="EV144" s="117"/>
      <c r="EW144" s="117"/>
      <c r="EX144" s="117"/>
      <c r="EY144" s="117"/>
      <c r="EZ144" s="117"/>
      <c r="FA144" s="117"/>
      <c r="FB144" s="117"/>
      <c r="FC144" s="117"/>
      <c r="FD144" s="117"/>
      <c r="FE144" s="117"/>
      <c r="FF144" s="117"/>
      <c r="FG144" s="133"/>
      <c r="FH144" s="133"/>
      <c r="FI144" s="117"/>
      <c r="FJ144" s="142"/>
      <c r="FK144" s="142"/>
      <c r="FL144" s="143">
        <v>243354</v>
      </c>
      <c r="FM144" s="143">
        <v>243354</v>
      </c>
      <c r="FN144" s="139" t="s">
        <v>708</v>
      </c>
      <c r="FO144" s="142"/>
      <c r="FP144" s="142"/>
      <c r="FQ144" s="143">
        <v>243354</v>
      </c>
      <c r="FR144" s="143">
        <v>243354</v>
      </c>
      <c r="FS144" s="139" t="s">
        <v>708</v>
      </c>
    </row>
    <row r="145" spans="1:175" ht="20.100000000000001" customHeight="1" x14ac:dyDescent="0.5">
      <c r="A145" s="109">
        <v>144</v>
      </c>
      <c r="B145" s="109" t="s">
        <v>674</v>
      </c>
      <c r="C145" s="109">
        <v>144</v>
      </c>
      <c r="D145" s="110" t="s">
        <v>675</v>
      </c>
      <c r="E145" s="110" t="s">
        <v>676</v>
      </c>
      <c r="F145" s="110" t="s">
        <v>1561</v>
      </c>
      <c r="G145" s="111" t="s">
        <v>179</v>
      </c>
      <c r="H145" s="110" t="s">
        <v>1987</v>
      </c>
      <c r="I145" s="110" t="s">
        <v>1988</v>
      </c>
      <c r="J145" s="110"/>
      <c r="K145" s="111" t="s">
        <v>1989</v>
      </c>
      <c r="L145" s="111" t="s">
        <v>1943</v>
      </c>
      <c r="M145" s="111"/>
      <c r="N145" s="111" t="s">
        <v>1565</v>
      </c>
      <c r="O145" s="111" t="s">
        <v>1990</v>
      </c>
      <c r="P145" s="113">
        <v>15.309065151976901</v>
      </c>
      <c r="Q145" s="113">
        <v>100.58297514546901</v>
      </c>
      <c r="R145" s="114" t="s">
        <v>1991</v>
      </c>
      <c r="S145" s="114" t="s">
        <v>1992</v>
      </c>
      <c r="T145" s="115" t="s">
        <v>1993</v>
      </c>
      <c r="U145" s="115" t="s">
        <v>1994</v>
      </c>
      <c r="V145" s="115"/>
      <c r="W145" s="115" t="s">
        <v>1995</v>
      </c>
      <c r="X145" s="115"/>
      <c r="Y145" s="115"/>
      <c r="Z145" s="181"/>
      <c r="AA145" s="181"/>
      <c r="AB145" s="115"/>
      <c r="AC145" s="211"/>
      <c r="AD145" s="166" t="s">
        <v>1948</v>
      </c>
      <c r="AE145" s="166" t="s">
        <v>1949</v>
      </c>
      <c r="AF145" s="117" t="s">
        <v>690</v>
      </c>
      <c r="AG145" s="132">
        <v>44971</v>
      </c>
      <c r="AH145" s="118" t="s">
        <v>691</v>
      </c>
      <c r="AI145" s="118" t="s">
        <v>692</v>
      </c>
      <c r="AJ145" s="145">
        <v>6</v>
      </c>
      <c r="AK145" s="146">
        <v>9</v>
      </c>
      <c r="AL145" s="146">
        <v>3.5</v>
      </c>
      <c r="AM145" s="146">
        <v>54</v>
      </c>
      <c r="AN145" s="147">
        <v>1</v>
      </c>
      <c r="AO145" s="147">
        <v>2</v>
      </c>
      <c r="AP145" s="240" t="s">
        <v>1996</v>
      </c>
      <c r="AQ145" s="147" t="s">
        <v>848</v>
      </c>
      <c r="AR145" s="147">
        <v>3</v>
      </c>
      <c r="AS145" s="147"/>
      <c r="AT145" s="138">
        <v>44972</v>
      </c>
      <c r="AU145" s="142"/>
      <c r="AV145" s="234" t="s">
        <v>696</v>
      </c>
      <c r="AW145" s="150"/>
      <c r="AX145" s="147"/>
      <c r="AY145" s="147"/>
      <c r="AZ145" s="147"/>
      <c r="BA145" s="147"/>
      <c r="BB145" s="147" t="s">
        <v>697</v>
      </c>
      <c r="BC145" s="147"/>
      <c r="BD145" s="235"/>
      <c r="BE145" s="150"/>
      <c r="BF145" s="150"/>
      <c r="BG145" s="237" t="s">
        <v>699</v>
      </c>
      <c r="BH145" s="237" t="s">
        <v>700</v>
      </c>
      <c r="BI145" s="237" t="s">
        <v>701</v>
      </c>
      <c r="BJ145" s="279" t="s">
        <v>1377</v>
      </c>
      <c r="BK145" s="152"/>
      <c r="BL145" s="153"/>
      <c r="BM145" s="154"/>
      <c r="BN145" s="111" t="s">
        <v>1990</v>
      </c>
      <c r="BO145" s="130" t="s">
        <v>1990</v>
      </c>
      <c r="BP145" s="130"/>
      <c r="BQ145" s="116" t="s">
        <v>704</v>
      </c>
      <c r="BR145" s="116" t="s">
        <v>705</v>
      </c>
      <c r="BS145" s="132">
        <v>44971</v>
      </c>
      <c r="BT145" s="133">
        <v>100</v>
      </c>
      <c r="BU145" s="132">
        <v>44971</v>
      </c>
      <c r="BV145" s="132"/>
      <c r="BW145" s="132"/>
      <c r="BX145" s="134"/>
      <c r="BY145" s="134"/>
      <c r="BZ145" s="134"/>
      <c r="CA145" s="280"/>
      <c r="CB145" s="171"/>
      <c r="CC145" s="172"/>
      <c r="CD145" s="172"/>
      <c r="CE145" s="173"/>
      <c r="CF145" s="173"/>
      <c r="CG145" s="173"/>
      <c r="CH145" s="171"/>
      <c r="CI145" s="129" t="s">
        <v>701</v>
      </c>
      <c r="CJ145" s="117">
        <v>45017</v>
      </c>
      <c r="CK145" s="117">
        <v>45017</v>
      </c>
      <c r="CL145" s="117"/>
      <c r="CM145" s="117">
        <v>45017</v>
      </c>
      <c r="CN145" s="133">
        <v>100</v>
      </c>
      <c r="CO145" s="117">
        <v>45017</v>
      </c>
      <c r="CP145" s="117"/>
      <c r="CQ145" s="132">
        <v>45032</v>
      </c>
      <c r="CR145" s="132">
        <v>45032</v>
      </c>
      <c r="CS145" s="117"/>
      <c r="CT145" s="132">
        <v>45032</v>
      </c>
      <c r="CU145" s="133">
        <v>100</v>
      </c>
      <c r="CV145" s="132">
        <v>45032</v>
      </c>
      <c r="CW145" s="117"/>
      <c r="CX145" s="147"/>
      <c r="CY145" s="147"/>
      <c r="CZ145" s="117">
        <v>45017</v>
      </c>
      <c r="DA145" s="117">
        <v>45017</v>
      </c>
      <c r="DB145" s="117"/>
      <c r="DC145" s="117">
        <v>45017</v>
      </c>
      <c r="DD145" s="133">
        <v>100</v>
      </c>
      <c r="DE145" s="117">
        <v>45017</v>
      </c>
      <c r="DF145" s="138"/>
      <c r="DG145" s="138">
        <v>45007</v>
      </c>
      <c r="DH145" s="139" t="s">
        <v>4446</v>
      </c>
      <c r="DI145" s="117">
        <v>45044</v>
      </c>
      <c r="DJ145" s="117">
        <v>45044</v>
      </c>
      <c r="DK145" s="117">
        <v>45044</v>
      </c>
      <c r="DL145" s="117">
        <v>45044</v>
      </c>
      <c r="DM145" s="117"/>
      <c r="DN145" s="117"/>
      <c r="DO145" s="117"/>
      <c r="DP145" s="117"/>
      <c r="DQ145" s="140"/>
      <c r="DR145" s="117"/>
      <c r="DS145" s="117"/>
      <c r="DT145" s="117"/>
      <c r="DU145" s="117"/>
      <c r="DV145" s="117"/>
      <c r="DW145" s="117"/>
      <c r="DX145" s="133"/>
      <c r="DY145" s="117"/>
      <c r="DZ145" s="117"/>
      <c r="EA145" s="117">
        <v>45043</v>
      </c>
      <c r="EB145" s="117">
        <v>45043</v>
      </c>
      <c r="EC145" s="117"/>
      <c r="ED145" s="117">
        <v>45043</v>
      </c>
      <c r="EE145" s="116">
        <v>100</v>
      </c>
      <c r="EF145" s="117">
        <v>45043</v>
      </c>
      <c r="EG145" s="117" t="s">
        <v>4465</v>
      </c>
      <c r="EH145" s="117">
        <v>45049</v>
      </c>
      <c r="EI145" s="117">
        <v>45049</v>
      </c>
      <c r="EJ145" s="117">
        <v>45049</v>
      </c>
      <c r="EK145" s="117">
        <v>45050</v>
      </c>
      <c r="EL145" s="116">
        <v>60</v>
      </c>
      <c r="EM145" s="117"/>
      <c r="EN145" s="122" t="s">
        <v>4486</v>
      </c>
      <c r="EO145" s="141"/>
      <c r="EP145" s="141"/>
      <c r="EQ145" s="141"/>
      <c r="ER145" s="141"/>
      <c r="ES145" s="141"/>
      <c r="ET145" s="141"/>
      <c r="EU145" s="141"/>
      <c r="EV145" s="117"/>
      <c r="EW145" s="117"/>
      <c r="EX145" s="117"/>
      <c r="EY145" s="117"/>
      <c r="EZ145" s="117"/>
      <c r="FA145" s="117"/>
      <c r="FB145" s="117"/>
      <c r="FC145" s="117"/>
      <c r="FD145" s="117"/>
      <c r="FE145" s="117"/>
      <c r="FF145" s="117"/>
      <c r="FG145" s="133"/>
      <c r="FH145" s="133"/>
      <c r="FI145" s="117"/>
      <c r="FJ145" s="142"/>
      <c r="FK145" s="142"/>
      <c r="FL145" s="143">
        <v>243354</v>
      </c>
      <c r="FM145" s="143">
        <v>243354</v>
      </c>
      <c r="FN145" s="139" t="s">
        <v>708</v>
      </c>
      <c r="FO145" s="142"/>
      <c r="FP145" s="142"/>
      <c r="FQ145" s="143">
        <v>243354</v>
      </c>
      <c r="FR145" s="143">
        <v>243354</v>
      </c>
      <c r="FS145" s="139" t="s">
        <v>834</v>
      </c>
    </row>
    <row r="146" spans="1:175" ht="20.100000000000001" customHeight="1" x14ac:dyDescent="0.5">
      <c r="A146" s="109">
        <v>145</v>
      </c>
      <c r="B146" s="109" t="s">
        <v>674</v>
      </c>
      <c r="C146" s="109">
        <v>145</v>
      </c>
      <c r="D146" s="110" t="s">
        <v>675</v>
      </c>
      <c r="E146" s="110" t="s">
        <v>676</v>
      </c>
      <c r="F146" s="110" t="s">
        <v>1561</v>
      </c>
      <c r="G146" s="111" t="s">
        <v>179</v>
      </c>
      <c r="H146" s="110" t="s">
        <v>1997</v>
      </c>
      <c r="I146" s="110" t="s">
        <v>1998</v>
      </c>
      <c r="J146" s="110"/>
      <c r="K146" s="111" t="s">
        <v>1999</v>
      </c>
      <c r="L146" s="111" t="s">
        <v>1959</v>
      </c>
      <c r="M146" s="111" t="s">
        <v>912</v>
      </c>
      <c r="N146" s="111" t="s">
        <v>1565</v>
      </c>
      <c r="O146" s="111" t="s">
        <v>2000</v>
      </c>
      <c r="P146" s="113">
        <v>15.872149241135601</v>
      </c>
      <c r="Q146" s="113">
        <v>99.621776194197807</v>
      </c>
      <c r="R146" s="114" t="s">
        <v>2001</v>
      </c>
      <c r="S146" s="114" t="s">
        <v>2002</v>
      </c>
      <c r="T146" s="115"/>
      <c r="U146" s="115"/>
      <c r="V146" s="115"/>
      <c r="W146" s="115" t="s">
        <v>2003</v>
      </c>
      <c r="X146" s="115"/>
      <c r="Y146" s="115"/>
      <c r="Z146" s="181"/>
      <c r="AA146" s="181"/>
      <c r="AB146" s="115"/>
      <c r="AC146" s="211"/>
      <c r="AD146" s="166" t="s">
        <v>1948</v>
      </c>
      <c r="AE146" s="166" t="s">
        <v>1949</v>
      </c>
      <c r="AF146" s="117" t="s">
        <v>690</v>
      </c>
      <c r="AG146" s="132">
        <v>44972</v>
      </c>
      <c r="AH146" s="168" t="s">
        <v>691</v>
      </c>
      <c r="AI146" s="118" t="s">
        <v>692</v>
      </c>
      <c r="AJ146" s="145">
        <v>8.5</v>
      </c>
      <c r="AK146" s="146">
        <v>5.5</v>
      </c>
      <c r="AL146" s="146">
        <v>3.1</v>
      </c>
      <c r="AM146" s="146">
        <f>AJ146*AK146</f>
        <v>46.75</v>
      </c>
      <c r="AN146" s="147">
        <v>1</v>
      </c>
      <c r="AO146" s="147">
        <v>1</v>
      </c>
      <c r="AP146" s="240"/>
      <c r="AQ146" s="147" t="s">
        <v>752</v>
      </c>
      <c r="AR146" s="147">
        <v>1</v>
      </c>
      <c r="AS146" s="147"/>
      <c r="AT146" s="138">
        <v>44973</v>
      </c>
      <c r="AU146" s="148" t="s">
        <v>2004</v>
      </c>
      <c r="AV146" s="234" t="s">
        <v>696</v>
      </c>
      <c r="AW146" s="150"/>
      <c r="AX146" s="147"/>
      <c r="AY146" s="147"/>
      <c r="AZ146" s="147"/>
      <c r="BA146" s="147"/>
      <c r="BB146" s="147" t="s">
        <v>697</v>
      </c>
      <c r="BC146" s="147" t="s">
        <v>697</v>
      </c>
      <c r="BD146" s="150" t="s">
        <v>698</v>
      </c>
      <c r="BE146" s="150"/>
      <c r="BF146" s="150"/>
      <c r="BG146" s="327" t="s">
        <v>699</v>
      </c>
      <c r="BH146" s="262" t="s">
        <v>754</v>
      </c>
      <c r="BI146" s="237" t="s">
        <v>701</v>
      </c>
      <c r="BJ146" s="152"/>
      <c r="BK146" s="152"/>
      <c r="BL146" s="153"/>
      <c r="BM146" s="154"/>
      <c r="BN146" s="111" t="s">
        <v>2000</v>
      </c>
      <c r="BO146" s="130" t="s">
        <v>2000</v>
      </c>
      <c r="BP146" s="130"/>
      <c r="BQ146" s="116" t="s">
        <v>704</v>
      </c>
      <c r="BR146" s="116" t="s">
        <v>705</v>
      </c>
      <c r="BS146" s="132">
        <v>44972</v>
      </c>
      <c r="BT146" s="133">
        <v>100</v>
      </c>
      <c r="BU146" s="132">
        <v>44972</v>
      </c>
      <c r="BV146" s="132"/>
      <c r="BW146" s="132"/>
      <c r="BX146" s="134"/>
      <c r="BY146" s="134"/>
      <c r="BZ146" s="134"/>
      <c r="CA146" s="132"/>
      <c r="CB146" s="135"/>
      <c r="CC146" s="132"/>
      <c r="CD146" s="132"/>
      <c r="CE146" s="136"/>
      <c r="CF146" s="136"/>
      <c r="CG146" s="136"/>
      <c r="CH146" s="135"/>
      <c r="CI146" s="129" t="s">
        <v>701</v>
      </c>
      <c r="CJ146" s="117">
        <v>45037</v>
      </c>
      <c r="CK146" s="117">
        <v>45037</v>
      </c>
      <c r="CL146" s="132"/>
      <c r="CM146" s="117">
        <v>45037</v>
      </c>
      <c r="CN146" s="133">
        <v>100</v>
      </c>
      <c r="CO146" s="117">
        <v>45037</v>
      </c>
      <c r="CP146" s="117"/>
      <c r="CQ146" s="137" t="s">
        <v>706</v>
      </c>
      <c r="CR146" s="132"/>
      <c r="CS146" s="117"/>
      <c r="CT146" s="132"/>
      <c r="CU146" s="133"/>
      <c r="CV146" s="137" t="s">
        <v>4382</v>
      </c>
      <c r="CW146" s="117"/>
      <c r="CX146" s="147"/>
      <c r="CY146" s="147"/>
      <c r="CZ146" s="117">
        <v>45037</v>
      </c>
      <c r="DA146" s="117">
        <v>45037</v>
      </c>
      <c r="DB146" s="117"/>
      <c r="DC146" s="117">
        <v>45037</v>
      </c>
      <c r="DD146" s="133">
        <v>100</v>
      </c>
      <c r="DE146" s="117">
        <v>45037</v>
      </c>
      <c r="DF146" s="138"/>
      <c r="DG146" s="138">
        <v>45023</v>
      </c>
      <c r="DH146" s="139" t="s">
        <v>4387</v>
      </c>
      <c r="DI146" s="117">
        <v>45041</v>
      </c>
      <c r="DJ146" s="117">
        <v>45041</v>
      </c>
      <c r="DK146" s="117">
        <v>45041</v>
      </c>
      <c r="DL146" s="117">
        <v>45041</v>
      </c>
      <c r="DM146" s="117"/>
      <c r="DN146" s="117"/>
      <c r="DO146" s="117"/>
      <c r="DP146" s="117"/>
      <c r="DQ146" s="140"/>
      <c r="DR146" s="117"/>
      <c r="DS146" s="117"/>
      <c r="DT146" s="117"/>
      <c r="DU146" s="117"/>
      <c r="DV146" s="117"/>
      <c r="DW146" s="117"/>
      <c r="DX146" s="133"/>
      <c r="DY146" s="117"/>
      <c r="DZ146" s="117"/>
      <c r="EA146" s="117"/>
      <c r="EB146" s="117"/>
      <c r="EC146" s="117"/>
      <c r="ED146" s="117"/>
      <c r="EE146" s="116"/>
      <c r="EF146" s="117"/>
      <c r="EG146" s="117"/>
      <c r="EH146" s="222">
        <v>45052</v>
      </c>
      <c r="EI146" s="222">
        <v>45052</v>
      </c>
      <c r="EJ146" s="222">
        <v>45052</v>
      </c>
      <c r="EK146" s="222">
        <v>45053</v>
      </c>
      <c r="EL146" s="116">
        <v>60</v>
      </c>
      <c r="EM146" s="117"/>
      <c r="EN146" s="122" t="s">
        <v>4448</v>
      </c>
      <c r="EO146" s="141"/>
      <c r="EP146" s="141"/>
      <c r="EQ146" s="141"/>
      <c r="ER146" s="141"/>
      <c r="ES146" s="141"/>
      <c r="ET146" s="141"/>
      <c r="EU146" s="141"/>
      <c r="EV146" s="117"/>
      <c r="EW146" s="117"/>
      <c r="EX146" s="117"/>
      <c r="EY146" s="117"/>
      <c r="EZ146" s="117"/>
      <c r="FA146" s="117"/>
      <c r="FB146" s="117"/>
      <c r="FC146" s="117"/>
      <c r="FD146" s="117"/>
      <c r="FE146" s="117"/>
      <c r="FF146" s="117"/>
      <c r="FG146" s="133"/>
      <c r="FH146" s="133"/>
      <c r="FI146" s="117"/>
      <c r="FJ146" s="142"/>
      <c r="FK146" s="142"/>
      <c r="FL146" s="143">
        <v>243354</v>
      </c>
      <c r="FM146" s="143">
        <v>243354</v>
      </c>
      <c r="FN146" s="139" t="s">
        <v>708</v>
      </c>
      <c r="FO146" s="142"/>
      <c r="FP146" s="142"/>
      <c r="FQ146" s="143">
        <v>243354</v>
      </c>
      <c r="FR146" s="143">
        <v>243354</v>
      </c>
      <c r="FS146" s="139" t="s">
        <v>708</v>
      </c>
    </row>
    <row r="147" spans="1:175" ht="20.100000000000001" customHeight="1" x14ac:dyDescent="0.5">
      <c r="A147" s="109">
        <v>146</v>
      </c>
      <c r="B147" s="109" t="s">
        <v>674</v>
      </c>
      <c r="C147" s="109">
        <v>146</v>
      </c>
      <c r="D147" s="110" t="s">
        <v>675</v>
      </c>
      <c r="E147" s="110" t="s">
        <v>676</v>
      </c>
      <c r="F147" s="110" t="s">
        <v>1561</v>
      </c>
      <c r="G147" s="111" t="s">
        <v>179</v>
      </c>
      <c r="H147" s="110" t="s">
        <v>2005</v>
      </c>
      <c r="I147" s="110" t="s">
        <v>2005</v>
      </c>
      <c r="J147" s="110"/>
      <c r="K147" s="111" t="s">
        <v>2006</v>
      </c>
      <c r="L147" s="111" t="s">
        <v>1959</v>
      </c>
      <c r="M147" s="111"/>
      <c r="N147" s="111" t="s">
        <v>1565</v>
      </c>
      <c r="O147" s="111" t="s">
        <v>2007</v>
      </c>
      <c r="P147" s="113">
        <v>15.5967764992523</v>
      </c>
      <c r="Q147" s="113">
        <v>99.545388197461904</v>
      </c>
      <c r="R147" s="114" t="s">
        <v>2008</v>
      </c>
      <c r="S147" s="114" t="s">
        <v>2009</v>
      </c>
      <c r="T147" s="115" t="s">
        <v>2010</v>
      </c>
      <c r="U147" s="115" t="s">
        <v>2011</v>
      </c>
      <c r="V147" s="115"/>
      <c r="W147" s="115" t="s">
        <v>2012</v>
      </c>
      <c r="X147" s="115"/>
      <c r="Y147" s="115"/>
      <c r="Z147" s="181"/>
      <c r="AA147" s="181"/>
      <c r="AB147" s="115"/>
      <c r="AC147" s="211"/>
      <c r="AD147" s="166" t="s">
        <v>1948</v>
      </c>
      <c r="AE147" s="166" t="s">
        <v>1949</v>
      </c>
      <c r="AF147" s="117" t="s">
        <v>690</v>
      </c>
      <c r="AG147" s="132">
        <v>44972</v>
      </c>
      <c r="AH147" s="168" t="s">
        <v>691</v>
      </c>
      <c r="AI147" s="118" t="s">
        <v>692</v>
      </c>
      <c r="AJ147" s="145">
        <v>6</v>
      </c>
      <c r="AK147" s="146">
        <v>9</v>
      </c>
      <c r="AL147" s="146">
        <v>3.4</v>
      </c>
      <c r="AM147" s="146">
        <f>AJ147*AK147</f>
        <v>54</v>
      </c>
      <c r="AN147" s="147">
        <v>1</v>
      </c>
      <c r="AO147" s="147">
        <v>1</v>
      </c>
      <c r="AP147" s="240" t="s">
        <v>2013</v>
      </c>
      <c r="AQ147" s="147" t="s">
        <v>848</v>
      </c>
      <c r="AR147" s="147">
        <v>3</v>
      </c>
      <c r="AS147" s="147"/>
      <c r="AT147" s="138">
        <v>44973</v>
      </c>
      <c r="AU147" s="142"/>
      <c r="AV147" s="234" t="s">
        <v>725</v>
      </c>
      <c r="AW147" s="235" t="s">
        <v>1950</v>
      </c>
      <c r="AX147" s="147"/>
      <c r="AY147" s="147"/>
      <c r="AZ147" s="147"/>
      <c r="BA147" s="147"/>
      <c r="BB147" s="147"/>
      <c r="BC147" s="147"/>
      <c r="BD147" s="235" t="s">
        <v>698</v>
      </c>
      <c r="BE147" s="150"/>
      <c r="BF147" s="150"/>
      <c r="BG147" s="237" t="s">
        <v>699</v>
      </c>
      <c r="BH147" s="237" t="s">
        <v>700</v>
      </c>
      <c r="BI147" s="237" t="s">
        <v>701</v>
      </c>
      <c r="BJ147" s="152"/>
      <c r="BK147" s="152"/>
      <c r="BL147" s="153"/>
      <c r="BM147" s="154"/>
      <c r="BN147" s="111" t="s">
        <v>2007</v>
      </c>
      <c r="BO147" s="130" t="s">
        <v>2007</v>
      </c>
      <c r="BP147" s="130"/>
      <c r="BQ147" s="116" t="s">
        <v>704</v>
      </c>
      <c r="BR147" s="116" t="s">
        <v>705</v>
      </c>
      <c r="BS147" s="132">
        <v>44972</v>
      </c>
      <c r="BT147" s="133">
        <v>100</v>
      </c>
      <c r="BU147" s="132">
        <v>44972</v>
      </c>
      <c r="BV147" s="132"/>
      <c r="BW147" s="132"/>
      <c r="BX147" s="134"/>
      <c r="BY147" s="134"/>
      <c r="BZ147" s="134"/>
      <c r="CA147" s="132"/>
      <c r="CB147" s="135"/>
      <c r="CC147" s="132"/>
      <c r="CD147" s="132"/>
      <c r="CE147" s="136"/>
      <c r="CF147" s="136"/>
      <c r="CG147" s="136"/>
      <c r="CH147" s="135"/>
      <c r="CI147" s="129" t="s">
        <v>701</v>
      </c>
      <c r="CJ147" s="132">
        <v>44986</v>
      </c>
      <c r="CK147" s="132">
        <v>44986</v>
      </c>
      <c r="CL147" s="132"/>
      <c r="CM147" s="132">
        <v>44986</v>
      </c>
      <c r="CN147" s="133">
        <v>100</v>
      </c>
      <c r="CO147" s="132">
        <v>44986</v>
      </c>
      <c r="CP147" s="132"/>
      <c r="CQ147" s="117">
        <v>45043</v>
      </c>
      <c r="CR147" s="117">
        <v>45043</v>
      </c>
      <c r="CS147" s="117"/>
      <c r="CT147" s="117">
        <v>45043</v>
      </c>
      <c r="CU147" s="133">
        <v>100</v>
      </c>
      <c r="CV147" s="117">
        <v>45043</v>
      </c>
      <c r="CW147" s="117"/>
      <c r="CX147" s="147"/>
      <c r="CY147" s="147"/>
      <c r="CZ147" s="117">
        <v>45020</v>
      </c>
      <c r="DA147" s="117">
        <v>45020</v>
      </c>
      <c r="DB147" s="117"/>
      <c r="DC147" s="117">
        <v>45020</v>
      </c>
      <c r="DD147" s="133">
        <v>100</v>
      </c>
      <c r="DE147" s="117">
        <v>45020</v>
      </c>
      <c r="DF147" s="138"/>
      <c r="DG147" s="138">
        <v>45007</v>
      </c>
      <c r="DH147" s="139" t="s">
        <v>4446</v>
      </c>
      <c r="DI147" s="117">
        <v>45027</v>
      </c>
      <c r="DJ147" s="117">
        <v>45027</v>
      </c>
      <c r="DK147" s="117">
        <v>45027</v>
      </c>
      <c r="DL147" s="117">
        <v>45027</v>
      </c>
      <c r="DM147" s="117"/>
      <c r="DN147" s="117"/>
      <c r="DO147" s="117"/>
      <c r="DP147" s="117"/>
      <c r="DQ147" s="140"/>
      <c r="DR147" s="117"/>
      <c r="DS147" s="117"/>
      <c r="DT147" s="117">
        <v>45053</v>
      </c>
      <c r="DU147" s="117">
        <v>45053</v>
      </c>
      <c r="DV147" s="117"/>
      <c r="DW147" s="117">
        <v>45053</v>
      </c>
      <c r="DX147" s="133">
        <v>100</v>
      </c>
      <c r="DY147" s="117">
        <v>45053</v>
      </c>
      <c r="DZ147" s="117"/>
      <c r="EA147" s="117"/>
      <c r="EB147" s="117"/>
      <c r="EC147" s="117"/>
      <c r="ED147" s="117"/>
      <c r="EE147" s="116"/>
      <c r="EF147" s="117"/>
      <c r="EG147" s="117"/>
      <c r="EH147" s="222">
        <v>45052</v>
      </c>
      <c r="EI147" s="222">
        <v>45052</v>
      </c>
      <c r="EJ147" s="222">
        <v>45052</v>
      </c>
      <c r="EK147" s="222">
        <v>45053</v>
      </c>
      <c r="EL147" s="116">
        <v>60</v>
      </c>
      <c r="EM147" s="117"/>
      <c r="EN147" s="122" t="s">
        <v>4501</v>
      </c>
      <c r="EO147" s="141"/>
      <c r="EP147" s="141"/>
      <c r="EQ147" s="141"/>
      <c r="ER147" s="141"/>
      <c r="ES147" s="141"/>
      <c r="ET147" s="141"/>
      <c r="EU147" s="141"/>
      <c r="EV147" s="117"/>
      <c r="EW147" s="117"/>
      <c r="EX147" s="117"/>
      <c r="EY147" s="117"/>
      <c r="EZ147" s="117"/>
      <c r="FA147" s="117"/>
      <c r="FB147" s="117"/>
      <c r="FC147" s="117"/>
      <c r="FD147" s="117"/>
      <c r="FE147" s="117"/>
      <c r="FF147" s="117"/>
      <c r="FG147" s="133"/>
      <c r="FH147" s="133"/>
      <c r="FI147" s="117"/>
      <c r="FJ147" s="142"/>
      <c r="FK147" s="142"/>
      <c r="FL147" s="143">
        <v>243354</v>
      </c>
      <c r="FM147" s="143">
        <v>243354</v>
      </c>
      <c r="FN147" s="139" t="s">
        <v>708</v>
      </c>
      <c r="FO147" s="142"/>
      <c r="FP147" s="142"/>
      <c r="FQ147" s="143">
        <v>243354</v>
      </c>
      <c r="FR147" s="143">
        <v>243354</v>
      </c>
      <c r="FS147" s="139" t="s">
        <v>834</v>
      </c>
    </row>
    <row r="148" spans="1:175" ht="20.100000000000001" customHeight="1" x14ac:dyDescent="0.5">
      <c r="A148" s="109">
        <v>147</v>
      </c>
      <c r="B148" s="109" t="s">
        <v>674</v>
      </c>
      <c r="C148" s="109">
        <v>147</v>
      </c>
      <c r="D148" s="110" t="s">
        <v>675</v>
      </c>
      <c r="E148" s="110" t="s">
        <v>676</v>
      </c>
      <c r="F148" s="110" t="s">
        <v>1561</v>
      </c>
      <c r="G148" s="111" t="s">
        <v>179</v>
      </c>
      <c r="H148" s="110" t="s">
        <v>2014</v>
      </c>
      <c r="I148" s="110" t="s">
        <v>2015</v>
      </c>
      <c r="J148" s="110"/>
      <c r="K148" s="111" t="s">
        <v>2016</v>
      </c>
      <c r="L148" s="111" t="s">
        <v>1959</v>
      </c>
      <c r="M148" s="111"/>
      <c r="N148" s="111" t="s">
        <v>1565</v>
      </c>
      <c r="O148" s="111" t="s">
        <v>4502</v>
      </c>
      <c r="P148" s="113">
        <v>15.756018807727401</v>
      </c>
      <c r="Q148" s="113">
        <v>100.198807134059</v>
      </c>
      <c r="R148" s="114" t="s">
        <v>2018</v>
      </c>
      <c r="S148" s="114" t="s">
        <v>2019</v>
      </c>
      <c r="T148" s="115"/>
      <c r="U148" s="115"/>
      <c r="V148" s="115"/>
      <c r="W148" s="115" t="s">
        <v>2020</v>
      </c>
      <c r="X148" s="115" t="s">
        <v>4503</v>
      </c>
      <c r="Y148" s="115" t="s">
        <v>4504</v>
      </c>
      <c r="Z148" s="181">
        <v>15.4600497304792</v>
      </c>
      <c r="AA148" s="181">
        <v>99.814462715921593</v>
      </c>
      <c r="AB148" s="115" t="s">
        <v>4505</v>
      </c>
      <c r="AC148" s="211" t="s">
        <v>4506</v>
      </c>
      <c r="AD148" s="166" t="s">
        <v>1948</v>
      </c>
      <c r="AE148" s="166" t="s">
        <v>1949</v>
      </c>
      <c r="AF148" s="117" t="s">
        <v>690</v>
      </c>
      <c r="AG148" s="132">
        <v>44972</v>
      </c>
      <c r="AH148" s="168" t="s">
        <v>691</v>
      </c>
      <c r="AI148" s="118" t="s">
        <v>692</v>
      </c>
      <c r="AJ148" s="145">
        <v>6</v>
      </c>
      <c r="AK148" s="146">
        <v>9</v>
      </c>
      <c r="AL148" s="146">
        <v>3.5</v>
      </c>
      <c r="AM148" s="146">
        <f>AJ148*AK148</f>
        <v>54</v>
      </c>
      <c r="AN148" s="147">
        <v>1</v>
      </c>
      <c r="AO148" s="147">
        <v>2</v>
      </c>
      <c r="AP148" s="240"/>
      <c r="AQ148" s="147" t="s">
        <v>848</v>
      </c>
      <c r="AR148" s="147">
        <v>3</v>
      </c>
      <c r="AS148" s="147"/>
      <c r="AT148" s="138">
        <v>44973</v>
      </c>
      <c r="AU148" s="142"/>
      <c r="AV148" s="234" t="s">
        <v>696</v>
      </c>
      <c r="AW148" s="150"/>
      <c r="AX148" s="147"/>
      <c r="AY148" s="147"/>
      <c r="AZ148" s="147"/>
      <c r="BA148" s="147"/>
      <c r="BB148" s="147"/>
      <c r="BC148" s="147"/>
      <c r="BD148" s="235" t="s">
        <v>698</v>
      </c>
      <c r="BE148" s="150"/>
      <c r="BF148" s="150"/>
      <c r="BG148" s="237" t="s">
        <v>699</v>
      </c>
      <c r="BH148" s="237" t="s">
        <v>700</v>
      </c>
      <c r="BI148" s="237" t="s">
        <v>701</v>
      </c>
      <c r="BJ148" s="152"/>
      <c r="BK148" s="152"/>
      <c r="BL148" s="153"/>
      <c r="BM148" s="154"/>
      <c r="BN148" s="111" t="s">
        <v>2017</v>
      </c>
      <c r="BO148" s="130" t="s">
        <v>4503</v>
      </c>
      <c r="BP148" s="328" t="s">
        <v>4507</v>
      </c>
      <c r="BQ148" s="116" t="s">
        <v>704</v>
      </c>
      <c r="BR148" s="116" t="s">
        <v>1143</v>
      </c>
      <c r="BS148" s="132">
        <v>44972</v>
      </c>
      <c r="BT148" s="133">
        <v>100</v>
      </c>
      <c r="BU148" s="132">
        <v>44972</v>
      </c>
      <c r="BV148" s="132"/>
      <c r="BW148" s="132"/>
      <c r="BX148" s="134"/>
      <c r="BY148" s="134"/>
      <c r="BZ148" s="134"/>
      <c r="CA148" s="132" t="s">
        <v>1377</v>
      </c>
      <c r="CB148" s="135" t="s">
        <v>4503</v>
      </c>
      <c r="CC148" s="132"/>
      <c r="CD148" s="132"/>
      <c r="CE148" s="136"/>
      <c r="CF148" s="136"/>
      <c r="CG148" s="136"/>
      <c r="CH148" s="135"/>
      <c r="CI148" s="129" t="s">
        <v>701</v>
      </c>
      <c r="CJ148" s="117">
        <v>45014</v>
      </c>
      <c r="CK148" s="117">
        <v>45014</v>
      </c>
      <c r="CL148" s="132"/>
      <c r="CM148" s="117">
        <v>45014</v>
      </c>
      <c r="CN148" s="133">
        <v>100</v>
      </c>
      <c r="CO148" s="117">
        <v>45014</v>
      </c>
      <c r="CP148" s="117"/>
      <c r="CQ148" s="117">
        <v>45040</v>
      </c>
      <c r="CR148" s="117">
        <v>45040</v>
      </c>
      <c r="CS148" s="117"/>
      <c r="CT148" s="117">
        <v>45040</v>
      </c>
      <c r="CU148" s="133">
        <v>100</v>
      </c>
      <c r="CV148" s="117">
        <v>45040</v>
      </c>
      <c r="CW148" s="117"/>
      <c r="CX148" s="147"/>
      <c r="CY148" s="147"/>
      <c r="CZ148" s="117">
        <v>45014</v>
      </c>
      <c r="DA148" s="117">
        <v>45014</v>
      </c>
      <c r="DB148" s="117"/>
      <c r="DC148" s="117">
        <v>45014</v>
      </c>
      <c r="DD148" s="133">
        <v>100</v>
      </c>
      <c r="DE148" s="117">
        <v>45014</v>
      </c>
      <c r="DF148" s="138"/>
      <c r="DG148" s="138"/>
      <c r="DH148" s="139" t="s">
        <v>4446</v>
      </c>
      <c r="DI148" s="117">
        <v>45021</v>
      </c>
      <c r="DJ148" s="117">
        <v>45021</v>
      </c>
      <c r="DK148" s="117">
        <v>45021</v>
      </c>
      <c r="DL148" s="117">
        <v>45021</v>
      </c>
      <c r="DM148" s="117"/>
      <c r="DN148" s="117"/>
      <c r="DO148" s="117"/>
      <c r="DP148" s="117"/>
      <c r="DQ148" s="140"/>
      <c r="DR148" s="117"/>
      <c r="DS148" s="117"/>
      <c r="DT148" s="117"/>
      <c r="DU148" s="117"/>
      <c r="DV148" s="117"/>
      <c r="DW148" s="117"/>
      <c r="DX148" s="133"/>
      <c r="DY148" s="117"/>
      <c r="DZ148" s="117"/>
      <c r="EA148" s="117"/>
      <c r="EB148" s="117"/>
      <c r="EC148" s="117"/>
      <c r="ED148" s="117"/>
      <c r="EE148" s="116"/>
      <c r="EF148" s="117"/>
      <c r="EG148" s="117"/>
      <c r="EH148" s="117"/>
      <c r="EI148" s="117"/>
      <c r="EJ148" s="117"/>
      <c r="EK148" s="117"/>
      <c r="EL148" s="133"/>
      <c r="EM148" s="117"/>
      <c r="EN148" s="122"/>
      <c r="EO148" s="141"/>
      <c r="EP148" s="141"/>
      <c r="EQ148" s="141"/>
      <c r="ER148" s="141"/>
      <c r="ES148" s="141"/>
      <c r="ET148" s="141"/>
      <c r="EU148" s="141"/>
      <c r="EV148" s="117"/>
      <c r="EW148" s="117"/>
      <c r="EX148" s="117"/>
      <c r="EY148" s="117"/>
      <c r="EZ148" s="117"/>
      <c r="FA148" s="117"/>
      <c r="FB148" s="117"/>
      <c r="FC148" s="117"/>
      <c r="FD148" s="117"/>
      <c r="FE148" s="117"/>
      <c r="FF148" s="117"/>
      <c r="FG148" s="133"/>
      <c r="FH148" s="133"/>
      <c r="FI148" s="117"/>
      <c r="FJ148" s="142"/>
      <c r="FK148" s="142"/>
      <c r="FL148" s="143"/>
      <c r="FM148" s="143"/>
      <c r="FN148" s="139"/>
      <c r="FO148" s="142"/>
      <c r="FP148" s="142"/>
      <c r="FQ148" s="143"/>
      <c r="FR148" s="143"/>
      <c r="FS148" s="139"/>
    </row>
    <row r="149" spans="1:175" ht="20.100000000000001" customHeight="1" x14ac:dyDescent="0.5">
      <c r="A149" s="109">
        <v>148</v>
      </c>
      <c r="B149" s="109" t="s">
        <v>674</v>
      </c>
      <c r="C149" s="109">
        <v>148</v>
      </c>
      <c r="D149" s="110" t="s">
        <v>675</v>
      </c>
      <c r="E149" s="110" t="s">
        <v>676</v>
      </c>
      <c r="F149" s="110" t="s">
        <v>1561</v>
      </c>
      <c r="G149" s="111" t="s">
        <v>179</v>
      </c>
      <c r="H149" s="110" t="s">
        <v>2021</v>
      </c>
      <c r="I149" s="110" t="s">
        <v>2022</v>
      </c>
      <c r="J149" s="110"/>
      <c r="K149" s="111" t="s">
        <v>2023</v>
      </c>
      <c r="L149" s="111" t="s">
        <v>2024</v>
      </c>
      <c r="M149" s="111"/>
      <c r="N149" s="111" t="s">
        <v>1565</v>
      </c>
      <c r="O149" s="175" t="s">
        <v>2026</v>
      </c>
      <c r="P149" s="113">
        <v>15.502688954538399</v>
      </c>
      <c r="Q149" s="113">
        <v>100.045952935185</v>
      </c>
      <c r="R149" s="114" t="s">
        <v>2027</v>
      </c>
      <c r="S149" s="114" t="s">
        <v>2028</v>
      </c>
      <c r="T149" s="115"/>
      <c r="U149" s="115"/>
      <c r="V149" s="115"/>
      <c r="W149" s="115" t="s">
        <v>2028</v>
      </c>
      <c r="X149" s="115" t="s">
        <v>2025</v>
      </c>
      <c r="Y149" s="115" t="s">
        <v>4508</v>
      </c>
      <c r="Z149" s="181">
        <v>15.4602031570519</v>
      </c>
      <c r="AA149" s="181">
        <v>100.143183038506</v>
      </c>
      <c r="AB149" s="115" t="s">
        <v>4509</v>
      </c>
      <c r="AC149" s="211" t="s">
        <v>4510</v>
      </c>
      <c r="AD149" s="166" t="s">
        <v>1948</v>
      </c>
      <c r="AE149" s="166" t="s">
        <v>1949</v>
      </c>
      <c r="AF149" s="117" t="s">
        <v>690</v>
      </c>
      <c r="AG149" s="132">
        <v>44971</v>
      </c>
      <c r="AH149" s="199" t="s">
        <v>616</v>
      </c>
      <c r="AI149" s="199" t="s">
        <v>616</v>
      </c>
      <c r="AJ149" s="145"/>
      <c r="AK149" s="146"/>
      <c r="AL149" s="146"/>
      <c r="AM149" s="146"/>
      <c r="AN149" s="147"/>
      <c r="AO149" s="147"/>
      <c r="AP149" s="240"/>
      <c r="AQ149" s="147"/>
      <c r="AR149" s="147"/>
      <c r="AS149" s="147"/>
      <c r="AT149" s="138">
        <v>44972</v>
      </c>
      <c r="AU149" s="148" t="s">
        <v>2029</v>
      </c>
      <c r="AV149" s="149"/>
      <c r="AW149" s="150"/>
      <c r="AX149" s="147"/>
      <c r="AY149" s="147"/>
      <c r="AZ149" s="147"/>
      <c r="BA149" s="147"/>
      <c r="BB149" s="147"/>
      <c r="BC149" s="147"/>
      <c r="BD149" s="150"/>
      <c r="BE149" s="150"/>
      <c r="BF149" s="150"/>
      <c r="BG149" s="237"/>
      <c r="BH149" s="151"/>
      <c r="BI149" s="262" t="s">
        <v>805</v>
      </c>
      <c r="BJ149" s="152"/>
      <c r="BK149" s="152"/>
      <c r="BL149" s="153"/>
      <c r="BM149" s="154"/>
      <c r="BN149" s="111" t="s">
        <v>2030</v>
      </c>
      <c r="BO149" s="130" t="s">
        <v>2025</v>
      </c>
      <c r="BP149" s="196" t="s">
        <v>795</v>
      </c>
      <c r="BQ149" s="116" t="s">
        <v>704</v>
      </c>
      <c r="BR149" s="116" t="s">
        <v>1143</v>
      </c>
      <c r="BS149" s="132">
        <v>44971</v>
      </c>
      <c r="BT149" s="133">
        <v>100</v>
      </c>
      <c r="BU149" s="199" t="s">
        <v>616</v>
      </c>
      <c r="BV149" s="132"/>
      <c r="BW149" s="132"/>
      <c r="BX149" s="134" t="s">
        <v>616</v>
      </c>
      <c r="BY149" s="134" t="s">
        <v>616</v>
      </c>
      <c r="BZ149" s="134"/>
      <c r="CA149" s="132"/>
      <c r="CB149" s="243" t="s">
        <v>2025</v>
      </c>
      <c r="CC149" s="132"/>
      <c r="CD149" s="132"/>
      <c r="CE149" s="136"/>
      <c r="CF149" s="136"/>
      <c r="CG149" s="136"/>
      <c r="CH149" s="171"/>
      <c r="CI149" s="214" t="s">
        <v>1025</v>
      </c>
      <c r="CJ149" s="132">
        <v>45021</v>
      </c>
      <c r="CK149" s="132">
        <v>45021</v>
      </c>
      <c r="CL149" s="132"/>
      <c r="CM149" s="132">
        <v>45021</v>
      </c>
      <c r="CN149" s="133">
        <v>100</v>
      </c>
      <c r="CO149" s="132">
        <v>45021</v>
      </c>
      <c r="CP149" s="117"/>
      <c r="CQ149" s="137"/>
      <c r="CR149" s="132"/>
      <c r="CS149" s="117"/>
      <c r="CT149" s="132"/>
      <c r="CU149" s="133"/>
      <c r="CV149" s="117"/>
      <c r="CW149" s="117"/>
      <c r="CX149" s="147"/>
      <c r="CY149" s="147"/>
      <c r="CZ149" s="117">
        <v>45021</v>
      </c>
      <c r="DA149" s="117">
        <v>45021</v>
      </c>
      <c r="DB149" s="117"/>
      <c r="DC149" s="117">
        <v>45021</v>
      </c>
      <c r="DD149" s="133">
        <v>100</v>
      </c>
      <c r="DE149" s="117">
        <v>45021</v>
      </c>
      <c r="DF149" s="138"/>
      <c r="DG149" s="138">
        <v>45023</v>
      </c>
      <c r="DH149" s="139" t="s">
        <v>4387</v>
      </c>
      <c r="DI149" s="117">
        <v>45043</v>
      </c>
      <c r="DJ149" s="117">
        <v>45043</v>
      </c>
      <c r="DK149" s="117">
        <v>45043</v>
      </c>
      <c r="DL149" s="117">
        <v>45043</v>
      </c>
      <c r="DM149" s="117"/>
      <c r="DN149" s="117"/>
      <c r="DO149" s="117"/>
      <c r="DP149" s="117"/>
      <c r="DQ149" s="140"/>
      <c r="DR149" s="117"/>
      <c r="DS149" s="117"/>
      <c r="DT149" s="117">
        <v>45050</v>
      </c>
      <c r="DU149" s="117">
        <v>45050</v>
      </c>
      <c r="DV149" s="117"/>
      <c r="DW149" s="117">
        <v>45050</v>
      </c>
      <c r="DX149" s="133">
        <v>100</v>
      </c>
      <c r="DY149" s="117">
        <v>45050</v>
      </c>
      <c r="DZ149" s="117"/>
      <c r="EA149" s="117"/>
      <c r="EB149" s="117"/>
      <c r="EC149" s="117"/>
      <c r="ED149" s="117"/>
      <c r="EE149" s="116"/>
      <c r="EF149" s="117"/>
      <c r="EG149" s="117"/>
      <c r="EH149" s="117"/>
      <c r="EI149" s="117"/>
      <c r="EJ149" s="117"/>
      <c r="EK149" s="117"/>
      <c r="EL149" s="133"/>
      <c r="EM149" s="117"/>
      <c r="EN149" s="122"/>
      <c r="EO149" s="141"/>
      <c r="EP149" s="141"/>
      <c r="EQ149" s="141"/>
      <c r="ER149" s="141"/>
      <c r="ES149" s="141"/>
      <c r="ET149" s="141"/>
      <c r="EU149" s="141"/>
      <c r="EV149" s="117"/>
      <c r="EW149" s="117"/>
      <c r="EX149" s="117"/>
      <c r="EY149" s="117"/>
      <c r="EZ149" s="117"/>
      <c r="FA149" s="117"/>
      <c r="FB149" s="117"/>
      <c r="FC149" s="117"/>
      <c r="FD149" s="117"/>
      <c r="FE149" s="117"/>
      <c r="FF149" s="117"/>
      <c r="FG149" s="133"/>
      <c r="FH149" s="133"/>
      <c r="FI149" s="117"/>
      <c r="FJ149" s="142"/>
      <c r="FK149" s="142"/>
      <c r="FL149" s="143"/>
      <c r="FM149" s="143"/>
      <c r="FN149" s="139"/>
      <c r="FO149" s="142"/>
      <c r="FP149" s="142"/>
      <c r="FQ149" s="143"/>
      <c r="FR149" s="143"/>
      <c r="FS149" s="139"/>
    </row>
    <row r="150" spans="1:175" ht="20.100000000000001" customHeight="1" x14ac:dyDescent="0.5">
      <c r="A150" s="109">
        <v>149</v>
      </c>
      <c r="B150" s="109" t="s">
        <v>674</v>
      </c>
      <c r="C150" s="109">
        <v>149</v>
      </c>
      <c r="D150" s="110" t="s">
        <v>675</v>
      </c>
      <c r="E150" s="110" t="s">
        <v>676</v>
      </c>
      <c r="F150" s="110" t="s">
        <v>1561</v>
      </c>
      <c r="G150" s="111" t="s">
        <v>179</v>
      </c>
      <c r="H150" s="110" t="s">
        <v>2031</v>
      </c>
      <c r="I150" s="110" t="s">
        <v>2032</v>
      </c>
      <c r="J150" s="110"/>
      <c r="K150" s="111" t="s">
        <v>2033</v>
      </c>
      <c r="L150" s="111" t="s">
        <v>2034</v>
      </c>
      <c r="M150" s="111"/>
      <c r="N150" s="111" t="s">
        <v>1565</v>
      </c>
      <c r="O150" s="111" t="s">
        <v>4661</v>
      </c>
      <c r="P150" s="113">
        <v>15.6353348908954</v>
      </c>
      <c r="Q150" s="113">
        <v>100.782057076128</v>
      </c>
      <c r="R150" s="114" t="s">
        <v>2036</v>
      </c>
      <c r="S150" s="114" t="s">
        <v>2037</v>
      </c>
      <c r="T150" s="115" t="s">
        <v>2038</v>
      </c>
      <c r="U150" s="115" t="s">
        <v>2039</v>
      </c>
      <c r="V150" s="115"/>
      <c r="W150" s="115" t="s">
        <v>2037</v>
      </c>
      <c r="X150" s="115"/>
      <c r="Y150" s="115"/>
      <c r="Z150" s="181"/>
      <c r="AA150" s="181"/>
      <c r="AB150" s="115"/>
      <c r="AC150" s="211"/>
      <c r="AD150" s="166" t="s">
        <v>1948</v>
      </c>
      <c r="AE150" s="166" t="s">
        <v>1949</v>
      </c>
      <c r="AF150" s="117" t="s">
        <v>690</v>
      </c>
      <c r="AG150" s="132">
        <v>44971</v>
      </c>
      <c r="AH150" s="118" t="s">
        <v>691</v>
      </c>
      <c r="AI150" s="118" t="s">
        <v>692</v>
      </c>
      <c r="AJ150" s="145">
        <v>8</v>
      </c>
      <c r="AK150" s="146">
        <v>16</v>
      </c>
      <c r="AL150" s="146">
        <v>3.5</v>
      </c>
      <c r="AM150" s="146">
        <f>AJ150*AK150</f>
        <v>128</v>
      </c>
      <c r="AN150" s="147">
        <v>1</v>
      </c>
      <c r="AO150" s="147">
        <v>3</v>
      </c>
      <c r="AP150" s="240" t="s">
        <v>2040</v>
      </c>
      <c r="AQ150" s="147">
        <v>5</v>
      </c>
      <c r="AR150" s="147">
        <v>3</v>
      </c>
      <c r="AS150" s="147"/>
      <c r="AT150" s="138">
        <v>44972</v>
      </c>
      <c r="AU150" s="148" t="s">
        <v>2041</v>
      </c>
      <c r="AV150" s="234" t="s">
        <v>696</v>
      </c>
      <c r="AW150" s="150"/>
      <c r="AX150" s="147"/>
      <c r="AY150" s="147"/>
      <c r="AZ150" s="147"/>
      <c r="BA150" s="147"/>
      <c r="BB150" s="147"/>
      <c r="BC150" s="147"/>
      <c r="BD150" s="150"/>
      <c r="BE150" s="150" t="s">
        <v>2042</v>
      </c>
      <c r="BF150" s="158">
        <v>1</v>
      </c>
      <c r="BG150" s="237" t="s">
        <v>699</v>
      </c>
      <c r="BH150" s="237" t="s">
        <v>700</v>
      </c>
      <c r="BI150" s="237" t="s">
        <v>701</v>
      </c>
      <c r="BJ150" s="152"/>
      <c r="BK150" s="152"/>
      <c r="BL150" s="153"/>
      <c r="BM150" s="154"/>
      <c r="BN150" s="329" t="s">
        <v>2043</v>
      </c>
      <c r="BO150" s="131" t="s">
        <v>2035</v>
      </c>
      <c r="BP150" s="131" t="s">
        <v>703</v>
      </c>
      <c r="BQ150" s="116" t="s">
        <v>704</v>
      </c>
      <c r="BR150" s="116" t="s">
        <v>1143</v>
      </c>
      <c r="BS150" s="132">
        <v>44971</v>
      </c>
      <c r="BT150" s="133">
        <v>100</v>
      </c>
      <c r="BU150" s="132">
        <v>44971</v>
      </c>
      <c r="BV150" s="132"/>
      <c r="BW150" s="132"/>
      <c r="BX150" s="134"/>
      <c r="BY150" s="134"/>
      <c r="BZ150" s="134"/>
      <c r="CA150" s="132"/>
      <c r="CB150" s="135"/>
      <c r="CC150" s="132"/>
      <c r="CD150" s="132"/>
      <c r="CE150" s="136"/>
      <c r="CF150" s="136"/>
      <c r="CG150" s="136"/>
      <c r="CH150" s="135"/>
      <c r="CI150" s="129" t="s">
        <v>701</v>
      </c>
      <c r="CJ150" s="117">
        <v>45034</v>
      </c>
      <c r="CK150" s="117">
        <v>45034</v>
      </c>
      <c r="CL150" s="132"/>
      <c r="CM150" s="117">
        <v>45034</v>
      </c>
      <c r="CN150" s="133">
        <v>100</v>
      </c>
      <c r="CO150" s="117">
        <v>45034</v>
      </c>
      <c r="CP150" s="117"/>
      <c r="CQ150" s="132"/>
      <c r="CR150" s="132"/>
      <c r="CS150" s="117"/>
      <c r="CT150" s="132"/>
      <c r="CU150" s="133"/>
      <c r="CV150" s="117"/>
      <c r="CW150" s="117"/>
      <c r="CX150" s="147"/>
      <c r="CY150" s="147"/>
      <c r="CZ150" s="117">
        <v>45034</v>
      </c>
      <c r="DA150" s="117">
        <v>45034</v>
      </c>
      <c r="DB150" s="117"/>
      <c r="DC150" s="117">
        <v>45034</v>
      </c>
      <c r="DD150" s="133">
        <v>100</v>
      </c>
      <c r="DE150" s="117">
        <v>45034</v>
      </c>
      <c r="DF150" s="138"/>
      <c r="DG150" s="138">
        <v>45023</v>
      </c>
      <c r="DH150" s="139" t="s">
        <v>4387</v>
      </c>
      <c r="DI150" s="117">
        <v>45040</v>
      </c>
      <c r="DJ150" s="117">
        <v>45040</v>
      </c>
      <c r="DK150" s="117">
        <v>45040</v>
      </c>
      <c r="DL150" s="117">
        <v>45040</v>
      </c>
      <c r="DM150" s="117"/>
      <c r="DN150" s="117"/>
      <c r="DO150" s="117"/>
      <c r="DP150" s="117"/>
      <c r="DQ150" s="140"/>
      <c r="DR150" s="117"/>
      <c r="DS150" s="117"/>
      <c r="DT150" s="117"/>
      <c r="DU150" s="117"/>
      <c r="DV150" s="117"/>
      <c r="DW150" s="117"/>
      <c r="DX150" s="133"/>
      <c r="DY150" s="117"/>
      <c r="DZ150" s="117"/>
      <c r="EA150" s="117"/>
      <c r="EB150" s="117"/>
      <c r="EC150" s="117"/>
      <c r="ED150" s="117"/>
      <c r="EE150" s="116"/>
      <c r="EF150" s="117"/>
      <c r="EG150" s="117"/>
      <c r="EH150" s="222">
        <v>45052</v>
      </c>
      <c r="EI150" s="222">
        <v>45052</v>
      </c>
      <c r="EJ150" s="222">
        <v>45052</v>
      </c>
      <c r="EK150" s="222">
        <v>45053</v>
      </c>
      <c r="EL150" s="116">
        <v>60</v>
      </c>
      <c r="EM150" s="117"/>
      <c r="EN150" s="122" t="s">
        <v>4448</v>
      </c>
      <c r="EO150" s="141"/>
      <c r="EP150" s="141"/>
      <c r="EQ150" s="141"/>
      <c r="ER150" s="141"/>
      <c r="ES150" s="141"/>
      <c r="ET150" s="141"/>
      <c r="EU150" s="141"/>
      <c r="EV150" s="117"/>
      <c r="EW150" s="117"/>
      <c r="EX150" s="117"/>
      <c r="EY150" s="117"/>
      <c r="EZ150" s="117"/>
      <c r="FA150" s="117"/>
      <c r="FB150" s="117"/>
      <c r="FC150" s="117"/>
      <c r="FD150" s="117"/>
      <c r="FE150" s="117"/>
      <c r="FF150" s="117"/>
      <c r="FG150" s="133"/>
      <c r="FH150" s="133"/>
      <c r="FI150" s="117"/>
      <c r="FJ150" s="142"/>
      <c r="FK150" s="142"/>
      <c r="FL150" s="143">
        <v>243354</v>
      </c>
      <c r="FM150" s="143">
        <v>243354</v>
      </c>
      <c r="FN150" s="139" t="s">
        <v>708</v>
      </c>
      <c r="FO150" s="142"/>
      <c r="FP150" s="142"/>
      <c r="FQ150" s="143">
        <v>243354</v>
      </c>
      <c r="FR150" s="143">
        <v>243354</v>
      </c>
      <c r="FS150" s="139" t="s">
        <v>708</v>
      </c>
    </row>
    <row r="151" spans="1:175" ht="20.100000000000001" customHeight="1" x14ac:dyDescent="0.5">
      <c r="A151" s="109">
        <v>150</v>
      </c>
      <c r="B151" s="109" t="s">
        <v>674</v>
      </c>
      <c r="C151" s="109">
        <v>150</v>
      </c>
      <c r="D151" s="110" t="s">
        <v>675</v>
      </c>
      <c r="E151" s="110" t="s">
        <v>676</v>
      </c>
      <c r="F151" s="110" t="s">
        <v>1561</v>
      </c>
      <c r="G151" s="111" t="s">
        <v>179</v>
      </c>
      <c r="H151" s="110" t="s">
        <v>2044</v>
      </c>
      <c r="I151" s="110" t="s">
        <v>2044</v>
      </c>
      <c r="J151" s="110"/>
      <c r="K151" s="111" t="s">
        <v>2045</v>
      </c>
      <c r="L151" s="111" t="s">
        <v>1943</v>
      </c>
      <c r="M151" s="111"/>
      <c r="N151" s="111" t="s">
        <v>1565</v>
      </c>
      <c r="O151" s="175" t="s">
        <v>4511</v>
      </c>
      <c r="P151" s="113">
        <v>15.8843888965401</v>
      </c>
      <c r="Q151" s="113">
        <v>100.51967250817999</v>
      </c>
      <c r="R151" s="114" t="s">
        <v>2046</v>
      </c>
      <c r="S151" s="114" t="s">
        <v>2047</v>
      </c>
      <c r="T151" s="115" t="s">
        <v>2048</v>
      </c>
      <c r="U151" s="115" t="s">
        <v>2049</v>
      </c>
      <c r="V151" s="115"/>
      <c r="W151" s="115" t="s">
        <v>2050</v>
      </c>
      <c r="X151" s="115"/>
      <c r="Y151" s="115"/>
      <c r="Z151" s="181"/>
      <c r="AA151" s="181"/>
      <c r="AB151" s="115"/>
      <c r="AC151" s="211"/>
      <c r="AD151" s="166" t="s">
        <v>1948</v>
      </c>
      <c r="AE151" s="166" t="s">
        <v>1949</v>
      </c>
      <c r="AF151" s="117" t="s">
        <v>690</v>
      </c>
      <c r="AG151" s="117">
        <v>44967</v>
      </c>
      <c r="AH151" s="168" t="s">
        <v>691</v>
      </c>
      <c r="AI151" s="118" t="s">
        <v>692</v>
      </c>
      <c r="AJ151" s="145">
        <v>6</v>
      </c>
      <c r="AK151" s="146">
        <v>9</v>
      </c>
      <c r="AL151" s="146">
        <v>3.2</v>
      </c>
      <c r="AM151" s="146">
        <f>AJ151*AK151</f>
        <v>54</v>
      </c>
      <c r="AN151" s="147">
        <v>1</v>
      </c>
      <c r="AO151" s="147">
        <v>2</v>
      </c>
      <c r="AP151" s="240"/>
      <c r="AQ151" s="147" t="s">
        <v>848</v>
      </c>
      <c r="AR151" s="147">
        <v>1</v>
      </c>
      <c r="AS151" s="147"/>
      <c r="AT151" s="138">
        <v>44970</v>
      </c>
      <c r="AU151" s="294" t="s">
        <v>1572</v>
      </c>
      <c r="AV151" s="234" t="s">
        <v>696</v>
      </c>
      <c r="AW151" s="235" t="s">
        <v>1950</v>
      </c>
      <c r="AX151" s="147"/>
      <c r="AY151" s="147"/>
      <c r="AZ151" s="147"/>
      <c r="BA151" s="147"/>
      <c r="BB151" s="147"/>
      <c r="BC151" s="147"/>
      <c r="BD151" s="235" t="s">
        <v>698</v>
      </c>
      <c r="BE151" s="150"/>
      <c r="BF151" s="150"/>
      <c r="BG151" s="237" t="s">
        <v>699</v>
      </c>
      <c r="BH151" s="321" t="s">
        <v>700</v>
      </c>
      <c r="BI151" s="237" t="s">
        <v>701</v>
      </c>
      <c r="BJ151" s="152"/>
      <c r="BK151" s="152"/>
      <c r="BL151" s="170" t="s">
        <v>2051</v>
      </c>
      <c r="BM151" s="154"/>
      <c r="BN151" s="111" t="s">
        <v>2052</v>
      </c>
      <c r="BO151" s="226" t="s">
        <v>3673</v>
      </c>
      <c r="BP151" s="196"/>
      <c r="BQ151" s="116" t="s">
        <v>704</v>
      </c>
      <c r="BR151" s="116" t="s">
        <v>1143</v>
      </c>
      <c r="BS151" s="132">
        <v>44967</v>
      </c>
      <c r="BT151" s="133">
        <v>100</v>
      </c>
      <c r="BU151" s="199" t="s">
        <v>616</v>
      </c>
      <c r="BV151" s="132"/>
      <c r="BW151" s="132"/>
      <c r="BX151" s="134"/>
      <c r="BY151" s="134"/>
      <c r="BZ151" s="134"/>
      <c r="CA151" s="132"/>
      <c r="CC151" s="132"/>
      <c r="CD151" s="132"/>
      <c r="CE151" s="136"/>
      <c r="CF151" s="136"/>
      <c r="CG151" s="136"/>
      <c r="CH151" s="171"/>
      <c r="CI151" s="129" t="s">
        <v>701</v>
      </c>
      <c r="CJ151" s="117">
        <v>45036</v>
      </c>
      <c r="CK151" s="117">
        <v>45036</v>
      </c>
      <c r="CL151" s="132"/>
      <c r="CM151" s="117">
        <v>45036</v>
      </c>
      <c r="CN151" s="133">
        <v>100</v>
      </c>
      <c r="CO151" s="117">
        <v>45036</v>
      </c>
      <c r="CP151" s="117"/>
      <c r="CQ151" s="137" t="s">
        <v>706</v>
      </c>
      <c r="CR151" s="132"/>
      <c r="CS151" s="117"/>
      <c r="CT151" s="132"/>
      <c r="CU151" s="133"/>
      <c r="CV151" s="137" t="s">
        <v>4382</v>
      </c>
      <c r="CW151" s="117"/>
      <c r="CX151" s="147"/>
      <c r="CY151" s="147"/>
      <c r="CZ151" s="117">
        <v>45035</v>
      </c>
      <c r="DA151" s="117">
        <v>45035</v>
      </c>
      <c r="DB151" s="117"/>
      <c r="DC151" s="117">
        <v>45035</v>
      </c>
      <c r="DD151" s="133">
        <v>100</v>
      </c>
      <c r="DE151" s="117">
        <v>45035</v>
      </c>
      <c r="DF151" s="138"/>
      <c r="DG151" s="138">
        <v>45023</v>
      </c>
      <c r="DH151" s="139" t="s">
        <v>4387</v>
      </c>
      <c r="DI151" s="117">
        <v>45044</v>
      </c>
      <c r="DJ151" s="117">
        <v>45044</v>
      </c>
      <c r="DK151" s="117">
        <v>45044</v>
      </c>
      <c r="DL151" s="117">
        <v>45044</v>
      </c>
      <c r="DM151" s="117"/>
      <c r="DN151" s="117"/>
      <c r="DO151" s="117"/>
      <c r="DP151" s="117"/>
      <c r="DQ151" s="140"/>
      <c r="DR151" s="117"/>
      <c r="DS151" s="117"/>
      <c r="DT151" s="117"/>
      <c r="DU151" s="117"/>
      <c r="DV151" s="117"/>
      <c r="DW151" s="117"/>
      <c r="DX151" s="133"/>
      <c r="DY151" s="117"/>
      <c r="DZ151" s="117"/>
      <c r="EA151" s="117"/>
      <c r="EB151" s="117"/>
      <c r="EC151" s="117"/>
      <c r="ED151" s="117"/>
      <c r="EE151" s="116"/>
      <c r="EF151" s="117"/>
      <c r="EG151" s="117"/>
      <c r="EH151" s="117"/>
      <c r="EI151" s="117"/>
      <c r="EJ151" s="117"/>
      <c r="EK151" s="117"/>
      <c r="EL151" s="133"/>
      <c r="EM151" s="117"/>
      <c r="EN151" s="122"/>
      <c r="EO151" s="141"/>
      <c r="EP151" s="141"/>
      <c r="EQ151" s="141"/>
      <c r="ER151" s="141"/>
      <c r="ES151" s="141"/>
      <c r="ET151" s="141"/>
      <c r="EU151" s="141"/>
      <c r="EV151" s="117"/>
      <c r="EW151" s="117"/>
      <c r="EX151" s="117"/>
      <c r="EY151" s="117"/>
      <c r="EZ151" s="117"/>
      <c r="FA151" s="117"/>
      <c r="FB151" s="117"/>
      <c r="FC151" s="117"/>
      <c r="FD151" s="117"/>
      <c r="FE151" s="117"/>
      <c r="FF151" s="117"/>
      <c r="FG151" s="133"/>
      <c r="FH151" s="133"/>
      <c r="FI151" s="117"/>
      <c r="FJ151" s="142"/>
      <c r="FK151" s="142"/>
      <c r="FL151" s="143">
        <v>243354</v>
      </c>
      <c r="FM151" s="143">
        <v>243354</v>
      </c>
      <c r="FN151" s="139" t="s">
        <v>708</v>
      </c>
      <c r="FO151" s="142"/>
      <c r="FP151" s="142"/>
      <c r="FQ151" s="143">
        <v>243354</v>
      </c>
      <c r="FR151" s="143">
        <v>243354</v>
      </c>
      <c r="FS151" s="139" t="s">
        <v>708</v>
      </c>
    </row>
    <row r="152" spans="1:175" ht="20.100000000000001" customHeight="1" x14ac:dyDescent="0.5">
      <c r="A152" s="109">
        <v>151</v>
      </c>
      <c r="B152" s="109" t="s">
        <v>674</v>
      </c>
      <c r="C152" s="109">
        <v>151</v>
      </c>
      <c r="D152" s="110" t="s">
        <v>675</v>
      </c>
      <c r="E152" s="110" t="s">
        <v>676</v>
      </c>
      <c r="F152" s="110" t="s">
        <v>1561</v>
      </c>
      <c r="G152" s="111" t="s">
        <v>179</v>
      </c>
      <c r="H152" s="110" t="s">
        <v>2053</v>
      </c>
      <c r="I152" s="110" t="s">
        <v>2053</v>
      </c>
      <c r="J152" s="110"/>
      <c r="K152" s="111" t="s">
        <v>2054</v>
      </c>
      <c r="L152" s="111" t="s">
        <v>1959</v>
      </c>
      <c r="M152" s="111"/>
      <c r="N152" s="111" t="s">
        <v>1565</v>
      </c>
      <c r="O152" s="111" t="s">
        <v>2055</v>
      </c>
      <c r="P152" s="113">
        <v>15.6672668336881</v>
      </c>
      <c r="Q152" s="113">
        <v>99.44747320127</v>
      </c>
      <c r="R152" s="114" t="s">
        <v>2056</v>
      </c>
      <c r="S152" s="114" t="s">
        <v>2057</v>
      </c>
      <c r="T152" s="115"/>
      <c r="U152" s="115"/>
      <c r="V152" s="115"/>
      <c r="W152" s="115" t="s">
        <v>2058</v>
      </c>
      <c r="X152" s="115"/>
      <c r="Y152" s="115"/>
      <c r="Z152" s="181"/>
      <c r="AA152" s="181"/>
      <c r="AB152" s="115"/>
      <c r="AC152" s="211"/>
      <c r="AD152" s="166" t="s">
        <v>1948</v>
      </c>
      <c r="AE152" s="166" t="s">
        <v>1949</v>
      </c>
      <c r="AF152" s="117" t="s">
        <v>690</v>
      </c>
      <c r="AG152" s="132">
        <v>44972</v>
      </c>
      <c r="AH152" s="168" t="s">
        <v>691</v>
      </c>
      <c r="AI152" s="118" t="s">
        <v>692</v>
      </c>
      <c r="AJ152" s="145">
        <v>6</v>
      </c>
      <c r="AK152" s="146">
        <v>12</v>
      </c>
      <c r="AL152" s="146">
        <v>2.2000000000000002</v>
      </c>
      <c r="AM152" s="146">
        <f>AJ152*AK152</f>
        <v>72</v>
      </c>
      <c r="AN152" s="147">
        <v>1</v>
      </c>
      <c r="AO152" s="147">
        <v>1</v>
      </c>
      <c r="AP152" s="240"/>
      <c r="AQ152" s="330"/>
      <c r="AR152" s="147">
        <v>3</v>
      </c>
      <c r="AS152" s="147"/>
      <c r="AT152" s="138">
        <v>44973</v>
      </c>
      <c r="AU152" s="148" t="s">
        <v>2004</v>
      </c>
      <c r="AV152" s="234" t="s">
        <v>696</v>
      </c>
      <c r="AW152" s="150"/>
      <c r="AX152" s="147"/>
      <c r="AY152" s="147"/>
      <c r="AZ152" s="147"/>
      <c r="BA152" s="147" t="s">
        <v>697</v>
      </c>
      <c r="BB152" s="147"/>
      <c r="BC152" s="147"/>
      <c r="BD152" s="235" t="s">
        <v>698</v>
      </c>
      <c r="BE152" s="150"/>
      <c r="BF152" s="150"/>
      <c r="BG152" s="237" t="s">
        <v>699</v>
      </c>
      <c r="BH152" s="237" t="s">
        <v>700</v>
      </c>
      <c r="BI152" s="237" t="s">
        <v>701</v>
      </c>
      <c r="BJ152" s="152"/>
      <c r="BK152" s="152"/>
      <c r="BL152" s="153"/>
      <c r="BM152" s="154"/>
      <c r="BN152" s="111" t="s">
        <v>2059</v>
      </c>
      <c r="BO152" s="131" t="s">
        <v>2055</v>
      </c>
      <c r="BP152" s="131" t="s">
        <v>703</v>
      </c>
      <c r="BQ152" s="116" t="s">
        <v>704</v>
      </c>
      <c r="BR152" s="116" t="s">
        <v>1143</v>
      </c>
      <c r="BS152" s="132">
        <v>44972</v>
      </c>
      <c r="BT152" s="133">
        <v>100</v>
      </c>
      <c r="BU152" s="132">
        <v>44972</v>
      </c>
      <c r="BV152" s="132"/>
      <c r="BW152" s="132"/>
      <c r="BX152" s="134"/>
      <c r="BY152" s="134"/>
      <c r="BZ152" s="134"/>
      <c r="CA152" s="132"/>
      <c r="CB152" s="135"/>
      <c r="CC152" s="132"/>
      <c r="CD152" s="132"/>
      <c r="CE152" s="136"/>
      <c r="CF152" s="136"/>
      <c r="CG152" s="136"/>
      <c r="CH152" s="135"/>
      <c r="CI152" s="129" t="s">
        <v>701</v>
      </c>
      <c r="CJ152" s="132"/>
      <c r="CK152" s="132"/>
      <c r="CL152" s="132"/>
      <c r="CM152" s="132"/>
      <c r="CN152" s="133"/>
      <c r="CO152" s="117"/>
      <c r="CP152" s="117"/>
      <c r="CQ152" s="137" t="s">
        <v>706</v>
      </c>
      <c r="CR152" s="132"/>
      <c r="CS152" s="117"/>
      <c r="CT152" s="132"/>
      <c r="CU152" s="133"/>
      <c r="CV152" s="137" t="s">
        <v>4382</v>
      </c>
      <c r="CW152" s="117"/>
      <c r="CX152" s="147"/>
      <c r="CY152" s="147"/>
      <c r="CZ152" s="117">
        <v>45038</v>
      </c>
      <c r="DA152" s="117">
        <v>45038</v>
      </c>
      <c r="DB152" s="117"/>
      <c r="DC152" s="117">
        <v>45038</v>
      </c>
      <c r="DD152" s="133">
        <v>100</v>
      </c>
      <c r="DE152" s="117">
        <v>45038</v>
      </c>
      <c r="DF152" s="138"/>
      <c r="DG152" s="138">
        <v>45023</v>
      </c>
      <c r="DH152" s="139" t="s">
        <v>4387</v>
      </c>
      <c r="DI152" s="117">
        <v>45041</v>
      </c>
      <c r="DJ152" s="117">
        <v>45041</v>
      </c>
      <c r="DK152" s="117">
        <v>45041</v>
      </c>
      <c r="DL152" s="117">
        <v>45041</v>
      </c>
      <c r="DM152" s="117"/>
      <c r="DN152" s="117"/>
      <c r="DO152" s="117"/>
      <c r="DP152" s="117"/>
      <c r="DQ152" s="140"/>
      <c r="DR152" s="117"/>
      <c r="DS152" s="117"/>
      <c r="DT152" s="117"/>
      <c r="DU152" s="117"/>
      <c r="DV152" s="117"/>
      <c r="DW152" s="117"/>
      <c r="DX152" s="133"/>
      <c r="DY152" s="117"/>
      <c r="DZ152" s="117"/>
      <c r="EA152" s="117"/>
      <c r="EB152" s="117"/>
      <c r="EC152" s="117"/>
      <c r="ED152" s="117"/>
      <c r="EE152" s="116"/>
      <c r="EF152" s="117"/>
      <c r="EG152" s="117"/>
      <c r="EH152" s="117"/>
      <c r="EI152" s="117"/>
      <c r="EJ152" s="117"/>
      <c r="EK152" s="117"/>
      <c r="EL152" s="133"/>
      <c r="EM152" s="117"/>
      <c r="EN152" s="122"/>
      <c r="EO152" s="141"/>
      <c r="EP152" s="141"/>
      <c r="EQ152" s="141"/>
      <c r="ER152" s="141"/>
      <c r="ES152" s="141"/>
      <c r="ET152" s="141"/>
      <c r="EU152" s="141"/>
      <c r="EV152" s="117"/>
      <c r="EW152" s="117"/>
      <c r="EX152" s="117"/>
      <c r="EY152" s="117"/>
      <c r="EZ152" s="117"/>
      <c r="FA152" s="117"/>
      <c r="FB152" s="117"/>
      <c r="FC152" s="117"/>
      <c r="FD152" s="117"/>
      <c r="FE152" s="117"/>
      <c r="FF152" s="117"/>
      <c r="FG152" s="133"/>
      <c r="FH152" s="133"/>
      <c r="FI152" s="117"/>
      <c r="FJ152" s="142"/>
      <c r="FK152" s="142"/>
      <c r="FL152" s="143"/>
      <c r="FM152" s="143"/>
      <c r="FN152" s="139"/>
      <c r="FO152" s="142"/>
      <c r="FP152" s="142"/>
      <c r="FQ152" s="143"/>
      <c r="FR152" s="143"/>
      <c r="FS152" s="139"/>
    </row>
    <row r="153" spans="1:175" ht="20.100000000000001" customHeight="1" x14ac:dyDescent="0.5">
      <c r="A153" s="109">
        <v>152</v>
      </c>
      <c r="B153" s="109" t="s">
        <v>674</v>
      </c>
      <c r="C153" s="109">
        <v>152</v>
      </c>
      <c r="D153" s="110" t="s">
        <v>675</v>
      </c>
      <c r="E153" s="110" t="s">
        <v>676</v>
      </c>
      <c r="F153" s="110" t="s">
        <v>1561</v>
      </c>
      <c r="G153" s="111" t="s">
        <v>179</v>
      </c>
      <c r="H153" s="110" t="s">
        <v>1957</v>
      </c>
      <c r="I153" s="110" t="s">
        <v>2060</v>
      </c>
      <c r="J153" s="110"/>
      <c r="K153" s="111" t="s">
        <v>2061</v>
      </c>
      <c r="L153" s="111" t="s">
        <v>1959</v>
      </c>
      <c r="M153" s="111"/>
      <c r="N153" s="111" t="s">
        <v>1565</v>
      </c>
      <c r="O153" s="111" t="s">
        <v>2063</v>
      </c>
      <c r="P153" s="113">
        <v>15.988498851461699</v>
      </c>
      <c r="Q153" s="113">
        <v>100.08435945487</v>
      </c>
      <c r="R153" s="114" t="s">
        <v>2064</v>
      </c>
      <c r="S153" s="114" t="s">
        <v>2065</v>
      </c>
      <c r="T153" s="115" t="s">
        <v>2066</v>
      </c>
      <c r="U153" s="115" t="s">
        <v>2067</v>
      </c>
      <c r="V153" s="115"/>
      <c r="W153" s="115" t="s">
        <v>2068</v>
      </c>
      <c r="X153" s="115"/>
      <c r="Y153" s="115"/>
      <c r="Z153" s="181"/>
      <c r="AA153" s="181"/>
      <c r="AB153" s="115"/>
      <c r="AC153" s="211"/>
      <c r="AD153" s="166" t="s">
        <v>1948</v>
      </c>
      <c r="AE153" s="166" t="s">
        <v>1949</v>
      </c>
      <c r="AF153" s="117" t="s">
        <v>690</v>
      </c>
      <c r="AG153" s="132">
        <v>44966</v>
      </c>
      <c r="AH153" s="168" t="s">
        <v>691</v>
      </c>
      <c r="AI153" s="118" t="s">
        <v>692</v>
      </c>
      <c r="AJ153" s="145">
        <v>6</v>
      </c>
      <c r="AK153" s="146">
        <v>8</v>
      </c>
      <c r="AL153" s="146">
        <v>3</v>
      </c>
      <c r="AM153" s="146">
        <f>AJ153*AK153</f>
        <v>48</v>
      </c>
      <c r="AN153" s="147">
        <v>1</v>
      </c>
      <c r="AO153" s="147">
        <v>1</v>
      </c>
      <c r="AP153" s="240" t="s">
        <v>2069</v>
      </c>
      <c r="AQ153" s="147" t="s">
        <v>752</v>
      </c>
      <c r="AR153" s="147">
        <v>3</v>
      </c>
      <c r="AS153" s="147"/>
      <c r="AT153" s="138">
        <v>44970</v>
      </c>
      <c r="AU153" s="294" t="s">
        <v>1572</v>
      </c>
      <c r="AV153" s="234" t="s">
        <v>696</v>
      </c>
      <c r="AW153" s="150"/>
      <c r="AX153" s="147"/>
      <c r="AY153" s="147"/>
      <c r="AZ153" s="147"/>
      <c r="BA153" s="147" t="s">
        <v>697</v>
      </c>
      <c r="BB153" s="147"/>
      <c r="BC153" s="147"/>
      <c r="BD153" s="235" t="s">
        <v>698</v>
      </c>
      <c r="BE153" s="150"/>
      <c r="BF153" s="150"/>
      <c r="BG153" s="237" t="s">
        <v>699</v>
      </c>
      <c r="BH153" s="237" t="s">
        <v>700</v>
      </c>
      <c r="BI153" s="237" t="s">
        <v>701</v>
      </c>
      <c r="BJ153" s="152"/>
      <c r="BK153" s="152"/>
      <c r="BL153" s="153"/>
      <c r="BM153" s="154"/>
      <c r="BN153" s="111" t="s">
        <v>2070</v>
      </c>
      <c r="BO153" s="131" t="s">
        <v>2062</v>
      </c>
      <c r="BP153" s="131" t="s">
        <v>703</v>
      </c>
      <c r="BQ153" s="116" t="s">
        <v>704</v>
      </c>
      <c r="BR153" s="314" t="s">
        <v>1143</v>
      </c>
      <c r="BS153" s="132">
        <v>44966</v>
      </c>
      <c r="BT153" s="133">
        <v>100</v>
      </c>
      <c r="BU153" s="132">
        <v>44966</v>
      </c>
      <c r="BV153" s="132"/>
      <c r="BW153" s="132"/>
      <c r="BX153" s="134"/>
      <c r="BY153" s="134"/>
      <c r="BZ153" s="134"/>
      <c r="CA153" s="132"/>
      <c r="CB153" s="135"/>
      <c r="CC153" s="132"/>
      <c r="CD153" s="132"/>
      <c r="CE153" s="136"/>
      <c r="CF153" s="136"/>
      <c r="CG153" s="136"/>
      <c r="CH153" s="135"/>
      <c r="CI153" s="129" t="s">
        <v>701</v>
      </c>
      <c r="CJ153" s="117">
        <v>45010</v>
      </c>
      <c r="CK153" s="117">
        <v>45010</v>
      </c>
      <c r="CL153" s="117"/>
      <c r="CM153" s="117">
        <v>45010</v>
      </c>
      <c r="CN153" s="133">
        <v>100</v>
      </c>
      <c r="CO153" s="117">
        <v>45010</v>
      </c>
      <c r="CP153" s="117"/>
      <c r="CQ153" s="117">
        <v>45043</v>
      </c>
      <c r="CR153" s="117">
        <v>45043</v>
      </c>
      <c r="CS153" s="117"/>
      <c r="CT153" s="117">
        <v>45043</v>
      </c>
      <c r="CU153" s="133">
        <v>100</v>
      </c>
      <c r="CV153" s="117">
        <v>45043</v>
      </c>
      <c r="CW153" s="117"/>
      <c r="CX153" s="147"/>
      <c r="CY153" s="147"/>
      <c r="CZ153" s="117">
        <v>45010</v>
      </c>
      <c r="DA153" s="117">
        <v>45010</v>
      </c>
      <c r="DB153" s="117"/>
      <c r="DC153" s="117">
        <v>45010</v>
      </c>
      <c r="DD153" s="133">
        <v>100</v>
      </c>
      <c r="DE153" s="117">
        <v>45010</v>
      </c>
      <c r="DF153" s="138"/>
      <c r="DG153" s="138">
        <v>45019</v>
      </c>
      <c r="DH153" s="139" t="s">
        <v>4413</v>
      </c>
      <c r="DI153" s="117">
        <v>45036</v>
      </c>
      <c r="DJ153" s="117">
        <v>45036</v>
      </c>
      <c r="DK153" s="117">
        <v>45036</v>
      </c>
      <c r="DL153" s="117">
        <v>45036</v>
      </c>
      <c r="DM153" s="117"/>
      <c r="DN153" s="117"/>
      <c r="DO153" s="117"/>
      <c r="DP153" s="117"/>
      <c r="DQ153" s="140"/>
      <c r="DR153" s="117"/>
      <c r="DS153" s="117"/>
      <c r="DT153" s="117"/>
      <c r="DU153" s="117"/>
      <c r="DV153" s="117"/>
      <c r="DW153" s="117"/>
      <c r="DX153" s="133"/>
      <c r="DY153" s="117"/>
      <c r="DZ153" s="117"/>
      <c r="EA153" s="117">
        <v>45043</v>
      </c>
      <c r="EB153" s="117">
        <v>45043</v>
      </c>
      <c r="EC153" s="117"/>
      <c r="ED153" s="117">
        <v>45043</v>
      </c>
      <c r="EE153" s="116">
        <v>100</v>
      </c>
      <c r="EF153" s="117">
        <v>45043</v>
      </c>
      <c r="EG153" s="117" t="s">
        <v>4465</v>
      </c>
      <c r="EH153" s="117">
        <v>45051</v>
      </c>
      <c r="EI153" s="117">
        <v>45051</v>
      </c>
      <c r="EJ153" s="117"/>
      <c r="EK153" s="117">
        <v>45051</v>
      </c>
      <c r="EL153" s="133">
        <v>100</v>
      </c>
      <c r="EM153" s="117">
        <v>45051</v>
      </c>
      <c r="EN153" s="122" t="s">
        <v>4388</v>
      </c>
      <c r="EO153" s="141"/>
      <c r="EP153" s="141"/>
      <c r="EQ153" s="141"/>
      <c r="ER153" s="141"/>
      <c r="ES153" s="141"/>
      <c r="ET153" s="141"/>
      <c r="EU153" s="141"/>
      <c r="EV153" s="117"/>
      <c r="EW153" s="117"/>
      <c r="EX153" s="117"/>
      <c r="EY153" s="117"/>
      <c r="EZ153" s="117"/>
      <c r="FA153" s="117"/>
      <c r="FB153" s="117"/>
      <c r="FC153" s="117"/>
      <c r="FD153" s="117"/>
      <c r="FE153" s="117"/>
      <c r="FF153" s="117"/>
      <c r="FG153" s="133"/>
      <c r="FH153" s="133"/>
      <c r="FI153" s="117"/>
      <c r="FJ153" s="142"/>
      <c r="FK153" s="142"/>
      <c r="FL153" s="143"/>
      <c r="FM153" s="143"/>
      <c r="FN153" s="139"/>
      <c r="FO153" s="142"/>
      <c r="FP153" s="142"/>
      <c r="FQ153" s="143"/>
      <c r="FR153" s="143"/>
      <c r="FS153" s="139"/>
    </row>
    <row r="154" spans="1:175" ht="20.100000000000001" customHeight="1" x14ac:dyDescent="0.5">
      <c r="A154" s="109">
        <v>153</v>
      </c>
      <c r="B154" s="109" t="s">
        <v>674</v>
      </c>
      <c r="C154" s="109">
        <v>153</v>
      </c>
      <c r="D154" s="110" t="s">
        <v>675</v>
      </c>
      <c r="E154" s="110" t="s">
        <v>676</v>
      </c>
      <c r="F154" s="110" t="s">
        <v>1561</v>
      </c>
      <c r="G154" s="111" t="s">
        <v>179</v>
      </c>
      <c r="H154" s="110" t="s">
        <v>2071</v>
      </c>
      <c r="I154" s="110" t="s">
        <v>2072</v>
      </c>
      <c r="J154" s="110"/>
      <c r="K154" s="111" t="s">
        <v>2073</v>
      </c>
      <c r="L154" s="111" t="s">
        <v>2024</v>
      </c>
      <c r="M154" s="111"/>
      <c r="N154" s="111" t="s">
        <v>1565</v>
      </c>
      <c r="O154" s="111" t="s">
        <v>2075</v>
      </c>
      <c r="P154" s="113">
        <v>15.880757080545701</v>
      </c>
      <c r="Q154" s="113">
        <v>100.056944557338</v>
      </c>
      <c r="R154" s="114" t="s">
        <v>2076</v>
      </c>
      <c r="S154" s="114" t="s">
        <v>2077</v>
      </c>
      <c r="T154" s="115" t="s">
        <v>2078</v>
      </c>
      <c r="U154" s="115" t="s">
        <v>2079</v>
      </c>
      <c r="V154" s="115"/>
      <c r="W154" s="115" t="s">
        <v>2080</v>
      </c>
      <c r="X154" s="115"/>
      <c r="Y154" s="115"/>
      <c r="Z154" s="181"/>
      <c r="AA154" s="181"/>
      <c r="AB154" s="115"/>
      <c r="AC154" s="211"/>
      <c r="AD154" s="166" t="s">
        <v>1948</v>
      </c>
      <c r="AE154" s="166" t="s">
        <v>1949</v>
      </c>
      <c r="AF154" s="117" t="s">
        <v>690</v>
      </c>
      <c r="AG154" s="132">
        <v>44966</v>
      </c>
      <c r="AH154" s="168" t="s">
        <v>691</v>
      </c>
      <c r="AI154" s="118" t="s">
        <v>692</v>
      </c>
      <c r="AJ154" s="145">
        <v>8</v>
      </c>
      <c r="AK154" s="146">
        <v>10</v>
      </c>
      <c r="AL154" s="146">
        <v>3.5</v>
      </c>
      <c r="AM154" s="146">
        <f>AJ154*AK154</f>
        <v>80</v>
      </c>
      <c r="AN154" s="147">
        <v>1</v>
      </c>
      <c r="AO154" s="147">
        <v>1</v>
      </c>
      <c r="AP154" s="240" t="s">
        <v>2081</v>
      </c>
      <c r="AQ154" s="147" t="s">
        <v>848</v>
      </c>
      <c r="AR154" s="147">
        <v>3</v>
      </c>
      <c r="AS154" s="147"/>
      <c r="AT154" s="138">
        <v>44970</v>
      </c>
      <c r="AU154" s="142"/>
      <c r="AV154" s="149" t="s">
        <v>2082</v>
      </c>
      <c r="AW154" s="235" t="s">
        <v>2083</v>
      </c>
      <c r="AX154" s="147"/>
      <c r="AY154" s="147" t="s">
        <v>2084</v>
      </c>
      <c r="AZ154" s="147"/>
      <c r="BA154" s="147"/>
      <c r="BB154" s="147"/>
      <c r="BC154" s="147"/>
      <c r="BD154" s="235" t="s">
        <v>698</v>
      </c>
      <c r="BE154" s="150"/>
      <c r="BF154" s="150"/>
      <c r="BG154" s="237" t="s">
        <v>699</v>
      </c>
      <c r="BH154" s="237" t="s">
        <v>700</v>
      </c>
      <c r="BI154" s="237" t="s">
        <v>701</v>
      </c>
      <c r="BJ154" s="152"/>
      <c r="BK154" s="152"/>
      <c r="BL154" s="153"/>
      <c r="BM154" s="154"/>
      <c r="BN154" s="111" t="s">
        <v>2074</v>
      </c>
      <c r="BO154" s="130" t="s">
        <v>2074</v>
      </c>
      <c r="BP154" s="130"/>
      <c r="BQ154" s="116" t="s">
        <v>704</v>
      </c>
      <c r="BR154" s="116" t="s">
        <v>1143</v>
      </c>
      <c r="BS154" s="132">
        <v>44966</v>
      </c>
      <c r="BT154" s="133">
        <v>100</v>
      </c>
      <c r="BU154" s="132">
        <v>44966</v>
      </c>
      <c r="BV154" s="132"/>
      <c r="BW154" s="132"/>
      <c r="BX154" s="134"/>
      <c r="BY154" s="134"/>
      <c r="BZ154" s="134"/>
      <c r="CA154" s="132"/>
      <c r="CB154" s="135"/>
      <c r="CC154" s="132"/>
      <c r="CD154" s="132"/>
      <c r="CE154" s="136"/>
      <c r="CF154" s="136"/>
      <c r="CG154" s="136"/>
      <c r="CH154" s="135"/>
      <c r="CI154" s="129" t="s">
        <v>701</v>
      </c>
      <c r="CJ154" s="117">
        <v>45023</v>
      </c>
      <c r="CK154" s="117">
        <v>45023</v>
      </c>
      <c r="CL154" s="117"/>
      <c r="CM154" s="117">
        <v>45023</v>
      </c>
      <c r="CN154" s="133">
        <v>100</v>
      </c>
      <c r="CO154" s="117">
        <v>45023</v>
      </c>
      <c r="CP154" s="117"/>
      <c r="CQ154" s="117">
        <v>45041</v>
      </c>
      <c r="CR154" s="117">
        <v>45041</v>
      </c>
      <c r="CS154" s="117"/>
      <c r="CT154" s="117">
        <v>45041</v>
      </c>
      <c r="CU154" s="133">
        <v>100</v>
      </c>
      <c r="CV154" s="117">
        <v>45041</v>
      </c>
      <c r="CW154" s="117"/>
      <c r="CX154" s="147"/>
      <c r="CY154" s="147" t="s">
        <v>2084</v>
      </c>
      <c r="CZ154" s="117">
        <v>45023</v>
      </c>
      <c r="DA154" s="117">
        <v>45023</v>
      </c>
      <c r="DB154" s="117"/>
      <c r="DC154" s="117">
        <v>45023</v>
      </c>
      <c r="DD154" s="133">
        <v>100</v>
      </c>
      <c r="DE154" s="117">
        <v>45023</v>
      </c>
      <c r="DF154" s="138"/>
      <c r="DG154" s="138">
        <v>45023</v>
      </c>
      <c r="DH154" s="139" t="s">
        <v>4387</v>
      </c>
      <c r="DI154" s="117">
        <v>45043</v>
      </c>
      <c r="DJ154" s="117">
        <v>45043</v>
      </c>
      <c r="DK154" s="117">
        <v>45043</v>
      </c>
      <c r="DL154" s="117">
        <v>45043</v>
      </c>
      <c r="DM154" s="117"/>
      <c r="DN154" s="117"/>
      <c r="DO154" s="117"/>
      <c r="DP154" s="117"/>
      <c r="DQ154" s="140"/>
      <c r="DR154" s="117"/>
      <c r="DS154" s="117"/>
      <c r="DT154" s="117">
        <v>45050</v>
      </c>
      <c r="DU154" s="117">
        <v>45050</v>
      </c>
      <c r="DV154" s="117"/>
      <c r="DW154" s="117">
        <v>45050</v>
      </c>
      <c r="DX154" s="133">
        <v>100</v>
      </c>
      <c r="DY154" s="117">
        <v>45050</v>
      </c>
      <c r="DZ154" s="117"/>
      <c r="EA154" s="117"/>
      <c r="EB154" s="117"/>
      <c r="EC154" s="117"/>
      <c r="ED154" s="117"/>
      <c r="EE154" s="116"/>
      <c r="EF154" s="117"/>
      <c r="EG154" s="117"/>
      <c r="EH154" s="117">
        <v>45051</v>
      </c>
      <c r="EI154" s="117">
        <v>45051</v>
      </c>
      <c r="EJ154" s="117">
        <v>45051</v>
      </c>
      <c r="EK154" s="117">
        <v>45052</v>
      </c>
      <c r="EL154" s="116">
        <v>60</v>
      </c>
      <c r="EM154" s="117"/>
      <c r="EN154" s="122" t="s">
        <v>4484</v>
      </c>
      <c r="EO154" s="141"/>
      <c r="EP154" s="141"/>
      <c r="EQ154" s="141"/>
      <c r="ER154" s="141"/>
      <c r="ES154" s="141"/>
      <c r="ET154" s="141"/>
      <c r="EU154" s="141"/>
      <c r="EV154" s="117"/>
      <c r="EW154" s="117"/>
      <c r="EX154" s="117"/>
      <c r="EY154" s="117"/>
      <c r="EZ154" s="117"/>
      <c r="FA154" s="117"/>
      <c r="FB154" s="117"/>
      <c r="FC154" s="117"/>
      <c r="FD154" s="117"/>
      <c r="FE154" s="117"/>
      <c r="FF154" s="117"/>
      <c r="FG154" s="133"/>
      <c r="FH154" s="133"/>
      <c r="FI154" s="117"/>
      <c r="FJ154" s="142"/>
      <c r="FK154" s="142"/>
      <c r="FL154" s="143">
        <v>243354</v>
      </c>
      <c r="FM154" s="143">
        <v>243354</v>
      </c>
      <c r="FN154" s="139" t="s">
        <v>708</v>
      </c>
      <c r="FO154" s="142"/>
      <c r="FP154" s="142"/>
      <c r="FQ154" s="143">
        <v>243354</v>
      </c>
      <c r="FR154" s="143">
        <v>243354</v>
      </c>
      <c r="FS154" s="139" t="s">
        <v>708</v>
      </c>
    </row>
    <row r="155" spans="1:175" ht="20.100000000000001" customHeight="1" x14ac:dyDescent="0.5">
      <c r="A155" s="109">
        <v>154</v>
      </c>
      <c r="B155" s="109" t="s">
        <v>674</v>
      </c>
      <c r="C155" s="109">
        <v>154</v>
      </c>
      <c r="D155" s="110" t="s">
        <v>675</v>
      </c>
      <c r="E155" s="110" t="s">
        <v>676</v>
      </c>
      <c r="F155" s="110" t="s">
        <v>677</v>
      </c>
      <c r="G155" s="111" t="s">
        <v>209</v>
      </c>
      <c r="H155" s="110" t="s">
        <v>2085</v>
      </c>
      <c r="I155" s="110" t="s">
        <v>2086</v>
      </c>
      <c r="J155" s="331"/>
      <c r="K155" s="324" t="s">
        <v>2087</v>
      </c>
      <c r="L155" s="111"/>
      <c r="M155" s="111" t="s">
        <v>1003</v>
      </c>
      <c r="N155" s="111" t="s">
        <v>682</v>
      </c>
      <c r="O155" s="112" t="s">
        <v>2088</v>
      </c>
      <c r="P155" s="113">
        <v>13.8971245231641</v>
      </c>
      <c r="Q155" s="113">
        <v>100.477916837365</v>
      </c>
      <c r="R155" s="114" t="s">
        <v>2089</v>
      </c>
      <c r="S155" s="114" t="s">
        <v>2090</v>
      </c>
      <c r="T155" s="115" t="s">
        <v>2091</v>
      </c>
      <c r="U155" s="166" t="s">
        <v>2092</v>
      </c>
      <c r="V155" s="166"/>
      <c r="W155" s="167" t="s">
        <v>2093</v>
      </c>
      <c r="X155" s="167"/>
      <c r="Y155" s="115"/>
      <c r="Z155" s="181"/>
      <c r="AA155" s="181"/>
      <c r="AB155" s="167"/>
      <c r="AC155" s="211"/>
      <c r="AD155" s="167" t="s">
        <v>762</v>
      </c>
      <c r="AE155" s="167" t="s">
        <v>763</v>
      </c>
      <c r="AF155" s="117" t="s">
        <v>690</v>
      </c>
      <c r="AG155" s="132">
        <v>44963</v>
      </c>
      <c r="AH155" s="118" t="s">
        <v>691</v>
      </c>
      <c r="AI155" s="118" t="s">
        <v>692</v>
      </c>
      <c r="AJ155" s="145">
        <v>7</v>
      </c>
      <c r="AK155" s="146">
        <v>8.1999999999999993</v>
      </c>
      <c r="AL155" s="146">
        <v>2.9</v>
      </c>
      <c r="AM155" s="146">
        <v>57.4</v>
      </c>
      <c r="AN155" s="147">
        <v>1</v>
      </c>
      <c r="AO155" s="147">
        <v>5</v>
      </c>
      <c r="AP155" s="240"/>
      <c r="AQ155" s="147" t="s">
        <v>2094</v>
      </c>
      <c r="AR155" s="147">
        <v>3</v>
      </c>
      <c r="AS155" s="147"/>
      <c r="AT155" s="138">
        <v>44964</v>
      </c>
      <c r="AU155" s="294" t="s">
        <v>2095</v>
      </c>
      <c r="AV155" s="234" t="s">
        <v>696</v>
      </c>
      <c r="AW155" s="235"/>
      <c r="AX155" s="236"/>
      <c r="AY155" s="236"/>
      <c r="AZ155" s="236" t="s">
        <v>1816</v>
      </c>
      <c r="BA155" s="236"/>
      <c r="BB155" s="236"/>
      <c r="BC155" s="236" t="s">
        <v>697</v>
      </c>
      <c r="BD155" s="235" t="s">
        <v>698</v>
      </c>
      <c r="BE155" s="235"/>
      <c r="BF155" s="235"/>
      <c r="BG155" s="237" t="s">
        <v>699</v>
      </c>
      <c r="BH155" s="237" t="s">
        <v>700</v>
      </c>
      <c r="BI155" s="237" t="s">
        <v>701</v>
      </c>
      <c r="BJ155" s="238"/>
      <c r="BK155" s="238"/>
      <c r="BL155" s="170" t="s">
        <v>1825</v>
      </c>
      <c r="BM155" s="154"/>
      <c r="BN155" s="111" t="s">
        <v>2088</v>
      </c>
      <c r="BO155" s="130" t="s">
        <v>2088</v>
      </c>
      <c r="BP155" s="130"/>
      <c r="BQ155" s="116" t="s">
        <v>704</v>
      </c>
      <c r="BR155" s="116" t="s">
        <v>705</v>
      </c>
      <c r="BS155" s="132">
        <v>44963</v>
      </c>
      <c r="BT155" s="133">
        <v>100</v>
      </c>
      <c r="BU155" s="132">
        <v>44963</v>
      </c>
      <c r="BV155" s="132"/>
      <c r="BW155" s="132"/>
      <c r="BX155" s="134"/>
      <c r="BY155" s="134"/>
      <c r="BZ155" s="134"/>
      <c r="CA155" s="132"/>
      <c r="CB155" s="135"/>
      <c r="CC155" s="132"/>
      <c r="CD155" s="132"/>
      <c r="CE155" s="136"/>
      <c r="CF155" s="136"/>
      <c r="CG155" s="136"/>
      <c r="CH155" s="135"/>
      <c r="CI155" s="129" t="s">
        <v>701</v>
      </c>
      <c r="CJ155" s="117">
        <v>45001</v>
      </c>
      <c r="CK155" s="117">
        <v>45001</v>
      </c>
      <c r="CL155" s="132"/>
      <c r="CM155" s="117">
        <v>45001</v>
      </c>
      <c r="CN155" s="133">
        <v>100</v>
      </c>
      <c r="CO155" s="117">
        <v>45001</v>
      </c>
      <c r="CP155" s="117"/>
      <c r="CQ155" s="137" t="s">
        <v>706</v>
      </c>
      <c r="CR155" s="132"/>
      <c r="CS155" s="117"/>
      <c r="CT155" s="132"/>
      <c r="CU155" s="133"/>
      <c r="CV155" s="137" t="s">
        <v>4382</v>
      </c>
      <c r="CW155" s="117"/>
      <c r="CX155" s="236"/>
      <c r="CY155" s="236"/>
      <c r="CZ155" s="117">
        <v>45000</v>
      </c>
      <c r="DA155" s="117">
        <v>45002</v>
      </c>
      <c r="DB155" s="117"/>
      <c r="DC155" s="117">
        <v>45003</v>
      </c>
      <c r="DD155" s="133">
        <v>100</v>
      </c>
      <c r="DE155" s="117">
        <v>45021</v>
      </c>
      <c r="DF155" s="138"/>
      <c r="DG155" s="138">
        <v>45012</v>
      </c>
      <c r="DH155" s="139" t="s">
        <v>4383</v>
      </c>
      <c r="DI155" s="117">
        <v>45042</v>
      </c>
      <c r="DJ155" s="117">
        <v>45042</v>
      </c>
      <c r="DK155" s="117">
        <v>45042</v>
      </c>
      <c r="DL155" s="117">
        <v>45042</v>
      </c>
      <c r="DM155" s="117"/>
      <c r="DN155" s="117"/>
      <c r="DO155" s="117"/>
      <c r="DP155" s="117"/>
      <c r="DQ155" s="140"/>
      <c r="DR155" s="117"/>
      <c r="DS155" s="117"/>
      <c r="DT155" s="117">
        <v>45026</v>
      </c>
      <c r="DU155" s="117">
        <v>45026</v>
      </c>
      <c r="DV155" s="117"/>
      <c r="DW155" s="117">
        <v>45027</v>
      </c>
      <c r="DX155" s="133">
        <v>100</v>
      </c>
      <c r="DY155" s="117">
        <v>45042</v>
      </c>
      <c r="DZ155" s="117"/>
      <c r="EA155" s="117">
        <v>45033</v>
      </c>
      <c r="EB155" s="117">
        <v>45033</v>
      </c>
      <c r="EC155" s="117"/>
      <c r="ED155" s="117">
        <v>45033</v>
      </c>
      <c r="EE155" s="116">
        <v>100</v>
      </c>
      <c r="EF155" s="117">
        <v>45033</v>
      </c>
      <c r="EG155" s="117" t="s">
        <v>740</v>
      </c>
      <c r="EH155" s="117">
        <v>45033</v>
      </c>
      <c r="EI155" s="117">
        <v>45033</v>
      </c>
      <c r="EJ155" s="117"/>
      <c r="EK155" s="117">
        <v>45033</v>
      </c>
      <c r="EL155" s="116">
        <v>100</v>
      </c>
      <c r="EM155" s="117">
        <v>45033</v>
      </c>
      <c r="EN155" s="122" t="s">
        <v>740</v>
      </c>
      <c r="EO155" s="141"/>
      <c r="EP155" s="141"/>
      <c r="EQ155" s="141"/>
      <c r="ER155" s="141"/>
      <c r="ES155" s="141"/>
      <c r="ET155" s="141"/>
      <c r="EU155" s="141"/>
      <c r="EV155" s="117"/>
      <c r="EW155" s="117"/>
      <c r="EX155" s="117"/>
      <c r="EY155" s="117"/>
      <c r="EZ155" s="117"/>
      <c r="FA155" s="117"/>
      <c r="FB155" s="117"/>
      <c r="FC155" s="117"/>
      <c r="FD155" s="117"/>
      <c r="FE155" s="117"/>
      <c r="FF155" s="117"/>
      <c r="FG155" s="133"/>
      <c r="FH155" s="133"/>
      <c r="FI155" s="117"/>
      <c r="FJ155" s="142"/>
      <c r="FK155" s="142"/>
      <c r="FL155" s="143"/>
      <c r="FM155" s="143"/>
      <c r="FN155" s="139"/>
      <c r="FO155" s="142"/>
      <c r="FP155" s="142"/>
      <c r="FQ155" s="143"/>
      <c r="FR155" s="143"/>
      <c r="FS155" s="139"/>
    </row>
    <row r="156" spans="1:175" ht="20.100000000000001" customHeight="1" x14ac:dyDescent="0.5">
      <c r="A156" s="109">
        <v>155</v>
      </c>
      <c r="B156" s="109" t="s">
        <v>674</v>
      </c>
      <c r="C156" s="109">
        <v>155</v>
      </c>
      <c r="D156" s="110" t="s">
        <v>675</v>
      </c>
      <c r="E156" s="110" t="s">
        <v>676</v>
      </c>
      <c r="F156" s="110" t="s">
        <v>677</v>
      </c>
      <c r="G156" s="111" t="s">
        <v>209</v>
      </c>
      <c r="H156" s="110" t="s">
        <v>1203</v>
      </c>
      <c r="I156" s="110" t="s">
        <v>2096</v>
      </c>
      <c r="J156" s="331"/>
      <c r="K156" s="324" t="s">
        <v>2097</v>
      </c>
      <c r="L156" s="111"/>
      <c r="M156" s="111" t="s">
        <v>2098</v>
      </c>
      <c r="N156" s="111" t="s">
        <v>682</v>
      </c>
      <c r="O156" s="209" t="s">
        <v>2100</v>
      </c>
      <c r="P156" s="113">
        <v>13.894822954631399</v>
      </c>
      <c r="Q156" s="113">
        <v>100.497481136479</v>
      </c>
      <c r="R156" s="114" t="s">
        <v>2101</v>
      </c>
      <c r="S156" s="114" t="s">
        <v>2102</v>
      </c>
      <c r="T156" s="115"/>
      <c r="U156" s="166"/>
      <c r="V156" s="166"/>
      <c r="W156" s="167"/>
      <c r="X156" s="180" t="s">
        <v>2099</v>
      </c>
      <c r="Y156" s="115" t="s">
        <v>4512</v>
      </c>
      <c r="Z156" s="181">
        <v>13.8731570188587</v>
      </c>
      <c r="AA156" s="181">
        <v>100.520033940451</v>
      </c>
      <c r="AB156" s="180" t="s">
        <v>4513</v>
      </c>
      <c r="AC156" s="211" t="s">
        <v>4514</v>
      </c>
      <c r="AD156" s="167" t="s">
        <v>762</v>
      </c>
      <c r="AE156" s="167" t="s">
        <v>763</v>
      </c>
      <c r="AF156" s="117" t="s">
        <v>690</v>
      </c>
      <c r="AG156" s="132">
        <v>44963</v>
      </c>
      <c r="AH156" s="118" t="s">
        <v>691</v>
      </c>
      <c r="AI156" s="118" t="s">
        <v>692</v>
      </c>
      <c r="AJ156" s="145">
        <v>6</v>
      </c>
      <c r="AK156" s="146">
        <v>9</v>
      </c>
      <c r="AL156" s="146">
        <v>2.8</v>
      </c>
      <c r="AM156" s="146">
        <v>54</v>
      </c>
      <c r="AN156" s="147">
        <v>1</v>
      </c>
      <c r="AO156" s="147">
        <v>1</v>
      </c>
      <c r="AP156" s="240"/>
      <c r="AQ156" s="147" t="s">
        <v>848</v>
      </c>
      <c r="AR156" s="147">
        <v>1</v>
      </c>
      <c r="AS156" s="147"/>
      <c r="AT156" s="138">
        <v>44964</v>
      </c>
      <c r="AU156" s="294" t="s">
        <v>2103</v>
      </c>
      <c r="AV156" s="234" t="s">
        <v>696</v>
      </c>
      <c r="AW156" s="235"/>
      <c r="AX156" s="236"/>
      <c r="AY156" s="236"/>
      <c r="AZ156" s="236" t="s">
        <v>1816</v>
      </c>
      <c r="BA156" s="236"/>
      <c r="BB156" s="236"/>
      <c r="BC156" s="236" t="s">
        <v>697</v>
      </c>
      <c r="BD156" s="235"/>
      <c r="BE156" s="235" t="s">
        <v>2104</v>
      </c>
      <c r="BF156" s="158">
        <v>3</v>
      </c>
      <c r="BG156" s="237" t="s">
        <v>699</v>
      </c>
      <c r="BH156" s="321" t="s">
        <v>700</v>
      </c>
      <c r="BI156" s="237" t="s">
        <v>701</v>
      </c>
      <c r="BJ156" s="238"/>
      <c r="BK156" s="238"/>
      <c r="BL156" s="170" t="s">
        <v>1825</v>
      </c>
      <c r="BM156" s="154"/>
      <c r="BN156" s="111" t="s">
        <v>2105</v>
      </c>
      <c r="BO156" s="130" t="s">
        <v>2099</v>
      </c>
      <c r="BP156" s="196" t="s">
        <v>795</v>
      </c>
      <c r="BQ156" s="116" t="s">
        <v>704</v>
      </c>
      <c r="BR156" s="116" t="s">
        <v>705</v>
      </c>
      <c r="BS156" s="132">
        <v>44963</v>
      </c>
      <c r="BT156" s="133">
        <v>100</v>
      </c>
      <c r="BU156" s="132">
        <v>44963</v>
      </c>
      <c r="BV156" s="132"/>
      <c r="BW156" s="132"/>
      <c r="BX156" s="134" t="s">
        <v>616</v>
      </c>
      <c r="BY156" s="134" t="s">
        <v>616</v>
      </c>
      <c r="BZ156" s="134"/>
      <c r="CA156" s="132"/>
      <c r="CB156" s="201" t="s">
        <v>2099</v>
      </c>
      <c r="CC156" s="202" t="s">
        <v>796</v>
      </c>
      <c r="CD156" s="132"/>
      <c r="CE156" s="136"/>
      <c r="CF156" s="136"/>
      <c r="CG156" s="136"/>
      <c r="CH156" s="135"/>
      <c r="CI156" s="129" t="s">
        <v>701</v>
      </c>
      <c r="CJ156" s="132">
        <v>45045</v>
      </c>
      <c r="CK156" s="132">
        <v>45045</v>
      </c>
      <c r="CL156" s="117"/>
      <c r="CM156" s="132">
        <v>45045</v>
      </c>
      <c r="CN156" s="133">
        <v>100</v>
      </c>
      <c r="CO156" s="132">
        <v>45045</v>
      </c>
      <c r="CP156" s="117"/>
      <c r="CQ156" s="132">
        <v>45045</v>
      </c>
      <c r="CR156" s="132">
        <v>45045</v>
      </c>
      <c r="CS156" s="117"/>
      <c r="CT156" s="132">
        <v>45045</v>
      </c>
      <c r="CU156" s="133">
        <v>100</v>
      </c>
      <c r="CV156" s="132">
        <v>45045</v>
      </c>
      <c r="CW156" s="117"/>
      <c r="CX156" s="236"/>
      <c r="CY156" s="236"/>
      <c r="CZ156" s="117">
        <v>45044</v>
      </c>
      <c r="DA156" s="117">
        <v>45044</v>
      </c>
      <c r="DB156" s="117">
        <v>45044</v>
      </c>
      <c r="DC156" s="117">
        <v>45045</v>
      </c>
      <c r="DD156" s="133">
        <v>90</v>
      </c>
      <c r="DE156" s="117"/>
      <c r="DF156" s="138"/>
      <c r="DG156" s="138">
        <v>45051</v>
      </c>
      <c r="DH156" s="139" t="s">
        <v>4401</v>
      </c>
      <c r="DI156" s="117"/>
      <c r="DJ156" s="117"/>
      <c r="DK156" s="117"/>
      <c r="DL156" s="117"/>
      <c r="DM156" s="117"/>
      <c r="DN156" s="117"/>
      <c r="DO156" s="117"/>
      <c r="DP156" s="117"/>
      <c r="DQ156" s="140"/>
      <c r="DR156" s="117"/>
      <c r="DS156" s="117"/>
      <c r="DT156" s="117"/>
      <c r="DU156" s="117"/>
      <c r="DV156" s="117"/>
      <c r="DW156" s="117"/>
      <c r="DX156" s="133"/>
      <c r="DY156" s="117"/>
      <c r="DZ156" s="117"/>
      <c r="EA156" s="117"/>
      <c r="EB156" s="117"/>
      <c r="EC156" s="117"/>
      <c r="ED156" s="117"/>
      <c r="EE156" s="116"/>
      <c r="EF156" s="117"/>
      <c r="EG156" s="117"/>
      <c r="EH156" s="117"/>
      <c r="EI156" s="117"/>
      <c r="EJ156" s="117"/>
      <c r="EK156" s="117"/>
      <c r="EL156" s="133"/>
      <c r="EM156" s="117"/>
      <c r="EN156" s="122"/>
      <c r="EO156" s="141"/>
      <c r="EP156" s="141"/>
      <c r="EQ156" s="141"/>
      <c r="ER156" s="141"/>
      <c r="ES156" s="141"/>
      <c r="ET156" s="141"/>
      <c r="EU156" s="141"/>
      <c r="EV156" s="117"/>
      <c r="EW156" s="117"/>
      <c r="EX156" s="117"/>
      <c r="EY156" s="117"/>
      <c r="EZ156" s="117"/>
      <c r="FA156" s="117"/>
      <c r="FB156" s="117"/>
      <c r="FC156" s="117"/>
      <c r="FD156" s="117"/>
      <c r="FE156" s="117"/>
      <c r="FF156" s="117"/>
      <c r="FG156" s="133"/>
      <c r="FH156" s="133"/>
      <c r="FI156" s="117"/>
      <c r="FJ156" s="142"/>
      <c r="FK156" s="142"/>
      <c r="FL156" s="143">
        <v>243346</v>
      </c>
      <c r="FM156" s="143">
        <v>243346</v>
      </c>
      <c r="FN156" s="139" t="s">
        <v>708</v>
      </c>
      <c r="FO156" s="142"/>
      <c r="FP156" s="142"/>
      <c r="FQ156" s="143">
        <v>243346</v>
      </c>
      <c r="FR156" s="143">
        <v>243346</v>
      </c>
      <c r="FS156" s="157" t="s">
        <v>729</v>
      </c>
    </row>
    <row r="157" spans="1:175" ht="20.100000000000001" customHeight="1" x14ac:dyDescent="0.5">
      <c r="A157" s="109">
        <v>156</v>
      </c>
      <c r="B157" s="109" t="s">
        <v>674</v>
      </c>
      <c r="C157" s="109">
        <v>156</v>
      </c>
      <c r="D157" s="110" t="s">
        <v>675</v>
      </c>
      <c r="E157" s="110" t="s">
        <v>676</v>
      </c>
      <c r="F157" s="110" t="s">
        <v>677</v>
      </c>
      <c r="G157" s="111" t="s">
        <v>209</v>
      </c>
      <c r="H157" s="110" t="s">
        <v>2106</v>
      </c>
      <c r="I157" s="110" t="s">
        <v>2106</v>
      </c>
      <c r="J157" s="110"/>
      <c r="K157" s="111" t="s">
        <v>2107</v>
      </c>
      <c r="L157" s="111" t="s">
        <v>2108</v>
      </c>
      <c r="M157" s="111" t="s">
        <v>912</v>
      </c>
      <c r="N157" s="111" t="s">
        <v>682</v>
      </c>
      <c r="O157" s="112" t="s">
        <v>2109</v>
      </c>
      <c r="P157" s="113">
        <v>13.805158157892</v>
      </c>
      <c r="Q157" s="113">
        <v>100.503205708642</v>
      </c>
      <c r="R157" s="114" t="s">
        <v>2110</v>
      </c>
      <c r="S157" s="114" t="s">
        <v>2111</v>
      </c>
      <c r="T157" s="115" t="s">
        <v>2112</v>
      </c>
      <c r="U157" s="166" t="s">
        <v>2111</v>
      </c>
      <c r="V157" s="166"/>
      <c r="W157" s="167" t="s">
        <v>2113</v>
      </c>
      <c r="X157" s="167"/>
      <c r="Y157" s="115" t="s">
        <v>4515</v>
      </c>
      <c r="Z157" s="181"/>
      <c r="AA157" s="181"/>
      <c r="AB157" s="167"/>
      <c r="AC157" s="167"/>
      <c r="AD157" s="166" t="s">
        <v>2114</v>
      </c>
      <c r="AE157" s="167" t="s">
        <v>2115</v>
      </c>
      <c r="AF157" s="117" t="s">
        <v>690</v>
      </c>
      <c r="AG157" s="117">
        <v>44967</v>
      </c>
      <c r="AH157" s="118" t="s">
        <v>691</v>
      </c>
      <c r="AI157" s="118" t="s">
        <v>692</v>
      </c>
      <c r="AJ157" s="145">
        <v>9</v>
      </c>
      <c r="AK157" s="146">
        <v>12</v>
      </c>
      <c r="AL157" s="146">
        <v>3.9</v>
      </c>
      <c r="AM157" s="146">
        <f>AJ157*AK157</f>
        <v>108</v>
      </c>
      <c r="AN157" s="147">
        <v>1</v>
      </c>
      <c r="AO157" s="147">
        <v>3</v>
      </c>
      <c r="AP157" s="240" t="s">
        <v>2116</v>
      </c>
      <c r="AQ157" s="147" t="s">
        <v>882</v>
      </c>
      <c r="AR157" s="147">
        <v>3</v>
      </c>
      <c r="AS157" s="147"/>
      <c r="AT157" s="138">
        <v>44972</v>
      </c>
      <c r="AU157" s="142"/>
      <c r="AV157" s="234" t="s">
        <v>696</v>
      </c>
      <c r="AW157" s="150"/>
      <c r="AX157" s="147"/>
      <c r="AY157" s="147"/>
      <c r="AZ157" s="147"/>
      <c r="BA157" s="236"/>
      <c r="BB157" s="236"/>
      <c r="BC157" s="236" t="s">
        <v>697</v>
      </c>
      <c r="BD157" s="235" t="s">
        <v>698</v>
      </c>
      <c r="BE157" s="150"/>
      <c r="BF157" s="150"/>
      <c r="BG157" s="237" t="s">
        <v>699</v>
      </c>
      <c r="BH157" s="237" t="s">
        <v>700</v>
      </c>
      <c r="BI157" s="237" t="s">
        <v>701</v>
      </c>
      <c r="BJ157" s="152"/>
      <c r="BK157" s="238"/>
      <c r="BL157" s="170" t="s">
        <v>1825</v>
      </c>
      <c r="BM157" s="154"/>
      <c r="BN157" s="111" t="s">
        <v>2109</v>
      </c>
      <c r="BO157" s="130" t="s">
        <v>2109</v>
      </c>
      <c r="BP157" s="130"/>
      <c r="BQ157" s="116" t="s">
        <v>704</v>
      </c>
      <c r="BR157" s="116" t="s">
        <v>1143</v>
      </c>
      <c r="BS157" s="132">
        <v>44967</v>
      </c>
      <c r="BT157" s="133">
        <v>100</v>
      </c>
      <c r="BU157" s="132">
        <v>44967</v>
      </c>
      <c r="BV157" s="132"/>
      <c r="BW157" s="132"/>
      <c r="BX157" s="134"/>
      <c r="BY157" s="134"/>
      <c r="BZ157" s="134"/>
      <c r="CA157" s="132"/>
      <c r="CB157" s="135"/>
      <c r="CC157" s="132"/>
      <c r="CD157" s="132"/>
      <c r="CE157" s="136"/>
      <c r="CF157" s="136"/>
      <c r="CG157" s="136"/>
      <c r="CH157" s="135"/>
      <c r="CI157" s="129" t="s">
        <v>701</v>
      </c>
      <c r="CJ157" s="117">
        <v>45009</v>
      </c>
      <c r="CK157" s="117">
        <v>45009</v>
      </c>
      <c r="CL157" s="117"/>
      <c r="CM157" s="117">
        <v>45009</v>
      </c>
      <c r="CN157" s="133">
        <v>100</v>
      </c>
      <c r="CO157" s="117">
        <v>45009</v>
      </c>
      <c r="CP157" s="117"/>
      <c r="CQ157" s="137" t="s">
        <v>706</v>
      </c>
      <c r="CR157" s="132"/>
      <c r="CS157" s="117"/>
      <c r="CT157" s="132"/>
      <c r="CU157" s="133"/>
      <c r="CV157" s="137" t="s">
        <v>4382</v>
      </c>
      <c r="CW157" s="117"/>
      <c r="CX157" s="147"/>
      <c r="CY157" s="147"/>
      <c r="CZ157" s="117">
        <v>45009</v>
      </c>
      <c r="DA157" s="117">
        <v>45009</v>
      </c>
      <c r="DB157" s="117">
        <v>45009</v>
      </c>
      <c r="DC157" s="117">
        <v>45010</v>
      </c>
      <c r="DD157" s="133">
        <v>70</v>
      </c>
      <c r="DE157" s="117"/>
      <c r="DF157" s="138" t="s">
        <v>2117</v>
      </c>
      <c r="DG157" s="138">
        <v>45023</v>
      </c>
      <c r="DH157" s="139" t="s">
        <v>4387</v>
      </c>
      <c r="DI157" s="117">
        <v>45037</v>
      </c>
      <c r="DJ157" s="117">
        <v>45037</v>
      </c>
      <c r="DK157" s="117">
        <v>45037</v>
      </c>
      <c r="DL157" s="117">
        <v>45037</v>
      </c>
      <c r="DM157" s="117"/>
      <c r="DN157" s="117"/>
      <c r="DO157" s="117"/>
      <c r="DP157" s="117"/>
      <c r="DQ157" s="140"/>
      <c r="DR157" s="117"/>
      <c r="DS157" s="117"/>
      <c r="DT157" s="117"/>
      <c r="DU157" s="117"/>
      <c r="DV157" s="117"/>
      <c r="DW157" s="117"/>
      <c r="DX157" s="133"/>
      <c r="DY157" s="117"/>
      <c r="DZ157" s="117"/>
      <c r="EA157" s="117"/>
      <c r="EB157" s="117"/>
      <c r="EC157" s="117"/>
      <c r="ED157" s="117"/>
      <c r="EE157" s="116"/>
      <c r="EF157" s="117"/>
      <c r="EG157" s="117"/>
      <c r="EH157" s="117">
        <v>45050</v>
      </c>
      <c r="EI157" s="117">
        <v>45050</v>
      </c>
      <c r="EJ157" s="117">
        <v>45050</v>
      </c>
      <c r="EK157" s="117">
        <v>45051</v>
      </c>
      <c r="EL157" s="116">
        <v>60</v>
      </c>
      <c r="EM157" s="117"/>
      <c r="EN157" s="122" t="s">
        <v>4394</v>
      </c>
      <c r="EO157" s="141"/>
      <c r="EP157" s="141"/>
      <c r="EQ157" s="141"/>
      <c r="ER157" s="141"/>
      <c r="ES157" s="141"/>
      <c r="ET157" s="141"/>
      <c r="EU157" s="141"/>
      <c r="EV157" s="117"/>
      <c r="EW157" s="117"/>
      <c r="EX157" s="117"/>
      <c r="EY157" s="117"/>
      <c r="EZ157" s="117"/>
      <c r="FA157" s="117"/>
      <c r="FB157" s="117"/>
      <c r="FC157" s="117"/>
      <c r="FD157" s="117"/>
      <c r="FE157" s="117"/>
      <c r="FF157" s="117"/>
      <c r="FG157" s="133"/>
      <c r="FH157" s="133"/>
      <c r="FI157" s="117"/>
      <c r="FJ157" s="142"/>
      <c r="FK157" s="142"/>
      <c r="FL157" s="143"/>
      <c r="FM157" s="143"/>
      <c r="FN157" s="139"/>
      <c r="FO157" s="142"/>
      <c r="FP157" s="142"/>
      <c r="FQ157" s="143"/>
      <c r="FR157" s="143"/>
      <c r="FS157" s="139"/>
    </row>
    <row r="158" spans="1:175" ht="20.100000000000001" customHeight="1" x14ac:dyDescent="0.5">
      <c r="A158" s="109">
        <v>157</v>
      </c>
      <c r="B158" s="109" t="s">
        <v>674</v>
      </c>
      <c r="C158" s="109">
        <v>157</v>
      </c>
      <c r="D158" s="110" t="s">
        <v>675</v>
      </c>
      <c r="E158" s="110" t="s">
        <v>676</v>
      </c>
      <c r="F158" s="110" t="s">
        <v>677</v>
      </c>
      <c r="G158" s="111" t="s">
        <v>209</v>
      </c>
      <c r="H158" s="110" t="s">
        <v>2118</v>
      </c>
      <c r="I158" s="110" t="s">
        <v>2118</v>
      </c>
      <c r="J158" s="110"/>
      <c r="K158" s="111" t="s">
        <v>2119</v>
      </c>
      <c r="L158" s="111"/>
      <c r="M158" s="111" t="s">
        <v>2120</v>
      </c>
      <c r="N158" s="111" t="s">
        <v>682</v>
      </c>
      <c r="O158" s="259" t="s">
        <v>2121</v>
      </c>
      <c r="P158" s="113">
        <v>13.8412092537472</v>
      </c>
      <c r="Q158" s="113">
        <v>100.355713964353</v>
      </c>
      <c r="R158" s="114" t="s">
        <v>2122</v>
      </c>
      <c r="S158" s="114" t="s">
        <v>2123</v>
      </c>
      <c r="T158" s="115" t="s">
        <v>2124</v>
      </c>
      <c r="U158" s="166" t="s">
        <v>2125</v>
      </c>
      <c r="V158" s="166"/>
      <c r="W158" s="167" t="s">
        <v>2126</v>
      </c>
      <c r="X158" s="167"/>
      <c r="Y158" s="115" t="s">
        <v>4516</v>
      </c>
      <c r="Z158" s="181"/>
      <c r="AA158" s="181"/>
      <c r="AB158" s="167"/>
      <c r="AC158" s="167"/>
      <c r="AD158" s="332" t="s">
        <v>2114</v>
      </c>
      <c r="AE158" s="333" t="s">
        <v>2115</v>
      </c>
      <c r="AF158" s="117" t="s">
        <v>690</v>
      </c>
      <c r="AG158" s="117">
        <v>44967</v>
      </c>
      <c r="AH158" s="277" t="s">
        <v>691</v>
      </c>
      <c r="AI158" s="277" t="s">
        <v>692</v>
      </c>
      <c r="AJ158" s="145">
        <v>8</v>
      </c>
      <c r="AK158" s="146">
        <v>8</v>
      </c>
      <c r="AL158" s="146">
        <v>4</v>
      </c>
      <c r="AM158" s="146">
        <f>AJ158*AK158</f>
        <v>64</v>
      </c>
      <c r="AN158" s="147">
        <v>2</v>
      </c>
      <c r="AO158" s="147">
        <v>4</v>
      </c>
      <c r="AP158" s="240" t="s">
        <v>974</v>
      </c>
      <c r="AQ158" s="330"/>
      <c r="AR158" s="147">
        <v>3</v>
      </c>
      <c r="AS158" s="147"/>
      <c r="AT158" s="138">
        <v>44972</v>
      </c>
      <c r="AU158" s="148" t="s">
        <v>2127</v>
      </c>
      <c r="AV158" s="234" t="s">
        <v>696</v>
      </c>
      <c r="AW158" s="150"/>
      <c r="AX158" s="147"/>
      <c r="AY158" s="147"/>
      <c r="AZ158" s="147"/>
      <c r="BA158" s="236"/>
      <c r="BB158" s="236"/>
      <c r="BC158" s="147"/>
      <c r="BD158" s="235" t="s">
        <v>698</v>
      </c>
      <c r="BE158" s="150"/>
      <c r="BF158" s="150"/>
      <c r="BG158" s="237" t="s">
        <v>699</v>
      </c>
      <c r="BH158" s="237" t="s">
        <v>700</v>
      </c>
      <c r="BI158" s="237" t="s">
        <v>701</v>
      </c>
      <c r="BJ158" s="152"/>
      <c r="BK158" s="152"/>
      <c r="BL158" s="170" t="s">
        <v>1825</v>
      </c>
      <c r="BM158" s="154"/>
      <c r="BN158" s="111" t="s">
        <v>2121</v>
      </c>
      <c r="BO158" s="130" t="s">
        <v>2121</v>
      </c>
      <c r="BP158" s="130"/>
      <c r="BQ158" s="116" t="s">
        <v>704</v>
      </c>
      <c r="BR158" s="116" t="s">
        <v>1143</v>
      </c>
      <c r="BS158" s="132">
        <v>44967</v>
      </c>
      <c r="BT158" s="133">
        <v>100</v>
      </c>
      <c r="BU158" s="132">
        <v>44967</v>
      </c>
      <c r="BV158" s="132"/>
      <c r="BW158" s="132"/>
      <c r="BX158" s="134"/>
      <c r="BY158" s="134"/>
      <c r="BZ158" s="134"/>
      <c r="CA158" s="132"/>
      <c r="CB158" s="135"/>
      <c r="CC158" s="132"/>
      <c r="CD158" s="132"/>
      <c r="CE158" s="136"/>
      <c r="CF158" s="136"/>
      <c r="CG158" s="136"/>
      <c r="CH158" s="135"/>
      <c r="CI158" s="129" t="s">
        <v>701</v>
      </c>
      <c r="CJ158" s="117">
        <v>45015</v>
      </c>
      <c r="CK158" s="117">
        <v>45015</v>
      </c>
      <c r="CL158" s="132"/>
      <c r="CM158" s="117">
        <v>45015</v>
      </c>
      <c r="CN158" s="133">
        <v>100</v>
      </c>
      <c r="CO158" s="117">
        <v>45015</v>
      </c>
      <c r="CP158" s="117"/>
      <c r="CQ158" s="132"/>
      <c r="CR158" s="132"/>
      <c r="CS158" s="117"/>
      <c r="CT158" s="132"/>
      <c r="CU158" s="133"/>
      <c r="CV158" s="117"/>
      <c r="CW158" s="117"/>
      <c r="CX158" s="147"/>
      <c r="CY158" s="147"/>
      <c r="CZ158" s="169">
        <v>45015</v>
      </c>
      <c r="DA158" s="117">
        <v>45015</v>
      </c>
      <c r="DB158" s="117"/>
      <c r="DC158" s="117">
        <v>45016</v>
      </c>
      <c r="DD158" s="133">
        <v>100</v>
      </c>
      <c r="DE158" s="164">
        <v>45019</v>
      </c>
      <c r="DF158" s="261" t="s">
        <v>2128</v>
      </c>
      <c r="DG158" s="138">
        <v>45019</v>
      </c>
      <c r="DH158" s="139" t="s">
        <v>4413</v>
      </c>
      <c r="DI158" s="117">
        <v>45037</v>
      </c>
      <c r="DJ158" s="117">
        <v>45037</v>
      </c>
      <c r="DK158" s="117">
        <v>45037</v>
      </c>
      <c r="DL158" s="117">
        <v>45037</v>
      </c>
      <c r="DM158" s="117"/>
      <c r="DN158" s="117"/>
      <c r="DO158" s="117"/>
      <c r="DP158" s="117"/>
      <c r="DQ158" s="140"/>
      <c r="DR158" s="117"/>
      <c r="DS158" s="117"/>
      <c r="DT158" s="117"/>
      <c r="DU158" s="117"/>
      <c r="DV158" s="117"/>
      <c r="DW158" s="117"/>
      <c r="DX158" s="133"/>
      <c r="DY158" s="117"/>
      <c r="DZ158" s="117"/>
      <c r="EA158" s="117">
        <v>45038</v>
      </c>
      <c r="EB158" s="117">
        <v>45038</v>
      </c>
      <c r="EC158" s="117"/>
      <c r="ED158" s="117">
        <v>45038</v>
      </c>
      <c r="EE158" s="116">
        <v>100</v>
      </c>
      <c r="EF158" s="117">
        <v>45038</v>
      </c>
      <c r="EG158" s="117" t="s">
        <v>4481</v>
      </c>
      <c r="EH158" s="117"/>
      <c r="EI158" s="117"/>
      <c r="EJ158" s="117"/>
      <c r="EK158" s="117"/>
      <c r="EL158" s="133"/>
      <c r="EM158" s="117"/>
      <c r="EN158" s="122"/>
      <c r="EO158" s="141"/>
      <c r="EP158" s="141"/>
      <c r="EQ158" s="141"/>
      <c r="ER158" s="141"/>
      <c r="ES158" s="141"/>
      <c r="ET158" s="141"/>
      <c r="EU158" s="141"/>
      <c r="EV158" s="117"/>
      <c r="EW158" s="117"/>
      <c r="EX158" s="117"/>
      <c r="EY158" s="117"/>
      <c r="EZ158" s="117"/>
      <c r="FA158" s="117"/>
      <c r="FB158" s="117"/>
      <c r="FC158" s="117"/>
      <c r="FD158" s="117"/>
      <c r="FE158" s="117"/>
      <c r="FF158" s="117"/>
      <c r="FG158" s="133"/>
      <c r="FH158" s="133"/>
      <c r="FI158" s="117"/>
      <c r="FJ158" s="142"/>
      <c r="FK158" s="142"/>
      <c r="FL158" s="143"/>
      <c r="FM158" s="143"/>
      <c r="FN158" s="139"/>
      <c r="FO158" s="142"/>
      <c r="FP158" s="142"/>
      <c r="FQ158" s="143"/>
      <c r="FR158" s="143"/>
      <c r="FS158" s="139"/>
    </row>
    <row r="159" spans="1:175" ht="20.100000000000001" customHeight="1" x14ac:dyDescent="0.5">
      <c r="A159" s="109">
        <v>158</v>
      </c>
      <c r="B159" s="109" t="s">
        <v>674</v>
      </c>
      <c r="C159" s="109">
        <v>158</v>
      </c>
      <c r="D159" s="110" t="s">
        <v>675</v>
      </c>
      <c r="E159" s="110" t="s">
        <v>676</v>
      </c>
      <c r="F159" s="110" t="s">
        <v>677</v>
      </c>
      <c r="G159" s="111" t="s">
        <v>209</v>
      </c>
      <c r="H159" s="110" t="s">
        <v>1203</v>
      </c>
      <c r="I159" s="110" t="s">
        <v>2096</v>
      </c>
      <c r="J159" s="331"/>
      <c r="K159" s="324" t="s">
        <v>2129</v>
      </c>
      <c r="L159" s="111" t="s">
        <v>2108</v>
      </c>
      <c r="M159" s="111" t="s">
        <v>912</v>
      </c>
      <c r="N159" s="111" t="s">
        <v>682</v>
      </c>
      <c r="O159" s="112" t="s">
        <v>2131</v>
      </c>
      <c r="P159" s="113">
        <v>13.8788299051037</v>
      </c>
      <c r="Q159" s="113">
        <v>100.5480382662</v>
      </c>
      <c r="R159" s="114" t="s">
        <v>2132</v>
      </c>
      <c r="S159" s="114"/>
      <c r="T159" s="115" t="s">
        <v>2133</v>
      </c>
      <c r="U159" s="166" t="s">
        <v>2134</v>
      </c>
      <c r="V159" s="166"/>
      <c r="W159" s="167" t="s">
        <v>2135</v>
      </c>
      <c r="X159" s="167"/>
      <c r="Y159" s="115" t="s">
        <v>4517</v>
      </c>
      <c r="Z159" s="181"/>
      <c r="AA159" s="181"/>
      <c r="AB159" s="167"/>
      <c r="AC159" s="167"/>
      <c r="AD159" s="167" t="s">
        <v>762</v>
      </c>
      <c r="AE159" s="167" t="s">
        <v>763</v>
      </c>
      <c r="AF159" s="117" t="s">
        <v>690</v>
      </c>
      <c r="AG159" s="132">
        <v>44963</v>
      </c>
      <c r="AH159" s="118" t="s">
        <v>691</v>
      </c>
      <c r="AI159" s="118" t="s">
        <v>692</v>
      </c>
      <c r="AJ159" s="145">
        <v>6</v>
      </c>
      <c r="AK159" s="146">
        <v>10</v>
      </c>
      <c r="AL159" s="146">
        <v>2.5</v>
      </c>
      <c r="AM159" s="146">
        <v>60</v>
      </c>
      <c r="AN159" s="147">
        <v>1</v>
      </c>
      <c r="AO159" s="147">
        <v>2</v>
      </c>
      <c r="AP159" s="240" t="s">
        <v>1788</v>
      </c>
      <c r="AQ159" s="334"/>
      <c r="AR159" s="147">
        <v>3</v>
      </c>
      <c r="AS159" s="147"/>
      <c r="AT159" s="138">
        <v>44964</v>
      </c>
      <c r="AU159" s="294" t="s">
        <v>1316</v>
      </c>
      <c r="AV159" s="234" t="s">
        <v>2136</v>
      </c>
      <c r="AW159" s="235" t="s">
        <v>1584</v>
      </c>
      <c r="AX159" s="236"/>
      <c r="AY159" s="236"/>
      <c r="AZ159" s="236"/>
      <c r="BA159" s="236"/>
      <c r="BB159" s="236"/>
      <c r="BC159" s="236"/>
      <c r="BD159" s="235" t="s">
        <v>698</v>
      </c>
      <c r="BE159" s="235"/>
      <c r="BF159" s="235"/>
      <c r="BG159" s="237" t="s">
        <v>699</v>
      </c>
      <c r="BH159" s="237" t="s">
        <v>700</v>
      </c>
      <c r="BI159" s="237" t="s">
        <v>701</v>
      </c>
      <c r="BJ159" s="238"/>
      <c r="BK159" s="238"/>
      <c r="BL159" s="153"/>
      <c r="BM159" s="154"/>
      <c r="BN159" s="111" t="s">
        <v>2131</v>
      </c>
      <c r="BO159" s="131" t="s">
        <v>2130</v>
      </c>
      <c r="BP159" s="131" t="s">
        <v>703</v>
      </c>
      <c r="BQ159" s="116" t="s">
        <v>704</v>
      </c>
      <c r="BR159" s="116" t="s">
        <v>1143</v>
      </c>
      <c r="BS159" s="132">
        <v>44963</v>
      </c>
      <c r="BT159" s="133">
        <v>100</v>
      </c>
      <c r="BU159" s="132">
        <v>44963</v>
      </c>
      <c r="BV159" s="132"/>
      <c r="BW159" s="132"/>
      <c r="BX159" s="134"/>
      <c r="BY159" s="134"/>
      <c r="BZ159" s="134"/>
      <c r="CA159" s="132"/>
      <c r="CB159" s="135"/>
      <c r="CC159" s="132"/>
      <c r="CD159" s="132"/>
      <c r="CE159" s="136"/>
      <c r="CF159" s="136"/>
      <c r="CG159" s="136"/>
      <c r="CH159" s="135"/>
      <c r="CI159" s="129" t="s">
        <v>701</v>
      </c>
      <c r="CJ159" s="117">
        <v>45006</v>
      </c>
      <c r="CK159" s="117">
        <v>45006</v>
      </c>
      <c r="CL159" s="132"/>
      <c r="CM159" s="117">
        <v>45006</v>
      </c>
      <c r="CN159" s="133">
        <v>100</v>
      </c>
      <c r="CO159" s="117">
        <v>45006</v>
      </c>
      <c r="CP159" s="117"/>
      <c r="CQ159" s="132">
        <v>45043</v>
      </c>
      <c r="CR159" s="132">
        <v>45043</v>
      </c>
      <c r="CS159" s="117"/>
      <c r="CT159" s="132">
        <v>45043</v>
      </c>
      <c r="CU159" s="133">
        <v>100</v>
      </c>
      <c r="CV159" s="132">
        <v>45043</v>
      </c>
      <c r="CW159" s="117"/>
      <c r="CX159" s="236"/>
      <c r="CY159" s="236"/>
      <c r="CZ159" s="117">
        <v>45006</v>
      </c>
      <c r="DA159" s="117">
        <v>45006</v>
      </c>
      <c r="DB159" s="117"/>
      <c r="DC159" s="117">
        <v>45007</v>
      </c>
      <c r="DD159" s="133">
        <v>100</v>
      </c>
      <c r="DE159" s="117">
        <v>45022</v>
      </c>
      <c r="DF159" s="138" t="s">
        <v>2137</v>
      </c>
      <c r="DG159" s="138">
        <v>45012</v>
      </c>
      <c r="DH159" s="139" t="s">
        <v>4383</v>
      </c>
      <c r="DI159" s="117">
        <v>45026</v>
      </c>
      <c r="DJ159" s="117">
        <v>45026</v>
      </c>
      <c r="DK159" s="117">
        <v>45026</v>
      </c>
      <c r="DL159" s="117">
        <v>45026</v>
      </c>
      <c r="DM159" s="117"/>
      <c r="DN159" s="117"/>
      <c r="DO159" s="117"/>
      <c r="DP159" s="117"/>
      <c r="DQ159" s="140"/>
      <c r="DR159" s="117"/>
      <c r="DS159" s="117"/>
      <c r="DT159" s="117"/>
      <c r="DU159" s="117"/>
      <c r="DV159" s="117"/>
      <c r="DW159" s="117"/>
      <c r="DX159" s="133"/>
      <c r="DY159" s="117"/>
      <c r="DZ159" s="117"/>
      <c r="EA159" s="117">
        <v>45023</v>
      </c>
      <c r="EB159" s="117">
        <v>45023</v>
      </c>
      <c r="EC159" s="117"/>
      <c r="ED159" s="117">
        <v>45023</v>
      </c>
      <c r="EE159" s="116">
        <v>100</v>
      </c>
      <c r="EF159" s="117">
        <v>45023</v>
      </c>
      <c r="EG159" s="117" t="s">
        <v>2138</v>
      </c>
      <c r="EH159" s="117">
        <v>45023</v>
      </c>
      <c r="EI159" s="117">
        <v>45023</v>
      </c>
      <c r="EJ159" s="117">
        <v>45023</v>
      </c>
      <c r="EK159" s="117">
        <v>45024</v>
      </c>
      <c r="EL159" s="116">
        <v>60</v>
      </c>
      <c r="EM159" s="117"/>
      <c r="EN159" s="122" t="s">
        <v>2138</v>
      </c>
      <c r="EO159" s="141"/>
      <c r="EP159" s="141"/>
      <c r="EQ159" s="141"/>
      <c r="ER159" s="141"/>
      <c r="ES159" s="141"/>
      <c r="ET159" s="141"/>
      <c r="EU159" s="141"/>
      <c r="EV159" s="117"/>
      <c r="EW159" s="117"/>
      <c r="EX159" s="117"/>
      <c r="EY159" s="117"/>
      <c r="EZ159" s="117"/>
      <c r="FA159" s="117"/>
      <c r="FB159" s="117"/>
      <c r="FC159" s="117"/>
      <c r="FD159" s="117"/>
      <c r="FE159" s="117"/>
      <c r="FF159" s="117"/>
      <c r="FG159" s="133"/>
      <c r="FH159" s="133"/>
      <c r="FI159" s="117"/>
      <c r="FJ159" s="142"/>
      <c r="FK159" s="142"/>
      <c r="FL159" s="143"/>
      <c r="FM159" s="143"/>
      <c r="FN159" s="139"/>
      <c r="FO159" s="142"/>
      <c r="FP159" s="142"/>
      <c r="FQ159" s="143"/>
      <c r="FR159" s="143"/>
      <c r="FS159" s="139"/>
    </row>
    <row r="160" spans="1:175" ht="20.100000000000001" customHeight="1" x14ac:dyDescent="0.5">
      <c r="A160" s="109">
        <v>159</v>
      </c>
      <c r="B160" s="109" t="s">
        <v>674</v>
      </c>
      <c r="C160" s="109">
        <v>159</v>
      </c>
      <c r="D160" s="110" t="s">
        <v>675</v>
      </c>
      <c r="E160" s="110" t="s">
        <v>676</v>
      </c>
      <c r="F160" s="110" t="s">
        <v>677</v>
      </c>
      <c r="G160" s="111" t="s">
        <v>209</v>
      </c>
      <c r="H160" s="110" t="s">
        <v>1203</v>
      </c>
      <c r="I160" s="110" t="s">
        <v>2139</v>
      </c>
      <c r="J160" s="331"/>
      <c r="K160" s="324" t="s">
        <v>2140</v>
      </c>
      <c r="L160" s="111" t="s">
        <v>2108</v>
      </c>
      <c r="M160" s="111" t="s">
        <v>912</v>
      </c>
      <c r="N160" s="111" t="s">
        <v>682</v>
      </c>
      <c r="O160" s="112" t="s">
        <v>2141</v>
      </c>
      <c r="P160" s="113">
        <v>13.861522986945401</v>
      </c>
      <c r="Q160" s="113">
        <v>100.499128726009</v>
      </c>
      <c r="R160" s="114" t="s">
        <v>2142</v>
      </c>
      <c r="S160" s="114"/>
      <c r="T160" s="115" t="s">
        <v>2143</v>
      </c>
      <c r="U160" s="239" t="s">
        <v>2144</v>
      </c>
      <c r="V160" s="166"/>
      <c r="W160" s="167" t="s">
        <v>2145</v>
      </c>
      <c r="X160" s="167"/>
      <c r="Y160" s="115">
        <v>11000</v>
      </c>
      <c r="Z160" s="181"/>
      <c r="AA160" s="181"/>
      <c r="AB160" s="167"/>
      <c r="AC160" s="167"/>
      <c r="AD160" s="167" t="s">
        <v>762</v>
      </c>
      <c r="AE160" s="167" t="s">
        <v>763</v>
      </c>
      <c r="AF160" s="117" t="s">
        <v>690</v>
      </c>
      <c r="AG160" s="132">
        <v>44963</v>
      </c>
      <c r="AH160" s="118" t="s">
        <v>691</v>
      </c>
      <c r="AI160" s="118" t="s">
        <v>692</v>
      </c>
      <c r="AJ160" s="145">
        <v>6</v>
      </c>
      <c r="AK160" s="146">
        <v>9</v>
      </c>
      <c r="AL160" s="146">
        <v>3.2</v>
      </c>
      <c r="AM160" s="146">
        <v>54</v>
      </c>
      <c r="AN160" s="147">
        <v>4</v>
      </c>
      <c r="AO160" s="147">
        <v>4</v>
      </c>
      <c r="AP160" s="240"/>
      <c r="AQ160" s="147" t="s">
        <v>694</v>
      </c>
      <c r="AR160" s="147">
        <v>3</v>
      </c>
      <c r="AS160" s="147"/>
      <c r="AT160" s="138">
        <v>44964</v>
      </c>
      <c r="AU160" s="294" t="s">
        <v>1316</v>
      </c>
      <c r="AV160" s="234" t="s">
        <v>696</v>
      </c>
      <c r="AW160" s="235" t="s">
        <v>849</v>
      </c>
      <c r="AX160" s="236"/>
      <c r="AY160" s="236"/>
      <c r="AZ160" s="236"/>
      <c r="BA160" s="236"/>
      <c r="BB160" s="236" t="s">
        <v>697</v>
      </c>
      <c r="BC160" s="236"/>
      <c r="BD160" s="235" t="s">
        <v>698</v>
      </c>
      <c r="BE160" s="235"/>
      <c r="BF160" s="235"/>
      <c r="BG160" s="237" t="s">
        <v>699</v>
      </c>
      <c r="BH160" s="237" t="s">
        <v>700</v>
      </c>
      <c r="BI160" s="237" t="s">
        <v>701</v>
      </c>
      <c r="BJ160" s="238"/>
      <c r="BK160" s="238"/>
      <c r="BL160" s="170" t="s">
        <v>1825</v>
      </c>
      <c r="BM160" s="154"/>
      <c r="BN160" s="111" t="s">
        <v>2141</v>
      </c>
      <c r="BO160" s="130" t="s">
        <v>2141</v>
      </c>
      <c r="BP160" s="130"/>
      <c r="BQ160" s="116" t="s">
        <v>704</v>
      </c>
      <c r="BR160" s="116" t="s">
        <v>1143</v>
      </c>
      <c r="BS160" s="132">
        <v>44963</v>
      </c>
      <c r="BT160" s="133">
        <v>100</v>
      </c>
      <c r="BU160" s="132">
        <v>44963</v>
      </c>
      <c r="BV160" s="132"/>
      <c r="BW160" s="132"/>
      <c r="BX160" s="134"/>
      <c r="BY160" s="134"/>
      <c r="BZ160" s="134"/>
      <c r="CA160" s="132"/>
      <c r="CB160" s="135"/>
      <c r="CC160" s="132"/>
      <c r="CD160" s="132"/>
      <c r="CE160" s="136"/>
      <c r="CF160" s="136"/>
      <c r="CG160" s="136"/>
      <c r="CH160" s="135"/>
      <c r="CI160" s="129" t="s">
        <v>701</v>
      </c>
      <c r="CJ160" s="117">
        <v>45007</v>
      </c>
      <c r="CK160" s="117">
        <v>45007</v>
      </c>
      <c r="CL160" s="132"/>
      <c r="CM160" s="117">
        <v>45007</v>
      </c>
      <c r="CN160" s="133">
        <v>100</v>
      </c>
      <c r="CO160" s="117">
        <v>45007</v>
      </c>
      <c r="CP160" s="117"/>
      <c r="CQ160" s="137" t="s">
        <v>4382</v>
      </c>
      <c r="CR160" s="132"/>
      <c r="CS160" s="117"/>
      <c r="CT160" s="132"/>
      <c r="CU160" s="133"/>
      <c r="CV160" s="137" t="s">
        <v>4382</v>
      </c>
      <c r="CW160" s="117"/>
      <c r="CX160" s="236"/>
      <c r="CY160" s="236"/>
      <c r="CZ160" s="117">
        <v>45007</v>
      </c>
      <c r="DA160" s="117">
        <v>45007</v>
      </c>
      <c r="DB160" s="117"/>
      <c r="DC160" s="117">
        <v>45008</v>
      </c>
      <c r="DD160" s="133">
        <v>100</v>
      </c>
      <c r="DE160" s="117">
        <v>45023</v>
      </c>
      <c r="DF160" s="138" t="s">
        <v>2146</v>
      </c>
      <c r="DG160" s="138">
        <v>45012</v>
      </c>
      <c r="DH160" s="139" t="s">
        <v>4383</v>
      </c>
      <c r="DI160" s="117">
        <v>45042</v>
      </c>
      <c r="DJ160" s="117">
        <v>45042</v>
      </c>
      <c r="DK160" s="117">
        <v>45042</v>
      </c>
      <c r="DL160" s="117">
        <v>45042</v>
      </c>
      <c r="DM160" s="117"/>
      <c r="DN160" s="117"/>
      <c r="DO160" s="117"/>
      <c r="DP160" s="117"/>
      <c r="DQ160" s="140"/>
      <c r="DR160" s="117"/>
      <c r="DS160" s="117"/>
      <c r="DT160" s="117">
        <v>45027</v>
      </c>
      <c r="DU160" s="117">
        <v>45027</v>
      </c>
      <c r="DV160" s="117">
        <v>45028</v>
      </c>
      <c r="DW160" s="117">
        <v>45028</v>
      </c>
      <c r="DX160" s="133">
        <v>50</v>
      </c>
      <c r="DY160" s="117"/>
      <c r="DZ160" s="117"/>
      <c r="EA160" s="117">
        <v>45023</v>
      </c>
      <c r="EB160" s="117">
        <v>45023</v>
      </c>
      <c r="EC160" s="117"/>
      <c r="ED160" s="117">
        <v>45023</v>
      </c>
      <c r="EE160" s="116">
        <v>100</v>
      </c>
      <c r="EF160" s="117">
        <v>45023</v>
      </c>
      <c r="EG160" s="117" t="s">
        <v>2147</v>
      </c>
      <c r="EH160" s="117">
        <v>45023</v>
      </c>
      <c r="EI160" s="117">
        <v>45023</v>
      </c>
      <c r="EJ160" s="117"/>
      <c r="EK160" s="117">
        <v>45023</v>
      </c>
      <c r="EL160" s="116">
        <v>100</v>
      </c>
      <c r="EM160" s="117">
        <v>45023</v>
      </c>
      <c r="EN160" s="122" t="s">
        <v>2147</v>
      </c>
      <c r="EO160" s="141"/>
      <c r="EP160" s="141"/>
      <c r="EQ160" s="141"/>
      <c r="ER160" s="141"/>
      <c r="ES160" s="141"/>
      <c r="ET160" s="141"/>
      <c r="EU160" s="141"/>
      <c r="EV160" s="117"/>
      <c r="EW160" s="117"/>
      <c r="EX160" s="117"/>
      <c r="EY160" s="117"/>
      <c r="EZ160" s="117"/>
      <c r="FA160" s="117"/>
      <c r="FB160" s="117"/>
      <c r="FC160" s="117"/>
      <c r="FD160" s="117"/>
      <c r="FE160" s="117"/>
      <c r="FF160" s="117"/>
      <c r="FG160" s="133"/>
      <c r="FH160" s="133"/>
      <c r="FI160" s="117"/>
      <c r="FJ160" s="142"/>
      <c r="FK160" s="142"/>
      <c r="FL160" s="143">
        <v>243347</v>
      </c>
      <c r="FM160" s="143">
        <v>243347</v>
      </c>
      <c r="FN160" s="139" t="s">
        <v>708</v>
      </c>
      <c r="FO160" s="142"/>
      <c r="FP160" s="142"/>
      <c r="FQ160" s="143">
        <v>243347</v>
      </c>
      <c r="FR160" s="143">
        <v>243347</v>
      </c>
      <c r="FS160" s="157" t="s">
        <v>729</v>
      </c>
    </row>
    <row r="161" spans="1:175" ht="20.100000000000001" customHeight="1" x14ac:dyDescent="0.5">
      <c r="A161" s="109">
        <v>160</v>
      </c>
      <c r="B161" s="109" t="s">
        <v>674</v>
      </c>
      <c r="C161" s="109">
        <v>160</v>
      </c>
      <c r="D161" s="110" t="s">
        <v>675</v>
      </c>
      <c r="E161" s="110" t="s">
        <v>676</v>
      </c>
      <c r="F161" s="110" t="s">
        <v>677</v>
      </c>
      <c r="G161" s="111" t="s">
        <v>209</v>
      </c>
      <c r="H161" s="110" t="s">
        <v>2148</v>
      </c>
      <c r="I161" s="110" t="s">
        <v>2149</v>
      </c>
      <c r="J161" s="110"/>
      <c r="K161" s="111" t="s">
        <v>2150</v>
      </c>
      <c r="L161" s="111" t="s">
        <v>2151</v>
      </c>
      <c r="M161" s="111" t="s">
        <v>912</v>
      </c>
      <c r="N161" s="111" t="s">
        <v>682</v>
      </c>
      <c r="O161" s="112" t="s">
        <v>2152</v>
      </c>
      <c r="P161" s="113">
        <v>13.912389715907199</v>
      </c>
      <c r="Q161" s="113">
        <v>100.414553754845</v>
      </c>
      <c r="R161" s="114" t="s">
        <v>2153</v>
      </c>
      <c r="S161" s="114" t="s">
        <v>2154</v>
      </c>
      <c r="T161" s="115" t="s">
        <v>2155</v>
      </c>
      <c r="U161" s="166" t="s">
        <v>2156</v>
      </c>
      <c r="V161" s="166"/>
      <c r="W161" s="167" t="s">
        <v>2157</v>
      </c>
      <c r="X161" s="167"/>
      <c r="Y161" s="115"/>
      <c r="Z161" s="181"/>
      <c r="AA161" s="181"/>
      <c r="AB161" s="167"/>
      <c r="AC161" s="167"/>
      <c r="AD161" s="167" t="s">
        <v>2114</v>
      </c>
      <c r="AE161" s="167" t="s">
        <v>2115</v>
      </c>
      <c r="AF161" s="117" t="s">
        <v>690</v>
      </c>
      <c r="AG161" s="132">
        <v>44964</v>
      </c>
      <c r="AH161" s="118" t="s">
        <v>691</v>
      </c>
      <c r="AI161" s="118" t="s">
        <v>692</v>
      </c>
      <c r="AJ161" s="145">
        <v>7.2</v>
      </c>
      <c r="AK161" s="146">
        <v>18.12</v>
      </c>
      <c r="AL161" s="146">
        <v>2.4</v>
      </c>
      <c r="AM161" s="146">
        <v>130.46</v>
      </c>
      <c r="AN161" s="147">
        <v>1</v>
      </c>
      <c r="AO161" s="147">
        <v>4</v>
      </c>
      <c r="AP161" s="240" t="s">
        <v>2158</v>
      </c>
      <c r="AQ161" s="147" t="s">
        <v>694</v>
      </c>
      <c r="AR161" s="147">
        <v>3</v>
      </c>
      <c r="AS161" s="147"/>
      <c r="AT161" s="138">
        <v>44965</v>
      </c>
      <c r="AU161" s="294" t="s">
        <v>2159</v>
      </c>
      <c r="AV161" s="234" t="s">
        <v>725</v>
      </c>
      <c r="AW161" s="235"/>
      <c r="AX161" s="236"/>
      <c r="AY161" s="236"/>
      <c r="AZ161" s="236"/>
      <c r="BA161" s="236" t="s">
        <v>697</v>
      </c>
      <c r="BB161" s="236" t="s">
        <v>697</v>
      </c>
      <c r="BC161" s="236"/>
      <c r="BD161" s="235" t="s">
        <v>698</v>
      </c>
      <c r="BE161" s="235"/>
      <c r="BF161" s="235"/>
      <c r="BG161" s="237" t="s">
        <v>699</v>
      </c>
      <c r="BH161" s="237" t="s">
        <v>700</v>
      </c>
      <c r="BI161" s="237" t="s">
        <v>701</v>
      </c>
      <c r="BJ161" s="238"/>
      <c r="BK161" s="238"/>
      <c r="BL161" s="170" t="s">
        <v>1825</v>
      </c>
      <c r="BM161" s="154"/>
      <c r="BN161" s="111" t="s">
        <v>2152</v>
      </c>
      <c r="BO161" s="130" t="s">
        <v>2152</v>
      </c>
      <c r="BP161" s="130"/>
      <c r="BQ161" s="116" t="s">
        <v>704</v>
      </c>
      <c r="BR161" s="116" t="s">
        <v>1143</v>
      </c>
      <c r="BS161" s="132">
        <v>44964</v>
      </c>
      <c r="BT161" s="133">
        <v>100</v>
      </c>
      <c r="BU161" s="132">
        <v>44964</v>
      </c>
      <c r="BV161" s="132"/>
      <c r="BW161" s="132"/>
      <c r="BX161" s="134"/>
      <c r="BY161" s="134"/>
      <c r="BZ161" s="134"/>
      <c r="CA161" s="132"/>
      <c r="CB161" s="135"/>
      <c r="CC161" s="132"/>
      <c r="CD161" s="132"/>
      <c r="CE161" s="136"/>
      <c r="CF161" s="136"/>
      <c r="CG161" s="136"/>
      <c r="CH161" s="135"/>
      <c r="CI161" s="129" t="s">
        <v>701</v>
      </c>
      <c r="CJ161" s="132">
        <v>44986</v>
      </c>
      <c r="CK161" s="132">
        <v>44986</v>
      </c>
      <c r="CL161" s="132"/>
      <c r="CM161" s="132">
        <v>44986</v>
      </c>
      <c r="CN161" s="133">
        <v>100</v>
      </c>
      <c r="CO161" s="132">
        <v>44986</v>
      </c>
      <c r="CP161" s="132"/>
      <c r="CQ161" s="137" t="s">
        <v>706</v>
      </c>
      <c r="CR161" s="132"/>
      <c r="CS161" s="117"/>
      <c r="CT161" s="132"/>
      <c r="CU161" s="133"/>
      <c r="CV161" s="137" t="s">
        <v>4382</v>
      </c>
      <c r="CW161" s="117"/>
      <c r="CX161" s="236"/>
      <c r="CY161" s="236"/>
      <c r="CZ161" s="117">
        <v>45006</v>
      </c>
      <c r="DA161" s="117">
        <v>45006</v>
      </c>
      <c r="DB161" s="117"/>
      <c r="DC161" s="117">
        <v>45007</v>
      </c>
      <c r="DD161" s="133">
        <v>100</v>
      </c>
      <c r="DE161" s="117">
        <v>45007</v>
      </c>
      <c r="DF161" s="138"/>
      <c r="DG161" s="138">
        <v>45012</v>
      </c>
      <c r="DH161" s="139" t="s">
        <v>4383</v>
      </c>
      <c r="DI161" s="117">
        <v>45026</v>
      </c>
      <c r="DJ161" s="117">
        <v>45026</v>
      </c>
      <c r="DK161" s="117">
        <v>45026</v>
      </c>
      <c r="DL161" s="117">
        <v>45026</v>
      </c>
      <c r="DM161" s="117"/>
      <c r="DN161" s="117"/>
      <c r="DO161" s="117"/>
      <c r="DP161" s="117"/>
      <c r="DQ161" s="140"/>
      <c r="DR161" s="117"/>
      <c r="DS161" s="117"/>
      <c r="DT161" s="117"/>
      <c r="DU161" s="117"/>
      <c r="DV161" s="117"/>
      <c r="DW161" s="117"/>
      <c r="DX161" s="133"/>
      <c r="DY161" s="117"/>
      <c r="DZ161" s="117"/>
      <c r="EA161" s="117">
        <v>45035</v>
      </c>
      <c r="EB161" s="117">
        <v>45035</v>
      </c>
      <c r="EC161" s="117"/>
      <c r="ED161" s="117">
        <v>45035</v>
      </c>
      <c r="EE161" s="116">
        <v>100</v>
      </c>
      <c r="EF161" s="117">
        <v>45035</v>
      </c>
      <c r="EG161" s="117" t="s">
        <v>4518</v>
      </c>
      <c r="EH161" s="117">
        <v>45049</v>
      </c>
      <c r="EI161" s="117">
        <v>45049</v>
      </c>
      <c r="EJ161" s="117">
        <v>45049</v>
      </c>
      <c r="EK161" s="117">
        <v>45050</v>
      </c>
      <c r="EL161" s="116">
        <v>60</v>
      </c>
      <c r="EM161" s="117"/>
      <c r="EN161" s="122" t="s">
        <v>4519</v>
      </c>
      <c r="EO161" s="141"/>
      <c r="EP161" s="141"/>
      <c r="EQ161" s="141"/>
      <c r="ER161" s="141"/>
      <c r="ES161" s="141"/>
      <c r="ET161" s="141"/>
      <c r="EU161" s="141"/>
      <c r="EV161" s="117"/>
      <c r="EW161" s="117"/>
      <c r="EX161" s="117"/>
      <c r="EY161" s="117"/>
      <c r="EZ161" s="117"/>
      <c r="FA161" s="117"/>
      <c r="FB161" s="117"/>
      <c r="FC161" s="117"/>
      <c r="FD161" s="117"/>
      <c r="FE161" s="117"/>
      <c r="FF161" s="117"/>
      <c r="FG161" s="133"/>
      <c r="FH161" s="133"/>
      <c r="FI161" s="117"/>
      <c r="FJ161" s="142"/>
      <c r="FK161" s="142"/>
      <c r="FL161" s="143"/>
      <c r="FM161" s="143"/>
      <c r="FN161" s="139"/>
      <c r="FO161" s="142"/>
      <c r="FP161" s="142"/>
      <c r="FQ161" s="143"/>
      <c r="FR161" s="143"/>
      <c r="FS161" s="139"/>
    </row>
    <row r="162" spans="1:175" ht="20.100000000000001" customHeight="1" x14ac:dyDescent="0.5">
      <c r="A162" s="109">
        <v>161</v>
      </c>
      <c r="B162" s="109" t="s">
        <v>674</v>
      </c>
      <c r="C162" s="109">
        <v>161</v>
      </c>
      <c r="D162" s="110" t="s">
        <v>675</v>
      </c>
      <c r="E162" s="110" t="s">
        <v>676</v>
      </c>
      <c r="F162" s="110" t="s">
        <v>677</v>
      </c>
      <c r="G162" s="111" t="s">
        <v>209</v>
      </c>
      <c r="H162" s="110" t="s">
        <v>2148</v>
      </c>
      <c r="I162" s="110" t="s">
        <v>2160</v>
      </c>
      <c r="J162" s="110"/>
      <c r="K162" s="111" t="s">
        <v>2161</v>
      </c>
      <c r="L162" s="111"/>
      <c r="M162" s="111"/>
      <c r="N162" s="111" t="s">
        <v>682</v>
      </c>
      <c r="O162" s="112" t="s">
        <v>2162</v>
      </c>
      <c r="P162" s="113">
        <v>13.9421689289579</v>
      </c>
      <c r="Q162" s="113">
        <v>100.367391733676</v>
      </c>
      <c r="R162" s="114"/>
      <c r="S162" s="114"/>
      <c r="T162" s="115"/>
      <c r="U162" s="166"/>
      <c r="V162" s="166"/>
      <c r="W162" s="167" t="s">
        <v>2163</v>
      </c>
      <c r="X162" s="167"/>
      <c r="Y162" s="115"/>
      <c r="Z162" s="181"/>
      <c r="AA162" s="181"/>
      <c r="AB162" s="167"/>
      <c r="AC162" s="167"/>
      <c r="AD162" s="167" t="s">
        <v>2114</v>
      </c>
      <c r="AE162" s="167" t="s">
        <v>2115</v>
      </c>
      <c r="AF162" s="117" t="s">
        <v>690</v>
      </c>
      <c r="AG162" s="132">
        <v>44964</v>
      </c>
      <c r="AH162" s="118" t="s">
        <v>691</v>
      </c>
      <c r="AI162" s="118" t="s">
        <v>692</v>
      </c>
      <c r="AJ162" s="145">
        <v>8</v>
      </c>
      <c r="AK162" s="146">
        <v>8</v>
      </c>
      <c r="AL162" s="146">
        <v>3</v>
      </c>
      <c r="AM162" s="146">
        <v>64</v>
      </c>
      <c r="AN162" s="147">
        <v>1</v>
      </c>
      <c r="AO162" s="147">
        <v>4</v>
      </c>
      <c r="AP162" s="240" t="s">
        <v>2164</v>
      </c>
      <c r="AQ162" s="301"/>
      <c r="AR162" s="147">
        <v>3</v>
      </c>
      <c r="AS162" s="147"/>
      <c r="AT162" s="138">
        <v>44965</v>
      </c>
      <c r="AU162" s="294" t="s">
        <v>2165</v>
      </c>
      <c r="AV162" s="234" t="s">
        <v>696</v>
      </c>
      <c r="AW162" s="235"/>
      <c r="AX162" s="236"/>
      <c r="AY162" s="236"/>
      <c r="AZ162" s="236"/>
      <c r="BA162" s="236" t="s">
        <v>697</v>
      </c>
      <c r="BB162" s="236"/>
      <c r="BC162" s="236"/>
      <c r="BD162" s="235" t="s">
        <v>698</v>
      </c>
      <c r="BE162" s="235"/>
      <c r="BF162" s="235"/>
      <c r="BG162" s="237" t="s">
        <v>699</v>
      </c>
      <c r="BH162" s="237" t="s">
        <v>700</v>
      </c>
      <c r="BI162" s="237" t="s">
        <v>701</v>
      </c>
      <c r="BJ162" s="238"/>
      <c r="BK162" s="238"/>
      <c r="BL162" s="170" t="s">
        <v>1825</v>
      </c>
      <c r="BM162" s="154"/>
      <c r="BN162" s="111" t="s">
        <v>2162</v>
      </c>
      <c r="BO162" s="130" t="s">
        <v>2162</v>
      </c>
      <c r="BP162" s="130"/>
      <c r="BQ162" s="116" t="s">
        <v>704</v>
      </c>
      <c r="BR162" s="116" t="s">
        <v>1143</v>
      </c>
      <c r="BS162" s="132">
        <v>44964</v>
      </c>
      <c r="BT162" s="133">
        <v>100</v>
      </c>
      <c r="BU162" s="132">
        <v>44964</v>
      </c>
      <c r="BV162" s="132"/>
      <c r="BW162" s="132"/>
      <c r="BX162" s="134"/>
      <c r="BY162" s="134"/>
      <c r="BZ162" s="134"/>
      <c r="CA162" s="132"/>
      <c r="CB162" s="135"/>
      <c r="CC162" s="132"/>
      <c r="CD162" s="132"/>
      <c r="CE162" s="136"/>
      <c r="CF162" s="136"/>
      <c r="CG162" s="136"/>
      <c r="CH162" s="135"/>
      <c r="CI162" s="129" t="s">
        <v>701</v>
      </c>
      <c r="CJ162" s="117">
        <v>45008</v>
      </c>
      <c r="CK162" s="117">
        <v>45008</v>
      </c>
      <c r="CL162" s="132"/>
      <c r="CM162" s="117">
        <v>45008</v>
      </c>
      <c r="CN162" s="133">
        <v>100</v>
      </c>
      <c r="CO162" s="117">
        <v>45008</v>
      </c>
      <c r="CP162" s="117"/>
      <c r="CQ162" s="132">
        <v>45037</v>
      </c>
      <c r="CR162" s="132">
        <v>45037</v>
      </c>
      <c r="CS162" s="132"/>
      <c r="CT162" s="132">
        <v>45038</v>
      </c>
      <c r="CU162" s="133">
        <v>100</v>
      </c>
      <c r="CV162" s="132">
        <v>45038</v>
      </c>
      <c r="CW162" s="117" t="s">
        <v>2166</v>
      </c>
      <c r="CX162" s="236"/>
      <c r="CY162" s="236"/>
      <c r="CZ162" s="117">
        <v>45008</v>
      </c>
      <c r="DA162" s="117">
        <v>45008</v>
      </c>
      <c r="DB162" s="117"/>
      <c r="DC162" s="117">
        <v>45009</v>
      </c>
      <c r="DD162" s="133">
        <v>100</v>
      </c>
      <c r="DE162" s="117">
        <v>45014</v>
      </c>
      <c r="DF162" s="138"/>
      <c r="DG162" s="138">
        <v>45019</v>
      </c>
      <c r="DH162" s="139" t="s">
        <v>4413</v>
      </c>
      <c r="DI162" s="117">
        <v>45042</v>
      </c>
      <c r="DJ162" s="117">
        <v>45042</v>
      </c>
      <c r="DK162" s="117">
        <v>45042</v>
      </c>
      <c r="DL162" s="117">
        <v>45042</v>
      </c>
      <c r="DM162" s="117"/>
      <c r="DN162" s="117"/>
      <c r="DO162" s="117"/>
      <c r="DP162" s="117"/>
      <c r="DQ162" s="140"/>
      <c r="DR162" s="117"/>
      <c r="DS162" s="117"/>
      <c r="DT162" s="117"/>
      <c r="DU162" s="117"/>
      <c r="DV162" s="117"/>
      <c r="DW162" s="117"/>
      <c r="DX162" s="133"/>
      <c r="DY162" s="117"/>
      <c r="DZ162" s="117"/>
      <c r="EA162" s="117">
        <v>45035</v>
      </c>
      <c r="EB162" s="117">
        <v>45035</v>
      </c>
      <c r="EC162" s="117"/>
      <c r="ED162" s="117">
        <v>45035</v>
      </c>
      <c r="EE162" s="116">
        <v>100</v>
      </c>
      <c r="EF162" s="117">
        <v>45035</v>
      </c>
      <c r="EG162" s="117" t="s">
        <v>4463</v>
      </c>
      <c r="EH162" s="117">
        <v>45035</v>
      </c>
      <c r="EI162" s="117">
        <v>45035</v>
      </c>
      <c r="EJ162" s="117">
        <v>45035</v>
      </c>
      <c r="EK162" s="117">
        <v>45036</v>
      </c>
      <c r="EL162" s="116">
        <v>60</v>
      </c>
      <c r="EM162" s="117"/>
      <c r="EN162" s="122" t="s">
        <v>4463</v>
      </c>
      <c r="EO162" s="141"/>
      <c r="EP162" s="141"/>
      <c r="EQ162" s="141"/>
      <c r="ER162" s="141"/>
      <c r="ES162" s="141"/>
      <c r="ET162" s="141"/>
      <c r="EU162" s="141"/>
      <c r="EV162" s="117"/>
      <c r="EW162" s="117"/>
      <c r="EX162" s="117"/>
      <c r="EY162" s="117"/>
      <c r="EZ162" s="117"/>
      <c r="FA162" s="117"/>
      <c r="FB162" s="117"/>
      <c r="FC162" s="117"/>
      <c r="FD162" s="117"/>
      <c r="FE162" s="117"/>
      <c r="FF162" s="117"/>
      <c r="FG162" s="133"/>
      <c r="FH162" s="133"/>
      <c r="FI162" s="117"/>
      <c r="FJ162" s="142"/>
      <c r="FK162" s="142"/>
      <c r="FL162" s="143"/>
      <c r="FM162" s="143"/>
      <c r="FN162" s="139"/>
      <c r="FO162" s="142"/>
      <c r="FP162" s="142"/>
      <c r="FQ162" s="143"/>
      <c r="FR162" s="143"/>
      <c r="FS162" s="139"/>
    </row>
    <row r="163" spans="1:175" ht="20.100000000000001" customHeight="1" x14ac:dyDescent="0.5">
      <c r="A163" s="109">
        <v>162</v>
      </c>
      <c r="B163" s="109" t="s">
        <v>674</v>
      </c>
      <c r="C163" s="109">
        <v>162</v>
      </c>
      <c r="D163" s="110" t="s">
        <v>675</v>
      </c>
      <c r="E163" s="110" t="s">
        <v>676</v>
      </c>
      <c r="F163" s="110" t="s">
        <v>677</v>
      </c>
      <c r="G163" s="111" t="s">
        <v>209</v>
      </c>
      <c r="H163" s="110" t="s">
        <v>2085</v>
      </c>
      <c r="I163" s="110" t="s">
        <v>2085</v>
      </c>
      <c r="J163" s="110" t="s">
        <v>933</v>
      </c>
      <c r="K163" s="111" t="s">
        <v>2167</v>
      </c>
      <c r="L163" s="111" t="s">
        <v>2151</v>
      </c>
      <c r="M163" s="111"/>
      <c r="N163" s="111" t="s">
        <v>682</v>
      </c>
      <c r="O163" s="259" t="s">
        <v>2168</v>
      </c>
      <c r="P163" s="113">
        <v>13.9115845551747</v>
      </c>
      <c r="Q163" s="113">
        <v>100.496805279695</v>
      </c>
      <c r="R163" s="114" t="s">
        <v>2169</v>
      </c>
      <c r="S163" s="114"/>
      <c r="T163" s="115" t="s">
        <v>2170</v>
      </c>
      <c r="U163" s="166" t="s">
        <v>2171</v>
      </c>
      <c r="V163" s="166"/>
      <c r="W163" s="180" t="s">
        <v>2172</v>
      </c>
      <c r="X163" s="180"/>
      <c r="Y163" s="115"/>
      <c r="Z163" s="181"/>
      <c r="AA163" s="181"/>
      <c r="AB163" s="180"/>
      <c r="AC163" s="180"/>
      <c r="AD163" s="332" t="s">
        <v>2114</v>
      </c>
      <c r="AE163" s="333" t="s">
        <v>2115</v>
      </c>
      <c r="AF163" s="117" t="s">
        <v>2173</v>
      </c>
      <c r="AG163" s="132">
        <v>44988</v>
      </c>
      <c r="AH163" s="121"/>
      <c r="AI163" s="121"/>
      <c r="AJ163" s="145">
        <v>8</v>
      </c>
      <c r="AK163" s="146">
        <v>22</v>
      </c>
      <c r="AL163" s="146">
        <v>3</v>
      </c>
      <c r="AM163" s="146">
        <f>AJ163*AK163</f>
        <v>176</v>
      </c>
      <c r="AN163" s="147">
        <v>1</v>
      </c>
      <c r="AO163" s="147"/>
      <c r="AP163" s="240" t="s">
        <v>1877</v>
      </c>
      <c r="AQ163" s="147" t="s">
        <v>694</v>
      </c>
      <c r="AR163" s="147">
        <v>3</v>
      </c>
      <c r="AS163" s="147"/>
      <c r="AT163" s="138">
        <v>44972</v>
      </c>
      <c r="AU163" s="294" t="s">
        <v>2174</v>
      </c>
      <c r="AV163" s="149"/>
      <c r="AW163" s="150"/>
      <c r="AX163" s="147"/>
      <c r="AY163" s="147"/>
      <c r="AZ163" s="147"/>
      <c r="BA163" s="147"/>
      <c r="BB163" s="147"/>
      <c r="BC163" s="147"/>
      <c r="BD163" s="235"/>
      <c r="BE163" s="150"/>
      <c r="BF163" s="150"/>
      <c r="BG163" s="237" t="s">
        <v>699</v>
      </c>
      <c r="BH163" s="237" t="s">
        <v>700</v>
      </c>
      <c r="BI163" s="237" t="s">
        <v>701</v>
      </c>
      <c r="BJ163" s="152"/>
      <c r="BK163" s="152" t="s">
        <v>2175</v>
      </c>
      <c r="BL163" s="153"/>
      <c r="BM163" s="154"/>
      <c r="BN163" s="111" t="s">
        <v>2168</v>
      </c>
      <c r="BO163" s="130" t="s">
        <v>2168</v>
      </c>
      <c r="BP163" s="130"/>
      <c r="BQ163" s="116" t="s">
        <v>704</v>
      </c>
      <c r="BR163" s="116" t="s">
        <v>1143</v>
      </c>
      <c r="BS163" s="132">
        <v>44988</v>
      </c>
      <c r="BT163" s="133">
        <v>100</v>
      </c>
      <c r="BU163" s="132">
        <v>44988</v>
      </c>
      <c r="BV163" s="132"/>
      <c r="BW163" s="132"/>
      <c r="BX163" s="134"/>
      <c r="BY163" s="134"/>
      <c r="BZ163" s="134"/>
      <c r="CA163" s="132"/>
      <c r="CB163" s="335"/>
      <c r="CC163" s="336"/>
      <c r="CD163" s="336"/>
      <c r="CE163" s="337"/>
      <c r="CF163" s="337"/>
      <c r="CG163" s="337"/>
      <c r="CH163" s="335"/>
      <c r="CI163" s="129" t="s">
        <v>701</v>
      </c>
      <c r="CJ163" s="132"/>
      <c r="CK163" s="132"/>
      <c r="CL163" s="132"/>
      <c r="CM163" s="132"/>
      <c r="CN163" s="133"/>
      <c r="CO163" s="117"/>
      <c r="CP163" s="117"/>
      <c r="CQ163" s="137" t="s">
        <v>4382</v>
      </c>
      <c r="CR163" s="132"/>
      <c r="CS163" s="117"/>
      <c r="CT163" s="132"/>
      <c r="CU163" s="133"/>
      <c r="CV163" s="137" t="s">
        <v>4382</v>
      </c>
      <c r="CW163" s="117"/>
      <c r="CX163" s="147"/>
      <c r="CY163" s="147"/>
      <c r="CZ163" s="117"/>
      <c r="DA163" s="117"/>
      <c r="DB163" s="117"/>
      <c r="DC163" s="117"/>
      <c r="DD163" s="133"/>
      <c r="DE163" s="117"/>
      <c r="DF163" s="338" t="s">
        <v>2176</v>
      </c>
      <c r="DG163" s="138">
        <v>45023</v>
      </c>
      <c r="DH163" s="139" t="s">
        <v>4387</v>
      </c>
      <c r="DI163" s="117">
        <v>45042</v>
      </c>
      <c r="DJ163" s="117">
        <v>45042</v>
      </c>
      <c r="DK163" s="117">
        <v>45042</v>
      </c>
      <c r="DL163" s="117">
        <v>45042</v>
      </c>
      <c r="DM163" s="117"/>
      <c r="DN163" s="117"/>
      <c r="DO163" s="117"/>
      <c r="DP163" s="117"/>
      <c r="DQ163" s="140"/>
      <c r="DR163" s="117"/>
      <c r="DS163" s="117"/>
      <c r="DT163" s="117"/>
      <c r="DU163" s="117"/>
      <c r="DV163" s="117"/>
      <c r="DW163" s="117"/>
      <c r="DX163" s="133"/>
      <c r="DY163" s="117"/>
      <c r="DZ163" s="117"/>
      <c r="EA163" s="117">
        <v>45042</v>
      </c>
      <c r="EB163" s="117">
        <v>45042</v>
      </c>
      <c r="EC163" s="117"/>
      <c r="ED163" s="117">
        <v>45042</v>
      </c>
      <c r="EE163" s="116">
        <v>100</v>
      </c>
      <c r="EF163" s="117">
        <v>45042</v>
      </c>
      <c r="EG163" s="117" t="s">
        <v>3506</v>
      </c>
      <c r="EH163" s="117">
        <v>45042</v>
      </c>
      <c r="EI163" s="117">
        <v>45042</v>
      </c>
      <c r="EJ163" s="117">
        <v>45042</v>
      </c>
      <c r="EK163" s="117">
        <v>45043</v>
      </c>
      <c r="EL163" s="116">
        <v>60</v>
      </c>
      <c r="EM163" s="117"/>
      <c r="EN163" s="122" t="s">
        <v>3506</v>
      </c>
      <c r="EO163" s="141"/>
      <c r="EP163" s="141"/>
      <c r="EQ163" s="141"/>
      <c r="ER163" s="141"/>
      <c r="ES163" s="141"/>
      <c r="ET163" s="141"/>
      <c r="EU163" s="141"/>
      <c r="EV163" s="117"/>
      <c r="EW163" s="117"/>
      <c r="EX163" s="117"/>
      <c r="EY163" s="117"/>
      <c r="EZ163" s="117"/>
      <c r="FA163" s="117"/>
      <c r="FB163" s="117"/>
      <c r="FC163" s="117"/>
      <c r="FD163" s="117"/>
      <c r="FE163" s="117"/>
      <c r="FF163" s="117"/>
      <c r="FG163" s="133"/>
      <c r="FH163" s="133"/>
      <c r="FI163" s="117"/>
      <c r="FJ163" s="142"/>
      <c r="FK163" s="142"/>
      <c r="FL163" s="143"/>
      <c r="FM163" s="143"/>
      <c r="FN163" s="139"/>
      <c r="FO163" s="142"/>
      <c r="FP163" s="142"/>
      <c r="FQ163" s="143"/>
      <c r="FR163" s="143"/>
      <c r="FS163" s="139"/>
    </row>
    <row r="164" spans="1:175" ht="20.100000000000001" customHeight="1" x14ac:dyDescent="0.5">
      <c r="A164" s="109">
        <v>163</v>
      </c>
      <c r="B164" s="109" t="s">
        <v>674</v>
      </c>
      <c r="C164" s="109">
        <v>163</v>
      </c>
      <c r="D164" s="110" t="s">
        <v>675</v>
      </c>
      <c r="E164" s="110" t="s">
        <v>676</v>
      </c>
      <c r="F164" s="110" t="s">
        <v>677</v>
      </c>
      <c r="G164" s="111" t="s">
        <v>209</v>
      </c>
      <c r="H164" s="110" t="s">
        <v>2177</v>
      </c>
      <c r="I164" s="110" t="s">
        <v>2178</v>
      </c>
      <c r="J164" s="110"/>
      <c r="K164" s="111" t="s">
        <v>2179</v>
      </c>
      <c r="L164" s="111" t="s">
        <v>2180</v>
      </c>
      <c r="M164" s="111" t="s">
        <v>912</v>
      </c>
      <c r="N164" s="111" t="s">
        <v>682</v>
      </c>
      <c r="O164" s="259" t="s">
        <v>2181</v>
      </c>
      <c r="P164" s="113">
        <v>14.103801067742699</v>
      </c>
      <c r="Q164" s="113">
        <v>100.325969535526</v>
      </c>
      <c r="R164" s="114" t="s">
        <v>2182</v>
      </c>
      <c r="S164" s="114" t="s">
        <v>2183</v>
      </c>
      <c r="T164" s="115" t="s">
        <v>2184</v>
      </c>
      <c r="U164" s="166" t="s">
        <v>2185</v>
      </c>
      <c r="V164" s="166"/>
      <c r="W164" s="167" t="s">
        <v>2186</v>
      </c>
      <c r="X164" s="167"/>
      <c r="Y164" s="115"/>
      <c r="Z164" s="181"/>
      <c r="AA164" s="181"/>
      <c r="AB164" s="167"/>
      <c r="AC164" s="167"/>
      <c r="AD164" s="332" t="s">
        <v>2114</v>
      </c>
      <c r="AE164" s="333" t="s">
        <v>2115</v>
      </c>
      <c r="AF164" s="117" t="s">
        <v>690</v>
      </c>
      <c r="AG164" s="117">
        <v>44967</v>
      </c>
      <c r="AH164" s="277" t="s">
        <v>691</v>
      </c>
      <c r="AI164" s="277" t="s">
        <v>692</v>
      </c>
      <c r="AJ164" s="145">
        <v>6</v>
      </c>
      <c r="AK164" s="146">
        <v>10</v>
      </c>
      <c r="AL164" s="146">
        <v>3</v>
      </c>
      <c r="AM164" s="146">
        <f>AJ164*AK164</f>
        <v>60</v>
      </c>
      <c r="AN164" s="147">
        <v>1</v>
      </c>
      <c r="AO164" s="147">
        <v>2</v>
      </c>
      <c r="AP164" s="240" t="s">
        <v>2187</v>
      </c>
      <c r="AQ164" s="147">
        <v>30</v>
      </c>
      <c r="AR164" s="147">
        <v>3</v>
      </c>
      <c r="AS164" s="147"/>
      <c r="AT164" s="138"/>
      <c r="AU164" s="142"/>
      <c r="AV164" s="234" t="s">
        <v>696</v>
      </c>
      <c r="AW164" s="150"/>
      <c r="AX164" s="147"/>
      <c r="AY164" s="147"/>
      <c r="AZ164" s="147"/>
      <c r="BA164" s="236"/>
      <c r="BB164" s="236" t="s">
        <v>697</v>
      </c>
      <c r="BC164" s="147"/>
      <c r="BD164" s="235" t="s">
        <v>698</v>
      </c>
      <c r="BE164" s="150"/>
      <c r="BF164" s="150"/>
      <c r="BG164" s="237" t="s">
        <v>699</v>
      </c>
      <c r="BH164" s="237" t="s">
        <v>700</v>
      </c>
      <c r="BI164" s="237" t="s">
        <v>701</v>
      </c>
      <c r="BJ164" s="152"/>
      <c r="BK164" s="152"/>
      <c r="BL164" s="170" t="s">
        <v>1825</v>
      </c>
      <c r="BM164" s="154"/>
      <c r="BN164" s="111" t="s">
        <v>2181</v>
      </c>
      <c r="BO164" s="130" t="s">
        <v>2181</v>
      </c>
      <c r="BP164" s="130"/>
      <c r="BQ164" s="116" t="s">
        <v>704</v>
      </c>
      <c r="BR164" s="116" t="s">
        <v>1143</v>
      </c>
      <c r="BS164" s="132">
        <v>44967</v>
      </c>
      <c r="BT164" s="133">
        <v>100</v>
      </c>
      <c r="BU164" s="132">
        <v>44967</v>
      </c>
      <c r="BV164" s="132"/>
      <c r="BW164" s="132"/>
      <c r="BX164" s="134"/>
      <c r="BY164" s="134"/>
      <c r="BZ164" s="134"/>
      <c r="CA164" s="132"/>
      <c r="CB164" s="135"/>
      <c r="CC164" s="132"/>
      <c r="CD164" s="132"/>
      <c r="CE164" s="136"/>
      <c r="CF164" s="136"/>
      <c r="CG164" s="136"/>
      <c r="CH164" s="135"/>
      <c r="CI164" s="129" t="s">
        <v>701</v>
      </c>
      <c r="CJ164" s="117">
        <v>45013</v>
      </c>
      <c r="CK164" s="117">
        <v>45013</v>
      </c>
      <c r="CL164" s="132"/>
      <c r="CM164" s="117">
        <v>45013</v>
      </c>
      <c r="CN164" s="133">
        <v>100</v>
      </c>
      <c r="CO164" s="117">
        <v>45013</v>
      </c>
      <c r="CP164" s="117"/>
      <c r="CQ164" s="137" t="s">
        <v>706</v>
      </c>
      <c r="CR164" s="132"/>
      <c r="CS164" s="117"/>
      <c r="CT164" s="132"/>
      <c r="CU164" s="133"/>
      <c r="CV164" s="137" t="s">
        <v>4382</v>
      </c>
      <c r="CW164" s="117"/>
      <c r="CX164" s="147"/>
      <c r="CY164" s="147"/>
      <c r="CZ164" s="117">
        <v>45013</v>
      </c>
      <c r="DA164" s="117">
        <v>45013</v>
      </c>
      <c r="DB164" s="117"/>
      <c r="DC164" s="117">
        <v>45014</v>
      </c>
      <c r="DD164" s="133">
        <v>100</v>
      </c>
      <c r="DE164" s="117">
        <v>45015</v>
      </c>
      <c r="DF164" s="261" t="s">
        <v>2188</v>
      </c>
      <c r="DG164" s="138">
        <v>45019</v>
      </c>
      <c r="DH164" s="139" t="s">
        <v>4413</v>
      </c>
      <c r="DI164" s="117">
        <v>45037</v>
      </c>
      <c r="DJ164" s="117">
        <v>45037</v>
      </c>
      <c r="DK164" s="117">
        <v>45037</v>
      </c>
      <c r="DL164" s="117">
        <v>45037</v>
      </c>
      <c r="DM164" s="117"/>
      <c r="DN164" s="117"/>
      <c r="DO164" s="117"/>
      <c r="DP164" s="117"/>
      <c r="DQ164" s="140"/>
      <c r="DR164" s="117"/>
      <c r="DS164" s="117"/>
      <c r="DT164" s="117"/>
      <c r="DU164" s="117"/>
      <c r="DV164" s="117"/>
      <c r="DW164" s="117"/>
      <c r="DX164" s="133"/>
      <c r="DY164" s="117"/>
      <c r="DZ164" s="117"/>
      <c r="EA164" s="117">
        <v>45037</v>
      </c>
      <c r="EB164" s="117">
        <v>45037</v>
      </c>
      <c r="EC164" s="117"/>
      <c r="ED164" s="117">
        <v>45037</v>
      </c>
      <c r="EE164" s="116">
        <v>100</v>
      </c>
      <c r="EF164" s="117">
        <v>45037</v>
      </c>
      <c r="EG164" s="117" t="s">
        <v>1044</v>
      </c>
      <c r="EH164" s="117">
        <v>45037</v>
      </c>
      <c r="EI164" s="117">
        <v>45037</v>
      </c>
      <c r="EJ164" s="117"/>
      <c r="EK164" s="117">
        <v>45037</v>
      </c>
      <c r="EL164" s="116">
        <v>100</v>
      </c>
      <c r="EM164" s="117">
        <v>45037</v>
      </c>
      <c r="EN164" s="122" t="s">
        <v>1044</v>
      </c>
      <c r="EO164" s="141"/>
      <c r="EP164" s="141"/>
      <c r="EQ164" s="141"/>
      <c r="ER164" s="141"/>
      <c r="ES164" s="141"/>
      <c r="ET164" s="141"/>
      <c r="EU164" s="141"/>
      <c r="EV164" s="117"/>
      <c r="EW164" s="117"/>
      <c r="EX164" s="117"/>
      <c r="EY164" s="117"/>
      <c r="EZ164" s="117"/>
      <c r="FA164" s="117"/>
      <c r="FB164" s="117"/>
      <c r="FC164" s="117"/>
      <c r="FD164" s="117"/>
      <c r="FE164" s="117"/>
      <c r="FF164" s="117"/>
      <c r="FG164" s="133"/>
      <c r="FH164" s="133"/>
      <c r="FI164" s="117"/>
      <c r="FJ164" s="142"/>
      <c r="FK164" s="142"/>
      <c r="FL164" s="143">
        <v>243354</v>
      </c>
      <c r="FM164" s="143">
        <v>243354</v>
      </c>
      <c r="FN164" s="139" t="s">
        <v>708</v>
      </c>
      <c r="FO164" s="142"/>
      <c r="FP164" s="142"/>
      <c r="FQ164" s="143">
        <v>243354</v>
      </c>
      <c r="FR164" s="143">
        <v>243354</v>
      </c>
      <c r="FS164" s="139" t="s">
        <v>708</v>
      </c>
    </row>
    <row r="165" spans="1:175" ht="20.100000000000001" customHeight="1" x14ac:dyDescent="0.5">
      <c r="A165" s="109">
        <v>164</v>
      </c>
      <c r="B165" s="109" t="s">
        <v>674</v>
      </c>
      <c r="C165" s="109">
        <v>164</v>
      </c>
      <c r="D165" s="110" t="s">
        <v>675</v>
      </c>
      <c r="E165" s="110" t="s">
        <v>676</v>
      </c>
      <c r="F165" s="110" t="s">
        <v>677</v>
      </c>
      <c r="G165" s="111" t="s">
        <v>214</v>
      </c>
      <c r="H165" s="110" t="s">
        <v>2189</v>
      </c>
      <c r="I165" s="110" t="s">
        <v>2190</v>
      </c>
      <c r="J165" s="110"/>
      <c r="K165" s="111" t="s">
        <v>2191</v>
      </c>
      <c r="L165" s="111" t="s">
        <v>2192</v>
      </c>
      <c r="M165" s="111" t="s">
        <v>2193</v>
      </c>
      <c r="N165" s="111" t="s">
        <v>682</v>
      </c>
      <c r="O165" s="112" t="s">
        <v>2194</v>
      </c>
      <c r="P165" s="113">
        <v>13.966184161606099</v>
      </c>
      <c r="Q165" s="113">
        <v>100.72592827785201</v>
      </c>
      <c r="R165" s="114" t="s">
        <v>2195</v>
      </c>
      <c r="S165" s="114" t="s">
        <v>2196</v>
      </c>
      <c r="T165" s="115"/>
      <c r="U165" s="115"/>
      <c r="V165" s="115"/>
      <c r="W165" s="167" t="s">
        <v>2197</v>
      </c>
      <c r="X165" s="167"/>
      <c r="Y165" s="115"/>
      <c r="Z165" s="181"/>
      <c r="AA165" s="181"/>
      <c r="AB165" s="167"/>
      <c r="AC165" s="167"/>
      <c r="AD165" s="167" t="s">
        <v>2198</v>
      </c>
      <c r="AE165" s="167" t="s">
        <v>2199</v>
      </c>
      <c r="AF165" s="117" t="s">
        <v>690</v>
      </c>
      <c r="AG165" s="132">
        <v>44966</v>
      </c>
      <c r="AH165" s="277" t="s">
        <v>691</v>
      </c>
      <c r="AI165" s="118" t="s">
        <v>692</v>
      </c>
      <c r="AJ165" s="145">
        <v>8</v>
      </c>
      <c r="AK165" s="146">
        <v>8</v>
      </c>
      <c r="AL165" s="146">
        <v>3</v>
      </c>
      <c r="AM165" s="146">
        <v>64</v>
      </c>
      <c r="AN165" s="147">
        <v>1</v>
      </c>
      <c r="AO165" s="147">
        <v>3</v>
      </c>
      <c r="AP165" s="240" t="s">
        <v>2200</v>
      </c>
      <c r="AQ165" s="147">
        <v>100</v>
      </c>
      <c r="AR165" s="147">
        <v>3</v>
      </c>
      <c r="AS165" s="149"/>
      <c r="AT165" s="138">
        <v>44974</v>
      </c>
      <c r="AU165" s="142"/>
      <c r="AV165" s="149" t="s">
        <v>696</v>
      </c>
      <c r="AW165" s="150"/>
      <c r="AX165" s="147" t="s">
        <v>2201</v>
      </c>
      <c r="AY165" s="147"/>
      <c r="AZ165" s="147"/>
      <c r="BA165" s="147"/>
      <c r="BB165" s="147"/>
      <c r="BC165" s="147"/>
      <c r="BD165" s="235" t="s">
        <v>698</v>
      </c>
      <c r="BE165" s="150"/>
      <c r="BF165" s="150"/>
      <c r="BG165" s="151" t="s">
        <v>699</v>
      </c>
      <c r="BH165" s="237" t="s">
        <v>700</v>
      </c>
      <c r="BI165" s="237" t="s">
        <v>701</v>
      </c>
      <c r="BJ165" s="152"/>
      <c r="BK165" s="152"/>
      <c r="BL165" s="153"/>
      <c r="BM165" s="154"/>
      <c r="BN165" s="111" t="s">
        <v>2194</v>
      </c>
      <c r="BO165" s="130" t="s">
        <v>2194</v>
      </c>
      <c r="BP165" s="130"/>
      <c r="BQ165" s="116" t="s">
        <v>704</v>
      </c>
      <c r="BR165" s="116" t="s">
        <v>705</v>
      </c>
      <c r="BS165" s="132">
        <v>44966</v>
      </c>
      <c r="BT165" s="133">
        <v>100</v>
      </c>
      <c r="BU165" s="132">
        <v>44966</v>
      </c>
      <c r="BV165" s="132"/>
      <c r="BW165" s="132"/>
      <c r="BX165" s="134"/>
      <c r="BY165" s="134"/>
      <c r="BZ165" s="134"/>
      <c r="CA165" s="132"/>
      <c r="CB165" s="135"/>
      <c r="CC165" s="132"/>
      <c r="CD165" s="132"/>
      <c r="CE165" s="136"/>
      <c r="CF165" s="136"/>
      <c r="CG165" s="136"/>
      <c r="CH165" s="135"/>
      <c r="CI165" s="129" t="s">
        <v>701</v>
      </c>
      <c r="CJ165" s="117">
        <v>44993</v>
      </c>
      <c r="CK165" s="117">
        <v>44993</v>
      </c>
      <c r="CL165" s="117"/>
      <c r="CM165" s="117">
        <v>44993</v>
      </c>
      <c r="CN165" s="133">
        <v>100</v>
      </c>
      <c r="CO165" s="117">
        <v>44993</v>
      </c>
      <c r="CP165" s="117"/>
      <c r="CQ165" s="117"/>
      <c r="CR165" s="132"/>
      <c r="CS165" s="117"/>
      <c r="CT165" s="132"/>
      <c r="CU165" s="133"/>
      <c r="CV165" s="117"/>
      <c r="CW165" s="117" t="s">
        <v>727</v>
      </c>
      <c r="CX165" s="147" t="s">
        <v>2201</v>
      </c>
      <c r="CY165" s="147"/>
      <c r="CZ165" s="117">
        <v>44992</v>
      </c>
      <c r="DA165" s="117">
        <v>44992</v>
      </c>
      <c r="DB165" s="117"/>
      <c r="DC165" s="117">
        <v>44992</v>
      </c>
      <c r="DD165" s="133">
        <v>100</v>
      </c>
      <c r="DE165" s="117">
        <v>44992</v>
      </c>
      <c r="DF165" s="138"/>
      <c r="DG165" s="138">
        <v>45012</v>
      </c>
      <c r="DH165" s="139" t="s">
        <v>4383</v>
      </c>
      <c r="DI165" s="117">
        <v>45028</v>
      </c>
      <c r="DJ165" s="117">
        <v>45028</v>
      </c>
      <c r="DK165" s="117">
        <v>45028</v>
      </c>
      <c r="DL165" s="117">
        <v>45028</v>
      </c>
      <c r="DM165" s="117"/>
      <c r="DN165" s="117"/>
      <c r="DO165" s="117"/>
      <c r="DP165" s="117"/>
      <c r="DQ165" s="140"/>
      <c r="DR165" s="117"/>
      <c r="DS165" s="117"/>
      <c r="DT165" s="117"/>
      <c r="DU165" s="117"/>
      <c r="DV165" s="117"/>
      <c r="DW165" s="117"/>
      <c r="DX165" s="133"/>
      <c r="DY165" s="117"/>
      <c r="DZ165" s="117"/>
      <c r="EA165" s="117">
        <v>45028</v>
      </c>
      <c r="EB165" s="117">
        <v>45028</v>
      </c>
      <c r="EC165" s="117"/>
      <c r="ED165" s="117">
        <v>45028</v>
      </c>
      <c r="EE165" s="116">
        <v>100</v>
      </c>
      <c r="EF165" s="117">
        <v>45028</v>
      </c>
      <c r="EG165" s="117" t="s">
        <v>740</v>
      </c>
      <c r="EH165" s="117">
        <v>45028</v>
      </c>
      <c r="EI165" s="117">
        <v>45028</v>
      </c>
      <c r="EJ165" s="117"/>
      <c r="EK165" s="117">
        <v>45028</v>
      </c>
      <c r="EL165" s="116">
        <v>100</v>
      </c>
      <c r="EM165" s="117">
        <v>45028</v>
      </c>
      <c r="EN165" s="122" t="s">
        <v>740</v>
      </c>
      <c r="EO165" s="141"/>
      <c r="EP165" s="141"/>
      <c r="EQ165" s="141"/>
      <c r="ER165" s="141"/>
      <c r="ES165" s="141"/>
      <c r="ET165" s="141"/>
      <c r="EU165" s="141"/>
      <c r="EV165" s="117"/>
      <c r="EW165" s="117"/>
      <c r="EX165" s="117"/>
      <c r="EY165" s="117"/>
      <c r="EZ165" s="117"/>
      <c r="FA165" s="117"/>
      <c r="FB165" s="117"/>
      <c r="FC165" s="117">
        <v>45052</v>
      </c>
      <c r="FD165" s="117">
        <v>45052</v>
      </c>
      <c r="FE165" s="117">
        <v>45052</v>
      </c>
      <c r="FF165" s="117">
        <v>45053</v>
      </c>
      <c r="FG165" s="133">
        <v>70</v>
      </c>
      <c r="FH165" s="133"/>
      <c r="FI165" s="117"/>
      <c r="FJ165" s="142"/>
      <c r="FK165" s="142"/>
      <c r="FL165" s="143">
        <v>243354</v>
      </c>
      <c r="FM165" s="143">
        <v>243354</v>
      </c>
      <c r="FN165" s="139" t="s">
        <v>708</v>
      </c>
      <c r="FO165" s="142"/>
      <c r="FP165" s="142"/>
      <c r="FQ165" s="143">
        <v>243354</v>
      </c>
      <c r="FR165" s="143">
        <v>243354</v>
      </c>
      <c r="FS165" s="139" t="s">
        <v>708</v>
      </c>
    </row>
    <row r="166" spans="1:175" ht="20.100000000000001" customHeight="1" x14ac:dyDescent="0.5">
      <c r="A166" s="109">
        <v>165</v>
      </c>
      <c r="B166" s="109" t="s">
        <v>674</v>
      </c>
      <c r="C166" s="109">
        <v>165</v>
      </c>
      <c r="D166" s="110" t="s">
        <v>675</v>
      </c>
      <c r="E166" s="110" t="s">
        <v>676</v>
      </c>
      <c r="F166" s="110" t="s">
        <v>677</v>
      </c>
      <c r="G166" s="111" t="s">
        <v>214</v>
      </c>
      <c r="H166" s="110" t="s">
        <v>2189</v>
      </c>
      <c r="I166" s="110" t="s">
        <v>2202</v>
      </c>
      <c r="J166" s="110"/>
      <c r="K166" s="111" t="s">
        <v>2203</v>
      </c>
      <c r="L166" s="111" t="s">
        <v>2192</v>
      </c>
      <c r="M166" s="111"/>
      <c r="N166" s="111" t="s">
        <v>682</v>
      </c>
      <c r="O166" s="112" t="s">
        <v>4662</v>
      </c>
      <c r="P166" s="113">
        <v>13.952137420400801</v>
      </c>
      <c r="Q166" s="113">
        <v>100.70397295270701</v>
      </c>
      <c r="R166" s="114" t="s">
        <v>2205</v>
      </c>
      <c r="S166" s="114" t="s">
        <v>2206</v>
      </c>
      <c r="T166" s="115" t="s">
        <v>2207</v>
      </c>
      <c r="U166" s="115" t="s">
        <v>2208</v>
      </c>
      <c r="V166" s="115"/>
      <c r="W166" s="167" t="s">
        <v>2209</v>
      </c>
      <c r="X166" s="167"/>
      <c r="Y166" s="115"/>
      <c r="Z166" s="181"/>
      <c r="AA166" s="181"/>
      <c r="AB166" s="167"/>
      <c r="AC166" s="167"/>
      <c r="AD166" s="332" t="s">
        <v>2114</v>
      </c>
      <c r="AE166" s="333" t="s">
        <v>2115</v>
      </c>
      <c r="AF166" s="117" t="s">
        <v>690</v>
      </c>
      <c r="AG166" s="132">
        <v>44972</v>
      </c>
      <c r="AH166" s="118" t="s">
        <v>691</v>
      </c>
      <c r="AI166" s="118" t="s">
        <v>692</v>
      </c>
      <c r="AJ166" s="145">
        <v>6</v>
      </c>
      <c r="AK166" s="146">
        <v>9</v>
      </c>
      <c r="AL166" s="146">
        <v>3.2</v>
      </c>
      <c r="AM166" s="146">
        <f t="shared" ref="AM166:AM174" si="2">AJ166*AK166</f>
        <v>54</v>
      </c>
      <c r="AN166" s="147">
        <v>1</v>
      </c>
      <c r="AO166" s="147">
        <v>2</v>
      </c>
      <c r="AP166" s="240" t="s">
        <v>2210</v>
      </c>
      <c r="AQ166" s="330"/>
      <c r="AR166" s="147">
        <v>3</v>
      </c>
      <c r="AS166" s="149"/>
      <c r="AT166" s="138">
        <v>44973</v>
      </c>
      <c r="AU166" s="148" t="s">
        <v>2004</v>
      </c>
      <c r="AV166" s="149" t="s">
        <v>725</v>
      </c>
      <c r="AW166" s="150" t="s">
        <v>1584</v>
      </c>
      <c r="AX166" s="147"/>
      <c r="AY166" s="147"/>
      <c r="AZ166" s="147"/>
      <c r="BA166" s="147"/>
      <c r="BB166" s="147"/>
      <c r="BC166" s="147"/>
      <c r="BD166" s="235" t="s">
        <v>698</v>
      </c>
      <c r="BE166" s="150"/>
      <c r="BF166" s="150"/>
      <c r="BG166" s="151" t="s">
        <v>699</v>
      </c>
      <c r="BH166" s="237" t="s">
        <v>700</v>
      </c>
      <c r="BI166" s="237" t="s">
        <v>701</v>
      </c>
      <c r="BJ166" s="152"/>
      <c r="BK166" s="152"/>
      <c r="BL166" s="170" t="s">
        <v>1825</v>
      </c>
      <c r="BM166" s="154"/>
      <c r="BN166" s="329" t="s">
        <v>2211</v>
      </c>
      <c r="BO166" s="131" t="s">
        <v>2204</v>
      </c>
      <c r="BP166" s="131" t="s">
        <v>703</v>
      </c>
      <c r="BQ166" s="116" t="s">
        <v>704</v>
      </c>
      <c r="BR166" s="116" t="s">
        <v>705</v>
      </c>
      <c r="BS166" s="132">
        <v>44972</v>
      </c>
      <c r="BT166" s="133">
        <v>100</v>
      </c>
      <c r="BU166" s="132">
        <v>44972</v>
      </c>
      <c r="BV166" s="132"/>
      <c r="BW166" s="132"/>
      <c r="BX166" s="134"/>
      <c r="BY166" s="134"/>
      <c r="BZ166" s="134"/>
      <c r="CA166" s="132"/>
      <c r="CB166" s="135"/>
      <c r="CC166" s="132"/>
      <c r="CD166" s="132"/>
      <c r="CE166" s="136"/>
      <c r="CF166" s="136"/>
      <c r="CG166" s="136"/>
      <c r="CH166" s="135"/>
      <c r="CI166" s="129" t="s">
        <v>701</v>
      </c>
      <c r="CJ166" s="117">
        <v>44998</v>
      </c>
      <c r="CK166" s="117">
        <v>44998</v>
      </c>
      <c r="CL166" s="132"/>
      <c r="CM166" s="117">
        <v>44998</v>
      </c>
      <c r="CN166" s="133">
        <v>100</v>
      </c>
      <c r="CO166" s="117">
        <v>44998</v>
      </c>
      <c r="CP166" s="132"/>
      <c r="CQ166" s="137" t="s">
        <v>706</v>
      </c>
      <c r="CR166" s="132"/>
      <c r="CS166" s="117"/>
      <c r="CT166" s="132"/>
      <c r="CU166" s="133"/>
      <c r="CV166" s="137" t="s">
        <v>4382</v>
      </c>
      <c r="CW166" s="117"/>
      <c r="CX166" s="147"/>
      <c r="CY166" s="147"/>
      <c r="CZ166" s="117">
        <v>44998</v>
      </c>
      <c r="DA166" s="117">
        <v>44998</v>
      </c>
      <c r="DB166" s="117"/>
      <c r="DC166" s="117">
        <v>44998</v>
      </c>
      <c r="DD166" s="133">
        <v>100</v>
      </c>
      <c r="DE166" s="117">
        <v>44998</v>
      </c>
      <c r="DF166" s="138"/>
      <c r="DG166" s="138">
        <v>45012</v>
      </c>
      <c r="DH166" s="139" t="s">
        <v>4383</v>
      </c>
      <c r="DI166" s="117">
        <v>45034</v>
      </c>
      <c r="DJ166" s="117">
        <v>45034</v>
      </c>
      <c r="DK166" s="117">
        <v>45034</v>
      </c>
      <c r="DL166" s="117">
        <v>45034</v>
      </c>
      <c r="DM166" s="117"/>
      <c r="DN166" s="117"/>
      <c r="DO166" s="117"/>
      <c r="DP166" s="117"/>
      <c r="DQ166" s="140"/>
      <c r="DR166" s="117"/>
      <c r="DS166" s="117"/>
      <c r="DT166" s="117"/>
      <c r="DU166" s="117"/>
      <c r="DV166" s="117"/>
      <c r="DW166" s="117"/>
      <c r="DX166" s="133"/>
      <c r="DY166" s="117"/>
      <c r="DZ166" s="117"/>
      <c r="EA166" s="117">
        <v>45027</v>
      </c>
      <c r="EB166" s="117">
        <v>45027</v>
      </c>
      <c r="EC166" s="117"/>
      <c r="ED166" s="117">
        <v>45027</v>
      </c>
      <c r="EE166" s="116">
        <v>100</v>
      </c>
      <c r="EF166" s="117">
        <v>45027</v>
      </c>
      <c r="EG166" s="117" t="s">
        <v>740</v>
      </c>
      <c r="EH166" s="117">
        <v>45027</v>
      </c>
      <c r="EI166" s="117">
        <v>45027</v>
      </c>
      <c r="EJ166" s="117"/>
      <c r="EK166" s="117">
        <v>45027</v>
      </c>
      <c r="EL166" s="116">
        <v>100</v>
      </c>
      <c r="EM166" s="117">
        <v>45027</v>
      </c>
      <c r="EN166" s="122" t="s">
        <v>740</v>
      </c>
      <c r="EO166" s="141"/>
      <c r="EP166" s="141"/>
      <c r="EQ166" s="141"/>
      <c r="ER166" s="141"/>
      <c r="ES166" s="141"/>
      <c r="ET166" s="141"/>
      <c r="EU166" s="141"/>
      <c r="EV166" s="117"/>
      <c r="EW166" s="117"/>
      <c r="EX166" s="117"/>
      <c r="EY166" s="117"/>
      <c r="EZ166" s="117"/>
      <c r="FA166" s="117"/>
      <c r="FB166" s="117"/>
      <c r="FC166" s="117"/>
      <c r="FD166" s="117"/>
      <c r="FE166" s="117"/>
      <c r="FF166" s="117"/>
      <c r="FG166" s="133"/>
      <c r="FH166" s="133"/>
      <c r="FI166" s="117"/>
      <c r="FJ166" s="142"/>
      <c r="FK166" s="142"/>
      <c r="FL166" s="143">
        <v>243347</v>
      </c>
      <c r="FM166" s="143">
        <v>243347</v>
      </c>
      <c r="FN166" s="139" t="s">
        <v>708</v>
      </c>
      <c r="FO166" s="142"/>
      <c r="FP166" s="142"/>
      <c r="FQ166" s="143">
        <v>243347</v>
      </c>
      <c r="FR166" s="143">
        <v>243347</v>
      </c>
      <c r="FS166" s="157" t="s">
        <v>729</v>
      </c>
    </row>
    <row r="167" spans="1:175" ht="20.100000000000001" customHeight="1" x14ac:dyDescent="0.5">
      <c r="A167" s="109">
        <v>166</v>
      </c>
      <c r="B167" s="109" t="s">
        <v>674</v>
      </c>
      <c r="C167" s="109">
        <v>166</v>
      </c>
      <c r="D167" s="110" t="s">
        <v>675</v>
      </c>
      <c r="E167" s="110" t="s">
        <v>676</v>
      </c>
      <c r="F167" s="110" t="s">
        <v>677</v>
      </c>
      <c r="G167" s="111" t="s">
        <v>214</v>
      </c>
      <c r="H167" s="110" t="s">
        <v>2212</v>
      </c>
      <c r="I167" s="110" t="s">
        <v>2213</v>
      </c>
      <c r="J167" s="110"/>
      <c r="K167" s="111" t="s">
        <v>2214</v>
      </c>
      <c r="L167" s="111" t="s">
        <v>2192</v>
      </c>
      <c r="M167" s="111" t="s">
        <v>912</v>
      </c>
      <c r="N167" s="111" t="s">
        <v>682</v>
      </c>
      <c r="O167" s="112" t="s">
        <v>2215</v>
      </c>
      <c r="P167" s="113">
        <v>14.044047108609201</v>
      </c>
      <c r="Q167" s="113">
        <v>100.793668050864</v>
      </c>
      <c r="R167" s="114" t="s">
        <v>2216</v>
      </c>
      <c r="S167" s="114" t="s">
        <v>2217</v>
      </c>
      <c r="T167" s="115" t="s">
        <v>2218</v>
      </c>
      <c r="U167" s="115" t="s">
        <v>2219</v>
      </c>
      <c r="V167" s="115"/>
      <c r="W167" s="167" t="s">
        <v>2220</v>
      </c>
      <c r="X167" s="167"/>
      <c r="Y167" s="115"/>
      <c r="Z167" s="181"/>
      <c r="AA167" s="181"/>
      <c r="AB167" s="167"/>
      <c r="AC167" s="167"/>
      <c r="AD167" s="332" t="s">
        <v>2114</v>
      </c>
      <c r="AE167" s="333" t="s">
        <v>2115</v>
      </c>
      <c r="AF167" s="117" t="s">
        <v>690</v>
      </c>
      <c r="AG167" s="132">
        <v>44973</v>
      </c>
      <c r="AH167" s="118" t="s">
        <v>691</v>
      </c>
      <c r="AI167" s="118" t="s">
        <v>692</v>
      </c>
      <c r="AJ167" s="145">
        <v>9</v>
      </c>
      <c r="AK167" s="146">
        <v>10</v>
      </c>
      <c r="AL167" s="146">
        <v>3.5</v>
      </c>
      <c r="AM167" s="146">
        <f t="shared" si="2"/>
        <v>90</v>
      </c>
      <c r="AN167" s="147">
        <v>1</v>
      </c>
      <c r="AO167" s="147">
        <v>3</v>
      </c>
      <c r="AP167" s="240" t="s">
        <v>2221</v>
      </c>
      <c r="AQ167" s="330"/>
      <c r="AR167" s="147">
        <v>3</v>
      </c>
      <c r="AS167" s="149"/>
      <c r="AT167" s="138">
        <v>44974</v>
      </c>
      <c r="AU167" s="142" t="s">
        <v>2222</v>
      </c>
      <c r="AV167" s="149" t="s">
        <v>696</v>
      </c>
      <c r="AW167" s="150"/>
      <c r="AX167" s="147"/>
      <c r="AY167" s="147"/>
      <c r="AZ167" s="147"/>
      <c r="BA167" s="147"/>
      <c r="BB167" s="147"/>
      <c r="BC167" s="147"/>
      <c r="BD167" s="235" t="s">
        <v>698</v>
      </c>
      <c r="BE167" s="150"/>
      <c r="BF167" s="150"/>
      <c r="BG167" s="151" t="s">
        <v>699</v>
      </c>
      <c r="BH167" s="237" t="s">
        <v>700</v>
      </c>
      <c r="BI167" s="237" t="s">
        <v>701</v>
      </c>
      <c r="BJ167" s="152"/>
      <c r="BK167" s="152"/>
      <c r="BL167" s="153"/>
      <c r="BM167" s="154"/>
      <c r="BN167" s="111" t="s">
        <v>2215</v>
      </c>
      <c r="BO167" s="130" t="s">
        <v>2215</v>
      </c>
      <c r="BP167" s="130"/>
      <c r="BQ167" s="116" t="s">
        <v>704</v>
      </c>
      <c r="BR167" s="116" t="s">
        <v>705</v>
      </c>
      <c r="BS167" s="132">
        <v>44973</v>
      </c>
      <c r="BT167" s="133">
        <v>100</v>
      </c>
      <c r="BU167" s="132">
        <v>44973</v>
      </c>
      <c r="BV167" s="132"/>
      <c r="BW167" s="132"/>
      <c r="BX167" s="134"/>
      <c r="BY167" s="134"/>
      <c r="BZ167" s="134"/>
      <c r="CA167" s="132"/>
      <c r="CB167" s="135"/>
      <c r="CC167" s="132"/>
      <c r="CD167" s="132"/>
      <c r="CE167" s="136"/>
      <c r="CF167" s="136"/>
      <c r="CG167" s="136"/>
      <c r="CH167" s="135"/>
      <c r="CI167" s="129" t="s">
        <v>701</v>
      </c>
      <c r="CJ167" s="117">
        <v>44999</v>
      </c>
      <c r="CK167" s="117">
        <v>44999</v>
      </c>
      <c r="CL167" s="132"/>
      <c r="CM167" s="117">
        <v>44999</v>
      </c>
      <c r="CN167" s="133">
        <v>100</v>
      </c>
      <c r="CO167" s="117">
        <v>44999</v>
      </c>
      <c r="CP167" s="117"/>
      <c r="CQ167" s="132">
        <v>45017</v>
      </c>
      <c r="CR167" s="132">
        <v>45017</v>
      </c>
      <c r="CS167" s="117"/>
      <c r="CT167" s="132">
        <v>45017</v>
      </c>
      <c r="CU167" s="133">
        <v>100</v>
      </c>
      <c r="CV167" s="132">
        <v>45017</v>
      </c>
      <c r="CW167" s="117" t="s">
        <v>868</v>
      </c>
      <c r="CX167" s="147"/>
      <c r="CY167" s="147"/>
      <c r="CZ167" s="117">
        <v>44999</v>
      </c>
      <c r="DA167" s="117">
        <v>44999</v>
      </c>
      <c r="DB167" s="117"/>
      <c r="DC167" s="117">
        <v>44999</v>
      </c>
      <c r="DD167" s="133">
        <v>100</v>
      </c>
      <c r="DE167" s="117">
        <v>44999</v>
      </c>
      <c r="DF167" s="138"/>
      <c r="DG167" s="138">
        <v>45012</v>
      </c>
      <c r="DH167" s="139" t="s">
        <v>4383</v>
      </c>
      <c r="DI167" s="117">
        <v>45035</v>
      </c>
      <c r="DJ167" s="117">
        <v>45035</v>
      </c>
      <c r="DK167" s="117">
        <v>45035</v>
      </c>
      <c r="DL167" s="117">
        <v>45035</v>
      </c>
      <c r="DM167" s="117"/>
      <c r="DN167" s="117"/>
      <c r="DO167" s="117"/>
      <c r="DP167" s="117"/>
      <c r="DQ167" s="140"/>
      <c r="DR167" s="117"/>
      <c r="DS167" s="117"/>
      <c r="DT167" s="117"/>
      <c r="DU167" s="117"/>
      <c r="DV167" s="117"/>
      <c r="DW167" s="117"/>
      <c r="DX167" s="133"/>
      <c r="DY167" s="117"/>
      <c r="DZ167" s="117"/>
      <c r="EA167" s="117">
        <v>45028</v>
      </c>
      <c r="EB167" s="117">
        <v>45028</v>
      </c>
      <c r="EC167" s="117"/>
      <c r="ED167" s="117">
        <v>45028</v>
      </c>
      <c r="EE167" s="116">
        <v>100</v>
      </c>
      <c r="EF167" s="117">
        <v>45028</v>
      </c>
      <c r="EG167" s="117" t="s">
        <v>1044</v>
      </c>
      <c r="EH167" s="117">
        <v>45028</v>
      </c>
      <c r="EI167" s="117">
        <v>45028</v>
      </c>
      <c r="EJ167" s="117"/>
      <c r="EK167" s="117">
        <v>45028</v>
      </c>
      <c r="EL167" s="116">
        <v>100</v>
      </c>
      <c r="EM167" s="117">
        <v>45028</v>
      </c>
      <c r="EN167" s="122" t="s">
        <v>1044</v>
      </c>
      <c r="EO167" s="141"/>
      <c r="EP167" s="141"/>
      <c r="EQ167" s="141"/>
      <c r="ER167" s="141"/>
      <c r="ES167" s="141"/>
      <c r="ET167" s="141"/>
      <c r="EU167" s="141"/>
      <c r="EV167" s="117"/>
      <c r="EW167" s="117"/>
      <c r="EX167" s="117"/>
      <c r="EY167" s="117"/>
      <c r="EZ167" s="117"/>
      <c r="FA167" s="117"/>
      <c r="FB167" s="117"/>
      <c r="FC167" s="117"/>
      <c r="FD167" s="117"/>
      <c r="FE167" s="117"/>
      <c r="FF167" s="117"/>
      <c r="FG167" s="133"/>
      <c r="FH167" s="133"/>
      <c r="FI167" s="117"/>
      <c r="FJ167" s="142"/>
      <c r="FK167" s="142"/>
      <c r="FL167" s="143"/>
      <c r="FM167" s="143"/>
      <c r="FN167" s="139"/>
      <c r="FO167" s="142"/>
      <c r="FP167" s="142"/>
      <c r="FQ167" s="143"/>
      <c r="FR167" s="143"/>
      <c r="FS167" s="139"/>
    </row>
    <row r="168" spans="1:175" ht="20.100000000000001" customHeight="1" x14ac:dyDescent="0.5">
      <c r="A168" s="109">
        <v>167</v>
      </c>
      <c r="B168" s="109" t="s">
        <v>674</v>
      </c>
      <c r="C168" s="109">
        <v>167</v>
      </c>
      <c r="D168" s="110" t="s">
        <v>675</v>
      </c>
      <c r="E168" s="110" t="s">
        <v>676</v>
      </c>
      <c r="F168" s="110" t="s">
        <v>677</v>
      </c>
      <c r="G168" s="111" t="s">
        <v>214</v>
      </c>
      <c r="H168" s="110" t="s">
        <v>2212</v>
      </c>
      <c r="I168" s="110" t="s">
        <v>2223</v>
      </c>
      <c r="J168" s="110"/>
      <c r="K168" s="111" t="s">
        <v>2224</v>
      </c>
      <c r="L168" s="111" t="s">
        <v>2192</v>
      </c>
      <c r="M168" s="111"/>
      <c r="N168" s="111" t="s">
        <v>682</v>
      </c>
      <c r="O168" s="112" t="s">
        <v>2225</v>
      </c>
      <c r="P168" s="113">
        <v>14.0320315168064</v>
      </c>
      <c r="Q168" s="113">
        <v>100.759124879699</v>
      </c>
      <c r="R168" s="114" t="s">
        <v>2226</v>
      </c>
      <c r="S168" s="114"/>
      <c r="T168" s="115" t="s">
        <v>2227</v>
      </c>
      <c r="U168" s="115" t="s">
        <v>2228</v>
      </c>
      <c r="V168" s="115"/>
      <c r="W168" s="167" t="s">
        <v>2229</v>
      </c>
      <c r="X168" s="167"/>
      <c r="Y168" s="115"/>
      <c r="Z168" s="181"/>
      <c r="AA168" s="181"/>
      <c r="AB168" s="167"/>
      <c r="AC168" s="167"/>
      <c r="AD168" s="332" t="s">
        <v>2114</v>
      </c>
      <c r="AE168" s="333" t="s">
        <v>2115</v>
      </c>
      <c r="AF168" s="117" t="s">
        <v>690</v>
      </c>
      <c r="AG168" s="132">
        <v>44973</v>
      </c>
      <c r="AH168" s="118" t="s">
        <v>691</v>
      </c>
      <c r="AI168" s="118" t="s">
        <v>692</v>
      </c>
      <c r="AJ168" s="145">
        <v>8</v>
      </c>
      <c r="AK168" s="146">
        <v>12</v>
      </c>
      <c r="AL168" s="146">
        <v>3</v>
      </c>
      <c r="AM168" s="146">
        <f t="shared" si="2"/>
        <v>96</v>
      </c>
      <c r="AN168" s="147">
        <v>2</v>
      </c>
      <c r="AO168" s="147">
        <v>2</v>
      </c>
      <c r="AP168" s="240" t="s">
        <v>2230</v>
      </c>
      <c r="AQ168" s="147" t="s">
        <v>848</v>
      </c>
      <c r="AR168" s="147">
        <v>3</v>
      </c>
      <c r="AS168" s="149"/>
      <c r="AT168" s="138">
        <v>44974</v>
      </c>
      <c r="AU168" s="142"/>
      <c r="AV168" s="149" t="s">
        <v>725</v>
      </c>
      <c r="AW168" s="150"/>
      <c r="AX168" s="147"/>
      <c r="AY168" s="147"/>
      <c r="AZ168" s="147"/>
      <c r="BA168" s="147" t="s">
        <v>697</v>
      </c>
      <c r="BB168" s="147"/>
      <c r="BC168" s="147"/>
      <c r="BD168" s="235" t="s">
        <v>698</v>
      </c>
      <c r="BE168" s="150"/>
      <c r="BF168" s="150"/>
      <c r="BG168" s="151" t="s">
        <v>699</v>
      </c>
      <c r="BH168" s="237" t="s">
        <v>700</v>
      </c>
      <c r="BI168" s="237" t="s">
        <v>701</v>
      </c>
      <c r="BJ168" s="152"/>
      <c r="BK168" s="152"/>
      <c r="BL168" s="153"/>
      <c r="BM168" s="154"/>
      <c r="BN168" s="111" t="s">
        <v>2225</v>
      </c>
      <c r="BO168" s="130" t="s">
        <v>2225</v>
      </c>
      <c r="BP168" s="130"/>
      <c r="BQ168" s="116" t="s">
        <v>704</v>
      </c>
      <c r="BR168" s="116" t="s">
        <v>705</v>
      </c>
      <c r="BS168" s="132">
        <v>44973</v>
      </c>
      <c r="BT168" s="133">
        <v>100</v>
      </c>
      <c r="BU168" s="132">
        <v>44973</v>
      </c>
      <c r="BV168" s="132"/>
      <c r="BW168" s="132"/>
      <c r="BX168" s="134"/>
      <c r="BY168" s="134"/>
      <c r="BZ168" s="134"/>
      <c r="CA168" s="132"/>
      <c r="CB168" s="135"/>
      <c r="CC168" s="132"/>
      <c r="CD168" s="132"/>
      <c r="CE168" s="136"/>
      <c r="CF168" s="136"/>
      <c r="CG168" s="136"/>
      <c r="CH168" s="135"/>
      <c r="CI168" s="129" t="s">
        <v>701</v>
      </c>
      <c r="CJ168" s="117">
        <v>44994</v>
      </c>
      <c r="CK168" s="117">
        <v>44994</v>
      </c>
      <c r="CL168" s="132"/>
      <c r="CM168" s="117">
        <v>44994</v>
      </c>
      <c r="CN168" s="133">
        <v>100</v>
      </c>
      <c r="CO168" s="117">
        <v>44994</v>
      </c>
      <c r="CP168" s="132"/>
      <c r="CQ168" s="117"/>
      <c r="CR168" s="132"/>
      <c r="CS168" s="117"/>
      <c r="CT168" s="132"/>
      <c r="CU168" s="133"/>
      <c r="CV168" s="117"/>
      <c r="CW168" s="117" t="s">
        <v>727</v>
      </c>
      <c r="CX168" s="147"/>
      <c r="CY168" s="147"/>
      <c r="CZ168" s="117">
        <v>44994</v>
      </c>
      <c r="DA168" s="117">
        <v>44994</v>
      </c>
      <c r="DB168" s="117"/>
      <c r="DC168" s="117">
        <v>44994</v>
      </c>
      <c r="DD168" s="133">
        <v>100</v>
      </c>
      <c r="DE168" s="117">
        <v>44994</v>
      </c>
      <c r="DF168" s="138"/>
      <c r="DG168" s="138">
        <v>45012</v>
      </c>
      <c r="DH168" s="139" t="s">
        <v>4383</v>
      </c>
      <c r="DI168" s="117">
        <v>45028</v>
      </c>
      <c r="DJ168" s="117">
        <v>45028</v>
      </c>
      <c r="DK168" s="117">
        <v>45028</v>
      </c>
      <c r="DL168" s="117">
        <v>45028</v>
      </c>
      <c r="DM168" s="117"/>
      <c r="DN168" s="117"/>
      <c r="DO168" s="117"/>
      <c r="DP168" s="117"/>
      <c r="DQ168" s="140"/>
      <c r="DR168" s="117"/>
      <c r="DS168" s="117"/>
      <c r="DT168" s="117"/>
      <c r="DU168" s="117"/>
      <c r="DV168" s="117"/>
      <c r="DW168" s="117"/>
      <c r="DX168" s="133"/>
      <c r="DY168" s="117"/>
      <c r="DZ168" s="117"/>
      <c r="EA168" s="117">
        <v>45033</v>
      </c>
      <c r="EB168" s="117">
        <v>45033</v>
      </c>
      <c r="EC168" s="117"/>
      <c r="ED168" s="117">
        <v>45033</v>
      </c>
      <c r="EE168" s="116">
        <v>100</v>
      </c>
      <c r="EF168" s="117">
        <v>45033</v>
      </c>
      <c r="EG168" s="117" t="s">
        <v>2231</v>
      </c>
      <c r="EH168" s="117">
        <v>45033</v>
      </c>
      <c r="EI168" s="117">
        <v>45033</v>
      </c>
      <c r="EJ168" s="117">
        <v>45033</v>
      </c>
      <c r="EK168" s="117">
        <v>45034</v>
      </c>
      <c r="EL168" s="116">
        <v>60</v>
      </c>
      <c r="EM168" s="117"/>
      <c r="EN168" s="122" t="s">
        <v>2231</v>
      </c>
      <c r="EO168" s="141"/>
      <c r="EP168" s="141"/>
      <c r="EQ168" s="141"/>
      <c r="ER168" s="141"/>
      <c r="ES168" s="141"/>
      <c r="ET168" s="141"/>
      <c r="EU168" s="141"/>
      <c r="EV168" s="117"/>
      <c r="EW168" s="117"/>
      <c r="EX168" s="117"/>
      <c r="EY168" s="117"/>
      <c r="EZ168" s="117"/>
      <c r="FA168" s="117"/>
      <c r="FB168" s="117"/>
      <c r="FC168" s="117"/>
      <c r="FD168" s="117"/>
      <c r="FE168" s="117"/>
      <c r="FF168" s="117"/>
      <c r="FG168" s="133"/>
      <c r="FH168" s="133"/>
      <c r="FI168" s="117"/>
      <c r="FJ168" s="142"/>
      <c r="FK168" s="142"/>
      <c r="FL168" s="143"/>
      <c r="FM168" s="143"/>
      <c r="FN168" s="139"/>
      <c r="FO168" s="142"/>
      <c r="FP168" s="142"/>
      <c r="FQ168" s="143"/>
      <c r="FR168" s="143"/>
      <c r="FS168" s="139"/>
    </row>
    <row r="169" spans="1:175" ht="20.100000000000001" customHeight="1" x14ac:dyDescent="0.5">
      <c r="A169" s="109">
        <v>168</v>
      </c>
      <c r="B169" s="109" t="s">
        <v>674</v>
      </c>
      <c r="C169" s="109">
        <v>168</v>
      </c>
      <c r="D169" s="110" t="s">
        <v>675</v>
      </c>
      <c r="E169" s="110" t="s">
        <v>676</v>
      </c>
      <c r="F169" s="110" t="s">
        <v>677</v>
      </c>
      <c r="G169" s="111" t="s">
        <v>214</v>
      </c>
      <c r="H169" s="110" t="s">
        <v>2212</v>
      </c>
      <c r="I169" s="110" t="s">
        <v>2232</v>
      </c>
      <c r="J169" s="110"/>
      <c r="K169" s="111" t="s">
        <v>2233</v>
      </c>
      <c r="L169" s="111" t="s">
        <v>2192</v>
      </c>
      <c r="M169" s="111"/>
      <c r="N169" s="111" t="s">
        <v>682</v>
      </c>
      <c r="O169" s="259" t="s">
        <v>2234</v>
      </c>
      <c r="P169" s="113">
        <v>14.0012050368679</v>
      </c>
      <c r="Q169" s="113">
        <v>100.67712263552301</v>
      </c>
      <c r="R169" s="114" t="s">
        <v>2235</v>
      </c>
      <c r="S169" s="114" t="s">
        <v>2236</v>
      </c>
      <c r="T169" s="115" t="s">
        <v>2237</v>
      </c>
      <c r="U169" s="115" t="s">
        <v>2238</v>
      </c>
      <c r="V169" s="115"/>
      <c r="W169" s="167" t="s">
        <v>2239</v>
      </c>
      <c r="X169" s="167"/>
      <c r="Y169" s="115"/>
      <c r="Z169" s="181"/>
      <c r="AA169" s="181"/>
      <c r="AB169" s="167"/>
      <c r="AC169" s="167"/>
      <c r="AD169" s="332" t="s">
        <v>2114</v>
      </c>
      <c r="AE169" s="333" t="s">
        <v>2115</v>
      </c>
      <c r="AF169" s="117" t="s">
        <v>690</v>
      </c>
      <c r="AG169" s="132">
        <v>44972</v>
      </c>
      <c r="AH169" s="118" t="s">
        <v>691</v>
      </c>
      <c r="AI169" s="118" t="s">
        <v>692</v>
      </c>
      <c r="AJ169" s="145">
        <v>8</v>
      </c>
      <c r="AK169" s="146">
        <v>9</v>
      </c>
      <c r="AL169" s="146">
        <v>3.6</v>
      </c>
      <c r="AM169" s="146">
        <f t="shared" si="2"/>
        <v>72</v>
      </c>
      <c r="AN169" s="147">
        <v>1</v>
      </c>
      <c r="AO169" s="147">
        <v>3</v>
      </c>
      <c r="AP169" s="240" t="s">
        <v>2240</v>
      </c>
      <c r="AQ169" s="147" t="s">
        <v>1368</v>
      </c>
      <c r="AR169" s="147">
        <v>3</v>
      </c>
      <c r="AS169" s="149"/>
      <c r="AT169" s="138">
        <v>44973</v>
      </c>
      <c r="AU169" s="142" t="s">
        <v>2241</v>
      </c>
      <c r="AV169" s="149" t="s">
        <v>725</v>
      </c>
      <c r="AW169" s="150"/>
      <c r="AX169" s="147"/>
      <c r="AY169" s="147"/>
      <c r="AZ169" s="147"/>
      <c r="BA169" s="147" t="s">
        <v>697</v>
      </c>
      <c r="BB169" s="147"/>
      <c r="BC169" s="147"/>
      <c r="BD169" s="235" t="s">
        <v>698</v>
      </c>
      <c r="BE169" s="150"/>
      <c r="BF169" s="150"/>
      <c r="BG169" s="151" t="s">
        <v>699</v>
      </c>
      <c r="BH169" s="237" t="s">
        <v>700</v>
      </c>
      <c r="BI169" s="237" t="s">
        <v>701</v>
      </c>
      <c r="BJ169" s="152"/>
      <c r="BK169" s="152"/>
      <c r="BL169" s="170" t="s">
        <v>1825</v>
      </c>
      <c r="BM169" s="154"/>
      <c r="BN169" s="111" t="s">
        <v>2234</v>
      </c>
      <c r="BO169" s="130" t="s">
        <v>2234</v>
      </c>
      <c r="BP169" s="130"/>
      <c r="BQ169" s="116" t="s">
        <v>704</v>
      </c>
      <c r="BR169" s="116" t="s">
        <v>705</v>
      </c>
      <c r="BS169" s="132">
        <v>44972</v>
      </c>
      <c r="BT169" s="133">
        <v>100</v>
      </c>
      <c r="BU169" s="132">
        <v>44972</v>
      </c>
      <c r="BV169" s="132"/>
      <c r="BW169" s="132"/>
      <c r="BX169" s="134"/>
      <c r="BY169" s="134"/>
      <c r="BZ169" s="134"/>
      <c r="CA169" s="132"/>
      <c r="CB169" s="135"/>
      <c r="CC169" s="132"/>
      <c r="CD169" s="132"/>
      <c r="CE169" s="136"/>
      <c r="CF169" s="136"/>
      <c r="CG169" s="136"/>
      <c r="CH169" s="171" t="s">
        <v>2242</v>
      </c>
      <c r="CI169" s="129" t="s">
        <v>701</v>
      </c>
      <c r="CJ169" s="132">
        <v>44986</v>
      </c>
      <c r="CK169" s="132">
        <v>44986</v>
      </c>
      <c r="CL169" s="117"/>
      <c r="CM169" s="132">
        <v>44986</v>
      </c>
      <c r="CN169" s="133">
        <v>100</v>
      </c>
      <c r="CO169" s="132">
        <v>44986</v>
      </c>
      <c r="CP169" s="117"/>
      <c r="CQ169" s="117">
        <v>45018</v>
      </c>
      <c r="CR169" s="117">
        <v>45018</v>
      </c>
      <c r="CS169" s="117"/>
      <c r="CT169" s="117">
        <v>45018</v>
      </c>
      <c r="CU169" s="133">
        <v>100</v>
      </c>
      <c r="CV169" s="117">
        <v>45018</v>
      </c>
      <c r="CW169" s="305" t="s">
        <v>2243</v>
      </c>
      <c r="CX169" s="147"/>
      <c r="CY169" s="147"/>
      <c r="CZ169" s="169">
        <v>45017</v>
      </c>
      <c r="DA169" s="117">
        <v>44987</v>
      </c>
      <c r="DB169" s="117"/>
      <c r="DC169" s="117">
        <v>44987</v>
      </c>
      <c r="DD169" s="133">
        <v>100</v>
      </c>
      <c r="DE169" s="117">
        <v>44987</v>
      </c>
      <c r="DF169" s="261" t="s">
        <v>2244</v>
      </c>
      <c r="DG169" s="138">
        <v>45023</v>
      </c>
      <c r="DH169" s="139" t="s">
        <v>4387</v>
      </c>
      <c r="DI169" s="117">
        <v>45028</v>
      </c>
      <c r="DJ169" s="117">
        <v>45028</v>
      </c>
      <c r="DK169" s="117">
        <v>45028</v>
      </c>
      <c r="DL169" s="117">
        <v>45028</v>
      </c>
      <c r="DM169" s="117"/>
      <c r="DN169" s="117"/>
      <c r="DO169" s="117"/>
      <c r="DP169" s="117"/>
      <c r="DQ169" s="140"/>
      <c r="DR169" s="117"/>
      <c r="DS169" s="117"/>
      <c r="DT169" s="117"/>
      <c r="DU169" s="117"/>
      <c r="DV169" s="117"/>
      <c r="DW169" s="117"/>
      <c r="DX169" s="133"/>
      <c r="DY169" s="117"/>
      <c r="DZ169" s="117"/>
      <c r="EA169" s="117"/>
      <c r="EB169" s="117"/>
      <c r="EC169" s="117"/>
      <c r="ED169" s="117"/>
      <c r="EE169" s="116"/>
      <c r="EF169" s="117"/>
      <c r="EG169" s="117"/>
      <c r="EH169" s="222">
        <v>45052</v>
      </c>
      <c r="EI169" s="222">
        <v>45052</v>
      </c>
      <c r="EJ169" s="117"/>
      <c r="EK169" s="222">
        <v>45052</v>
      </c>
      <c r="EL169" s="133">
        <v>100</v>
      </c>
      <c r="EM169" s="222">
        <v>45052</v>
      </c>
      <c r="EN169" s="122" t="s">
        <v>4520</v>
      </c>
      <c r="EO169" s="141"/>
      <c r="EP169" s="141"/>
      <c r="EQ169" s="141"/>
      <c r="ER169" s="141"/>
      <c r="ES169" s="141"/>
      <c r="ET169" s="141"/>
      <c r="EU169" s="141"/>
      <c r="EV169" s="117"/>
      <c r="EW169" s="117"/>
      <c r="EX169" s="117"/>
      <c r="EY169" s="117"/>
      <c r="EZ169" s="117"/>
      <c r="FA169" s="117"/>
      <c r="FB169" s="117"/>
      <c r="FC169" s="117"/>
      <c r="FD169" s="117"/>
      <c r="FE169" s="117"/>
      <c r="FF169" s="117"/>
      <c r="FG169" s="133"/>
      <c r="FH169" s="133"/>
      <c r="FI169" s="117"/>
      <c r="FJ169" s="142"/>
      <c r="FK169" s="142"/>
      <c r="FL169" s="143"/>
      <c r="FM169" s="143"/>
      <c r="FN169" s="139"/>
      <c r="FO169" s="142"/>
      <c r="FP169" s="142"/>
      <c r="FQ169" s="143"/>
      <c r="FR169" s="143"/>
      <c r="FS169" s="139"/>
    </row>
    <row r="170" spans="1:175" ht="20.100000000000001" customHeight="1" x14ac:dyDescent="0.5">
      <c r="A170" s="109">
        <v>169</v>
      </c>
      <c r="B170" s="109" t="s">
        <v>674</v>
      </c>
      <c r="C170" s="109">
        <v>169</v>
      </c>
      <c r="D170" s="110" t="s">
        <v>675</v>
      </c>
      <c r="E170" s="110" t="s">
        <v>676</v>
      </c>
      <c r="F170" s="110" t="s">
        <v>677</v>
      </c>
      <c r="G170" s="111" t="s">
        <v>214</v>
      </c>
      <c r="H170" s="110" t="s">
        <v>2189</v>
      </c>
      <c r="I170" s="110" t="s">
        <v>2245</v>
      </c>
      <c r="J170" s="110"/>
      <c r="K170" s="144" t="s">
        <v>2246</v>
      </c>
      <c r="L170" s="111" t="s">
        <v>2192</v>
      </c>
      <c r="M170" s="111" t="s">
        <v>912</v>
      </c>
      <c r="N170" s="111" t="s">
        <v>682</v>
      </c>
      <c r="O170" s="112" t="s">
        <v>2247</v>
      </c>
      <c r="P170" s="113">
        <v>13.958961674225</v>
      </c>
      <c r="Q170" s="113">
        <v>100.63633636834</v>
      </c>
      <c r="R170" s="114" t="s">
        <v>2248</v>
      </c>
      <c r="S170" s="114" t="s">
        <v>2249</v>
      </c>
      <c r="T170" s="115" t="s">
        <v>2250</v>
      </c>
      <c r="U170" s="115" t="s">
        <v>2251</v>
      </c>
      <c r="V170" s="115"/>
      <c r="W170" s="167" t="s">
        <v>2252</v>
      </c>
      <c r="X170" s="167"/>
      <c r="Y170" s="115"/>
      <c r="Z170" s="181"/>
      <c r="AA170" s="181"/>
      <c r="AB170" s="167"/>
      <c r="AC170" s="167"/>
      <c r="AD170" s="332" t="s">
        <v>2114</v>
      </c>
      <c r="AE170" s="333" t="s">
        <v>2115</v>
      </c>
      <c r="AF170" s="117" t="s">
        <v>690</v>
      </c>
      <c r="AG170" s="132">
        <v>44972</v>
      </c>
      <c r="AH170" s="118" t="s">
        <v>691</v>
      </c>
      <c r="AI170" s="118" t="s">
        <v>692</v>
      </c>
      <c r="AJ170" s="145">
        <v>8</v>
      </c>
      <c r="AK170" s="146">
        <v>8</v>
      </c>
      <c r="AL170" s="146">
        <v>3</v>
      </c>
      <c r="AM170" s="146">
        <f t="shared" si="2"/>
        <v>64</v>
      </c>
      <c r="AN170" s="147">
        <v>1</v>
      </c>
      <c r="AO170" s="147">
        <v>3</v>
      </c>
      <c r="AP170" s="240" t="s">
        <v>2253</v>
      </c>
      <c r="AQ170" s="330"/>
      <c r="AR170" s="147">
        <v>3</v>
      </c>
      <c r="AS170" s="149"/>
      <c r="AT170" s="138">
        <v>44973</v>
      </c>
      <c r="AU170" s="148" t="s">
        <v>2004</v>
      </c>
      <c r="AV170" s="149" t="s">
        <v>2254</v>
      </c>
      <c r="AW170" s="150"/>
      <c r="AX170" s="147"/>
      <c r="AY170" s="147"/>
      <c r="AZ170" s="147"/>
      <c r="BA170" s="147" t="s">
        <v>697</v>
      </c>
      <c r="BB170" s="147"/>
      <c r="BC170" s="147"/>
      <c r="BD170" s="235" t="s">
        <v>698</v>
      </c>
      <c r="BE170" s="150"/>
      <c r="BF170" s="150"/>
      <c r="BG170" s="151" t="s">
        <v>699</v>
      </c>
      <c r="BH170" s="151" t="s">
        <v>700</v>
      </c>
      <c r="BI170" s="237" t="s">
        <v>701</v>
      </c>
      <c r="BJ170" s="152"/>
      <c r="BK170" s="152"/>
      <c r="BL170" s="170" t="s">
        <v>1825</v>
      </c>
      <c r="BM170" s="154"/>
      <c r="BN170" s="111" t="s">
        <v>2247</v>
      </c>
      <c r="BO170" s="130" t="s">
        <v>2247</v>
      </c>
      <c r="BP170" s="130"/>
      <c r="BQ170" s="116" t="s">
        <v>704</v>
      </c>
      <c r="BR170" s="116" t="s">
        <v>1143</v>
      </c>
      <c r="BS170" s="132">
        <v>44972</v>
      </c>
      <c r="BT170" s="133">
        <v>100</v>
      </c>
      <c r="BU170" s="132">
        <v>44972</v>
      </c>
      <c r="BV170" s="132"/>
      <c r="BW170" s="132"/>
      <c r="BX170" s="134"/>
      <c r="BY170" s="134"/>
      <c r="BZ170" s="134"/>
      <c r="CA170" s="132"/>
      <c r="CB170" s="135"/>
      <c r="CC170" s="132"/>
      <c r="CD170" s="132"/>
      <c r="CE170" s="136"/>
      <c r="CF170" s="136"/>
      <c r="CG170" s="136"/>
      <c r="CH170" s="135"/>
      <c r="CI170" s="129" t="s">
        <v>701</v>
      </c>
      <c r="CJ170" s="117">
        <v>44994</v>
      </c>
      <c r="CK170" s="117">
        <v>44994</v>
      </c>
      <c r="CL170" s="132"/>
      <c r="CM170" s="117">
        <v>44994</v>
      </c>
      <c r="CN170" s="133">
        <v>100</v>
      </c>
      <c r="CO170" s="117">
        <v>44994</v>
      </c>
      <c r="CP170" s="117"/>
      <c r="CQ170" s="137" t="s">
        <v>706</v>
      </c>
      <c r="CR170" s="132"/>
      <c r="CS170" s="117"/>
      <c r="CT170" s="132"/>
      <c r="CU170" s="133"/>
      <c r="CV170" s="137" t="s">
        <v>4382</v>
      </c>
      <c r="CW170" s="117" t="s">
        <v>727</v>
      </c>
      <c r="CX170" s="147"/>
      <c r="CY170" s="147"/>
      <c r="CZ170" s="117">
        <v>44993</v>
      </c>
      <c r="DA170" s="117">
        <v>44994</v>
      </c>
      <c r="DB170" s="117"/>
      <c r="DC170" s="117">
        <v>44994</v>
      </c>
      <c r="DD170" s="133">
        <v>100</v>
      </c>
      <c r="DE170" s="117">
        <v>44994</v>
      </c>
      <c r="DF170" s="138"/>
      <c r="DG170" s="138">
        <v>45012</v>
      </c>
      <c r="DH170" s="139" t="s">
        <v>4383</v>
      </c>
      <c r="DI170" s="117">
        <v>45035</v>
      </c>
      <c r="DJ170" s="117">
        <v>45035</v>
      </c>
      <c r="DK170" s="117">
        <v>45035</v>
      </c>
      <c r="DL170" s="117">
        <v>45035</v>
      </c>
      <c r="DM170" s="117"/>
      <c r="DN170" s="117"/>
      <c r="DO170" s="117"/>
      <c r="DP170" s="117"/>
      <c r="DQ170" s="140"/>
      <c r="DR170" s="117"/>
      <c r="DS170" s="117"/>
      <c r="DT170" s="117"/>
      <c r="DU170" s="117"/>
      <c r="DV170" s="117"/>
      <c r="DW170" s="117"/>
      <c r="DX170" s="133"/>
      <c r="DY170" s="117"/>
      <c r="DZ170" s="117"/>
      <c r="EA170" s="117">
        <v>45027</v>
      </c>
      <c r="EB170" s="117">
        <v>45027</v>
      </c>
      <c r="EC170" s="117"/>
      <c r="ED170" s="117">
        <v>45027</v>
      </c>
      <c r="EE170" s="116">
        <v>100</v>
      </c>
      <c r="EF170" s="117">
        <v>45027</v>
      </c>
      <c r="EG170" s="117" t="s">
        <v>718</v>
      </c>
      <c r="EH170" s="117">
        <v>45027</v>
      </c>
      <c r="EI170" s="117">
        <v>45027</v>
      </c>
      <c r="EJ170" s="117">
        <v>45027</v>
      </c>
      <c r="EK170" s="117">
        <v>45028</v>
      </c>
      <c r="EL170" s="116">
        <v>60</v>
      </c>
      <c r="EM170" s="117"/>
      <c r="EN170" s="122" t="s">
        <v>718</v>
      </c>
      <c r="EO170" s="141"/>
      <c r="EP170" s="141"/>
      <c r="EQ170" s="141"/>
      <c r="ER170" s="141"/>
      <c r="ES170" s="141"/>
      <c r="ET170" s="141"/>
      <c r="EU170" s="141"/>
      <c r="EV170" s="117"/>
      <c r="EW170" s="117"/>
      <c r="EX170" s="117"/>
      <c r="EY170" s="117"/>
      <c r="EZ170" s="117"/>
      <c r="FA170" s="117"/>
      <c r="FB170" s="117"/>
      <c r="FC170" s="117">
        <v>45052</v>
      </c>
      <c r="FD170" s="117">
        <v>45052</v>
      </c>
      <c r="FE170" s="117">
        <v>45052</v>
      </c>
      <c r="FF170" s="117">
        <v>45053</v>
      </c>
      <c r="FG170" s="133">
        <v>70</v>
      </c>
      <c r="FH170" s="133"/>
      <c r="FI170" s="117"/>
      <c r="FJ170" s="142"/>
      <c r="FK170" s="142"/>
      <c r="FL170" s="143"/>
      <c r="FM170" s="143"/>
      <c r="FN170" s="139"/>
      <c r="FO170" s="142"/>
      <c r="FP170" s="142"/>
      <c r="FQ170" s="143"/>
      <c r="FR170" s="143"/>
      <c r="FS170" s="139"/>
    </row>
    <row r="171" spans="1:175" ht="20.100000000000001" customHeight="1" x14ac:dyDescent="0.5">
      <c r="A171" s="109">
        <v>170</v>
      </c>
      <c r="B171" s="109" t="s">
        <v>674</v>
      </c>
      <c r="C171" s="109">
        <v>170</v>
      </c>
      <c r="D171" s="110" t="s">
        <v>675</v>
      </c>
      <c r="E171" s="110" t="s">
        <v>676</v>
      </c>
      <c r="F171" s="110" t="s">
        <v>677</v>
      </c>
      <c r="G171" s="111" t="s">
        <v>214</v>
      </c>
      <c r="H171" s="110" t="s">
        <v>2255</v>
      </c>
      <c r="I171" s="110" t="s">
        <v>2256</v>
      </c>
      <c r="J171" s="110"/>
      <c r="K171" s="111" t="s">
        <v>2257</v>
      </c>
      <c r="L171" s="111" t="s">
        <v>2258</v>
      </c>
      <c r="M171" s="111"/>
      <c r="N171" s="111" t="s">
        <v>682</v>
      </c>
      <c r="O171" s="112" t="s">
        <v>2259</v>
      </c>
      <c r="P171" s="113">
        <v>14.0768232642538</v>
      </c>
      <c r="Q171" s="113">
        <v>100.423112466861</v>
      </c>
      <c r="R171" s="114" t="s">
        <v>2260</v>
      </c>
      <c r="S171" s="114" t="s">
        <v>2261</v>
      </c>
      <c r="T171" s="115" t="s">
        <v>2262</v>
      </c>
      <c r="U171" s="115" t="s">
        <v>2263</v>
      </c>
      <c r="V171" s="115"/>
      <c r="W171" s="167" t="s">
        <v>2264</v>
      </c>
      <c r="X171" s="167"/>
      <c r="Y171" s="115"/>
      <c r="Z171" s="181"/>
      <c r="AA171" s="181"/>
      <c r="AB171" s="167"/>
      <c r="AC171" s="167"/>
      <c r="AD171" s="332" t="s">
        <v>2114</v>
      </c>
      <c r="AE171" s="333" t="s">
        <v>2115</v>
      </c>
      <c r="AF171" s="117" t="s">
        <v>690</v>
      </c>
      <c r="AG171" s="132">
        <v>44974</v>
      </c>
      <c r="AH171" s="118" t="s">
        <v>691</v>
      </c>
      <c r="AI171" s="118" t="s">
        <v>692</v>
      </c>
      <c r="AJ171" s="145">
        <v>4</v>
      </c>
      <c r="AK171" s="146">
        <v>8</v>
      </c>
      <c r="AL171" s="146">
        <v>3.5</v>
      </c>
      <c r="AM171" s="146">
        <f t="shared" si="2"/>
        <v>32</v>
      </c>
      <c r="AN171" s="147">
        <v>1</v>
      </c>
      <c r="AO171" s="147">
        <v>2</v>
      </c>
      <c r="AP171" s="240" t="s">
        <v>716</v>
      </c>
      <c r="AQ171" s="147" t="s">
        <v>752</v>
      </c>
      <c r="AR171" s="147">
        <v>1</v>
      </c>
      <c r="AS171" s="149"/>
      <c r="AT171" s="138">
        <v>44977</v>
      </c>
      <c r="AU171" s="142" t="s">
        <v>2265</v>
      </c>
      <c r="AV171" s="149" t="s">
        <v>696</v>
      </c>
      <c r="AW171" s="150"/>
      <c r="AX171" s="147"/>
      <c r="AY171" s="147"/>
      <c r="AZ171" s="147"/>
      <c r="BA171" s="147"/>
      <c r="BB171" s="147" t="s">
        <v>697</v>
      </c>
      <c r="BC171" s="147"/>
      <c r="BD171" s="150"/>
      <c r="BE171" s="150"/>
      <c r="BF171" s="150"/>
      <c r="BG171" s="163" t="s">
        <v>614</v>
      </c>
      <c r="BH171" s="262" t="s">
        <v>754</v>
      </c>
      <c r="BI171" s="237" t="s">
        <v>701</v>
      </c>
      <c r="BJ171" s="152"/>
      <c r="BK171" s="152"/>
      <c r="BL171" s="170" t="s">
        <v>2266</v>
      </c>
      <c r="BM171" s="154"/>
      <c r="BN171" s="111" t="s">
        <v>2259</v>
      </c>
      <c r="BO171" s="130" t="s">
        <v>2259</v>
      </c>
      <c r="BP171" s="130"/>
      <c r="BQ171" s="116" t="s">
        <v>704</v>
      </c>
      <c r="BR171" s="116" t="s">
        <v>1143</v>
      </c>
      <c r="BS171" s="132">
        <v>44974</v>
      </c>
      <c r="BT171" s="133">
        <v>100</v>
      </c>
      <c r="BU171" s="132">
        <v>44974</v>
      </c>
      <c r="BV171" s="132" t="s">
        <v>614</v>
      </c>
      <c r="BW171" s="132" t="s">
        <v>1155</v>
      </c>
      <c r="BX171" s="134"/>
      <c r="BY171" s="134"/>
      <c r="BZ171" s="134"/>
      <c r="CA171" s="132"/>
      <c r="CB171" s="171"/>
      <c r="CC171" s="172"/>
      <c r="CD171" s="172"/>
      <c r="CE171" s="173"/>
      <c r="CF171" s="173"/>
      <c r="CG171" s="173"/>
      <c r="CH171" s="258" t="s">
        <v>2267</v>
      </c>
      <c r="CI171" s="129" t="s">
        <v>701</v>
      </c>
      <c r="CJ171" s="132">
        <v>45016</v>
      </c>
      <c r="CK171" s="132">
        <v>45016</v>
      </c>
      <c r="CL171" s="132"/>
      <c r="CM171" s="132">
        <v>45016</v>
      </c>
      <c r="CN171" s="133">
        <v>100</v>
      </c>
      <c r="CO171" s="132">
        <v>45016</v>
      </c>
      <c r="CP171" s="117"/>
      <c r="CQ171" s="137" t="s">
        <v>706</v>
      </c>
      <c r="CR171" s="132"/>
      <c r="CS171" s="117"/>
      <c r="CT171" s="132"/>
      <c r="CU171" s="133"/>
      <c r="CV171" s="137" t="s">
        <v>4382</v>
      </c>
      <c r="CW171" s="117"/>
      <c r="CX171" s="147"/>
      <c r="CY171" s="147"/>
      <c r="CZ171" s="169">
        <v>45016</v>
      </c>
      <c r="DA171" s="117">
        <v>45016</v>
      </c>
      <c r="DB171" s="117"/>
      <c r="DC171" s="117">
        <v>45016</v>
      </c>
      <c r="DD171" s="133">
        <v>100</v>
      </c>
      <c r="DE171" s="117">
        <v>45016</v>
      </c>
      <c r="DF171" s="138"/>
      <c r="DG171" s="138">
        <v>45023</v>
      </c>
      <c r="DH171" s="139" t="s">
        <v>4387</v>
      </c>
      <c r="DI171" s="117">
        <v>45034</v>
      </c>
      <c r="DJ171" s="117">
        <v>45034</v>
      </c>
      <c r="DK171" s="117">
        <v>45034</v>
      </c>
      <c r="DL171" s="117">
        <v>45034</v>
      </c>
      <c r="DM171" s="117"/>
      <c r="DN171" s="117"/>
      <c r="DO171" s="117"/>
      <c r="DP171" s="117"/>
      <c r="DQ171" s="140"/>
      <c r="DR171" s="117"/>
      <c r="DS171" s="117"/>
      <c r="DT171" s="117"/>
      <c r="DU171" s="117"/>
      <c r="DV171" s="117"/>
      <c r="DW171" s="117"/>
      <c r="DX171" s="133"/>
      <c r="DY171" s="117"/>
      <c r="DZ171" s="117"/>
      <c r="EA171" s="117"/>
      <c r="EB171" s="117"/>
      <c r="EC171" s="117"/>
      <c r="ED171" s="117"/>
      <c r="EE171" s="116"/>
      <c r="EF171" s="117"/>
      <c r="EG171" s="117"/>
      <c r="EH171" s="117">
        <v>45050</v>
      </c>
      <c r="EI171" s="117">
        <v>45050</v>
      </c>
      <c r="EJ171" s="117">
        <v>45050</v>
      </c>
      <c r="EK171" s="117">
        <v>45051</v>
      </c>
      <c r="EL171" s="116">
        <v>60</v>
      </c>
      <c r="EM171" s="117"/>
      <c r="EN171" s="122" t="s">
        <v>4521</v>
      </c>
      <c r="EO171" s="141"/>
      <c r="EP171" s="141"/>
      <c r="EQ171" s="141"/>
      <c r="ER171" s="141"/>
      <c r="ES171" s="141"/>
      <c r="ET171" s="141"/>
      <c r="EU171" s="141"/>
      <c r="EV171" s="117"/>
      <c r="EW171" s="117"/>
      <c r="EX171" s="117"/>
      <c r="EY171" s="117"/>
      <c r="EZ171" s="117"/>
      <c r="FA171" s="117"/>
      <c r="FB171" s="117"/>
      <c r="FC171" s="117"/>
      <c r="FD171" s="117"/>
      <c r="FE171" s="117"/>
      <c r="FF171" s="117"/>
      <c r="FG171" s="133"/>
      <c r="FH171" s="133"/>
      <c r="FI171" s="117"/>
      <c r="FJ171" s="142"/>
      <c r="FK171" s="142"/>
      <c r="FL171" s="143"/>
      <c r="FM171" s="143"/>
      <c r="FN171" s="139"/>
      <c r="FO171" s="142"/>
      <c r="FP171" s="142"/>
      <c r="FQ171" s="143"/>
      <c r="FR171" s="143"/>
      <c r="FS171" s="139"/>
    </row>
    <row r="172" spans="1:175" ht="20.100000000000001" customHeight="1" x14ac:dyDescent="0.5">
      <c r="A172" s="109">
        <v>171</v>
      </c>
      <c r="B172" s="109" t="s">
        <v>674</v>
      </c>
      <c r="C172" s="109">
        <v>171</v>
      </c>
      <c r="D172" s="110" t="s">
        <v>675</v>
      </c>
      <c r="E172" s="110" t="s">
        <v>676</v>
      </c>
      <c r="F172" s="110" t="s">
        <v>677</v>
      </c>
      <c r="G172" s="111" t="s">
        <v>214</v>
      </c>
      <c r="H172" s="110" t="s">
        <v>2189</v>
      </c>
      <c r="I172" s="110" t="s">
        <v>2268</v>
      </c>
      <c r="J172" s="110"/>
      <c r="K172" s="111" t="s">
        <v>2269</v>
      </c>
      <c r="L172" s="111" t="s">
        <v>2192</v>
      </c>
      <c r="M172" s="111"/>
      <c r="N172" s="111" t="s">
        <v>682</v>
      </c>
      <c r="O172" s="112" t="s">
        <v>2270</v>
      </c>
      <c r="P172" s="113">
        <v>14.0023416772136</v>
      </c>
      <c r="Q172" s="113">
        <v>100.842991308533</v>
      </c>
      <c r="R172" s="114" t="s">
        <v>2271</v>
      </c>
      <c r="S172" s="114" t="s">
        <v>2272</v>
      </c>
      <c r="T172" s="115" t="s">
        <v>2273</v>
      </c>
      <c r="U172" s="115" t="s">
        <v>2274</v>
      </c>
      <c r="V172" s="115"/>
      <c r="W172" s="167" t="s">
        <v>2275</v>
      </c>
      <c r="X172" s="167"/>
      <c r="Y172" s="115"/>
      <c r="Z172" s="181"/>
      <c r="AA172" s="181"/>
      <c r="AB172" s="167"/>
      <c r="AC172" s="167"/>
      <c r="AD172" s="332" t="s">
        <v>2114</v>
      </c>
      <c r="AE172" s="333" t="s">
        <v>2115</v>
      </c>
      <c r="AF172" s="117" t="s">
        <v>690</v>
      </c>
      <c r="AG172" s="132">
        <v>44973</v>
      </c>
      <c r="AH172" s="118" t="s">
        <v>691</v>
      </c>
      <c r="AI172" s="118" t="s">
        <v>692</v>
      </c>
      <c r="AJ172" s="145">
        <v>5.8</v>
      </c>
      <c r="AK172" s="146">
        <v>10.8</v>
      </c>
      <c r="AL172" s="146">
        <v>2.5</v>
      </c>
      <c r="AM172" s="146">
        <f t="shared" si="2"/>
        <v>62.64</v>
      </c>
      <c r="AN172" s="147">
        <v>1</v>
      </c>
      <c r="AO172" s="147">
        <v>1</v>
      </c>
      <c r="AP172" s="240" t="s">
        <v>1898</v>
      </c>
      <c r="AQ172" s="147" t="s">
        <v>1368</v>
      </c>
      <c r="AR172" s="147">
        <v>3</v>
      </c>
      <c r="AS172" s="149"/>
      <c r="AT172" s="138">
        <v>44974</v>
      </c>
      <c r="AU172" s="142" t="s">
        <v>2276</v>
      </c>
      <c r="AV172" s="149" t="s">
        <v>2254</v>
      </c>
      <c r="AW172" s="150"/>
      <c r="AX172" s="147"/>
      <c r="AY172" s="147"/>
      <c r="AZ172" s="147"/>
      <c r="BA172" s="147"/>
      <c r="BB172" s="147" t="s">
        <v>697</v>
      </c>
      <c r="BC172" s="147" t="s">
        <v>697</v>
      </c>
      <c r="BD172" s="235" t="s">
        <v>698</v>
      </c>
      <c r="BE172" s="150"/>
      <c r="BF172" s="150"/>
      <c r="BG172" s="151" t="s">
        <v>699</v>
      </c>
      <c r="BH172" s="237" t="s">
        <v>700</v>
      </c>
      <c r="BI172" s="237" t="s">
        <v>701</v>
      </c>
      <c r="BJ172" s="152"/>
      <c r="BK172" s="152"/>
      <c r="BL172" s="153"/>
      <c r="BM172" s="154"/>
      <c r="BN172" s="111" t="s">
        <v>2270</v>
      </c>
      <c r="BO172" s="130" t="s">
        <v>2270</v>
      </c>
      <c r="BP172" s="130"/>
      <c r="BQ172" s="116" t="s">
        <v>704</v>
      </c>
      <c r="BR172" s="116" t="s">
        <v>1143</v>
      </c>
      <c r="BS172" s="132">
        <v>44973</v>
      </c>
      <c r="BT172" s="133">
        <v>100</v>
      </c>
      <c r="BU172" s="132">
        <v>44973</v>
      </c>
      <c r="BV172" s="132"/>
      <c r="BW172" s="132"/>
      <c r="BX172" s="134"/>
      <c r="BY172" s="134"/>
      <c r="BZ172" s="134"/>
      <c r="CA172" s="132"/>
      <c r="CB172" s="135"/>
      <c r="CC172" s="132"/>
      <c r="CD172" s="132"/>
      <c r="CE172" s="136"/>
      <c r="CF172" s="136"/>
      <c r="CG172" s="136"/>
      <c r="CH172" s="135"/>
      <c r="CI172" s="129" t="s">
        <v>701</v>
      </c>
      <c r="CJ172" s="117">
        <v>44995</v>
      </c>
      <c r="CK172" s="117">
        <v>44995</v>
      </c>
      <c r="CL172" s="117"/>
      <c r="CM172" s="117">
        <v>44995</v>
      </c>
      <c r="CN172" s="133">
        <v>100</v>
      </c>
      <c r="CO172" s="117">
        <v>44995</v>
      </c>
      <c r="CP172" s="117"/>
      <c r="CQ172" s="132">
        <v>44995</v>
      </c>
      <c r="CR172" s="132"/>
      <c r="CS172" s="117"/>
      <c r="CT172" s="132"/>
      <c r="CU172" s="133"/>
      <c r="CV172" s="137" t="s">
        <v>4382</v>
      </c>
      <c r="CW172" s="117" t="s">
        <v>727</v>
      </c>
      <c r="CX172" s="147"/>
      <c r="CY172" s="147"/>
      <c r="CZ172" s="117">
        <v>44995</v>
      </c>
      <c r="DA172" s="117">
        <v>44995</v>
      </c>
      <c r="DB172" s="117"/>
      <c r="DC172" s="117">
        <v>44995</v>
      </c>
      <c r="DD172" s="133">
        <v>100</v>
      </c>
      <c r="DE172" s="117">
        <v>44995</v>
      </c>
      <c r="DF172" s="138"/>
      <c r="DG172" s="138">
        <v>45012</v>
      </c>
      <c r="DH172" s="139" t="s">
        <v>4383</v>
      </c>
      <c r="DI172" s="117">
        <v>45027</v>
      </c>
      <c r="DJ172" s="117">
        <v>45027</v>
      </c>
      <c r="DK172" s="117">
        <v>45027</v>
      </c>
      <c r="DL172" s="117">
        <v>45027</v>
      </c>
      <c r="DM172" s="117"/>
      <c r="DN172" s="117"/>
      <c r="DO172" s="117"/>
      <c r="DP172" s="117"/>
      <c r="DQ172" s="140"/>
      <c r="DR172" s="117"/>
      <c r="DS172" s="117"/>
      <c r="DT172" s="117"/>
      <c r="DU172" s="117"/>
      <c r="DV172" s="117"/>
      <c r="DW172" s="117"/>
      <c r="DX172" s="133"/>
      <c r="DY172" s="117"/>
      <c r="DZ172" s="117"/>
      <c r="EA172" s="117">
        <v>45027</v>
      </c>
      <c r="EB172" s="117">
        <v>45027</v>
      </c>
      <c r="EC172" s="117"/>
      <c r="ED172" s="117">
        <v>45027</v>
      </c>
      <c r="EE172" s="116">
        <v>100</v>
      </c>
      <c r="EF172" s="117">
        <v>45027</v>
      </c>
      <c r="EG172" s="117" t="s">
        <v>1044</v>
      </c>
      <c r="EH172" s="117">
        <v>45027</v>
      </c>
      <c r="EI172" s="117">
        <v>45027</v>
      </c>
      <c r="EJ172" s="117"/>
      <c r="EK172" s="117">
        <v>45027</v>
      </c>
      <c r="EL172" s="116">
        <v>100</v>
      </c>
      <c r="EM172" s="117">
        <v>45027</v>
      </c>
      <c r="EN172" s="122" t="s">
        <v>1044</v>
      </c>
      <c r="EO172" s="141"/>
      <c r="EP172" s="141"/>
      <c r="EQ172" s="141"/>
      <c r="ER172" s="141"/>
      <c r="ES172" s="141"/>
      <c r="ET172" s="141"/>
      <c r="EU172" s="141"/>
      <c r="EV172" s="117"/>
      <c r="EW172" s="117"/>
      <c r="EX172" s="117"/>
      <c r="EY172" s="117"/>
      <c r="EZ172" s="117"/>
      <c r="FA172" s="117"/>
      <c r="FB172" s="117"/>
      <c r="FC172" s="117">
        <v>45051</v>
      </c>
      <c r="FD172" s="117">
        <v>45051</v>
      </c>
      <c r="FE172" s="117">
        <v>45051</v>
      </c>
      <c r="FF172" s="117">
        <v>45052</v>
      </c>
      <c r="FG172" s="133">
        <v>70</v>
      </c>
      <c r="FH172" s="133"/>
      <c r="FI172" s="117"/>
      <c r="FJ172" s="142"/>
      <c r="FK172" s="142"/>
      <c r="FL172" s="143"/>
      <c r="FM172" s="143"/>
      <c r="FN172" s="139"/>
      <c r="FO172" s="142"/>
      <c r="FP172" s="142"/>
      <c r="FQ172" s="143"/>
      <c r="FR172" s="143"/>
      <c r="FS172" s="139"/>
    </row>
    <row r="173" spans="1:175" ht="20.100000000000001" customHeight="1" x14ac:dyDescent="0.5">
      <c r="A173" s="109">
        <v>172</v>
      </c>
      <c r="B173" s="109" t="s">
        <v>674</v>
      </c>
      <c r="C173" s="109">
        <v>172</v>
      </c>
      <c r="D173" s="110" t="s">
        <v>675</v>
      </c>
      <c r="E173" s="110" t="s">
        <v>676</v>
      </c>
      <c r="F173" s="110" t="s">
        <v>677</v>
      </c>
      <c r="G173" s="111" t="s">
        <v>214</v>
      </c>
      <c r="H173" s="110" t="s">
        <v>2277</v>
      </c>
      <c r="I173" s="110" t="s">
        <v>2278</v>
      </c>
      <c r="J173" s="110"/>
      <c r="K173" s="111" t="s">
        <v>2279</v>
      </c>
      <c r="L173" s="111" t="s">
        <v>2192</v>
      </c>
      <c r="M173" s="111"/>
      <c r="N173" s="111" t="s">
        <v>682</v>
      </c>
      <c r="O173" s="112" t="s">
        <v>2280</v>
      </c>
      <c r="P173" s="113">
        <v>14.165026625693701</v>
      </c>
      <c r="Q173" s="113">
        <v>100.776726122033</v>
      </c>
      <c r="R173" s="114" t="s">
        <v>2281</v>
      </c>
      <c r="S173" s="114" t="s">
        <v>2282</v>
      </c>
      <c r="T173" s="115" t="s">
        <v>2283</v>
      </c>
      <c r="U173" s="115" t="s">
        <v>2284</v>
      </c>
      <c r="V173" s="115"/>
      <c r="W173" s="167" t="s">
        <v>2285</v>
      </c>
      <c r="X173" s="167"/>
      <c r="Y173" s="115"/>
      <c r="Z173" s="181"/>
      <c r="AA173" s="181"/>
      <c r="AB173" s="167"/>
      <c r="AC173" s="167"/>
      <c r="AD173" s="332" t="s">
        <v>2114</v>
      </c>
      <c r="AE173" s="333" t="s">
        <v>2115</v>
      </c>
      <c r="AF173" s="117" t="s">
        <v>690</v>
      </c>
      <c r="AG173" s="132">
        <v>44971</v>
      </c>
      <c r="AH173" s="277" t="s">
        <v>691</v>
      </c>
      <c r="AI173" s="277" t="s">
        <v>692</v>
      </c>
      <c r="AJ173" s="145">
        <v>6.2</v>
      </c>
      <c r="AK173" s="146">
        <v>7</v>
      </c>
      <c r="AL173" s="146">
        <v>3</v>
      </c>
      <c r="AM173" s="146">
        <f t="shared" si="2"/>
        <v>43.4</v>
      </c>
      <c r="AN173" s="147">
        <v>1</v>
      </c>
      <c r="AO173" s="147">
        <v>2</v>
      </c>
      <c r="AP173" s="240" t="s">
        <v>2286</v>
      </c>
      <c r="AQ173" s="330"/>
      <c r="AR173" s="147">
        <v>3</v>
      </c>
      <c r="AS173" s="149"/>
      <c r="AT173" s="138">
        <v>44972</v>
      </c>
      <c r="AU173" s="148" t="s">
        <v>2004</v>
      </c>
      <c r="AV173" s="149" t="s">
        <v>696</v>
      </c>
      <c r="AW173" s="150"/>
      <c r="AX173" s="147" t="s">
        <v>2201</v>
      </c>
      <c r="AY173" s="147"/>
      <c r="AZ173" s="147"/>
      <c r="BA173" s="147"/>
      <c r="BB173" s="147" t="s">
        <v>697</v>
      </c>
      <c r="BC173" s="147"/>
      <c r="BD173" s="150"/>
      <c r="BE173" s="150"/>
      <c r="BF173" s="150"/>
      <c r="BG173" s="163" t="s">
        <v>614</v>
      </c>
      <c r="BH173" s="237" t="s">
        <v>700</v>
      </c>
      <c r="BI173" s="237" t="s">
        <v>701</v>
      </c>
      <c r="BJ173" s="152"/>
      <c r="BK173" s="152"/>
      <c r="BL173" s="153"/>
      <c r="BM173" s="154"/>
      <c r="BN173" s="111" t="s">
        <v>2280</v>
      </c>
      <c r="BO173" s="130" t="s">
        <v>2280</v>
      </c>
      <c r="BP173" s="130"/>
      <c r="BQ173" s="116" t="s">
        <v>704</v>
      </c>
      <c r="BR173" s="116" t="s">
        <v>1143</v>
      </c>
      <c r="BS173" s="132">
        <v>44971</v>
      </c>
      <c r="BT173" s="133">
        <v>100</v>
      </c>
      <c r="BU173" s="132">
        <v>44971</v>
      </c>
      <c r="BV173" s="132"/>
      <c r="BW173" s="132"/>
      <c r="BX173" s="134"/>
      <c r="BY173" s="134"/>
      <c r="BZ173" s="134"/>
      <c r="CA173" s="132"/>
      <c r="CB173" s="171"/>
      <c r="CC173" s="172"/>
      <c r="CD173" s="172"/>
      <c r="CE173" s="173"/>
      <c r="CF173" s="173"/>
      <c r="CG173" s="173"/>
      <c r="CH173" s="171"/>
      <c r="CI173" s="129" t="s">
        <v>701</v>
      </c>
      <c r="CJ173" s="117">
        <v>44996</v>
      </c>
      <c r="CK173" s="117">
        <v>44996</v>
      </c>
      <c r="CL173" s="132"/>
      <c r="CM173" s="117">
        <v>44996</v>
      </c>
      <c r="CN173" s="133">
        <v>100</v>
      </c>
      <c r="CO173" s="117">
        <v>44996</v>
      </c>
      <c r="CP173" s="117"/>
      <c r="CQ173" s="132">
        <v>45017</v>
      </c>
      <c r="CR173" s="132">
        <v>45017</v>
      </c>
      <c r="CS173" s="117"/>
      <c r="CT173" s="132">
        <v>45017</v>
      </c>
      <c r="CU173" s="133">
        <v>100</v>
      </c>
      <c r="CV173" s="132">
        <v>45017</v>
      </c>
      <c r="CW173" s="117" t="s">
        <v>727</v>
      </c>
      <c r="CX173" s="147" t="s">
        <v>2201</v>
      </c>
      <c r="CY173" s="147"/>
      <c r="CZ173" s="117">
        <v>44996</v>
      </c>
      <c r="DA173" s="117">
        <v>44996</v>
      </c>
      <c r="DB173" s="117"/>
      <c r="DC173" s="117">
        <v>44996</v>
      </c>
      <c r="DD173" s="133">
        <v>100</v>
      </c>
      <c r="DE173" s="117">
        <v>44996</v>
      </c>
      <c r="DF173" s="138"/>
      <c r="DG173" s="138">
        <v>45012</v>
      </c>
      <c r="DH173" s="139" t="s">
        <v>4383</v>
      </c>
      <c r="DI173" s="117">
        <v>45035</v>
      </c>
      <c r="DJ173" s="117">
        <v>45035</v>
      </c>
      <c r="DK173" s="117">
        <v>45035</v>
      </c>
      <c r="DL173" s="117">
        <v>45035</v>
      </c>
      <c r="DM173" s="117"/>
      <c r="DN173" s="117"/>
      <c r="DO173" s="117"/>
      <c r="DP173" s="117"/>
      <c r="DQ173" s="140"/>
      <c r="DR173" s="117"/>
      <c r="DS173" s="117"/>
      <c r="DT173" s="117"/>
      <c r="DU173" s="117"/>
      <c r="DV173" s="117"/>
      <c r="DW173" s="117"/>
      <c r="DX173" s="133"/>
      <c r="DY173" s="117"/>
      <c r="DZ173" s="117"/>
      <c r="EA173" s="117">
        <v>45028</v>
      </c>
      <c r="EB173" s="117">
        <v>45028</v>
      </c>
      <c r="EC173" s="117"/>
      <c r="ED173" s="117">
        <v>45028</v>
      </c>
      <c r="EE173" s="116">
        <v>100</v>
      </c>
      <c r="EF173" s="117">
        <v>45028</v>
      </c>
      <c r="EG173" s="117" t="s">
        <v>740</v>
      </c>
      <c r="EH173" s="117">
        <v>45028</v>
      </c>
      <c r="EI173" s="117">
        <v>45028</v>
      </c>
      <c r="EJ173" s="117"/>
      <c r="EK173" s="117">
        <v>45028</v>
      </c>
      <c r="EL173" s="116">
        <v>100</v>
      </c>
      <c r="EM173" s="117">
        <v>45028</v>
      </c>
      <c r="EN173" s="122" t="s">
        <v>740</v>
      </c>
      <c r="EO173" s="141"/>
      <c r="EP173" s="141"/>
      <c r="EQ173" s="141"/>
      <c r="ER173" s="141"/>
      <c r="ES173" s="141"/>
      <c r="ET173" s="141"/>
      <c r="EU173" s="141"/>
      <c r="EV173" s="117"/>
      <c r="EW173" s="117"/>
      <c r="EX173" s="117"/>
      <c r="EY173" s="117"/>
      <c r="EZ173" s="117"/>
      <c r="FA173" s="117"/>
      <c r="FB173" s="117"/>
      <c r="FC173" s="117"/>
      <c r="FD173" s="117"/>
      <c r="FE173" s="117"/>
      <c r="FF173" s="117"/>
      <c r="FG173" s="133"/>
      <c r="FH173" s="133"/>
      <c r="FI173" s="117"/>
      <c r="FJ173" s="142"/>
      <c r="FK173" s="142"/>
      <c r="FL173" s="143"/>
      <c r="FM173" s="143"/>
      <c r="FN173" s="139"/>
      <c r="FO173" s="142"/>
      <c r="FP173" s="142"/>
      <c r="FQ173" s="143"/>
      <c r="FR173" s="143"/>
      <c r="FS173" s="139"/>
    </row>
    <row r="174" spans="1:175" ht="20.100000000000001" customHeight="1" x14ac:dyDescent="0.5">
      <c r="A174" s="109">
        <v>173</v>
      </c>
      <c r="B174" s="109" t="s">
        <v>674</v>
      </c>
      <c r="C174" s="109">
        <v>173</v>
      </c>
      <c r="D174" s="110" t="s">
        <v>675</v>
      </c>
      <c r="E174" s="110" t="s">
        <v>676</v>
      </c>
      <c r="F174" s="110" t="s">
        <v>677</v>
      </c>
      <c r="G174" s="111" t="s">
        <v>214</v>
      </c>
      <c r="H174" s="110" t="s">
        <v>1203</v>
      </c>
      <c r="I174" s="110" t="s">
        <v>2287</v>
      </c>
      <c r="J174" s="110"/>
      <c r="K174" s="111" t="s">
        <v>2288</v>
      </c>
      <c r="L174" s="111" t="s">
        <v>2258</v>
      </c>
      <c r="M174" s="111"/>
      <c r="N174" s="111" t="s">
        <v>682</v>
      </c>
      <c r="O174" s="112" t="s">
        <v>2289</v>
      </c>
      <c r="P174" s="113">
        <v>13.9558424415193</v>
      </c>
      <c r="Q174" s="113">
        <v>100.572609622027</v>
      </c>
      <c r="R174" s="114" t="s">
        <v>2290</v>
      </c>
      <c r="S174" s="114"/>
      <c r="T174" s="115"/>
      <c r="U174" s="115"/>
      <c r="V174" s="115"/>
      <c r="W174" s="180" t="s">
        <v>2291</v>
      </c>
      <c r="X174" s="180"/>
      <c r="Y174" s="115"/>
      <c r="Z174" s="181"/>
      <c r="AA174" s="181"/>
      <c r="AB174" s="180"/>
      <c r="AC174" s="180"/>
      <c r="AD174" s="332" t="s">
        <v>2114</v>
      </c>
      <c r="AE174" s="333" t="s">
        <v>2115</v>
      </c>
      <c r="AF174" s="117" t="s">
        <v>2173</v>
      </c>
      <c r="AG174" s="132">
        <v>44988</v>
      </c>
      <c r="AH174" s="116"/>
      <c r="AI174" s="116"/>
      <c r="AJ174" s="145">
        <v>6</v>
      </c>
      <c r="AK174" s="146">
        <v>9</v>
      </c>
      <c r="AL174" s="146">
        <v>3.4</v>
      </c>
      <c r="AM174" s="146">
        <f t="shared" si="2"/>
        <v>54</v>
      </c>
      <c r="AN174" s="147">
        <v>1</v>
      </c>
      <c r="AO174" s="147"/>
      <c r="AP174" s="240"/>
      <c r="AQ174" s="330"/>
      <c r="AR174" s="330"/>
      <c r="AS174" s="149"/>
      <c r="AT174" s="138"/>
      <c r="AU174" s="294" t="s">
        <v>2292</v>
      </c>
      <c r="AV174" s="149" t="s">
        <v>725</v>
      </c>
      <c r="AW174" s="150" t="s">
        <v>2293</v>
      </c>
      <c r="AX174" s="147"/>
      <c r="AY174" s="147"/>
      <c r="AZ174" s="147"/>
      <c r="BA174" s="147"/>
      <c r="BB174" s="147"/>
      <c r="BC174" s="147"/>
      <c r="BD174" s="150"/>
      <c r="BE174" s="150"/>
      <c r="BF174" s="150"/>
      <c r="BG174" s="151" t="s">
        <v>699</v>
      </c>
      <c r="BH174" s="163" t="s">
        <v>1964</v>
      </c>
      <c r="BI174" s="237" t="s">
        <v>701</v>
      </c>
      <c r="BJ174" s="152"/>
      <c r="BK174" s="152"/>
      <c r="BL174" s="153"/>
      <c r="BM174" s="154"/>
      <c r="BN174" s="111" t="s">
        <v>2289</v>
      </c>
      <c r="BO174" s="130" t="s">
        <v>2289</v>
      </c>
      <c r="BP174" s="130"/>
      <c r="BQ174" s="116" t="s">
        <v>704</v>
      </c>
      <c r="BR174" s="116" t="s">
        <v>1143</v>
      </c>
      <c r="BS174" s="132">
        <v>44988</v>
      </c>
      <c r="BT174" s="133">
        <v>100</v>
      </c>
      <c r="BU174" s="132">
        <v>44988</v>
      </c>
      <c r="BV174" s="132"/>
      <c r="BW174" s="132"/>
      <c r="BX174" s="134"/>
      <c r="BY174" s="134"/>
      <c r="BZ174" s="134"/>
      <c r="CA174" s="132"/>
      <c r="CB174" s="135"/>
      <c r="CC174" s="132"/>
      <c r="CD174" s="132"/>
      <c r="CE174" s="136"/>
      <c r="CF174" s="136"/>
      <c r="CG174" s="136"/>
      <c r="CH174" s="135"/>
      <c r="CI174" s="129" t="s">
        <v>701</v>
      </c>
      <c r="CJ174" s="117">
        <v>44995</v>
      </c>
      <c r="CK174" s="117">
        <v>44995</v>
      </c>
      <c r="CL174" s="117"/>
      <c r="CM174" s="117">
        <v>44995</v>
      </c>
      <c r="CN174" s="133">
        <v>100</v>
      </c>
      <c r="CO174" s="117">
        <v>44995</v>
      </c>
      <c r="CP174" s="132"/>
      <c r="CQ174" s="132">
        <v>44995</v>
      </c>
      <c r="CR174" s="132"/>
      <c r="CS174" s="117"/>
      <c r="CT174" s="132"/>
      <c r="CU174" s="133"/>
      <c r="CV174" s="137" t="s">
        <v>4382</v>
      </c>
      <c r="CW174" s="117" t="s">
        <v>868</v>
      </c>
      <c r="CX174" s="147"/>
      <c r="CY174" s="147"/>
      <c r="CZ174" s="117">
        <v>44995</v>
      </c>
      <c r="DA174" s="117">
        <v>44995</v>
      </c>
      <c r="DB174" s="117"/>
      <c r="DC174" s="117">
        <v>44996</v>
      </c>
      <c r="DD174" s="133">
        <v>100</v>
      </c>
      <c r="DE174" s="117">
        <v>44996</v>
      </c>
      <c r="DF174" s="138"/>
      <c r="DG174" s="138">
        <v>45012</v>
      </c>
      <c r="DH174" s="139" t="s">
        <v>4383</v>
      </c>
      <c r="DI174" s="117">
        <v>45040</v>
      </c>
      <c r="DJ174" s="117">
        <v>45040</v>
      </c>
      <c r="DK174" s="117">
        <v>45040</v>
      </c>
      <c r="DL174" s="117">
        <v>45040</v>
      </c>
      <c r="DM174" s="117"/>
      <c r="DN174" s="117"/>
      <c r="DO174" s="117"/>
      <c r="DP174" s="117"/>
      <c r="DQ174" s="140"/>
      <c r="DR174" s="117"/>
      <c r="DS174" s="117"/>
      <c r="DT174" s="117"/>
      <c r="DU174" s="117"/>
      <c r="DV174" s="117"/>
      <c r="DW174" s="117"/>
      <c r="DX174" s="133"/>
      <c r="DY174" s="117"/>
      <c r="DZ174" s="117"/>
      <c r="EA174" s="117">
        <v>45034</v>
      </c>
      <c r="EB174" s="117">
        <v>45034</v>
      </c>
      <c r="EC174" s="117"/>
      <c r="ED174" s="117">
        <v>45034</v>
      </c>
      <c r="EE174" s="116">
        <v>100</v>
      </c>
      <c r="EF174" s="117">
        <v>45034</v>
      </c>
      <c r="EG174" s="117" t="s">
        <v>1044</v>
      </c>
      <c r="EH174" s="117">
        <v>45034</v>
      </c>
      <c r="EI174" s="117">
        <v>45034</v>
      </c>
      <c r="EJ174" s="117"/>
      <c r="EK174" s="117">
        <v>45034</v>
      </c>
      <c r="EL174" s="116">
        <v>100</v>
      </c>
      <c r="EM174" s="117">
        <v>45034</v>
      </c>
      <c r="EN174" s="122" t="s">
        <v>1044</v>
      </c>
      <c r="EO174" s="141"/>
      <c r="EP174" s="141"/>
      <c r="EQ174" s="141"/>
      <c r="ER174" s="141"/>
      <c r="ES174" s="141"/>
      <c r="ET174" s="141"/>
      <c r="EU174" s="141"/>
      <c r="EV174" s="117"/>
      <c r="EW174" s="117"/>
      <c r="EX174" s="117"/>
      <c r="EY174" s="117"/>
      <c r="EZ174" s="117"/>
      <c r="FA174" s="117"/>
      <c r="FB174" s="117"/>
      <c r="FC174" s="117"/>
      <c r="FD174" s="117"/>
      <c r="FE174" s="117"/>
      <c r="FF174" s="117"/>
      <c r="FG174" s="133"/>
      <c r="FH174" s="133"/>
      <c r="FI174" s="117"/>
      <c r="FJ174" s="142"/>
      <c r="FK174" s="142"/>
      <c r="FL174" s="143"/>
      <c r="FM174" s="143"/>
      <c r="FN174" s="139"/>
      <c r="FO174" s="142"/>
      <c r="FP174" s="142"/>
      <c r="FQ174" s="143"/>
      <c r="FR174" s="143"/>
      <c r="FS174" s="139"/>
    </row>
    <row r="175" spans="1:175" ht="20.100000000000001" customHeight="1" x14ac:dyDescent="0.5">
      <c r="A175" s="109">
        <v>174</v>
      </c>
      <c r="B175" s="109" t="s">
        <v>674</v>
      </c>
      <c r="C175" s="109">
        <v>174</v>
      </c>
      <c r="D175" s="110" t="s">
        <v>675</v>
      </c>
      <c r="E175" s="110" t="s">
        <v>676</v>
      </c>
      <c r="F175" s="110" t="s">
        <v>1302</v>
      </c>
      <c r="G175" s="111" t="s">
        <v>274</v>
      </c>
      <c r="H175" s="110" t="s">
        <v>1203</v>
      </c>
      <c r="I175" s="110" t="s">
        <v>2294</v>
      </c>
      <c r="J175" s="110"/>
      <c r="K175" s="111" t="s">
        <v>2295</v>
      </c>
      <c r="L175" s="111" t="s">
        <v>2296</v>
      </c>
      <c r="M175" s="111"/>
      <c r="N175" s="111" t="s">
        <v>1306</v>
      </c>
      <c r="O175" s="111" t="s">
        <v>2298</v>
      </c>
      <c r="P175" s="113">
        <v>14.138199301709999</v>
      </c>
      <c r="Q175" s="113">
        <v>101.291302635527</v>
      </c>
      <c r="R175" s="114" t="s">
        <v>2299</v>
      </c>
      <c r="S175" s="114" t="s">
        <v>2300</v>
      </c>
      <c r="T175" s="115" t="s">
        <v>2301</v>
      </c>
      <c r="U175" s="115" t="s">
        <v>2302</v>
      </c>
      <c r="V175" s="115"/>
      <c r="W175" s="167" t="s">
        <v>2302</v>
      </c>
      <c r="X175" s="167"/>
      <c r="Y175" s="115"/>
      <c r="Z175" s="181"/>
      <c r="AA175" s="181"/>
      <c r="AB175" s="167"/>
      <c r="AC175" s="167"/>
      <c r="AD175" s="312" t="s">
        <v>1717</v>
      </c>
      <c r="AE175" s="312" t="s">
        <v>1718</v>
      </c>
      <c r="AF175" s="117">
        <v>44988</v>
      </c>
      <c r="AG175" s="132">
        <v>44979</v>
      </c>
      <c r="AH175" s="313" t="s">
        <v>691</v>
      </c>
      <c r="AI175" s="277" t="s">
        <v>692</v>
      </c>
      <c r="AJ175" s="145">
        <v>8</v>
      </c>
      <c r="AK175" s="146">
        <v>8</v>
      </c>
      <c r="AL175" s="146">
        <v>2.85</v>
      </c>
      <c r="AM175" s="146">
        <v>64</v>
      </c>
      <c r="AN175" s="147">
        <v>1</v>
      </c>
      <c r="AO175" s="147">
        <v>3</v>
      </c>
      <c r="AP175" s="116"/>
      <c r="AQ175" s="147"/>
      <c r="AR175" s="147">
        <v>3</v>
      </c>
      <c r="AS175" s="147"/>
      <c r="AT175" s="117">
        <v>44980</v>
      </c>
      <c r="AU175" s="148" t="s">
        <v>2303</v>
      </c>
      <c r="AV175" s="149" t="s">
        <v>725</v>
      </c>
      <c r="AW175" s="150"/>
      <c r="AX175" s="149"/>
      <c r="AY175" s="149"/>
      <c r="AZ175" s="149"/>
      <c r="BA175" s="149"/>
      <c r="BB175" s="149"/>
      <c r="BC175" s="149"/>
      <c r="BD175" s="150" t="s">
        <v>698</v>
      </c>
      <c r="BE175" s="150"/>
      <c r="BF175" s="150"/>
      <c r="BG175" s="151" t="s">
        <v>699</v>
      </c>
      <c r="BH175" s="151" t="s">
        <v>1964</v>
      </c>
      <c r="BI175" s="151" t="s">
        <v>701</v>
      </c>
      <c r="BJ175" s="152"/>
      <c r="BK175" s="152"/>
      <c r="BL175" s="153"/>
      <c r="BM175" s="154"/>
      <c r="BN175" s="111" t="s">
        <v>2298</v>
      </c>
      <c r="BO175" s="131" t="s">
        <v>2297</v>
      </c>
      <c r="BP175" s="131" t="s">
        <v>703</v>
      </c>
      <c r="BQ175" s="116" t="s">
        <v>704</v>
      </c>
      <c r="BR175" s="116" t="s">
        <v>705</v>
      </c>
      <c r="BS175" s="132">
        <v>44979</v>
      </c>
      <c r="BT175" s="133">
        <v>100</v>
      </c>
      <c r="BU175" s="132">
        <v>44979</v>
      </c>
      <c r="BV175" s="132"/>
      <c r="BW175" s="132"/>
      <c r="BX175" s="134"/>
      <c r="BY175" s="134"/>
      <c r="BZ175" s="134"/>
      <c r="CA175" s="132"/>
      <c r="CB175" s="135"/>
      <c r="CC175" s="132"/>
      <c r="CD175" s="132"/>
      <c r="CE175" s="136"/>
      <c r="CF175" s="136"/>
      <c r="CG175" s="136"/>
      <c r="CH175" s="135"/>
      <c r="CI175" s="129" t="s">
        <v>701</v>
      </c>
      <c r="CJ175" s="132">
        <v>44986</v>
      </c>
      <c r="CK175" s="132">
        <v>44986</v>
      </c>
      <c r="CL175" s="132"/>
      <c r="CM175" s="132">
        <v>44986</v>
      </c>
      <c r="CN175" s="133">
        <v>100</v>
      </c>
      <c r="CO175" s="132">
        <v>44986</v>
      </c>
      <c r="CP175" s="132"/>
      <c r="CQ175" s="137" t="s">
        <v>706</v>
      </c>
      <c r="CR175" s="132"/>
      <c r="CS175" s="117"/>
      <c r="CT175" s="132"/>
      <c r="CU175" s="133"/>
      <c r="CV175" s="137" t="s">
        <v>4382</v>
      </c>
      <c r="CW175" s="117"/>
      <c r="CX175" s="147"/>
      <c r="CY175" s="149"/>
      <c r="CZ175" s="117">
        <v>45008</v>
      </c>
      <c r="DA175" s="117">
        <v>45008</v>
      </c>
      <c r="DB175" s="117"/>
      <c r="DC175" s="117">
        <v>45008</v>
      </c>
      <c r="DD175" s="133">
        <v>100</v>
      </c>
      <c r="DE175" s="117">
        <v>45008</v>
      </c>
      <c r="DF175" s="138"/>
      <c r="DG175" s="138">
        <v>45012</v>
      </c>
      <c r="DH175" s="139" t="s">
        <v>4383</v>
      </c>
      <c r="DI175" s="117">
        <v>45040</v>
      </c>
      <c r="DJ175" s="117">
        <v>45040</v>
      </c>
      <c r="DK175" s="117">
        <v>45040</v>
      </c>
      <c r="DL175" s="117">
        <v>45040</v>
      </c>
      <c r="DM175" s="117"/>
      <c r="DN175" s="117"/>
      <c r="DO175" s="117"/>
      <c r="DP175" s="117"/>
      <c r="DQ175" s="140"/>
      <c r="DR175" s="117"/>
      <c r="DS175" s="117"/>
      <c r="DT175" s="117"/>
      <c r="DU175" s="117"/>
      <c r="DV175" s="117"/>
      <c r="DW175" s="117"/>
      <c r="DX175" s="133"/>
      <c r="DY175" s="117"/>
      <c r="DZ175" s="117"/>
      <c r="EA175" s="117">
        <v>45040</v>
      </c>
      <c r="EB175" s="117">
        <v>45040</v>
      </c>
      <c r="EC175" s="117"/>
      <c r="ED175" s="117">
        <v>45040</v>
      </c>
      <c r="EE175" s="116">
        <v>100</v>
      </c>
      <c r="EF175" s="117">
        <v>45040</v>
      </c>
      <c r="EG175" s="117" t="s">
        <v>2304</v>
      </c>
      <c r="EH175" s="117">
        <v>45040</v>
      </c>
      <c r="EI175" s="117">
        <v>45040</v>
      </c>
      <c r="EJ175" s="117">
        <v>45040</v>
      </c>
      <c r="EK175" s="117">
        <v>45041</v>
      </c>
      <c r="EL175" s="116">
        <v>60</v>
      </c>
      <c r="EM175" s="117"/>
      <c r="EN175" s="122" t="s">
        <v>2304</v>
      </c>
      <c r="EO175" s="141"/>
      <c r="EP175" s="141"/>
      <c r="EQ175" s="141"/>
      <c r="ER175" s="141"/>
      <c r="ES175" s="141"/>
      <c r="ET175" s="141"/>
      <c r="EU175" s="141"/>
      <c r="EV175" s="117"/>
      <c r="EW175" s="117"/>
      <c r="EX175" s="117"/>
      <c r="EY175" s="117"/>
      <c r="EZ175" s="117"/>
      <c r="FA175" s="117"/>
      <c r="FB175" s="117"/>
      <c r="FC175" s="117">
        <v>45051</v>
      </c>
      <c r="FD175" s="117">
        <v>45051</v>
      </c>
      <c r="FE175" s="117">
        <v>45051</v>
      </c>
      <c r="FF175" s="117">
        <v>45052</v>
      </c>
      <c r="FG175" s="133">
        <v>70</v>
      </c>
      <c r="FH175" s="133"/>
      <c r="FI175" s="117"/>
      <c r="FJ175" s="142"/>
      <c r="FK175" s="142"/>
      <c r="FL175" s="143"/>
      <c r="FM175" s="143"/>
      <c r="FN175" s="139"/>
      <c r="FO175" s="142"/>
      <c r="FP175" s="142"/>
      <c r="FQ175" s="143"/>
      <c r="FR175" s="143"/>
      <c r="FS175" s="139"/>
    </row>
    <row r="176" spans="1:175" ht="20.100000000000001" customHeight="1" x14ac:dyDescent="0.5">
      <c r="A176" s="109">
        <v>175</v>
      </c>
      <c r="B176" s="109" t="s">
        <v>674</v>
      </c>
      <c r="C176" s="109">
        <v>175</v>
      </c>
      <c r="D176" s="110" t="s">
        <v>675</v>
      </c>
      <c r="E176" s="110" t="s">
        <v>676</v>
      </c>
      <c r="F176" s="110" t="s">
        <v>1302</v>
      </c>
      <c r="G176" s="111" t="s">
        <v>274</v>
      </c>
      <c r="H176" s="110" t="s">
        <v>2305</v>
      </c>
      <c r="I176" s="110" t="s">
        <v>2306</v>
      </c>
      <c r="J176" s="110"/>
      <c r="K176" s="111" t="s">
        <v>2307</v>
      </c>
      <c r="L176" s="111"/>
      <c r="M176" s="111"/>
      <c r="N176" s="111" t="s">
        <v>1306</v>
      </c>
      <c r="O176" s="111" t="s">
        <v>2308</v>
      </c>
      <c r="P176" s="113">
        <v>13.896564671788999</v>
      </c>
      <c r="Q176" s="113">
        <v>101.16819415086</v>
      </c>
      <c r="R176" s="114" t="s">
        <v>2309</v>
      </c>
      <c r="S176" s="114" t="s">
        <v>2310</v>
      </c>
      <c r="T176" s="115"/>
      <c r="U176" s="115"/>
      <c r="V176" s="115"/>
      <c r="W176" s="167"/>
      <c r="X176" s="167"/>
      <c r="Y176" s="115"/>
      <c r="Z176" s="181"/>
      <c r="AA176" s="181"/>
      <c r="AB176" s="167"/>
      <c r="AC176" s="167"/>
      <c r="AD176" s="312" t="s">
        <v>1775</v>
      </c>
      <c r="AE176" s="166" t="s">
        <v>1776</v>
      </c>
      <c r="AF176" s="117">
        <v>44988</v>
      </c>
      <c r="AG176" s="132">
        <v>44981</v>
      </c>
      <c r="AH176" s="118" t="s">
        <v>691</v>
      </c>
      <c r="AI176" s="118" t="s">
        <v>692</v>
      </c>
      <c r="AJ176" s="145">
        <v>8</v>
      </c>
      <c r="AK176" s="146">
        <v>8</v>
      </c>
      <c r="AL176" s="146">
        <v>3.4</v>
      </c>
      <c r="AM176" s="146">
        <v>64</v>
      </c>
      <c r="AN176" s="147">
        <v>1</v>
      </c>
      <c r="AO176" s="147">
        <v>3</v>
      </c>
      <c r="AP176" s="116"/>
      <c r="AQ176" s="147" t="s">
        <v>1368</v>
      </c>
      <c r="AR176" s="147">
        <v>3</v>
      </c>
      <c r="AS176" s="147"/>
      <c r="AT176" s="117"/>
      <c r="AU176" s="142"/>
      <c r="AV176" s="149" t="s">
        <v>725</v>
      </c>
      <c r="AW176" s="150"/>
      <c r="AX176" s="149"/>
      <c r="AY176" s="149"/>
      <c r="AZ176" s="149"/>
      <c r="BA176" s="149"/>
      <c r="BB176" s="149"/>
      <c r="BC176" s="149"/>
      <c r="BD176" s="150" t="s">
        <v>698</v>
      </c>
      <c r="BE176" s="150"/>
      <c r="BF176" s="150"/>
      <c r="BG176" s="151" t="s">
        <v>699</v>
      </c>
      <c r="BH176" s="151" t="s">
        <v>1964</v>
      </c>
      <c r="BI176" s="151" t="s">
        <v>701</v>
      </c>
      <c r="BJ176" s="152"/>
      <c r="BK176" s="152"/>
      <c r="BL176" s="153"/>
      <c r="BM176" s="154"/>
      <c r="BN176" s="111" t="s">
        <v>2308</v>
      </c>
      <c r="BO176" s="130" t="s">
        <v>2308</v>
      </c>
      <c r="BP176" s="130"/>
      <c r="BQ176" s="116" t="s">
        <v>704</v>
      </c>
      <c r="BR176" s="116" t="s">
        <v>705</v>
      </c>
      <c r="BS176" s="132">
        <v>44981</v>
      </c>
      <c r="BT176" s="133">
        <v>100</v>
      </c>
      <c r="BU176" s="132">
        <v>44981</v>
      </c>
      <c r="BV176" s="132"/>
      <c r="BW176" s="132"/>
      <c r="BX176" s="134"/>
      <c r="BY176" s="134"/>
      <c r="BZ176" s="134"/>
      <c r="CA176" s="132"/>
      <c r="CB176" s="135"/>
      <c r="CC176" s="132"/>
      <c r="CD176" s="132"/>
      <c r="CE176" s="136"/>
      <c r="CF176" s="136"/>
      <c r="CG176" s="136"/>
      <c r="CH176" s="135"/>
      <c r="CI176" s="129" t="s">
        <v>701</v>
      </c>
      <c r="CJ176" s="132">
        <v>45000</v>
      </c>
      <c r="CK176" s="132">
        <v>45000</v>
      </c>
      <c r="CL176" s="132"/>
      <c r="CM176" s="132">
        <v>45000</v>
      </c>
      <c r="CN176" s="133">
        <v>100</v>
      </c>
      <c r="CO176" s="132">
        <v>45000</v>
      </c>
      <c r="CP176" s="132"/>
      <c r="CQ176" s="137" t="s">
        <v>706</v>
      </c>
      <c r="CR176" s="132"/>
      <c r="CS176" s="117"/>
      <c r="CT176" s="132"/>
      <c r="CU176" s="133"/>
      <c r="CV176" s="137" t="s">
        <v>4382</v>
      </c>
      <c r="CW176" s="117" t="s">
        <v>868</v>
      </c>
      <c r="CX176" s="147"/>
      <c r="CY176" s="149"/>
      <c r="CZ176" s="117">
        <v>45000</v>
      </c>
      <c r="DA176" s="117">
        <v>45000</v>
      </c>
      <c r="DB176" s="117"/>
      <c r="DC176" s="117">
        <v>45000</v>
      </c>
      <c r="DD176" s="133">
        <v>100</v>
      </c>
      <c r="DE176" s="117">
        <v>45000</v>
      </c>
      <c r="DF176" s="138"/>
      <c r="DG176" s="138">
        <v>45012</v>
      </c>
      <c r="DH176" s="139" t="s">
        <v>4383</v>
      </c>
      <c r="DI176" s="117">
        <v>45040</v>
      </c>
      <c r="DJ176" s="117">
        <v>45040</v>
      </c>
      <c r="DK176" s="117">
        <v>45040</v>
      </c>
      <c r="DL176" s="117">
        <v>45040</v>
      </c>
      <c r="DM176" s="117">
        <v>45035</v>
      </c>
      <c r="DN176" s="117">
        <v>45035</v>
      </c>
      <c r="DO176" s="117"/>
      <c r="DP176" s="117">
        <v>45035</v>
      </c>
      <c r="DQ176" s="133">
        <v>100</v>
      </c>
      <c r="DR176" s="117">
        <v>45035</v>
      </c>
      <c r="DS176" s="117"/>
      <c r="DT176" s="117">
        <v>45035</v>
      </c>
      <c r="DU176" s="117">
        <v>45035</v>
      </c>
      <c r="DV176" s="117"/>
      <c r="DW176" s="117">
        <v>45035</v>
      </c>
      <c r="DX176" s="133">
        <v>100</v>
      </c>
      <c r="DY176" s="117">
        <v>45035</v>
      </c>
      <c r="DZ176" s="117"/>
      <c r="EA176" s="117">
        <v>45040</v>
      </c>
      <c r="EB176" s="117">
        <v>45040</v>
      </c>
      <c r="EC176" s="117"/>
      <c r="ED176" s="117">
        <v>45040</v>
      </c>
      <c r="EE176" s="116">
        <v>100</v>
      </c>
      <c r="EF176" s="117">
        <v>45040</v>
      </c>
      <c r="EG176" s="117" t="s">
        <v>1044</v>
      </c>
      <c r="EH176" s="117">
        <v>45040</v>
      </c>
      <c r="EI176" s="117">
        <v>45040</v>
      </c>
      <c r="EJ176" s="117"/>
      <c r="EK176" s="117">
        <v>45040</v>
      </c>
      <c r="EL176" s="116">
        <v>100</v>
      </c>
      <c r="EM176" s="117">
        <v>45040</v>
      </c>
      <c r="EN176" s="122" t="s">
        <v>1044</v>
      </c>
      <c r="EO176" s="141"/>
      <c r="EP176" s="141"/>
      <c r="EQ176" s="141"/>
      <c r="ER176" s="141"/>
      <c r="ES176" s="141"/>
      <c r="ET176" s="141"/>
      <c r="EU176" s="141"/>
      <c r="EV176" s="117"/>
      <c r="EW176" s="117"/>
      <c r="EX176" s="117"/>
      <c r="EY176" s="117"/>
      <c r="EZ176" s="117"/>
      <c r="FA176" s="117"/>
      <c r="FB176" s="117"/>
      <c r="FC176" s="117">
        <v>45050</v>
      </c>
      <c r="FD176" s="117">
        <v>45050</v>
      </c>
      <c r="FE176" s="117">
        <v>45050</v>
      </c>
      <c r="FF176" s="117">
        <v>45051</v>
      </c>
      <c r="FG176" s="133">
        <v>70</v>
      </c>
      <c r="FH176" s="133"/>
      <c r="FI176" s="117"/>
      <c r="FJ176" s="142"/>
      <c r="FK176" s="142"/>
      <c r="FL176" s="143"/>
      <c r="FM176" s="143"/>
      <c r="FN176" s="139"/>
      <c r="FO176" s="142"/>
      <c r="FP176" s="142"/>
      <c r="FQ176" s="143"/>
      <c r="FR176" s="143"/>
      <c r="FS176" s="139"/>
    </row>
    <row r="177" spans="1:175" ht="20.100000000000001" customHeight="1" x14ac:dyDescent="0.5">
      <c r="A177" s="109">
        <v>176</v>
      </c>
      <c r="B177" s="109" t="s">
        <v>674</v>
      </c>
      <c r="C177" s="109">
        <v>176</v>
      </c>
      <c r="D177" s="110" t="s">
        <v>675</v>
      </c>
      <c r="E177" s="110" t="s">
        <v>676</v>
      </c>
      <c r="F177" s="110" t="s">
        <v>1302</v>
      </c>
      <c r="G177" s="111" t="s">
        <v>274</v>
      </c>
      <c r="H177" s="110" t="s">
        <v>2311</v>
      </c>
      <c r="I177" s="110" t="s">
        <v>2312</v>
      </c>
      <c r="J177" s="110"/>
      <c r="K177" s="144" t="s">
        <v>2313</v>
      </c>
      <c r="L177" s="111"/>
      <c r="M177" s="111"/>
      <c r="N177" s="111" t="s">
        <v>1306</v>
      </c>
      <c r="O177" s="111" t="s">
        <v>2314</v>
      </c>
      <c r="P177" s="113">
        <v>14.0755848408172</v>
      </c>
      <c r="Q177" s="113">
        <v>101.819486950865</v>
      </c>
      <c r="R177" s="114" t="s">
        <v>2315</v>
      </c>
      <c r="S177" s="114"/>
      <c r="T177" s="115"/>
      <c r="U177" s="115"/>
      <c r="V177" s="115"/>
      <c r="W177" s="167" t="s">
        <v>2316</v>
      </c>
      <c r="X177" s="167"/>
      <c r="Y177" s="115"/>
      <c r="Z177" s="181"/>
      <c r="AA177" s="181"/>
      <c r="AB177" s="167"/>
      <c r="AC177" s="167"/>
      <c r="AD177" s="312" t="s">
        <v>1775</v>
      </c>
      <c r="AE177" s="166" t="s">
        <v>1776</v>
      </c>
      <c r="AF177" s="117">
        <v>44988</v>
      </c>
      <c r="AG177" s="132">
        <v>44981</v>
      </c>
      <c r="AH177" s="118" t="s">
        <v>691</v>
      </c>
      <c r="AI177" s="118" t="s">
        <v>692</v>
      </c>
      <c r="AJ177" s="145">
        <v>6</v>
      </c>
      <c r="AK177" s="146">
        <v>16</v>
      </c>
      <c r="AL177" s="146">
        <v>3.8</v>
      </c>
      <c r="AM177" s="146">
        <v>96</v>
      </c>
      <c r="AN177" s="147">
        <v>1</v>
      </c>
      <c r="AO177" s="147">
        <v>3</v>
      </c>
      <c r="AP177" s="116"/>
      <c r="AQ177" s="147"/>
      <c r="AR177" s="147">
        <v>3</v>
      </c>
      <c r="AS177" s="147"/>
      <c r="AT177" s="117"/>
      <c r="AU177" s="142"/>
      <c r="AV177" s="149" t="s">
        <v>725</v>
      </c>
      <c r="AW177" s="150"/>
      <c r="AX177" s="149"/>
      <c r="AY177" s="149"/>
      <c r="AZ177" s="149"/>
      <c r="BA177" s="147" t="s">
        <v>697</v>
      </c>
      <c r="BB177" s="149"/>
      <c r="BC177" s="149"/>
      <c r="BD177" s="150" t="s">
        <v>698</v>
      </c>
      <c r="BE177" s="150"/>
      <c r="BF177" s="150"/>
      <c r="BG177" s="151" t="s">
        <v>699</v>
      </c>
      <c r="BH177" s="151" t="s">
        <v>1964</v>
      </c>
      <c r="BI177" s="151" t="s">
        <v>701</v>
      </c>
      <c r="BJ177" s="152"/>
      <c r="BK177" s="152"/>
      <c r="BL177" s="153"/>
      <c r="BM177" s="154"/>
      <c r="BN177" s="111" t="s">
        <v>2314</v>
      </c>
      <c r="BO177" s="226" t="s">
        <v>2314</v>
      </c>
      <c r="BP177" s="130"/>
      <c r="BQ177" s="116" t="s">
        <v>704</v>
      </c>
      <c r="BR177" s="116" t="s">
        <v>705</v>
      </c>
      <c r="BS177" s="132">
        <v>44981</v>
      </c>
      <c r="BT177" s="133">
        <v>100</v>
      </c>
      <c r="BU177" s="132">
        <v>44981</v>
      </c>
      <c r="BV177" s="132"/>
      <c r="BW177" s="132"/>
      <c r="BX177" s="134"/>
      <c r="BY177" s="134"/>
      <c r="BZ177" s="134"/>
      <c r="CA177" s="132"/>
      <c r="CB177" s="135"/>
      <c r="CC177" s="132"/>
      <c r="CD177" s="132"/>
      <c r="CE177" s="136"/>
      <c r="CF177" s="136"/>
      <c r="CG177" s="136"/>
      <c r="CH177" s="135"/>
      <c r="CI177" s="129" t="s">
        <v>701</v>
      </c>
      <c r="CJ177" s="132">
        <v>44986</v>
      </c>
      <c r="CK177" s="132">
        <v>44986</v>
      </c>
      <c r="CL177" s="132"/>
      <c r="CM177" s="132">
        <v>44986</v>
      </c>
      <c r="CN177" s="133">
        <v>100</v>
      </c>
      <c r="CO177" s="132">
        <v>44986</v>
      </c>
      <c r="CP177" s="132"/>
      <c r="CQ177" s="137" t="s">
        <v>706</v>
      </c>
      <c r="CR177" s="132"/>
      <c r="CS177" s="117"/>
      <c r="CT177" s="132"/>
      <c r="CU177" s="133"/>
      <c r="CV177" s="137" t="s">
        <v>4382</v>
      </c>
      <c r="CW177" s="117"/>
      <c r="CX177" s="147"/>
      <c r="CY177" s="149"/>
      <c r="CZ177" s="117">
        <v>45004</v>
      </c>
      <c r="DA177" s="117">
        <v>45004</v>
      </c>
      <c r="DB177" s="117"/>
      <c r="DC177" s="117">
        <v>45004</v>
      </c>
      <c r="DD177" s="133">
        <v>100</v>
      </c>
      <c r="DE177" s="117">
        <v>45004</v>
      </c>
      <c r="DF177" s="138"/>
      <c r="DG177" s="138">
        <v>45012</v>
      </c>
      <c r="DH177" s="139" t="s">
        <v>4383</v>
      </c>
      <c r="DI177" s="117">
        <v>45043</v>
      </c>
      <c r="DJ177" s="117">
        <v>45043</v>
      </c>
      <c r="DK177" s="117">
        <v>45043</v>
      </c>
      <c r="DL177" s="117">
        <v>45043</v>
      </c>
      <c r="DM177" s="117"/>
      <c r="DN177" s="117"/>
      <c r="DO177" s="117"/>
      <c r="DP177" s="117"/>
      <c r="DQ177" s="140"/>
      <c r="DR177" s="117"/>
      <c r="DS177" s="117"/>
      <c r="DT177" s="117"/>
      <c r="DU177" s="117"/>
      <c r="DV177" s="117"/>
      <c r="DW177" s="117"/>
      <c r="DX177" s="133"/>
      <c r="DY177" s="117"/>
      <c r="DZ177" s="117"/>
      <c r="EA177" s="117">
        <v>45042</v>
      </c>
      <c r="EB177" s="117">
        <v>45042</v>
      </c>
      <c r="EC177" s="117"/>
      <c r="ED177" s="117">
        <v>45042</v>
      </c>
      <c r="EE177" s="116">
        <v>100</v>
      </c>
      <c r="EF177" s="117">
        <v>45042</v>
      </c>
      <c r="EG177" s="117" t="s">
        <v>4522</v>
      </c>
      <c r="EH177" s="222">
        <v>45052</v>
      </c>
      <c r="EI177" s="222">
        <v>45052</v>
      </c>
      <c r="EJ177" s="117"/>
      <c r="EK177" s="222">
        <v>45052</v>
      </c>
      <c r="EL177" s="133">
        <v>100</v>
      </c>
      <c r="EM177" s="222">
        <v>45052</v>
      </c>
      <c r="EN177" s="122" t="s">
        <v>4523</v>
      </c>
      <c r="EO177" s="141"/>
      <c r="EP177" s="141"/>
      <c r="EQ177" s="141"/>
      <c r="ER177" s="141"/>
      <c r="ES177" s="141"/>
      <c r="ET177" s="141"/>
      <c r="EU177" s="141"/>
      <c r="EV177" s="117"/>
      <c r="EW177" s="117"/>
      <c r="EX177" s="117"/>
      <c r="EY177" s="117"/>
      <c r="EZ177" s="117"/>
      <c r="FA177" s="117"/>
      <c r="FB177" s="117"/>
      <c r="FC177" s="117"/>
      <c r="FD177" s="117"/>
      <c r="FE177" s="117"/>
      <c r="FF177" s="117"/>
      <c r="FG177" s="133"/>
      <c r="FH177" s="133"/>
      <c r="FI177" s="117"/>
      <c r="FJ177" s="142"/>
      <c r="FK177" s="142"/>
      <c r="FL177" s="143"/>
      <c r="FM177" s="143"/>
      <c r="FN177" s="139"/>
      <c r="FO177" s="142"/>
      <c r="FP177" s="142"/>
      <c r="FQ177" s="143"/>
      <c r="FR177" s="143"/>
      <c r="FS177" s="139"/>
    </row>
    <row r="178" spans="1:175" ht="20.100000000000001" customHeight="1" x14ac:dyDescent="0.5">
      <c r="A178" s="109">
        <v>177</v>
      </c>
      <c r="B178" s="109" t="s">
        <v>674</v>
      </c>
      <c r="C178" s="109">
        <v>177</v>
      </c>
      <c r="D178" s="110" t="s">
        <v>675</v>
      </c>
      <c r="E178" s="110" t="s">
        <v>676</v>
      </c>
      <c r="F178" s="110" t="s">
        <v>1302</v>
      </c>
      <c r="G178" s="111" t="s">
        <v>274</v>
      </c>
      <c r="H178" s="110" t="s">
        <v>2317</v>
      </c>
      <c r="I178" s="110" t="s">
        <v>2318</v>
      </c>
      <c r="J178" s="110"/>
      <c r="K178" s="111" t="s">
        <v>2319</v>
      </c>
      <c r="L178" s="111" t="s">
        <v>2320</v>
      </c>
      <c r="M178" s="111"/>
      <c r="N178" s="111" t="s">
        <v>1306</v>
      </c>
      <c r="O178" s="111" t="s">
        <v>2321</v>
      </c>
      <c r="P178" s="113">
        <v>13.8535446476647</v>
      </c>
      <c r="Q178" s="113">
        <v>101.44432349418101</v>
      </c>
      <c r="R178" s="285" t="s">
        <v>2322</v>
      </c>
      <c r="S178" s="318" t="s">
        <v>2323</v>
      </c>
      <c r="T178" s="115"/>
      <c r="U178" s="115"/>
      <c r="V178" s="115"/>
      <c r="W178" s="167" t="s">
        <v>2324</v>
      </c>
      <c r="X178" s="167"/>
      <c r="Y178" s="115"/>
      <c r="Z178" s="181"/>
      <c r="AA178" s="181"/>
      <c r="AB178" s="167"/>
      <c r="AC178" s="167"/>
      <c r="AD178" s="312" t="s">
        <v>1775</v>
      </c>
      <c r="AE178" s="166" t="s">
        <v>1776</v>
      </c>
      <c r="AF178" s="117">
        <v>44988</v>
      </c>
      <c r="AG178" s="132">
        <v>44981</v>
      </c>
      <c r="AH178" s="118" t="s">
        <v>691</v>
      </c>
      <c r="AI178" s="118" t="s">
        <v>692</v>
      </c>
      <c r="AJ178" s="145">
        <v>4.5</v>
      </c>
      <c r="AK178" s="146">
        <v>9.6999999999999993</v>
      </c>
      <c r="AL178" s="146">
        <v>3.5</v>
      </c>
      <c r="AM178" s="146">
        <v>43.65</v>
      </c>
      <c r="AN178" s="147">
        <v>1</v>
      </c>
      <c r="AO178" s="147">
        <v>2</v>
      </c>
      <c r="AP178" s="116"/>
      <c r="AQ178" s="147" t="s">
        <v>752</v>
      </c>
      <c r="AR178" s="147">
        <v>3</v>
      </c>
      <c r="AS178" s="147"/>
      <c r="AT178" s="117"/>
      <c r="AU178" s="148" t="s">
        <v>2325</v>
      </c>
      <c r="AV178" s="149" t="s">
        <v>725</v>
      </c>
      <c r="AW178" s="150"/>
      <c r="AX178" s="149"/>
      <c r="AY178" s="147" t="s">
        <v>2326</v>
      </c>
      <c r="AZ178" s="147" t="s">
        <v>1816</v>
      </c>
      <c r="BA178" s="149"/>
      <c r="BB178" s="149"/>
      <c r="BC178" s="147" t="s">
        <v>697</v>
      </c>
      <c r="BD178" s="150"/>
      <c r="BE178" s="150"/>
      <c r="BF178" s="150"/>
      <c r="BG178" s="163" t="s">
        <v>614</v>
      </c>
      <c r="BH178" s="151" t="s">
        <v>1964</v>
      </c>
      <c r="BI178" s="151" t="s">
        <v>701</v>
      </c>
      <c r="BJ178" s="152"/>
      <c r="BK178" s="152"/>
      <c r="BL178" s="153"/>
      <c r="BM178" s="154"/>
      <c r="BN178" s="111" t="s">
        <v>2321</v>
      </c>
      <c r="BO178" s="226" t="s">
        <v>2321</v>
      </c>
      <c r="BP178" s="130"/>
      <c r="BQ178" s="116" t="s">
        <v>704</v>
      </c>
      <c r="BR178" s="116" t="s">
        <v>1143</v>
      </c>
      <c r="BS178" s="132">
        <v>44981</v>
      </c>
      <c r="BT178" s="133">
        <v>100</v>
      </c>
      <c r="BU178" s="132">
        <v>44981</v>
      </c>
      <c r="BV178" s="132" t="s">
        <v>614</v>
      </c>
      <c r="BW178" s="132" t="s">
        <v>1155</v>
      </c>
      <c r="BX178" s="134"/>
      <c r="BY178" s="134"/>
      <c r="BZ178" s="134"/>
      <c r="CA178" s="132"/>
      <c r="CB178" s="171"/>
      <c r="CC178" s="172"/>
      <c r="CD178" s="172"/>
      <c r="CE178" s="173"/>
      <c r="CF178" s="173"/>
      <c r="CG178" s="173"/>
      <c r="CH178" s="171" t="s">
        <v>2327</v>
      </c>
      <c r="CI178" s="129" t="s">
        <v>701</v>
      </c>
      <c r="CJ178" s="132">
        <v>44986</v>
      </c>
      <c r="CK178" s="132">
        <v>44986</v>
      </c>
      <c r="CL178" s="132"/>
      <c r="CM178" s="132">
        <v>44986</v>
      </c>
      <c r="CN178" s="133">
        <v>100</v>
      </c>
      <c r="CO178" s="132">
        <v>44986</v>
      </c>
      <c r="CP178" s="132"/>
      <c r="CQ178" s="117">
        <v>45007</v>
      </c>
      <c r="CR178" s="117">
        <v>45007</v>
      </c>
      <c r="CS178" s="117"/>
      <c r="CT178" s="117">
        <v>45007</v>
      </c>
      <c r="CU178" s="133">
        <v>100</v>
      </c>
      <c r="CV178" s="117">
        <v>45007</v>
      </c>
      <c r="CW178" s="117" t="s">
        <v>727</v>
      </c>
      <c r="CX178" s="147"/>
      <c r="CY178" s="149" t="s">
        <v>2326</v>
      </c>
      <c r="CZ178" s="117">
        <v>45003</v>
      </c>
      <c r="DA178" s="117">
        <v>45003</v>
      </c>
      <c r="DB178" s="117"/>
      <c r="DC178" s="117">
        <v>45003</v>
      </c>
      <c r="DD178" s="133">
        <v>100</v>
      </c>
      <c r="DE178" s="117">
        <v>45003</v>
      </c>
      <c r="DF178" s="138"/>
      <c r="DG178" s="138">
        <v>45007</v>
      </c>
      <c r="DH178" s="139" t="s">
        <v>4446</v>
      </c>
      <c r="DI178" s="117">
        <v>45027</v>
      </c>
      <c r="DJ178" s="117">
        <v>45027</v>
      </c>
      <c r="DK178" s="117">
        <v>45027</v>
      </c>
      <c r="DL178" s="117">
        <v>45027</v>
      </c>
      <c r="DM178" s="117"/>
      <c r="DN178" s="117"/>
      <c r="DO178" s="117"/>
      <c r="DP178" s="117"/>
      <c r="DQ178" s="140"/>
      <c r="DR178" s="117"/>
      <c r="DS178" s="117"/>
      <c r="DT178" s="117">
        <v>45046</v>
      </c>
      <c r="DU178" s="117">
        <v>45046</v>
      </c>
      <c r="DV178" s="117"/>
      <c r="DW178" s="117">
        <v>45046</v>
      </c>
      <c r="DX178" s="133">
        <v>100</v>
      </c>
      <c r="DY178" s="117">
        <v>45046</v>
      </c>
      <c r="DZ178" s="117"/>
      <c r="EA178" s="117">
        <v>45042</v>
      </c>
      <c r="EB178" s="117">
        <v>45042</v>
      </c>
      <c r="EC178" s="117"/>
      <c r="ED178" s="117">
        <v>45042</v>
      </c>
      <c r="EE178" s="116">
        <v>100</v>
      </c>
      <c r="EF178" s="117">
        <v>45042</v>
      </c>
      <c r="EG178" s="117" t="s">
        <v>4485</v>
      </c>
      <c r="EH178" s="117"/>
      <c r="EI178" s="117"/>
      <c r="EJ178" s="117"/>
      <c r="EK178" s="117"/>
      <c r="EL178" s="133"/>
      <c r="EM178" s="117"/>
      <c r="EN178" s="122"/>
      <c r="EO178" s="141"/>
      <c r="EP178" s="141"/>
      <c r="EQ178" s="141"/>
      <c r="ER178" s="141"/>
      <c r="ES178" s="141"/>
      <c r="ET178" s="141"/>
      <c r="EU178" s="141"/>
      <c r="EV178" s="117"/>
      <c r="EW178" s="117"/>
      <c r="EX178" s="117"/>
      <c r="EY178" s="117"/>
      <c r="EZ178" s="117"/>
      <c r="FA178" s="117"/>
      <c r="FB178" s="117"/>
      <c r="FC178" s="117"/>
      <c r="FD178" s="117"/>
      <c r="FE178" s="117"/>
      <c r="FF178" s="117"/>
      <c r="FG178" s="133"/>
      <c r="FH178" s="133"/>
      <c r="FI178" s="117"/>
      <c r="FJ178" s="142"/>
      <c r="FK178" s="142"/>
      <c r="FL178" s="143">
        <v>243350</v>
      </c>
      <c r="FM178" s="143">
        <v>243350</v>
      </c>
      <c r="FN178" s="139" t="s">
        <v>708</v>
      </c>
      <c r="FO178" s="142"/>
      <c r="FP178" s="142"/>
      <c r="FQ178" s="143">
        <v>243350</v>
      </c>
      <c r="FR178" s="143">
        <v>243350</v>
      </c>
      <c r="FS178" s="139" t="s">
        <v>708</v>
      </c>
    </row>
    <row r="179" spans="1:175" ht="20.100000000000001" customHeight="1" x14ac:dyDescent="0.5">
      <c r="A179" s="109">
        <v>178</v>
      </c>
      <c r="B179" s="109" t="s">
        <v>674</v>
      </c>
      <c r="C179" s="109">
        <v>178</v>
      </c>
      <c r="D179" s="110" t="s">
        <v>675</v>
      </c>
      <c r="E179" s="110" t="s">
        <v>676</v>
      </c>
      <c r="F179" s="110" t="s">
        <v>1302</v>
      </c>
      <c r="G179" s="111" t="s">
        <v>274</v>
      </c>
      <c r="H179" s="110" t="s">
        <v>2305</v>
      </c>
      <c r="I179" s="110" t="s">
        <v>2328</v>
      </c>
      <c r="J179" s="110"/>
      <c r="K179" s="111" t="s">
        <v>2329</v>
      </c>
      <c r="L179" s="111" t="s">
        <v>2320</v>
      </c>
      <c r="M179" s="111"/>
      <c r="N179" s="111" t="s">
        <v>1306</v>
      </c>
      <c r="O179" s="111" t="s">
        <v>2331</v>
      </c>
      <c r="P179" s="113">
        <v>13.968641259938099</v>
      </c>
      <c r="Q179" s="113">
        <v>101.20652569319201</v>
      </c>
      <c r="R179" s="114" t="s">
        <v>2332</v>
      </c>
      <c r="S179" s="114"/>
      <c r="T179" s="115"/>
      <c r="U179" s="115"/>
      <c r="V179" s="115"/>
      <c r="W179" s="180" t="s">
        <v>2333</v>
      </c>
      <c r="X179" s="180"/>
      <c r="Y179" s="115"/>
      <c r="Z179" s="181"/>
      <c r="AA179" s="181"/>
      <c r="AB179" s="180"/>
      <c r="AC179" s="180"/>
      <c r="AD179" s="167"/>
      <c r="AE179" s="167"/>
      <c r="AF179" s="117" t="s">
        <v>2334</v>
      </c>
      <c r="AG179" s="132"/>
      <c r="AH179" s="116"/>
      <c r="AI179" s="116" t="s">
        <v>933</v>
      </c>
      <c r="AJ179" s="145"/>
      <c r="AK179" s="146"/>
      <c r="AL179" s="212"/>
      <c r="AM179" s="146"/>
      <c r="AN179" s="147"/>
      <c r="AO179" s="147"/>
      <c r="AP179" s="116"/>
      <c r="AQ179" s="147"/>
      <c r="AR179" s="147"/>
      <c r="AS179" s="149"/>
      <c r="AT179" s="122"/>
      <c r="AU179" s="294" t="s">
        <v>2335</v>
      </c>
      <c r="AV179" s="149"/>
      <c r="AW179" s="150"/>
      <c r="AX179" s="149"/>
      <c r="AY179" s="149"/>
      <c r="AZ179" s="149"/>
      <c r="BA179" s="149"/>
      <c r="BB179" s="149"/>
      <c r="BC179" s="149"/>
      <c r="BD179" s="150"/>
      <c r="BE179" s="150"/>
      <c r="BF179" s="150"/>
      <c r="BG179" s="151"/>
      <c r="BH179" s="151" t="s">
        <v>1964</v>
      </c>
      <c r="BI179" s="151"/>
      <c r="BJ179" s="152"/>
      <c r="BK179" s="152" t="s">
        <v>2336</v>
      </c>
      <c r="BL179" s="153"/>
      <c r="BM179" s="154"/>
      <c r="BN179" s="111" t="s">
        <v>2331</v>
      </c>
      <c r="BO179" s="131" t="s">
        <v>2330</v>
      </c>
      <c r="BP179" s="131" t="s">
        <v>703</v>
      </c>
      <c r="BQ179" s="116" t="s">
        <v>704</v>
      </c>
      <c r="BR179" s="116" t="s">
        <v>1143</v>
      </c>
      <c r="BS179" s="241">
        <v>44992</v>
      </c>
      <c r="BT179" s="242">
        <v>100</v>
      </c>
      <c r="BU179" s="241">
        <v>44992</v>
      </c>
      <c r="BV179" s="132"/>
      <c r="BW179" s="132"/>
      <c r="BX179" s="134"/>
      <c r="BY179" s="134"/>
      <c r="BZ179" s="134"/>
      <c r="CA179" s="132"/>
      <c r="CB179" s="135"/>
      <c r="CC179" s="132"/>
      <c r="CD179" s="132"/>
      <c r="CE179" s="136"/>
      <c r="CF179" s="136"/>
      <c r="CG179" s="136"/>
      <c r="CH179" s="135"/>
      <c r="CI179" s="129" t="s">
        <v>701</v>
      </c>
      <c r="CJ179" s="117">
        <v>44995</v>
      </c>
      <c r="CK179" s="117">
        <v>44995</v>
      </c>
      <c r="CL179" s="132"/>
      <c r="CM179" s="117">
        <v>44995</v>
      </c>
      <c r="CN179" s="133">
        <v>100</v>
      </c>
      <c r="CO179" s="117">
        <v>44995</v>
      </c>
      <c r="CP179" s="117"/>
      <c r="CQ179" s="117">
        <v>45007</v>
      </c>
      <c r="CR179" s="117">
        <v>45007</v>
      </c>
      <c r="CS179" s="117"/>
      <c r="CT179" s="117">
        <v>45007</v>
      </c>
      <c r="CU179" s="133">
        <v>100</v>
      </c>
      <c r="CV179" s="117">
        <v>45007</v>
      </c>
      <c r="CW179" s="117" t="s">
        <v>727</v>
      </c>
      <c r="CX179" s="147"/>
      <c r="CY179" s="149"/>
      <c r="CZ179" s="117">
        <v>44995</v>
      </c>
      <c r="DA179" s="117">
        <v>44995</v>
      </c>
      <c r="DB179" s="117"/>
      <c r="DC179" s="117">
        <v>44995</v>
      </c>
      <c r="DD179" s="133">
        <v>100</v>
      </c>
      <c r="DE179" s="117">
        <v>44995</v>
      </c>
      <c r="DF179" s="138"/>
      <c r="DG179" s="138">
        <v>45007</v>
      </c>
      <c r="DH179" s="139" t="s">
        <v>4446</v>
      </c>
      <c r="DI179" s="117">
        <v>45027</v>
      </c>
      <c r="DJ179" s="117">
        <v>45027</v>
      </c>
      <c r="DK179" s="117">
        <v>45027</v>
      </c>
      <c r="DL179" s="117">
        <v>45027</v>
      </c>
      <c r="DM179" s="117">
        <v>45035</v>
      </c>
      <c r="DN179" s="117">
        <v>45035</v>
      </c>
      <c r="DO179" s="117"/>
      <c r="DP179" s="117">
        <v>45035</v>
      </c>
      <c r="DQ179" s="133">
        <v>100</v>
      </c>
      <c r="DR179" s="117">
        <v>45035</v>
      </c>
      <c r="DS179" s="117"/>
      <c r="DT179" s="117">
        <v>45035</v>
      </c>
      <c r="DU179" s="117">
        <v>45035</v>
      </c>
      <c r="DV179" s="117"/>
      <c r="DW179" s="117">
        <v>45035</v>
      </c>
      <c r="DX179" s="133">
        <v>100</v>
      </c>
      <c r="DY179" s="117">
        <v>45035</v>
      </c>
      <c r="DZ179" s="117"/>
      <c r="EA179" s="117">
        <v>45040</v>
      </c>
      <c r="EB179" s="117">
        <v>45040</v>
      </c>
      <c r="EC179" s="117"/>
      <c r="ED179" s="117">
        <v>45040</v>
      </c>
      <c r="EE179" s="116">
        <v>100</v>
      </c>
      <c r="EF179" s="117">
        <v>45040</v>
      </c>
      <c r="EG179" s="117" t="s">
        <v>2337</v>
      </c>
      <c r="EH179" s="117">
        <v>45040</v>
      </c>
      <c r="EI179" s="117">
        <v>45040</v>
      </c>
      <c r="EJ179" s="117">
        <v>45040</v>
      </c>
      <c r="EK179" s="117">
        <v>45041</v>
      </c>
      <c r="EL179" s="116">
        <v>60</v>
      </c>
      <c r="EM179" s="117"/>
      <c r="EN179" s="122" t="s">
        <v>2337</v>
      </c>
      <c r="EO179" s="141"/>
      <c r="EP179" s="141"/>
      <c r="EQ179" s="141"/>
      <c r="ER179" s="141"/>
      <c r="ES179" s="141"/>
      <c r="ET179" s="141"/>
      <c r="EU179" s="141"/>
      <c r="EV179" s="117"/>
      <c r="EW179" s="117"/>
      <c r="EX179" s="117"/>
      <c r="EY179" s="117"/>
      <c r="EZ179" s="117"/>
      <c r="FA179" s="117"/>
      <c r="FB179" s="117"/>
      <c r="FC179" s="117">
        <v>45051</v>
      </c>
      <c r="FD179" s="117">
        <v>45051</v>
      </c>
      <c r="FE179" s="117">
        <v>45051</v>
      </c>
      <c r="FF179" s="117">
        <v>45052</v>
      </c>
      <c r="FG179" s="133">
        <v>70</v>
      </c>
      <c r="FH179" s="133"/>
      <c r="FI179" s="117"/>
      <c r="FJ179" s="142"/>
      <c r="FK179" s="142"/>
      <c r="FL179" s="143"/>
      <c r="FM179" s="143"/>
      <c r="FN179" s="139"/>
      <c r="FO179" s="142"/>
      <c r="FP179" s="142"/>
      <c r="FQ179" s="143"/>
      <c r="FR179" s="143"/>
      <c r="FS179" s="139"/>
    </row>
    <row r="180" spans="1:175" ht="20.100000000000001" customHeight="1" x14ac:dyDescent="0.5">
      <c r="A180" s="109">
        <v>179</v>
      </c>
      <c r="B180" s="109" t="s">
        <v>674</v>
      </c>
      <c r="C180" s="109">
        <v>179</v>
      </c>
      <c r="D180" s="110" t="s">
        <v>675</v>
      </c>
      <c r="E180" s="110" t="s">
        <v>676</v>
      </c>
      <c r="F180" s="110" t="s">
        <v>1302</v>
      </c>
      <c r="G180" s="111" t="s">
        <v>274</v>
      </c>
      <c r="H180" s="110" t="s">
        <v>2311</v>
      </c>
      <c r="I180" s="110" t="s">
        <v>2338</v>
      </c>
      <c r="J180" s="110"/>
      <c r="K180" s="111" t="s">
        <v>2339</v>
      </c>
      <c r="L180" s="111" t="s">
        <v>1710</v>
      </c>
      <c r="M180" s="111"/>
      <c r="N180" s="111" t="s">
        <v>1306</v>
      </c>
      <c r="O180" s="111" t="s">
        <v>2340</v>
      </c>
      <c r="P180" s="113">
        <v>13.9387013094821</v>
      </c>
      <c r="Q180" s="113">
        <v>101.62669610853099</v>
      </c>
      <c r="R180" s="114" t="s">
        <v>2341</v>
      </c>
      <c r="S180" s="114"/>
      <c r="T180" s="115"/>
      <c r="U180" s="115"/>
      <c r="V180" s="115"/>
      <c r="W180" s="167" t="s">
        <v>2342</v>
      </c>
      <c r="X180" s="167"/>
      <c r="Y180" s="115"/>
      <c r="Z180" s="181"/>
      <c r="AA180" s="181"/>
      <c r="AB180" s="167"/>
      <c r="AC180" s="167"/>
      <c r="AD180" s="312" t="s">
        <v>1775</v>
      </c>
      <c r="AE180" s="166" t="s">
        <v>1776</v>
      </c>
      <c r="AF180" s="117">
        <v>44981</v>
      </c>
      <c r="AG180" s="132">
        <v>44981</v>
      </c>
      <c r="AH180" s="118" t="s">
        <v>691</v>
      </c>
      <c r="AI180" s="118" t="s">
        <v>692</v>
      </c>
      <c r="AJ180" s="145">
        <v>10</v>
      </c>
      <c r="AK180" s="146">
        <v>12</v>
      </c>
      <c r="AL180" s="146">
        <v>3.4</v>
      </c>
      <c r="AM180" s="146">
        <v>120</v>
      </c>
      <c r="AN180" s="147">
        <v>1</v>
      </c>
      <c r="AO180" s="147"/>
      <c r="AP180" s="116"/>
      <c r="AQ180" s="147"/>
      <c r="AR180" s="147">
        <v>3</v>
      </c>
      <c r="AS180" s="149"/>
      <c r="AT180" s="122"/>
      <c r="AU180" s="142"/>
      <c r="AV180" s="149" t="s">
        <v>725</v>
      </c>
      <c r="AW180" s="150"/>
      <c r="AX180" s="149"/>
      <c r="AY180" s="149"/>
      <c r="AZ180" s="149"/>
      <c r="BA180" s="149"/>
      <c r="BB180" s="149"/>
      <c r="BC180" s="149"/>
      <c r="BD180" s="150" t="s">
        <v>698</v>
      </c>
      <c r="BE180" s="150"/>
      <c r="BF180" s="150"/>
      <c r="BG180" s="151" t="s">
        <v>699</v>
      </c>
      <c r="BH180" s="151" t="s">
        <v>1964</v>
      </c>
      <c r="BI180" s="151" t="s">
        <v>701</v>
      </c>
      <c r="BJ180" s="152"/>
      <c r="BK180" s="152"/>
      <c r="BL180" s="153"/>
      <c r="BM180" s="154"/>
      <c r="BN180" s="111" t="s">
        <v>2340</v>
      </c>
      <c r="BO180" s="226" t="s">
        <v>2340</v>
      </c>
      <c r="BP180" s="130"/>
      <c r="BQ180" s="116" t="s">
        <v>704</v>
      </c>
      <c r="BR180" s="116" t="s">
        <v>1143</v>
      </c>
      <c r="BS180" s="132">
        <v>44981</v>
      </c>
      <c r="BT180" s="133">
        <v>100</v>
      </c>
      <c r="BU180" s="132">
        <v>44981</v>
      </c>
      <c r="BV180" s="132"/>
      <c r="BW180" s="132"/>
      <c r="BX180" s="134"/>
      <c r="BY180" s="134"/>
      <c r="BZ180" s="134"/>
      <c r="CA180" s="132"/>
      <c r="CB180" s="135"/>
      <c r="CC180" s="132"/>
      <c r="CD180" s="132"/>
      <c r="CE180" s="136"/>
      <c r="CF180" s="136"/>
      <c r="CG180" s="136"/>
      <c r="CH180" s="135"/>
      <c r="CI180" s="129" t="s">
        <v>701</v>
      </c>
      <c r="CJ180" s="132">
        <v>44986</v>
      </c>
      <c r="CK180" s="132">
        <v>44986</v>
      </c>
      <c r="CL180" s="132"/>
      <c r="CM180" s="132">
        <v>44986</v>
      </c>
      <c r="CN180" s="133">
        <v>100</v>
      </c>
      <c r="CO180" s="132">
        <v>44986</v>
      </c>
      <c r="CP180" s="132"/>
      <c r="CQ180" s="117">
        <v>45010</v>
      </c>
      <c r="CR180" s="117">
        <v>45010</v>
      </c>
      <c r="CS180" s="117"/>
      <c r="CT180" s="117">
        <v>45010</v>
      </c>
      <c r="CU180" s="133">
        <v>100</v>
      </c>
      <c r="CV180" s="117">
        <v>45010</v>
      </c>
      <c r="CW180" s="117" t="s">
        <v>727</v>
      </c>
      <c r="CX180" s="147"/>
      <c r="CY180" s="149"/>
      <c r="CZ180" s="117">
        <v>45008</v>
      </c>
      <c r="DA180" s="117">
        <v>45008</v>
      </c>
      <c r="DB180" s="117"/>
      <c r="DC180" s="117">
        <v>45008</v>
      </c>
      <c r="DD180" s="133">
        <v>100</v>
      </c>
      <c r="DE180" s="117">
        <v>45008</v>
      </c>
      <c r="DF180" s="138"/>
      <c r="DG180" s="138">
        <v>45007</v>
      </c>
      <c r="DH180" s="139" t="s">
        <v>4446</v>
      </c>
      <c r="DI180" s="117">
        <v>45021</v>
      </c>
      <c r="DJ180" s="117">
        <v>45021</v>
      </c>
      <c r="DK180" s="117">
        <v>45021</v>
      </c>
      <c r="DL180" s="117">
        <v>45021</v>
      </c>
      <c r="DM180" s="117"/>
      <c r="DN180" s="117"/>
      <c r="DO180" s="117"/>
      <c r="DP180" s="117"/>
      <c r="DQ180" s="140"/>
      <c r="DR180" s="117"/>
      <c r="DS180" s="117"/>
      <c r="DT180" s="117">
        <v>45047</v>
      </c>
      <c r="DU180" s="117">
        <v>45047</v>
      </c>
      <c r="DV180" s="117"/>
      <c r="DW180" s="117">
        <v>45047</v>
      </c>
      <c r="DX180" s="133">
        <v>100</v>
      </c>
      <c r="DY180" s="117">
        <v>45047</v>
      </c>
      <c r="DZ180" s="117"/>
      <c r="EA180" s="117">
        <v>45042</v>
      </c>
      <c r="EB180" s="117">
        <v>45042</v>
      </c>
      <c r="EC180" s="117"/>
      <c r="ED180" s="117">
        <v>45042</v>
      </c>
      <c r="EE180" s="116">
        <v>100</v>
      </c>
      <c r="EF180" s="117">
        <v>45042</v>
      </c>
      <c r="EG180" s="117" t="s">
        <v>4522</v>
      </c>
      <c r="EH180" s="222">
        <v>45052</v>
      </c>
      <c r="EI180" s="222">
        <v>45052</v>
      </c>
      <c r="EJ180" s="222">
        <v>45052</v>
      </c>
      <c r="EK180" s="222">
        <v>45053</v>
      </c>
      <c r="EL180" s="116">
        <v>60</v>
      </c>
      <c r="EM180" s="117"/>
      <c r="EN180" s="122" t="s">
        <v>4524</v>
      </c>
      <c r="EO180" s="141"/>
      <c r="EP180" s="141"/>
      <c r="EQ180" s="141"/>
      <c r="ER180" s="141"/>
      <c r="ES180" s="141"/>
      <c r="ET180" s="141"/>
      <c r="EU180" s="141"/>
      <c r="EV180" s="117"/>
      <c r="EW180" s="117"/>
      <c r="EX180" s="117"/>
      <c r="EY180" s="117"/>
      <c r="EZ180" s="117"/>
      <c r="FA180" s="117"/>
      <c r="FB180" s="117"/>
      <c r="FC180" s="117"/>
      <c r="FD180" s="117"/>
      <c r="FE180" s="117"/>
      <c r="FF180" s="117"/>
      <c r="FG180" s="133"/>
      <c r="FH180" s="133"/>
      <c r="FI180" s="117"/>
      <c r="FJ180" s="142"/>
      <c r="FK180" s="142"/>
      <c r="FL180" s="143"/>
      <c r="FM180" s="143"/>
      <c r="FN180" s="139"/>
      <c r="FO180" s="142"/>
      <c r="FP180" s="142"/>
      <c r="FQ180" s="143"/>
      <c r="FR180" s="143"/>
      <c r="FS180" s="139"/>
    </row>
    <row r="181" spans="1:175" ht="20.100000000000001" customHeight="1" x14ac:dyDescent="0.5">
      <c r="A181" s="109">
        <v>180</v>
      </c>
      <c r="B181" s="109" t="s">
        <v>674</v>
      </c>
      <c r="C181" s="109">
        <v>180</v>
      </c>
      <c r="D181" s="110" t="s">
        <v>675</v>
      </c>
      <c r="E181" s="110" t="s">
        <v>676</v>
      </c>
      <c r="F181" s="110" t="s">
        <v>1302</v>
      </c>
      <c r="G181" s="111" t="s">
        <v>274</v>
      </c>
      <c r="H181" s="110" t="s">
        <v>2311</v>
      </c>
      <c r="I181" s="110" t="s">
        <v>2343</v>
      </c>
      <c r="J181" s="110"/>
      <c r="K181" s="111" t="s">
        <v>2344</v>
      </c>
      <c r="L181" s="111"/>
      <c r="M181" s="111"/>
      <c r="N181" s="111" t="s">
        <v>1306</v>
      </c>
      <c r="O181" s="111" t="s">
        <v>4663</v>
      </c>
      <c r="P181" s="113">
        <v>13.7374684306848</v>
      </c>
      <c r="Q181" s="113">
        <v>101.881222762075</v>
      </c>
      <c r="R181" s="114" t="s">
        <v>2346</v>
      </c>
      <c r="S181" s="114"/>
      <c r="T181" s="115"/>
      <c r="U181" s="115"/>
      <c r="V181" s="115"/>
      <c r="W181" s="167" t="s">
        <v>2347</v>
      </c>
      <c r="X181" s="167"/>
      <c r="Y181" s="115"/>
      <c r="Z181" s="181"/>
      <c r="AA181" s="181"/>
      <c r="AB181" s="167"/>
      <c r="AC181" s="167"/>
      <c r="AD181" s="312" t="s">
        <v>1775</v>
      </c>
      <c r="AE181" s="166" t="s">
        <v>1776</v>
      </c>
      <c r="AF181" s="117">
        <v>44981</v>
      </c>
      <c r="AG181" s="132">
        <v>44981</v>
      </c>
      <c r="AH181" s="118" t="s">
        <v>691</v>
      </c>
      <c r="AI181" s="118" t="s">
        <v>692</v>
      </c>
      <c r="AJ181" s="145">
        <v>6</v>
      </c>
      <c r="AK181" s="146">
        <v>9</v>
      </c>
      <c r="AL181" s="146">
        <v>3.8</v>
      </c>
      <c r="AM181" s="146">
        <v>54</v>
      </c>
      <c r="AN181" s="147">
        <v>1</v>
      </c>
      <c r="AO181" s="147">
        <v>1</v>
      </c>
      <c r="AP181" s="116"/>
      <c r="AQ181" s="147" t="s">
        <v>1938</v>
      </c>
      <c r="AR181" s="147">
        <v>3</v>
      </c>
      <c r="AS181" s="149"/>
      <c r="AT181" s="122"/>
      <c r="AU181" s="148" t="s">
        <v>2348</v>
      </c>
      <c r="AV181" s="149" t="s">
        <v>725</v>
      </c>
      <c r="AW181" s="150" t="s">
        <v>2349</v>
      </c>
      <c r="AX181" s="149"/>
      <c r="AY181" s="149"/>
      <c r="AZ181" s="149"/>
      <c r="BA181" s="149"/>
      <c r="BB181" s="149"/>
      <c r="BC181" s="147" t="s">
        <v>697</v>
      </c>
      <c r="BD181" s="150" t="s">
        <v>698</v>
      </c>
      <c r="BE181" s="150"/>
      <c r="BF181" s="150"/>
      <c r="BG181" s="151" t="s">
        <v>699</v>
      </c>
      <c r="BH181" s="151" t="s">
        <v>1964</v>
      </c>
      <c r="BI181" s="151" t="s">
        <v>701</v>
      </c>
      <c r="BJ181" s="152"/>
      <c r="BK181" s="152"/>
      <c r="BL181" s="153"/>
      <c r="BM181" s="154"/>
      <c r="BN181" s="323" t="s">
        <v>2350</v>
      </c>
      <c r="BO181" s="131" t="s">
        <v>2345</v>
      </c>
      <c r="BP181" s="131" t="s">
        <v>703</v>
      </c>
      <c r="BQ181" s="116" t="s">
        <v>704</v>
      </c>
      <c r="BR181" s="116" t="s">
        <v>1143</v>
      </c>
      <c r="BS181" s="132">
        <v>44981</v>
      </c>
      <c r="BT181" s="133">
        <v>100</v>
      </c>
      <c r="BU181" s="132">
        <v>44981</v>
      </c>
      <c r="BV181" s="132"/>
      <c r="BW181" s="132"/>
      <c r="BX181" s="134"/>
      <c r="BY181" s="134"/>
      <c r="BZ181" s="134"/>
      <c r="CA181" s="132"/>
      <c r="CB181" s="135"/>
      <c r="CC181" s="132"/>
      <c r="CD181" s="132"/>
      <c r="CE181" s="136"/>
      <c r="CF181" s="136"/>
      <c r="CG181" s="136"/>
      <c r="CH181" s="135"/>
      <c r="CI181" s="129" t="s">
        <v>701</v>
      </c>
      <c r="CJ181" s="117">
        <v>44998</v>
      </c>
      <c r="CK181" s="117">
        <v>44998</v>
      </c>
      <c r="CL181" s="132"/>
      <c r="CM181" s="117">
        <v>44998</v>
      </c>
      <c r="CN181" s="133">
        <v>100</v>
      </c>
      <c r="CO181" s="117">
        <v>44998</v>
      </c>
      <c r="CP181" s="132"/>
      <c r="CQ181" s="117">
        <v>45012</v>
      </c>
      <c r="CR181" s="117">
        <v>45012</v>
      </c>
      <c r="CS181" s="117"/>
      <c r="CT181" s="117">
        <v>45012</v>
      </c>
      <c r="CU181" s="133">
        <v>100</v>
      </c>
      <c r="CV181" s="117">
        <v>45012</v>
      </c>
      <c r="CW181" s="117" t="s">
        <v>727</v>
      </c>
      <c r="CX181" s="147"/>
      <c r="CY181" s="149"/>
      <c r="CZ181" s="117">
        <v>44998</v>
      </c>
      <c r="DA181" s="117">
        <v>44998</v>
      </c>
      <c r="DB181" s="117"/>
      <c r="DC181" s="117">
        <v>44998</v>
      </c>
      <c r="DD181" s="133">
        <v>100</v>
      </c>
      <c r="DE181" s="117">
        <v>44998</v>
      </c>
      <c r="DF181" s="138"/>
      <c r="DG181" s="138">
        <v>45007</v>
      </c>
      <c r="DH181" s="139" t="s">
        <v>4446</v>
      </c>
      <c r="DI181" s="117">
        <v>45021</v>
      </c>
      <c r="DJ181" s="117">
        <v>45021</v>
      </c>
      <c r="DK181" s="117">
        <v>45021</v>
      </c>
      <c r="DL181" s="117">
        <v>45021</v>
      </c>
      <c r="DM181" s="117"/>
      <c r="DN181" s="117"/>
      <c r="DO181" s="117"/>
      <c r="DP181" s="117"/>
      <c r="DQ181" s="140"/>
      <c r="DR181" s="117"/>
      <c r="DS181" s="117"/>
      <c r="DT181" s="117">
        <v>45041</v>
      </c>
      <c r="DU181" s="117">
        <v>45041</v>
      </c>
      <c r="DV181" s="117"/>
      <c r="DW181" s="117">
        <v>45041</v>
      </c>
      <c r="DX181" s="133">
        <v>100</v>
      </c>
      <c r="DY181" s="117">
        <v>45041</v>
      </c>
      <c r="DZ181" s="117"/>
      <c r="EA181" s="117">
        <v>45042</v>
      </c>
      <c r="EB181" s="117">
        <v>45042</v>
      </c>
      <c r="EC181" s="117"/>
      <c r="ED181" s="117">
        <v>45042</v>
      </c>
      <c r="EE181" s="116">
        <v>100</v>
      </c>
      <c r="EF181" s="117">
        <v>45042</v>
      </c>
      <c r="EG181" s="117" t="s">
        <v>1044</v>
      </c>
      <c r="EH181" s="117">
        <v>45042</v>
      </c>
      <c r="EI181" s="117">
        <v>45042</v>
      </c>
      <c r="EJ181" s="117"/>
      <c r="EK181" s="117">
        <v>45042</v>
      </c>
      <c r="EL181" s="116">
        <v>100</v>
      </c>
      <c r="EM181" s="117">
        <v>45042</v>
      </c>
      <c r="EN181" s="122" t="s">
        <v>1044</v>
      </c>
      <c r="EO181" s="141"/>
      <c r="EP181" s="141"/>
      <c r="EQ181" s="141"/>
      <c r="ER181" s="141"/>
      <c r="ES181" s="141"/>
      <c r="ET181" s="141"/>
      <c r="EU181" s="141"/>
      <c r="EV181" s="117"/>
      <c r="EW181" s="117"/>
      <c r="EX181" s="117"/>
      <c r="EY181" s="117"/>
      <c r="EZ181" s="117"/>
      <c r="FA181" s="117"/>
      <c r="FB181" s="117"/>
      <c r="FC181" s="117"/>
      <c r="FD181" s="117"/>
      <c r="FE181" s="117"/>
      <c r="FF181" s="117"/>
      <c r="FG181" s="133"/>
      <c r="FH181" s="133"/>
      <c r="FI181" s="117"/>
      <c r="FJ181" s="142"/>
      <c r="FK181" s="142"/>
      <c r="FL181" s="143"/>
      <c r="FM181" s="143"/>
      <c r="FN181" s="139"/>
      <c r="FO181" s="142"/>
      <c r="FP181" s="142"/>
      <c r="FQ181" s="143"/>
      <c r="FR181" s="143"/>
      <c r="FS181" s="139"/>
    </row>
    <row r="182" spans="1:175" ht="20.100000000000001" customHeight="1" x14ac:dyDescent="0.5">
      <c r="A182" s="109">
        <v>181</v>
      </c>
      <c r="B182" s="109" t="s">
        <v>674</v>
      </c>
      <c r="C182" s="109">
        <v>181</v>
      </c>
      <c r="D182" s="110" t="s">
        <v>675</v>
      </c>
      <c r="E182" s="110" t="s">
        <v>676</v>
      </c>
      <c r="F182" s="110" t="s">
        <v>1751</v>
      </c>
      <c r="G182" s="111" t="s">
        <v>259</v>
      </c>
      <c r="H182" s="110" t="s">
        <v>259</v>
      </c>
      <c r="I182" s="110" t="s">
        <v>2351</v>
      </c>
      <c r="J182" s="110"/>
      <c r="K182" s="111" t="s">
        <v>2352</v>
      </c>
      <c r="L182" s="111" t="s">
        <v>2353</v>
      </c>
      <c r="M182" s="111"/>
      <c r="N182" s="111" t="s">
        <v>682</v>
      </c>
      <c r="O182" s="111" t="s">
        <v>2355</v>
      </c>
      <c r="P182" s="113">
        <v>14.3549873202625</v>
      </c>
      <c r="Q182" s="113">
        <v>100.60149430445399</v>
      </c>
      <c r="R182" s="339" t="s">
        <v>2356</v>
      </c>
      <c r="S182" s="114" t="s">
        <v>2357</v>
      </c>
      <c r="T182" s="115" t="s">
        <v>2358</v>
      </c>
      <c r="U182" s="115" t="s">
        <v>2359</v>
      </c>
      <c r="V182" s="115"/>
      <c r="W182" s="115" t="s">
        <v>2360</v>
      </c>
      <c r="X182" s="115"/>
      <c r="Y182" s="115"/>
      <c r="Z182" s="181"/>
      <c r="AA182" s="181"/>
      <c r="AB182" s="115"/>
      <c r="AC182" s="115"/>
      <c r="AD182" s="166" t="s">
        <v>1762</v>
      </c>
      <c r="AE182" s="166" t="s">
        <v>1763</v>
      </c>
      <c r="AF182" s="117" t="s">
        <v>690</v>
      </c>
      <c r="AG182" s="132">
        <v>44965</v>
      </c>
      <c r="AH182" s="118" t="s">
        <v>691</v>
      </c>
      <c r="AI182" s="118" t="s">
        <v>692</v>
      </c>
      <c r="AJ182" s="145">
        <v>10</v>
      </c>
      <c r="AK182" s="146">
        <v>9</v>
      </c>
      <c r="AL182" s="146">
        <v>4.7</v>
      </c>
      <c r="AM182" s="146">
        <f>AJ182*AK182</f>
        <v>90</v>
      </c>
      <c r="AN182" s="147">
        <v>1</v>
      </c>
      <c r="AO182" s="147">
        <v>4</v>
      </c>
      <c r="AP182" s="240" t="s">
        <v>816</v>
      </c>
      <c r="AQ182" s="147" t="s">
        <v>717</v>
      </c>
      <c r="AR182" s="147">
        <v>3</v>
      </c>
      <c r="AS182" s="149"/>
      <c r="AT182" s="138">
        <v>44967</v>
      </c>
      <c r="AU182" s="142"/>
      <c r="AV182" s="234" t="s">
        <v>696</v>
      </c>
      <c r="AW182" s="235"/>
      <c r="AX182" s="236"/>
      <c r="AY182" s="236"/>
      <c r="AZ182" s="236"/>
      <c r="BA182" s="236"/>
      <c r="BB182" s="236" t="s">
        <v>697</v>
      </c>
      <c r="BC182" s="236" t="s">
        <v>697</v>
      </c>
      <c r="BD182" s="235"/>
      <c r="BE182" s="235" t="s">
        <v>2361</v>
      </c>
      <c r="BF182" s="158">
        <v>1</v>
      </c>
      <c r="BG182" s="237" t="s">
        <v>699</v>
      </c>
      <c r="BH182" s="237" t="s">
        <v>1964</v>
      </c>
      <c r="BI182" s="237" t="s">
        <v>701</v>
      </c>
      <c r="BJ182" s="238"/>
      <c r="BK182" s="238"/>
      <c r="BL182" s="170" t="s">
        <v>1825</v>
      </c>
      <c r="BM182" s="154"/>
      <c r="BN182" s="111" t="s">
        <v>2355</v>
      </c>
      <c r="BO182" s="317" t="s">
        <v>2354</v>
      </c>
      <c r="BP182" s="317" t="s">
        <v>703</v>
      </c>
      <c r="BQ182" s="116" t="s">
        <v>704</v>
      </c>
      <c r="BR182" s="116" t="s">
        <v>705</v>
      </c>
      <c r="BS182" s="132">
        <v>44965</v>
      </c>
      <c r="BT182" s="133">
        <v>100</v>
      </c>
      <c r="BU182" s="132">
        <v>44965</v>
      </c>
      <c r="BV182" s="132"/>
      <c r="BW182" s="132"/>
      <c r="BX182" s="134"/>
      <c r="BY182" s="134"/>
      <c r="BZ182" s="134"/>
      <c r="CA182" s="132"/>
      <c r="CB182" s="135"/>
      <c r="CC182" s="132"/>
      <c r="CD182" s="132"/>
      <c r="CE182" s="136"/>
      <c r="CF182" s="136"/>
      <c r="CG182" s="136"/>
      <c r="CH182" s="135"/>
      <c r="CI182" s="129" t="s">
        <v>701</v>
      </c>
      <c r="CJ182" s="117">
        <v>44999</v>
      </c>
      <c r="CK182" s="117">
        <v>44999</v>
      </c>
      <c r="CL182" s="132"/>
      <c r="CM182" s="117">
        <v>44999</v>
      </c>
      <c r="CN182" s="133">
        <v>100</v>
      </c>
      <c r="CO182" s="117">
        <v>44999</v>
      </c>
      <c r="CP182" s="117"/>
      <c r="CQ182" s="117">
        <v>45026</v>
      </c>
      <c r="CR182" s="117">
        <v>45026</v>
      </c>
      <c r="CS182" s="117"/>
      <c r="CT182" s="117">
        <v>45026</v>
      </c>
      <c r="CU182" s="133">
        <v>100</v>
      </c>
      <c r="CV182" s="117">
        <v>45026</v>
      </c>
      <c r="CW182" s="117"/>
      <c r="CX182" s="236"/>
      <c r="CY182" s="236"/>
      <c r="CZ182" s="117">
        <v>45020</v>
      </c>
      <c r="DA182" s="117">
        <v>45020</v>
      </c>
      <c r="DB182" s="117"/>
      <c r="DC182" s="117">
        <v>45020</v>
      </c>
      <c r="DD182" s="133">
        <v>100</v>
      </c>
      <c r="DE182" s="117">
        <v>45020</v>
      </c>
      <c r="DF182" s="138"/>
      <c r="DG182" s="138">
        <v>45019</v>
      </c>
      <c r="DH182" s="139" t="s">
        <v>4413</v>
      </c>
      <c r="DI182" s="222">
        <v>45050</v>
      </c>
      <c r="DJ182" s="222">
        <v>45050</v>
      </c>
      <c r="DK182" s="222">
        <v>45050</v>
      </c>
      <c r="DL182" s="222">
        <v>45050</v>
      </c>
      <c r="DM182" s="117"/>
      <c r="DN182" s="117"/>
      <c r="DO182" s="117"/>
      <c r="DP182" s="117"/>
      <c r="DQ182" s="140"/>
      <c r="DR182" s="117"/>
      <c r="DS182" s="117"/>
      <c r="DT182" s="117"/>
      <c r="DU182" s="117"/>
      <c r="DV182" s="117"/>
      <c r="DW182" s="117"/>
      <c r="DX182" s="133"/>
      <c r="DY182" s="117"/>
      <c r="DZ182" s="117"/>
      <c r="EA182" s="117">
        <v>45035</v>
      </c>
      <c r="EB182" s="117">
        <v>45035</v>
      </c>
      <c r="EC182" s="117"/>
      <c r="ED182" s="117">
        <v>45035</v>
      </c>
      <c r="EE182" s="116">
        <v>100</v>
      </c>
      <c r="EF182" s="117">
        <v>45035</v>
      </c>
      <c r="EG182" s="117" t="s">
        <v>780</v>
      </c>
      <c r="EH182" s="117">
        <v>45035</v>
      </c>
      <c r="EI182" s="117">
        <v>45035</v>
      </c>
      <c r="EJ182" s="117">
        <v>45035</v>
      </c>
      <c r="EK182" s="117">
        <v>45036</v>
      </c>
      <c r="EL182" s="116">
        <v>60</v>
      </c>
      <c r="EM182" s="117"/>
      <c r="EN182" s="122" t="s">
        <v>780</v>
      </c>
      <c r="EO182" s="141"/>
      <c r="EP182" s="141"/>
      <c r="EQ182" s="141"/>
      <c r="ER182" s="141"/>
      <c r="ES182" s="141"/>
      <c r="ET182" s="141"/>
      <c r="EU182" s="141"/>
      <c r="EV182" s="117"/>
      <c r="EW182" s="117"/>
      <c r="EX182" s="117"/>
      <c r="EY182" s="117"/>
      <c r="EZ182" s="117"/>
      <c r="FA182" s="117"/>
      <c r="FB182" s="117"/>
      <c r="FC182" s="117">
        <v>45046</v>
      </c>
      <c r="FD182" s="117">
        <v>45046</v>
      </c>
      <c r="FE182" s="117">
        <v>45046</v>
      </c>
      <c r="FF182" s="117">
        <v>45048</v>
      </c>
      <c r="FG182" s="133">
        <v>70</v>
      </c>
      <c r="FH182" s="133"/>
      <c r="FI182" s="117"/>
      <c r="FJ182" s="142"/>
      <c r="FK182" s="142"/>
      <c r="FL182" s="143">
        <v>243341</v>
      </c>
      <c r="FM182" s="143">
        <v>243341</v>
      </c>
      <c r="FN182" s="139" t="s">
        <v>708</v>
      </c>
      <c r="FO182" s="142"/>
      <c r="FP182" s="142"/>
      <c r="FQ182" s="143">
        <v>243341</v>
      </c>
      <c r="FR182" s="143">
        <v>243341</v>
      </c>
      <c r="FS182" s="157" t="s">
        <v>729</v>
      </c>
    </row>
    <row r="183" spans="1:175" ht="20.100000000000001" customHeight="1" x14ac:dyDescent="0.5">
      <c r="A183" s="109">
        <v>182</v>
      </c>
      <c r="B183" s="109" t="s">
        <v>674</v>
      </c>
      <c r="C183" s="109">
        <v>182</v>
      </c>
      <c r="D183" s="110" t="s">
        <v>675</v>
      </c>
      <c r="E183" s="110" t="s">
        <v>676</v>
      </c>
      <c r="F183" s="110" t="s">
        <v>1751</v>
      </c>
      <c r="G183" s="111" t="s">
        <v>259</v>
      </c>
      <c r="H183" s="110" t="s">
        <v>259</v>
      </c>
      <c r="I183" s="110" t="s">
        <v>2362</v>
      </c>
      <c r="J183" s="110"/>
      <c r="K183" s="111" t="s">
        <v>2363</v>
      </c>
      <c r="L183" s="111" t="s">
        <v>2353</v>
      </c>
      <c r="M183" s="111"/>
      <c r="N183" s="111" t="s">
        <v>682</v>
      </c>
      <c r="O183" s="111" t="s">
        <v>2364</v>
      </c>
      <c r="P183" s="113">
        <v>14.313617858708801</v>
      </c>
      <c r="Q183" s="113">
        <v>100.518333780218</v>
      </c>
      <c r="R183" s="114" t="s">
        <v>2365</v>
      </c>
      <c r="S183" s="114" t="s">
        <v>2366</v>
      </c>
      <c r="T183" s="115" t="s">
        <v>2367</v>
      </c>
      <c r="U183" s="115" t="s">
        <v>2368</v>
      </c>
      <c r="V183" s="115"/>
      <c r="W183" s="115" t="s">
        <v>2369</v>
      </c>
      <c r="X183" s="115"/>
      <c r="Y183" s="115"/>
      <c r="Z183" s="181"/>
      <c r="AA183" s="181"/>
      <c r="AB183" s="115"/>
      <c r="AC183" s="115"/>
      <c r="AD183" s="166" t="s">
        <v>1762</v>
      </c>
      <c r="AE183" s="166" t="s">
        <v>1763</v>
      </c>
      <c r="AF183" s="117" t="s">
        <v>690</v>
      </c>
      <c r="AG183" s="132">
        <v>44964</v>
      </c>
      <c r="AH183" s="168" t="s">
        <v>691</v>
      </c>
      <c r="AI183" s="118" t="s">
        <v>692</v>
      </c>
      <c r="AJ183" s="145">
        <v>6</v>
      </c>
      <c r="AK183" s="146">
        <v>9</v>
      </c>
      <c r="AL183" s="146">
        <v>3.6</v>
      </c>
      <c r="AM183" s="146">
        <v>67.2</v>
      </c>
      <c r="AN183" s="147">
        <v>1</v>
      </c>
      <c r="AO183" s="147">
        <v>2</v>
      </c>
      <c r="AP183" s="240" t="s">
        <v>2370</v>
      </c>
      <c r="AQ183" s="147" t="s">
        <v>752</v>
      </c>
      <c r="AR183" s="147">
        <v>1</v>
      </c>
      <c r="AS183" s="147"/>
      <c r="AT183" s="138">
        <v>44964</v>
      </c>
      <c r="AU183" s="294" t="s">
        <v>2371</v>
      </c>
      <c r="AV183" s="234" t="s">
        <v>696</v>
      </c>
      <c r="AW183" s="235" t="s">
        <v>1584</v>
      </c>
      <c r="AX183" s="236"/>
      <c r="AY183" s="236"/>
      <c r="AZ183" s="236"/>
      <c r="BA183" s="236"/>
      <c r="BB183" s="236"/>
      <c r="BC183" s="236"/>
      <c r="BD183" s="235" t="s">
        <v>698</v>
      </c>
      <c r="BE183" s="235"/>
      <c r="BF183" s="235"/>
      <c r="BG183" s="237" t="s">
        <v>699</v>
      </c>
      <c r="BH183" s="262" t="s">
        <v>1964</v>
      </c>
      <c r="BI183" s="237" t="s">
        <v>701</v>
      </c>
      <c r="BJ183" s="238"/>
      <c r="BK183" s="238"/>
      <c r="BL183" s="153"/>
      <c r="BM183" s="154"/>
      <c r="BN183" s="111" t="s">
        <v>2364</v>
      </c>
      <c r="BO183" s="319" t="s">
        <v>2364</v>
      </c>
      <c r="BP183" s="317"/>
      <c r="BQ183" s="116" t="s">
        <v>704</v>
      </c>
      <c r="BR183" s="116" t="s">
        <v>705</v>
      </c>
      <c r="BS183" s="132">
        <v>44964</v>
      </c>
      <c r="BT183" s="133">
        <v>100</v>
      </c>
      <c r="BU183" s="132">
        <v>44964</v>
      </c>
      <c r="BV183" s="132"/>
      <c r="BW183" s="132"/>
      <c r="BX183" s="134"/>
      <c r="BY183" s="134"/>
      <c r="BZ183" s="134"/>
      <c r="CA183" s="132"/>
      <c r="CB183" s="135"/>
      <c r="CC183" s="132"/>
      <c r="CD183" s="132"/>
      <c r="CE183" s="136"/>
      <c r="CF183" s="136"/>
      <c r="CG183" s="136"/>
      <c r="CH183" s="135"/>
      <c r="CI183" s="129" t="s">
        <v>701</v>
      </c>
      <c r="CJ183" s="117">
        <v>44999</v>
      </c>
      <c r="CK183" s="117">
        <v>44999</v>
      </c>
      <c r="CL183" s="132"/>
      <c r="CM183" s="117">
        <v>44999</v>
      </c>
      <c r="CN183" s="133">
        <v>100</v>
      </c>
      <c r="CO183" s="117">
        <v>44999</v>
      </c>
      <c r="CP183" s="117"/>
      <c r="CQ183" s="117">
        <v>45014</v>
      </c>
      <c r="CR183" s="117">
        <v>45014</v>
      </c>
      <c r="CS183" s="117"/>
      <c r="CT183" s="117">
        <v>45014</v>
      </c>
      <c r="CU183" s="133">
        <v>100</v>
      </c>
      <c r="CV183" s="117">
        <v>45014</v>
      </c>
      <c r="CW183" s="117"/>
      <c r="CX183" s="236"/>
      <c r="CY183" s="236"/>
      <c r="CZ183" s="117">
        <v>45002</v>
      </c>
      <c r="DA183" s="117">
        <v>45002</v>
      </c>
      <c r="DB183" s="117"/>
      <c r="DC183" s="117">
        <v>45004</v>
      </c>
      <c r="DD183" s="133">
        <v>100</v>
      </c>
      <c r="DE183" s="117">
        <v>45004</v>
      </c>
      <c r="DF183" s="138"/>
      <c r="DG183" s="138">
        <v>45007</v>
      </c>
      <c r="DH183" s="139" t="s">
        <v>4446</v>
      </c>
      <c r="DI183" s="117">
        <v>45042</v>
      </c>
      <c r="DJ183" s="117">
        <v>45042</v>
      </c>
      <c r="DK183" s="117">
        <v>45042</v>
      </c>
      <c r="DL183" s="117">
        <v>45042</v>
      </c>
      <c r="DM183" s="117"/>
      <c r="DN183" s="117"/>
      <c r="DO183" s="117"/>
      <c r="DP183" s="117"/>
      <c r="DQ183" s="140"/>
      <c r="DR183" s="117"/>
      <c r="DS183" s="117"/>
      <c r="DT183" s="117"/>
      <c r="DU183" s="117"/>
      <c r="DV183" s="117"/>
      <c r="DW183" s="117"/>
      <c r="DX183" s="133"/>
      <c r="DY183" s="117"/>
      <c r="DZ183" s="117"/>
      <c r="EA183" s="117">
        <v>45037</v>
      </c>
      <c r="EB183" s="117">
        <v>45037</v>
      </c>
      <c r="EC183" s="117"/>
      <c r="ED183" s="117">
        <v>45037</v>
      </c>
      <c r="EE183" s="116">
        <v>100</v>
      </c>
      <c r="EF183" s="117">
        <v>45037</v>
      </c>
      <c r="EG183" s="117" t="s">
        <v>1044</v>
      </c>
      <c r="EH183" s="117">
        <v>45037</v>
      </c>
      <c r="EI183" s="117">
        <v>45037</v>
      </c>
      <c r="EJ183" s="117"/>
      <c r="EK183" s="117">
        <v>45037</v>
      </c>
      <c r="EL183" s="116">
        <v>100</v>
      </c>
      <c r="EM183" s="117">
        <v>45037</v>
      </c>
      <c r="EN183" s="122" t="s">
        <v>1044</v>
      </c>
      <c r="EO183" s="141"/>
      <c r="EP183" s="141"/>
      <c r="EQ183" s="141"/>
      <c r="ER183" s="141"/>
      <c r="ES183" s="141"/>
      <c r="ET183" s="141"/>
      <c r="EU183" s="141"/>
      <c r="EV183" s="117"/>
      <c r="EW183" s="117"/>
      <c r="EX183" s="117"/>
      <c r="EY183" s="117"/>
      <c r="EZ183" s="117"/>
      <c r="FA183" s="117"/>
      <c r="FB183" s="117"/>
      <c r="FC183" s="117">
        <v>45046</v>
      </c>
      <c r="FD183" s="117">
        <v>45046</v>
      </c>
      <c r="FE183" s="117">
        <v>45046</v>
      </c>
      <c r="FF183" s="117">
        <v>45047</v>
      </c>
      <c r="FG183" s="133">
        <v>70</v>
      </c>
      <c r="FH183" s="133"/>
      <c r="FI183" s="117"/>
      <c r="FJ183" s="142"/>
      <c r="FK183" s="142"/>
      <c r="FL183" s="143">
        <v>243347</v>
      </c>
      <c r="FM183" s="143">
        <v>243347</v>
      </c>
      <c r="FN183" s="139" t="s">
        <v>708</v>
      </c>
      <c r="FO183" s="142"/>
      <c r="FP183" s="142"/>
      <c r="FQ183" s="143">
        <v>243347</v>
      </c>
      <c r="FR183" s="143">
        <v>243347</v>
      </c>
      <c r="FS183" s="139" t="s">
        <v>708</v>
      </c>
    </row>
    <row r="184" spans="1:175" ht="20.100000000000001" customHeight="1" x14ac:dyDescent="0.5">
      <c r="A184" s="109">
        <v>183</v>
      </c>
      <c r="B184" s="109" t="s">
        <v>674</v>
      </c>
      <c r="C184" s="109">
        <v>183</v>
      </c>
      <c r="D184" s="110" t="s">
        <v>675</v>
      </c>
      <c r="E184" s="110" t="s">
        <v>676</v>
      </c>
      <c r="F184" s="110" t="s">
        <v>1751</v>
      </c>
      <c r="G184" s="111" t="s">
        <v>259</v>
      </c>
      <c r="H184" s="110" t="s">
        <v>2372</v>
      </c>
      <c r="I184" s="110" t="s">
        <v>2373</v>
      </c>
      <c r="J184" s="110"/>
      <c r="K184" s="111" t="s">
        <v>2374</v>
      </c>
      <c r="L184" s="111" t="s">
        <v>2375</v>
      </c>
      <c r="M184" s="111"/>
      <c r="N184" s="111" t="s">
        <v>682</v>
      </c>
      <c r="O184" s="111" t="s">
        <v>2376</v>
      </c>
      <c r="P184" s="113">
        <v>14.3799454566965</v>
      </c>
      <c r="Q184" s="113">
        <v>100.336042579081</v>
      </c>
      <c r="R184" s="114" t="s">
        <v>2377</v>
      </c>
      <c r="S184" s="114" t="s">
        <v>2378</v>
      </c>
      <c r="T184" s="115" t="s">
        <v>2379</v>
      </c>
      <c r="U184" s="115" t="s">
        <v>2380</v>
      </c>
      <c r="V184" s="115"/>
      <c r="W184" s="115" t="s">
        <v>2381</v>
      </c>
      <c r="X184" s="115"/>
      <c r="Y184" s="115"/>
      <c r="Z184" s="181"/>
      <c r="AA184" s="181"/>
      <c r="AB184" s="115"/>
      <c r="AC184" s="115"/>
      <c r="AD184" s="166" t="s">
        <v>1762</v>
      </c>
      <c r="AE184" s="166" t="s">
        <v>1763</v>
      </c>
      <c r="AF184" s="117" t="s">
        <v>690</v>
      </c>
      <c r="AG184" s="132">
        <v>44963</v>
      </c>
      <c r="AH184" s="168" t="s">
        <v>691</v>
      </c>
      <c r="AI184" s="118" t="s">
        <v>692</v>
      </c>
      <c r="AJ184" s="145">
        <v>6</v>
      </c>
      <c r="AK184" s="146">
        <v>9</v>
      </c>
      <c r="AL184" s="146">
        <v>3.4</v>
      </c>
      <c r="AM184" s="146">
        <f>AJ184*AK184</f>
        <v>54</v>
      </c>
      <c r="AN184" s="147">
        <v>1</v>
      </c>
      <c r="AO184" s="147">
        <v>1</v>
      </c>
      <c r="AP184" s="240" t="s">
        <v>2382</v>
      </c>
      <c r="AQ184" s="147" t="s">
        <v>752</v>
      </c>
      <c r="AR184" s="147">
        <v>3</v>
      </c>
      <c r="AS184" s="147"/>
      <c r="AT184" s="138">
        <v>44964</v>
      </c>
      <c r="AU184" s="294" t="s">
        <v>2371</v>
      </c>
      <c r="AV184" s="234" t="s">
        <v>696</v>
      </c>
      <c r="AW184" s="235" t="s">
        <v>1584</v>
      </c>
      <c r="AX184" s="236"/>
      <c r="AY184" s="236"/>
      <c r="AZ184" s="236"/>
      <c r="BA184" s="236"/>
      <c r="BB184" s="236" t="s">
        <v>697</v>
      </c>
      <c r="BC184" s="236"/>
      <c r="BD184" s="235" t="s">
        <v>698</v>
      </c>
      <c r="BE184" s="235"/>
      <c r="BF184" s="235"/>
      <c r="BG184" s="237" t="s">
        <v>699</v>
      </c>
      <c r="BH184" s="237" t="s">
        <v>1964</v>
      </c>
      <c r="BI184" s="237" t="s">
        <v>701</v>
      </c>
      <c r="BJ184" s="238"/>
      <c r="BK184" s="238"/>
      <c r="BL184" s="170" t="s">
        <v>2383</v>
      </c>
      <c r="BM184" s="154"/>
      <c r="BN184" s="111" t="s">
        <v>2376</v>
      </c>
      <c r="BO184" s="319" t="s">
        <v>2376</v>
      </c>
      <c r="BP184" s="317"/>
      <c r="BQ184" s="116" t="s">
        <v>704</v>
      </c>
      <c r="BR184" s="116" t="s">
        <v>705</v>
      </c>
      <c r="BS184" s="132">
        <v>44963</v>
      </c>
      <c r="BT184" s="133">
        <v>100</v>
      </c>
      <c r="BU184" s="132">
        <v>44963</v>
      </c>
      <c r="BV184" s="132"/>
      <c r="BW184" s="132"/>
      <c r="BX184" s="134"/>
      <c r="BY184" s="134"/>
      <c r="BZ184" s="134"/>
      <c r="CA184" s="132"/>
      <c r="CB184" s="135"/>
      <c r="CC184" s="132"/>
      <c r="CD184" s="132"/>
      <c r="CE184" s="136"/>
      <c r="CF184" s="136"/>
      <c r="CG184" s="136"/>
      <c r="CH184" s="135"/>
      <c r="CI184" s="129" t="s">
        <v>701</v>
      </c>
      <c r="CJ184" s="132">
        <v>45000</v>
      </c>
      <c r="CK184" s="132">
        <v>45000</v>
      </c>
      <c r="CL184" s="132"/>
      <c r="CM184" s="132">
        <v>45000</v>
      </c>
      <c r="CN184" s="133">
        <v>100</v>
      </c>
      <c r="CO184" s="132">
        <v>45000</v>
      </c>
      <c r="CP184" s="117"/>
      <c r="CQ184" s="117">
        <v>45020</v>
      </c>
      <c r="CR184" s="117">
        <v>45020</v>
      </c>
      <c r="CS184" s="117"/>
      <c r="CT184" s="132">
        <v>45020</v>
      </c>
      <c r="CU184" s="133">
        <v>100</v>
      </c>
      <c r="CV184" s="132">
        <v>45020</v>
      </c>
      <c r="CW184" s="117"/>
      <c r="CX184" s="236"/>
      <c r="CY184" s="236"/>
      <c r="CZ184" s="117">
        <v>45004</v>
      </c>
      <c r="DA184" s="117">
        <v>45004</v>
      </c>
      <c r="DB184" s="117"/>
      <c r="DC184" s="117">
        <v>45005</v>
      </c>
      <c r="DD184" s="133">
        <v>100</v>
      </c>
      <c r="DE184" s="117">
        <v>45005</v>
      </c>
      <c r="DF184" s="138"/>
      <c r="DG184" s="138">
        <v>45007</v>
      </c>
      <c r="DH184" s="139" t="s">
        <v>4446</v>
      </c>
      <c r="DI184" s="117">
        <v>45034</v>
      </c>
      <c r="DJ184" s="117">
        <v>45034</v>
      </c>
      <c r="DK184" s="117">
        <v>45034</v>
      </c>
      <c r="DL184" s="117">
        <v>45034</v>
      </c>
      <c r="DM184" s="117"/>
      <c r="DN184" s="117"/>
      <c r="DO184" s="117"/>
      <c r="DP184" s="117"/>
      <c r="DQ184" s="140"/>
      <c r="DR184" s="117"/>
      <c r="DS184" s="117"/>
      <c r="DT184" s="117"/>
      <c r="DU184" s="117"/>
      <c r="DV184" s="117"/>
      <c r="DW184" s="117"/>
      <c r="DX184" s="133"/>
      <c r="DY184" s="117"/>
      <c r="DZ184" s="117"/>
      <c r="EA184" s="117">
        <v>45037</v>
      </c>
      <c r="EB184" s="117">
        <v>45037</v>
      </c>
      <c r="EC184" s="117"/>
      <c r="ED184" s="117">
        <v>45037</v>
      </c>
      <c r="EE184" s="116">
        <v>100</v>
      </c>
      <c r="EF184" s="117">
        <v>45037</v>
      </c>
      <c r="EG184" s="117" t="s">
        <v>1044</v>
      </c>
      <c r="EH184" s="117">
        <v>45037</v>
      </c>
      <c r="EI184" s="117">
        <v>45037</v>
      </c>
      <c r="EJ184" s="117"/>
      <c r="EK184" s="117">
        <v>45037</v>
      </c>
      <c r="EL184" s="116">
        <v>100</v>
      </c>
      <c r="EM184" s="117">
        <v>45037</v>
      </c>
      <c r="EN184" s="122" t="s">
        <v>1044</v>
      </c>
      <c r="EO184" s="141"/>
      <c r="EP184" s="141"/>
      <c r="EQ184" s="141"/>
      <c r="ER184" s="141"/>
      <c r="ES184" s="141"/>
      <c r="ET184" s="141"/>
      <c r="EU184" s="141"/>
      <c r="EV184" s="117"/>
      <c r="EW184" s="117"/>
      <c r="EX184" s="117"/>
      <c r="EY184" s="117"/>
      <c r="EZ184" s="117"/>
      <c r="FA184" s="117"/>
      <c r="FB184" s="117"/>
      <c r="FC184" s="117">
        <v>45049</v>
      </c>
      <c r="FD184" s="117">
        <v>45049</v>
      </c>
      <c r="FE184" s="117">
        <v>45049</v>
      </c>
      <c r="FF184" s="117">
        <v>45050</v>
      </c>
      <c r="FG184" s="133">
        <v>70</v>
      </c>
      <c r="FH184" s="133"/>
      <c r="FI184" s="117"/>
      <c r="FJ184" s="142"/>
      <c r="FK184" s="142"/>
      <c r="FL184" s="143">
        <v>243341</v>
      </c>
      <c r="FM184" s="143">
        <v>243341</v>
      </c>
      <c r="FN184" s="139" t="s">
        <v>708</v>
      </c>
      <c r="FO184" s="142"/>
      <c r="FP184" s="142"/>
      <c r="FQ184" s="143">
        <v>243341</v>
      </c>
      <c r="FR184" s="143">
        <v>243341</v>
      </c>
      <c r="FS184" s="139" t="s">
        <v>708</v>
      </c>
    </row>
    <row r="185" spans="1:175" ht="20.100000000000001" customHeight="1" x14ac:dyDescent="0.5">
      <c r="A185" s="109">
        <v>184</v>
      </c>
      <c r="B185" s="109" t="s">
        <v>674</v>
      </c>
      <c r="C185" s="109">
        <v>184</v>
      </c>
      <c r="D185" s="110" t="s">
        <v>675</v>
      </c>
      <c r="E185" s="110" t="s">
        <v>676</v>
      </c>
      <c r="F185" s="110" t="s">
        <v>1751</v>
      </c>
      <c r="G185" s="111" t="s">
        <v>259</v>
      </c>
      <c r="H185" s="110" t="s">
        <v>2384</v>
      </c>
      <c r="I185" s="110" t="s">
        <v>2385</v>
      </c>
      <c r="J185" s="110"/>
      <c r="K185" s="111" t="s">
        <v>2386</v>
      </c>
      <c r="L185" s="111" t="s">
        <v>2387</v>
      </c>
      <c r="M185" s="111"/>
      <c r="N185" s="111" t="s">
        <v>682</v>
      </c>
      <c r="O185" s="111" t="s">
        <v>2388</v>
      </c>
      <c r="P185" s="113">
        <v>14.632779151776999</v>
      </c>
      <c r="Q185" s="113">
        <v>100.56320120855101</v>
      </c>
      <c r="R185" s="114" t="s">
        <v>2389</v>
      </c>
      <c r="S185" s="114" t="s">
        <v>2390</v>
      </c>
      <c r="T185" s="115" t="s">
        <v>2391</v>
      </c>
      <c r="U185" s="115" t="s">
        <v>2392</v>
      </c>
      <c r="V185" s="115"/>
      <c r="W185" s="115" t="s">
        <v>2393</v>
      </c>
      <c r="X185" s="115"/>
      <c r="Y185" s="115"/>
      <c r="Z185" s="181"/>
      <c r="AA185" s="181"/>
      <c r="AB185" s="115"/>
      <c r="AC185" s="115"/>
      <c r="AD185" s="166" t="s">
        <v>1762</v>
      </c>
      <c r="AE185" s="166" t="s">
        <v>1763</v>
      </c>
      <c r="AF185" s="117" t="s">
        <v>690</v>
      </c>
      <c r="AG185" s="132">
        <v>44965</v>
      </c>
      <c r="AH185" s="118" t="s">
        <v>691</v>
      </c>
      <c r="AI185" s="118" t="s">
        <v>692</v>
      </c>
      <c r="AJ185" s="145">
        <v>7</v>
      </c>
      <c r="AK185" s="146">
        <v>9.5</v>
      </c>
      <c r="AL185" s="146">
        <v>3.5</v>
      </c>
      <c r="AM185" s="146">
        <f>AJ185*AK185</f>
        <v>66.5</v>
      </c>
      <c r="AN185" s="147">
        <v>2</v>
      </c>
      <c r="AO185" s="147">
        <v>3</v>
      </c>
      <c r="AP185" s="240" t="s">
        <v>2394</v>
      </c>
      <c r="AQ185" s="147" t="s">
        <v>848</v>
      </c>
      <c r="AR185" s="147">
        <v>3</v>
      </c>
      <c r="AS185" s="149"/>
      <c r="AT185" s="138">
        <v>44970</v>
      </c>
      <c r="AU185" s="294" t="s">
        <v>2395</v>
      </c>
      <c r="AV185" s="234" t="s">
        <v>696</v>
      </c>
      <c r="AW185" s="235" t="s">
        <v>1386</v>
      </c>
      <c r="AX185" s="147"/>
      <c r="AY185" s="147"/>
      <c r="AZ185" s="147"/>
      <c r="BA185" s="236"/>
      <c r="BB185" s="236"/>
      <c r="BC185" s="147"/>
      <c r="BD185" s="235" t="s">
        <v>698</v>
      </c>
      <c r="BE185" s="150"/>
      <c r="BF185" s="150"/>
      <c r="BG185" s="237" t="s">
        <v>699</v>
      </c>
      <c r="BH185" s="237" t="s">
        <v>1964</v>
      </c>
      <c r="BI185" s="237" t="s">
        <v>701</v>
      </c>
      <c r="BJ185" s="152"/>
      <c r="BK185" s="152"/>
      <c r="BL185" s="170" t="s">
        <v>1825</v>
      </c>
      <c r="BM185" s="154"/>
      <c r="BN185" s="111" t="s">
        <v>2388</v>
      </c>
      <c r="BO185" s="319" t="s">
        <v>2388</v>
      </c>
      <c r="BP185" s="317"/>
      <c r="BQ185" s="116" t="s">
        <v>704</v>
      </c>
      <c r="BR185" s="116" t="s">
        <v>1143</v>
      </c>
      <c r="BS185" s="132">
        <v>44965</v>
      </c>
      <c r="BT185" s="133">
        <v>100</v>
      </c>
      <c r="BU185" s="132">
        <v>44965</v>
      </c>
      <c r="BV185" s="132"/>
      <c r="BW185" s="132"/>
      <c r="BX185" s="134"/>
      <c r="BY185" s="134"/>
      <c r="BZ185" s="134"/>
      <c r="CA185" s="132"/>
      <c r="CB185" s="135"/>
      <c r="CC185" s="132"/>
      <c r="CD185" s="132"/>
      <c r="CE185" s="136"/>
      <c r="CF185" s="136"/>
      <c r="CG185" s="136"/>
      <c r="CH185" s="135"/>
      <c r="CI185" s="129" t="s">
        <v>701</v>
      </c>
      <c r="CJ185" s="117">
        <v>44999</v>
      </c>
      <c r="CK185" s="117">
        <v>44999</v>
      </c>
      <c r="CL185" s="132"/>
      <c r="CM185" s="117">
        <v>44999</v>
      </c>
      <c r="CN185" s="133">
        <v>100</v>
      </c>
      <c r="CO185" s="117">
        <v>44999</v>
      </c>
      <c r="CP185" s="117"/>
      <c r="CQ185" s="117">
        <v>45018</v>
      </c>
      <c r="CR185" s="117">
        <v>45018</v>
      </c>
      <c r="CS185" s="117"/>
      <c r="CT185" s="117">
        <v>45018</v>
      </c>
      <c r="CU185" s="133">
        <v>100</v>
      </c>
      <c r="CV185" s="117">
        <v>45018</v>
      </c>
      <c r="CW185" s="117"/>
      <c r="CX185" s="147"/>
      <c r="CY185" s="147"/>
      <c r="CZ185" s="117">
        <v>45024</v>
      </c>
      <c r="DA185" s="117">
        <v>45024</v>
      </c>
      <c r="DB185" s="117"/>
      <c r="DC185" s="117">
        <v>45024</v>
      </c>
      <c r="DD185" s="133">
        <v>100</v>
      </c>
      <c r="DE185" s="117">
        <v>45024</v>
      </c>
      <c r="DF185" s="138"/>
      <c r="DG185" s="138">
        <v>45019</v>
      </c>
      <c r="DH185" s="139" t="s">
        <v>4413</v>
      </c>
      <c r="DI185" s="117">
        <v>45042</v>
      </c>
      <c r="DJ185" s="117">
        <v>45042</v>
      </c>
      <c r="DK185" s="117">
        <v>45042</v>
      </c>
      <c r="DL185" s="117">
        <v>45042</v>
      </c>
      <c r="DM185" s="117"/>
      <c r="DN185" s="117"/>
      <c r="DO185" s="117"/>
      <c r="DP185" s="117"/>
      <c r="DQ185" s="140"/>
      <c r="DR185" s="117"/>
      <c r="DS185" s="117"/>
      <c r="DT185" s="117"/>
      <c r="DU185" s="117"/>
      <c r="DV185" s="117"/>
      <c r="DW185" s="117"/>
      <c r="DX185" s="133"/>
      <c r="DY185" s="117"/>
      <c r="DZ185" s="117"/>
      <c r="EA185" s="117">
        <v>45037</v>
      </c>
      <c r="EB185" s="117">
        <v>45037</v>
      </c>
      <c r="EC185" s="117"/>
      <c r="ED185" s="117">
        <v>45037</v>
      </c>
      <c r="EE185" s="116">
        <v>100</v>
      </c>
      <c r="EF185" s="117">
        <v>45037</v>
      </c>
      <c r="EG185" s="117" t="s">
        <v>1044</v>
      </c>
      <c r="EH185" s="117">
        <v>45037</v>
      </c>
      <c r="EI185" s="117">
        <v>45037</v>
      </c>
      <c r="EJ185" s="117"/>
      <c r="EK185" s="117">
        <v>45037</v>
      </c>
      <c r="EL185" s="116">
        <v>100</v>
      </c>
      <c r="EM185" s="117">
        <v>45037</v>
      </c>
      <c r="EN185" s="122" t="s">
        <v>1044</v>
      </c>
      <c r="EO185" s="141"/>
      <c r="EP185" s="141"/>
      <c r="EQ185" s="141"/>
      <c r="ER185" s="141"/>
      <c r="ES185" s="141"/>
      <c r="ET185" s="141"/>
      <c r="EU185" s="141"/>
      <c r="EV185" s="117"/>
      <c r="EW185" s="117"/>
      <c r="EX185" s="117"/>
      <c r="EY185" s="117"/>
      <c r="EZ185" s="117"/>
      <c r="FA185" s="117"/>
      <c r="FB185" s="117"/>
      <c r="FC185" s="117">
        <v>45048</v>
      </c>
      <c r="FD185" s="117">
        <v>45048</v>
      </c>
      <c r="FE185" s="117">
        <v>45048</v>
      </c>
      <c r="FF185" s="117">
        <v>45049</v>
      </c>
      <c r="FG185" s="133">
        <v>70</v>
      </c>
      <c r="FH185" s="133"/>
      <c r="FI185" s="117"/>
      <c r="FJ185" s="142"/>
      <c r="FK185" s="142"/>
      <c r="FL185" s="143">
        <v>243347</v>
      </c>
      <c r="FM185" s="143">
        <v>243347</v>
      </c>
      <c r="FN185" s="139" t="s">
        <v>708</v>
      </c>
      <c r="FO185" s="142"/>
      <c r="FP185" s="142"/>
      <c r="FQ185" s="143">
        <v>243347</v>
      </c>
      <c r="FR185" s="143">
        <v>243347</v>
      </c>
      <c r="FS185" s="139" t="s">
        <v>708</v>
      </c>
    </row>
    <row r="186" spans="1:175" ht="20.100000000000001" customHeight="1" x14ac:dyDescent="0.5">
      <c r="A186" s="109">
        <v>185</v>
      </c>
      <c r="B186" s="109" t="s">
        <v>674</v>
      </c>
      <c r="C186" s="109">
        <v>185</v>
      </c>
      <c r="D186" s="110" t="s">
        <v>675</v>
      </c>
      <c r="E186" s="110" t="s">
        <v>676</v>
      </c>
      <c r="F186" s="110" t="s">
        <v>1751</v>
      </c>
      <c r="G186" s="111" t="s">
        <v>259</v>
      </c>
      <c r="H186" s="110" t="s">
        <v>259</v>
      </c>
      <c r="I186" s="110" t="s">
        <v>2396</v>
      </c>
      <c r="J186" s="110"/>
      <c r="K186" s="111" t="s">
        <v>4525</v>
      </c>
      <c r="L186" s="111"/>
      <c r="M186" s="111"/>
      <c r="N186" s="111" t="s">
        <v>682</v>
      </c>
      <c r="O186" s="111" t="s">
        <v>2398</v>
      </c>
      <c r="P186" s="113">
        <v>14.306901211970001</v>
      </c>
      <c r="Q186" s="113">
        <v>100.569946693202</v>
      </c>
      <c r="R186" s="114" t="s">
        <v>2399</v>
      </c>
      <c r="S186" s="114" t="s">
        <v>2400</v>
      </c>
      <c r="T186" s="115"/>
      <c r="U186" s="115"/>
      <c r="V186" s="115"/>
      <c r="W186" s="115" t="s">
        <v>2401</v>
      </c>
      <c r="X186" s="115"/>
      <c r="Y186" s="115"/>
      <c r="Z186" s="181"/>
      <c r="AA186" s="181"/>
      <c r="AB186" s="115"/>
      <c r="AC186" s="115"/>
      <c r="AD186" s="166" t="s">
        <v>1762</v>
      </c>
      <c r="AE186" s="166" t="s">
        <v>1763</v>
      </c>
      <c r="AF186" s="117" t="s">
        <v>690</v>
      </c>
      <c r="AG186" s="132">
        <v>44971</v>
      </c>
      <c r="AH186" s="118" t="s">
        <v>691</v>
      </c>
      <c r="AI186" s="118" t="s">
        <v>692</v>
      </c>
      <c r="AJ186" s="145">
        <v>8</v>
      </c>
      <c r="AK186" s="146">
        <v>8</v>
      </c>
      <c r="AL186" s="146">
        <v>3.4</v>
      </c>
      <c r="AM186" s="146">
        <f>AJ186*AK186</f>
        <v>64</v>
      </c>
      <c r="AN186" s="147">
        <v>1</v>
      </c>
      <c r="AO186" s="147">
        <v>3</v>
      </c>
      <c r="AP186" s="240" t="s">
        <v>2402</v>
      </c>
      <c r="AQ186" s="147" t="s">
        <v>1368</v>
      </c>
      <c r="AR186" s="147">
        <v>3</v>
      </c>
      <c r="AS186" s="149"/>
      <c r="AT186" s="138">
        <v>44972</v>
      </c>
      <c r="AU186" s="142"/>
      <c r="AV186" s="234" t="s">
        <v>696</v>
      </c>
      <c r="AW186" s="150"/>
      <c r="AX186" s="147"/>
      <c r="AY186" s="147"/>
      <c r="AZ186" s="147"/>
      <c r="BA186" s="147" t="s">
        <v>697</v>
      </c>
      <c r="BB186" s="147" t="s">
        <v>697</v>
      </c>
      <c r="BC186" s="147"/>
      <c r="BD186" s="235" t="s">
        <v>698</v>
      </c>
      <c r="BE186" s="150"/>
      <c r="BF186" s="150"/>
      <c r="BG186" s="237" t="s">
        <v>699</v>
      </c>
      <c r="BH186" s="237" t="s">
        <v>1964</v>
      </c>
      <c r="BI186" s="237" t="s">
        <v>701</v>
      </c>
      <c r="BJ186" s="152"/>
      <c r="BK186" s="152"/>
      <c r="BL186" s="170" t="s">
        <v>2403</v>
      </c>
      <c r="BM186" s="154"/>
      <c r="BN186" s="111" t="s">
        <v>2397</v>
      </c>
      <c r="BO186" s="319" t="s">
        <v>2397</v>
      </c>
      <c r="BP186" s="317"/>
      <c r="BQ186" s="116" t="s">
        <v>704</v>
      </c>
      <c r="BR186" s="116" t="s">
        <v>1143</v>
      </c>
      <c r="BS186" s="132">
        <v>44971</v>
      </c>
      <c r="BT186" s="133">
        <v>100</v>
      </c>
      <c r="BU186" s="132">
        <v>44971</v>
      </c>
      <c r="BV186" s="132"/>
      <c r="BW186" s="132"/>
      <c r="BX186" s="134"/>
      <c r="BY186" s="134"/>
      <c r="BZ186" s="134"/>
      <c r="CA186" s="132"/>
      <c r="CB186" s="135"/>
      <c r="CC186" s="132"/>
      <c r="CD186" s="132"/>
      <c r="CE186" s="136"/>
      <c r="CF186" s="136"/>
      <c r="CG186" s="136"/>
      <c r="CH186" s="135"/>
      <c r="CI186" s="129" t="s">
        <v>701</v>
      </c>
      <c r="CJ186" s="132">
        <v>45021</v>
      </c>
      <c r="CK186" s="132">
        <v>45021</v>
      </c>
      <c r="CL186" s="132"/>
      <c r="CM186" s="132">
        <v>45021</v>
      </c>
      <c r="CN186" s="133">
        <v>100</v>
      </c>
      <c r="CO186" s="132">
        <v>45021</v>
      </c>
      <c r="CP186" s="138" t="s">
        <v>2404</v>
      </c>
      <c r="CQ186" s="117">
        <v>45020</v>
      </c>
      <c r="CR186" s="117">
        <v>45020</v>
      </c>
      <c r="CS186" s="117"/>
      <c r="CT186" s="117">
        <v>45020</v>
      </c>
      <c r="CU186" s="133">
        <v>100</v>
      </c>
      <c r="CV186" s="117">
        <v>45020</v>
      </c>
      <c r="CW186" s="117"/>
      <c r="CX186" s="147"/>
      <c r="CY186" s="147"/>
      <c r="CZ186" s="117">
        <v>45021</v>
      </c>
      <c r="DA186" s="117">
        <v>45021</v>
      </c>
      <c r="DB186" s="117"/>
      <c r="DC186" s="117">
        <v>45021</v>
      </c>
      <c r="DD186" s="133">
        <v>100</v>
      </c>
      <c r="DE186" s="117">
        <v>45021</v>
      </c>
      <c r="DF186" s="138"/>
      <c r="DG186" s="138">
        <v>45019</v>
      </c>
      <c r="DH186" s="139" t="s">
        <v>4413</v>
      </c>
      <c r="DI186" s="222">
        <v>45050</v>
      </c>
      <c r="DJ186" s="222">
        <v>45050</v>
      </c>
      <c r="DK186" s="222">
        <v>45050</v>
      </c>
      <c r="DL186" s="222">
        <v>45050</v>
      </c>
      <c r="DM186" s="117"/>
      <c r="DN186" s="117"/>
      <c r="DO186" s="117"/>
      <c r="DP186" s="117"/>
      <c r="DQ186" s="140"/>
      <c r="DR186" s="117"/>
      <c r="DS186" s="117"/>
      <c r="DT186" s="117"/>
      <c r="DU186" s="117"/>
      <c r="DV186" s="117"/>
      <c r="DW186" s="117"/>
      <c r="DX186" s="133"/>
      <c r="DY186" s="117"/>
      <c r="DZ186" s="117"/>
      <c r="EA186" s="117">
        <v>45040</v>
      </c>
      <c r="EB186" s="117">
        <v>45040</v>
      </c>
      <c r="EC186" s="117"/>
      <c r="ED186" s="117">
        <v>45040</v>
      </c>
      <c r="EE186" s="116">
        <v>100</v>
      </c>
      <c r="EF186" s="117">
        <v>45040</v>
      </c>
      <c r="EG186" s="117" t="s">
        <v>4465</v>
      </c>
      <c r="EH186" s="117">
        <v>45050</v>
      </c>
      <c r="EI186" s="117">
        <v>45050</v>
      </c>
      <c r="EJ186" s="117">
        <v>45050</v>
      </c>
      <c r="EK186" s="117">
        <v>45051</v>
      </c>
      <c r="EL186" s="116">
        <v>60</v>
      </c>
      <c r="EM186" s="117"/>
      <c r="EN186" s="122" t="s">
        <v>4526</v>
      </c>
      <c r="EO186" s="141"/>
      <c r="EP186" s="141"/>
      <c r="EQ186" s="141"/>
      <c r="ER186" s="141"/>
      <c r="ES186" s="141"/>
      <c r="ET186" s="141"/>
      <c r="EU186" s="141"/>
      <c r="EV186" s="117"/>
      <c r="EW186" s="117"/>
      <c r="EX186" s="117"/>
      <c r="EY186" s="117"/>
      <c r="EZ186" s="117"/>
      <c r="FA186" s="117"/>
      <c r="FB186" s="117"/>
      <c r="FC186" s="117">
        <v>45048</v>
      </c>
      <c r="FD186" s="117">
        <v>45048</v>
      </c>
      <c r="FE186" s="117">
        <v>45048</v>
      </c>
      <c r="FF186" s="117">
        <v>45049</v>
      </c>
      <c r="FG186" s="133">
        <v>70</v>
      </c>
      <c r="FH186" s="133"/>
      <c r="FI186" s="117"/>
      <c r="FJ186" s="142"/>
      <c r="FK186" s="142"/>
      <c r="FL186" s="143"/>
      <c r="FM186" s="143"/>
      <c r="FN186" s="139"/>
      <c r="FO186" s="142"/>
      <c r="FP186" s="142"/>
      <c r="FQ186" s="143"/>
      <c r="FR186" s="143"/>
      <c r="FS186" s="139"/>
    </row>
    <row r="187" spans="1:175" ht="20.100000000000001" customHeight="1" x14ac:dyDescent="0.5">
      <c r="A187" s="109">
        <v>186</v>
      </c>
      <c r="B187" s="109" t="s">
        <v>674</v>
      </c>
      <c r="C187" s="109">
        <v>186</v>
      </c>
      <c r="D187" s="110" t="s">
        <v>675</v>
      </c>
      <c r="E187" s="110" t="s">
        <v>676</v>
      </c>
      <c r="F187" s="110" t="s">
        <v>1751</v>
      </c>
      <c r="G187" s="111" t="s">
        <v>259</v>
      </c>
      <c r="H187" s="110" t="s">
        <v>2405</v>
      </c>
      <c r="I187" s="110" t="s">
        <v>2406</v>
      </c>
      <c r="J187" s="110"/>
      <c r="K187" s="111" t="s">
        <v>2407</v>
      </c>
      <c r="L187" s="111"/>
      <c r="M187" s="111" t="s">
        <v>2408</v>
      </c>
      <c r="N187" s="111" t="s">
        <v>682</v>
      </c>
      <c r="O187" s="111" t="s">
        <v>2410</v>
      </c>
      <c r="P187" s="113">
        <v>14.561144580879899</v>
      </c>
      <c r="Q187" s="113">
        <v>100.76383824903399</v>
      </c>
      <c r="R187" s="114" t="s">
        <v>2411</v>
      </c>
      <c r="S187" s="114" t="s">
        <v>2412</v>
      </c>
      <c r="T187" s="115" t="s">
        <v>2413</v>
      </c>
      <c r="U187" s="115" t="s">
        <v>2414</v>
      </c>
      <c r="V187" s="115"/>
      <c r="W187" s="115" t="s">
        <v>2415</v>
      </c>
      <c r="X187" s="115"/>
      <c r="Y187" s="115"/>
      <c r="Z187" s="181"/>
      <c r="AA187" s="181"/>
      <c r="AB187" s="115"/>
      <c r="AC187" s="115"/>
      <c r="AD187" s="166" t="s">
        <v>1762</v>
      </c>
      <c r="AE187" s="166" t="s">
        <v>1763</v>
      </c>
      <c r="AF187" s="117" t="s">
        <v>690</v>
      </c>
      <c r="AG187" s="132">
        <v>44965</v>
      </c>
      <c r="AH187" s="118" t="s">
        <v>691</v>
      </c>
      <c r="AI187" s="118" t="s">
        <v>692</v>
      </c>
      <c r="AJ187" s="145">
        <v>5.5</v>
      </c>
      <c r="AK187" s="146">
        <v>10.5</v>
      </c>
      <c r="AL187" s="146">
        <v>3.5</v>
      </c>
      <c r="AM187" s="146">
        <f>AJ187*AK187</f>
        <v>57.75</v>
      </c>
      <c r="AN187" s="147">
        <v>2</v>
      </c>
      <c r="AO187" s="147">
        <v>2</v>
      </c>
      <c r="AP187" s="240" t="s">
        <v>2416</v>
      </c>
      <c r="AQ187" s="330"/>
      <c r="AR187" s="147">
        <v>3</v>
      </c>
      <c r="AS187" s="149"/>
      <c r="AT187" s="138">
        <v>44967</v>
      </c>
      <c r="AU187" s="294" t="s">
        <v>2417</v>
      </c>
      <c r="AV187" s="234" t="s">
        <v>696</v>
      </c>
      <c r="AW187" s="150"/>
      <c r="AX187" s="147"/>
      <c r="AY187" s="147"/>
      <c r="AZ187" s="147"/>
      <c r="BA187" s="147" t="s">
        <v>697</v>
      </c>
      <c r="BB187" s="236"/>
      <c r="BC187" s="147"/>
      <c r="BD187" s="235" t="s">
        <v>698</v>
      </c>
      <c r="BE187" s="150"/>
      <c r="BF187" s="150"/>
      <c r="BG187" s="237" t="s">
        <v>699</v>
      </c>
      <c r="BH187" s="237" t="s">
        <v>1964</v>
      </c>
      <c r="BI187" s="237" t="s">
        <v>701</v>
      </c>
      <c r="BJ187" s="152"/>
      <c r="BK187" s="152"/>
      <c r="BL187" s="170" t="s">
        <v>2418</v>
      </c>
      <c r="BM187" s="154"/>
      <c r="BN187" s="111" t="s">
        <v>2410</v>
      </c>
      <c r="BO187" s="317" t="s">
        <v>2409</v>
      </c>
      <c r="BP187" s="317" t="s">
        <v>703</v>
      </c>
      <c r="BQ187" s="116" t="s">
        <v>704</v>
      </c>
      <c r="BR187" s="116" t="s">
        <v>1143</v>
      </c>
      <c r="BS187" s="132">
        <v>44965</v>
      </c>
      <c r="BT187" s="133">
        <v>100</v>
      </c>
      <c r="BU187" s="132">
        <v>44965</v>
      </c>
      <c r="BV187" s="132"/>
      <c r="BW187" s="132"/>
      <c r="BX187" s="134"/>
      <c r="BY187" s="134"/>
      <c r="BZ187" s="134"/>
      <c r="CA187" s="132"/>
      <c r="CB187" s="135"/>
      <c r="CC187" s="132"/>
      <c r="CD187" s="132"/>
      <c r="CE187" s="136"/>
      <c r="CF187" s="136"/>
      <c r="CG187" s="136"/>
      <c r="CH187" s="135"/>
      <c r="CI187" s="129" t="s">
        <v>701</v>
      </c>
      <c r="CJ187" s="117">
        <v>44999</v>
      </c>
      <c r="CK187" s="117">
        <v>44999</v>
      </c>
      <c r="CL187" s="132"/>
      <c r="CM187" s="117">
        <v>44999</v>
      </c>
      <c r="CN187" s="133">
        <v>100</v>
      </c>
      <c r="CO187" s="117">
        <v>44999</v>
      </c>
      <c r="CP187" s="117"/>
      <c r="CQ187" s="137" t="s">
        <v>4382</v>
      </c>
      <c r="CR187" s="132"/>
      <c r="CS187" s="117"/>
      <c r="CT187" s="132"/>
      <c r="CU187" s="133"/>
      <c r="CV187" s="137" t="s">
        <v>4382</v>
      </c>
      <c r="CW187" s="117"/>
      <c r="CX187" s="147"/>
      <c r="CY187" s="147"/>
      <c r="CZ187" s="117">
        <v>45036</v>
      </c>
      <c r="DA187" s="117">
        <v>45036</v>
      </c>
      <c r="DB187" s="117"/>
      <c r="DC187" s="117">
        <v>45036</v>
      </c>
      <c r="DD187" s="133">
        <v>100</v>
      </c>
      <c r="DE187" s="117">
        <v>45036</v>
      </c>
      <c r="DF187" s="138"/>
      <c r="DG187" s="138">
        <v>45023</v>
      </c>
      <c r="DH187" s="139" t="s">
        <v>4387</v>
      </c>
      <c r="DI187" s="117">
        <v>45040</v>
      </c>
      <c r="DJ187" s="117">
        <v>45040</v>
      </c>
      <c r="DK187" s="117">
        <v>45040</v>
      </c>
      <c r="DL187" s="117">
        <v>45040</v>
      </c>
      <c r="DM187" s="117"/>
      <c r="DN187" s="117"/>
      <c r="DO187" s="117"/>
      <c r="DP187" s="117"/>
      <c r="DQ187" s="140"/>
      <c r="DR187" s="117"/>
      <c r="DS187" s="117"/>
      <c r="DT187" s="117"/>
      <c r="DU187" s="117"/>
      <c r="DV187" s="117"/>
      <c r="DW187" s="117"/>
      <c r="DX187" s="133"/>
      <c r="DY187" s="117"/>
      <c r="DZ187" s="117"/>
      <c r="EA187" s="117"/>
      <c r="EB187" s="117"/>
      <c r="EC187" s="117"/>
      <c r="ED187" s="117"/>
      <c r="EE187" s="116"/>
      <c r="EF187" s="117"/>
      <c r="EG187" s="117"/>
      <c r="EH187" s="117">
        <v>45049</v>
      </c>
      <c r="EI187" s="117">
        <v>45049</v>
      </c>
      <c r="EJ187" s="117">
        <v>45049</v>
      </c>
      <c r="EK187" s="117">
        <v>45050</v>
      </c>
      <c r="EL187" s="116">
        <v>60</v>
      </c>
      <c r="EM187" s="117"/>
      <c r="EN187" s="122" t="s">
        <v>4527</v>
      </c>
      <c r="EO187" s="141"/>
      <c r="EP187" s="141"/>
      <c r="EQ187" s="141"/>
      <c r="ER187" s="141"/>
      <c r="ES187" s="141"/>
      <c r="ET187" s="141"/>
      <c r="EU187" s="141"/>
      <c r="EV187" s="117"/>
      <c r="EW187" s="117"/>
      <c r="EX187" s="117"/>
      <c r="EY187" s="117"/>
      <c r="EZ187" s="117"/>
      <c r="FA187" s="117"/>
      <c r="FB187" s="117"/>
      <c r="FC187" s="117">
        <v>45048</v>
      </c>
      <c r="FD187" s="117">
        <v>45048</v>
      </c>
      <c r="FE187" s="117">
        <v>45048</v>
      </c>
      <c r="FF187" s="117">
        <v>45049</v>
      </c>
      <c r="FG187" s="133">
        <v>70</v>
      </c>
      <c r="FH187" s="133"/>
      <c r="FI187" s="117"/>
      <c r="FJ187" s="142"/>
      <c r="FK187" s="142"/>
      <c r="FL187" s="143"/>
      <c r="FM187" s="143"/>
      <c r="FN187" s="139"/>
      <c r="FO187" s="142"/>
      <c r="FP187" s="142"/>
      <c r="FQ187" s="143"/>
      <c r="FR187" s="143"/>
      <c r="FS187" s="139"/>
    </row>
    <row r="188" spans="1:175" ht="20.100000000000001" customHeight="1" x14ac:dyDescent="0.5">
      <c r="A188" s="109">
        <v>187</v>
      </c>
      <c r="B188" s="109" t="s">
        <v>674</v>
      </c>
      <c r="C188" s="109">
        <v>187</v>
      </c>
      <c r="D188" s="110" t="s">
        <v>675</v>
      </c>
      <c r="E188" s="110" t="s">
        <v>676</v>
      </c>
      <c r="F188" s="110" t="s">
        <v>1751</v>
      </c>
      <c r="G188" s="111" t="s">
        <v>259</v>
      </c>
      <c r="H188" s="110" t="s">
        <v>2419</v>
      </c>
      <c r="I188" s="110" t="s">
        <v>2420</v>
      </c>
      <c r="J188" s="110"/>
      <c r="K188" s="111" t="s">
        <v>2421</v>
      </c>
      <c r="L188" s="323"/>
      <c r="M188" s="323"/>
      <c r="N188" s="111" t="s">
        <v>682</v>
      </c>
      <c r="O188" s="111" t="s">
        <v>2422</v>
      </c>
      <c r="P188" s="113">
        <v>14.207576197045601</v>
      </c>
      <c r="Q188" s="113">
        <v>100.573488650869</v>
      </c>
      <c r="R188" s="114" t="s">
        <v>2423</v>
      </c>
      <c r="S188" s="114"/>
      <c r="T188" s="115"/>
      <c r="U188" s="115"/>
      <c r="V188" s="115"/>
      <c r="W188" s="115" t="s">
        <v>2424</v>
      </c>
      <c r="X188" s="115"/>
      <c r="Y188" s="115"/>
      <c r="Z188" s="181"/>
      <c r="AA188" s="181"/>
      <c r="AB188" s="115"/>
      <c r="AC188" s="115"/>
      <c r="AD188" s="166" t="s">
        <v>1762</v>
      </c>
      <c r="AE188" s="166" t="s">
        <v>1763</v>
      </c>
      <c r="AF188" s="117" t="s">
        <v>690</v>
      </c>
      <c r="AG188" s="132">
        <v>44964</v>
      </c>
      <c r="AH188" s="118" t="s">
        <v>691</v>
      </c>
      <c r="AI188" s="118" t="s">
        <v>692</v>
      </c>
      <c r="AJ188" s="145">
        <v>10.3</v>
      </c>
      <c r="AK188" s="146">
        <v>13.5</v>
      </c>
      <c r="AL188" s="146">
        <v>3.4</v>
      </c>
      <c r="AM188" s="146">
        <v>139.05000000000001</v>
      </c>
      <c r="AN188" s="147">
        <v>1</v>
      </c>
      <c r="AO188" s="147">
        <v>3</v>
      </c>
      <c r="AP188" s="240"/>
      <c r="AQ188" s="301"/>
      <c r="AR188" s="301"/>
      <c r="AS188" s="147"/>
      <c r="AT188" s="138">
        <v>44964</v>
      </c>
      <c r="AU188" s="294" t="s">
        <v>2425</v>
      </c>
      <c r="AV188" s="234" t="s">
        <v>696</v>
      </c>
      <c r="AW188" s="235"/>
      <c r="AX188" s="236"/>
      <c r="AY188" s="236"/>
      <c r="AZ188" s="236"/>
      <c r="BA188" s="147" t="s">
        <v>697</v>
      </c>
      <c r="BB188" s="147" t="s">
        <v>697</v>
      </c>
      <c r="BC188" s="236"/>
      <c r="BD188" s="235"/>
      <c r="BE188" s="235" t="s">
        <v>2361</v>
      </c>
      <c r="BF188" s="158">
        <v>1</v>
      </c>
      <c r="BG188" s="237" t="s">
        <v>699</v>
      </c>
      <c r="BH188" s="302" t="s">
        <v>1964</v>
      </c>
      <c r="BI188" s="237" t="s">
        <v>701</v>
      </c>
      <c r="BJ188" s="238"/>
      <c r="BK188" s="238"/>
      <c r="BL188" s="153"/>
      <c r="BM188" s="170" t="s">
        <v>2426</v>
      </c>
      <c r="BN188" s="111" t="s">
        <v>2422</v>
      </c>
      <c r="BO188" s="329" t="s">
        <v>2422</v>
      </c>
      <c r="BP188" s="317"/>
      <c r="BQ188" s="116" t="s">
        <v>704</v>
      </c>
      <c r="BR188" s="116" t="s">
        <v>1143</v>
      </c>
      <c r="BS188" s="132">
        <v>44964</v>
      </c>
      <c r="BT188" s="133">
        <v>100</v>
      </c>
      <c r="BU188" s="132">
        <v>44964</v>
      </c>
      <c r="BV188" s="132"/>
      <c r="BW188" s="132"/>
      <c r="BX188" s="134"/>
      <c r="BY188" s="134"/>
      <c r="BZ188" s="134"/>
      <c r="CA188" s="132"/>
      <c r="CB188" s="258"/>
      <c r="CC188" s="258" t="s">
        <v>2427</v>
      </c>
      <c r="CD188" s="289"/>
      <c r="CE188" s="340"/>
      <c r="CF188" s="340"/>
      <c r="CG188" s="340"/>
      <c r="CH188" s="258"/>
      <c r="CI188" s="129" t="s">
        <v>701</v>
      </c>
      <c r="CJ188" s="117">
        <v>45020</v>
      </c>
      <c r="CK188" s="117">
        <v>45020</v>
      </c>
      <c r="CL188" s="132"/>
      <c r="CM188" s="117">
        <v>45020</v>
      </c>
      <c r="CN188" s="133">
        <v>100</v>
      </c>
      <c r="CO188" s="117">
        <v>45020</v>
      </c>
      <c r="CP188" s="117"/>
      <c r="CQ188" s="117">
        <v>45022</v>
      </c>
      <c r="CR188" s="117">
        <v>45022</v>
      </c>
      <c r="CS188" s="117"/>
      <c r="CT188" s="117">
        <v>45022</v>
      </c>
      <c r="CU188" s="133">
        <v>100</v>
      </c>
      <c r="CV188" s="117">
        <v>45022</v>
      </c>
      <c r="CW188" s="117"/>
      <c r="CX188" s="236"/>
      <c r="CY188" s="236"/>
      <c r="CZ188" s="117">
        <v>45020</v>
      </c>
      <c r="DA188" s="117">
        <v>45020</v>
      </c>
      <c r="DB188" s="117"/>
      <c r="DC188" s="117">
        <v>45020</v>
      </c>
      <c r="DD188" s="133">
        <v>100</v>
      </c>
      <c r="DE188" s="117">
        <v>45020</v>
      </c>
      <c r="DF188" s="138"/>
      <c r="DG188" s="138">
        <v>45019</v>
      </c>
      <c r="DH188" s="139" t="s">
        <v>4413</v>
      </c>
      <c r="DI188" s="117">
        <v>45036</v>
      </c>
      <c r="DJ188" s="117">
        <v>45036</v>
      </c>
      <c r="DK188" s="117">
        <v>45036</v>
      </c>
      <c r="DL188" s="117">
        <v>45036</v>
      </c>
      <c r="DM188" s="117"/>
      <c r="DN188" s="117"/>
      <c r="DO188" s="117"/>
      <c r="DP188" s="117"/>
      <c r="DQ188" s="140"/>
      <c r="DR188" s="117"/>
      <c r="DS188" s="117"/>
      <c r="DT188" s="117"/>
      <c r="DU188" s="117"/>
      <c r="DV188" s="117"/>
      <c r="DW188" s="117"/>
      <c r="DX188" s="133"/>
      <c r="DY188" s="117"/>
      <c r="DZ188" s="117"/>
      <c r="EA188" s="117">
        <v>45035</v>
      </c>
      <c r="EB188" s="117">
        <v>45035</v>
      </c>
      <c r="EC188" s="117"/>
      <c r="ED188" s="117">
        <v>45035</v>
      </c>
      <c r="EE188" s="116">
        <v>100</v>
      </c>
      <c r="EF188" s="117">
        <v>45035</v>
      </c>
      <c r="EG188" s="117" t="s">
        <v>780</v>
      </c>
      <c r="EH188" s="117">
        <v>45035</v>
      </c>
      <c r="EI188" s="117">
        <v>45035</v>
      </c>
      <c r="EJ188" s="117">
        <v>45035</v>
      </c>
      <c r="EK188" s="117">
        <v>45036</v>
      </c>
      <c r="EL188" s="116">
        <v>60</v>
      </c>
      <c r="EM188" s="117"/>
      <c r="EN188" s="122" t="s">
        <v>780</v>
      </c>
      <c r="EO188" s="141"/>
      <c r="EP188" s="141"/>
      <c r="EQ188" s="141"/>
      <c r="ER188" s="141"/>
      <c r="ES188" s="141"/>
      <c r="ET188" s="141"/>
      <c r="EU188" s="141"/>
      <c r="EV188" s="117"/>
      <c r="EW188" s="117"/>
      <c r="EX188" s="117"/>
      <c r="EY188" s="117"/>
      <c r="EZ188" s="117"/>
      <c r="FA188" s="117"/>
      <c r="FB188" s="117"/>
      <c r="FC188" s="117">
        <v>45045</v>
      </c>
      <c r="FD188" s="117">
        <v>45045</v>
      </c>
      <c r="FE188" s="117">
        <v>45045</v>
      </c>
      <c r="FF188" s="117">
        <v>45046</v>
      </c>
      <c r="FG188" s="133">
        <v>70</v>
      </c>
      <c r="FH188" s="133"/>
      <c r="FI188" s="117"/>
      <c r="FJ188" s="142"/>
      <c r="FK188" s="142"/>
      <c r="FL188" s="143"/>
      <c r="FM188" s="143"/>
      <c r="FN188" s="139"/>
      <c r="FO188" s="142"/>
      <c r="FP188" s="142"/>
      <c r="FQ188" s="143"/>
      <c r="FR188" s="143"/>
      <c r="FS188" s="139"/>
    </row>
    <row r="189" spans="1:175" ht="20.100000000000001" customHeight="1" x14ac:dyDescent="0.5">
      <c r="A189" s="109">
        <v>188</v>
      </c>
      <c r="B189" s="109" t="s">
        <v>674</v>
      </c>
      <c r="C189" s="109">
        <v>188</v>
      </c>
      <c r="D189" s="110" t="s">
        <v>675</v>
      </c>
      <c r="E189" s="110" t="s">
        <v>676</v>
      </c>
      <c r="F189" s="110" t="s">
        <v>1751</v>
      </c>
      <c r="G189" s="111" t="s">
        <v>259</v>
      </c>
      <c r="H189" s="110" t="s">
        <v>2428</v>
      </c>
      <c r="I189" s="110" t="s">
        <v>2429</v>
      </c>
      <c r="J189" s="110"/>
      <c r="K189" s="111" t="s">
        <v>2430</v>
      </c>
      <c r="L189" s="111" t="s">
        <v>2387</v>
      </c>
      <c r="M189" s="111"/>
      <c r="N189" s="111" t="s">
        <v>682</v>
      </c>
      <c r="O189" s="111" t="s">
        <v>2432</v>
      </c>
      <c r="P189" s="113">
        <v>14.2216738866931</v>
      </c>
      <c r="Q189" s="113">
        <v>100.690781777859</v>
      </c>
      <c r="R189" s="114" t="s">
        <v>2433</v>
      </c>
      <c r="S189" s="114"/>
      <c r="T189" s="115" t="s">
        <v>2434</v>
      </c>
      <c r="U189" s="115" t="s">
        <v>2435</v>
      </c>
      <c r="V189" s="115"/>
      <c r="W189" s="115" t="s">
        <v>2436</v>
      </c>
      <c r="X189" s="115"/>
      <c r="Y189" s="115"/>
      <c r="Z189" s="181"/>
      <c r="AA189" s="181"/>
      <c r="AB189" s="115"/>
      <c r="AC189" s="115"/>
      <c r="AD189" s="166" t="s">
        <v>1762</v>
      </c>
      <c r="AE189" s="166" t="s">
        <v>1763</v>
      </c>
      <c r="AF189" s="117" t="s">
        <v>690</v>
      </c>
      <c r="AG189" s="132">
        <v>44964</v>
      </c>
      <c r="AH189" s="118" t="s">
        <v>691</v>
      </c>
      <c r="AI189" s="118" t="s">
        <v>692</v>
      </c>
      <c r="AJ189" s="145">
        <v>8.5</v>
      </c>
      <c r="AK189" s="146">
        <v>8.5</v>
      </c>
      <c r="AL189" s="146">
        <v>2.1</v>
      </c>
      <c r="AM189" s="146">
        <v>72.25</v>
      </c>
      <c r="AN189" s="147">
        <v>1</v>
      </c>
      <c r="AO189" s="147">
        <v>3</v>
      </c>
      <c r="AP189" s="240"/>
      <c r="AQ189" s="301"/>
      <c r="AR189" s="147">
        <v>3</v>
      </c>
      <c r="AS189" s="147"/>
      <c r="AT189" s="138">
        <v>44964</v>
      </c>
      <c r="AU189" s="294" t="s">
        <v>2437</v>
      </c>
      <c r="AV189" s="234" t="s">
        <v>725</v>
      </c>
      <c r="AW189" s="235" t="s">
        <v>2438</v>
      </c>
      <c r="AX189" s="236" t="s">
        <v>1057</v>
      </c>
      <c r="AY189" s="236"/>
      <c r="AZ189" s="236" t="s">
        <v>1816</v>
      </c>
      <c r="BA189" s="236"/>
      <c r="BB189" s="236"/>
      <c r="BC189" s="236" t="s">
        <v>697</v>
      </c>
      <c r="BD189" s="235" t="s">
        <v>698</v>
      </c>
      <c r="BE189" s="235"/>
      <c r="BF189" s="235"/>
      <c r="BG189" s="237" t="s">
        <v>699</v>
      </c>
      <c r="BH189" s="237" t="s">
        <v>1964</v>
      </c>
      <c r="BI189" s="237" t="s">
        <v>701</v>
      </c>
      <c r="BJ189" s="238"/>
      <c r="BK189" s="238"/>
      <c r="BL189" s="170" t="s">
        <v>1825</v>
      </c>
      <c r="BM189" s="154"/>
      <c r="BN189" s="111" t="s">
        <v>2432</v>
      </c>
      <c r="BO189" s="317" t="s">
        <v>2431</v>
      </c>
      <c r="BP189" s="317" t="s">
        <v>703</v>
      </c>
      <c r="BQ189" s="116" t="s">
        <v>704</v>
      </c>
      <c r="BR189" s="116" t="s">
        <v>1143</v>
      </c>
      <c r="BS189" s="132">
        <v>44964</v>
      </c>
      <c r="BT189" s="133">
        <v>100</v>
      </c>
      <c r="BU189" s="132">
        <v>44964</v>
      </c>
      <c r="BV189" s="132"/>
      <c r="BW189" s="132"/>
      <c r="BX189" s="134"/>
      <c r="BY189" s="134"/>
      <c r="BZ189" s="134"/>
      <c r="CA189" s="132"/>
      <c r="CB189" s="135"/>
      <c r="CC189" s="132"/>
      <c r="CD189" s="132"/>
      <c r="CE189" s="136"/>
      <c r="CF189" s="136"/>
      <c r="CG189" s="136"/>
      <c r="CH189" s="135"/>
      <c r="CI189" s="129" t="s">
        <v>701</v>
      </c>
      <c r="CJ189" s="132">
        <v>44986</v>
      </c>
      <c r="CK189" s="132">
        <v>44986</v>
      </c>
      <c r="CL189" s="132"/>
      <c r="CM189" s="132">
        <v>44986</v>
      </c>
      <c r="CN189" s="133">
        <v>100</v>
      </c>
      <c r="CO189" s="132">
        <v>44986</v>
      </c>
      <c r="CP189" s="132"/>
      <c r="CQ189" s="117">
        <v>45015</v>
      </c>
      <c r="CR189" s="117">
        <v>45015</v>
      </c>
      <c r="CS189" s="117"/>
      <c r="CT189" s="117">
        <v>45015</v>
      </c>
      <c r="CU189" s="133">
        <v>100</v>
      </c>
      <c r="CV189" s="117">
        <v>45015</v>
      </c>
      <c r="CW189" s="117"/>
      <c r="CX189" s="236" t="s">
        <v>1057</v>
      </c>
      <c r="CY189" s="236"/>
      <c r="CZ189" s="117">
        <v>45020</v>
      </c>
      <c r="DA189" s="117">
        <v>45020</v>
      </c>
      <c r="DB189" s="117"/>
      <c r="DC189" s="117">
        <v>45020</v>
      </c>
      <c r="DD189" s="133">
        <v>100</v>
      </c>
      <c r="DE189" s="117">
        <v>45020</v>
      </c>
      <c r="DF189" s="138"/>
      <c r="DG189" s="138">
        <v>45019</v>
      </c>
      <c r="DH189" s="139" t="s">
        <v>4413</v>
      </c>
      <c r="DI189" s="117">
        <v>45034</v>
      </c>
      <c r="DJ189" s="117">
        <v>45034</v>
      </c>
      <c r="DK189" s="117">
        <v>45034</v>
      </c>
      <c r="DL189" s="117">
        <v>45034</v>
      </c>
      <c r="DM189" s="117"/>
      <c r="DN189" s="117"/>
      <c r="DO189" s="117"/>
      <c r="DP189" s="117"/>
      <c r="DQ189" s="140"/>
      <c r="DR189" s="117"/>
      <c r="DS189" s="117"/>
      <c r="DT189" s="117"/>
      <c r="DU189" s="117"/>
      <c r="DV189" s="117"/>
      <c r="DW189" s="117"/>
      <c r="DX189" s="133"/>
      <c r="DY189" s="117"/>
      <c r="DZ189" s="117"/>
      <c r="EA189" s="117">
        <v>45035</v>
      </c>
      <c r="EB189" s="117">
        <v>45035</v>
      </c>
      <c r="EC189" s="117"/>
      <c r="ED189" s="117">
        <v>45035</v>
      </c>
      <c r="EE189" s="116">
        <v>100</v>
      </c>
      <c r="EF189" s="117">
        <v>45035</v>
      </c>
      <c r="EG189" s="117" t="s">
        <v>780</v>
      </c>
      <c r="EH189" s="117">
        <v>45035</v>
      </c>
      <c r="EI189" s="117">
        <v>45035</v>
      </c>
      <c r="EJ189" s="117">
        <v>45035</v>
      </c>
      <c r="EK189" s="117">
        <v>45036</v>
      </c>
      <c r="EL189" s="116">
        <v>60</v>
      </c>
      <c r="EM189" s="117"/>
      <c r="EN189" s="122" t="s">
        <v>780</v>
      </c>
      <c r="EO189" s="141"/>
      <c r="EP189" s="141"/>
      <c r="EQ189" s="141"/>
      <c r="ER189" s="141"/>
      <c r="ES189" s="141"/>
      <c r="ET189" s="141"/>
      <c r="EU189" s="141"/>
      <c r="EV189" s="117"/>
      <c r="EW189" s="117"/>
      <c r="EX189" s="117"/>
      <c r="EY189" s="117"/>
      <c r="EZ189" s="117"/>
      <c r="FA189" s="117"/>
      <c r="FB189" s="117"/>
      <c r="FC189" s="117">
        <v>45048</v>
      </c>
      <c r="FD189" s="117">
        <v>45048</v>
      </c>
      <c r="FE189" s="117">
        <v>45048</v>
      </c>
      <c r="FF189" s="117">
        <v>45049</v>
      </c>
      <c r="FG189" s="133">
        <v>70</v>
      </c>
      <c r="FH189" s="133"/>
      <c r="FI189" s="117"/>
      <c r="FJ189" s="142"/>
      <c r="FK189" s="142"/>
      <c r="FL189" s="143"/>
      <c r="FM189" s="143"/>
      <c r="FN189" s="139"/>
      <c r="FO189" s="142"/>
      <c r="FP189" s="142"/>
      <c r="FQ189" s="143"/>
      <c r="FR189" s="143"/>
      <c r="FS189" s="139"/>
    </row>
    <row r="190" spans="1:175" ht="20.100000000000001" customHeight="1" x14ac:dyDescent="0.5">
      <c r="A190" s="109">
        <v>189</v>
      </c>
      <c r="B190" s="109" t="s">
        <v>674</v>
      </c>
      <c r="C190" s="109">
        <v>189</v>
      </c>
      <c r="D190" s="110" t="s">
        <v>675</v>
      </c>
      <c r="E190" s="110" t="s">
        <v>676</v>
      </c>
      <c r="F190" s="110" t="s">
        <v>1751</v>
      </c>
      <c r="G190" s="111" t="s">
        <v>259</v>
      </c>
      <c r="H190" s="110" t="s">
        <v>2439</v>
      </c>
      <c r="I190" s="110" t="s">
        <v>2440</v>
      </c>
      <c r="J190" s="110"/>
      <c r="K190" s="111" t="s">
        <v>2441</v>
      </c>
      <c r="L190" s="111"/>
      <c r="M190" s="111"/>
      <c r="N190" s="111" t="s">
        <v>682</v>
      </c>
      <c r="O190" s="111" t="s">
        <v>2443</v>
      </c>
      <c r="P190" s="113">
        <v>14.5358630681893</v>
      </c>
      <c r="Q190" s="113">
        <v>100.528746372599</v>
      </c>
      <c r="R190" s="114" t="s">
        <v>2444</v>
      </c>
      <c r="S190" s="114" t="s">
        <v>2445</v>
      </c>
      <c r="T190" s="115" t="s">
        <v>2446</v>
      </c>
      <c r="U190" s="115" t="s">
        <v>2447</v>
      </c>
      <c r="V190" s="115"/>
      <c r="W190" s="115" t="s">
        <v>2448</v>
      </c>
      <c r="X190" s="115"/>
      <c r="Y190" s="115"/>
      <c r="Z190" s="181"/>
      <c r="AA190" s="181"/>
      <c r="AB190" s="115"/>
      <c r="AC190" s="115"/>
      <c r="AD190" s="166" t="s">
        <v>1762</v>
      </c>
      <c r="AE190" s="166" t="s">
        <v>1763</v>
      </c>
      <c r="AF190" s="117" t="s">
        <v>690</v>
      </c>
      <c r="AG190" s="132">
        <v>44966</v>
      </c>
      <c r="AH190" s="118" t="s">
        <v>691</v>
      </c>
      <c r="AI190" s="118" t="s">
        <v>692</v>
      </c>
      <c r="AJ190" s="145">
        <v>6</v>
      </c>
      <c r="AK190" s="146">
        <v>12</v>
      </c>
      <c r="AL190" s="146">
        <v>4</v>
      </c>
      <c r="AM190" s="146">
        <f>AJ190*AK190</f>
        <v>72</v>
      </c>
      <c r="AN190" s="147">
        <v>1</v>
      </c>
      <c r="AO190" s="147">
        <v>2</v>
      </c>
      <c r="AP190" s="240" t="s">
        <v>2449</v>
      </c>
      <c r="AQ190" s="147" t="s">
        <v>752</v>
      </c>
      <c r="AR190" s="147">
        <v>3</v>
      </c>
      <c r="AS190" s="149"/>
      <c r="AT190" s="138">
        <v>44970</v>
      </c>
      <c r="AU190" s="294" t="s">
        <v>2450</v>
      </c>
      <c r="AV190" s="234" t="s">
        <v>696</v>
      </c>
      <c r="AW190" s="235" t="s">
        <v>1386</v>
      </c>
      <c r="AX190" s="147"/>
      <c r="AY190" s="147"/>
      <c r="AZ190" s="147"/>
      <c r="BA190" s="236"/>
      <c r="BB190" s="236"/>
      <c r="BC190" s="147"/>
      <c r="BD190" s="235" t="s">
        <v>698</v>
      </c>
      <c r="BE190" s="150"/>
      <c r="BF190" s="150"/>
      <c r="BG190" s="237" t="s">
        <v>699</v>
      </c>
      <c r="BH190" s="237" t="s">
        <v>1964</v>
      </c>
      <c r="BI190" s="237" t="s">
        <v>701</v>
      </c>
      <c r="BJ190" s="152"/>
      <c r="BK190" s="152"/>
      <c r="BL190" s="170" t="s">
        <v>1825</v>
      </c>
      <c r="BM190" s="154"/>
      <c r="BN190" s="111" t="s">
        <v>2443</v>
      </c>
      <c r="BO190" s="317" t="s">
        <v>2442</v>
      </c>
      <c r="BP190" s="317" t="s">
        <v>703</v>
      </c>
      <c r="BQ190" s="116" t="s">
        <v>704</v>
      </c>
      <c r="BR190" s="314" t="s">
        <v>1143</v>
      </c>
      <c r="BS190" s="132">
        <v>44966</v>
      </c>
      <c r="BT190" s="133">
        <v>100</v>
      </c>
      <c r="BU190" s="132">
        <v>44966</v>
      </c>
      <c r="BV190" s="132"/>
      <c r="BW190" s="132"/>
      <c r="BX190" s="134"/>
      <c r="BY190" s="134"/>
      <c r="BZ190" s="134"/>
      <c r="CA190" s="132"/>
      <c r="CB190" s="135"/>
      <c r="CC190" s="132"/>
      <c r="CD190" s="132"/>
      <c r="CE190" s="136"/>
      <c r="CF190" s="136"/>
      <c r="CG190" s="136"/>
      <c r="CH190" s="135"/>
      <c r="CI190" s="129" t="s">
        <v>701</v>
      </c>
      <c r="CJ190" s="132">
        <v>45000</v>
      </c>
      <c r="CK190" s="132">
        <v>45000</v>
      </c>
      <c r="CL190" s="132"/>
      <c r="CM190" s="132">
        <v>45000</v>
      </c>
      <c r="CN190" s="133">
        <v>100</v>
      </c>
      <c r="CO190" s="132">
        <v>45000</v>
      </c>
      <c r="CP190" s="117"/>
      <c r="CQ190" s="117">
        <v>45019</v>
      </c>
      <c r="CR190" s="117">
        <v>45019</v>
      </c>
      <c r="CS190" s="117"/>
      <c r="CT190" s="117">
        <v>45019</v>
      </c>
      <c r="CU190" s="133">
        <v>100</v>
      </c>
      <c r="CV190" s="117">
        <v>45019</v>
      </c>
      <c r="CW190" s="117"/>
      <c r="CX190" s="147"/>
      <c r="CY190" s="147"/>
      <c r="CZ190" s="117">
        <v>45022</v>
      </c>
      <c r="DA190" s="117">
        <v>45022</v>
      </c>
      <c r="DB190" s="117"/>
      <c r="DC190" s="117">
        <v>45022</v>
      </c>
      <c r="DD190" s="133">
        <v>100</v>
      </c>
      <c r="DE190" s="117">
        <v>45022</v>
      </c>
      <c r="DF190" s="138"/>
      <c r="DG190" s="138">
        <v>45019</v>
      </c>
      <c r="DH190" s="139" t="s">
        <v>4413</v>
      </c>
      <c r="DI190" s="117">
        <v>45040</v>
      </c>
      <c r="DJ190" s="117">
        <v>45040</v>
      </c>
      <c r="DK190" s="117">
        <v>45040</v>
      </c>
      <c r="DL190" s="117">
        <v>45040</v>
      </c>
      <c r="DM190" s="117"/>
      <c r="DN190" s="117"/>
      <c r="DO190" s="117"/>
      <c r="DP190" s="117"/>
      <c r="DQ190" s="140"/>
      <c r="DR190" s="117"/>
      <c r="DS190" s="117"/>
      <c r="DT190" s="117"/>
      <c r="DU190" s="117"/>
      <c r="DV190" s="117"/>
      <c r="DW190" s="117"/>
      <c r="DX190" s="133"/>
      <c r="DY190" s="117"/>
      <c r="DZ190" s="117"/>
      <c r="EA190" s="117">
        <v>45035</v>
      </c>
      <c r="EB190" s="117">
        <v>45035</v>
      </c>
      <c r="EC190" s="117"/>
      <c r="ED190" s="117">
        <v>45035</v>
      </c>
      <c r="EE190" s="116">
        <v>100</v>
      </c>
      <c r="EF190" s="117">
        <v>45035</v>
      </c>
      <c r="EG190" s="117" t="s">
        <v>780</v>
      </c>
      <c r="EH190" s="117">
        <v>45035</v>
      </c>
      <c r="EI190" s="117">
        <v>45035</v>
      </c>
      <c r="EJ190" s="117">
        <v>45035</v>
      </c>
      <c r="EK190" s="117">
        <v>45036</v>
      </c>
      <c r="EL190" s="116">
        <v>60</v>
      </c>
      <c r="EM190" s="117"/>
      <c r="EN190" s="122" t="s">
        <v>780</v>
      </c>
      <c r="EO190" s="141"/>
      <c r="EP190" s="141"/>
      <c r="EQ190" s="141"/>
      <c r="ER190" s="141"/>
      <c r="ES190" s="141"/>
      <c r="ET190" s="141"/>
      <c r="EU190" s="141"/>
      <c r="EV190" s="117"/>
      <c r="EW190" s="117"/>
      <c r="EX190" s="117"/>
      <c r="EY190" s="117"/>
      <c r="EZ190" s="117"/>
      <c r="FA190" s="117"/>
      <c r="FB190" s="117"/>
      <c r="FC190" s="117">
        <v>45048</v>
      </c>
      <c r="FD190" s="117">
        <v>45048</v>
      </c>
      <c r="FE190" s="117">
        <v>45048</v>
      </c>
      <c r="FF190" s="117">
        <v>45049</v>
      </c>
      <c r="FG190" s="133">
        <v>70</v>
      </c>
      <c r="FH190" s="133"/>
      <c r="FI190" s="117"/>
      <c r="FJ190" s="142"/>
      <c r="FK190" s="142"/>
      <c r="FL190" s="143">
        <v>243347</v>
      </c>
      <c r="FM190" s="143">
        <v>243347</v>
      </c>
      <c r="FN190" s="139" t="s">
        <v>708</v>
      </c>
      <c r="FO190" s="142"/>
      <c r="FP190" s="142"/>
      <c r="FQ190" s="143">
        <v>243347</v>
      </c>
      <c r="FR190" s="143">
        <v>243347</v>
      </c>
      <c r="FS190" s="139" t="s">
        <v>708</v>
      </c>
    </row>
    <row r="191" spans="1:175" ht="20.100000000000001" customHeight="1" x14ac:dyDescent="0.5">
      <c r="A191" s="109">
        <v>190</v>
      </c>
      <c r="B191" s="109" t="s">
        <v>674</v>
      </c>
      <c r="C191" s="109">
        <v>190</v>
      </c>
      <c r="D191" s="110" t="s">
        <v>675</v>
      </c>
      <c r="E191" s="110" t="s">
        <v>676</v>
      </c>
      <c r="F191" s="110" t="s">
        <v>1751</v>
      </c>
      <c r="G191" s="111" t="s">
        <v>259</v>
      </c>
      <c r="H191" s="110" t="s">
        <v>2451</v>
      </c>
      <c r="I191" s="110" t="s">
        <v>2451</v>
      </c>
      <c r="J191" s="110"/>
      <c r="K191" s="111" t="s">
        <v>2452</v>
      </c>
      <c r="L191" s="111"/>
      <c r="M191" s="111" t="s">
        <v>912</v>
      </c>
      <c r="N191" s="111" t="s">
        <v>682</v>
      </c>
      <c r="O191" s="111" t="s">
        <v>2453</v>
      </c>
      <c r="P191" s="113">
        <v>14.325665757473001</v>
      </c>
      <c r="Q191" s="113">
        <v>100.396911077862</v>
      </c>
      <c r="R191" s="114" t="s">
        <v>2454</v>
      </c>
      <c r="S191" s="114" t="s">
        <v>2455</v>
      </c>
      <c r="T191" s="115" t="s">
        <v>2456</v>
      </c>
      <c r="U191" s="115" t="s">
        <v>2457</v>
      </c>
      <c r="V191" s="115"/>
      <c r="W191" s="115" t="s">
        <v>2458</v>
      </c>
      <c r="X191" s="115"/>
      <c r="Y191" s="115"/>
      <c r="Z191" s="181"/>
      <c r="AA191" s="181"/>
      <c r="AB191" s="115"/>
      <c r="AC191" s="115"/>
      <c r="AD191" s="166" t="s">
        <v>1762</v>
      </c>
      <c r="AE191" s="166" t="s">
        <v>1763</v>
      </c>
      <c r="AF191" s="117" t="s">
        <v>690</v>
      </c>
      <c r="AG191" s="132">
        <v>44963</v>
      </c>
      <c r="AH191" s="168" t="s">
        <v>691</v>
      </c>
      <c r="AI191" s="118" t="s">
        <v>692</v>
      </c>
      <c r="AJ191" s="145">
        <v>4.8</v>
      </c>
      <c r="AK191" s="146">
        <v>6</v>
      </c>
      <c r="AL191" s="146">
        <v>2.2000000000000002</v>
      </c>
      <c r="AM191" s="146">
        <f>AJ191*AK191</f>
        <v>28.799999999999997</v>
      </c>
      <c r="AN191" s="147">
        <v>1</v>
      </c>
      <c r="AO191" s="147">
        <v>1</v>
      </c>
      <c r="AP191" s="240"/>
      <c r="AQ191" s="301"/>
      <c r="AR191" s="301"/>
      <c r="AS191" s="147"/>
      <c r="AT191" s="138">
        <v>44964</v>
      </c>
      <c r="AU191" s="294" t="s">
        <v>2437</v>
      </c>
      <c r="AV191" s="234" t="s">
        <v>725</v>
      </c>
      <c r="AW191" s="235"/>
      <c r="AX191" s="236"/>
      <c r="AY191" s="236"/>
      <c r="AZ191" s="236" t="s">
        <v>1816</v>
      </c>
      <c r="BA191" s="236"/>
      <c r="BB191" s="236"/>
      <c r="BC191" s="236" t="s">
        <v>697</v>
      </c>
      <c r="BD191" s="235"/>
      <c r="BE191" s="235"/>
      <c r="BF191" s="158">
        <v>1</v>
      </c>
      <c r="BG191" s="163" t="s">
        <v>614</v>
      </c>
      <c r="BH191" s="302" t="s">
        <v>1964</v>
      </c>
      <c r="BI191" s="237" t="s">
        <v>701</v>
      </c>
      <c r="BJ191" s="238"/>
      <c r="BK191" s="238"/>
      <c r="BL191" s="153"/>
      <c r="BM191" s="154"/>
      <c r="BN191" s="111" t="s">
        <v>2453</v>
      </c>
      <c r="BO191" s="329" t="s">
        <v>2453</v>
      </c>
      <c r="BP191" s="317"/>
      <c r="BQ191" s="116" t="s">
        <v>704</v>
      </c>
      <c r="BR191" s="116" t="s">
        <v>1143</v>
      </c>
      <c r="BS191" s="132">
        <v>44963</v>
      </c>
      <c r="BT191" s="133">
        <v>100</v>
      </c>
      <c r="BU191" s="132">
        <v>44963</v>
      </c>
      <c r="BV191" s="132" t="s">
        <v>614</v>
      </c>
      <c r="BW191" s="132" t="s">
        <v>1155</v>
      </c>
      <c r="BX191" s="134"/>
      <c r="BY191" s="134"/>
      <c r="BZ191" s="134"/>
      <c r="CA191" s="132"/>
      <c r="CB191" s="171"/>
      <c r="CC191" s="172"/>
      <c r="CD191" s="172"/>
      <c r="CE191" s="173"/>
      <c r="CF191" s="173"/>
      <c r="CG191" s="173"/>
      <c r="CH191" s="171" t="s">
        <v>2459</v>
      </c>
      <c r="CI191" s="129" t="s">
        <v>701</v>
      </c>
      <c r="CJ191" s="132">
        <v>44986</v>
      </c>
      <c r="CK191" s="132">
        <v>44986</v>
      </c>
      <c r="CL191" s="132"/>
      <c r="CM191" s="132">
        <v>44986</v>
      </c>
      <c r="CN191" s="133">
        <v>100</v>
      </c>
      <c r="CO191" s="132">
        <v>44986</v>
      </c>
      <c r="CP191" s="132"/>
      <c r="CQ191" s="137" t="s">
        <v>706</v>
      </c>
      <c r="CR191" s="132"/>
      <c r="CS191" s="117"/>
      <c r="CT191" s="132"/>
      <c r="CU191" s="133"/>
      <c r="CV191" s="137" t="s">
        <v>4382</v>
      </c>
      <c r="CW191" s="117"/>
      <c r="CX191" s="236"/>
      <c r="CY191" s="236"/>
      <c r="CZ191" s="117">
        <v>45021</v>
      </c>
      <c r="DA191" s="117">
        <v>45021</v>
      </c>
      <c r="DB191" s="117"/>
      <c r="DC191" s="117">
        <v>45021</v>
      </c>
      <c r="DD191" s="133">
        <v>100</v>
      </c>
      <c r="DE191" s="117">
        <v>45021</v>
      </c>
      <c r="DF191" s="138"/>
      <c r="DG191" s="138">
        <v>45019</v>
      </c>
      <c r="DH191" s="139" t="s">
        <v>4413</v>
      </c>
      <c r="DI191" s="117">
        <v>45034</v>
      </c>
      <c r="DJ191" s="117">
        <v>45034</v>
      </c>
      <c r="DK191" s="117">
        <v>45034</v>
      </c>
      <c r="DL191" s="117">
        <v>45034</v>
      </c>
      <c r="DM191" s="117"/>
      <c r="DN191" s="117"/>
      <c r="DO191" s="117"/>
      <c r="DP191" s="117"/>
      <c r="DQ191" s="140"/>
      <c r="DR191" s="117"/>
      <c r="DS191" s="117"/>
      <c r="DT191" s="117"/>
      <c r="DU191" s="117"/>
      <c r="DV191" s="117"/>
      <c r="DW191" s="117"/>
      <c r="DX191" s="133"/>
      <c r="DY191" s="117"/>
      <c r="DZ191" s="117"/>
      <c r="EA191" s="117">
        <v>45038</v>
      </c>
      <c r="EB191" s="117">
        <v>45038</v>
      </c>
      <c r="EC191" s="117"/>
      <c r="ED191" s="117">
        <v>45038</v>
      </c>
      <c r="EE191" s="116">
        <v>100</v>
      </c>
      <c r="EF191" s="117">
        <v>45038</v>
      </c>
      <c r="EG191" s="117" t="s">
        <v>1044</v>
      </c>
      <c r="EH191" s="117">
        <v>45038</v>
      </c>
      <c r="EI191" s="117">
        <v>45038</v>
      </c>
      <c r="EJ191" s="117"/>
      <c r="EK191" s="117">
        <v>45038</v>
      </c>
      <c r="EL191" s="116">
        <v>100</v>
      </c>
      <c r="EM191" s="117">
        <v>45038</v>
      </c>
      <c r="EN191" s="122" t="s">
        <v>1044</v>
      </c>
      <c r="EO191" s="141"/>
      <c r="EP191" s="141"/>
      <c r="EQ191" s="141"/>
      <c r="ER191" s="141"/>
      <c r="ES191" s="141"/>
      <c r="ET191" s="141"/>
      <c r="EU191" s="141"/>
      <c r="EV191" s="117"/>
      <c r="EW191" s="117"/>
      <c r="EX191" s="117"/>
      <c r="EY191" s="117"/>
      <c r="EZ191" s="117"/>
      <c r="FA191" s="117"/>
      <c r="FB191" s="117"/>
      <c r="FC191" s="117">
        <v>45046</v>
      </c>
      <c r="FD191" s="117">
        <v>45046</v>
      </c>
      <c r="FE191" s="117">
        <v>45046</v>
      </c>
      <c r="FF191" s="117">
        <v>45048</v>
      </c>
      <c r="FG191" s="133">
        <v>50</v>
      </c>
      <c r="FH191" s="133"/>
      <c r="FI191" s="117"/>
      <c r="FJ191" s="142"/>
      <c r="FK191" s="142"/>
      <c r="FL191" s="143"/>
      <c r="FM191" s="143"/>
      <c r="FN191" s="139"/>
      <c r="FO191" s="142"/>
      <c r="FP191" s="142"/>
      <c r="FQ191" s="143"/>
      <c r="FR191" s="143"/>
      <c r="FS191" s="139"/>
    </row>
    <row r="192" spans="1:175" ht="20.100000000000001" customHeight="1" x14ac:dyDescent="0.5">
      <c r="A192" s="109">
        <v>191</v>
      </c>
      <c r="B192" s="109" t="s">
        <v>674</v>
      </c>
      <c r="C192" s="109">
        <v>191</v>
      </c>
      <c r="D192" s="110" t="s">
        <v>675</v>
      </c>
      <c r="E192" s="110" t="s">
        <v>676</v>
      </c>
      <c r="F192" s="110" t="s">
        <v>1751</v>
      </c>
      <c r="G192" s="111" t="s">
        <v>259</v>
      </c>
      <c r="H192" s="110" t="s">
        <v>2451</v>
      </c>
      <c r="I192" s="110" t="s">
        <v>2460</v>
      </c>
      <c r="J192" s="110"/>
      <c r="K192" s="111" t="s">
        <v>2461</v>
      </c>
      <c r="L192" s="111"/>
      <c r="M192" s="111" t="s">
        <v>2462</v>
      </c>
      <c r="N192" s="111" t="s">
        <v>682</v>
      </c>
      <c r="O192" s="111" t="s">
        <v>2463</v>
      </c>
      <c r="P192" s="113">
        <v>14.3502831986538</v>
      </c>
      <c r="Q192" s="113">
        <v>100.377426066213</v>
      </c>
      <c r="R192" s="341" t="s">
        <v>2464</v>
      </c>
      <c r="S192" s="114"/>
      <c r="T192" s="115" t="s">
        <v>2465</v>
      </c>
      <c r="U192" s="115" t="s">
        <v>2466</v>
      </c>
      <c r="V192" s="115"/>
      <c r="W192" s="342" t="s">
        <v>2467</v>
      </c>
      <c r="X192" s="342"/>
      <c r="Y192" s="115"/>
      <c r="Z192" s="181"/>
      <c r="AA192" s="181"/>
      <c r="AB192" s="342"/>
      <c r="AC192" s="342"/>
      <c r="AD192" s="166" t="s">
        <v>1762</v>
      </c>
      <c r="AE192" s="166" t="s">
        <v>1763</v>
      </c>
      <c r="AF192" s="117" t="s">
        <v>690</v>
      </c>
      <c r="AG192" s="132">
        <v>44963</v>
      </c>
      <c r="AH192" s="168" t="s">
        <v>691</v>
      </c>
      <c r="AI192" s="118" t="s">
        <v>692</v>
      </c>
      <c r="AJ192" s="145">
        <v>8</v>
      </c>
      <c r="AK192" s="146">
        <v>8</v>
      </c>
      <c r="AL192" s="146">
        <v>3.6</v>
      </c>
      <c r="AM192" s="146">
        <f>AJ192*AK192</f>
        <v>64</v>
      </c>
      <c r="AN192" s="147">
        <v>1</v>
      </c>
      <c r="AO192" s="147">
        <v>3</v>
      </c>
      <c r="AP192" s="240"/>
      <c r="AQ192" s="147" t="s">
        <v>1368</v>
      </c>
      <c r="AR192" s="147">
        <v>3</v>
      </c>
      <c r="AS192" s="147"/>
      <c r="AT192" s="138">
        <v>44964</v>
      </c>
      <c r="AU192" s="294" t="s">
        <v>2371</v>
      </c>
      <c r="AV192" s="234" t="s">
        <v>725</v>
      </c>
      <c r="AW192" s="235"/>
      <c r="AX192" s="236"/>
      <c r="AY192" s="236"/>
      <c r="AZ192" s="236"/>
      <c r="BA192" s="236"/>
      <c r="BB192" s="236"/>
      <c r="BC192" s="236"/>
      <c r="BD192" s="235" t="s">
        <v>698</v>
      </c>
      <c r="BE192" s="235"/>
      <c r="BF192" s="235"/>
      <c r="BG192" s="237" t="s">
        <v>699</v>
      </c>
      <c r="BH192" s="237" t="s">
        <v>1964</v>
      </c>
      <c r="BI192" s="237" t="s">
        <v>701</v>
      </c>
      <c r="BJ192" s="238"/>
      <c r="BK192" s="238"/>
      <c r="BL192" s="153"/>
      <c r="BM192" s="154"/>
      <c r="BN192" s="111" t="s">
        <v>2463</v>
      </c>
      <c r="BO192" s="319" t="s">
        <v>2463</v>
      </c>
      <c r="BP192" s="317"/>
      <c r="BQ192" s="116" t="s">
        <v>704</v>
      </c>
      <c r="BR192" s="116" t="s">
        <v>1143</v>
      </c>
      <c r="BS192" s="132">
        <v>44963</v>
      </c>
      <c r="BT192" s="133">
        <v>100</v>
      </c>
      <c r="BU192" s="132">
        <v>44963</v>
      </c>
      <c r="BV192" s="132"/>
      <c r="BW192" s="132"/>
      <c r="BX192" s="134"/>
      <c r="BY192" s="134"/>
      <c r="BZ192" s="134"/>
      <c r="CA192" s="132"/>
      <c r="CB192" s="135"/>
      <c r="CC192" s="132"/>
      <c r="CD192" s="132"/>
      <c r="CE192" s="136"/>
      <c r="CF192" s="136"/>
      <c r="CG192" s="136"/>
      <c r="CH192" s="135"/>
      <c r="CI192" s="129" t="s">
        <v>701</v>
      </c>
      <c r="CJ192" s="132">
        <v>44986</v>
      </c>
      <c r="CK192" s="132">
        <v>44986</v>
      </c>
      <c r="CL192" s="132"/>
      <c r="CM192" s="132">
        <v>44986</v>
      </c>
      <c r="CN192" s="133">
        <v>100</v>
      </c>
      <c r="CO192" s="132">
        <v>44986</v>
      </c>
      <c r="CP192" s="132"/>
      <c r="CQ192" s="137" t="s">
        <v>706</v>
      </c>
      <c r="CR192" s="132"/>
      <c r="CS192" s="117"/>
      <c r="CT192" s="132"/>
      <c r="CU192" s="133"/>
      <c r="CV192" s="137" t="s">
        <v>4382</v>
      </c>
      <c r="CW192" s="117"/>
      <c r="CX192" s="236"/>
      <c r="CY192" s="236"/>
      <c r="CZ192" s="117">
        <v>45003</v>
      </c>
      <c r="DA192" s="117">
        <v>45003</v>
      </c>
      <c r="DB192" s="117"/>
      <c r="DC192" s="117">
        <v>45003</v>
      </c>
      <c r="DD192" s="133">
        <v>100</v>
      </c>
      <c r="DE192" s="117">
        <v>45003</v>
      </c>
      <c r="DF192" s="138"/>
      <c r="DG192" s="138">
        <v>45012</v>
      </c>
      <c r="DH192" s="139" t="s">
        <v>4383</v>
      </c>
      <c r="DI192" s="117">
        <v>45034</v>
      </c>
      <c r="DJ192" s="117">
        <v>45034</v>
      </c>
      <c r="DK192" s="117">
        <v>45034</v>
      </c>
      <c r="DL192" s="117">
        <v>45034</v>
      </c>
      <c r="DM192" s="117"/>
      <c r="DN192" s="117"/>
      <c r="DO192" s="117"/>
      <c r="DP192" s="117"/>
      <c r="DQ192" s="140"/>
      <c r="DR192" s="117"/>
      <c r="DS192" s="117"/>
      <c r="DT192" s="117"/>
      <c r="DU192" s="117"/>
      <c r="DV192" s="117"/>
      <c r="DW192" s="117"/>
      <c r="DX192" s="133"/>
      <c r="DY192" s="117"/>
      <c r="DZ192" s="117"/>
      <c r="EA192" s="117">
        <v>45035</v>
      </c>
      <c r="EB192" s="117">
        <v>45035</v>
      </c>
      <c r="EC192" s="117"/>
      <c r="ED192" s="117">
        <v>45035</v>
      </c>
      <c r="EE192" s="116">
        <v>100</v>
      </c>
      <c r="EF192" s="117">
        <v>45035</v>
      </c>
      <c r="EG192" s="117" t="s">
        <v>780</v>
      </c>
      <c r="EH192" s="117">
        <v>45035</v>
      </c>
      <c r="EI192" s="117">
        <v>45035</v>
      </c>
      <c r="EJ192" s="117">
        <v>45035</v>
      </c>
      <c r="EK192" s="117">
        <v>45036</v>
      </c>
      <c r="EL192" s="116">
        <v>60</v>
      </c>
      <c r="EM192" s="117"/>
      <c r="EN192" s="122" t="s">
        <v>780</v>
      </c>
      <c r="EO192" s="141"/>
      <c r="EP192" s="141"/>
      <c r="EQ192" s="141"/>
      <c r="ER192" s="141"/>
      <c r="ES192" s="141"/>
      <c r="ET192" s="141"/>
      <c r="EU192" s="141"/>
      <c r="EV192" s="117"/>
      <c r="EW192" s="117"/>
      <c r="EX192" s="117"/>
      <c r="EY192" s="117"/>
      <c r="EZ192" s="117"/>
      <c r="FA192" s="117"/>
      <c r="FB192" s="117"/>
      <c r="FC192" s="117">
        <v>45046</v>
      </c>
      <c r="FD192" s="117">
        <v>45046</v>
      </c>
      <c r="FE192" s="117">
        <v>45046</v>
      </c>
      <c r="FF192" s="117">
        <v>45048</v>
      </c>
      <c r="FG192" s="133">
        <v>50</v>
      </c>
      <c r="FH192" s="133"/>
      <c r="FI192" s="117"/>
      <c r="FJ192" s="142"/>
      <c r="FK192" s="142"/>
      <c r="FL192" s="143"/>
      <c r="FM192" s="143"/>
      <c r="FN192" s="139"/>
      <c r="FO192" s="142"/>
      <c r="FP192" s="142"/>
      <c r="FQ192" s="143"/>
      <c r="FR192" s="143"/>
      <c r="FS192" s="139"/>
    </row>
    <row r="193" spans="1:175" ht="20.100000000000001" customHeight="1" x14ac:dyDescent="0.5">
      <c r="A193" s="109">
        <v>192</v>
      </c>
      <c r="B193" s="109" t="s">
        <v>674</v>
      </c>
      <c r="C193" s="109">
        <v>192</v>
      </c>
      <c r="D193" s="110" t="s">
        <v>675</v>
      </c>
      <c r="E193" s="110" t="s">
        <v>676</v>
      </c>
      <c r="F193" s="110" t="s">
        <v>1751</v>
      </c>
      <c r="G193" s="111" t="s">
        <v>259</v>
      </c>
      <c r="H193" s="110" t="s">
        <v>2468</v>
      </c>
      <c r="I193" s="110" t="s">
        <v>2469</v>
      </c>
      <c r="J193" s="110"/>
      <c r="K193" s="111" t="s">
        <v>2470</v>
      </c>
      <c r="L193" s="111" t="s">
        <v>2375</v>
      </c>
      <c r="M193" s="111"/>
      <c r="N193" s="111" t="s">
        <v>682</v>
      </c>
      <c r="O193" s="111" t="s">
        <v>2471</v>
      </c>
      <c r="P193" s="113">
        <v>14.389572469954</v>
      </c>
      <c r="Q193" s="113">
        <v>100.435578293204</v>
      </c>
      <c r="R193" s="114" t="s">
        <v>2472</v>
      </c>
      <c r="S193" s="114"/>
      <c r="T193" s="115" t="s">
        <v>2473</v>
      </c>
      <c r="U193" s="343" t="s">
        <v>2474</v>
      </c>
      <c r="V193" s="343"/>
      <c r="W193" s="115" t="s">
        <v>2475</v>
      </c>
      <c r="X193" s="115"/>
      <c r="Y193" s="115"/>
      <c r="Z193" s="181"/>
      <c r="AA193" s="181"/>
      <c r="AB193" s="115"/>
      <c r="AC193" s="115"/>
      <c r="AD193" s="166" t="s">
        <v>1762</v>
      </c>
      <c r="AE193" s="166" t="s">
        <v>1763</v>
      </c>
      <c r="AF193" s="117" t="s">
        <v>690</v>
      </c>
      <c r="AG193" s="132">
        <v>44964</v>
      </c>
      <c r="AH193" s="118" t="s">
        <v>691</v>
      </c>
      <c r="AI193" s="118" t="s">
        <v>692</v>
      </c>
      <c r="AJ193" s="145">
        <v>6</v>
      </c>
      <c r="AK193" s="146">
        <v>9</v>
      </c>
      <c r="AL193" s="146">
        <v>3.6</v>
      </c>
      <c r="AM193" s="146">
        <f>AJ193*AK193</f>
        <v>54</v>
      </c>
      <c r="AN193" s="147">
        <v>1</v>
      </c>
      <c r="AO193" s="147">
        <v>2</v>
      </c>
      <c r="AP193" s="240" t="s">
        <v>2476</v>
      </c>
      <c r="AQ193" s="147" t="s">
        <v>848</v>
      </c>
      <c r="AR193" s="147">
        <v>3</v>
      </c>
      <c r="AS193" s="147"/>
      <c r="AT193" s="138">
        <v>44964</v>
      </c>
      <c r="AU193" s="294" t="s">
        <v>2371</v>
      </c>
      <c r="AV193" s="234" t="s">
        <v>696</v>
      </c>
      <c r="AW193" s="235" t="s">
        <v>1386</v>
      </c>
      <c r="AX193" s="236" t="s">
        <v>1057</v>
      </c>
      <c r="AY193" s="236"/>
      <c r="AZ193" s="236"/>
      <c r="BA193" s="236"/>
      <c r="BB193" s="236"/>
      <c r="BC193" s="236"/>
      <c r="BD193" s="235" t="s">
        <v>698</v>
      </c>
      <c r="BE193" s="235"/>
      <c r="BF193" s="235"/>
      <c r="BG193" s="237" t="s">
        <v>699</v>
      </c>
      <c r="BH193" s="237" t="s">
        <v>1964</v>
      </c>
      <c r="BI193" s="237" t="s">
        <v>701</v>
      </c>
      <c r="BJ193" s="238"/>
      <c r="BK193" s="238"/>
      <c r="BL193" s="170" t="s">
        <v>2477</v>
      </c>
      <c r="BM193" s="154"/>
      <c r="BN193" s="111" t="s">
        <v>2471</v>
      </c>
      <c r="BO193" s="319" t="s">
        <v>2471</v>
      </c>
      <c r="BP193" s="317"/>
      <c r="BQ193" s="116" t="s">
        <v>704</v>
      </c>
      <c r="BR193" s="116" t="s">
        <v>1143</v>
      </c>
      <c r="BS193" s="132">
        <v>44964</v>
      </c>
      <c r="BT193" s="133">
        <v>100</v>
      </c>
      <c r="BU193" s="132">
        <v>44964</v>
      </c>
      <c r="BV193" s="132"/>
      <c r="BW193" s="132"/>
      <c r="BX193" s="134"/>
      <c r="BY193" s="134"/>
      <c r="BZ193" s="134"/>
      <c r="CA193" s="132"/>
      <c r="CB193" s="135"/>
      <c r="CC193" s="132"/>
      <c r="CD193" s="132"/>
      <c r="CE193" s="136"/>
      <c r="CF193" s="136"/>
      <c r="CG193" s="136"/>
      <c r="CH193" s="135"/>
      <c r="CI193" s="129" t="s">
        <v>701</v>
      </c>
      <c r="CJ193" s="132">
        <v>45000</v>
      </c>
      <c r="CK193" s="132">
        <v>45000</v>
      </c>
      <c r="CL193" s="132"/>
      <c r="CM193" s="132">
        <v>45000</v>
      </c>
      <c r="CN193" s="133">
        <v>100</v>
      </c>
      <c r="CO193" s="132">
        <v>45000</v>
      </c>
      <c r="CP193" s="117"/>
      <c r="CQ193" s="117">
        <v>45015</v>
      </c>
      <c r="CR193" s="117">
        <v>45015</v>
      </c>
      <c r="CS193" s="117"/>
      <c r="CT193" s="117">
        <v>45015</v>
      </c>
      <c r="CU193" s="133">
        <v>100</v>
      </c>
      <c r="CV193" s="117">
        <v>45015</v>
      </c>
      <c r="CW193" s="117"/>
      <c r="CX193" s="236" t="s">
        <v>1057</v>
      </c>
      <c r="CY193" s="236"/>
      <c r="CZ193" s="117">
        <v>45001</v>
      </c>
      <c r="DA193" s="117">
        <v>45001</v>
      </c>
      <c r="DB193" s="117">
        <v>45001</v>
      </c>
      <c r="DC193" s="117">
        <v>45003</v>
      </c>
      <c r="DD193" s="133">
        <v>90</v>
      </c>
      <c r="DE193" s="117"/>
      <c r="DF193" s="138"/>
      <c r="DG193" s="138">
        <v>45007</v>
      </c>
      <c r="DH193" s="139" t="s">
        <v>4446</v>
      </c>
      <c r="DI193" s="117">
        <v>45042</v>
      </c>
      <c r="DJ193" s="117">
        <v>45042</v>
      </c>
      <c r="DK193" s="117">
        <v>45042</v>
      </c>
      <c r="DL193" s="117">
        <v>45042</v>
      </c>
      <c r="DM193" s="117"/>
      <c r="DN193" s="117"/>
      <c r="DO193" s="117"/>
      <c r="DP193" s="117"/>
      <c r="DQ193" s="140"/>
      <c r="DR193" s="117"/>
      <c r="DS193" s="117"/>
      <c r="DT193" s="117"/>
      <c r="DU193" s="117"/>
      <c r="DV193" s="117"/>
      <c r="DW193" s="117"/>
      <c r="DX193" s="133"/>
      <c r="DY193" s="117"/>
      <c r="DZ193" s="117"/>
      <c r="EA193" s="117">
        <v>45037</v>
      </c>
      <c r="EB193" s="117">
        <v>45037</v>
      </c>
      <c r="EC193" s="117"/>
      <c r="ED193" s="117">
        <v>45037</v>
      </c>
      <c r="EE193" s="116">
        <v>100</v>
      </c>
      <c r="EF193" s="117">
        <v>45037</v>
      </c>
      <c r="EG193" s="117" t="s">
        <v>1044</v>
      </c>
      <c r="EH193" s="117">
        <v>45037</v>
      </c>
      <c r="EI193" s="117">
        <v>45037</v>
      </c>
      <c r="EJ193" s="117"/>
      <c r="EK193" s="117">
        <v>45037</v>
      </c>
      <c r="EL193" s="116">
        <v>100</v>
      </c>
      <c r="EM193" s="117">
        <v>45037</v>
      </c>
      <c r="EN193" s="122" t="s">
        <v>1044</v>
      </c>
      <c r="EO193" s="141"/>
      <c r="EP193" s="141"/>
      <c r="EQ193" s="141"/>
      <c r="ER193" s="141"/>
      <c r="ES193" s="141"/>
      <c r="ET193" s="141"/>
      <c r="EU193" s="141"/>
      <c r="EV193" s="117"/>
      <c r="EW193" s="117"/>
      <c r="EX193" s="117"/>
      <c r="EY193" s="117"/>
      <c r="EZ193" s="117"/>
      <c r="FA193" s="117"/>
      <c r="FB193" s="117"/>
      <c r="FC193" s="117">
        <v>45046</v>
      </c>
      <c r="FD193" s="117">
        <v>45046</v>
      </c>
      <c r="FE193" s="117">
        <v>45046</v>
      </c>
      <c r="FF193" s="117">
        <v>45047</v>
      </c>
      <c r="FG193" s="133">
        <v>70</v>
      </c>
      <c r="FH193" s="133"/>
      <c r="FI193" s="117"/>
      <c r="FJ193" s="142"/>
      <c r="FK193" s="142"/>
      <c r="FL193" s="143">
        <v>243347</v>
      </c>
      <c r="FM193" s="143">
        <v>243347</v>
      </c>
      <c r="FN193" s="139" t="s">
        <v>708</v>
      </c>
      <c r="FO193" s="142"/>
      <c r="FP193" s="142"/>
      <c r="FQ193" s="143">
        <v>243347</v>
      </c>
      <c r="FR193" s="143">
        <v>243347</v>
      </c>
      <c r="FS193" s="139" t="s">
        <v>708</v>
      </c>
    </row>
    <row r="194" spans="1:175" ht="20.100000000000001" customHeight="1" x14ac:dyDescent="0.5">
      <c r="A194" s="109">
        <v>193</v>
      </c>
      <c r="B194" s="109" t="s">
        <v>674</v>
      </c>
      <c r="C194" s="109">
        <v>193</v>
      </c>
      <c r="D194" s="110" t="s">
        <v>675</v>
      </c>
      <c r="E194" s="110" t="s">
        <v>676</v>
      </c>
      <c r="F194" s="110" t="s">
        <v>1202</v>
      </c>
      <c r="G194" s="111" t="s">
        <v>294</v>
      </c>
      <c r="H194" s="110" t="s">
        <v>2478</v>
      </c>
      <c r="I194" s="110" t="s">
        <v>2479</v>
      </c>
      <c r="J194" s="110"/>
      <c r="K194" s="111" t="s">
        <v>2480</v>
      </c>
      <c r="L194" s="111"/>
      <c r="M194" s="111"/>
      <c r="N194" s="111" t="s">
        <v>1207</v>
      </c>
      <c r="O194" s="112" t="s">
        <v>2481</v>
      </c>
      <c r="P194" s="113">
        <v>12.919213475202501</v>
      </c>
      <c r="Q194" s="113">
        <v>101.209021964328</v>
      </c>
      <c r="R194" s="114" t="s">
        <v>2482</v>
      </c>
      <c r="S194" s="114" t="s">
        <v>2483</v>
      </c>
      <c r="T194" s="115"/>
      <c r="U194" s="115"/>
      <c r="V194" s="115"/>
      <c r="W194" s="115" t="s">
        <v>2484</v>
      </c>
      <c r="X194" s="115"/>
      <c r="Y194" s="115"/>
      <c r="Z194" s="181"/>
      <c r="AA194" s="181"/>
      <c r="AB194" s="115"/>
      <c r="AC194" s="115"/>
      <c r="AD194" s="166" t="s">
        <v>1256</v>
      </c>
      <c r="AE194" s="166" t="s">
        <v>1257</v>
      </c>
      <c r="AF194" s="267">
        <v>44981</v>
      </c>
      <c r="AG194" s="267">
        <v>44981</v>
      </c>
      <c r="AH194" s="118" t="s">
        <v>691</v>
      </c>
      <c r="AI194" s="118" t="s">
        <v>692</v>
      </c>
      <c r="AJ194" s="145"/>
      <c r="AK194" s="146"/>
      <c r="AL194" s="146"/>
      <c r="AM194" s="146"/>
      <c r="AN194" s="147"/>
      <c r="AO194" s="147"/>
      <c r="AP194" s="116"/>
      <c r="AQ194" s="147"/>
      <c r="AR194" s="147"/>
      <c r="AS194" s="149"/>
      <c r="AT194" s="122"/>
      <c r="AU194" s="142"/>
      <c r="AV194" s="149"/>
      <c r="AW194" s="150"/>
      <c r="AX194" s="149"/>
      <c r="AY194" s="149"/>
      <c r="AZ194" s="149"/>
      <c r="BA194" s="149"/>
      <c r="BB194" s="149"/>
      <c r="BC194" s="149"/>
      <c r="BD194" s="150" t="s">
        <v>698</v>
      </c>
      <c r="BE194" s="150"/>
      <c r="BF194" s="150"/>
      <c r="BG194" s="151" t="s">
        <v>699</v>
      </c>
      <c r="BH194" s="151" t="s">
        <v>1964</v>
      </c>
      <c r="BI194" s="151" t="s">
        <v>701</v>
      </c>
      <c r="BJ194" s="152"/>
      <c r="BK194" s="152"/>
      <c r="BL194" s="153"/>
      <c r="BM194" s="154"/>
      <c r="BN194" s="111" t="s">
        <v>2481</v>
      </c>
      <c r="BO194" s="311" t="s">
        <v>2481</v>
      </c>
      <c r="BP194" s="196"/>
      <c r="BQ194" s="269" t="s">
        <v>1215</v>
      </c>
      <c r="BR194" s="269" t="s">
        <v>705</v>
      </c>
      <c r="BS194" s="267">
        <v>44981</v>
      </c>
      <c r="BT194" s="133">
        <v>100</v>
      </c>
      <c r="BU194" s="132">
        <v>44981</v>
      </c>
      <c r="BV194" s="132"/>
      <c r="BW194" s="132"/>
      <c r="BX194" s="134"/>
      <c r="BY194" s="134"/>
      <c r="BZ194" s="134"/>
      <c r="CA194" s="132"/>
      <c r="CB194" s="135"/>
      <c r="CC194" s="132"/>
      <c r="CD194" s="132"/>
      <c r="CE194" s="136"/>
      <c r="CF194" s="136"/>
      <c r="CG194" s="136"/>
      <c r="CH194" s="135" t="s">
        <v>2485</v>
      </c>
      <c r="CI194" s="129"/>
      <c r="CJ194" s="117">
        <v>45017</v>
      </c>
      <c r="CK194" s="117">
        <v>45019</v>
      </c>
      <c r="CL194" s="117"/>
      <c r="CM194" s="117">
        <v>45019</v>
      </c>
      <c r="CN194" s="133">
        <v>100</v>
      </c>
      <c r="CO194" s="117">
        <v>45019</v>
      </c>
      <c r="CP194" s="240"/>
      <c r="CQ194" s="117">
        <v>45019</v>
      </c>
      <c r="CR194" s="117">
        <v>45019</v>
      </c>
      <c r="CS194" s="240"/>
      <c r="CT194" s="117">
        <v>45019</v>
      </c>
      <c r="CU194" s="133">
        <v>100</v>
      </c>
      <c r="CV194" s="117">
        <v>45019</v>
      </c>
      <c r="CW194" s="129" t="s">
        <v>2486</v>
      </c>
      <c r="CX194" s="149"/>
      <c r="CY194" s="149"/>
      <c r="CZ194" s="117">
        <v>45017</v>
      </c>
      <c r="DA194" s="117">
        <v>45019</v>
      </c>
      <c r="DB194" s="117"/>
      <c r="DC194" s="117">
        <v>45019</v>
      </c>
      <c r="DD194" s="133">
        <v>100</v>
      </c>
      <c r="DE194" s="117">
        <v>45019</v>
      </c>
      <c r="DF194" s="138"/>
      <c r="DG194" s="138">
        <v>45023</v>
      </c>
      <c r="DH194" s="139" t="s">
        <v>4387</v>
      </c>
      <c r="DI194" s="117">
        <v>45041</v>
      </c>
      <c r="DJ194" s="117">
        <v>45041</v>
      </c>
      <c r="DK194" s="117">
        <v>45041</v>
      </c>
      <c r="DL194" s="117">
        <v>45041</v>
      </c>
      <c r="DM194" s="240"/>
      <c r="DN194" s="240"/>
      <c r="DO194" s="240"/>
      <c r="DP194" s="240"/>
      <c r="DQ194" s="271"/>
      <c r="DR194" s="240"/>
      <c r="DS194" s="240"/>
      <c r="DT194" s="117">
        <v>45058</v>
      </c>
      <c r="DU194" s="117"/>
      <c r="DV194" s="117"/>
      <c r="DW194" s="117"/>
      <c r="DX194" s="133"/>
      <c r="DY194" s="117"/>
      <c r="DZ194" s="240"/>
      <c r="EA194" s="117">
        <v>45042</v>
      </c>
      <c r="EB194" s="117">
        <v>45042</v>
      </c>
      <c r="EC194" s="240"/>
      <c r="ED194" s="117">
        <v>45042</v>
      </c>
      <c r="EE194" s="116">
        <v>100</v>
      </c>
      <c r="EF194" s="117">
        <v>45042</v>
      </c>
      <c r="EG194" s="240" t="s">
        <v>4522</v>
      </c>
      <c r="EH194" s="222">
        <v>45052</v>
      </c>
      <c r="EI194" s="222">
        <v>45052</v>
      </c>
      <c r="EJ194" s="117"/>
      <c r="EK194" s="222">
        <v>45052</v>
      </c>
      <c r="EL194" s="133">
        <v>100</v>
      </c>
      <c r="EM194" s="222">
        <v>45052</v>
      </c>
      <c r="EN194" s="122" t="s">
        <v>4523</v>
      </c>
      <c r="EO194" s="141"/>
      <c r="EP194" s="141"/>
      <c r="EQ194" s="141"/>
      <c r="ER194" s="141"/>
      <c r="ES194" s="141"/>
      <c r="ET194" s="141"/>
      <c r="EU194" s="141"/>
      <c r="EV194" s="240"/>
      <c r="EW194" s="240"/>
      <c r="EX194" s="240"/>
      <c r="EY194" s="240"/>
      <c r="EZ194" s="240"/>
      <c r="FA194" s="240"/>
      <c r="FB194" s="240"/>
      <c r="FC194" s="117">
        <v>45054</v>
      </c>
      <c r="FD194" s="117"/>
      <c r="FE194" s="117"/>
      <c r="FF194" s="117"/>
      <c r="FG194" s="133"/>
      <c r="FH194" s="133"/>
      <c r="FI194" s="117"/>
      <c r="FJ194" s="142"/>
      <c r="FK194" s="142"/>
      <c r="FL194" s="143">
        <v>243347</v>
      </c>
      <c r="FM194" s="143">
        <v>243347</v>
      </c>
      <c r="FN194" s="139" t="s">
        <v>708</v>
      </c>
      <c r="FO194" s="142"/>
      <c r="FP194" s="142"/>
      <c r="FQ194" s="143">
        <v>243347</v>
      </c>
      <c r="FR194" s="143">
        <v>243347</v>
      </c>
      <c r="FS194" s="139" t="s">
        <v>708</v>
      </c>
    </row>
    <row r="195" spans="1:175" ht="20.100000000000001" customHeight="1" x14ac:dyDescent="0.5">
      <c r="A195" s="109">
        <v>194</v>
      </c>
      <c r="B195" s="109" t="s">
        <v>674</v>
      </c>
      <c r="C195" s="109">
        <v>194</v>
      </c>
      <c r="D195" s="110" t="s">
        <v>675</v>
      </c>
      <c r="E195" s="110" t="s">
        <v>676</v>
      </c>
      <c r="F195" s="110" t="s">
        <v>1202</v>
      </c>
      <c r="G195" s="111" t="s">
        <v>294</v>
      </c>
      <c r="H195" s="110" t="s">
        <v>2478</v>
      </c>
      <c r="I195" s="110" t="s">
        <v>2479</v>
      </c>
      <c r="J195" s="110"/>
      <c r="K195" s="111" t="s">
        <v>2487</v>
      </c>
      <c r="L195" s="111"/>
      <c r="M195" s="111"/>
      <c r="N195" s="111" t="s">
        <v>1207</v>
      </c>
      <c r="O195" s="112" t="s">
        <v>2489</v>
      </c>
      <c r="P195" s="113">
        <v>12.890115708740201</v>
      </c>
      <c r="Q195" s="113">
        <v>101.270996636885</v>
      </c>
      <c r="R195" s="114"/>
      <c r="S195" s="114"/>
      <c r="T195" s="115"/>
      <c r="U195" s="115"/>
      <c r="V195" s="115"/>
      <c r="W195" s="115" t="s">
        <v>2490</v>
      </c>
      <c r="X195" s="115"/>
      <c r="Y195" s="115"/>
      <c r="Z195" s="181"/>
      <c r="AA195" s="181"/>
      <c r="AB195" s="115"/>
      <c r="AC195" s="115"/>
      <c r="AD195" s="166" t="s">
        <v>1256</v>
      </c>
      <c r="AE195" s="166" t="s">
        <v>1257</v>
      </c>
      <c r="AF195" s="267">
        <v>44981</v>
      </c>
      <c r="AG195" s="267">
        <v>44981</v>
      </c>
      <c r="AH195" s="118" t="s">
        <v>691</v>
      </c>
      <c r="AI195" s="118" t="s">
        <v>692</v>
      </c>
      <c r="AJ195" s="145"/>
      <c r="AK195" s="146"/>
      <c r="AL195" s="146"/>
      <c r="AM195" s="146"/>
      <c r="AN195" s="147"/>
      <c r="AO195" s="147"/>
      <c r="AP195" s="116"/>
      <c r="AQ195" s="147"/>
      <c r="AR195" s="147"/>
      <c r="AS195" s="149"/>
      <c r="AT195" s="122"/>
      <c r="AU195" s="142"/>
      <c r="AV195" s="149"/>
      <c r="AW195" s="150"/>
      <c r="AX195" s="149"/>
      <c r="AY195" s="149"/>
      <c r="AZ195" s="149"/>
      <c r="BA195" s="149"/>
      <c r="BB195" s="149"/>
      <c r="BC195" s="149"/>
      <c r="BD195" s="150" t="s">
        <v>698</v>
      </c>
      <c r="BE195" s="150"/>
      <c r="BF195" s="150"/>
      <c r="BG195" s="151" t="s">
        <v>699</v>
      </c>
      <c r="BH195" s="151" t="s">
        <v>1964</v>
      </c>
      <c r="BI195" s="151" t="s">
        <v>701</v>
      </c>
      <c r="BJ195" s="152"/>
      <c r="BK195" s="152"/>
      <c r="BL195" s="153"/>
      <c r="BM195" s="154"/>
      <c r="BN195" s="111" t="s">
        <v>2489</v>
      </c>
      <c r="BO195" s="257" t="s">
        <v>2488</v>
      </c>
      <c r="BP195" s="257" t="s">
        <v>703</v>
      </c>
      <c r="BQ195" s="269" t="s">
        <v>1215</v>
      </c>
      <c r="BR195" s="269" t="s">
        <v>705</v>
      </c>
      <c r="BS195" s="267">
        <v>44981</v>
      </c>
      <c r="BT195" s="133">
        <v>100</v>
      </c>
      <c r="BU195" s="132">
        <v>44981</v>
      </c>
      <c r="BV195" s="132"/>
      <c r="BW195" s="132"/>
      <c r="BX195" s="134"/>
      <c r="BY195" s="134"/>
      <c r="BZ195" s="134"/>
      <c r="CA195" s="132"/>
      <c r="CB195" s="135"/>
      <c r="CC195" s="132"/>
      <c r="CD195" s="132"/>
      <c r="CE195" s="136"/>
      <c r="CF195" s="136"/>
      <c r="CG195" s="136"/>
      <c r="CH195" s="135"/>
      <c r="CI195" s="129"/>
      <c r="CJ195" s="132">
        <v>44995</v>
      </c>
      <c r="CK195" s="132">
        <v>44995</v>
      </c>
      <c r="CL195" s="132"/>
      <c r="CM195" s="132">
        <v>44995</v>
      </c>
      <c r="CN195" s="133">
        <v>100</v>
      </c>
      <c r="CO195" s="132">
        <v>44995</v>
      </c>
      <c r="CP195" s="240"/>
      <c r="CQ195" s="132">
        <v>44995</v>
      </c>
      <c r="CR195" s="132">
        <v>44995</v>
      </c>
      <c r="CS195" s="240"/>
      <c r="CT195" s="132">
        <v>44995</v>
      </c>
      <c r="CU195" s="133">
        <v>100</v>
      </c>
      <c r="CV195" s="117">
        <v>44995</v>
      </c>
      <c r="CW195" s="116"/>
      <c r="CX195" s="149"/>
      <c r="CY195" s="149"/>
      <c r="CZ195" s="117">
        <v>45007</v>
      </c>
      <c r="DA195" s="117">
        <v>45007</v>
      </c>
      <c r="DB195" s="117"/>
      <c r="DC195" s="117">
        <v>45007</v>
      </c>
      <c r="DD195" s="133">
        <v>100</v>
      </c>
      <c r="DE195" s="117">
        <v>45007</v>
      </c>
      <c r="DF195" s="138"/>
      <c r="DG195" s="138">
        <v>45007</v>
      </c>
      <c r="DH195" s="139" t="s">
        <v>4446</v>
      </c>
      <c r="DI195" s="117">
        <v>45028</v>
      </c>
      <c r="DJ195" s="117">
        <v>45028</v>
      </c>
      <c r="DK195" s="117">
        <v>45028</v>
      </c>
      <c r="DL195" s="117">
        <v>45028</v>
      </c>
      <c r="DM195" s="240"/>
      <c r="DN195" s="240"/>
      <c r="DO195" s="240"/>
      <c r="DP195" s="240"/>
      <c r="DQ195" s="271"/>
      <c r="DR195" s="240"/>
      <c r="DS195" s="240"/>
      <c r="DT195" s="117">
        <v>45057</v>
      </c>
      <c r="DU195" s="117"/>
      <c r="DV195" s="117"/>
      <c r="DW195" s="117"/>
      <c r="DX195" s="133"/>
      <c r="DY195" s="117"/>
      <c r="DZ195" s="240"/>
      <c r="EA195" s="117">
        <v>45039</v>
      </c>
      <c r="EB195" s="117">
        <v>45039</v>
      </c>
      <c r="EC195" s="240"/>
      <c r="ED195" s="117">
        <v>45039</v>
      </c>
      <c r="EE195" s="116">
        <v>100</v>
      </c>
      <c r="EF195" s="117">
        <v>45039</v>
      </c>
      <c r="EG195" s="117" t="s">
        <v>2491</v>
      </c>
      <c r="EH195" s="117">
        <v>45039</v>
      </c>
      <c r="EI195" s="117">
        <v>45039</v>
      </c>
      <c r="EJ195" s="117">
        <v>45039</v>
      </c>
      <c r="EK195" s="117">
        <v>45040</v>
      </c>
      <c r="EL195" s="116">
        <v>60</v>
      </c>
      <c r="EM195" s="117"/>
      <c r="EN195" s="122" t="s">
        <v>2491</v>
      </c>
      <c r="EO195" s="141"/>
      <c r="EP195" s="141"/>
      <c r="EQ195" s="141"/>
      <c r="ER195" s="141"/>
      <c r="ES195" s="141"/>
      <c r="ET195" s="141"/>
      <c r="EU195" s="141"/>
      <c r="EV195" s="240"/>
      <c r="EW195" s="240"/>
      <c r="EX195" s="240"/>
      <c r="EY195" s="240"/>
      <c r="EZ195" s="240"/>
      <c r="FA195" s="240"/>
      <c r="FB195" s="240"/>
      <c r="FC195" s="117">
        <v>45054</v>
      </c>
      <c r="FD195" s="117"/>
      <c r="FE195" s="117"/>
      <c r="FF195" s="117"/>
      <c r="FG195" s="133"/>
      <c r="FH195" s="133"/>
      <c r="FI195" s="117"/>
      <c r="FJ195" s="142"/>
      <c r="FK195" s="142"/>
      <c r="FL195" s="143">
        <v>243349</v>
      </c>
      <c r="FM195" s="143">
        <v>243349</v>
      </c>
      <c r="FN195" s="139" t="s">
        <v>708</v>
      </c>
      <c r="FO195" s="142"/>
      <c r="FP195" s="142"/>
      <c r="FQ195" s="143">
        <v>243349</v>
      </c>
      <c r="FR195" s="143">
        <v>243349</v>
      </c>
      <c r="FS195" s="157" t="s">
        <v>729</v>
      </c>
    </row>
    <row r="196" spans="1:175" ht="20.100000000000001" customHeight="1" x14ac:dyDescent="0.5">
      <c r="A196" s="109">
        <v>195</v>
      </c>
      <c r="B196" s="109" t="s">
        <v>674</v>
      </c>
      <c r="C196" s="109">
        <v>195</v>
      </c>
      <c r="D196" s="110" t="s">
        <v>675</v>
      </c>
      <c r="E196" s="110" t="s">
        <v>676</v>
      </c>
      <c r="F196" s="110" t="s">
        <v>1202</v>
      </c>
      <c r="G196" s="111" t="s">
        <v>294</v>
      </c>
      <c r="H196" s="110" t="s">
        <v>2478</v>
      </c>
      <c r="I196" s="110" t="s">
        <v>2492</v>
      </c>
      <c r="J196" s="110"/>
      <c r="K196" s="111" t="s">
        <v>4528</v>
      </c>
      <c r="L196" s="111" t="s">
        <v>2493</v>
      </c>
      <c r="M196" s="111"/>
      <c r="N196" s="111" t="s">
        <v>1207</v>
      </c>
      <c r="O196" s="112" t="s">
        <v>2494</v>
      </c>
      <c r="P196" s="113">
        <v>13.052210885586501</v>
      </c>
      <c r="Q196" s="113">
        <v>101.196999357309</v>
      </c>
      <c r="R196" s="114" t="s">
        <v>2495</v>
      </c>
      <c r="S196" s="114" t="s">
        <v>2496</v>
      </c>
      <c r="T196" s="115"/>
      <c r="U196" s="115"/>
      <c r="V196" s="115"/>
      <c r="W196" s="115" t="s">
        <v>2497</v>
      </c>
      <c r="X196" s="115"/>
      <c r="Y196" s="115"/>
      <c r="Z196" s="181"/>
      <c r="AA196" s="181"/>
      <c r="AB196" s="115"/>
      <c r="AC196" s="115"/>
      <c r="AD196" s="166" t="s">
        <v>1256</v>
      </c>
      <c r="AE196" s="166" t="s">
        <v>1257</v>
      </c>
      <c r="AF196" s="267">
        <v>44981</v>
      </c>
      <c r="AG196" s="132">
        <v>44980</v>
      </c>
      <c r="AH196" s="118" t="s">
        <v>691</v>
      </c>
      <c r="AI196" s="118" t="s">
        <v>692</v>
      </c>
      <c r="AJ196" s="145">
        <v>8</v>
      </c>
      <c r="AK196" s="146">
        <v>6</v>
      </c>
      <c r="AL196" s="146">
        <v>3</v>
      </c>
      <c r="AM196" s="146">
        <v>48</v>
      </c>
      <c r="AN196" s="147">
        <v>1</v>
      </c>
      <c r="AO196" s="147">
        <v>1</v>
      </c>
      <c r="AP196" s="116" t="s">
        <v>2498</v>
      </c>
      <c r="AQ196" s="147" t="s">
        <v>1236</v>
      </c>
      <c r="AR196" s="147">
        <v>3</v>
      </c>
      <c r="AS196" s="149"/>
      <c r="AT196" s="122"/>
      <c r="AU196" s="142"/>
      <c r="AV196" s="149"/>
      <c r="AW196" s="150"/>
      <c r="AX196" s="149"/>
      <c r="AY196" s="149"/>
      <c r="AZ196" s="149"/>
      <c r="BA196" s="149"/>
      <c r="BB196" s="149"/>
      <c r="BC196" s="149"/>
      <c r="BD196" s="150"/>
      <c r="BE196" s="150" t="s">
        <v>1247</v>
      </c>
      <c r="BF196" s="150">
        <v>1</v>
      </c>
      <c r="BG196" s="151"/>
      <c r="BH196" s="151" t="s">
        <v>1964</v>
      </c>
      <c r="BI196" s="151"/>
      <c r="BJ196" s="152"/>
      <c r="BK196" s="152"/>
      <c r="BL196" s="153"/>
      <c r="BM196" s="154"/>
      <c r="BN196" s="111" t="s">
        <v>2494</v>
      </c>
      <c r="BO196" s="311" t="s">
        <v>2494</v>
      </c>
      <c r="BP196" s="196"/>
      <c r="BQ196" s="269" t="s">
        <v>1215</v>
      </c>
      <c r="BR196" s="116" t="s">
        <v>705</v>
      </c>
      <c r="BS196" s="132">
        <v>44980</v>
      </c>
      <c r="BT196" s="133">
        <v>100</v>
      </c>
      <c r="BU196" s="132">
        <v>44980</v>
      </c>
      <c r="BV196" s="132"/>
      <c r="BW196" s="132"/>
      <c r="BX196" s="134"/>
      <c r="BY196" s="134"/>
      <c r="BZ196" s="134"/>
      <c r="CA196" s="132"/>
      <c r="CB196" s="135"/>
      <c r="CC196" s="132"/>
      <c r="CD196" s="132" t="s">
        <v>1248</v>
      </c>
      <c r="CE196" s="270" t="s">
        <v>1287</v>
      </c>
      <c r="CF196" s="270"/>
      <c r="CG196" s="270"/>
      <c r="CH196" s="135"/>
      <c r="CI196" s="129"/>
      <c r="CJ196" s="117">
        <v>45014</v>
      </c>
      <c r="CK196" s="117">
        <v>45014</v>
      </c>
      <c r="CL196" s="132"/>
      <c r="CM196" s="117">
        <v>45014</v>
      </c>
      <c r="CN196" s="133">
        <v>100</v>
      </c>
      <c r="CO196" s="117">
        <v>45014</v>
      </c>
      <c r="CP196" s="240"/>
      <c r="CQ196" s="132">
        <v>45014</v>
      </c>
      <c r="CR196" s="132">
        <v>45014</v>
      </c>
      <c r="CS196" s="240"/>
      <c r="CT196" s="117">
        <v>45014</v>
      </c>
      <c r="CU196" s="133">
        <v>100</v>
      </c>
      <c r="CV196" s="117">
        <v>45014</v>
      </c>
      <c r="CW196" s="129"/>
      <c r="CX196" s="149"/>
      <c r="CY196" s="149"/>
      <c r="CZ196" s="117">
        <v>45014</v>
      </c>
      <c r="DA196" s="117">
        <v>45014</v>
      </c>
      <c r="DB196" s="117"/>
      <c r="DC196" s="117">
        <v>45015</v>
      </c>
      <c r="DD196" s="133">
        <v>100</v>
      </c>
      <c r="DE196" s="117">
        <v>45015</v>
      </c>
      <c r="DF196" s="138"/>
      <c r="DG196" s="138">
        <v>45012</v>
      </c>
      <c r="DH196" s="139" t="s">
        <v>4383</v>
      </c>
      <c r="DI196" s="117">
        <v>45037</v>
      </c>
      <c r="DJ196" s="117">
        <v>45037</v>
      </c>
      <c r="DK196" s="117">
        <v>45037</v>
      </c>
      <c r="DL196" s="117">
        <v>45037</v>
      </c>
      <c r="DM196" s="240"/>
      <c r="DN196" s="240"/>
      <c r="DO196" s="240"/>
      <c r="DP196" s="240"/>
      <c r="DQ196" s="271"/>
      <c r="DR196" s="240"/>
      <c r="DS196" s="240"/>
      <c r="DT196" s="117">
        <v>45058</v>
      </c>
      <c r="DU196" s="117"/>
      <c r="DV196" s="117"/>
      <c r="DW196" s="117"/>
      <c r="DX196" s="133"/>
      <c r="DY196" s="117"/>
      <c r="DZ196" s="240"/>
      <c r="EA196" s="117">
        <v>45042</v>
      </c>
      <c r="EB196" s="117">
        <v>45042</v>
      </c>
      <c r="EC196" s="240"/>
      <c r="ED196" s="117">
        <v>45042</v>
      </c>
      <c r="EE196" s="116">
        <v>100</v>
      </c>
      <c r="EF196" s="117">
        <v>45042</v>
      </c>
      <c r="EG196" s="240" t="s">
        <v>4522</v>
      </c>
      <c r="EH196" s="117">
        <v>45051</v>
      </c>
      <c r="EI196" s="117">
        <v>45051</v>
      </c>
      <c r="EJ196" s="117"/>
      <c r="EK196" s="117">
        <v>45051</v>
      </c>
      <c r="EL196" s="133">
        <v>100</v>
      </c>
      <c r="EM196" s="117">
        <v>45051</v>
      </c>
      <c r="EN196" s="122" t="s">
        <v>4529</v>
      </c>
      <c r="EO196" s="141"/>
      <c r="EP196" s="141"/>
      <c r="EQ196" s="141"/>
      <c r="ER196" s="141"/>
      <c r="ES196" s="141"/>
      <c r="ET196" s="141"/>
      <c r="EU196" s="141"/>
      <c r="EV196" s="240"/>
      <c r="EW196" s="240"/>
      <c r="EX196" s="240"/>
      <c r="EY196" s="240"/>
      <c r="EZ196" s="240"/>
      <c r="FA196" s="240"/>
      <c r="FB196" s="240"/>
      <c r="FC196" s="117">
        <v>45054</v>
      </c>
      <c r="FD196" s="117"/>
      <c r="FE196" s="117"/>
      <c r="FF196" s="117"/>
      <c r="FG196" s="133"/>
      <c r="FH196" s="133"/>
      <c r="FI196" s="117"/>
      <c r="FJ196" s="142"/>
      <c r="FK196" s="142"/>
      <c r="FL196" s="143">
        <v>243341</v>
      </c>
      <c r="FM196" s="143">
        <v>243341</v>
      </c>
      <c r="FN196" s="139" t="s">
        <v>708</v>
      </c>
      <c r="FO196" s="142"/>
      <c r="FP196" s="142"/>
      <c r="FQ196" s="143">
        <v>243341</v>
      </c>
      <c r="FR196" s="143">
        <v>243341</v>
      </c>
      <c r="FS196" s="139" t="s">
        <v>708</v>
      </c>
    </row>
    <row r="197" spans="1:175" ht="20.100000000000001" customHeight="1" x14ac:dyDescent="0.5">
      <c r="A197" s="109">
        <v>196</v>
      </c>
      <c r="B197" s="109" t="s">
        <v>674</v>
      </c>
      <c r="C197" s="109">
        <v>196</v>
      </c>
      <c r="D197" s="110" t="s">
        <v>675</v>
      </c>
      <c r="E197" s="110" t="s">
        <v>676</v>
      </c>
      <c r="F197" s="110" t="s">
        <v>1202</v>
      </c>
      <c r="G197" s="111" t="s">
        <v>294</v>
      </c>
      <c r="H197" s="110" t="s">
        <v>2478</v>
      </c>
      <c r="I197" s="110" t="s">
        <v>2478</v>
      </c>
      <c r="J197" s="110"/>
      <c r="K197" s="344" t="s">
        <v>4530</v>
      </c>
      <c r="L197" s="111" t="s">
        <v>2493</v>
      </c>
      <c r="M197" s="111"/>
      <c r="N197" s="111" t="s">
        <v>1207</v>
      </c>
      <c r="O197" s="112" t="s">
        <v>2499</v>
      </c>
      <c r="P197" s="113">
        <v>12.979646972244501</v>
      </c>
      <c r="Q197" s="113">
        <v>101.211972266175</v>
      </c>
      <c r="R197" s="114" t="s">
        <v>2500</v>
      </c>
      <c r="S197" s="114" t="s">
        <v>2501</v>
      </c>
      <c r="T197" s="115"/>
      <c r="U197" s="115"/>
      <c r="V197" s="115"/>
      <c r="W197" s="115" t="s">
        <v>2502</v>
      </c>
      <c r="X197" s="115"/>
      <c r="Y197" s="115"/>
      <c r="Z197" s="181"/>
      <c r="AA197" s="181"/>
      <c r="AB197" s="115"/>
      <c r="AC197" s="115"/>
      <c r="AD197" s="166" t="s">
        <v>1256</v>
      </c>
      <c r="AE197" s="166" t="s">
        <v>1257</v>
      </c>
      <c r="AF197" s="267">
        <v>44981</v>
      </c>
      <c r="AG197" s="267">
        <v>44981</v>
      </c>
      <c r="AH197" s="118" t="s">
        <v>691</v>
      </c>
      <c r="AI197" s="118" t="s">
        <v>692</v>
      </c>
      <c r="AJ197" s="145"/>
      <c r="AK197" s="146"/>
      <c r="AL197" s="146"/>
      <c r="AM197" s="146"/>
      <c r="AN197" s="147"/>
      <c r="AO197" s="147"/>
      <c r="AP197" s="116"/>
      <c r="AQ197" s="147"/>
      <c r="AR197" s="147"/>
      <c r="AS197" s="149"/>
      <c r="AT197" s="122"/>
      <c r="AU197" s="142"/>
      <c r="AV197" s="149"/>
      <c r="AW197" s="150"/>
      <c r="AX197" s="149"/>
      <c r="AY197" s="149"/>
      <c r="AZ197" s="149"/>
      <c r="BA197" s="149"/>
      <c r="BB197" s="149"/>
      <c r="BC197" s="149"/>
      <c r="BD197" s="150"/>
      <c r="BE197" s="150" t="s">
        <v>1247</v>
      </c>
      <c r="BF197" s="150">
        <v>1</v>
      </c>
      <c r="BG197" s="151"/>
      <c r="BH197" s="151" t="s">
        <v>1964</v>
      </c>
      <c r="BI197" s="151"/>
      <c r="BJ197" s="152"/>
      <c r="BK197" s="152"/>
      <c r="BL197" s="153"/>
      <c r="BM197" s="154"/>
      <c r="BN197" s="111" t="s">
        <v>2499</v>
      </c>
      <c r="BO197" s="311" t="s">
        <v>2499</v>
      </c>
      <c r="BP197" s="196"/>
      <c r="BQ197" s="269" t="s">
        <v>1215</v>
      </c>
      <c r="BR197" s="269" t="s">
        <v>705</v>
      </c>
      <c r="BS197" s="267">
        <v>44981</v>
      </c>
      <c r="BT197" s="133">
        <v>100</v>
      </c>
      <c r="BU197" s="132">
        <v>44981</v>
      </c>
      <c r="BV197" s="132"/>
      <c r="BW197" s="132"/>
      <c r="BX197" s="134"/>
      <c r="BY197" s="134"/>
      <c r="BZ197" s="134"/>
      <c r="CA197" s="132"/>
      <c r="CB197" s="135"/>
      <c r="CC197" s="132"/>
      <c r="CD197" s="132" t="s">
        <v>1248</v>
      </c>
      <c r="CE197" s="270" t="s">
        <v>1287</v>
      </c>
      <c r="CF197" s="270"/>
      <c r="CG197" s="270"/>
      <c r="CH197" s="135"/>
      <c r="CI197" s="129"/>
      <c r="CJ197" s="117">
        <v>45015</v>
      </c>
      <c r="CK197" s="132">
        <v>45015</v>
      </c>
      <c r="CL197" s="132"/>
      <c r="CM197" s="132">
        <v>45015</v>
      </c>
      <c r="CN197" s="133">
        <v>100</v>
      </c>
      <c r="CO197" s="117">
        <v>45015</v>
      </c>
      <c r="CP197" s="240"/>
      <c r="CQ197" s="117">
        <v>45015</v>
      </c>
      <c r="CR197" s="117">
        <v>45015</v>
      </c>
      <c r="CS197" s="240"/>
      <c r="CT197" s="117">
        <v>45015</v>
      </c>
      <c r="CU197" s="133">
        <v>100</v>
      </c>
      <c r="CV197" s="117">
        <v>45015</v>
      </c>
      <c r="CW197" s="129"/>
      <c r="CX197" s="149"/>
      <c r="CY197" s="149"/>
      <c r="CZ197" s="117">
        <v>45015</v>
      </c>
      <c r="DA197" s="117">
        <v>45015</v>
      </c>
      <c r="DB197" s="117"/>
      <c r="DC197" s="117">
        <v>45015</v>
      </c>
      <c r="DD197" s="133">
        <v>100</v>
      </c>
      <c r="DE197" s="117">
        <v>45015</v>
      </c>
      <c r="DF197" s="138"/>
      <c r="DG197" s="138">
        <v>45012</v>
      </c>
      <c r="DH197" s="139" t="s">
        <v>4383</v>
      </c>
      <c r="DI197" s="117">
        <v>45041</v>
      </c>
      <c r="DJ197" s="117">
        <v>45041</v>
      </c>
      <c r="DK197" s="117">
        <v>45041</v>
      </c>
      <c r="DL197" s="117">
        <v>45041</v>
      </c>
      <c r="DM197" s="240"/>
      <c r="DN197" s="240"/>
      <c r="DO197" s="240"/>
      <c r="DP197" s="240"/>
      <c r="DQ197" s="271"/>
      <c r="DR197" s="240"/>
      <c r="DS197" s="240"/>
      <c r="DT197" s="117">
        <v>45058</v>
      </c>
      <c r="DU197" s="117"/>
      <c r="DV197" s="117"/>
      <c r="DW197" s="117"/>
      <c r="DX197" s="133"/>
      <c r="DY197" s="117"/>
      <c r="DZ197" s="240"/>
      <c r="EA197" s="117">
        <v>45042</v>
      </c>
      <c r="EB197" s="117">
        <v>45042</v>
      </c>
      <c r="EC197" s="240"/>
      <c r="ED197" s="117">
        <v>45042</v>
      </c>
      <c r="EE197" s="116">
        <v>100</v>
      </c>
      <c r="EF197" s="117">
        <v>45042</v>
      </c>
      <c r="EG197" s="240" t="s">
        <v>4522</v>
      </c>
      <c r="EH197" s="117">
        <v>45051</v>
      </c>
      <c r="EI197" s="117">
        <v>45051</v>
      </c>
      <c r="EJ197" s="117"/>
      <c r="EK197" s="117">
        <v>45051</v>
      </c>
      <c r="EL197" s="133">
        <v>100</v>
      </c>
      <c r="EM197" s="117">
        <v>45051</v>
      </c>
      <c r="EN197" s="122" t="s">
        <v>4529</v>
      </c>
      <c r="EO197" s="141"/>
      <c r="EP197" s="141"/>
      <c r="EQ197" s="141"/>
      <c r="ER197" s="141"/>
      <c r="ES197" s="141"/>
      <c r="ET197" s="141"/>
      <c r="EU197" s="141"/>
      <c r="EV197" s="240"/>
      <c r="EW197" s="240"/>
      <c r="EX197" s="240"/>
      <c r="EY197" s="240"/>
      <c r="EZ197" s="240"/>
      <c r="FA197" s="240"/>
      <c r="FB197" s="240"/>
      <c r="FC197" s="117">
        <v>45054</v>
      </c>
      <c r="FD197" s="117"/>
      <c r="FE197" s="117"/>
      <c r="FF197" s="117"/>
      <c r="FG197" s="133"/>
      <c r="FH197" s="133"/>
      <c r="FI197" s="117"/>
      <c r="FJ197" s="142"/>
      <c r="FK197" s="142"/>
      <c r="FL197" s="143">
        <v>243347</v>
      </c>
      <c r="FM197" s="143">
        <v>243347</v>
      </c>
      <c r="FN197" s="139" t="s">
        <v>708</v>
      </c>
      <c r="FO197" s="142"/>
      <c r="FP197" s="142"/>
      <c r="FQ197" s="143">
        <v>243347</v>
      </c>
      <c r="FR197" s="143">
        <v>243347</v>
      </c>
      <c r="FS197" s="139" t="s">
        <v>708</v>
      </c>
    </row>
    <row r="198" spans="1:175" ht="20.100000000000001" customHeight="1" x14ac:dyDescent="0.5">
      <c r="A198" s="109">
        <v>197</v>
      </c>
      <c r="B198" s="109" t="s">
        <v>674</v>
      </c>
      <c r="C198" s="109">
        <v>197</v>
      </c>
      <c r="D198" s="110" t="s">
        <v>675</v>
      </c>
      <c r="E198" s="110" t="s">
        <v>676</v>
      </c>
      <c r="F198" s="110" t="s">
        <v>1202</v>
      </c>
      <c r="G198" s="111" t="s">
        <v>294</v>
      </c>
      <c r="H198" s="110" t="s">
        <v>2503</v>
      </c>
      <c r="I198" s="110" t="s">
        <v>2504</v>
      </c>
      <c r="J198" s="110"/>
      <c r="K198" s="111" t="s">
        <v>2505</v>
      </c>
      <c r="L198" s="111" t="s">
        <v>2493</v>
      </c>
      <c r="M198" s="111"/>
      <c r="N198" s="111" t="s">
        <v>1207</v>
      </c>
      <c r="O198" s="112" t="s">
        <v>2506</v>
      </c>
      <c r="P198" s="113">
        <v>12.8556142063434</v>
      </c>
      <c r="Q198" s="113">
        <v>101.30039690850199</v>
      </c>
      <c r="R198" s="114" t="s">
        <v>2507</v>
      </c>
      <c r="S198" s="114" t="s">
        <v>2508</v>
      </c>
      <c r="T198" s="115"/>
      <c r="U198" s="115"/>
      <c r="V198" s="115"/>
      <c r="W198" s="115" t="s">
        <v>2509</v>
      </c>
      <c r="X198" s="115"/>
      <c r="Y198" s="115"/>
      <c r="Z198" s="181"/>
      <c r="AA198" s="181"/>
      <c r="AB198" s="115"/>
      <c r="AC198" s="115"/>
      <c r="AD198" s="166" t="s">
        <v>1256</v>
      </c>
      <c r="AE198" s="166" t="s">
        <v>1257</v>
      </c>
      <c r="AF198" s="267">
        <v>44981</v>
      </c>
      <c r="AG198" s="203">
        <v>44981</v>
      </c>
      <c r="AH198" s="118" t="s">
        <v>691</v>
      </c>
      <c r="AI198" s="118" t="s">
        <v>692</v>
      </c>
      <c r="AJ198" s="145"/>
      <c r="AK198" s="146"/>
      <c r="AL198" s="146"/>
      <c r="AM198" s="146"/>
      <c r="AN198" s="147"/>
      <c r="AO198" s="147"/>
      <c r="AP198" s="116"/>
      <c r="AQ198" s="147"/>
      <c r="AR198" s="147"/>
      <c r="AS198" s="149"/>
      <c r="AT198" s="122"/>
      <c r="AU198" s="142"/>
      <c r="AV198" s="149"/>
      <c r="AW198" s="150"/>
      <c r="AX198" s="149"/>
      <c r="AY198" s="149"/>
      <c r="AZ198" s="149"/>
      <c r="BA198" s="149"/>
      <c r="BB198" s="149"/>
      <c r="BC198" s="149"/>
      <c r="BD198" s="150" t="s">
        <v>698</v>
      </c>
      <c r="BE198" s="150"/>
      <c r="BF198" s="150"/>
      <c r="BG198" s="151" t="s">
        <v>699</v>
      </c>
      <c r="BH198" s="151" t="s">
        <v>1964</v>
      </c>
      <c r="BI198" s="151" t="s">
        <v>701</v>
      </c>
      <c r="BJ198" s="152"/>
      <c r="BK198" s="152"/>
      <c r="BL198" s="153"/>
      <c r="BM198" s="154"/>
      <c r="BN198" s="111" t="s">
        <v>2506</v>
      </c>
      <c r="BO198" s="311" t="s">
        <v>2506</v>
      </c>
      <c r="BP198" s="196"/>
      <c r="BQ198" s="269" t="s">
        <v>1215</v>
      </c>
      <c r="BR198" s="269" t="s">
        <v>705</v>
      </c>
      <c r="BS198" s="203">
        <v>44981</v>
      </c>
      <c r="BT198" s="133">
        <v>100</v>
      </c>
      <c r="BU198" s="132">
        <v>44981</v>
      </c>
      <c r="BV198" s="132"/>
      <c r="BW198" s="132"/>
      <c r="BX198" s="134"/>
      <c r="BY198" s="134"/>
      <c r="BZ198" s="134"/>
      <c r="CA198" s="132"/>
      <c r="CB198" s="135"/>
      <c r="CC198" s="132"/>
      <c r="CD198" s="132"/>
      <c r="CE198" s="136"/>
      <c r="CF198" s="136"/>
      <c r="CG198" s="136"/>
      <c r="CH198" s="135"/>
      <c r="CI198" s="129"/>
      <c r="CJ198" s="132">
        <v>44995</v>
      </c>
      <c r="CK198" s="132">
        <v>44998</v>
      </c>
      <c r="CL198" s="132"/>
      <c r="CM198" s="132">
        <v>44998</v>
      </c>
      <c r="CN198" s="133">
        <v>100</v>
      </c>
      <c r="CO198" s="132">
        <v>44998</v>
      </c>
      <c r="CP198" s="240"/>
      <c r="CQ198" s="132">
        <v>44998</v>
      </c>
      <c r="CR198" s="132">
        <v>44998</v>
      </c>
      <c r="CS198" s="240"/>
      <c r="CT198" s="132">
        <v>44998</v>
      </c>
      <c r="CU198" s="133">
        <v>100</v>
      </c>
      <c r="CV198" s="132">
        <v>44998</v>
      </c>
      <c r="CW198" s="116"/>
      <c r="CX198" s="149"/>
      <c r="CY198" s="149"/>
      <c r="CZ198" s="117">
        <v>45006</v>
      </c>
      <c r="DA198" s="117">
        <v>45006</v>
      </c>
      <c r="DB198" s="117"/>
      <c r="DC198" s="117">
        <v>45006</v>
      </c>
      <c r="DD198" s="133">
        <v>100</v>
      </c>
      <c r="DE198" s="117">
        <v>45006</v>
      </c>
      <c r="DF198" s="138"/>
      <c r="DG198" s="138">
        <v>45007</v>
      </c>
      <c r="DH198" s="139" t="s">
        <v>4446</v>
      </c>
      <c r="DI198" s="117">
        <v>45027</v>
      </c>
      <c r="DJ198" s="117">
        <v>45027</v>
      </c>
      <c r="DK198" s="117">
        <v>45027</v>
      </c>
      <c r="DL198" s="117">
        <v>45027</v>
      </c>
      <c r="DM198" s="240"/>
      <c r="DN198" s="240"/>
      <c r="DO198" s="240"/>
      <c r="DP198" s="240"/>
      <c r="DQ198" s="271"/>
      <c r="DR198" s="240"/>
      <c r="DS198" s="240"/>
      <c r="DT198" s="117">
        <v>45057</v>
      </c>
      <c r="DU198" s="117"/>
      <c r="DV198" s="117"/>
      <c r="DW198" s="117"/>
      <c r="DX198" s="133"/>
      <c r="DY198" s="117"/>
      <c r="DZ198" s="240"/>
      <c r="EA198" s="117">
        <v>45039</v>
      </c>
      <c r="EB198" s="117">
        <v>45039</v>
      </c>
      <c r="EC198" s="240"/>
      <c r="ED198" s="117">
        <v>45039</v>
      </c>
      <c r="EE198" s="116">
        <v>100</v>
      </c>
      <c r="EF198" s="117">
        <v>45039</v>
      </c>
      <c r="EG198" s="117" t="s">
        <v>2510</v>
      </c>
      <c r="EH198" s="117">
        <v>45039</v>
      </c>
      <c r="EI198" s="117">
        <v>45039</v>
      </c>
      <c r="EJ198" s="117">
        <v>45039</v>
      </c>
      <c r="EK198" s="117">
        <v>45040</v>
      </c>
      <c r="EL198" s="116">
        <v>60</v>
      </c>
      <c r="EM198" s="117"/>
      <c r="EN198" s="122" t="s">
        <v>2510</v>
      </c>
      <c r="EO198" s="141"/>
      <c r="EP198" s="141"/>
      <c r="EQ198" s="141"/>
      <c r="ER198" s="141"/>
      <c r="ES198" s="141"/>
      <c r="ET198" s="141"/>
      <c r="EU198" s="141"/>
      <c r="EV198" s="240"/>
      <c r="EW198" s="240"/>
      <c r="EX198" s="240"/>
      <c r="EY198" s="240"/>
      <c r="EZ198" s="240"/>
      <c r="FA198" s="240"/>
      <c r="FB198" s="240"/>
      <c r="FC198" s="117">
        <v>45056</v>
      </c>
      <c r="FD198" s="117"/>
      <c r="FE198" s="117"/>
      <c r="FF198" s="117"/>
      <c r="FG198" s="133"/>
      <c r="FH198" s="133"/>
      <c r="FI198" s="117"/>
      <c r="FJ198" s="142"/>
      <c r="FK198" s="142"/>
      <c r="FL198" s="143">
        <v>243350</v>
      </c>
      <c r="FM198" s="143">
        <v>243350</v>
      </c>
      <c r="FN198" s="139" t="s">
        <v>708</v>
      </c>
      <c r="FO198" s="142"/>
      <c r="FP198" s="142"/>
      <c r="FQ198" s="143">
        <v>243350</v>
      </c>
      <c r="FR198" s="143">
        <v>243350</v>
      </c>
      <c r="FS198" s="139" t="s">
        <v>708</v>
      </c>
    </row>
    <row r="199" spans="1:175" ht="20.100000000000001" customHeight="1" x14ac:dyDescent="0.5">
      <c r="A199" s="109">
        <v>198</v>
      </c>
      <c r="B199" s="109" t="s">
        <v>674</v>
      </c>
      <c r="C199" s="109">
        <v>198</v>
      </c>
      <c r="D199" s="110" t="s">
        <v>675</v>
      </c>
      <c r="E199" s="110" t="s">
        <v>676</v>
      </c>
      <c r="F199" s="110" t="s">
        <v>1202</v>
      </c>
      <c r="G199" s="111" t="s">
        <v>294</v>
      </c>
      <c r="H199" s="110" t="s">
        <v>2511</v>
      </c>
      <c r="I199" s="110" t="s">
        <v>2512</v>
      </c>
      <c r="J199" s="110"/>
      <c r="K199" s="111" t="s">
        <v>2513</v>
      </c>
      <c r="L199" s="111" t="s">
        <v>2493</v>
      </c>
      <c r="M199" s="111"/>
      <c r="N199" s="111" t="s">
        <v>1207</v>
      </c>
      <c r="O199" s="112" t="s">
        <v>2514</v>
      </c>
      <c r="P199" s="113">
        <v>12.714769110761701</v>
      </c>
      <c r="Q199" s="113">
        <v>101.032888193158</v>
      </c>
      <c r="R199" s="114" t="s">
        <v>2515</v>
      </c>
      <c r="S199" s="114" t="s">
        <v>933</v>
      </c>
      <c r="T199" s="115"/>
      <c r="U199" s="115"/>
      <c r="V199" s="115"/>
      <c r="W199" s="115" t="s">
        <v>2516</v>
      </c>
      <c r="X199" s="115"/>
      <c r="Y199" s="115"/>
      <c r="Z199" s="181"/>
      <c r="AA199" s="181"/>
      <c r="AB199" s="115"/>
      <c r="AC199" s="115"/>
      <c r="AD199" s="166" t="s">
        <v>1423</v>
      </c>
      <c r="AE199" s="166" t="s">
        <v>1424</v>
      </c>
      <c r="AF199" s="267">
        <v>44981</v>
      </c>
      <c r="AG199" s="273">
        <v>44985</v>
      </c>
      <c r="AH199" s="118" t="s">
        <v>691</v>
      </c>
      <c r="AI199" s="118" t="s">
        <v>692</v>
      </c>
      <c r="AJ199" s="145"/>
      <c r="AK199" s="146"/>
      <c r="AL199" s="146"/>
      <c r="AM199" s="146"/>
      <c r="AN199" s="147"/>
      <c r="AO199" s="147"/>
      <c r="AP199" s="116"/>
      <c r="AQ199" s="147"/>
      <c r="AR199" s="147"/>
      <c r="AS199" s="149"/>
      <c r="AT199" s="122"/>
      <c r="AU199" s="142"/>
      <c r="AV199" s="149"/>
      <c r="AW199" s="150"/>
      <c r="AX199" s="149"/>
      <c r="AY199" s="149"/>
      <c r="AZ199" s="149"/>
      <c r="BA199" s="149"/>
      <c r="BB199" s="149"/>
      <c r="BC199" s="149"/>
      <c r="BD199" s="150" t="s">
        <v>698</v>
      </c>
      <c r="BE199" s="150"/>
      <c r="BF199" s="150"/>
      <c r="BG199" s="151" t="s">
        <v>699</v>
      </c>
      <c r="BH199" s="151" t="s">
        <v>1964</v>
      </c>
      <c r="BI199" s="151" t="s">
        <v>701</v>
      </c>
      <c r="BJ199" s="152"/>
      <c r="BK199" s="152"/>
      <c r="BL199" s="153"/>
      <c r="BM199" s="154"/>
      <c r="BN199" s="111" t="s">
        <v>2514</v>
      </c>
      <c r="BO199" s="311" t="s">
        <v>2514</v>
      </c>
      <c r="BP199" s="196"/>
      <c r="BQ199" s="269" t="s">
        <v>1215</v>
      </c>
      <c r="BR199" s="269" t="s">
        <v>705</v>
      </c>
      <c r="BS199" s="273">
        <v>44985</v>
      </c>
      <c r="BT199" s="133">
        <v>100</v>
      </c>
      <c r="BU199" s="132">
        <v>44985</v>
      </c>
      <c r="BV199" s="132"/>
      <c r="BW199" s="132"/>
      <c r="BX199" s="134"/>
      <c r="BY199" s="134"/>
      <c r="BZ199" s="134"/>
      <c r="CA199" s="132"/>
      <c r="CB199" s="135"/>
      <c r="CC199" s="132"/>
      <c r="CD199" s="132"/>
      <c r="CE199" s="136"/>
      <c r="CF199" s="136"/>
      <c r="CG199" s="136"/>
      <c r="CH199" s="135"/>
      <c r="CI199" s="129"/>
      <c r="CJ199" s="132">
        <v>44996</v>
      </c>
      <c r="CK199" s="132">
        <v>44996</v>
      </c>
      <c r="CL199" s="132"/>
      <c r="CM199" s="132">
        <v>44996</v>
      </c>
      <c r="CN199" s="133">
        <v>100</v>
      </c>
      <c r="CO199" s="132">
        <v>44996</v>
      </c>
      <c r="CP199" s="240"/>
      <c r="CQ199" s="132">
        <v>44996</v>
      </c>
      <c r="CR199" s="132">
        <v>44996</v>
      </c>
      <c r="CS199" s="240"/>
      <c r="CT199" s="132">
        <v>44996</v>
      </c>
      <c r="CU199" s="133">
        <v>100</v>
      </c>
      <c r="CV199" s="117">
        <v>44996</v>
      </c>
      <c r="CW199" s="116" t="s">
        <v>2517</v>
      </c>
      <c r="CX199" s="149"/>
      <c r="CY199" s="149"/>
      <c r="CZ199" s="117">
        <v>45006</v>
      </c>
      <c r="DA199" s="117">
        <v>45006</v>
      </c>
      <c r="DB199" s="117"/>
      <c r="DC199" s="117">
        <v>45006</v>
      </c>
      <c r="DD199" s="133">
        <v>100</v>
      </c>
      <c r="DE199" s="117">
        <v>45006</v>
      </c>
      <c r="DF199" s="138"/>
      <c r="DG199" s="138">
        <v>45007</v>
      </c>
      <c r="DH199" s="139" t="s">
        <v>4446</v>
      </c>
      <c r="DI199" s="117">
        <v>45034</v>
      </c>
      <c r="DJ199" s="117">
        <v>45034</v>
      </c>
      <c r="DK199" s="117">
        <v>45034</v>
      </c>
      <c r="DL199" s="117">
        <v>45034</v>
      </c>
      <c r="DM199" s="240"/>
      <c r="DN199" s="240"/>
      <c r="DO199" s="240"/>
      <c r="DP199" s="240"/>
      <c r="DQ199" s="271"/>
      <c r="DR199" s="240"/>
      <c r="DS199" s="240"/>
      <c r="DT199" s="117">
        <v>45056</v>
      </c>
      <c r="DU199" s="117"/>
      <c r="DV199" s="117"/>
      <c r="DW199" s="117"/>
      <c r="DX199" s="133"/>
      <c r="DY199" s="117"/>
      <c r="DZ199" s="240"/>
      <c r="EA199" s="117">
        <v>45039</v>
      </c>
      <c r="EB199" s="117">
        <v>45039</v>
      </c>
      <c r="EC199" s="240"/>
      <c r="ED199" s="117">
        <v>45039</v>
      </c>
      <c r="EE199" s="116">
        <v>100</v>
      </c>
      <c r="EF199" s="117">
        <v>45039</v>
      </c>
      <c r="EG199" s="117" t="s">
        <v>1044</v>
      </c>
      <c r="EH199" s="117">
        <v>45039</v>
      </c>
      <c r="EI199" s="117">
        <v>45039</v>
      </c>
      <c r="EJ199" s="117"/>
      <c r="EK199" s="117">
        <v>45039</v>
      </c>
      <c r="EL199" s="116">
        <v>100</v>
      </c>
      <c r="EM199" s="117">
        <v>45039</v>
      </c>
      <c r="EN199" s="122" t="s">
        <v>1044</v>
      </c>
      <c r="EO199" s="141"/>
      <c r="EP199" s="141"/>
      <c r="EQ199" s="141"/>
      <c r="ER199" s="141"/>
      <c r="ES199" s="141"/>
      <c r="ET199" s="141"/>
      <c r="EU199" s="141"/>
      <c r="EV199" s="240"/>
      <c r="EW199" s="240"/>
      <c r="EX199" s="240"/>
      <c r="EY199" s="240"/>
      <c r="EZ199" s="240"/>
      <c r="FA199" s="240"/>
      <c r="FB199" s="240"/>
      <c r="FC199" s="117">
        <v>45055</v>
      </c>
      <c r="FD199" s="117"/>
      <c r="FE199" s="117"/>
      <c r="FF199" s="117"/>
      <c r="FG199" s="133"/>
      <c r="FH199" s="133"/>
      <c r="FI199" s="117"/>
      <c r="FJ199" s="142"/>
      <c r="FK199" s="142"/>
      <c r="FL199" s="143">
        <v>243341</v>
      </c>
      <c r="FM199" s="143">
        <v>243341</v>
      </c>
      <c r="FN199" s="139" t="s">
        <v>708</v>
      </c>
      <c r="FO199" s="142"/>
      <c r="FP199" s="142"/>
      <c r="FQ199" s="143">
        <v>243341</v>
      </c>
      <c r="FR199" s="143">
        <v>243341</v>
      </c>
      <c r="FS199" s="139" t="s">
        <v>708</v>
      </c>
    </row>
    <row r="200" spans="1:175" ht="20.100000000000001" customHeight="1" x14ac:dyDescent="0.5">
      <c r="A200" s="109">
        <v>199</v>
      </c>
      <c r="B200" s="109" t="s">
        <v>674</v>
      </c>
      <c r="C200" s="109">
        <v>199</v>
      </c>
      <c r="D200" s="110" t="s">
        <v>675</v>
      </c>
      <c r="E200" s="110" t="s">
        <v>676</v>
      </c>
      <c r="F200" s="110" t="s">
        <v>1202</v>
      </c>
      <c r="G200" s="111" t="s">
        <v>294</v>
      </c>
      <c r="H200" s="110" t="s">
        <v>1203</v>
      </c>
      <c r="I200" s="110" t="s">
        <v>2518</v>
      </c>
      <c r="J200" s="110"/>
      <c r="K200" s="111" t="s">
        <v>2519</v>
      </c>
      <c r="L200" s="111" t="s">
        <v>2493</v>
      </c>
      <c r="M200" s="111"/>
      <c r="N200" s="111" t="s">
        <v>1207</v>
      </c>
      <c r="O200" s="112" t="s">
        <v>2520</v>
      </c>
      <c r="P200" s="113">
        <v>12.684763258340601</v>
      </c>
      <c r="Q200" s="113">
        <v>101.236687093157</v>
      </c>
      <c r="R200" s="114" t="s">
        <v>2521</v>
      </c>
      <c r="S200" s="114" t="s">
        <v>2522</v>
      </c>
      <c r="T200" s="115"/>
      <c r="U200" s="115"/>
      <c r="V200" s="115"/>
      <c r="W200" s="115" t="s">
        <v>2523</v>
      </c>
      <c r="X200" s="115"/>
      <c r="Y200" s="115"/>
      <c r="Z200" s="181"/>
      <c r="AA200" s="181"/>
      <c r="AB200" s="115"/>
      <c r="AC200" s="115"/>
      <c r="AD200" s="166" t="s">
        <v>1423</v>
      </c>
      <c r="AE200" s="166" t="s">
        <v>1424</v>
      </c>
      <c r="AF200" s="267">
        <v>44981</v>
      </c>
      <c r="AG200" s="273">
        <v>44985</v>
      </c>
      <c r="AH200" s="118" t="s">
        <v>691</v>
      </c>
      <c r="AI200" s="118" t="s">
        <v>692</v>
      </c>
      <c r="AJ200" s="145"/>
      <c r="AK200" s="146"/>
      <c r="AL200" s="146"/>
      <c r="AM200" s="146"/>
      <c r="AN200" s="147"/>
      <c r="AO200" s="147"/>
      <c r="AP200" s="116"/>
      <c r="AQ200" s="147"/>
      <c r="AR200" s="147"/>
      <c r="AS200" s="149"/>
      <c r="AT200" s="122"/>
      <c r="AU200" s="142"/>
      <c r="AV200" s="149"/>
      <c r="AW200" s="150"/>
      <c r="AX200" s="149"/>
      <c r="AY200" s="149"/>
      <c r="AZ200" s="149"/>
      <c r="BA200" s="149"/>
      <c r="BB200" s="149"/>
      <c r="BC200" s="149"/>
      <c r="BD200" s="150" t="s">
        <v>698</v>
      </c>
      <c r="BE200" s="150"/>
      <c r="BF200" s="150"/>
      <c r="BG200" s="151" t="s">
        <v>699</v>
      </c>
      <c r="BH200" s="151" t="s">
        <v>1964</v>
      </c>
      <c r="BI200" s="151" t="s">
        <v>701</v>
      </c>
      <c r="BJ200" s="152"/>
      <c r="BK200" s="152"/>
      <c r="BL200" s="153"/>
      <c r="BM200" s="154"/>
      <c r="BN200" s="111" t="s">
        <v>2520</v>
      </c>
      <c r="BO200" s="311" t="s">
        <v>2520</v>
      </c>
      <c r="BP200" s="196"/>
      <c r="BQ200" s="269" t="s">
        <v>1215</v>
      </c>
      <c r="BR200" s="269" t="s">
        <v>705</v>
      </c>
      <c r="BS200" s="273">
        <v>44985</v>
      </c>
      <c r="BT200" s="133">
        <v>100</v>
      </c>
      <c r="BU200" s="132">
        <v>44985</v>
      </c>
      <c r="BV200" s="132"/>
      <c r="BW200" s="132"/>
      <c r="BX200" s="134"/>
      <c r="BY200" s="134"/>
      <c r="BZ200" s="134"/>
      <c r="CA200" s="132"/>
      <c r="CB200" s="135"/>
      <c r="CC200" s="132"/>
      <c r="CD200" s="132"/>
      <c r="CE200" s="136"/>
      <c r="CF200" s="136"/>
      <c r="CG200" s="136"/>
      <c r="CH200" s="135"/>
      <c r="CI200" s="129"/>
      <c r="CJ200" s="132">
        <v>45018</v>
      </c>
      <c r="CK200" s="132">
        <v>45018</v>
      </c>
      <c r="CL200" s="132"/>
      <c r="CM200" s="132">
        <v>44988</v>
      </c>
      <c r="CN200" s="133">
        <v>100</v>
      </c>
      <c r="CO200" s="132">
        <v>45020</v>
      </c>
      <c r="CP200" s="240"/>
      <c r="CQ200" s="132">
        <v>45023</v>
      </c>
      <c r="CR200" s="132">
        <v>45020</v>
      </c>
      <c r="CS200" s="240"/>
      <c r="CT200" s="132">
        <v>45020</v>
      </c>
      <c r="CU200" s="133">
        <v>100</v>
      </c>
      <c r="CV200" s="132">
        <v>45020</v>
      </c>
      <c r="CW200" s="129" t="s">
        <v>2524</v>
      </c>
      <c r="CX200" s="149"/>
      <c r="CY200" s="149"/>
      <c r="CZ200" s="222">
        <v>45016</v>
      </c>
      <c r="DA200" s="117">
        <v>45020</v>
      </c>
      <c r="DB200" s="117"/>
      <c r="DC200" s="117">
        <v>45020</v>
      </c>
      <c r="DD200" s="133">
        <v>100</v>
      </c>
      <c r="DE200" s="117">
        <v>45020</v>
      </c>
      <c r="DF200" s="138"/>
      <c r="DG200" s="138">
        <v>45019</v>
      </c>
      <c r="DH200" s="139" t="s">
        <v>4413</v>
      </c>
      <c r="DI200" s="117">
        <v>45043</v>
      </c>
      <c r="DJ200" s="117">
        <v>45043</v>
      </c>
      <c r="DK200" s="117">
        <v>45043</v>
      </c>
      <c r="DL200" s="117">
        <v>45043</v>
      </c>
      <c r="DM200" s="240"/>
      <c r="DN200" s="240"/>
      <c r="DO200" s="240"/>
      <c r="DP200" s="240"/>
      <c r="DQ200" s="271"/>
      <c r="DR200" s="240"/>
      <c r="DS200" s="240"/>
      <c r="DT200" s="117">
        <v>45056</v>
      </c>
      <c r="DU200" s="117"/>
      <c r="DV200" s="117"/>
      <c r="DW200" s="117"/>
      <c r="DX200" s="133"/>
      <c r="DY200" s="117"/>
      <c r="DZ200" s="240"/>
      <c r="EA200" s="117">
        <v>45042</v>
      </c>
      <c r="EB200" s="117">
        <v>45042</v>
      </c>
      <c r="EC200" s="240"/>
      <c r="ED200" s="117">
        <v>45042</v>
      </c>
      <c r="EE200" s="116">
        <v>100</v>
      </c>
      <c r="EF200" s="117">
        <v>45042</v>
      </c>
      <c r="EG200" s="240" t="s">
        <v>4522</v>
      </c>
      <c r="EH200" s="117">
        <v>45051</v>
      </c>
      <c r="EI200" s="117">
        <v>45051</v>
      </c>
      <c r="EJ200" s="117"/>
      <c r="EK200" s="117">
        <v>45051</v>
      </c>
      <c r="EL200" s="133">
        <v>100</v>
      </c>
      <c r="EM200" s="117">
        <v>45051</v>
      </c>
      <c r="EN200" s="122" t="s">
        <v>4529</v>
      </c>
      <c r="EO200" s="141"/>
      <c r="EP200" s="141"/>
      <c r="EQ200" s="141"/>
      <c r="ER200" s="141"/>
      <c r="ES200" s="141"/>
      <c r="ET200" s="141"/>
      <c r="EU200" s="141"/>
      <c r="EV200" s="240"/>
      <c r="EW200" s="240"/>
      <c r="EX200" s="240"/>
      <c r="EY200" s="240"/>
      <c r="EZ200" s="240"/>
      <c r="FA200" s="240"/>
      <c r="FB200" s="240"/>
      <c r="FC200" s="117">
        <v>45055</v>
      </c>
      <c r="FD200" s="117"/>
      <c r="FE200" s="117"/>
      <c r="FF200" s="117"/>
      <c r="FG200" s="133"/>
      <c r="FH200" s="133"/>
      <c r="FI200" s="117"/>
      <c r="FJ200" s="142"/>
      <c r="FK200" s="142"/>
      <c r="FL200" s="143"/>
      <c r="FM200" s="143"/>
      <c r="FN200" s="139"/>
      <c r="FO200" s="142"/>
      <c r="FP200" s="142"/>
      <c r="FQ200" s="143"/>
      <c r="FR200" s="143"/>
      <c r="FS200" s="139"/>
    </row>
    <row r="201" spans="1:175" ht="20.100000000000001" customHeight="1" x14ac:dyDescent="0.5">
      <c r="A201" s="109">
        <v>200</v>
      </c>
      <c r="B201" s="109" t="s">
        <v>674</v>
      </c>
      <c r="C201" s="109">
        <v>200</v>
      </c>
      <c r="D201" s="110" t="s">
        <v>675</v>
      </c>
      <c r="E201" s="110" t="s">
        <v>676</v>
      </c>
      <c r="F201" s="110" t="s">
        <v>1202</v>
      </c>
      <c r="G201" s="111" t="s">
        <v>294</v>
      </c>
      <c r="H201" s="110" t="s">
        <v>2525</v>
      </c>
      <c r="I201" s="110" t="s">
        <v>2525</v>
      </c>
      <c r="J201" s="110"/>
      <c r="K201" s="111" t="s">
        <v>4531</v>
      </c>
      <c r="L201" s="111"/>
      <c r="M201" s="111"/>
      <c r="N201" s="111" t="s">
        <v>1207</v>
      </c>
      <c r="O201" s="112" t="s">
        <v>2526</v>
      </c>
      <c r="P201" s="113">
        <v>12.8679580620826</v>
      </c>
      <c r="Q201" s="113">
        <v>101.14213437731701</v>
      </c>
      <c r="R201" s="114" t="s">
        <v>2527</v>
      </c>
      <c r="S201" s="114" t="s">
        <v>2528</v>
      </c>
      <c r="T201" s="115"/>
      <c r="U201" s="115"/>
      <c r="V201" s="115"/>
      <c r="W201" s="115"/>
      <c r="X201" s="115"/>
      <c r="Y201" s="115"/>
      <c r="Z201" s="181"/>
      <c r="AA201" s="181"/>
      <c r="AB201" s="115"/>
      <c r="AC201" s="115"/>
      <c r="AD201" s="166" t="s">
        <v>1256</v>
      </c>
      <c r="AE201" s="166" t="s">
        <v>1257</v>
      </c>
      <c r="AF201" s="267">
        <v>44981</v>
      </c>
      <c r="AG201" s="203">
        <v>44981</v>
      </c>
      <c r="AH201" s="118" t="s">
        <v>691</v>
      </c>
      <c r="AI201" s="118" t="s">
        <v>692</v>
      </c>
      <c r="AJ201" s="145"/>
      <c r="AK201" s="146"/>
      <c r="AL201" s="146"/>
      <c r="AM201" s="146"/>
      <c r="AN201" s="147"/>
      <c r="AO201" s="147"/>
      <c r="AP201" s="116"/>
      <c r="AQ201" s="147"/>
      <c r="AR201" s="147"/>
      <c r="AS201" s="149"/>
      <c r="AT201" s="122"/>
      <c r="AU201" s="142"/>
      <c r="AV201" s="149"/>
      <c r="AW201" s="150"/>
      <c r="AX201" s="149"/>
      <c r="AY201" s="149"/>
      <c r="AZ201" s="149"/>
      <c r="BA201" s="149"/>
      <c r="BB201" s="149"/>
      <c r="BC201" s="149"/>
      <c r="BD201" s="150" t="s">
        <v>698</v>
      </c>
      <c r="BE201" s="150"/>
      <c r="BF201" s="150"/>
      <c r="BG201" s="151" t="s">
        <v>699</v>
      </c>
      <c r="BH201" s="151" t="s">
        <v>1964</v>
      </c>
      <c r="BI201" s="151" t="s">
        <v>701</v>
      </c>
      <c r="BJ201" s="152"/>
      <c r="BK201" s="152"/>
      <c r="BL201" s="153"/>
      <c r="BM201" s="154"/>
      <c r="BN201" s="111" t="s">
        <v>2526</v>
      </c>
      <c r="BO201" s="311" t="s">
        <v>2526</v>
      </c>
      <c r="BP201" s="196"/>
      <c r="BQ201" s="269" t="s">
        <v>1215</v>
      </c>
      <c r="BR201" s="269" t="s">
        <v>705</v>
      </c>
      <c r="BS201" s="203">
        <v>44981</v>
      </c>
      <c r="BT201" s="133">
        <v>100</v>
      </c>
      <c r="BU201" s="132">
        <v>44981</v>
      </c>
      <c r="BV201" s="132"/>
      <c r="BW201" s="132"/>
      <c r="BX201" s="134"/>
      <c r="BY201" s="134"/>
      <c r="BZ201" s="134"/>
      <c r="CA201" s="132"/>
      <c r="CB201" s="135"/>
      <c r="CC201" s="132"/>
      <c r="CD201" s="132"/>
      <c r="CE201" s="136"/>
      <c r="CF201" s="136"/>
      <c r="CG201" s="136"/>
      <c r="CH201" s="171" t="s">
        <v>2529</v>
      </c>
      <c r="CI201" s="129"/>
      <c r="CJ201" s="117">
        <v>45020</v>
      </c>
      <c r="CK201" s="117">
        <v>45020</v>
      </c>
      <c r="CL201" s="132"/>
      <c r="CM201" s="117">
        <v>45020</v>
      </c>
      <c r="CN201" s="133">
        <v>100</v>
      </c>
      <c r="CO201" s="117">
        <v>45020</v>
      </c>
      <c r="CP201" s="240"/>
      <c r="CQ201" s="117">
        <v>45019</v>
      </c>
      <c r="CR201" s="117">
        <v>45019</v>
      </c>
      <c r="CS201" s="240"/>
      <c r="CT201" s="117">
        <v>45019</v>
      </c>
      <c r="CU201" s="133">
        <v>100</v>
      </c>
      <c r="CV201" s="117">
        <v>45019</v>
      </c>
      <c r="CW201" s="129" t="s">
        <v>2530</v>
      </c>
      <c r="CX201" s="149"/>
      <c r="CY201" s="149"/>
      <c r="CZ201" s="222">
        <v>45015</v>
      </c>
      <c r="DA201" s="117">
        <v>45019</v>
      </c>
      <c r="DB201" s="117"/>
      <c r="DC201" s="117">
        <v>45020</v>
      </c>
      <c r="DD201" s="133">
        <v>100</v>
      </c>
      <c r="DE201" s="117">
        <v>45020</v>
      </c>
      <c r="DF201" s="138"/>
      <c r="DG201" s="138">
        <v>45019</v>
      </c>
      <c r="DH201" s="139" t="s">
        <v>4413</v>
      </c>
      <c r="DI201" s="117">
        <v>45045</v>
      </c>
      <c r="DJ201" s="117">
        <v>45045</v>
      </c>
      <c r="DK201" s="117">
        <v>45045</v>
      </c>
      <c r="DL201" s="117">
        <v>45045</v>
      </c>
      <c r="DM201" s="240"/>
      <c r="DN201" s="240"/>
      <c r="DO201" s="240"/>
      <c r="DP201" s="240"/>
      <c r="DQ201" s="271"/>
      <c r="DR201" s="240"/>
      <c r="DS201" s="240"/>
      <c r="DT201" s="117">
        <v>45057</v>
      </c>
      <c r="DU201" s="117"/>
      <c r="DV201" s="117"/>
      <c r="DW201" s="117"/>
      <c r="DX201" s="133"/>
      <c r="DY201" s="117"/>
      <c r="DZ201" s="240"/>
      <c r="EA201" s="117">
        <v>45042</v>
      </c>
      <c r="EB201" s="117">
        <v>45042</v>
      </c>
      <c r="EC201" s="240"/>
      <c r="ED201" s="117">
        <v>45042</v>
      </c>
      <c r="EE201" s="116">
        <v>100</v>
      </c>
      <c r="EF201" s="117">
        <v>45042</v>
      </c>
      <c r="EG201" s="240" t="s">
        <v>4522</v>
      </c>
      <c r="EH201" s="117">
        <v>45051</v>
      </c>
      <c r="EI201" s="117">
        <v>45051</v>
      </c>
      <c r="EJ201" s="117"/>
      <c r="EK201" s="117">
        <v>45051</v>
      </c>
      <c r="EL201" s="133">
        <v>100</v>
      </c>
      <c r="EM201" s="117">
        <v>45051</v>
      </c>
      <c r="EN201" s="122" t="s">
        <v>4529</v>
      </c>
      <c r="EO201" s="141"/>
      <c r="EP201" s="141"/>
      <c r="EQ201" s="141"/>
      <c r="ER201" s="141"/>
      <c r="ES201" s="141"/>
      <c r="ET201" s="141"/>
      <c r="EU201" s="141"/>
      <c r="EV201" s="240"/>
      <c r="EW201" s="240"/>
      <c r="EX201" s="240"/>
      <c r="EY201" s="240"/>
      <c r="EZ201" s="240"/>
      <c r="FA201" s="240"/>
      <c r="FB201" s="240"/>
      <c r="FC201" s="117">
        <v>45056</v>
      </c>
      <c r="FD201" s="117"/>
      <c r="FE201" s="117"/>
      <c r="FF201" s="117"/>
      <c r="FG201" s="133"/>
      <c r="FH201" s="133"/>
      <c r="FI201" s="117"/>
      <c r="FJ201" s="142"/>
      <c r="FK201" s="142"/>
      <c r="FL201" s="143">
        <v>243347</v>
      </c>
      <c r="FM201" s="143">
        <v>243347</v>
      </c>
      <c r="FN201" s="139" t="s">
        <v>708</v>
      </c>
      <c r="FO201" s="142"/>
      <c r="FP201" s="142"/>
      <c r="FQ201" s="143">
        <v>243347</v>
      </c>
      <c r="FR201" s="143">
        <v>243347</v>
      </c>
      <c r="FS201" s="139" t="s">
        <v>708</v>
      </c>
    </row>
    <row r="202" spans="1:175" ht="20.100000000000001" customHeight="1" x14ac:dyDescent="0.5">
      <c r="A202" s="109">
        <v>201</v>
      </c>
      <c r="B202" s="109" t="s">
        <v>674</v>
      </c>
      <c r="C202" s="109">
        <v>201</v>
      </c>
      <c r="D202" s="110" t="s">
        <v>675</v>
      </c>
      <c r="E202" s="110" t="s">
        <v>676</v>
      </c>
      <c r="F202" s="110" t="s">
        <v>1202</v>
      </c>
      <c r="G202" s="111" t="s">
        <v>294</v>
      </c>
      <c r="H202" s="110" t="s">
        <v>2531</v>
      </c>
      <c r="I202" s="110" t="s">
        <v>2532</v>
      </c>
      <c r="J202" s="110"/>
      <c r="K202" s="111" t="s">
        <v>2533</v>
      </c>
      <c r="L202" s="111"/>
      <c r="M202" s="111"/>
      <c r="N202" s="111" t="s">
        <v>1207</v>
      </c>
      <c r="O202" s="111" t="s">
        <v>2534</v>
      </c>
      <c r="P202" s="113">
        <v>13.1085122638973</v>
      </c>
      <c r="Q202" s="113">
        <v>101.605229416283</v>
      </c>
      <c r="R202" s="114"/>
      <c r="S202" s="114"/>
      <c r="T202" s="115"/>
      <c r="U202" s="115"/>
      <c r="V202" s="115"/>
      <c r="W202" s="115" t="s">
        <v>2535</v>
      </c>
      <c r="X202" s="115"/>
      <c r="Y202" s="115"/>
      <c r="Z202" s="181"/>
      <c r="AA202" s="181"/>
      <c r="AB202" s="115"/>
      <c r="AC202" s="115"/>
      <c r="AD202" s="166" t="s">
        <v>1256</v>
      </c>
      <c r="AE202" s="166" t="s">
        <v>1257</v>
      </c>
      <c r="AF202" s="267">
        <v>44981</v>
      </c>
      <c r="AG202" s="132">
        <v>44979</v>
      </c>
      <c r="AH202" s="118" t="s">
        <v>691</v>
      </c>
      <c r="AI202" s="118" t="s">
        <v>692</v>
      </c>
      <c r="AJ202" s="145">
        <v>8.9</v>
      </c>
      <c r="AK202" s="146">
        <v>6</v>
      </c>
      <c r="AL202" s="146">
        <v>3.25</v>
      </c>
      <c r="AM202" s="146">
        <v>53.4</v>
      </c>
      <c r="AN202" s="147">
        <v>2</v>
      </c>
      <c r="AO202" s="147">
        <v>2</v>
      </c>
      <c r="AP202" s="116" t="s">
        <v>2536</v>
      </c>
      <c r="AQ202" s="147" t="s">
        <v>2537</v>
      </c>
      <c r="AR202" s="147">
        <v>3</v>
      </c>
      <c r="AS202" s="149"/>
      <c r="AT202" s="122"/>
      <c r="AU202" s="142"/>
      <c r="AV202" s="149"/>
      <c r="AW202" s="150"/>
      <c r="AX202" s="149"/>
      <c r="AY202" s="149"/>
      <c r="AZ202" s="149"/>
      <c r="BA202" s="149"/>
      <c r="BB202" s="149"/>
      <c r="BC202" s="149"/>
      <c r="BD202" s="150" t="s">
        <v>698</v>
      </c>
      <c r="BE202" s="150"/>
      <c r="BF202" s="150"/>
      <c r="BG202" s="151" t="s">
        <v>699</v>
      </c>
      <c r="BH202" s="151" t="s">
        <v>1964</v>
      </c>
      <c r="BI202" s="151" t="s">
        <v>701</v>
      </c>
      <c r="BJ202" s="152"/>
      <c r="BK202" s="152"/>
      <c r="BL202" s="153"/>
      <c r="BM202" s="154"/>
      <c r="BN202" s="111" t="s">
        <v>2534</v>
      </c>
      <c r="BO202" s="311" t="s">
        <v>2534</v>
      </c>
      <c r="BP202" s="196"/>
      <c r="BQ202" s="269" t="s">
        <v>1215</v>
      </c>
      <c r="BR202" s="116" t="s">
        <v>1143</v>
      </c>
      <c r="BS202" s="132">
        <v>44979</v>
      </c>
      <c r="BT202" s="133">
        <v>100</v>
      </c>
      <c r="BU202" s="132">
        <v>44979</v>
      </c>
      <c r="BV202" s="132"/>
      <c r="BW202" s="132"/>
      <c r="BX202" s="134"/>
      <c r="BY202" s="134"/>
      <c r="BZ202" s="134"/>
      <c r="CA202" s="132"/>
      <c r="CB202" s="135"/>
      <c r="CC202" s="132"/>
      <c r="CD202" s="132"/>
      <c r="CE202" s="136"/>
      <c r="CF202" s="136"/>
      <c r="CG202" s="136"/>
      <c r="CH202" s="135"/>
      <c r="CI202" s="129"/>
      <c r="CJ202" s="132">
        <v>45000</v>
      </c>
      <c r="CK202" s="132">
        <v>45000</v>
      </c>
      <c r="CL202" s="132"/>
      <c r="CM202" s="132">
        <v>45000</v>
      </c>
      <c r="CN202" s="133">
        <v>100</v>
      </c>
      <c r="CO202" s="132">
        <v>45000</v>
      </c>
      <c r="CP202" s="240"/>
      <c r="CQ202" s="132">
        <v>45000</v>
      </c>
      <c r="CR202" s="132">
        <v>45000</v>
      </c>
      <c r="CS202" s="240"/>
      <c r="CT202" s="132">
        <v>45000</v>
      </c>
      <c r="CU202" s="133">
        <v>100</v>
      </c>
      <c r="CV202" s="132">
        <v>45000</v>
      </c>
      <c r="CW202" s="116"/>
      <c r="CX202" s="149"/>
      <c r="CY202" s="149"/>
      <c r="CZ202" s="117">
        <v>45010</v>
      </c>
      <c r="DA202" s="117">
        <v>45010</v>
      </c>
      <c r="DB202" s="117"/>
      <c r="DC202" s="117">
        <v>45010</v>
      </c>
      <c r="DD202" s="133">
        <v>100</v>
      </c>
      <c r="DE202" s="117">
        <v>45010</v>
      </c>
      <c r="DF202" s="138"/>
      <c r="DG202" s="138">
        <v>45007</v>
      </c>
      <c r="DH202" s="139" t="s">
        <v>4446</v>
      </c>
      <c r="DI202" s="117">
        <v>45019</v>
      </c>
      <c r="DJ202" s="117">
        <v>45019</v>
      </c>
      <c r="DK202" s="117">
        <v>45019</v>
      </c>
      <c r="DL202" s="117">
        <v>45019</v>
      </c>
      <c r="DM202" s="240"/>
      <c r="DN202" s="240"/>
      <c r="DO202" s="240"/>
      <c r="DP202" s="240"/>
      <c r="DQ202" s="271"/>
      <c r="DR202" s="240"/>
      <c r="DS202" s="240"/>
      <c r="DT202" s="117">
        <v>45060</v>
      </c>
      <c r="DU202" s="117"/>
      <c r="DV202" s="117"/>
      <c r="DW202" s="117"/>
      <c r="DX202" s="133"/>
      <c r="DY202" s="117"/>
      <c r="DZ202" s="240"/>
      <c r="EA202" s="117">
        <v>45039</v>
      </c>
      <c r="EB202" s="117">
        <v>45039</v>
      </c>
      <c r="EC202" s="240"/>
      <c r="ED202" s="117">
        <v>45039</v>
      </c>
      <c r="EE202" s="116">
        <v>100</v>
      </c>
      <c r="EF202" s="117">
        <v>45039</v>
      </c>
      <c r="EG202" s="117" t="s">
        <v>1044</v>
      </c>
      <c r="EH202" s="117">
        <v>45039</v>
      </c>
      <c r="EI202" s="117">
        <v>45039</v>
      </c>
      <c r="EJ202" s="117"/>
      <c r="EK202" s="117">
        <v>45039</v>
      </c>
      <c r="EL202" s="116">
        <v>100</v>
      </c>
      <c r="EM202" s="117">
        <v>45039</v>
      </c>
      <c r="EN202" s="122" t="s">
        <v>1044</v>
      </c>
      <c r="EO202" s="141"/>
      <c r="EP202" s="141"/>
      <c r="EQ202" s="141"/>
      <c r="ER202" s="141"/>
      <c r="ES202" s="141"/>
      <c r="ET202" s="141"/>
      <c r="EU202" s="141"/>
      <c r="EV202" s="240"/>
      <c r="EW202" s="240"/>
      <c r="EX202" s="240"/>
      <c r="EY202" s="240"/>
      <c r="EZ202" s="240"/>
      <c r="FA202" s="240"/>
      <c r="FB202" s="240"/>
      <c r="FC202" s="117">
        <v>45057</v>
      </c>
      <c r="FD202" s="117"/>
      <c r="FE202" s="117"/>
      <c r="FF202" s="117"/>
      <c r="FG202" s="133"/>
      <c r="FH202" s="133"/>
      <c r="FI202" s="117"/>
      <c r="FJ202" s="142"/>
      <c r="FK202" s="142"/>
      <c r="FL202" s="143">
        <v>243341</v>
      </c>
      <c r="FM202" s="143">
        <v>243341</v>
      </c>
      <c r="FN202" s="139" t="s">
        <v>708</v>
      </c>
      <c r="FO202" s="142"/>
      <c r="FP202" s="142"/>
      <c r="FQ202" s="143">
        <v>243341</v>
      </c>
      <c r="FR202" s="143">
        <v>243341</v>
      </c>
      <c r="FS202" s="139" t="s">
        <v>708</v>
      </c>
    </row>
    <row r="203" spans="1:175" s="318" customFormat="1" ht="20.100000000000001" customHeight="1" x14ac:dyDescent="0.5">
      <c r="A203" s="345">
        <v>202</v>
      </c>
      <c r="B203" s="345" t="s">
        <v>674</v>
      </c>
      <c r="C203" s="345">
        <v>202</v>
      </c>
      <c r="D203" s="346" t="s">
        <v>675</v>
      </c>
      <c r="E203" s="110" t="s">
        <v>676</v>
      </c>
      <c r="F203" s="346" t="s">
        <v>1202</v>
      </c>
      <c r="G203" s="329" t="s">
        <v>294</v>
      </c>
      <c r="H203" s="346" t="s">
        <v>1203</v>
      </c>
      <c r="I203" s="110" t="s">
        <v>2538</v>
      </c>
      <c r="J203" s="110"/>
      <c r="K203" s="111" t="s">
        <v>2539</v>
      </c>
      <c r="L203" s="111"/>
      <c r="M203" s="111"/>
      <c r="N203" s="111" t="s">
        <v>1207</v>
      </c>
      <c r="O203" s="347" t="s">
        <v>2541</v>
      </c>
      <c r="P203" s="113">
        <v>12.717605045746099</v>
      </c>
      <c r="Q203" s="113">
        <v>101.032894302659</v>
      </c>
      <c r="R203" s="114" t="s">
        <v>2542</v>
      </c>
      <c r="S203" s="114"/>
      <c r="T203" s="115"/>
      <c r="U203" s="115"/>
      <c r="V203" s="115"/>
      <c r="W203" s="115" t="s">
        <v>2543</v>
      </c>
      <c r="X203" s="115" t="s">
        <v>2540</v>
      </c>
      <c r="Y203" s="115" t="s">
        <v>4532</v>
      </c>
      <c r="Z203" s="181">
        <v>12.717605045746099</v>
      </c>
      <c r="AA203" s="181">
        <v>101.032894302659</v>
      </c>
      <c r="AB203" s="115"/>
      <c r="AC203" s="115"/>
      <c r="AD203" s="166" t="s">
        <v>1423</v>
      </c>
      <c r="AE203" s="166" t="s">
        <v>1424</v>
      </c>
      <c r="AF203" s="267">
        <v>44981</v>
      </c>
      <c r="AG203" s="273">
        <v>44985</v>
      </c>
      <c r="AH203" s="118" t="s">
        <v>691</v>
      </c>
      <c r="AI203" s="118" t="s">
        <v>692</v>
      </c>
      <c r="AJ203" s="145"/>
      <c r="AK203" s="146"/>
      <c r="AL203" s="146"/>
      <c r="AM203" s="146"/>
      <c r="AN203" s="147"/>
      <c r="AO203" s="147"/>
      <c r="AP203" s="116"/>
      <c r="AQ203" s="147"/>
      <c r="AR203" s="147"/>
      <c r="AS203" s="149"/>
      <c r="AT203" s="122"/>
      <c r="AU203" s="142"/>
      <c r="AV203" s="149"/>
      <c r="AW203" s="150"/>
      <c r="AX203" s="149"/>
      <c r="AY203" s="149"/>
      <c r="AZ203" s="149"/>
      <c r="BA203" s="149"/>
      <c r="BB203" s="149"/>
      <c r="BC203" s="149"/>
      <c r="BD203" s="150"/>
      <c r="BE203" s="150"/>
      <c r="BF203" s="150"/>
      <c r="BG203" s="151"/>
      <c r="BH203" s="151" t="s">
        <v>1964</v>
      </c>
      <c r="BI203" s="151"/>
      <c r="BJ203" s="152"/>
      <c r="BK203" s="152"/>
      <c r="BL203" s="153"/>
      <c r="BM203" s="154" t="s">
        <v>2544</v>
      </c>
      <c r="BN203" s="111" t="s">
        <v>2545</v>
      </c>
      <c r="BO203" s="196" t="s">
        <v>2540</v>
      </c>
      <c r="BP203" s="196" t="s">
        <v>795</v>
      </c>
      <c r="BQ203" s="348" t="s">
        <v>1215</v>
      </c>
      <c r="BR203" s="348" t="s">
        <v>2546</v>
      </c>
      <c r="BS203" s="349">
        <v>44985</v>
      </c>
      <c r="BT203" s="165">
        <v>100</v>
      </c>
      <c r="BU203" s="199" t="s">
        <v>616</v>
      </c>
      <c r="BV203" s="244"/>
      <c r="BW203" s="244"/>
      <c r="BX203" s="134" t="s">
        <v>616</v>
      </c>
      <c r="BY203" s="134" t="s">
        <v>616</v>
      </c>
      <c r="BZ203" s="350"/>
      <c r="CA203" s="244"/>
      <c r="CB203" s="243" t="s">
        <v>2540</v>
      </c>
      <c r="CC203" s="244"/>
      <c r="CD203" s="244"/>
      <c r="CE203" s="245"/>
      <c r="CF203" s="245"/>
      <c r="CG203" s="245"/>
      <c r="CH203" s="243"/>
      <c r="CI203" s="351"/>
      <c r="CJ203" s="244">
        <v>45016</v>
      </c>
      <c r="CK203" s="244">
        <v>45016</v>
      </c>
      <c r="CL203" s="309"/>
      <c r="CM203" s="244">
        <v>45016</v>
      </c>
      <c r="CN203" s="165">
        <v>100</v>
      </c>
      <c r="CO203" s="244">
        <v>45016</v>
      </c>
      <c r="CP203" s="244"/>
      <c r="CQ203" s="244">
        <v>45017</v>
      </c>
      <c r="CR203" s="244">
        <v>45017</v>
      </c>
      <c r="CS203" s="309"/>
      <c r="CT203" s="244">
        <v>45017</v>
      </c>
      <c r="CU203" s="165">
        <v>100</v>
      </c>
      <c r="CV203" s="244">
        <v>45017</v>
      </c>
      <c r="CW203" s="351"/>
      <c r="CX203" s="149"/>
      <c r="CY203" s="149"/>
      <c r="CZ203" s="164">
        <v>45016</v>
      </c>
      <c r="DA203" s="164">
        <v>45017</v>
      </c>
      <c r="DB203" s="164"/>
      <c r="DC203" s="164">
        <v>44987</v>
      </c>
      <c r="DD203" s="165">
        <v>100</v>
      </c>
      <c r="DE203" s="164">
        <v>44987</v>
      </c>
      <c r="DF203" s="352"/>
      <c r="DG203" s="138">
        <v>45023</v>
      </c>
      <c r="DH203" s="139" t="s">
        <v>4387</v>
      </c>
      <c r="DI203" s="222">
        <v>45041</v>
      </c>
      <c r="DJ203" s="222">
        <v>45041</v>
      </c>
      <c r="DK203" s="222">
        <v>45041</v>
      </c>
      <c r="DL203" s="222">
        <v>45041</v>
      </c>
      <c r="DM203" s="309"/>
      <c r="DN203" s="309"/>
      <c r="DO203" s="309"/>
      <c r="DP203" s="309"/>
      <c r="DQ203" s="353"/>
      <c r="DR203" s="309"/>
      <c r="DS203" s="309"/>
      <c r="DT203" s="117">
        <v>45056</v>
      </c>
      <c r="DU203" s="117"/>
      <c r="DV203" s="117"/>
      <c r="DW203" s="117"/>
      <c r="DX203" s="165"/>
      <c r="DY203" s="117"/>
      <c r="DZ203" s="309"/>
      <c r="EA203" s="117">
        <v>45042</v>
      </c>
      <c r="EB203" s="117">
        <v>45042</v>
      </c>
      <c r="EC203" s="309"/>
      <c r="ED203" s="117">
        <v>45042</v>
      </c>
      <c r="EE203" s="116">
        <v>100</v>
      </c>
      <c r="EF203" s="117">
        <v>45042</v>
      </c>
      <c r="EG203" s="309" t="s">
        <v>4522</v>
      </c>
      <c r="EH203" s="117">
        <v>45051</v>
      </c>
      <c r="EI203" s="117">
        <v>45051</v>
      </c>
      <c r="EJ203" s="117"/>
      <c r="EK203" s="117">
        <v>45051</v>
      </c>
      <c r="EL203" s="133">
        <v>100</v>
      </c>
      <c r="EM203" s="117">
        <v>45051</v>
      </c>
      <c r="EN203" s="122" t="s">
        <v>4529</v>
      </c>
      <c r="EO203" s="354"/>
      <c r="EP203" s="354"/>
      <c r="EQ203" s="354"/>
      <c r="ER203" s="354"/>
      <c r="ES203" s="354"/>
      <c r="ET203" s="354"/>
      <c r="EU203" s="354"/>
      <c r="EV203" s="309"/>
      <c r="EW203" s="309"/>
      <c r="EX203" s="309"/>
      <c r="EY203" s="309"/>
      <c r="EZ203" s="309"/>
      <c r="FA203" s="309"/>
      <c r="FB203" s="309"/>
      <c r="FC203" s="117">
        <v>45055</v>
      </c>
      <c r="FD203" s="117"/>
      <c r="FE203" s="117"/>
      <c r="FF203" s="117"/>
      <c r="FG203" s="165"/>
      <c r="FH203" s="165"/>
      <c r="FI203" s="164"/>
      <c r="FJ203" s="355"/>
      <c r="FK203" s="355"/>
      <c r="FL203" s="143"/>
      <c r="FM203" s="143"/>
      <c r="FN203" s="139"/>
      <c r="FO203" s="355"/>
      <c r="FP203" s="355"/>
      <c r="FQ203" s="143"/>
      <c r="FR203" s="143"/>
      <c r="FS203" s="139"/>
    </row>
    <row r="204" spans="1:175" ht="20.100000000000001" customHeight="1" x14ac:dyDescent="0.5">
      <c r="A204" s="109">
        <v>203</v>
      </c>
      <c r="B204" s="109" t="s">
        <v>674</v>
      </c>
      <c r="C204" s="109">
        <v>203</v>
      </c>
      <c r="D204" s="110" t="s">
        <v>675</v>
      </c>
      <c r="E204" s="110" t="s">
        <v>676</v>
      </c>
      <c r="F204" s="110" t="s">
        <v>1202</v>
      </c>
      <c r="G204" s="111" t="s">
        <v>294</v>
      </c>
      <c r="H204" s="110" t="s">
        <v>2547</v>
      </c>
      <c r="I204" s="110" t="s">
        <v>2548</v>
      </c>
      <c r="J204" s="110"/>
      <c r="K204" s="111" t="s">
        <v>4533</v>
      </c>
      <c r="L204" s="111" t="s">
        <v>2549</v>
      </c>
      <c r="M204" s="111"/>
      <c r="N204" s="111" t="s">
        <v>1207</v>
      </c>
      <c r="O204" s="112" t="s">
        <v>2551</v>
      </c>
      <c r="P204" s="113">
        <v>13.0364158814529</v>
      </c>
      <c r="Q204" s="113">
        <v>101.434309320156</v>
      </c>
      <c r="R204" s="114"/>
      <c r="S204" s="114"/>
      <c r="T204" s="115"/>
      <c r="U204" s="115"/>
      <c r="V204" s="115"/>
      <c r="W204" s="356" t="s">
        <v>2552</v>
      </c>
      <c r="X204" s="356"/>
      <c r="Y204" s="115"/>
      <c r="Z204" s="181"/>
      <c r="AA204" s="181"/>
      <c r="AB204" s="356"/>
      <c r="AC204" s="356"/>
      <c r="AD204" s="166" t="s">
        <v>1256</v>
      </c>
      <c r="AE204" s="166" t="s">
        <v>1257</v>
      </c>
      <c r="AF204" s="267">
        <v>44981</v>
      </c>
      <c r="AG204" s="132">
        <v>44979</v>
      </c>
      <c r="AH204" s="118" t="s">
        <v>691</v>
      </c>
      <c r="AI204" s="118" t="s">
        <v>692</v>
      </c>
      <c r="AJ204" s="145">
        <v>6.1</v>
      </c>
      <c r="AK204" s="146">
        <v>8.6</v>
      </c>
      <c r="AL204" s="146">
        <v>3.1</v>
      </c>
      <c r="AM204" s="146">
        <v>52.46</v>
      </c>
      <c r="AN204" s="147">
        <v>2</v>
      </c>
      <c r="AO204" s="147">
        <v>2</v>
      </c>
      <c r="AP204" s="116" t="s">
        <v>2536</v>
      </c>
      <c r="AQ204" s="147" t="s">
        <v>1226</v>
      </c>
      <c r="AR204" s="147">
        <v>3</v>
      </c>
      <c r="AS204" s="149"/>
      <c r="AT204" s="122"/>
      <c r="AU204" s="142"/>
      <c r="AV204" s="149"/>
      <c r="AW204" s="150"/>
      <c r="AX204" s="149"/>
      <c r="AY204" s="149"/>
      <c r="AZ204" s="149"/>
      <c r="BA204" s="149"/>
      <c r="BB204" s="149"/>
      <c r="BC204" s="149"/>
      <c r="BD204" s="150" t="s">
        <v>698</v>
      </c>
      <c r="BE204" s="150"/>
      <c r="BF204" s="150"/>
      <c r="BG204" s="151" t="s">
        <v>699</v>
      </c>
      <c r="BH204" s="151" t="s">
        <v>1964</v>
      </c>
      <c r="BI204" s="151" t="s">
        <v>701</v>
      </c>
      <c r="BJ204" s="152"/>
      <c r="BK204" s="152"/>
      <c r="BL204" s="153"/>
      <c r="BM204" s="154"/>
      <c r="BN204" s="111" t="s">
        <v>2551</v>
      </c>
      <c r="BO204" s="257" t="s">
        <v>2550</v>
      </c>
      <c r="BP204" s="257" t="s">
        <v>703</v>
      </c>
      <c r="BQ204" s="269" t="s">
        <v>1215</v>
      </c>
      <c r="BR204" s="116" t="s">
        <v>1143</v>
      </c>
      <c r="BS204" s="132">
        <v>44979</v>
      </c>
      <c r="BT204" s="133">
        <v>100</v>
      </c>
      <c r="BU204" s="132">
        <v>44979</v>
      </c>
      <c r="BV204" s="132"/>
      <c r="BW204" s="132"/>
      <c r="BX204" s="134"/>
      <c r="BY204" s="134"/>
      <c r="BZ204" s="134"/>
      <c r="CA204" s="132"/>
      <c r="CB204" s="135"/>
      <c r="CC204" s="132"/>
      <c r="CD204" s="132"/>
      <c r="CE204" s="136"/>
      <c r="CF204" s="136"/>
      <c r="CG204" s="136"/>
      <c r="CH204" s="135"/>
      <c r="CI204" s="129"/>
      <c r="CJ204" s="132">
        <v>45001</v>
      </c>
      <c r="CK204" s="132">
        <v>45001</v>
      </c>
      <c r="CL204" s="132"/>
      <c r="CM204" s="132">
        <v>45002</v>
      </c>
      <c r="CN204" s="133">
        <v>100</v>
      </c>
      <c r="CO204" s="132">
        <v>45002</v>
      </c>
      <c r="CP204" s="240"/>
      <c r="CQ204" s="132">
        <v>45003</v>
      </c>
      <c r="CR204" s="132">
        <v>45003</v>
      </c>
      <c r="CS204" s="240"/>
      <c r="CT204" s="132">
        <v>45003</v>
      </c>
      <c r="CU204" s="133">
        <v>100</v>
      </c>
      <c r="CV204" s="132">
        <v>45003</v>
      </c>
      <c r="CW204" s="116"/>
      <c r="CX204" s="149"/>
      <c r="CY204" s="149"/>
      <c r="CZ204" s="117">
        <v>45005</v>
      </c>
      <c r="DA204" s="117">
        <v>45005</v>
      </c>
      <c r="DB204" s="117"/>
      <c r="DC204" s="117">
        <v>45005</v>
      </c>
      <c r="DD204" s="133">
        <v>100</v>
      </c>
      <c r="DE204" s="117">
        <v>45005</v>
      </c>
      <c r="DF204" s="138"/>
      <c r="DG204" s="138">
        <v>45007</v>
      </c>
      <c r="DH204" s="139" t="s">
        <v>4446</v>
      </c>
      <c r="DI204" s="117">
        <v>45026</v>
      </c>
      <c r="DJ204" s="117">
        <v>45026</v>
      </c>
      <c r="DK204" s="117">
        <v>45026</v>
      </c>
      <c r="DL204" s="117">
        <v>45026</v>
      </c>
      <c r="DM204" s="240"/>
      <c r="DN204" s="240"/>
      <c r="DO204" s="240"/>
      <c r="DP204" s="240"/>
      <c r="DQ204" s="271"/>
      <c r="DR204" s="240"/>
      <c r="DS204" s="240"/>
      <c r="DT204" s="117">
        <v>45060</v>
      </c>
      <c r="DU204" s="117"/>
      <c r="DV204" s="117"/>
      <c r="DW204" s="117"/>
      <c r="DX204" s="133"/>
      <c r="DY204" s="117"/>
      <c r="DZ204" s="240"/>
      <c r="EA204" s="117">
        <v>45039</v>
      </c>
      <c r="EB204" s="117">
        <v>45039</v>
      </c>
      <c r="EC204" s="240"/>
      <c r="ED204" s="117">
        <v>45039</v>
      </c>
      <c r="EE204" s="116">
        <v>100</v>
      </c>
      <c r="EF204" s="117">
        <v>45039</v>
      </c>
      <c r="EG204" s="117" t="s">
        <v>2553</v>
      </c>
      <c r="EH204" s="117">
        <v>45039</v>
      </c>
      <c r="EI204" s="117">
        <v>45039</v>
      </c>
      <c r="EJ204" s="117">
        <v>45039</v>
      </c>
      <c r="EK204" s="117">
        <v>45040</v>
      </c>
      <c r="EL204" s="116">
        <v>60</v>
      </c>
      <c r="EM204" s="117"/>
      <c r="EN204" s="122" t="s">
        <v>2553</v>
      </c>
      <c r="EO204" s="141"/>
      <c r="EP204" s="141"/>
      <c r="EQ204" s="141"/>
      <c r="ER204" s="141"/>
      <c r="ES204" s="141"/>
      <c r="ET204" s="141"/>
      <c r="EU204" s="141"/>
      <c r="EV204" s="240"/>
      <c r="EW204" s="240"/>
      <c r="EX204" s="240"/>
      <c r="EY204" s="240"/>
      <c r="EZ204" s="240"/>
      <c r="FA204" s="240"/>
      <c r="FB204" s="240"/>
      <c r="FC204" s="117">
        <v>45057</v>
      </c>
      <c r="FD204" s="117"/>
      <c r="FE204" s="117"/>
      <c r="FF204" s="117"/>
      <c r="FG204" s="133"/>
      <c r="FH204" s="133"/>
      <c r="FI204" s="117"/>
      <c r="FJ204" s="142"/>
      <c r="FK204" s="142"/>
      <c r="FL204" s="143">
        <v>243341</v>
      </c>
      <c r="FM204" s="143">
        <v>243341</v>
      </c>
      <c r="FN204" s="139" t="s">
        <v>708</v>
      </c>
      <c r="FO204" s="142"/>
      <c r="FP204" s="142"/>
      <c r="FQ204" s="143">
        <v>243341</v>
      </c>
      <c r="FR204" s="143">
        <v>243341</v>
      </c>
      <c r="FS204" s="139" t="s">
        <v>708</v>
      </c>
    </row>
    <row r="205" spans="1:175" ht="20.100000000000001" customHeight="1" x14ac:dyDescent="0.5">
      <c r="A205" s="109">
        <v>204</v>
      </c>
      <c r="B205" s="109" t="s">
        <v>674</v>
      </c>
      <c r="C205" s="109">
        <v>204</v>
      </c>
      <c r="D205" s="110" t="s">
        <v>675</v>
      </c>
      <c r="E205" s="110" t="s">
        <v>676</v>
      </c>
      <c r="F205" s="110" t="s">
        <v>1751</v>
      </c>
      <c r="G205" s="111" t="s">
        <v>139</v>
      </c>
      <c r="H205" s="110" t="s">
        <v>2554</v>
      </c>
      <c r="I205" s="110" t="s">
        <v>2555</v>
      </c>
      <c r="J205" s="110"/>
      <c r="K205" s="111" t="s">
        <v>2556</v>
      </c>
      <c r="L205" s="111" t="s">
        <v>2557</v>
      </c>
      <c r="M205" s="111" t="s">
        <v>912</v>
      </c>
      <c r="N205" s="111" t="s">
        <v>1565</v>
      </c>
      <c r="O205" s="111" t="s">
        <v>2558</v>
      </c>
      <c r="P205" s="113">
        <v>15.1330124077154</v>
      </c>
      <c r="Q205" s="113">
        <v>100.542995393566</v>
      </c>
      <c r="R205" s="114" t="s">
        <v>2559</v>
      </c>
      <c r="S205" s="114" t="s">
        <v>2560</v>
      </c>
      <c r="T205" s="115" t="s">
        <v>2561</v>
      </c>
      <c r="U205" s="115" t="s">
        <v>2562</v>
      </c>
      <c r="V205" s="115"/>
      <c r="W205" s="115" t="s">
        <v>2560</v>
      </c>
      <c r="X205" s="115"/>
      <c r="Y205" s="115"/>
      <c r="Z205" s="181"/>
      <c r="AA205" s="181"/>
      <c r="AB205" s="115"/>
      <c r="AC205" s="115"/>
      <c r="AD205" s="166" t="s">
        <v>1775</v>
      </c>
      <c r="AE205" s="166" t="s">
        <v>1776</v>
      </c>
      <c r="AF205" s="117" t="s">
        <v>690</v>
      </c>
      <c r="AG205" s="132">
        <v>44970</v>
      </c>
      <c r="AH205" s="118" t="s">
        <v>691</v>
      </c>
      <c r="AI205" s="118" t="s">
        <v>692</v>
      </c>
      <c r="AJ205" s="145">
        <v>6</v>
      </c>
      <c r="AK205" s="146">
        <v>9</v>
      </c>
      <c r="AL205" s="146">
        <v>3.4</v>
      </c>
      <c r="AM205" s="146">
        <f t="shared" ref="AM205:AM218" si="3">AJ205*AK205</f>
        <v>54</v>
      </c>
      <c r="AN205" s="147">
        <v>2</v>
      </c>
      <c r="AO205" s="147">
        <v>2</v>
      </c>
      <c r="AP205" s="240" t="s">
        <v>2563</v>
      </c>
      <c r="AQ205" s="147" t="s">
        <v>848</v>
      </c>
      <c r="AR205" s="147">
        <v>3</v>
      </c>
      <c r="AS205" s="149"/>
      <c r="AT205" s="138">
        <v>44972</v>
      </c>
      <c r="AU205" s="142"/>
      <c r="AV205" s="149" t="s">
        <v>725</v>
      </c>
      <c r="AW205" s="150" t="s">
        <v>1386</v>
      </c>
      <c r="AX205" s="147"/>
      <c r="AY205" s="147" t="s">
        <v>2564</v>
      </c>
      <c r="AZ205" s="147"/>
      <c r="BA205" s="147"/>
      <c r="BB205" s="147"/>
      <c r="BC205" s="147"/>
      <c r="BD205" s="235" t="s">
        <v>698</v>
      </c>
      <c r="BE205" s="150"/>
      <c r="BF205" s="150"/>
      <c r="BG205" s="237" t="s">
        <v>699</v>
      </c>
      <c r="BH205" s="237" t="s">
        <v>1964</v>
      </c>
      <c r="BI205" s="237" t="s">
        <v>701</v>
      </c>
      <c r="BJ205" s="152"/>
      <c r="BK205" s="152"/>
      <c r="BL205" s="153"/>
      <c r="BM205" s="154"/>
      <c r="BN205" s="111" t="s">
        <v>2558</v>
      </c>
      <c r="BO205" s="319" t="s">
        <v>2558</v>
      </c>
      <c r="BP205" s="317"/>
      <c r="BQ205" s="116" t="s">
        <v>704</v>
      </c>
      <c r="BR205" s="116" t="s">
        <v>705</v>
      </c>
      <c r="BS205" s="132">
        <v>44970</v>
      </c>
      <c r="BT205" s="133">
        <v>100</v>
      </c>
      <c r="BU205" s="132">
        <v>44970</v>
      </c>
      <c r="BV205" s="132"/>
      <c r="BW205" s="132"/>
      <c r="BX205" s="134"/>
      <c r="BY205" s="134"/>
      <c r="BZ205" s="134"/>
      <c r="CA205" s="132"/>
      <c r="CB205" s="135"/>
      <c r="CC205" s="132"/>
      <c r="CD205" s="132"/>
      <c r="CE205" s="136"/>
      <c r="CF205" s="136"/>
      <c r="CG205" s="136"/>
      <c r="CH205" s="135"/>
      <c r="CI205" s="129" t="s">
        <v>701</v>
      </c>
      <c r="CJ205" s="132">
        <v>44986</v>
      </c>
      <c r="CK205" s="132">
        <v>44986</v>
      </c>
      <c r="CL205" s="132"/>
      <c r="CM205" s="132">
        <v>44986</v>
      </c>
      <c r="CN205" s="133">
        <v>100</v>
      </c>
      <c r="CO205" s="132">
        <v>44986</v>
      </c>
      <c r="CP205" s="132"/>
      <c r="CQ205" s="132">
        <v>45017</v>
      </c>
      <c r="CR205" s="132">
        <v>45017</v>
      </c>
      <c r="CS205" s="117"/>
      <c r="CT205" s="132">
        <v>45017</v>
      </c>
      <c r="CU205" s="133">
        <v>100</v>
      </c>
      <c r="CV205" s="132">
        <v>45017</v>
      </c>
      <c r="CW205" s="117"/>
      <c r="CX205" s="147"/>
      <c r="CY205" s="147" t="s">
        <v>2564</v>
      </c>
      <c r="CZ205" s="117">
        <v>45012</v>
      </c>
      <c r="DA205" s="117">
        <v>45012</v>
      </c>
      <c r="DB205" s="117">
        <v>45012</v>
      </c>
      <c r="DC205" s="117">
        <v>45013</v>
      </c>
      <c r="DD205" s="133">
        <v>90</v>
      </c>
      <c r="DE205" s="117"/>
      <c r="DF205" s="138"/>
      <c r="DG205" s="138">
        <v>45007</v>
      </c>
      <c r="DH205" s="139" t="s">
        <v>4446</v>
      </c>
      <c r="DI205" s="117">
        <v>45021</v>
      </c>
      <c r="DJ205" s="117">
        <v>45021</v>
      </c>
      <c r="DK205" s="117">
        <v>45021</v>
      </c>
      <c r="DL205" s="117">
        <v>45021</v>
      </c>
      <c r="DM205" s="117"/>
      <c r="DN205" s="117"/>
      <c r="DO205" s="117"/>
      <c r="DP205" s="117"/>
      <c r="DQ205" s="140"/>
      <c r="DR205" s="117"/>
      <c r="DS205" s="117"/>
      <c r="DT205" s="117">
        <v>45051</v>
      </c>
      <c r="DU205" s="117">
        <v>45051</v>
      </c>
      <c r="DV205" s="117"/>
      <c r="DW205" s="117">
        <v>45051</v>
      </c>
      <c r="DX205" s="133">
        <v>100</v>
      </c>
      <c r="DY205" s="117">
        <v>45051</v>
      </c>
      <c r="DZ205" s="117"/>
      <c r="EA205" s="117">
        <v>45040</v>
      </c>
      <c r="EB205" s="117">
        <v>45040</v>
      </c>
      <c r="EC205" s="117"/>
      <c r="ED205" s="117">
        <v>45040</v>
      </c>
      <c r="EE205" s="116">
        <v>100</v>
      </c>
      <c r="EF205" s="117">
        <v>45040</v>
      </c>
      <c r="EG205" s="117" t="s">
        <v>4465</v>
      </c>
      <c r="EH205" s="117"/>
      <c r="EI205" s="117"/>
      <c r="EJ205" s="117"/>
      <c r="EK205" s="117"/>
      <c r="EL205" s="133"/>
      <c r="EM205" s="117"/>
      <c r="EN205" s="122"/>
      <c r="EO205" s="141"/>
      <c r="EP205" s="141"/>
      <c r="EQ205" s="141"/>
      <c r="ER205" s="141"/>
      <c r="ES205" s="141"/>
      <c r="ET205" s="141"/>
      <c r="EU205" s="141"/>
      <c r="EV205" s="117"/>
      <c r="EW205" s="117"/>
      <c r="EX205" s="117"/>
      <c r="EY205" s="117"/>
      <c r="EZ205" s="117"/>
      <c r="FA205" s="117"/>
      <c r="FB205" s="117"/>
      <c r="FC205" s="117"/>
      <c r="FD205" s="117"/>
      <c r="FE205" s="117"/>
      <c r="FF205" s="117"/>
      <c r="FG205" s="133"/>
      <c r="FH205" s="133"/>
      <c r="FI205" s="117"/>
      <c r="FJ205" s="142"/>
      <c r="FK205" s="142"/>
      <c r="FL205" s="143"/>
      <c r="FM205" s="143"/>
      <c r="FN205" s="139"/>
      <c r="FO205" s="142"/>
      <c r="FP205" s="142"/>
      <c r="FQ205" s="143"/>
      <c r="FR205" s="143"/>
      <c r="FS205" s="139"/>
    </row>
    <row r="206" spans="1:175" ht="20.100000000000001" customHeight="1" x14ac:dyDescent="0.5">
      <c r="A206" s="109">
        <v>205</v>
      </c>
      <c r="B206" s="109" t="s">
        <v>674</v>
      </c>
      <c r="C206" s="109">
        <v>205</v>
      </c>
      <c r="D206" s="110" t="s">
        <v>675</v>
      </c>
      <c r="E206" s="110" t="s">
        <v>676</v>
      </c>
      <c r="F206" s="110" t="s">
        <v>1751</v>
      </c>
      <c r="G206" s="111" t="s">
        <v>139</v>
      </c>
      <c r="H206" s="110" t="s">
        <v>1203</v>
      </c>
      <c r="I206" s="110" t="s">
        <v>2565</v>
      </c>
      <c r="J206" s="110"/>
      <c r="K206" s="111" t="s">
        <v>2566</v>
      </c>
      <c r="L206" s="111" t="s">
        <v>2567</v>
      </c>
      <c r="M206" s="111"/>
      <c r="N206" s="111" t="s">
        <v>1565</v>
      </c>
      <c r="O206" s="111" t="s">
        <v>2568</v>
      </c>
      <c r="P206" s="113">
        <v>14.818730433650501</v>
      </c>
      <c r="Q206" s="113">
        <v>100.804992408557</v>
      </c>
      <c r="R206" s="339" t="s">
        <v>2569</v>
      </c>
      <c r="S206" s="114" t="s">
        <v>2570</v>
      </c>
      <c r="T206" s="115" t="s">
        <v>2571</v>
      </c>
      <c r="U206" s="115" t="s">
        <v>2572</v>
      </c>
      <c r="V206" s="115"/>
      <c r="W206" s="357" t="s">
        <v>2573</v>
      </c>
      <c r="X206" s="357"/>
      <c r="Y206" s="115"/>
      <c r="Z206" s="181"/>
      <c r="AA206" s="181"/>
      <c r="AB206" s="357"/>
      <c r="AC206" s="357"/>
      <c r="AD206" s="166" t="s">
        <v>1775</v>
      </c>
      <c r="AE206" s="166" t="s">
        <v>1776</v>
      </c>
      <c r="AF206" s="117" t="s">
        <v>690</v>
      </c>
      <c r="AG206" s="117">
        <v>44967</v>
      </c>
      <c r="AH206" s="118" t="s">
        <v>691</v>
      </c>
      <c r="AI206" s="118" t="s">
        <v>692</v>
      </c>
      <c r="AJ206" s="145">
        <v>8</v>
      </c>
      <c r="AK206" s="146">
        <v>18</v>
      </c>
      <c r="AL206" s="146">
        <v>3.1</v>
      </c>
      <c r="AM206" s="146">
        <f t="shared" si="3"/>
        <v>144</v>
      </c>
      <c r="AN206" s="147">
        <v>1</v>
      </c>
      <c r="AO206" s="147">
        <v>2</v>
      </c>
      <c r="AP206" s="240" t="s">
        <v>2574</v>
      </c>
      <c r="AQ206" s="147" t="s">
        <v>1368</v>
      </c>
      <c r="AR206" s="147">
        <v>3</v>
      </c>
      <c r="AS206" s="149"/>
      <c r="AT206" s="138">
        <v>44970</v>
      </c>
      <c r="AU206" s="294" t="s">
        <v>2575</v>
      </c>
      <c r="AV206" s="149" t="s">
        <v>696</v>
      </c>
      <c r="AW206" s="150"/>
      <c r="AX206" s="147"/>
      <c r="AY206" s="147"/>
      <c r="AZ206" s="147"/>
      <c r="BA206" s="147"/>
      <c r="BB206" s="147"/>
      <c r="BC206" s="147" t="s">
        <v>2576</v>
      </c>
      <c r="BD206" s="235" t="s">
        <v>698</v>
      </c>
      <c r="BE206" s="150"/>
      <c r="BF206" s="150"/>
      <c r="BG206" s="237" t="s">
        <v>699</v>
      </c>
      <c r="BH206" s="237" t="s">
        <v>1964</v>
      </c>
      <c r="BI206" s="237" t="s">
        <v>701</v>
      </c>
      <c r="BJ206" s="152"/>
      <c r="BK206" s="152"/>
      <c r="BL206" s="153"/>
      <c r="BM206" s="154"/>
      <c r="BN206" s="111" t="s">
        <v>2568</v>
      </c>
      <c r="BO206" s="319" t="s">
        <v>2568</v>
      </c>
      <c r="BP206" s="317"/>
      <c r="BQ206" s="116" t="s">
        <v>704</v>
      </c>
      <c r="BR206" s="116" t="s">
        <v>705</v>
      </c>
      <c r="BS206" s="132">
        <v>44967</v>
      </c>
      <c r="BT206" s="133">
        <v>100</v>
      </c>
      <c r="BU206" s="132">
        <v>44967</v>
      </c>
      <c r="BV206" s="132"/>
      <c r="BW206" s="132"/>
      <c r="BX206" s="134"/>
      <c r="BY206" s="134"/>
      <c r="BZ206" s="134"/>
      <c r="CA206" s="132"/>
      <c r="CB206" s="135"/>
      <c r="CC206" s="132"/>
      <c r="CD206" s="132"/>
      <c r="CE206" s="136"/>
      <c r="CF206" s="136"/>
      <c r="CG206" s="136"/>
      <c r="CH206" s="135"/>
      <c r="CI206" s="129" t="s">
        <v>701</v>
      </c>
      <c r="CJ206" s="132">
        <v>44998</v>
      </c>
      <c r="CK206" s="132">
        <v>44998</v>
      </c>
      <c r="CL206" s="132"/>
      <c r="CM206" s="132">
        <v>44998</v>
      </c>
      <c r="CN206" s="133">
        <v>100</v>
      </c>
      <c r="CO206" s="132">
        <v>44998</v>
      </c>
      <c r="CP206" s="117"/>
      <c r="CQ206" s="137" t="s">
        <v>706</v>
      </c>
      <c r="CR206" s="132"/>
      <c r="CS206" s="117"/>
      <c r="CT206" s="132"/>
      <c r="CU206" s="133"/>
      <c r="CV206" s="137" t="s">
        <v>4382</v>
      </c>
      <c r="CW206" s="117"/>
      <c r="CX206" s="147"/>
      <c r="CY206" s="147"/>
      <c r="CZ206" s="117">
        <v>45004</v>
      </c>
      <c r="DA206" s="117">
        <v>45004</v>
      </c>
      <c r="DB206" s="117"/>
      <c r="DC206" s="117">
        <v>45005</v>
      </c>
      <c r="DD206" s="133">
        <v>100</v>
      </c>
      <c r="DE206" s="117">
        <v>45036</v>
      </c>
      <c r="DF206" s="138"/>
      <c r="DG206" s="138">
        <v>45012</v>
      </c>
      <c r="DH206" s="139" t="s">
        <v>4383</v>
      </c>
      <c r="DI206" s="117">
        <v>45027</v>
      </c>
      <c r="DJ206" s="117">
        <v>45027</v>
      </c>
      <c r="DK206" s="117">
        <v>45027</v>
      </c>
      <c r="DL206" s="117">
        <v>45027</v>
      </c>
      <c r="DM206" s="117">
        <v>45035</v>
      </c>
      <c r="DN206" s="117">
        <v>45035</v>
      </c>
      <c r="DO206" s="117"/>
      <c r="DP206" s="117">
        <v>45035</v>
      </c>
      <c r="DQ206" s="133">
        <v>100</v>
      </c>
      <c r="DR206" s="117">
        <v>45035</v>
      </c>
      <c r="DS206" s="117"/>
      <c r="DT206" s="117">
        <v>45035</v>
      </c>
      <c r="DU206" s="117">
        <v>45035</v>
      </c>
      <c r="DV206" s="117"/>
      <c r="DW206" s="117">
        <v>45035</v>
      </c>
      <c r="DX206" s="133">
        <v>100</v>
      </c>
      <c r="DY206" s="117">
        <v>45035</v>
      </c>
      <c r="DZ206" s="117"/>
      <c r="EA206" s="117">
        <v>45040</v>
      </c>
      <c r="EB206" s="117">
        <v>45040</v>
      </c>
      <c r="EC206" s="117"/>
      <c r="ED206" s="117">
        <v>45040</v>
      </c>
      <c r="EE206" s="116">
        <v>100</v>
      </c>
      <c r="EF206" s="117">
        <v>45040</v>
      </c>
      <c r="EG206" s="117" t="s">
        <v>4465</v>
      </c>
      <c r="EH206" s="117"/>
      <c r="EI206" s="117"/>
      <c r="EJ206" s="117"/>
      <c r="EK206" s="117"/>
      <c r="EL206" s="133"/>
      <c r="EM206" s="117"/>
      <c r="EN206" s="122"/>
      <c r="EO206" s="141"/>
      <c r="EP206" s="141"/>
      <c r="EQ206" s="141"/>
      <c r="ER206" s="141"/>
      <c r="ES206" s="141"/>
      <c r="ET206" s="141"/>
      <c r="EU206" s="141"/>
      <c r="EV206" s="117"/>
      <c r="EW206" s="117"/>
      <c r="EX206" s="117"/>
      <c r="EY206" s="117"/>
      <c r="EZ206" s="117"/>
      <c r="FA206" s="117"/>
      <c r="FB206" s="117"/>
      <c r="FC206" s="117"/>
      <c r="FD206" s="117"/>
      <c r="FE206" s="117"/>
      <c r="FF206" s="117"/>
      <c r="FG206" s="133"/>
      <c r="FH206" s="133"/>
      <c r="FI206" s="117"/>
      <c r="FJ206" s="142"/>
      <c r="FK206" s="142"/>
      <c r="FL206" s="143"/>
      <c r="FM206" s="143"/>
      <c r="FN206" s="139"/>
      <c r="FO206" s="142"/>
      <c r="FP206" s="142"/>
      <c r="FQ206" s="143"/>
      <c r="FR206" s="143"/>
      <c r="FS206" s="139"/>
    </row>
    <row r="207" spans="1:175" ht="20.100000000000001" customHeight="1" x14ac:dyDescent="0.5">
      <c r="A207" s="109">
        <v>206</v>
      </c>
      <c r="B207" s="109" t="s">
        <v>674</v>
      </c>
      <c r="C207" s="109">
        <v>206</v>
      </c>
      <c r="D207" s="110" t="s">
        <v>675</v>
      </c>
      <c r="E207" s="110" t="s">
        <v>676</v>
      </c>
      <c r="F207" s="110" t="s">
        <v>1751</v>
      </c>
      <c r="G207" s="111" t="s">
        <v>139</v>
      </c>
      <c r="H207" s="110" t="s">
        <v>1203</v>
      </c>
      <c r="I207" s="110" t="s">
        <v>2577</v>
      </c>
      <c r="J207" s="110"/>
      <c r="K207" s="111" t="s">
        <v>2578</v>
      </c>
      <c r="L207" s="111" t="s">
        <v>2579</v>
      </c>
      <c r="M207" s="111"/>
      <c r="N207" s="111" t="s">
        <v>1565</v>
      </c>
      <c r="O207" s="111" t="s">
        <v>4664</v>
      </c>
      <c r="P207" s="113">
        <v>14.8980200463287</v>
      </c>
      <c r="Q207" s="113">
        <v>100.62937268290599</v>
      </c>
      <c r="R207" s="114" t="s">
        <v>2581</v>
      </c>
      <c r="S207" s="114" t="s">
        <v>2582</v>
      </c>
      <c r="T207" s="115" t="s">
        <v>2583</v>
      </c>
      <c r="U207" s="115" t="s">
        <v>2584</v>
      </c>
      <c r="V207" s="115"/>
      <c r="W207" s="115" t="s">
        <v>2585</v>
      </c>
      <c r="X207" s="115"/>
      <c r="Y207" s="115"/>
      <c r="Z207" s="181"/>
      <c r="AA207" s="181"/>
      <c r="AB207" s="115"/>
      <c r="AC207" s="115"/>
      <c r="AD207" s="166" t="s">
        <v>1775</v>
      </c>
      <c r="AE207" s="166" t="s">
        <v>1776</v>
      </c>
      <c r="AF207" s="117" t="s">
        <v>690</v>
      </c>
      <c r="AG207" s="132">
        <v>44970</v>
      </c>
      <c r="AH207" s="118" t="s">
        <v>691</v>
      </c>
      <c r="AI207" s="118" t="s">
        <v>692</v>
      </c>
      <c r="AJ207" s="145">
        <v>8</v>
      </c>
      <c r="AK207" s="146">
        <v>8</v>
      </c>
      <c r="AL207" s="146">
        <v>3.5</v>
      </c>
      <c r="AM207" s="146">
        <f t="shared" si="3"/>
        <v>64</v>
      </c>
      <c r="AN207" s="147">
        <v>1</v>
      </c>
      <c r="AO207" s="147"/>
      <c r="AP207" s="116" t="s">
        <v>2586</v>
      </c>
      <c r="AQ207" s="330"/>
      <c r="AR207" s="147">
        <v>3</v>
      </c>
      <c r="AS207" s="149"/>
      <c r="AT207" s="138">
        <v>44972</v>
      </c>
      <c r="AU207" s="148" t="s">
        <v>2587</v>
      </c>
      <c r="AV207" s="149" t="s">
        <v>696</v>
      </c>
      <c r="AW207" s="150"/>
      <c r="AX207" s="147" t="s">
        <v>2588</v>
      </c>
      <c r="AY207" s="147"/>
      <c r="AZ207" s="147"/>
      <c r="BA207" s="147" t="s">
        <v>697</v>
      </c>
      <c r="BB207" s="147"/>
      <c r="BC207" s="147"/>
      <c r="BD207" s="235" t="s">
        <v>698</v>
      </c>
      <c r="BE207" s="150"/>
      <c r="BF207" s="150"/>
      <c r="BG207" s="237" t="s">
        <v>699</v>
      </c>
      <c r="BH207" s="237" t="s">
        <v>1964</v>
      </c>
      <c r="BI207" s="237" t="s">
        <v>701</v>
      </c>
      <c r="BJ207" s="152"/>
      <c r="BK207" s="152"/>
      <c r="BL207" s="153"/>
      <c r="BM207" s="154"/>
      <c r="BN207" s="329" t="s">
        <v>2589</v>
      </c>
      <c r="BO207" s="317" t="s">
        <v>2580</v>
      </c>
      <c r="BP207" s="317" t="s">
        <v>703</v>
      </c>
      <c r="BQ207" s="116" t="s">
        <v>704</v>
      </c>
      <c r="BR207" s="314" t="s">
        <v>705</v>
      </c>
      <c r="BS207" s="132">
        <v>44970</v>
      </c>
      <c r="BT207" s="133">
        <v>100</v>
      </c>
      <c r="BU207" s="132">
        <v>44970</v>
      </c>
      <c r="BV207" s="132"/>
      <c r="BW207" s="132"/>
      <c r="BX207" s="134"/>
      <c r="BY207" s="134"/>
      <c r="BZ207" s="134"/>
      <c r="CA207" s="132"/>
      <c r="CB207" s="135"/>
      <c r="CC207" s="132"/>
      <c r="CD207" s="132"/>
      <c r="CE207" s="136"/>
      <c r="CF207" s="136"/>
      <c r="CG207" s="136"/>
      <c r="CH207" s="135"/>
      <c r="CI207" s="129" t="s">
        <v>701</v>
      </c>
      <c r="CJ207" s="132">
        <v>44998</v>
      </c>
      <c r="CK207" s="132">
        <v>44998</v>
      </c>
      <c r="CL207" s="132"/>
      <c r="CM207" s="132">
        <v>44998</v>
      </c>
      <c r="CN207" s="133">
        <v>100</v>
      </c>
      <c r="CO207" s="132">
        <v>44998</v>
      </c>
      <c r="CP207" s="117"/>
      <c r="CQ207" s="132">
        <v>45002</v>
      </c>
      <c r="CR207" s="132">
        <v>45002</v>
      </c>
      <c r="CS207" s="132"/>
      <c r="CT207" s="132">
        <v>45003</v>
      </c>
      <c r="CU207" s="133">
        <v>100</v>
      </c>
      <c r="CV207" s="132">
        <v>45003</v>
      </c>
      <c r="CW207" s="117" t="s">
        <v>727</v>
      </c>
      <c r="CX207" s="147" t="s">
        <v>2588</v>
      </c>
      <c r="CY207" s="147"/>
      <c r="CZ207" s="117">
        <v>45005</v>
      </c>
      <c r="DA207" s="117">
        <v>45005</v>
      </c>
      <c r="DB207" s="117">
        <v>45005</v>
      </c>
      <c r="DC207" s="117">
        <v>45006</v>
      </c>
      <c r="DD207" s="133">
        <v>100</v>
      </c>
      <c r="DE207" s="117">
        <v>45050</v>
      </c>
      <c r="DF207" s="138"/>
      <c r="DG207" s="138">
        <v>45019</v>
      </c>
      <c r="DH207" s="139" t="s">
        <v>4413</v>
      </c>
      <c r="DI207" s="117">
        <v>45037</v>
      </c>
      <c r="DJ207" s="117">
        <v>45037</v>
      </c>
      <c r="DK207" s="117">
        <v>45037</v>
      </c>
      <c r="DL207" s="117">
        <v>45037</v>
      </c>
      <c r="DM207" s="117"/>
      <c r="DN207" s="117"/>
      <c r="DO207" s="117"/>
      <c r="DP207" s="117"/>
      <c r="DQ207" s="140"/>
      <c r="DR207" s="117"/>
      <c r="DS207" s="117"/>
      <c r="DT207" s="117">
        <v>45046</v>
      </c>
      <c r="DU207" s="117">
        <v>45046</v>
      </c>
      <c r="DV207" s="117"/>
      <c r="DW207" s="117">
        <v>45046</v>
      </c>
      <c r="DX207" s="133">
        <v>100</v>
      </c>
      <c r="DY207" s="117">
        <v>45046</v>
      </c>
      <c r="DZ207" s="117"/>
      <c r="EA207" s="117">
        <v>45040</v>
      </c>
      <c r="EB207" s="117">
        <v>45040</v>
      </c>
      <c r="EC207" s="117"/>
      <c r="ED207" s="117">
        <v>45040</v>
      </c>
      <c r="EE207" s="116">
        <v>100</v>
      </c>
      <c r="EF207" s="117">
        <v>45040</v>
      </c>
      <c r="EG207" s="117" t="s">
        <v>4465</v>
      </c>
      <c r="EH207" s="117"/>
      <c r="EI207" s="117"/>
      <c r="EJ207" s="117"/>
      <c r="EK207" s="117"/>
      <c r="EL207" s="133"/>
      <c r="EM207" s="117"/>
      <c r="EN207" s="122"/>
      <c r="EO207" s="141"/>
      <c r="EP207" s="141"/>
      <c r="EQ207" s="141"/>
      <c r="ER207" s="141"/>
      <c r="ES207" s="141"/>
      <c r="ET207" s="141"/>
      <c r="EU207" s="141"/>
      <c r="EV207" s="117"/>
      <c r="EW207" s="117"/>
      <c r="EX207" s="117"/>
      <c r="EY207" s="117"/>
      <c r="EZ207" s="117"/>
      <c r="FA207" s="117"/>
      <c r="FB207" s="117"/>
      <c r="FC207" s="117"/>
      <c r="FD207" s="117"/>
      <c r="FE207" s="117"/>
      <c r="FF207" s="117"/>
      <c r="FG207" s="133"/>
      <c r="FH207" s="133"/>
      <c r="FI207" s="117"/>
      <c r="FJ207" s="142"/>
      <c r="FK207" s="142"/>
      <c r="FL207" s="143"/>
      <c r="FM207" s="143"/>
      <c r="FN207" s="139"/>
      <c r="FO207" s="142"/>
      <c r="FP207" s="142"/>
      <c r="FQ207" s="143"/>
      <c r="FR207" s="143"/>
      <c r="FS207" s="139"/>
    </row>
    <row r="208" spans="1:175" ht="20.100000000000001" customHeight="1" x14ac:dyDescent="0.5">
      <c r="A208" s="109">
        <v>207</v>
      </c>
      <c r="B208" s="109" t="s">
        <v>674</v>
      </c>
      <c r="C208" s="109">
        <v>207</v>
      </c>
      <c r="D208" s="110" t="s">
        <v>675</v>
      </c>
      <c r="E208" s="110" t="s">
        <v>676</v>
      </c>
      <c r="F208" s="110" t="s">
        <v>1751</v>
      </c>
      <c r="G208" s="111" t="s">
        <v>139</v>
      </c>
      <c r="H208" s="110" t="s">
        <v>1203</v>
      </c>
      <c r="I208" s="110" t="s">
        <v>2590</v>
      </c>
      <c r="J208" s="110"/>
      <c r="K208" s="111" t="s">
        <v>2591</v>
      </c>
      <c r="L208" s="111" t="s">
        <v>2557</v>
      </c>
      <c r="M208" s="111"/>
      <c r="N208" s="111" t="s">
        <v>1565</v>
      </c>
      <c r="O208" s="111" t="s">
        <v>2592</v>
      </c>
      <c r="P208" s="113">
        <v>14.8606176071067</v>
      </c>
      <c r="Q208" s="113">
        <v>100.74495923946699</v>
      </c>
      <c r="R208" s="318" t="s">
        <v>2593</v>
      </c>
      <c r="S208" s="114" t="s">
        <v>2594</v>
      </c>
      <c r="T208" s="115" t="s">
        <v>2595</v>
      </c>
      <c r="U208" s="115" t="s">
        <v>2596</v>
      </c>
      <c r="V208" s="115"/>
      <c r="W208" s="115" t="s">
        <v>2597</v>
      </c>
      <c r="X208" s="115"/>
      <c r="Y208" s="115"/>
      <c r="Z208" s="181"/>
      <c r="AA208" s="181"/>
      <c r="AB208" s="115"/>
      <c r="AC208" s="115"/>
      <c r="AD208" s="166" t="s">
        <v>1775</v>
      </c>
      <c r="AE208" s="166" t="s">
        <v>1776</v>
      </c>
      <c r="AF208" s="117" t="s">
        <v>690</v>
      </c>
      <c r="AG208" s="117">
        <v>44967</v>
      </c>
      <c r="AH208" s="118" t="s">
        <v>691</v>
      </c>
      <c r="AI208" s="118" t="s">
        <v>692</v>
      </c>
      <c r="AJ208" s="145">
        <v>6</v>
      </c>
      <c r="AK208" s="146">
        <v>9</v>
      </c>
      <c r="AL208" s="146">
        <v>3.5</v>
      </c>
      <c r="AM208" s="146">
        <f t="shared" si="3"/>
        <v>54</v>
      </c>
      <c r="AN208" s="147">
        <v>2</v>
      </c>
      <c r="AO208" s="147">
        <v>2</v>
      </c>
      <c r="AP208" s="240" t="s">
        <v>716</v>
      </c>
      <c r="AQ208" s="330"/>
      <c r="AR208" s="147">
        <v>3</v>
      </c>
      <c r="AS208" s="149"/>
      <c r="AT208" s="138">
        <v>44970</v>
      </c>
      <c r="AU208" s="294" t="s">
        <v>2598</v>
      </c>
      <c r="AV208" s="149" t="s">
        <v>2599</v>
      </c>
      <c r="AW208" s="150" t="s">
        <v>1386</v>
      </c>
      <c r="AX208" s="147"/>
      <c r="AY208" s="147"/>
      <c r="AZ208" s="147"/>
      <c r="BA208" s="147"/>
      <c r="BB208" s="147" t="s">
        <v>697</v>
      </c>
      <c r="BC208" s="147"/>
      <c r="BD208" s="150" t="s">
        <v>698</v>
      </c>
      <c r="BE208" s="150"/>
      <c r="BF208" s="150"/>
      <c r="BG208" s="237" t="s">
        <v>699</v>
      </c>
      <c r="BH208" s="302" t="s">
        <v>1964</v>
      </c>
      <c r="BI208" s="237" t="s">
        <v>701</v>
      </c>
      <c r="BJ208" s="152"/>
      <c r="BK208" s="152"/>
      <c r="BL208" s="153"/>
      <c r="BM208" s="154"/>
      <c r="BN208" s="111" t="s">
        <v>2592</v>
      </c>
      <c r="BO208" s="319" t="s">
        <v>2592</v>
      </c>
      <c r="BP208" s="317"/>
      <c r="BQ208" s="116" t="s">
        <v>704</v>
      </c>
      <c r="BR208" s="116" t="s">
        <v>705</v>
      </c>
      <c r="BS208" s="132">
        <v>44967</v>
      </c>
      <c r="BT208" s="133">
        <v>100</v>
      </c>
      <c r="BU208" s="132">
        <v>44967</v>
      </c>
      <c r="BV208" s="132"/>
      <c r="BW208" s="132"/>
      <c r="BX208" s="134"/>
      <c r="BY208" s="134"/>
      <c r="BZ208" s="134"/>
      <c r="CA208" s="132"/>
      <c r="CB208" s="135"/>
      <c r="CC208" s="132"/>
      <c r="CD208" s="132"/>
      <c r="CE208" s="136"/>
      <c r="CF208" s="136"/>
      <c r="CG208" s="136"/>
      <c r="CH208" s="135"/>
      <c r="CI208" s="129" t="s">
        <v>701</v>
      </c>
      <c r="CJ208" s="132">
        <v>44998</v>
      </c>
      <c r="CK208" s="132">
        <v>44998</v>
      </c>
      <c r="CL208" s="132"/>
      <c r="CM208" s="132">
        <v>44998</v>
      </c>
      <c r="CN208" s="133">
        <v>100</v>
      </c>
      <c r="CO208" s="132">
        <v>44998</v>
      </c>
      <c r="CP208" s="117"/>
      <c r="CQ208" s="132">
        <v>45015</v>
      </c>
      <c r="CR208" s="132">
        <v>45015</v>
      </c>
      <c r="CS208" s="117"/>
      <c r="CT208" s="132">
        <v>45015</v>
      </c>
      <c r="CU208" s="133">
        <v>100</v>
      </c>
      <c r="CV208" s="132">
        <v>45015</v>
      </c>
      <c r="CW208" s="117" t="s">
        <v>727</v>
      </c>
      <c r="CX208" s="147"/>
      <c r="CY208" s="147"/>
      <c r="CZ208" s="117">
        <v>45010</v>
      </c>
      <c r="DA208" s="117">
        <v>45010</v>
      </c>
      <c r="DB208" s="117"/>
      <c r="DC208" s="117">
        <v>45011</v>
      </c>
      <c r="DD208" s="133">
        <v>100</v>
      </c>
      <c r="DE208" s="117">
        <v>45036</v>
      </c>
      <c r="DF208" s="138"/>
      <c r="DG208" s="138">
        <v>45012</v>
      </c>
      <c r="DH208" s="139" t="s">
        <v>4383</v>
      </c>
      <c r="DI208" s="117">
        <v>45027</v>
      </c>
      <c r="DJ208" s="117">
        <v>45027</v>
      </c>
      <c r="DK208" s="117">
        <v>45027</v>
      </c>
      <c r="DL208" s="117">
        <v>45027</v>
      </c>
      <c r="DM208" s="117">
        <v>45036</v>
      </c>
      <c r="DN208" s="117">
        <v>45036</v>
      </c>
      <c r="DO208" s="117"/>
      <c r="DP208" s="117">
        <v>45036</v>
      </c>
      <c r="DQ208" s="133">
        <v>100</v>
      </c>
      <c r="DR208" s="117">
        <v>45036</v>
      </c>
      <c r="DS208" s="117"/>
      <c r="DT208" s="117">
        <v>45036</v>
      </c>
      <c r="DU208" s="117">
        <v>45036</v>
      </c>
      <c r="DV208" s="117"/>
      <c r="DW208" s="117">
        <v>45036</v>
      </c>
      <c r="DX208" s="133">
        <v>100</v>
      </c>
      <c r="DY208" s="117">
        <v>45036</v>
      </c>
      <c r="DZ208" s="117"/>
      <c r="EA208" s="117">
        <v>45040</v>
      </c>
      <c r="EB208" s="117">
        <v>45040</v>
      </c>
      <c r="EC208" s="117"/>
      <c r="ED208" s="117">
        <v>45040</v>
      </c>
      <c r="EE208" s="116">
        <v>100</v>
      </c>
      <c r="EF208" s="117">
        <v>45040</v>
      </c>
      <c r="EG208" s="117" t="s">
        <v>1044</v>
      </c>
      <c r="EH208" s="117">
        <v>45040</v>
      </c>
      <c r="EI208" s="117">
        <v>45040</v>
      </c>
      <c r="EJ208" s="117"/>
      <c r="EK208" s="117">
        <v>45040</v>
      </c>
      <c r="EL208" s="116">
        <v>100</v>
      </c>
      <c r="EM208" s="117">
        <v>45040</v>
      </c>
      <c r="EN208" s="122" t="s">
        <v>1044</v>
      </c>
      <c r="EO208" s="141"/>
      <c r="EP208" s="141"/>
      <c r="EQ208" s="141"/>
      <c r="ER208" s="141"/>
      <c r="ES208" s="141"/>
      <c r="ET208" s="141"/>
      <c r="EU208" s="141"/>
      <c r="EV208" s="117"/>
      <c r="EW208" s="117"/>
      <c r="EX208" s="117"/>
      <c r="EY208" s="117"/>
      <c r="EZ208" s="117"/>
      <c r="FA208" s="117"/>
      <c r="FB208" s="117"/>
      <c r="FC208" s="117"/>
      <c r="FD208" s="117"/>
      <c r="FE208" s="117"/>
      <c r="FF208" s="117"/>
      <c r="FG208" s="133"/>
      <c r="FH208" s="133"/>
      <c r="FI208" s="117"/>
      <c r="FJ208" s="142"/>
      <c r="FK208" s="142"/>
      <c r="FL208" s="143"/>
      <c r="FM208" s="143"/>
      <c r="FN208" s="139"/>
      <c r="FO208" s="142"/>
      <c r="FP208" s="142"/>
      <c r="FQ208" s="143"/>
      <c r="FR208" s="143"/>
      <c r="FS208" s="139"/>
    </row>
    <row r="209" spans="1:175" ht="20.100000000000001" customHeight="1" x14ac:dyDescent="0.5">
      <c r="A209" s="109">
        <v>208</v>
      </c>
      <c r="B209" s="109" t="s">
        <v>674</v>
      </c>
      <c r="C209" s="109">
        <v>208</v>
      </c>
      <c r="D209" s="110" t="s">
        <v>675</v>
      </c>
      <c r="E209" s="110" t="s">
        <v>676</v>
      </c>
      <c r="F209" s="110" t="s">
        <v>1751</v>
      </c>
      <c r="G209" s="111" t="s">
        <v>139</v>
      </c>
      <c r="H209" s="110" t="s">
        <v>2554</v>
      </c>
      <c r="I209" s="110" t="s">
        <v>2554</v>
      </c>
      <c r="J209" s="110"/>
      <c r="K209" s="111" t="s">
        <v>2600</v>
      </c>
      <c r="L209" s="111"/>
      <c r="M209" s="111" t="s">
        <v>2601</v>
      </c>
      <c r="N209" s="111" t="s">
        <v>1565</v>
      </c>
      <c r="O209" s="111" t="s">
        <v>2602</v>
      </c>
      <c r="P209" s="113">
        <v>15.045637240168301</v>
      </c>
      <c r="Q209" s="113">
        <v>100.536433550894</v>
      </c>
      <c r="R209" s="114" t="s">
        <v>2603</v>
      </c>
      <c r="S209" s="114" t="s">
        <v>2604</v>
      </c>
      <c r="T209" s="115" t="s">
        <v>2605</v>
      </c>
      <c r="U209" s="115" t="s">
        <v>2606</v>
      </c>
      <c r="V209" s="115"/>
      <c r="W209" s="115" t="s">
        <v>2607</v>
      </c>
      <c r="X209" s="115"/>
      <c r="Y209" s="115"/>
      <c r="Z209" s="181"/>
      <c r="AA209" s="181"/>
      <c r="AB209" s="115"/>
      <c r="AC209" s="115"/>
      <c r="AD209" s="166" t="s">
        <v>1775</v>
      </c>
      <c r="AE209" s="166" t="s">
        <v>1776</v>
      </c>
      <c r="AF209" s="117" t="s">
        <v>690</v>
      </c>
      <c r="AG209" s="132">
        <v>44970</v>
      </c>
      <c r="AH209" s="118" t="s">
        <v>691</v>
      </c>
      <c r="AI209" s="118" t="s">
        <v>692</v>
      </c>
      <c r="AJ209" s="145">
        <v>8</v>
      </c>
      <c r="AK209" s="146">
        <v>8.3000000000000007</v>
      </c>
      <c r="AL209" s="146">
        <v>2.85</v>
      </c>
      <c r="AM209" s="146">
        <f t="shared" si="3"/>
        <v>66.400000000000006</v>
      </c>
      <c r="AN209" s="147">
        <v>1</v>
      </c>
      <c r="AO209" s="147">
        <v>3</v>
      </c>
      <c r="AP209" s="240" t="s">
        <v>1868</v>
      </c>
      <c r="AQ209" s="147" t="s">
        <v>848</v>
      </c>
      <c r="AR209" s="147">
        <v>3</v>
      </c>
      <c r="AS209" s="149"/>
      <c r="AT209" s="138">
        <v>44972</v>
      </c>
      <c r="AU209" s="142"/>
      <c r="AV209" s="149" t="s">
        <v>725</v>
      </c>
      <c r="AW209" s="150"/>
      <c r="AX209" s="147"/>
      <c r="AY209" s="147"/>
      <c r="AZ209" s="147"/>
      <c r="BA209" s="147"/>
      <c r="BB209" s="147"/>
      <c r="BC209" s="147"/>
      <c r="BD209" s="235" t="s">
        <v>698</v>
      </c>
      <c r="BE209" s="150"/>
      <c r="BF209" s="150"/>
      <c r="BG209" s="237" t="s">
        <v>699</v>
      </c>
      <c r="BH209" s="237" t="s">
        <v>1964</v>
      </c>
      <c r="BI209" s="237" t="s">
        <v>701</v>
      </c>
      <c r="BJ209" s="152"/>
      <c r="BK209" s="152"/>
      <c r="BL209" s="153"/>
      <c r="BM209" s="154"/>
      <c r="BN209" s="111" t="s">
        <v>2602</v>
      </c>
      <c r="BO209" s="319" t="s">
        <v>2602</v>
      </c>
      <c r="BP209" s="317"/>
      <c r="BQ209" s="116" t="s">
        <v>704</v>
      </c>
      <c r="BR209" s="116" t="s">
        <v>705</v>
      </c>
      <c r="BS209" s="132">
        <v>44970</v>
      </c>
      <c r="BT209" s="133">
        <v>100</v>
      </c>
      <c r="BU209" s="132">
        <v>44970</v>
      </c>
      <c r="BV209" s="132"/>
      <c r="BW209" s="132"/>
      <c r="BX209" s="134"/>
      <c r="BY209" s="134"/>
      <c r="BZ209" s="134"/>
      <c r="CA209" s="132"/>
      <c r="CB209" s="135"/>
      <c r="CC209" s="132"/>
      <c r="CD209" s="132"/>
      <c r="CE209" s="136"/>
      <c r="CF209" s="136"/>
      <c r="CG209" s="136"/>
      <c r="CH209" s="135"/>
      <c r="CI209" s="129" t="s">
        <v>701</v>
      </c>
      <c r="CJ209" s="132">
        <v>44986</v>
      </c>
      <c r="CK209" s="132">
        <v>44986</v>
      </c>
      <c r="CL209" s="132"/>
      <c r="CM209" s="132">
        <v>44986</v>
      </c>
      <c r="CN209" s="133">
        <v>100</v>
      </c>
      <c r="CO209" s="132">
        <v>44986</v>
      </c>
      <c r="CP209" s="132"/>
      <c r="CQ209" s="137" t="s">
        <v>706</v>
      </c>
      <c r="CR209" s="132"/>
      <c r="CS209" s="117"/>
      <c r="CT209" s="132"/>
      <c r="CU209" s="133"/>
      <c r="CV209" s="137" t="s">
        <v>4382</v>
      </c>
      <c r="CW209" s="117"/>
      <c r="CX209" s="147"/>
      <c r="CY209" s="147"/>
      <c r="CZ209" s="117">
        <v>45013</v>
      </c>
      <c r="DA209" s="117">
        <v>45013</v>
      </c>
      <c r="DB209" s="117"/>
      <c r="DC209" s="117">
        <v>45013</v>
      </c>
      <c r="DD209" s="133">
        <v>100</v>
      </c>
      <c r="DE209" s="117">
        <v>45013</v>
      </c>
      <c r="DF209" s="138"/>
      <c r="DG209" s="138">
        <v>45019</v>
      </c>
      <c r="DH209" s="139" t="s">
        <v>4413</v>
      </c>
      <c r="DI209" s="117">
        <v>45040</v>
      </c>
      <c r="DJ209" s="117">
        <v>45040</v>
      </c>
      <c r="DK209" s="117">
        <v>45040</v>
      </c>
      <c r="DL209" s="117">
        <v>45040</v>
      </c>
      <c r="DM209" s="117"/>
      <c r="DN209" s="117"/>
      <c r="DO209" s="117"/>
      <c r="DP209" s="117"/>
      <c r="DQ209" s="140"/>
      <c r="DR209" s="117"/>
      <c r="DS209" s="117"/>
      <c r="DT209" s="117">
        <v>45051</v>
      </c>
      <c r="DU209" s="117">
        <v>45051</v>
      </c>
      <c r="DV209" s="117"/>
      <c r="DW209" s="117">
        <v>45051</v>
      </c>
      <c r="DX209" s="133">
        <v>100</v>
      </c>
      <c r="DY209" s="117">
        <v>45051</v>
      </c>
      <c r="DZ209" s="117"/>
      <c r="EA209" s="117">
        <v>45040</v>
      </c>
      <c r="EB209" s="117">
        <v>45040</v>
      </c>
      <c r="EC209" s="117"/>
      <c r="ED209" s="117">
        <v>45040</v>
      </c>
      <c r="EE209" s="116">
        <v>100</v>
      </c>
      <c r="EF209" s="117">
        <v>45040</v>
      </c>
      <c r="EG209" s="117" t="s">
        <v>1044</v>
      </c>
      <c r="EH209" s="117">
        <v>45040</v>
      </c>
      <c r="EI209" s="117">
        <v>45040</v>
      </c>
      <c r="EJ209" s="117"/>
      <c r="EK209" s="117">
        <v>45040</v>
      </c>
      <c r="EL209" s="116">
        <v>100</v>
      </c>
      <c r="EM209" s="117">
        <v>45040</v>
      </c>
      <c r="EN209" s="122" t="s">
        <v>1044</v>
      </c>
      <c r="EO209" s="141"/>
      <c r="EP209" s="141"/>
      <c r="EQ209" s="141"/>
      <c r="ER209" s="141"/>
      <c r="ES209" s="141"/>
      <c r="ET209" s="141"/>
      <c r="EU209" s="141"/>
      <c r="EV209" s="117"/>
      <c r="EW209" s="117"/>
      <c r="EX209" s="117"/>
      <c r="EY209" s="117"/>
      <c r="EZ209" s="117"/>
      <c r="FA209" s="117"/>
      <c r="FB209" s="117"/>
      <c r="FC209" s="117"/>
      <c r="FD209" s="117"/>
      <c r="FE209" s="117"/>
      <c r="FF209" s="117"/>
      <c r="FG209" s="133"/>
      <c r="FH209" s="133"/>
      <c r="FI209" s="117"/>
      <c r="FJ209" s="142"/>
      <c r="FK209" s="142"/>
      <c r="FL209" s="143"/>
      <c r="FM209" s="143"/>
      <c r="FN209" s="139"/>
      <c r="FO209" s="142"/>
      <c r="FP209" s="142"/>
      <c r="FQ209" s="143"/>
      <c r="FR209" s="143"/>
      <c r="FS209" s="139"/>
    </row>
    <row r="210" spans="1:175" ht="20.100000000000001" customHeight="1" x14ac:dyDescent="0.5">
      <c r="A210" s="109">
        <v>209</v>
      </c>
      <c r="B210" s="109" t="s">
        <v>674</v>
      </c>
      <c r="C210" s="109">
        <v>209</v>
      </c>
      <c r="D210" s="110" t="s">
        <v>675</v>
      </c>
      <c r="E210" s="110" t="s">
        <v>676</v>
      </c>
      <c r="F210" s="110" t="s">
        <v>1751</v>
      </c>
      <c r="G210" s="111" t="s">
        <v>139</v>
      </c>
      <c r="H210" s="110" t="s">
        <v>1203</v>
      </c>
      <c r="I210" s="110" t="s">
        <v>2608</v>
      </c>
      <c r="J210" s="110"/>
      <c r="K210" s="111" t="s">
        <v>4534</v>
      </c>
      <c r="L210" s="111" t="s">
        <v>2609</v>
      </c>
      <c r="M210" s="111" t="s">
        <v>912</v>
      </c>
      <c r="N210" s="111" t="s">
        <v>1565</v>
      </c>
      <c r="O210" s="111" t="s">
        <v>2610</v>
      </c>
      <c r="P210" s="113">
        <v>14.8472104626036</v>
      </c>
      <c r="Q210" s="113">
        <v>100.644495877878</v>
      </c>
      <c r="R210" s="114" t="s">
        <v>2611</v>
      </c>
      <c r="S210" s="114"/>
      <c r="T210" s="115"/>
      <c r="U210" s="115"/>
      <c r="V210" s="115"/>
      <c r="W210" s="115" t="s">
        <v>2612</v>
      </c>
      <c r="X210" s="115"/>
      <c r="Y210" s="115"/>
      <c r="Z210" s="181"/>
      <c r="AA210" s="181"/>
      <c r="AB210" s="115"/>
      <c r="AC210" s="115"/>
      <c r="AD210" s="166" t="s">
        <v>1775</v>
      </c>
      <c r="AE210" s="166" t="s">
        <v>1776</v>
      </c>
      <c r="AF210" s="117" t="s">
        <v>690</v>
      </c>
      <c r="AG210" s="132">
        <v>44970</v>
      </c>
      <c r="AH210" s="118" t="s">
        <v>691</v>
      </c>
      <c r="AI210" s="118" t="s">
        <v>692</v>
      </c>
      <c r="AJ210" s="145">
        <v>9.1999999999999993</v>
      </c>
      <c r="AK210" s="146">
        <v>6.2</v>
      </c>
      <c r="AL210" s="146">
        <v>2.85</v>
      </c>
      <c r="AM210" s="146">
        <f t="shared" si="3"/>
        <v>57.04</v>
      </c>
      <c r="AN210" s="147">
        <v>1</v>
      </c>
      <c r="AO210" s="147">
        <v>2</v>
      </c>
      <c r="AP210" s="116" t="s">
        <v>1996</v>
      </c>
      <c r="AQ210" s="147" t="s">
        <v>1368</v>
      </c>
      <c r="AR210" s="147">
        <v>3</v>
      </c>
      <c r="AS210" s="149"/>
      <c r="AT210" s="138">
        <v>44972</v>
      </c>
      <c r="AU210" s="148" t="s">
        <v>2587</v>
      </c>
      <c r="AV210" s="149" t="s">
        <v>696</v>
      </c>
      <c r="AW210" s="150"/>
      <c r="AX210" s="147"/>
      <c r="AY210" s="147"/>
      <c r="AZ210" s="147"/>
      <c r="BA210" s="147"/>
      <c r="BB210" s="147" t="s">
        <v>697</v>
      </c>
      <c r="BC210" s="147"/>
      <c r="BD210" s="235" t="s">
        <v>698</v>
      </c>
      <c r="BE210" s="150"/>
      <c r="BF210" s="150"/>
      <c r="BG210" s="237" t="s">
        <v>699</v>
      </c>
      <c r="BH210" s="237" t="s">
        <v>1964</v>
      </c>
      <c r="BI210" s="237" t="s">
        <v>701</v>
      </c>
      <c r="BJ210" s="152"/>
      <c r="BK210" s="152"/>
      <c r="BL210" s="153"/>
      <c r="BM210" s="154"/>
      <c r="BN210" s="111" t="s">
        <v>2610</v>
      </c>
      <c r="BO210" s="319" t="s">
        <v>2610</v>
      </c>
      <c r="BP210" s="317"/>
      <c r="BQ210" s="116" t="s">
        <v>704</v>
      </c>
      <c r="BR210" s="116" t="s">
        <v>705</v>
      </c>
      <c r="BS210" s="132">
        <v>44970</v>
      </c>
      <c r="BT210" s="133">
        <v>100</v>
      </c>
      <c r="BU210" s="132">
        <v>44970</v>
      </c>
      <c r="BV210" s="132"/>
      <c r="BW210" s="132"/>
      <c r="BX210" s="134"/>
      <c r="BY210" s="134"/>
      <c r="BZ210" s="134"/>
      <c r="CA210" s="132"/>
      <c r="CB210" s="135"/>
      <c r="CC210" s="132"/>
      <c r="CD210" s="132"/>
      <c r="CE210" s="136"/>
      <c r="CF210" s="136"/>
      <c r="CG210" s="136"/>
      <c r="CH210" s="135"/>
      <c r="CI210" s="129" t="s">
        <v>701</v>
      </c>
      <c r="CJ210" s="132">
        <v>44999</v>
      </c>
      <c r="CK210" s="132">
        <v>44999</v>
      </c>
      <c r="CL210" s="132"/>
      <c r="CM210" s="132">
        <v>44999</v>
      </c>
      <c r="CN210" s="133">
        <v>100</v>
      </c>
      <c r="CO210" s="132">
        <v>44999</v>
      </c>
      <c r="CP210" s="117"/>
      <c r="CQ210" s="137" t="s">
        <v>706</v>
      </c>
      <c r="CR210" s="132"/>
      <c r="CS210" s="117"/>
      <c r="CT210" s="132"/>
      <c r="CU210" s="133"/>
      <c r="CV210" s="137" t="s">
        <v>4382</v>
      </c>
      <c r="CW210" s="117"/>
      <c r="CX210" s="147"/>
      <c r="CY210" s="147"/>
      <c r="CZ210" s="117">
        <v>45020</v>
      </c>
      <c r="DA210" s="117">
        <v>45020</v>
      </c>
      <c r="DB210" s="117"/>
      <c r="DC210" s="117">
        <v>45020</v>
      </c>
      <c r="DD210" s="133">
        <v>100</v>
      </c>
      <c r="DE210" s="117">
        <v>45020</v>
      </c>
      <c r="DF210" s="138"/>
      <c r="DG210" s="138">
        <v>45019</v>
      </c>
      <c r="DH210" s="139" t="s">
        <v>4413</v>
      </c>
      <c r="DI210" s="117">
        <v>45035</v>
      </c>
      <c r="DJ210" s="117">
        <v>45035</v>
      </c>
      <c r="DK210" s="117">
        <v>45035</v>
      </c>
      <c r="DL210" s="117">
        <v>45035</v>
      </c>
      <c r="DM210" s="117"/>
      <c r="DN210" s="117"/>
      <c r="DO210" s="117"/>
      <c r="DP210" s="117"/>
      <c r="DQ210" s="140"/>
      <c r="DR210" s="117"/>
      <c r="DS210" s="117"/>
      <c r="DT210" s="117">
        <v>45045</v>
      </c>
      <c r="DU210" s="117">
        <v>45045</v>
      </c>
      <c r="DV210" s="117"/>
      <c r="DW210" s="117">
        <v>45046</v>
      </c>
      <c r="DX210" s="133">
        <v>100</v>
      </c>
      <c r="DY210" s="117">
        <v>45046</v>
      </c>
      <c r="DZ210" s="117"/>
      <c r="EA210" s="117">
        <v>45040</v>
      </c>
      <c r="EB210" s="117">
        <v>45040</v>
      </c>
      <c r="EC210" s="117"/>
      <c r="ED210" s="117">
        <v>45040</v>
      </c>
      <c r="EE210" s="116">
        <v>100</v>
      </c>
      <c r="EF210" s="117">
        <v>45040</v>
      </c>
      <c r="EG210" s="117" t="s">
        <v>4465</v>
      </c>
      <c r="EH210" s="117"/>
      <c r="EI210" s="117"/>
      <c r="EJ210" s="117"/>
      <c r="EK210" s="117"/>
      <c r="EL210" s="133"/>
      <c r="EM210" s="117"/>
      <c r="EN210" s="122"/>
      <c r="EO210" s="141"/>
      <c r="EP210" s="141"/>
      <c r="EQ210" s="141"/>
      <c r="ER210" s="141"/>
      <c r="ES210" s="141"/>
      <c r="ET210" s="141"/>
      <c r="EU210" s="141"/>
      <c r="EV210" s="117"/>
      <c r="EW210" s="117"/>
      <c r="EX210" s="117"/>
      <c r="EY210" s="117"/>
      <c r="EZ210" s="117"/>
      <c r="FA210" s="117"/>
      <c r="FB210" s="117"/>
      <c r="FC210" s="117"/>
      <c r="FD210" s="117"/>
      <c r="FE210" s="117"/>
      <c r="FF210" s="117"/>
      <c r="FG210" s="133"/>
      <c r="FH210" s="133"/>
      <c r="FI210" s="117"/>
      <c r="FJ210" s="142"/>
      <c r="FK210" s="142"/>
      <c r="FL210" s="143"/>
      <c r="FM210" s="143"/>
      <c r="FN210" s="139"/>
      <c r="FO210" s="142"/>
      <c r="FP210" s="142"/>
      <c r="FQ210" s="143"/>
      <c r="FR210" s="143"/>
      <c r="FS210" s="139"/>
    </row>
    <row r="211" spans="1:175" ht="20.100000000000001" customHeight="1" x14ac:dyDescent="0.5">
      <c r="A211" s="109">
        <v>210</v>
      </c>
      <c r="B211" s="109" t="s">
        <v>674</v>
      </c>
      <c r="C211" s="109">
        <v>210</v>
      </c>
      <c r="D211" s="110" t="s">
        <v>675</v>
      </c>
      <c r="E211" s="110" t="s">
        <v>676</v>
      </c>
      <c r="F211" s="110" t="s">
        <v>1751</v>
      </c>
      <c r="G211" s="111" t="s">
        <v>139</v>
      </c>
      <c r="H211" s="110" t="s">
        <v>1203</v>
      </c>
      <c r="I211" s="110" t="s">
        <v>2613</v>
      </c>
      <c r="J211" s="110"/>
      <c r="K211" s="111" t="s">
        <v>2614</v>
      </c>
      <c r="L211" s="111" t="s">
        <v>2557</v>
      </c>
      <c r="M211" s="111"/>
      <c r="N211" s="111" t="s">
        <v>1565</v>
      </c>
      <c r="O211" s="111" t="s">
        <v>4665</v>
      </c>
      <c r="P211" s="113">
        <v>14.800773524272801</v>
      </c>
      <c r="Q211" s="113">
        <v>100.654499222051</v>
      </c>
      <c r="R211" s="114" t="s">
        <v>2616</v>
      </c>
      <c r="S211" s="114" t="s">
        <v>2617</v>
      </c>
      <c r="T211" s="115" t="s">
        <v>2618</v>
      </c>
      <c r="U211" s="115" t="s">
        <v>2619</v>
      </c>
      <c r="V211" s="115"/>
      <c r="W211" s="115" t="s">
        <v>2620</v>
      </c>
      <c r="X211" s="115"/>
      <c r="Y211" s="115"/>
      <c r="Z211" s="181"/>
      <c r="AA211" s="181"/>
      <c r="AB211" s="115"/>
      <c r="AC211" s="115"/>
      <c r="AD211" s="166" t="s">
        <v>1775</v>
      </c>
      <c r="AE211" s="166" t="s">
        <v>1776</v>
      </c>
      <c r="AF211" s="117" t="s">
        <v>690</v>
      </c>
      <c r="AG211" s="132">
        <v>44970</v>
      </c>
      <c r="AH211" s="118" t="s">
        <v>691</v>
      </c>
      <c r="AI211" s="118" t="s">
        <v>692</v>
      </c>
      <c r="AJ211" s="145">
        <v>6</v>
      </c>
      <c r="AK211" s="146">
        <v>10</v>
      </c>
      <c r="AL211" s="146">
        <v>3.1</v>
      </c>
      <c r="AM211" s="146">
        <f t="shared" si="3"/>
        <v>60</v>
      </c>
      <c r="AN211" s="147">
        <v>1</v>
      </c>
      <c r="AO211" s="147">
        <v>1</v>
      </c>
      <c r="AP211" s="240" t="s">
        <v>816</v>
      </c>
      <c r="AQ211" s="147" t="s">
        <v>1368</v>
      </c>
      <c r="AR211" s="147">
        <v>3</v>
      </c>
      <c r="AS211" s="149"/>
      <c r="AT211" s="138">
        <v>44972</v>
      </c>
      <c r="AU211" s="142"/>
      <c r="AV211" s="149" t="s">
        <v>696</v>
      </c>
      <c r="AW211" s="150"/>
      <c r="AX211" s="147"/>
      <c r="AY211" s="147"/>
      <c r="AZ211" s="147"/>
      <c r="BA211" s="147" t="s">
        <v>697</v>
      </c>
      <c r="BB211" s="147"/>
      <c r="BC211" s="147"/>
      <c r="BD211" s="235" t="s">
        <v>698</v>
      </c>
      <c r="BE211" s="150"/>
      <c r="BF211" s="150"/>
      <c r="BG211" s="237" t="s">
        <v>699</v>
      </c>
      <c r="BH211" s="237" t="s">
        <v>1964</v>
      </c>
      <c r="BI211" s="237" t="s">
        <v>701</v>
      </c>
      <c r="BJ211" s="152"/>
      <c r="BK211" s="152"/>
      <c r="BL211" s="153"/>
      <c r="BM211" s="154"/>
      <c r="BN211" s="329" t="s">
        <v>2621</v>
      </c>
      <c r="BO211" s="317" t="s">
        <v>2615</v>
      </c>
      <c r="BP211" s="317" t="s">
        <v>703</v>
      </c>
      <c r="BQ211" s="116" t="s">
        <v>704</v>
      </c>
      <c r="BR211" s="314" t="s">
        <v>705</v>
      </c>
      <c r="BS211" s="132">
        <v>44970</v>
      </c>
      <c r="BT211" s="133">
        <v>100</v>
      </c>
      <c r="BU211" s="132">
        <v>44970</v>
      </c>
      <c r="BV211" s="132"/>
      <c r="BW211" s="132"/>
      <c r="BX211" s="134"/>
      <c r="BY211" s="134"/>
      <c r="BZ211" s="134"/>
      <c r="CA211" s="132"/>
      <c r="CB211" s="135"/>
      <c r="CC211" s="132"/>
      <c r="CD211" s="132"/>
      <c r="CE211" s="136"/>
      <c r="CF211" s="136"/>
      <c r="CG211" s="136"/>
      <c r="CH211" s="135"/>
      <c r="CI211" s="129" t="s">
        <v>701</v>
      </c>
      <c r="CJ211" s="132">
        <v>44998</v>
      </c>
      <c r="CK211" s="132">
        <v>44998</v>
      </c>
      <c r="CL211" s="132"/>
      <c r="CM211" s="132">
        <v>44998</v>
      </c>
      <c r="CN211" s="133">
        <v>100</v>
      </c>
      <c r="CO211" s="132">
        <v>44998</v>
      </c>
      <c r="CP211" s="117"/>
      <c r="CQ211" s="132">
        <v>45013</v>
      </c>
      <c r="CR211" s="132">
        <v>45013</v>
      </c>
      <c r="CS211" s="117"/>
      <c r="CT211" s="132">
        <v>45013</v>
      </c>
      <c r="CU211" s="133">
        <v>100</v>
      </c>
      <c r="CV211" s="132">
        <v>45013</v>
      </c>
      <c r="CW211" s="117" t="s">
        <v>727</v>
      </c>
      <c r="CX211" s="147"/>
      <c r="CY211" s="147"/>
      <c r="CZ211" s="117">
        <v>45006</v>
      </c>
      <c r="DA211" s="117">
        <v>45006</v>
      </c>
      <c r="DB211" s="117">
        <v>45006</v>
      </c>
      <c r="DC211" s="117">
        <v>45007</v>
      </c>
      <c r="DD211" s="133">
        <v>100</v>
      </c>
      <c r="DE211" s="117">
        <v>45050</v>
      </c>
      <c r="DF211" s="138"/>
      <c r="DG211" s="138">
        <v>45019</v>
      </c>
      <c r="DH211" s="139" t="s">
        <v>4413</v>
      </c>
      <c r="DI211" s="117">
        <v>45034</v>
      </c>
      <c r="DJ211" s="117">
        <v>45034</v>
      </c>
      <c r="DK211" s="117">
        <v>45034</v>
      </c>
      <c r="DL211" s="117">
        <v>45034</v>
      </c>
      <c r="DM211" s="117"/>
      <c r="DN211" s="117"/>
      <c r="DO211" s="117"/>
      <c r="DP211" s="117"/>
      <c r="DQ211" s="140"/>
      <c r="DR211" s="117"/>
      <c r="DS211" s="117"/>
      <c r="DT211" s="117">
        <v>45045</v>
      </c>
      <c r="DU211" s="117">
        <v>45045</v>
      </c>
      <c r="DV211" s="117"/>
      <c r="DW211" s="117">
        <v>45045</v>
      </c>
      <c r="DX211" s="133">
        <v>100</v>
      </c>
      <c r="DY211" s="117">
        <v>45045</v>
      </c>
      <c r="DZ211" s="117"/>
      <c r="EA211" s="117">
        <v>45040</v>
      </c>
      <c r="EB211" s="117">
        <v>45040</v>
      </c>
      <c r="EC211" s="117"/>
      <c r="ED211" s="117">
        <v>45040</v>
      </c>
      <c r="EE211" s="116">
        <v>100</v>
      </c>
      <c r="EF211" s="117">
        <v>45040</v>
      </c>
      <c r="EG211" s="117" t="s">
        <v>1044</v>
      </c>
      <c r="EH211" s="117">
        <v>45040</v>
      </c>
      <c r="EI211" s="117">
        <v>45040</v>
      </c>
      <c r="EJ211" s="117"/>
      <c r="EK211" s="117">
        <v>45040</v>
      </c>
      <c r="EL211" s="116">
        <v>100</v>
      </c>
      <c r="EM211" s="117">
        <v>45040</v>
      </c>
      <c r="EN211" s="122" t="s">
        <v>1044</v>
      </c>
      <c r="EO211" s="141"/>
      <c r="EP211" s="141"/>
      <c r="EQ211" s="141"/>
      <c r="ER211" s="141"/>
      <c r="ES211" s="141"/>
      <c r="ET211" s="141"/>
      <c r="EU211" s="141"/>
      <c r="EV211" s="117"/>
      <c r="EW211" s="117"/>
      <c r="EX211" s="117"/>
      <c r="EY211" s="117"/>
      <c r="EZ211" s="117"/>
      <c r="FA211" s="117"/>
      <c r="FB211" s="117"/>
      <c r="FC211" s="117"/>
      <c r="FD211" s="117"/>
      <c r="FE211" s="117"/>
      <c r="FF211" s="117"/>
      <c r="FG211" s="133"/>
      <c r="FH211" s="133"/>
      <c r="FI211" s="117"/>
      <c r="FJ211" s="142"/>
      <c r="FK211" s="142"/>
      <c r="FL211" s="143">
        <v>243341</v>
      </c>
      <c r="FM211" s="143">
        <v>243341</v>
      </c>
      <c r="FN211" s="139" t="s">
        <v>708</v>
      </c>
      <c r="FO211" s="142"/>
      <c r="FP211" s="142"/>
      <c r="FQ211" s="143">
        <v>243341</v>
      </c>
      <c r="FR211" s="143">
        <v>243341</v>
      </c>
      <c r="FS211" s="139" t="s">
        <v>708</v>
      </c>
    </row>
    <row r="212" spans="1:175" ht="20.100000000000001" customHeight="1" x14ac:dyDescent="0.5">
      <c r="A212" s="109">
        <v>211</v>
      </c>
      <c r="B212" s="109" t="s">
        <v>674</v>
      </c>
      <c r="C212" s="109">
        <v>211</v>
      </c>
      <c r="D212" s="110" t="s">
        <v>675</v>
      </c>
      <c r="E212" s="110" t="s">
        <v>676</v>
      </c>
      <c r="F212" s="110" t="s">
        <v>1751</v>
      </c>
      <c r="G212" s="111" t="s">
        <v>139</v>
      </c>
      <c r="H212" s="110" t="s">
        <v>2622</v>
      </c>
      <c r="I212" s="110" t="s">
        <v>2622</v>
      </c>
      <c r="J212" s="110"/>
      <c r="K212" s="111" t="s">
        <v>2623</v>
      </c>
      <c r="L212" s="111" t="s">
        <v>2567</v>
      </c>
      <c r="M212" s="111"/>
      <c r="N212" s="111" t="s">
        <v>1565</v>
      </c>
      <c r="O212" s="111" t="s">
        <v>2624</v>
      </c>
      <c r="P212" s="113">
        <v>14.8546622984381</v>
      </c>
      <c r="Q212" s="113">
        <v>100.98975052022899</v>
      </c>
      <c r="R212" s="114" t="s">
        <v>2625</v>
      </c>
      <c r="S212" s="114"/>
      <c r="T212" s="115" t="s">
        <v>2626</v>
      </c>
      <c r="U212" s="115" t="s">
        <v>2627</v>
      </c>
      <c r="V212" s="115"/>
      <c r="W212" s="115" t="s">
        <v>2628</v>
      </c>
      <c r="X212" s="115"/>
      <c r="Y212" s="115"/>
      <c r="Z212" s="181"/>
      <c r="AA212" s="181"/>
      <c r="AB212" s="115"/>
      <c r="AC212" s="115"/>
      <c r="AD212" s="166" t="s">
        <v>1775</v>
      </c>
      <c r="AE212" s="166" t="s">
        <v>1776</v>
      </c>
      <c r="AF212" s="117" t="s">
        <v>690</v>
      </c>
      <c r="AG212" s="132">
        <v>44966</v>
      </c>
      <c r="AH212" s="118" t="s">
        <v>691</v>
      </c>
      <c r="AI212" s="118" t="s">
        <v>692</v>
      </c>
      <c r="AJ212" s="145">
        <v>8.1999999999999993</v>
      </c>
      <c r="AK212" s="146">
        <v>6.2</v>
      </c>
      <c r="AL212" s="146">
        <v>3</v>
      </c>
      <c r="AM212" s="146">
        <f t="shared" si="3"/>
        <v>50.839999999999996</v>
      </c>
      <c r="AN212" s="147">
        <v>1</v>
      </c>
      <c r="AO212" s="147">
        <v>4</v>
      </c>
      <c r="AP212" s="240" t="s">
        <v>1868</v>
      </c>
      <c r="AQ212" s="330"/>
      <c r="AR212" s="147">
        <v>3</v>
      </c>
      <c r="AS212" s="149"/>
      <c r="AT212" s="138">
        <v>44967</v>
      </c>
      <c r="AU212" s="294" t="s">
        <v>2598</v>
      </c>
      <c r="AV212" s="149" t="s">
        <v>696</v>
      </c>
      <c r="AW212" s="150"/>
      <c r="AX212" s="147"/>
      <c r="AY212" s="147"/>
      <c r="AZ212" s="147"/>
      <c r="BA212" s="147" t="s">
        <v>697</v>
      </c>
      <c r="BB212" s="147"/>
      <c r="BC212" s="147"/>
      <c r="BD212" s="235" t="s">
        <v>698</v>
      </c>
      <c r="BE212" s="150"/>
      <c r="BF212" s="150"/>
      <c r="BG212" s="237" t="s">
        <v>699</v>
      </c>
      <c r="BH212" s="237" t="s">
        <v>1964</v>
      </c>
      <c r="BI212" s="237" t="s">
        <v>701</v>
      </c>
      <c r="BJ212" s="152"/>
      <c r="BK212" s="152"/>
      <c r="BL212" s="153"/>
      <c r="BM212" s="154"/>
      <c r="BN212" s="111" t="s">
        <v>2624</v>
      </c>
      <c r="BO212" s="319" t="s">
        <v>2624</v>
      </c>
      <c r="BP212" s="317"/>
      <c r="BQ212" s="116" t="s">
        <v>704</v>
      </c>
      <c r="BR212" s="116" t="s">
        <v>705</v>
      </c>
      <c r="BS212" s="132">
        <v>44966</v>
      </c>
      <c r="BT212" s="133">
        <v>100</v>
      </c>
      <c r="BU212" s="132">
        <v>44966</v>
      </c>
      <c r="BV212" s="132"/>
      <c r="BW212" s="132"/>
      <c r="BX212" s="134"/>
      <c r="BY212" s="134"/>
      <c r="BZ212" s="134"/>
      <c r="CA212" s="132"/>
      <c r="CB212" s="135"/>
      <c r="CC212" s="132"/>
      <c r="CD212" s="132"/>
      <c r="CE212" s="136"/>
      <c r="CF212" s="136"/>
      <c r="CG212" s="136"/>
      <c r="CH212" s="135"/>
      <c r="CI212" s="129" t="s">
        <v>701</v>
      </c>
      <c r="CJ212" s="117">
        <v>45002</v>
      </c>
      <c r="CK212" s="117">
        <v>45002</v>
      </c>
      <c r="CL212" s="132"/>
      <c r="CM212" s="117">
        <v>45002</v>
      </c>
      <c r="CN212" s="133">
        <v>100</v>
      </c>
      <c r="CO212" s="117">
        <v>45002</v>
      </c>
      <c r="CP212" s="117"/>
      <c r="CQ212" s="137" t="s">
        <v>706</v>
      </c>
      <c r="CR212" s="132"/>
      <c r="CS212" s="117"/>
      <c r="CT212" s="132"/>
      <c r="CU212" s="133"/>
      <c r="CV212" s="137" t="s">
        <v>4382</v>
      </c>
      <c r="CW212" s="117"/>
      <c r="CX212" s="147"/>
      <c r="CY212" s="147"/>
      <c r="CZ212" s="117">
        <v>44996</v>
      </c>
      <c r="DA212" s="117">
        <v>45002</v>
      </c>
      <c r="DB212" s="117">
        <v>45002</v>
      </c>
      <c r="DC212" s="117">
        <v>45003</v>
      </c>
      <c r="DD212" s="133">
        <v>100</v>
      </c>
      <c r="DE212" s="117">
        <v>45050</v>
      </c>
      <c r="DF212" s="138"/>
      <c r="DG212" s="138">
        <v>45019</v>
      </c>
      <c r="DH212" s="139" t="s">
        <v>4413</v>
      </c>
      <c r="DI212" s="222">
        <v>45044</v>
      </c>
      <c r="DJ212" s="222">
        <v>45044</v>
      </c>
      <c r="DK212" s="222">
        <v>45044</v>
      </c>
      <c r="DL212" s="222">
        <v>45044</v>
      </c>
      <c r="DM212" s="117"/>
      <c r="DN212" s="117"/>
      <c r="DO212" s="117"/>
      <c r="DP212" s="117"/>
      <c r="DQ212" s="140"/>
      <c r="DR212" s="117"/>
      <c r="DS212" s="117"/>
      <c r="DT212" s="117">
        <v>45042</v>
      </c>
      <c r="DU212" s="117">
        <v>45042</v>
      </c>
      <c r="DV212" s="117"/>
      <c r="DW212" s="117">
        <v>45042</v>
      </c>
      <c r="DX212" s="133">
        <v>100</v>
      </c>
      <c r="DY212" s="117">
        <v>45042</v>
      </c>
      <c r="DZ212" s="117"/>
      <c r="EA212" s="117">
        <v>45040</v>
      </c>
      <c r="EB212" s="117">
        <v>45040</v>
      </c>
      <c r="EC212" s="117"/>
      <c r="ED212" s="117">
        <v>45040</v>
      </c>
      <c r="EE212" s="116">
        <v>100</v>
      </c>
      <c r="EF212" s="117">
        <v>45040</v>
      </c>
      <c r="EG212" s="117" t="s">
        <v>4465</v>
      </c>
      <c r="EH212" s="117"/>
      <c r="EI212" s="117"/>
      <c r="EJ212" s="117"/>
      <c r="EK212" s="117"/>
      <c r="EL212" s="133"/>
      <c r="EM212" s="117"/>
      <c r="EN212" s="122"/>
      <c r="EO212" s="141"/>
      <c r="EP212" s="141"/>
      <c r="EQ212" s="141"/>
      <c r="ER212" s="141"/>
      <c r="ES212" s="141"/>
      <c r="ET212" s="141"/>
      <c r="EU212" s="141"/>
      <c r="EV212" s="117"/>
      <c r="EW212" s="117"/>
      <c r="EX212" s="117"/>
      <c r="EY212" s="117"/>
      <c r="EZ212" s="117"/>
      <c r="FA212" s="117"/>
      <c r="FB212" s="117"/>
      <c r="FC212" s="117"/>
      <c r="FD212" s="117"/>
      <c r="FE212" s="117"/>
      <c r="FF212" s="117"/>
      <c r="FG212" s="133"/>
      <c r="FH212" s="133"/>
      <c r="FI212" s="117"/>
      <c r="FJ212" s="142"/>
      <c r="FK212" s="142"/>
      <c r="FL212" s="143">
        <v>243350</v>
      </c>
      <c r="FM212" s="143">
        <v>243350</v>
      </c>
      <c r="FN212" s="139" t="s">
        <v>708</v>
      </c>
      <c r="FO212" s="142"/>
      <c r="FP212" s="142"/>
      <c r="FQ212" s="143">
        <v>243350</v>
      </c>
      <c r="FR212" s="143">
        <v>243350</v>
      </c>
      <c r="FS212" s="157" t="s">
        <v>729</v>
      </c>
    </row>
    <row r="213" spans="1:175" ht="20.100000000000001" customHeight="1" x14ac:dyDescent="0.5">
      <c r="A213" s="109">
        <v>212</v>
      </c>
      <c r="B213" s="109" t="s">
        <v>674</v>
      </c>
      <c r="C213" s="109">
        <v>212</v>
      </c>
      <c r="D213" s="110" t="s">
        <v>675</v>
      </c>
      <c r="E213" s="110" t="s">
        <v>676</v>
      </c>
      <c r="F213" s="110" t="s">
        <v>1751</v>
      </c>
      <c r="G213" s="111" t="s">
        <v>139</v>
      </c>
      <c r="H213" s="110" t="s">
        <v>2622</v>
      </c>
      <c r="I213" s="110" t="s">
        <v>2629</v>
      </c>
      <c r="J213" s="110"/>
      <c r="K213" s="111" t="s">
        <v>4535</v>
      </c>
      <c r="L213" s="111" t="s">
        <v>2567</v>
      </c>
      <c r="M213" s="111"/>
      <c r="N213" s="111" t="s">
        <v>1565</v>
      </c>
      <c r="O213" s="111" t="s">
        <v>2630</v>
      </c>
      <c r="P213" s="113">
        <v>14.932075330429599</v>
      </c>
      <c r="Q213" s="113">
        <v>101.181641356276</v>
      </c>
      <c r="R213" s="114" t="s">
        <v>2631</v>
      </c>
      <c r="S213" s="114"/>
      <c r="T213" s="115" t="s">
        <v>2632</v>
      </c>
      <c r="U213" s="115" t="s">
        <v>2633</v>
      </c>
      <c r="V213" s="115"/>
      <c r="W213" s="115" t="s">
        <v>2634</v>
      </c>
      <c r="X213" s="115"/>
      <c r="Y213" s="115"/>
      <c r="Z213" s="181"/>
      <c r="AA213" s="181"/>
      <c r="AB213" s="115"/>
      <c r="AC213" s="115"/>
      <c r="AD213" s="166" t="s">
        <v>1775</v>
      </c>
      <c r="AE213" s="166" t="s">
        <v>1776</v>
      </c>
      <c r="AF213" s="117" t="s">
        <v>690</v>
      </c>
      <c r="AG213" s="132">
        <v>44966</v>
      </c>
      <c r="AH213" s="118" t="s">
        <v>691</v>
      </c>
      <c r="AI213" s="118" t="s">
        <v>692</v>
      </c>
      <c r="AJ213" s="145">
        <v>8</v>
      </c>
      <c r="AK213" s="146">
        <v>8</v>
      </c>
      <c r="AL213" s="146">
        <v>3.4</v>
      </c>
      <c r="AM213" s="146">
        <f t="shared" si="3"/>
        <v>64</v>
      </c>
      <c r="AN213" s="147">
        <v>1</v>
      </c>
      <c r="AO213" s="147">
        <v>2</v>
      </c>
      <c r="AP213" s="240" t="s">
        <v>716</v>
      </c>
      <c r="AQ213" s="147">
        <v>5</v>
      </c>
      <c r="AR213" s="147">
        <v>3</v>
      </c>
      <c r="AS213" s="149"/>
      <c r="AT213" s="138">
        <v>44967</v>
      </c>
      <c r="AU213" s="294" t="s">
        <v>2635</v>
      </c>
      <c r="AV213" s="149" t="s">
        <v>696</v>
      </c>
      <c r="AW213" s="150"/>
      <c r="AX213" s="147"/>
      <c r="AY213" s="147"/>
      <c r="AZ213" s="147"/>
      <c r="BA213" s="147"/>
      <c r="BB213" s="147"/>
      <c r="BC213" s="147"/>
      <c r="BD213" s="235"/>
      <c r="BE213" s="150" t="s">
        <v>2636</v>
      </c>
      <c r="BF213" s="158">
        <v>1</v>
      </c>
      <c r="BG213" s="237" t="s">
        <v>699</v>
      </c>
      <c r="BH213" s="237" t="s">
        <v>1964</v>
      </c>
      <c r="BI213" s="237" t="s">
        <v>701</v>
      </c>
      <c r="BJ213" s="152"/>
      <c r="BK213" s="152"/>
      <c r="BL213" s="153"/>
      <c r="BM213" s="154"/>
      <c r="BN213" s="111" t="s">
        <v>2630</v>
      </c>
      <c r="BO213" s="319" t="s">
        <v>2630</v>
      </c>
      <c r="BP213" s="317"/>
      <c r="BQ213" s="116" t="s">
        <v>704</v>
      </c>
      <c r="BR213" s="116" t="s">
        <v>705</v>
      </c>
      <c r="BS213" s="132">
        <v>44966</v>
      </c>
      <c r="BT213" s="133">
        <v>100</v>
      </c>
      <c r="BU213" s="132">
        <v>44966</v>
      </c>
      <c r="BV213" s="132"/>
      <c r="BW213" s="132"/>
      <c r="BX213" s="134"/>
      <c r="BY213" s="134"/>
      <c r="BZ213" s="134"/>
      <c r="CA213" s="132"/>
      <c r="CB213" s="135"/>
      <c r="CC213" s="132"/>
      <c r="CD213" s="132"/>
      <c r="CE213" s="136"/>
      <c r="CF213" s="136"/>
      <c r="CG213" s="136"/>
      <c r="CH213" s="135"/>
      <c r="CI213" s="129" t="s">
        <v>701</v>
      </c>
      <c r="CJ213" s="132">
        <v>45000</v>
      </c>
      <c r="CK213" s="132">
        <v>45000</v>
      </c>
      <c r="CL213" s="132"/>
      <c r="CM213" s="132">
        <v>45000</v>
      </c>
      <c r="CN213" s="133">
        <v>100</v>
      </c>
      <c r="CO213" s="132">
        <v>45000</v>
      </c>
      <c r="CP213" s="117"/>
      <c r="CQ213" s="132">
        <v>45013</v>
      </c>
      <c r="CR213" s="132">
        <v>45013</v>
      </c>
      <c r="CS213" s="117"/>
      <c r="CT213" s="132">
        <v>45013</v>
      </c>
      <c r="CU213" s="133">
        <v>100</v>
      </c>
      <c r="CV213" s="132">
        <v>45013</v>
      </c>
      <c r="CW213" s="117" t="s">
        <v>727</v>
      </c>
      <c r="CX213" s="147"/>
      <c r="CY213" s="147"/>
      <c r="CZ213" s="117">
        <v>45000</v>
      </c>
      <c r="DA213" s="117">
        <v>45000</v>
      </c>
      <c r="DB213" s="117"/>
      <c r="DC213" s="117">
        <v>45002</v>
      </c>
      <c r="DD213" s="133">
        <v>100</v>
      </c>
      <c r="DE213" s="117">
        <v>45041</v>
      </c>
      <c r="DF213" s="138"/>
      <c r="DG213" s="138">
        <v>45019</v>
      </c>
      <c r="DH213" s="139" t="s">
        <v>4413</v>
      </c>
      <c r="DI213" s="222">
        <v>45044</v>
      </c>
      <c r="DJ213" s="222">
        <v>45044</v>
      </c>
      <c r="DK213" s="222">
        <v>45044</v>
      </c>
      <c r="DL213" s="222">
        <v>45044</v>
      </c>
      <c r="DM213" s="117"/>
      <c r="DN213" s="117"/>
      <c r="DO213" s="117"/>
      <c r="DP213" s="117"/>
      <c r="DQ213" s="140"/>
      <c r="DR213" s="117"/>
      <c r="DS213" s="117"/>
      <c r="DT213" s="117">
        <v>45041</v>
      </c>
      <c r="DU213" s="117">
        <v>45041</v>
      </c>
      <c r="DV213" s="117"/>
      <c r="DW213" s="117">
        <v>45041</v>
      </c>
      <c r="DX213" s="133">
        <v>100</v>
      </c>
      <c r="DY213" s="117">
        <v>45041</v>
      </c>
      <c r="DZ213" s="117"/>
      <c r="EA213" s="117">
        <v>45042</v>
      </c>
      <c r="EB213" s="117">
        <v>45042</v>
      </c>
      <c r="EC213" s="117"/>
      <c r="ED213" s="117">
        <v>45042</v>
      </c>
      <c r="EE213" s="116">
        <v>100</v>
      </c>
      <c r="EF213" s="117">
        <v>45042</v>
      </c>
      <c r="EG213" s="117" t="s">
        <v>4536</v>
      </c>
      <c r="EH213" s="117">
        <v>45051</v>
      </c>
      <c r="EI213" s="117">
        <v>45051</v>
      </c>
      <c r="EJ213" s="117">
        <v>45051</v>
      </c>
      <c r="EK213" s="117">
        <v>45052</v>
      </c>
      <c r="EL213" s="116">
        <v>60</v>
      </c>
      <c r="EM213" s="117"/>
      <c r="EN213" s="122" t="s">
        <v>4537</v>
      </c>
      <c r="EO213" s="141"/>
      <c r="EP213" s="141"/>
      <c r="EQ213" s="141"/>
      <c r="ER213" s="141"/>
      <c r="ES213" s="141"/>
      <c r="ET213" s="141"/>
      <c r="EU213" s="141"/>
      <c r="EV213" s="117"/>
      <c r="EW213" s="117"/>
      <c r="EX213" s="117"/>
      <c r="EY213" s="117"/>
      <c r="EZ213" s="117"/>
      <c r="FA213" s="117"/>
      <c r="FB213" s="117"/>
      <c r="FC213" s="117"/>
      <c r="FD213" s="117"/>
      <c r="FE213" s="117"/>
      <c r="FF213" s="117"/>
      <c r="FG213" s="133"/>
      <c r="FH213" s="133"/>
      <c r="FI213" s="117"/>
      <c r="FJ213" s="142"/>
      <c r="FK213" s="142"/>
      <c r="FL213" s="143"/>
      <c r="FM213" s="143"/>
      <c r="FN213" s="139"/>
      <c r="FO213" s="142"/>
      <c r="FP213" s="142"/>
      <c r="FQ213" s="143"/>
      <c r="FR213" s="143"/>
      <c r="FS213" s="139"/>
    </row>
    <row r="214" spans="1:175" ht="20.100000000000001" customHeight="1" x14ac:dyDescent="0.5">
      <c r="A214" s="109">
        <v>213</v>
      </c>
      <c r="B214" s="109" t="s">
        <v>674</v>
      </c>
      <c r="C214" s="109">
        <v>213</v>
      </c>
      <c r="D214" s="110" t="s">
        <v>675</v>
      </c>
      <c r="E214" s="110" t="s">
        <v>676</v>
      </c>
      <c r="F214" s="110" t="s">
        <v>1751</v>
      </c>
      <c r="G214" s="111" t="s">
        <v>139</v>
      </c>
      <c r="H214" s="110" t="s">
        <v>2622</v>
      </c>
      <c r="I214" s="110" t="s">
        <v>2637</v>
      </c>
      <c r="J214" s="110"/>
      <c r="K214" s="111" t="s">
        <v>2638</v>
      </c>
      <c r="L214" s="111" t="s">
        <v>2567</v>
      </c>
      <c r="M214" s="111"/>
      <c r="N214" s="111" t="s">
        <v>1565</v>
      </c>
      <c r="O214" s="111" t="s">
        <v>2639</v>
      </c>
      <c r="P214" s="113">
        <v>14.983374382508201</v>
      </c>
      <c r="Q214" s="113">
        <v>101.012869979727</v>
      </c>
      <c r="R214" s="114" t="s">
        <v>2640</v>
      </c>
      <c r="S214" s="114"/>
      <c r="T214" s="115" t="s">
        <v>2641</v>
      </c>
      <c r="U214" s="115" t="s">
        <v>2642</v>
      </c>
      <c r="V214" s="115"/>
      <c r="W214" s="115" t="s">
        <v>2643</v>
      </c>
      <c r="X214" s="115"/>
      <c r="Y214" s="115"/>
      <c r="Z214" s="181"/>
      <c r="AA214" s="181"/>
      <c r="AB214" s="115"/>
      <c r="AC214" s="115"/>
      <c r="AD214" s="166" t="s">
        <v>1775</v>
      </c>
      <c r="AE214" s="166" t="s">
        <v>1776</v>
      </c>
      <c r="AF214" s="117" t="s">
        <v>690</v>
      </c>
      <c r="AG214" s="132">
        <v>44966</v>
      </c>
      <c r="AH214" s="118" t="s">
        <v>691</v>
      </c>
      <c r="AI214" s="118" t="s">
        <v>692</v>
      </c>
      <c r="AJ214" s="145">
        <v>7.9</v>
      </c>
      <c r="AK214" s="146">
        <v>7.9</v>
      </c>
      <c r="AL214" s="146">
        <v>3.4</v>
      </c>
      <c r="AM214" s="146">
        <f t="shared" si="3"/>
        <v>62.410000000000004</v>
      </c>
      <c r="AN214" s="147">
        <v>1</v>
      </c>
      <c r="AO214" s="147">
        <v>3</v>
      </c>
      <c r="AP214" s="240" t="s">
        <v>716</v>
      </c>
      <c r="AQ214" s="147" t="s">
        <v>848</v>
      </c>
      <c r="AR214" s="147">
        <v>3</v>
      </c>
      <c r="AS214" s="149"/>
      <c r="AT214" s="138">
        <v>44967</v>
      </c>
      <c r="AU214" s="294" t="s">
        <v>2395</v>
      </c>
      <c r="AV214" s="149" t="s">
        <v>696</v>
      </c>
      <c r="AW214" s="150"/>
      <c r="AX214" s="147"/>
      <c r="AY214" s="147"/>
      <c r="AZ214" s="147"/>
      <c r="BA214" s="147"/>
      <c r="BB214" s="147"/>
      <c r="BC214" s="147"/>
      <c r="BD214" s="235"/>
      <c r="BE214" s="150" t="s">
        <v>2644</v>
      </c>
      <c r="BF214" s="158">
        <v>1</v>
      </c>
      <c r="BG214" s="237" t="s">
        <v>699</v>
      </c>
      <c r="BH214" s="237" t="s">
        <v>1964</v>
      </c>
      <c r="BI214" s="237" t="s">
        <v>701</v>
      </c>
      <c r="BJ214" s="152"/>
      <c r="BK214" s="152"/>
      <c r="BL214" s="153"/>
      <c r="BM214" s="154"/>
      <c r="BN214" s="111" t="s">
        <v>2639</v>
      </c>
      <c r="BO214" s="319" t="s">
        <v>2639</v>
      </c>
      <c r="BP214" s="317"/>
      <c r="BQ214" s="116" t="s">
        <v>704</v>
      </c>
      <c r="BR214" s="116" t="s">
        <v>705</v>
      </c>
      <c r="BS214" s="132">
        <v>44966</v>
      </c>
      <c r="BT214" s="133">
        <v>100</v>
      </c>
      <c r="BU214" s="132">
        <v>44966</v>
      </c>
      <c r="BV214" s="132"/>
      <c r="BW214" s="132"/>
      <c r="BX214" s="134"/>
      <c r="BY214" s="134"/>
      <c r="BZ214" s="134"/>
      <c r="CA214" s="132"/>
      <c r="CB214" s="135"/>
      <c r="CC214" s="132"/>
      <c r="CD214" s="132"/>
      <c r="CE214" s="136"/>
      <c r="CF214" s="136"/>
      <c r="CG214" s="136"/>
      <c r="CH214" s="135"/>
      <c r="CI214" s="129" t="s">
        <v>701</v>
      </c>
      <c r="CJ214" s="117">
        <v>44999</v>
      </c>
      <c r="CK214" s="117">
        <v>44999</v>
      </c>
      <c r="CL214" s="132"/>
      <c r="CM214" s="117">
        <v>44999</v>
      </c>
      <c r="CN214" s="133">
        <v>100</v>
      </c>
      <c r="CO214" s="117">
        <v>44999</v>
      </c>
      <c r="CP214" s="117"/>
      <c r="CQ214" s="137" t="s">
        <v>706</v>
      </c>
      <c r="CR214" s="132"/>
      <c r="CS214" s="117"/>
      <c r="CT214" s="132"/>
      <c r="CU214" s="133"/>
      <c r="CV214" s="137" t="s">
        <v>4382</v>
      </c>
      <c r="CW214" s="117" t="s">
        <v>868</v>
      </c>
      <c r="CX214" s="147"/>
      <c r="CY214" s="147"/>
      <c r="CZ214" s="117">
        <v>44999</v>
      </c>
      <c r="DA214" s="117">
        <v>44999</v>
      </c>
      <c r="DB214" s="117"/>
      <c r="DC214" s="117">
        <v>44999</v>
      </c>
      <c r="DD214" s="133">
        <v>100</v>
      </c>
      <c r="DE214" s="117">
        <v>44999</v>
      </c>
      <c r="DF214" s="138"/>
      <c r="DG214" s="138">
        <v>45019</v>
      </c>
      <c r="DH214" s="139" t="s">
        <v>4413</v>
      </c>
      <c r="DI214" s="117">
        <v>45041</v>
      </c>
      <c r="DJ214" s="117">
        <v>45041</v>
      </c>
      <c r="DK214" s="117">
        <v>45041</v>
      </c>
      <c r="DL214" s="117">
        <v>45041</v>
      </c>
      <c r="DM214" s="117">
        <v>45039</v>
      </c>
      <c r="DN214" s="117">
        <v>45039</v>
      </c>
      <c r="DO214" s="117"/>
      <c r="DP214" s="117">
        <v>45039</v>
      </c>
      <c r="DQ214" s="133">
        <v>100</v>
      </c>
      <c r="DR214" s="117">
        <v>45039</v>
      </c>
      <c r="DS214" s="117"/>
      <c r="DT214" s="117">
        <v>45039</v>
      </c>
      <c r="DU214" s="117">
        <v>45039</v>
      </c>
      <c r="DV214" s="117"/>
      <c r="DW214" s="117">
        <v>45039</v>
      </c>
      <c r="DX214" s="133">
        <v>100</v>
      </c>
      <c r="DY214" s="117">
        <v>45039</v>
      </c>
      <c r="DZ214" s="117"/>
      <c r="EA214" s="117">
        <v>45040</v>
      </c>
      <c r="EB214" s="117">
        <v>45040</v>
      </c>
      <c r="EC214" s="117"/>
      <c r="ED214" s="117">
        <v>45040</v>
      </c>
      <c r="EE214" s="116">
        <v>100</v>
      </c>
      <c r="EF214" s="117">
        <v>45040</v>
      </c>
      <c r="EG214" s="117" t="s">
        <v>4465</v>
      </c>
      <c r="EH214" s="117"/>
      <c r="EI214" s="117"/>
      <c r="EJ214" s="117"/>
      <c r="EK214" s="117"/>
      <c r="EL214" s="133"/>
      <c r="EM214" s="117"/>
      <c r="EN214" s="122"/>
      <c r="EO214" s="141"/>
      <c r="EP214" s="141"/>
      <c r="EQ214" s="141"/>
      <c r="ER214" s="141"/>
      <c r="ES214" s="141"/>
      <c r="ET214" s="141"/>
      <c r="EU214" s="141"/>
      <c r="EV214" s="117"/>
      <c r="EW214" s="117"/>
      <c r="EX214" s="117"/>
      <c r="EY214" s="117"/>
      <c r="EZ214" s="117"/>
      <c r="FA214" s="117"/>
      <c r="FB214" s="117"/>
      <c r="FC214" s="117"/>
      <c r="FD214" s="117"/>
      <c r="FE214" s="117"/>
      <c r="FF214" s="117"/>
      <c r="FG214" s="133"/>
      <c r="FH214" s="133"/>
      <c r="FI214" s="117"/>
      <c r="FJ214" s="142"/>
      <c r="FK214" s="142"/>
      <c r="FL214" s="143"/>
      <c r="FM214" s="143"/>
      <c r="FN214" s="139"/>
      <c r="FO214" s="142"/>
      <c r="FP214" s="142"/>
      <c r="FQ214" s="143"/>
      <c r="FR214" s="143"/>
      <c r="FS214" s="139"/>
    </row>
    <row r="215" spans="1:175" ht="20.100000000000001" customHeight="1" x14ac:dyDescent="0.5">
      <c r="A215" s="109">
        <v>214</v>
      </c>
      <c r="B215" s="109" t="s">
        <v>674</v>
      </c>
      <c r="C215" s="109">
        <v>214</v>
      </c>
      <c r="D215" s="110" t="s">
        <v>675</v>
      </c>
      <c r="E215" s="110" t="s">
        <v>676</v>
      </c>
      <c r="F215" s="110" t="s">
        <v>1751</v>
      </c>
      <c r="G215" s="111" t="s">
        <v>139</v>
      </c>
      <c r="H215" s="110" t="s">
        <v>2622</v>
      </c>
      <c r="I215" s="110" t="s">
        <v>2645</v>
      </c>
      <c r="J215" s="110"/>
      <c r="K215" s="111" t="s">
        <v>2646</v>
      </c>
      <c r="L215" s="111" t="s">
        <v>2609</v>
      </c>
      <c r="M215" s="111"/>
      <c r="N215" s="111" t="s">
        <v>1565</v>
      </c>
      <c r="O215" s="112" t="s">
        <v>2647</v>
      </c>
      <c r="P215" s="113">
        <v>14.857479980287099</v>
      </c>
      <c r="Q215" s="113">
        <v>100.89765156069301</v>
      </c>
      <c r="R215" s="114" t="s">
        <v>2648</v>
      </c>
      <c r="S215" s="114" t="s">
        <v>2649</v>
      </c>
      <c r="T215" s="115" t="s">
        <v>2650</v>
      </c>
      <c r="U215" s="115" t="s">
        <v>2651</v>
      </c>
      <c r="V215" s="115"/>
      <c r="W215" s="115" t="s">
        <v>2652</v>
      </c>
      <c r="X215" s="115"/>
      <c r="Y215" s="115"/>
      <c r="Z215" s="181"/>
      <c r="AA215" s="181"/>
      <c r="AB215" s="115"/>
      <c r="AC215" s="115"/>
      <c r="AD215" s="166" t="s">
        <v>1775</v>
      </c>
      <c r="AE215" s="166" t="s">
        <v>1776</v>
      </c>
      <c r="AF215" s="117" t="s">
        <v>690</v>
      </c>
      <c r="AG215" s="117">
        <v>44967</v>
      </c>
      <c r="AH215" s="118" t="s">
        <v>691</v>
      </c>
      <c r="AI215" s="118" t="s">
        <v>692</v>
      </c>
      <c r="AJ215" s="145">
        <v>9.4</v>
      </c>
      <c r="AK215" s="146">
        <v>16</v>
      </c>
      <c r="AL215" s="146">
        <v>2.8</v>
      </c>
      <c r="AM215" s="146">
        <f t="shared" si="3"/>
        <v>150.4</v>
      </c>
      <c r="AN215" s="147">
        <v>1</v>
      </c>
      <c r="AO215" s="147">
        <v>3</v>
      </c>
      <c r="AP215" s="240" t="s">
        <v>2653</v>
      </c>
      <c r="AQ215" s="147" t="s">
        <v>1368</v>
      </c>
      <c r="AR215" s="147">
        <v>3</v>
      </c>
      <c r="AS215" s="149"/>
      <c r="AT215" s="138">
        <v>44970</v>
      </c>
      <c r="AU215" s="294" t="s">
        <v>2395</v>
      </c>
      <c r="AV215" s="149" t="s">
        <v>696</v>
      </c>
      <c r="AW215" s="150"/>
      <c r="AX215" s="147"/>
      <c r="AY215" s="147"/>
      <c r="AZ215" s="147"/>
      <c r="BA215" s="147"/>
      <c r="BB215" s="147"/>
      <c r="BC215" s="147" t="s">
        <v>697</v>
      </c>
      <c r="BD215" s="150"/>
      <c r="BE215" s="150" t="s">
        <v>2654</v>
      </c>
      <c r="BF215" s="158">
        <v>1</v>
      </c>
      <c r="BG215" s="237" t="s">
        <v>699</v>
      </c>
      <c r="BH215" s="237" t="s">
        <v>1964</v>
      </c>
      <c r="BI215" s="237" t="s">
        <v>701</v>
      </c>
      <c r="BJ215" s="152"/>
      <c r="BK215" s="152"/>
      <c r="BL215" s="153"/>
      <c r="BM215" s="154"/>
      <c r="BN215" s="111" t="s">
        <v>2647</v>
      </c>
      <c r="BO215" s="319" t="s">
        <v>2647</v>
      </c>
      <c r="BP215" s="317"/>
      <c r="BQ215" s="116" t="s">
        <v>704</v>
      </c>
      <c r="BR215" s="116" t="s">
        <v>705</v>
      </c>
      <c r="BS215" s="132">
        <v>44967</v>
      </c>
      <c r="BT215" s="133">
        <v>100</v>
      </c>
      <c r="BU215" s="132">
        <v>44967</v>
      </c>
      <c r="BV215" s="132"/>
      <c r="BW215" s="132"/>
      <c r="BX215" s="134"/>
      <c r="BY215" s="134"/>
      <c r="BZ215" s="134"/>
      <c r="CA215" s="132"/>
      <c r="CB215" s="135"/>
      <c r="CC215" s="132"/>
      <c r="CD215" s="132" t="s">
        <v>1248</v>
      </c>
      <c r="CE215" s="306" t="s">
        <v>1651</v>
      </c>
      <c r="CF215" s="306"/>
      <c r="CG215" s="306"/>
      <c r="CH215" s="135"/>
      <c r="CI215" s="129" t="s">
        <v>701</v>
      </c>
      <c r="CJ215" s="117">
        <v>44999</v>
      </c>
      <c r="CK215" s="117">
        <v>44999</v>
      </c>
      <c r="CL215" s="132"/>
      <c r="CM215" s="117">
        <v>44999</v>
      </c>
      <c r="CN215" s="133">
        <v>100</v>
      </c>
      <c r="CO215" s="117">
        <v>44999</v>
      </c>
      <c r="CP215" s="117"/>
      <c r="CQ215" s="164">
        <v>45043</v>
      </c>
      <c r="CR215" s="164">
        <v>45043</v>
      </c>
      <c r="CS215" s="164"/>
      <c r="CT215" s="164">
        <v>45043</v>
      </c>
      <c r="CU215" s="165">
        <v>100</v>
      </c>
      <c r="CV215" s="164">
        <v>45043</v>
      </c>
      <c r="CW215" s="117" t="s">
        <v>2655</v>
      </c>
      <c r="CX215" s="147"/>
      <c r="CY215" s="147"/>
      <c r="CZ215" s="117">
        <v>45023</v>
      </c>
      <c r="DA215" s="117">
        <v>45023</v>
      </c>
      <c r="DB215" s="117"/>
      <c r="DC215" s="117">
        <v>45023</v>
      </c>
      <c r="DD215" s="133">
        <v>100</v>
      </c>
      <c r="DE215" s="117">
        <v>45034</v>
      </c>
      <c r="DF215" s="138"/>
      <c r="DG215" s="138">
        <v>45023</v>
      </c>
      <c r="DH215" s="139" t="s">
        <v>4387</v>
      </c>
      <c r="DI215" s="222">
        <v>45044</v>
      </c>
      <c r="DJ215" s="222">
        <v>45044</v>
      </c>
      <c r="DK215" s="222">
        <v>45044</v>
      </c>
      <c r="DL215" s="222">
        <v>45044</v>
      </c>
      <c r="DM215" s="117">
        <v>45034</v>
      </c>
      <c r="DN215" s="117">
        <v>45034</v>
      </c>
      <c r="DO215" s="117"/>
      <c r="DP215" s="117">
        <v>45034</v>
      </c>
      <c r="DQ215" s="133">
        <v>100</v>
      </c>
      <c r="DR215" s="117">
        <v>45034</v>
      </c>
      <c r="DS215" s="117"/>
      <c r="DT215" s="117">
        <v>45034</v>
      </c>
      <c r="DU215" s="117">
        <v>45034</v>
      </c>
      <c r="DV215" s="117"/>
      <c r="DW215" s="117">
        <v>45034</v>
      </c>
      <c r="DX215" s="133">
        <v>100</v>
      </c>
      <c r="DY215" s="117">
        <v>45034</v>
      </c>
      <c r="DZ215" s="117"/>
      <c r="EA215" s="117"/>
      <c r="EB215" s="117"/>
      <c r="EC215" s="117"/>
      <c r="ED215" s="117"/>
      <c r="EE215" s="116"/>
      <c r="EF215" s="117"/>
      <c r="EG215" s="117"/>
      <c r="EH215" s="117"/>
      <c r="EI215" s="117"/>
      <c r="EJ215" s="117"/>
      <c r="EK215" s="117"/>
      <c r="EL215" s="133"/>
      <c r="EM215" s="117"/>
      <c r="EN215" s="122"/>
      <c r="EO215" s="141"/>
      <c r="EP215" s="141"/>
      <c r="EQ215" s="141"/>
      <c r="ER215" s="141"/>
      <c r="ES215" s="141"/>
      <c r="ET215" s="141"/>
      <c r="EU215" s="141"/>
      <c r="EV215" s="117"/>
      <c r="EW215" s="117"/>
      <c r="EX215" s="117"/>
      <c r="EY215" s="117"/>
      <c r="EZ215" s="117"/>
      <c r="FA215" s="117"/>
      <c r="FB215" s="117"/>
      <c r="FC215" s="117"/>
      <c r="FD215" s="117"/>
      <c r="FE215" s="117"/>
      <c r="FF215" s="117"/>
      <c r="FG215" s="133"/>
      <c r="FH215" s="133"/>
      <c r="FI215" s="117"/>
      <c r="FJ215" s="142"/>
      <c r="FK215" s="142"/>
      <c r="FL215" s="143">
        <v>243347</v>
      </c>
      <c r="FM215" s="143">
        <v>243347</v>
      </c>
      <c r="FN215" s="139" t="s">
        <v>708</v>
      </c>
      <c r="FO215" s="142"/>
      <c r="FP215" s="142"/>
      <c r="FQ215" s="143">
        <v>243347</v>
      </c>
      <c r="FR215" s="143">
        <v>243347</v>
      </c>
      <c r="FS215" s="139" t="s">
        <v>708</v>
      </c>
    </row>
    <row r="216" spans="1:175" ht="20.100000000000001" customHeight="1" x14ac:dyDescent="0.5">
      <c r="A216" s="109">
        <v>215</v>
      </c>
      <c r="B216" s="109" t="s">
        <v>674</v>
      </c>
      <c r="C216" s="109">
        <v>215</v>
      </c>
      <c r="D216" s="110" t="s">
        <v>675</v>
      </c>
      <c r="E216" s="110" t="s">
        <v>676</v>
      </c>
      <c r="F216" s="110" t="s">
        <v>1751</v>
      </c>
      <c r="G216" s="111" t="s">
        <v>139</v>
      </c>
      <c r="H216" s="110" t="s">
        <v>2406</v>
      </c>
      <c r="I216" s="110" t="s">
        <v>2406</v>
      </c>
      <c r="J216" s="110"/>
      <c r="K216" s="111" t="s">
        <v>2656</v>
      </c>
      <c r="L216" s="111" t="s">
        <v>2567</v>
      </c>
      <c r="M216" s="111"/>
      <c r="N216" s="111" t="s">
        <v>1565</v>
      </c>
      <c r="O216" s="112" t="s">
        <v>2657</v>
      </c>
      <c r="P216" s="113">
        <v>15.069842883536101</v>
      </c>
      <c r="Q216" s="113">
        <v>101.215437493225</v>
      </c>
      <c r="R216" s="114" t="s">
        <v>2658</v>
      </c>
      <c r="S216" s="114" t="s">
        <v>2659</v>
      </c>
      <c r="T216" s="115" t="s">
        <v>2660</v>
      </c>
      <c r="U216" s="115" t="s">
        <v>2661</v>
      </c>
      <c r="V216" s="115"/>
      <c r="W216" s="115" t="s">
        <v>2662</v>
      </c>
      <c r="X216" s="115"/>
      <c r="Y216" s="115"/>
      <c r="Z216" s="181"/>
      <c r="AA216" s="181"/>
      <c r="AB216" s="115"/>
      <c r="AC216" s="115"/>
      <c r="AD216" s="166" t="s">
        <v>1775</v>
      </c>
      <c r="AE216" s="166" t="s">
        <v>1776</v>
      </c>
      <c r="AF216" s="117" t="s">
        <v>690</v>
      </c>
      <c r="AG216" s="132">
        <v>44966</v>
      </c>
      <c r="AH216" s="118" t="s">
        <v>691</v>
      </c>
      <c r="AI216" s="118" t="s">
        <v>692</v>
      </c>
      <c r="AJ216" s="145">
        <v>12.3</v>
      </c>
      <c r="AK216" s="146">
        <v>12</v>
      </c>
      <c r="AL216" s="146">
        <v>3.3</v>
      </c>
      <c r="AM216" s="146">
        <f t="shared" si="3"/>
        <v>147.60000000000002</v>
      </c>
      <c r="AN216" s="147">
        <v>1</v>
      </c>
      <c r="AO216" s="147">
        <v>3</v>
      </c>
      <c r="AP216" s="240" t="s">
        <v>2663</v>
      </c>
      <c r="AQ216" s="147" t="s">
        <v>848</v>
      </c>
      <c r="AR216" s="147">
        <v>3</v>
      </c>
      <c r="AS216" s="149"/>
      <c r="AT216" s="138">
        <v>44967</v>
      </c>
      <c r="AU216" s="294" t="s">
        <v>2395</v>
      </c>
      <c r="AV216" s="149" t="s">
        <v>696</v>
      </c>
      <c r="AW216" s="150"/>
      <c r="AX216" s="147"/>
      <c r="AY216" s="147"/>
      <c r="AZ216" s="147"/>
      <c r="BA216" s="147"/>
      <c r="BB216" s="147"/>
      <c r="BC216" s="147" t="s">
        <v>697</v>
      </c>
      <c r="BD216" s="235"/>
      <c r="BE216" s="150" t="s">
        <v>2664</v>
      </c>
      <c r="BF216" s="158">
        <v>1</v>
      </c>
      <c r="BG216" s="237" t="s">
        <v>699</v>
      </c>
      <c r="BH216" s="237" t="s">
        <v>1964</v>
      </c>
      <c r="BI216" s="237" t="s">
        <v>701</v>
      </c>
      <c r="BJ216" s="152"/>
      <c r="BK216" s="152"/>
      <c r="BL216" s="153"/>
      <c r="BM216" s="154"/>
      <c r="BN216" s="111" t="s">
        <v>2657</v>
      </c>
      <c r="BO216" s="319" t="s">
        <v>2657</v>
      </c>
      <c r="BP216" s="317"/>
      <c r="BQ216" s="116" t="s">
        <v>704</v>
      </c>
      <c r="BR216" s="116" t="s">
        <v>1143</v>
      </c>
      <c r="BS216" s="132">
        <v>44966</v>
      </c>
      <c r="BT216" s="133">
        <v>100</v>
      </c>
      <c r="BU216" s="132">
        <v>44966</v>
      </c>
      <c r="BV216" s="132"/>
      <c r="BW216" s="132"/>
      <c r="BX216" s="134"/>
      <c r="BY216" s="134"/>
      <c r="BZ216" s="134"/>
      <c r="CA216" s="132"/>
      <c r="CB216" s="135"/>
      <c r="CC216" s="132"/>
      <c r="CD216" s="132" t="s">
        <v>1248</v>
      </c>
      <c r="CE216" s="306" t="s">
        <v>1651</v>
      </c>
      <c r="CF216" s="306"/>
      <c r="CG216" s="306"/>
      <c r="CH216" s="135"/>
      <c r="CI216" s="129" t="s">
        <v>701</v>
      </c>
      <c r="CJ216" s="132">
        <v>45014</v>
      </c>
      <c r="CK216" s="132">
        <v>45014</v>
      </c>
      <c r="CL216" s="132"/>
      <c r="CM216" s="132">
        <v>45014</v>
      </c>
      <c r="CN216" s="133">
        <v>100</v>
      </c>
      <c r="CO216" s="132">
        <v>45014</v>
      </c>
      <c r="CP216" s="117"/>
      <c r="CQ216" s="132">
        <v>45014</v>
      </c>
      <c r="CR216" s="132">
        <v>45014</v>
      </c>
      <c r="CS216" s="117"/>
      <c r="CT216" s="132">
        <v>45014</v>
      </c>
      <c r="CU216" s="133">
        <v>100</v>
      </c>
      <c r="CV216" s="132">
        <v>45014</v>
      </c>
      <c r="CW216" s="117" t="s">
        <v>727</v>
      </c>
      <c r="CX216" s="147"/>
      <c r="CY216" s="147"/>
      <c r="CZ216" s="117"/>
      <c r="DA216" s="117"/>
      <c r="DB216" s="117"/>
      <c r="DC216" s="117"/>
      <c r="DD216" s="133"/>
      <c r="DE216" s="117"/>
      <c r="DF216" s="358" t="s">
        <v>4538</v>
      </c>
      <c r="DG216" s="138">
        <v>45023</v>
      </c>
      <c r="DH216" s="139" t="s">
        <v>4387</v>
      </c>
      <c r="DI216" s="222">
        <v>45037</v>
      </c>
      <c r="DJ216" s="222">
        <v>45037</v>
      </c>
      <c r="DK216" s="222">
        <v>45037</v>
      </c>
      <c r="DL216" s="222">
        <v>45037</v>
      </c>
      <c r="DM216" s="117"/>
      <c r="DN216" s="117"/>
      <c r="DO216" s="117"/>
      <c r="DP216" s="117"/>
      <c r="DQ216" s="140"/>
      <c r="DR216" s="117"/>
      <c r="DS216" s="117"/>
      <c r="DT216" s="117">
        <v>45044</v>
      </c>
      <c r="DU216" s="117">
        <v>45044</v>
      </c>
      <c r="DV216" s="117"/>
      <c r="DW216" s="117">
        <v>45044</v>
      </c>
      <c r="DX216" s="133">
        <v>100</v>
      </c>
      <c r="DY216" s="117">
        <v>45044</v>
      </c>
      <c r="DZ216" s="117"/>
      <c r="EA216" s="117"/>
      <c r="EB216" s="117"/>
      <c r="EC216" s="117"/>
      <c r="ED216" s="117"/>
      <c r="EE216" s="116"/>
      <c r="EF216" s="117"/>
      <c r="EG216" s="117"/>
      <c r="EH216" s="117"/>
      <c r="EI216" s="117"/>
      <c r="EJ216" s="117"/>
      <c r="EK216" s="117"/>
      <c r="EL216" s="133"/>
      <c r="EM216" s="117"/>
      <c r="EN216" s="122"/>
      <c r="EO216" s="141"/>
      <c r="EP216" s="141"/>
      <c r="EQ216" s="141"/>
      <c r="ER216" s="141"/>
      <c r="ES216" s="141"/>
      <c r="ET216" s="141"/>
      <c r="EU216" s="141"/>
      <c r="EV216" s="117"/>
      <c r="EW216" s="117"/>
      <c r="EX216" s="117"/>
      <c r="EY216" s="117"/>
      <c r="EZ216" s="117"/>
      <c r="FA216" s="117"/>
      <c r="FB216" s="117"/>
      <c r="FC216" s="117"/>
      <c r="FD216" s="117"/>
      <c r="FE216" s="117"/>
      <c r="FF216" s="117"/>
      <c r="FG216" s="133"/>
      <c r="FH216" s="133"/>
      <c r="FI216" s="117"/>
      <c r="FJ216" s="142"/>
      <c r="FK216" s="142"/>
      <c r="FL216" s="143">
        <v>243347</v>
      </c>
      <c r="FM216" s="143">
        <v>243347</v>
      </c>
      <c r="FN216" s="139" t="s">
        <v>708</v>
      </c>
      <c r="FO216" s="142"/>
      <c r="FP216" s="142"/>
      <c r="FQ216" s="143">
        <v>243347</v>
      </c>
      <c r="FR216" s="143">
        <v>243347</v>
      </c>
      <c r="FS216" s="139" t="s">
        <v>708</v>
      </c>
    </row>
    <row r="217" spans="1:175" ht="20.100000000000001" customHeight="1" x14ac:dyDescent="0.5">
      <c r="A217" s="109">
        <v>216</v>
      </c>
      <c r="B217" s="109" t="s">
        <v>674</v>
      </c>
      <c r="C217" s="109">
        <v>216</v>
      </c>
      <c r="D217" s="110" t="s">
        <v>675</v>
      </c>
      <c r="E217" s="110" t="s">
        <v>676</v>
      </c>
      <c r="F217" s="110" t="s">
        <v>1751</v>
      </c>
      <c r="G217" s="111" t="s">
        <v>139</v>
      </c>
      <c r="H217" s="110" t="s">
        <v>2665</v>
      </c>
      <c r="I217" s="110" t="s">
        <v>2666</v>
      </c>
      <c r="J217" s="110"/>
      <c r="K217" s="111" t="s">
        <v>2667</v>
      </c>
      <c r="L217" s="111" t="s">
        <v>2567</v>
      </c>
      <c r="M217" s="111"/>
      <c r="N217" s="111" t="s">
        <v>1565</v>
      </c>
      <c r="O217" s="111" t="s">
        <v>2668</v>
      </c>
      <c r="P217" s="113">
        <v>15.280076382672201</v>
      </c>
      <c r="Q217" s="113">
        <v>101.342898277891</v>
      </c>
      <c r="R217" s="114" t="s">
        <v>2669</v>
      </c>
      <c r="S217" s="114" t="s">
        <v>2670</v>
      </c>
      <c r="T217" s="115" t="s">
        <v>2671</v>
      </c>
      <c r="U217" s="115" t="s">
        <v>2672</v>
      </c>
      <c r="V217" s="115"/>
      <c r="W217" s="115" t="s">
        <v>2673</v>
      </c>
      <c r="X217" s="115"/>
      <c r="Y217" s="115"/>
      <c r="Z217" s="181"/>
      <c r="AA217" s="181"/>
      <c r="AB217" s="115"/>
      <c r="AC217" s="115"/>
      <c r="AD217" s="166" t="s">
        <v>1775</v>
      </c>
      <c r="AE217" s="166" t="s">
        <v>1776</v>
      </c>
      <c r="AF217" s="117" t="s">
        <v>690</v>
      </c>
      <c r="AG217" s="132">
        <v>44966</v>
      </c>
      <c r="AH217" s="118" t="s">
        <v>691</v>
      </c>
      <c r="AI217" s="118" t="s">
        <v>692</v>
      </c>
      <c r="AJ217" s="145">
        <v>9</v>
      </c>
      <c r="AK217" s="146">
        <v>12</v>
      </c>
      <c r="AL217" s="146">
        <v>3.9</v>
      </c>
      <c r="AM217" s="146">
        <f t="shared" si="3"/>
        <v>108</v>
      </c>
      <c r="AN217" s="147">
        <v>1</v>
      </c>
      <c r="AO217" s="147">
        <v>1</v>
      </c>
      <c r="AP217" s="240" t="s">
        <v>2674</v>
      </c>
      <c r="AQ217" s="147" t="s">
        <v>848</v>
      </c>
      <c r="AR217" s="147">
        <v>3</v>
      </c>
      <c r="AS217" s="149"/>
      <c r="AT217" s="138">
        <v>44967</v>
      </c>
      <c r="AU217" s="294" t="s">
        <v>2395</v>
      </c>
      <c r="AV217" s="149" t="s">
        <v>696</v>
      </c>
      <c r="AW217" s="150" t="s">
        <v>2675</v>
      </c>
      <c r="AX217" s="147"/>
      <c r="AY217" s="147" t="s">
        <v>2676</v>
      </c>
      <c r="AZ217" s="147"/>
      <c r="BA217" s="147"/>
      <c r="BB217" s="147" t="s">
        <v>697</v>
      </c>
      <c r="BC217" s="147"/>
      <c r="BD217" s="235" t="s">
        <v>698</v>
      </c>
      <c r="BE217" s="150"/>
      <c r="BF217" s="150"/>
      <c r="BG217" s="237" t="s">
        <v>699</v>
      </c>
      <c r="BH217" s="237" t="s">
        <v>1964</v>
      </c>
      <c r="BI217" s="237" t="s">
        <v>701</v>
      </c>
      <c r="BJ217" s="152"/>
      <c r="BK217" s="152"/>
      <c r="BL217" s="153"/>
      <c r="BM217" s="154"/>
      <c r="BN217" s="111" t="s">
        <v>2668</v>
      </c>
      <c r="BO217" s="319" t="s">
        <v>2668</v>
      </c>
      <c r="BP217" s="317"/>
      <c r="BQ217" s="116" t="s">
        <v>704</v>
      </c>
      <c r="BR217" s="116" t="s">
        <v>1143</v>
      </c>
      <c r="BS217" s="132">
        <v>44966</v>
      </c>
      <c r="BT217" s="133">
        <v>100</v>
      </c>
      <c r="BU217" s="132">
        <v>44966</v>
      </c>
      <c r="BV217" s="132"/>
      <c r="BW217" s="132"/>
      <c r="BX217" s="134"/>
      <c r="BY217" s="134"/>
      <c r="BZ217" s="134"/>
      <c r="CA217" s="132"/>
      <c r="CB217" s="135"/>
      <c r="CC217" s="132"/>
      <c r="CD217" s="132"/>
      <c r="CE217" s="136"/>
      <c r="CF217" s="136"/>
      <c r="CG217" s="136"/>
      <c r="CH217" s="135"/>
      <c r="CI217" s="129" t="s">
        <v>701</v>
      </c>
      <c r="CJ217" s="117">
        <v>44999</v>
      </c>
      <c r="CK217" s="117">
        <v>44999</v>
      </c>
      <c r="CL217" s="132"/>
      <c r="CM217" s="117">
        <v>44999</v>
      </c>
      <c r="CN217" s="133">
        <v>100</v>
      </c>
      <c r="CO217" s="117">
        <v>44999</v>
      </c>
      <c r="CP217" s="117"/>
      <c r="CQ217" s="117">
        <v>45003</v>
      </c>
      <c r="CR217" s="117">
        <v>45003</v>
      </c>
      <c r="CS217" s="117"/>
      <c r="CT217" s="117">
        <v>45003</v>
      </c>
      <c r="CU217" s="133">
        <v>100</v>
      </c>
      <c r="CV217" s="117">
        <v>45003</v>
      </c>
      <c r="CW217" s="117" t="s">
        <v>727</v>
      </c>
      <c r="CX217" s="147"/>
      <c r="CY217" s="147" t="s">
        <v>2676</v>
      </c>
      <c r="CZ217" s="117">
        <v>45003</v>
      </c>
      <c r="DA217" s="117">
        <v>45003</v>
      </c>
      <c r="DB217" s="117">
        <v>45003</v>
      </c>
      <c r="DC217" s="117">
        <v>45004</v>
      </c>
      <c r="DD217" s="133">
        <v>90</v>
      </c>
      <c r="DE217" s="117"/>
      <c r="DF217" s="138"/>
      <c r="DG217" s="138">
        <v>45019</v>
      </c>
      <c r="DH217" s="139" t="s">
        <v>4413</v>
      </c>
      <c r="DI217" s="117">
        <v>45034</v>
      </c>
      <c r="DJ217" s="117">
        <v>45034</v>
      </c>
      <c r="DK217" s="117">
        <v>45034</v>
      </c>
      <c r="DL217" s="117">
        <v>45034</v>
      </c>
      <c r="DM217" s="117"/>
      <c r="DN217" s="117"/>
      <c r="DO217" s="117"/>
      <c r="DP217" s="117"/>
      <c r="DQ217" s="140"/>
      <c r="DR217" s="117"/>
      <c r="DS217" s="117"/>
      <c r="DT217" s="117">
        <v>45042</v>
      </c>
      <c r="DU217" s="117">
        <v>45042</v>
      </c>
      <c r="DV217" s="117"/>
      <c r="DW217" s="117">
        <v>45042</v>
      </c>
      <c r="DX217" s="133">
        <v>100</v>
      </c>
      <c r="DY217" s="117">
        <v>45042</v>
      </c>
      <c r="DZ217" s="117"/>
      <c r="EA217" s="117">
        <v>45042</v>
      </c>
      <c r="EB217" s="117">
        <v>45042</v>
      </c>
      <c r="EC217" s="117"/>
      <c r="ED217" s="117">
        <v>45042</v>
      </c>
      <c r="EE217" s="116">
        <v>100</v>
      </c>
      <c r="EF217" s="117">
        <v>45042</v>
      </c>
      <c r="EG217" s="117" t="s">
        <v>1044</v>
      </c>
      <c r="EH217" s="117">
        <v>45042</v>
      </c>
      <c r="EI217" s="117">
        <v>45042</v>
      </c>
      <c r="EJ217" s="117"/>
      <c r="EK217" s="117">
        <v>45042</v>
      </c>
      <c r="EL217" s="116">
        <v>100</v>
      </c>
      <c r="EM217" s="117">
        <v>45042</v>
      </c>
      <c r="EN217" s="122" t="s">
        <v>1044</v>
      </c>
      <c r="EO217" s="141"/>
      <c r="EP217" s="141"/>
      <c r="EQ217" s="141"/>
      <c r="ER217" s="141"/>
      <c r="ES217" s="141"/>
      <c r="ET217" s="141"/>
      <c r="EU217" s="141"/>
      <c r="EV217" s="117"/>
      <c r="EW217" s="117"/>
      <c r="EX217" s="117"/>
      <c r="EY217" s="117"/>
      <c r="EZ217" s="117"/>
      <c r="FA217" s="117"/>
      <c r="FB217" s="117"/>
      <c r="FC217" s="117"/>
      <c r="FD217" s="117"/>
      <c r="FE217" s="117"/>
      <c r="FF217" s="117"/>
      <c r="FG217" s="133"/>
      <c r="FH217" s="133"/>
      <c r="FI217" s="117"/>
      <c r="FJ217" s="142"/>
      <c r="FK217" s="142"/>
      <c r="FL217" s="143"/>
      <c r="FM217" s="143"/>
      <c r="FN217" s="139"/>
      <c r="FO217" s="142"/>
      <c r="FP217" s="142"/>
      <c r="FQ217" s="143"/>
      <c r="FR217" s="143"/>
      <c r="FS217" s="139"/>
    </row>
    <row r="218" spans="1:175" ht="20.100000000000001" customHeight="1" x14ac:dyDescent="0.5">
      <c r="A218" s="109">
        <v>217</v>
      </c>
      <c r="B218" s="109" t="s">
        <v>674</v>
      </c>
      <c r="C218" s="109">
        <v>217</v>
      </c>
      <c r="D218" s="110" t="s">
        <v>675</v>
      </c>
      <c r="E218" s="110" t="s">
        <v>676</v>
      </c>
      <c r="F218" s="110" t="s">
        <v>1751</v>
      </c>
      <c r="G218" s="111" t="s">
        <v>139</v>
      </c>
      <c r="H218" s="110" t="s">
        <v>2677</v>
      </c>
      <c r="I218" s="110" t="s">
        <v>2677</v>
      </c>
      <c r="J218" s="110"/>
      <c r="K218" s="111" t="s">
        <v>2678</v>
      </c>
      <c r="L218" s="111" t="s">
        <v>2567</v>
      </c>
      <c r="M218" s="111"/>
      <c r="N218" s="111" t="s">
        <v>1565</v>
      </c>
      <c r="O218" s="111" t="s">
        <v>2680</v>
      </c>
      <c r="P218" s="113">
        <v>15.2010043733871</v>
      </c>
      <c r="Q218" s="113">
        <v>100.829904035559</v>
      </c>
      <c r="R218" s="114" t="s">
        <v>2681</v>
      </c>
      <c r="S218" s="114"/>
      <c r="T218" s="115" t="s">
        <v>2682</v>
      </c>
      <c r="U218" s="115" t="s">
        <v>2683</v>
      </c>
      <c r="V218" s="115"/>
      <c r="W218" s="115" t="s">
        <v>2684</v>
      </c>
      <c r="X218" s="115"/>
      <c r="Y218" s="115"/>
      <c r="Z218" s="181"/>
      <c r="AA218" s="181"/>
      <c r="AB218" s="115"/>
      <c r="AC218" s="115"/>
      <c r="AD218" s="166" t="s">
        <v>1775</v>
      </c>
      <c r="AE218" s="166" t="s">
        <v>1776</v>
      </c>
      <c r="AF218" s="117" t="s">
        <v>690</v>
      </c>
      <c r="AG218" s="132">
        <v>44970</v>
      </c>
      <c r="AH218" s="118" t="s">
        <v>691</v>
      </c>
      <c r="AI218" s="118" t="s">
        <v>692</v>
      </c>
      <c r="AJ218" s="145">
        <v>8</v>
      </c>
      <c r="AK218" s="146">
        <v>8</v>
      </c>
      <c r="AL218" s="146">
        <v>3.4</v>
      </c>
      <c r="AM218" s="146">
        <f t="shared" si="3"/>
        <v>64</v>
      </c>
      <c r="AN218" s="147">
        <v>1</v>
      </c>
      <c r="AO218" s="147">
        <v>3</v>
      </c>
      <c r="AP218" s="240"/>
      <c r="AQ218" s="147" t="s">
        <v>1368</v>
      </c>
      <c r="AR218" s="147">
        <v>3</v>
      </c>
      <c r="AS218" s="149"/>
      <c r="AT218" s="138"/>
      <c r="AU218" s="142" t="s">
        <v>2685</v>
      </c>
      <c r="AV218" s="149" t="s">
        <v>2686</v>
      </c>
      <c r="AW218" s="150"/>
      <c r="AX218" s="147" t="s">
        <v>2201</v>
      </c>
      <c r="AY218" s="147"/>
      <c r="AZ218" s="147"/>
      <c r="BA218" s="147"/>
      <c r="BB218" s="147"/>
      <c r="BC218" s="147"/>
      <c r="BD218" s="235" t="s">
        <v>698</v>
      </c>
      <c r="BE218" s="150"/>
      <c r="BF218" s="150"/>
      <c r="BG218" s="237" t="s">
        <v>699</v>
      </c>
      <c r="BH218" s="237" t="s">
        <v>1964</v>
      </c>
      <c r="BI218" s="237" t="s">
        <v>701</v>
      </c>
      <c r="BJ218" s="152"/>
      <c r="BK218" s="152"/>
      <c r="BL218" s="153"/>
      <c r="BM218" s="154"/>
      <c r="BN218" s="111" t="s">
        <v>2680</v>
      </c>
      <c r="BO218" s="319" t="s">
        <v>2679</v>
      </c>
      <c r="BP218" s="317"/>
      <c r="BQ218" s="116" t="s">
        <v>704</v>
      </c>
      <c r="BR218" s="116" t="s">
        <v>1143</v>
      </c>
      <c r="BS218" s="132">
        <v>44970</v>
      </c>
      <c r="BT218" s="133">
        <v>100</v>
      </c>
      <c r="BU218" s="132">
        <v>44970</v>
      </c>
      <c r="BV218" s="132"/>
      <c r="BW218" s="132"/>
      <c r="BX218" s="134"/>
      <c r="BY218" s="134"/>
      <c r="BZ218" s="134"/>
      <c r="CA218" s="132"/>
      <c r="CB218" s="135"/>
      <c r="CC218" s="132"/>
      <c r="CD218" s="132"/>
      <c r="CE218" s="136"/>
      <c r="CF218" s="136"/>
      <c r="CG218" s="136"/>
      <c r="CH218" s="135"/>
      <c r="CI218" s="129" t="s">
        <v>701</v>
      </c>
      <c r="CJ218" s="132">
        <v>45000</v>
      </c>
      <c r="CK218" s="132">
        <v>45000</v>
      </c>
      <c r="CL218" s="132"/>
      <c r="CM218" s="132">
        <v>45000</v>
      </c>
      <c r="CN218" s="133">
        <v>100</v>
      </c>
      <c r="CO218" s="132">
        <v>45000</v>
      </c>
      <c r="CP218" s="117"/>
      <c r="CQ218" s="132">
        <v>45000</v>
      </c>
      <c r="CR218" s="132">
        <v>45000</v>
      </c>
      <c r="CS218" s="132"/>
      <c r="CT218" s="132">
        <v>45002</v>
      </c>
      <c r="CU218" s="133">
        <v>100</v>
      </c>
      <c r="CV218" s="132">
        <v>45002</v>
      </c>
      <c r="CW218" s="117" t="s">
        <v>727</v>
      </c>
      <c r="CX218" s="147" t="s">
        <v>2201</v>
      </c>
      <c r="CY218" s="147"/>
      <c r="CZ218" s="117">
        <v>45054</v>
      </c>
      <c r="DA218" s="117"/>
      <c r="DB218" s="117"/>
      <c r="DC218" s="117"/>
      <c r="DD218" s="133"/>
      <c r="DE218" s="117"/>
      <c r="DF218" s="138" t="s">
        <v>4539</v>
      </c>
      <c r="DG218" s="138">
        <v>45019</v>
      </c>
      <c r="DH218" s="139" t="s">
        <v>4413</v>
      </c>
      <c r="DI218" s="117">
        <v>45041</v>
      </c>
      <c r="DJ218" s="117">
        <v>45041</v>
      </c>
      <c r="DK218" s="117">
        <v>45041</v>
      </c>
      <c r="DL218" s="117">
        <v>45041</v>
      </c>
      <c r="DM218" s="117"/>
      <c r="DN218" s="117"/>
      <c r="DO218" s="117"/>
      <c r="DP218" s="117"/>
      <c r="DQ218" s="140"/>
      <c r="DR218" s="117"/>
      <c r="DS218" s="117"/>
      <c r="DT218" s="117"/>
      <c r="DU218" s="117"/>
      <c r="DV218" s="117"/>
      <c r="DW218" s="117"/>
      <c r="DX218" s="133"/>
      <c r="DY218" s="117"/>
      <c r="DZ218" s="117"/>
      <c r="EA218" s="117">
        <v>45040</v>
      </c>
      <c r="EB218" s="117">
        <v>45040</v>
      </c>
      <c r="EC218" s="117"/>
      <c r="ED218" s="117">
        <v>45040</v>
      </c>
      <c r="EE218" s="116">
        <v>100</v>
      </c>
      <c r="EF218" s="117">
        <v>45040</v>
      </c>
      <c r="EG218" s="117" t="s">
        <v>2687</v>
      </c>
      <c r="EH218" s="117">
        <v>45040</v>
      </c>
      <c r="EI218" s="117">
        <v>45040</v>
      </c>
      <c r="EJ218" s="117">
        <v>45040</v>
      </c>
      <c r="EK218" s="117">
        <v>45041</v>
      </c>
      <c r="EL218" s="116">
        <v>60</v>
      </c>
      <c r="EM218" s="117"/>
      <c r="EN218" s="122" t="s">
        <v>2687</v>
      </c>
      <c r="EO218" s="141"/>
      <c r="EP218" s="141"/>
      <c r="EQ218" s="141"/>
      <c r="ER218" s="141"/>
      <c r="ES218" s="141"/>
      <c r="ET218" s="141"/>
      <c r="EU218" s="141"/>
      <c r="EV218" s="117"/>
      <c r="EW218" s="117"/>
      <c r="EX218" s="117"/>
      <c r="EY218" s="117"/>
      <c r="EZ218" s="117"/>
      <c r="FA218" s="117"/>
      <c r="FB218" s="117"/>
      <c r="FC218" s="117"/>
      <c r="FD218" s="117"/>
      <c r="FE218" s="117"/>
      <c r="FF218" s="117"/>
      <c r="FG218" s="133"/>
      <c r="FH218" s="133"/>
      <c r="FI218" s="117"/>
      <c r="FJ218" s="142"/>
      <c r="FK218" s="142"/>
      <c r="FL218" s="143"/>
      <c r="FM218" s="143"/>
      <c r="FN218" s="139"/>
      <c r="FO218" s="142"/>
      <c r="FP218" s="142"/>
      <c r="FQ218" s="143"/>
      <c r="FR218" s="143"/>
      <c r="FS218" s="139"/>
    </row>
    <row r="219" spans="1:175" ht="20.100000000000001" customHeight="1" x14ac:dyDescent="0.5">
      <c r="A219" s="109">
        <v>218</v>
      </c>
      <c r="B219" s="109" t="s">
        <v>674</v>
      </c>
      <c r="C219" s="109">
        <v>218</v>
      </c>
      <c r="D219" s="110" t="s">
        <v>675</v>
      </c>
      <c r="E219" s="110" t="s">
        <v>676</v>
      </c>
      <c r="F219" s="110" t="s">
        <v>1751</v>
      </c>
      <c r="G219" s="111" t="s">
        <v>139</v>
      </c>
      <c r="H219" s="110" t="s">
        <v>2688</v>
      </c>
      <c r="I219" s="110" t="s">
        <v>2688</v>
      </c>
      <c r="J219" s="110"/>
      <c r="K219" s="111" t="s">
        <v>2689</v>
      </c>
      <c r="L219" s="111" t="s">
        <v>2567</v>
      </c>
      <c r="M219" s="111"/>
      <c r="N219" s="111" t="s">
        <v>1565</v>
      </c>
      <c r="O219" s="175" t="s">
        <v>2691</v>
      </c>
      <c r="P219" s="113">
        <v>15.2335188446185</v>
      </c>
      <c r="Q219" s="113">
        <v>100.652146337405</v>
      </c>
      <c r="R219" s="114" t="s">
        <v>2692</v>
      </c>
      <c r="S219" s="114"/>
      <c r="T219" s="115"/>
      <c r="U219" s="115"/>
      <c r="V219" s="115"/>
      <c r="W219" s="239" t="s">
        <v>2684</v>
      </c>
      <c r="X219" s="239" t="s">
        <v>2690</v>
      </c>
      <c r="Y219" s="115" t="s">
        <v>4540</v>
      </c>
      <c r="Z219" s="181">
        <v>14.968594086904901</v>
      </c>
      <c r="AA219" s="181">
        <v>100.668443411509</v>
      </c>
      <c r="AB219" s="239" t="s">
        <v>4541</v>
      </c>
      <c r="AC219" s="239" t="s">
        <v>4542</v>
      </c>
      <c r="AD219" s="166"/>
      <c r="AE219" s="166"/>
      <c r="AF219" s="252" t="s">
        <v>1736</v>
      </c>
      <c r="AG219" s="164"/>
      <c r="AH219" s="116"/>
      <c r="AI219" s="116"/>
      <c r="AJ219" s="145"/>
      <c r="AK219" s="146"/>
      <c r="AL219" s="146"/>
      <c r="AM219" s="146"/>
      <c r="AN219" s="147"/>
      <c r="AO219" s="147"/>
      <c r="AP219" s="240"/>
      <c r="AQ219" s="147"/>
      <c r="AR219" s="147">
        <v>3</v>
      </c>
      <c r="AS219" s="149"/>
      <c r="AT219" s="138"/>
      <c r="AU219" s="142" t="s">
        <v>2693</v>
      </c>
      <c r="AV219" s="149"/>
      <c r="AW219" s="150"/>
      <c r="AX219" s="147"/>
      <c r="AY219" s="147"/>
      <c r="AZ219" s="147"/>
      <c r="BA219" s="147"/>
      <c r="BB219" s="147"/>
      <c r="BC219" s="147"/>
      <c r="BD219" s="150"/>
      <c r="BE219" s="150"/>
      <c r="BF219" s="150"/>
      <c r="BG219" s="237"/>
      <c r="BH219" s="151" t="s">
        <v>1964</v>
      </c>
      <c r="BI219" s="151"/>
      <c r="BJ219" s="152"/>
      <c r="BK219" s="253" t="s">
        <v>792</v>
      </c>
      <c r="BL219" s="153"/>
      <c r="BM219" s="154"/>
      <c r="BN219" s="111" t="s">
        <v>2694</v>
      </c>
      <c r="BO219" s="319" t="s">
        <v>2690</v>
      </c>
      <c r="BP219" s="196" t="s">
        <v>795</v>
      </c>
      <c r="BQ219" s="116" t="s">
        <v>704</v>
      </c>
      <c r="BR219" s="116" t="s">
        <v>1143</v>
      </c>
      <c r="BS219" s="359" t="s">
        <v>2695</v>
      </c>
      <c r="BT219" s="242"/>
      <c r="BU219" s="199" t="s">
        <v>616</v>
      </c>
      <c r="BV219" s="132"/>
      <c r="BW219" s="132"/>
      <c r="BX219" s="134" t="s">
        <v>616</v>
      </c>
      <c r="BY219" s="134" t="s">
        <v>616</v>
      </c>
      <c r="BZ219" s="134"/>
      <c r="CA219" s="132"/>
      <c r="CB219" s="243" t="s">
        <v>2690</v>
      </c>
      <c r="CC219" s="172"/>
      <c r="CD219" s="172"/>
      <c r="CE219" s="173"/>
      <c r="CF219" s="173"/>
      <c r="CG219" s="173"/>
      <c r="CH219" s="171"/>
      <c r="CI219" s="214" t="s">
        <v>805</v>
      </c>
      <c r="CJ219" s="132">
        <v>45024</v>
      </c>
      <c r="CK219" s="132">
        <v>45024</v>
      </c>
      <c r="CL219" s="132"/>
      <c r="CM219" s="132">
        <v>45024</v>
      </c>
      <c r="CN219" s="133">
        <v>100</v>
      </c>
      <c r="CO219" s="132">
        <v>45024</v>
      </c>
      <c r="CP219" s="117"/>
      <c r="CQ219" s="137" t="s">
        <v>706</v>
      </c>
      <c r="CR219" s="132"/>
      <c r="CS219" s="117"/>
      <c r="CT219" s="132"/>
      <c r="CU219" s="133"/>
      <c r="CV219" s="137" t="s">
        <v>4382</v>
      </c>
      <c r="CW219" s="117"/>
      <c r="CX219" s="147"/>
      <c r="CY219" s="147"/>
      <c r="CZ219" s="117">
        <v>45024</v>
      </c>
      <c r="DA219" s="117">
        <v>45024</v>
      </c>
      <c r="DB219" s="117"/>
      <c r="DC219" s="117">
        <v>45024</v>
      </c>
      <c r="DD219" s="133">
        <v>100</v>
      </c>
      <c r="DE219" s="117">
        <v>45024</v>
      </c>
      <c r="DF219" s="138"/>
      <c r="DG219" s="138">
        <v>45023</v>
      </c>
      <c r="DH219" s="139" t="s">
        <v>4387</v>
      </c>
      <c r="DI219" s="117">
        <v>45041</v>
      </c>
      <c r="DJ219" s="117">
        <v>45041</v>
      </c>
      <c r="DK219" s="117">
        <v>45041</v>
      </c>
      <c r="DL219" s="117">
        <v>45041</v>
      </c>
      <c r="DM219" s="117"/>
      <c r="DN219" s="117"/>
      <c r="DO219" s="117"/>
      <c r="DP219" s="117"/>
      <c r="DQ219" s="140"/>
      <c r="DR219" s="117"/>
      <c r="DS219" s="117"/>
      <c r="DT219" s="117"/>
      <c r="DU219" s="117"/>
      <c r="DV219" s="117"/>
      <c r="DW219" s="117"/>
      <c r="DX219" s="133"/>
      <c r="DY219" s="117"/>
      <c r="DZ219" s="117"/>
      <c r="EA219" s="117"/>
      <c r="EB219" s="117"/>
      <c r="EC219" s="117"/>
      <c r="ED219" s="117"/>
      <c r="EE219" s="116"/>
      <c r="EF219" s="117"/>
      <c r="EG219" s="117"/>
      <c r="EH219" s="222">
        <v>45052</v>
      </c>
      <c r="EI219" s="222">
        <v>45052</v>
      </c>
      <c r="EJ219" s="222">
        <v>45052</v>
      </c>
      <c r="EK219" s="222">
        <v>45053</v>
      </c>
      <c r="EL219" s="116">
        <v>60</v>
      </c>
      <c r="EM219" s="117"/>
      <c r="EN219" s="122" t="s">
        <v>4448</v>
      </c>
      <c r="EO219" s="141"/>
      <c r="EP219" s="141"/>
      <c r="EQ219" s="141"/>
      <c r="ER219" s="141"/>
      <c r="ES219" s="141"/>
      <c r="ET219" s="141"/>
      <c r="EU219" s="141"/>
      <c r="EV219" s="117"/>
      <c r="EW219" s="117"/>
      <c r="EX219" s="117"/>
      <c r="EY219" s="117"/>
      <c r="EZ219" s="117"/>
      <c r="FA219" s="117"/>
      <c r="FB219" s="117"/>
      <c r="FC219" s="117"/>
      <c r="FD219" s="117"/>
      <c r="FE219" s="117"/>
      <c r="FF219" s="117"/>
      <c r="FG219" s="133"/>
      <c r="FH219" s="133"/>
      <c r="FI219" s="117"/>
      <c r="FJ219" s="142"/>
      <c r="FK219" s="142"/>
      <c r="FL219" s="143"/>
      <c r="FM219" s="143"/>
      <c r="FN219" s="139"/>
      <c r="FO219" s="142"/>
      <c r="FP219" s="142"/>
      <c r="FQ219" s="143"/>
      <c r="FR219" s="143"/>
      <c r="FS219" s="139"/>
    </row>
    <row r="220" spans="1:175" ht="20.100000000000001" customHeight="1" x14ac:dyDescent="0.5">
      <c r="A220" s="109">
        <v>219</v>
      </c>
      <c r="B220" s="109" t="s">
        <v>674</v>
      </c>
      <c r="C220" s="109">
        <v>219</v>
      </c>
      <c r="D220" s="110" t="s">
        <v>675</v>
      </c>
      <c r="E220" s="110" t="s">
        <v>676</v>
      </c>
      <c r="F220" s="110" t="s">
        <v>1302</v>
      </c>
      <c r="G220" s="111" t="s">
        <v>314</v>
      </c>
      <c r="H220" s="110" t="s">
        <v>1203</v>
      </c>
      <c r="I220" s="110" t="s">
        <v>2696</v>
      </c>
      <c r="J220" s="110"/>
      <c r="K220" s="111" t="s">
        <v>4543</v>
      </c>
      <c r="L220" s="111" t="s">
        <v>2697</v>
      </c>
      <c r="M220" s="111" t="s">
        <v>912</v>
      </c>
      <c r="N220" s="111" t="s">
        <v>682</v>
      </c>
      <c r="O220" s="259" t="s">
        <v>2698</v>
      </c>
      <c r="P220" s="113">
        <v>13.768094278885</v>
      </c>
      <c r="Q220" s="113">
        <v>100.199235425201</v>
      </c>
      <c r="R220" s="114" t="s">
        <v>2699</v>
      </c>
      <c r="S220" s="114" t="s">
        <v>2700</v>
      </c>
      <c r="T220" s="115" t="s">
        <v>2701</v>
      </c>
      <c r="U220" s="115" t="s">
        <v>2702</v>
      </c>
      <c r="V220" s="115"/>
      <c r="W220" s="115" t="s">
        <v>2703</v>
      </c>
      <c r="X220" s="115"/>
      <c r="Y220" s="115"/>
      <c r="Z220" s="181"/>
      <c r="AA220" s="181"/>
      <c r="AB220" s="115"/>
      <c r="AC220" s="115"/>
      <c r="AD220" s="166" t="s">
        <v>762</v>
      </c>
      <c r="AE220" s="166" t="s">
        <v>763</v>
      </c>
      <c r="AF220" s="117" t="s">
        <v>690</v>
      </c>
      <c r="AG220" s="132">
        <v>44979</v>
      </c>
      <c r="AH220" s="118" t="s">
        <v>691</v>
      </c>
      <c r="AI220" s="118" t="s">
        <v>692</v>
      </c>
      <c r="AJ220" s="145">
        <v>8</v>
      </c>
      <c r="AK220" s="146">
        <v>9.6999999999999993</v>
      </c>
      <c r="AL220" s="146">
        <v>3</v>
      </c>
      <c r="AM220" s="146">
        <v>77.599999999999994</v>
      </c>
      <c r="AN220" s="147">
        <v>1</v>
      </c>
      <c r="AO220" s="147">
        <v>4</v>
      </c>
      <c r="AP220" s="116" t="s">
        <v>2704</v>
      </c>
      <c r="AQ220" s="147" t="s">
        <v>694</v>
      </c>
      <c r="AR220" s="147">
        <v>3</v>
      </c>
      <c r="AS220" s="149"/>
      <c r="AT220" s="122">
        <v>44980</v>
      </c>
      <c r="AU220" s="142"/>
      <c r="AV220" s="149" t="s">
        <v>696</v>
      </c>
      <c r="AW220" s="150"/>
      <c r="AX220" s="147"/>
      <c r="AY220" s="147"/>
      <c r="AZ220" s="147"/>
      <c r="BA220" s="147"/>
      <c r="BB220" s="147"/>
      <c r="BC220" s="147"/>
      <c r="BD220" s="150"/>
      <c r="BE220" s="150" t="s">
        <v>2705</v>
      </c>
      <c r="BF220" s="158">
        <v>1</v>
      </c>
      <c r="BG220" s="151" t="s">
        <v>699</v>
      </c>
      <c r="BH220" s="151" t="s">
        <v>1964</v>
      </c>
      <c r="BI220" s="151" t="s">
        <v>701</v>
      </c>
      <c r="BJ220" s="152"/>
      <c r="BK220" s="152"/>
      <c r="BL220" s="153"/>
      <c r="BM220" s="154"/>
      <c r="BN220" s="111" t="s">
        <v>2698</v>
      </c>
      <c r="BO220" s="226" t="s">
        <v>2698</v>
      </c>
      <c r="BP220" s="130"/>
      <c r="BQ220" s="116" t="s">
        <v>704</v>
      </c>
      <c r="BR220" s="116" t="s">
        <v>705</v>
      </c>
      <c r="BS220" s="132">
        <v>44979</v>
      </c>
      <c r="BT220" s="133">
        <v>100</v>
      </c>
      <c r="BU220" s="132">
        <v>44979</v>
      </c>
      <c r="BV220" s="132"/>
      <c r="BW220" s="132"/>
      <c r="BX220" s="134"/>
      <c r="BY220" s="134"/>
      <c r="BZ220" s="134"/>
      <c r="CA220" s="132"/>
      <c r="CB220" s="135"/>
      <c r="CC220" s="132"/>
      <c r="CD220" s="132"/>
      <c r="CE220" s="136"/>
      <c r="CF220" s="136"/>
      <c r="CG220" s="136"/>
      <c r="CH220" s="135"/>
      <c r="CI220" s="129" t="s">
        <v>701</v>
      </c>
      <c r="CJ220" s="117">
        <v>45019</v>
      </c>
      <c r="CK220" s="117">
        <v>45019</v>
      </c>
      <c r="CL220" s="117"/>
      <c r="CM220" s="117">
        <v>45019</v>
      </c>
      <c r="CN220" s="133">
        <v>100</v>
      </c>
      <c r="CO220" s="117">
        <v>45019</v>
      </c>
      <c r="CP220" s="117"/>
      <c r="CQ220" s="137" t="s">
        <v>706</v>
      </c>
      <c r="CR220" s="132"/>
      <c r="CS220" s="117"/>
      <c r="CT220" s="132"/>
      <c r="CU220" s="133"/>
      <c r="CV220" s="137" t="s">
        <v>4382</v>
      </c>
      <c r="CW220" s="117"/>
      <c r="CX220" s="147"/>
      <c r="CY220" s="149"/>
      <c r="CZ220" s="169">
        <v>45017</v>
      </c>
      <c r="DA220" s="117">
        <v>45019</v>
      </c>
      <c r="DB220" s="117">
        <v>45019</v>
      </c>
      <c r="DC220" s="117">
        <v>45021</v>
      </c>
      <c r="DD220" s="133">
        <v>95</v>
      </c>
      <c r="DE220" s="117"/>
      <c r="DF220" s="338" t="s">
        <v>2706</v>
      </c>
      <c r="DG220" s="138">
        <v>45019</v>
      </c>
      <c r="DH220" s="139" t="s">
        <v>4413</v>
      </c>
      <c r="DI220" s="117">
        <v>45041</v>
      </c>
      <c r="DJ220" s="117">
        <v>45041</v>
      </c>
      <c r="DK220" s="117">
        <v>45041</v>
      </c>
      <c r="DL220" s="117">
        <v>45041</v>
      </c>
      <c r="DM220" s="117"/>
      <c r="DN220" s="117"/>
      <c r="DO220" s="117"/>
      <c r="DP220" s="117"/>
      <c r="DQ220" s="140"/>
      <c r="DR220" s="117"/>
      <c r="DS220" s="117"/>
      <c r="DT220" s="117">
        <v>45021</v>
      </c>
      <c r="DU220" s="117">
        <v>45021</v>
      </c>
      <c r="DV220" s="117"/>
      <c r="DW220" s="117">
        <v>45022</v>
      </c>
      <c r="DX220" s="133">
        <v>100</v>
      </c>
      <c r="DY220" s="117">
        <v>45044</v>
      </c>
      <c r="DZ220" s="117"/>
      <c r="EA220" s="117">
        <v>45038</v>
      </c>
      <c r="EB220" s="117">
        <v>45038</v>
      </c>
      <c r="EC220" s="117"/>
      <c r="ED220" s="117">
        <v>45038</v>
      </c>
      <c r="EE220" s="116">
        <v>100</v>
      </c>
      <c r="EF220" s="117">
        <v>45038</v>
      </c>
      <c r="EG220" s="117" t="s">
        <v>1044</v>
      </c>
      <c r="EH220" s="117">
        <v>45038</v>
      </c>
      <c r="EI220" s="117">
        <v>45038</v>
      </c>
      <c r="EJ220" s="117"/>
      <c r="EK220" s="117">
        <v>45038</v>
      </c>
      <c r="EL220" s="116">
        <v>100</v>
      </c>
      <c r="EM220" s="117">
        <v>45038</v>
      </c>
      <c r="EN220" s="122" t="s">
        <v>1044</v>
      </c>
      <c r="EO220" s="141"/>
      <c r="EP220" s="141"/>
      <c r="EQ220" s="141"/>
      <c r="ER220" s="141"/>
      <c r="ES220" s="141"/>
      <c r="ET220" s="141"/>
      <c r="EU220" s="141"/>
      <c r="EV220" s="117"/>
      <c r="EW220" s="117"/>
      <c r="EX220" s="117"/>
      <c r="EY220" s="117"/>
      <c r="EZ220" s="117"/>
      <c r="FA220" s="117"/>
      <c r="FB220" s="117"/>
      <c r="FC220" s="117">
        <v>45049</v>
      </c>
      <c r="FD220" s="117">
        <v>45049</v>
      </c>
      <c r="FE220" s="117">
        <v>45049</v>
      </c>
      <c r="FF220" s="117">
        <v>45050</v>
      </c>
      <c r="FG220" s="133">
        <v>70</v>
      </c>
      <c r="FH220" s="133"/>
      <c r="FI220" s="117"/>
      <c r="FJ220" s="142"/>
      <c r="FK220" s="142"/>
      <c r="FL220" s="143"/>
      <c r="FM220" s="143"/>
      <c r="FN220" s="139"/>
      <c r="FO220" s="142"/>
      <c r="FP220" s="142"/>
      <c r="FQ220" s="143"/>
      <c r="FR220" s="143"/>
      <c r="FS220" s="139"/>
    </row>
    <row r="221" spans="1:175" ht="20.100000000000001" customHeight="1" x14ac:dyDescent="0.5">
      <c r="A221" s="109">
        <v>220</v>
      </c>
      <c r="B221" s="109" t="s">
        <v>674</v>
      </c>
      <c r="C221" s="109">
        <v>220</v>
      </c>
      <c r="D221" s="110" t="s">
        <v>675</v>
      </c>
      <c r="E221" s="110" t="s">
        <v>676</v>
      </c>
      <c r="F221" s="110" t="s">
        <v>1302</v>
      </c>
      <c r="G221" s="111" t="s">
        <v>314</v>
      </c>
      <c r="H221" s="110" t="s">
        <v>1203</v>
      </c>
      <c r="I221" s="110" t="s">
        <v>2707</v>
      </c>
      <c r="J221" s="110"/>
      <c r="K221" s="111" t="s">
        <v>2708</v>
      </c>
      <c r="L221" s="111" t="s">
        <v>2697</v>
      </c>
      <c r="M221" s="111" t="s">
        <v>912</v>
      </c>
      <c r="N221" s="111" t="s">
        <v>682</v>
      </c>
      <c r="O221" s="111" t="s">
        <v>2709</v>
      </c>
      <c r="P221" s="113">
        <v>13.5065031722482</v>
      </c>
      <c r="Q221" s="113">
        <v>100.72780536434399</v>
      </c>
      <c r="R221" s="114" t="s">
        <v>2710</v>
      </c>
      <c r="S221" s="114" t="s">
        <v>2711</v>
      </c>
      <c r="T221" s="115" t="s">
        <v>2712</v>
      </c>
      <c r="U221" s="115" t="s">
        <v>2713</v>
      </c>
      <c r="V221" s="115"/>
      <c r="W221" s="115" t="s">
        <v>2714</v>
      </c>
      <c r="X221" s="115"/>
      <c r="Y221" s="115"/>
      <c r="Z221" s="181"/>
      <c r="AA221" s="181"/>
      <c r="AB221" s="115"/>
      <c r="AC221" s="115"/>
      <c r="AD221" s="166" t="s">
        <v>762</v>
      </c>
      <c r="AE221" s="166" t="s">
        <v>763</v>
      </c>
      <c r="AF221" s="117" t="s">
        <v>690</v>
      </c>
      <c r="AG221" s="132">
        <v>44979</v>
      </c>
      <c r="AH221" s="118" t="s">
        <v>691</v>
      </c>
      <c r="AI221" s="118" t="s">
        <v>692</v>
      </c>
      <c r="AJ221" s="145">
        <v>6</v>
      </c>
      <c r="AK221" s="146">
        <v>9</v>
      </c>
      <c r="AL221" s="146">
        <v>3.4</v>
      </c>
      <c r="AM221" s="146">
        <v>54</v>
      </c>
      <c r="AN221" s="147">
        <v>1</v>
      </c>
      <c r="AO221" s="147">
        <v>2</v>
      </c>
      <c r="AP221" s="116" t="s">
        <v>2715</v>
      </c>
      <c r="AQ221" s="147">
        <v>15</v>
      </c>
      <c r="AR221" s="147">
        <v>3</v>
      </c>
      <c r="AS221" s="149"/>
      <c r="AT221" s="122">
        <v>44980</v>
      </c>
      <c r="AU221" s="142"/>
      <c r="AV221" s="149" t="s">
        <v>725</v>
      </c>
      <c r="AW221" s="150"/>
      <c r="AX221" s="149"/>
      <c r="AY221" s="149"/>
      <c r="AZ221" s="149"/>
      <c r="BA221" s="147" t="s">
        <v>697</v>
      </c>
      <c r="BB221" s="147" t="s">
        <v>697</v>
      </c>
      <c r="BC221" s="149"/>
      <c r="BD221" s="150" t="s">
        <v>698</v>
      </c>
      <c r="BE221" s="150"/>
      <c r="BF221" s="150"/>
      <c r="BG221" s="151" t="s">
        <v>699</v>
      </c>
      <c r="BH221" s="151" t="s">
        <v>1964</v>
      </c>
      <c r="BI221" s="151" t="s">
        <v>701</v>
      </c>
      <c r="BJ221" s="152"/>
      <c r="BK221" s="152"/>
      <c r="BL221" s="153"/>
      <c r="BM221" s="154"/>
      <c r="BN221" s="111" t="s">
        <v>2709</v>
      </c>
      <c r="BO221" s="226" t="s">
        <v>2709</v>
      </c>
      <c r="BP221" s="130"/>
      <c r="BQ221" s="116" t="s">
        <v>704</v>
      </c>
      <c r="BR221" s="116" t="s">
        <v>705</v>
      </c>
      <c r="BS221" s="132">
        <v>44979</v>
      </c>
      <c r="BT221" s="133">
        <v>100</v>
      </c>
      <c r="BU221" s="132">
        <v>44979</v>
      </c>
      <c r="BV221" s="132"/>
      <c r="BW221" s="132"/>
      <c r="BX221" s="134"/>
      <c r="BY221" s="134"/>
      <c r="BZ221" s="134"/>
      <c r="CA221" s="132"/>
      <c r="CB221" s="135"/>
      <c r="CC221" s="132"/>
      <c r="CD221" s="132"/>
      <c r="CE221" s="136"/>
      <c r="CF221" s="136"/>
      <c r="CG221" s="136"/>
      <c r="CH221" s="135"/>
      <c r="CI221" s="129" t="s">
        <v>701</v>
      </c>
      <c r="CJ221" s="117">
        <v>44999</v>
      </c>
      <c r="CK221" s="117">
        <v>44999</v>
      </c>
      <c r="CL221" s="132"/>
      <c r="CM221" s="117">
        <v>44999</v>
      </c>
      <c r="CN221" s="133">
        <v>100</v>
      </c>
      <c r="CO221" s="117">
        <v>44999</v>
      </c>
      <c r="CP221" s="132"/>
      <c r="CQ221" s="132">
        <v>45012</v>
      </c>
      <c r="CR221" s="132">
        <v>45012</v>
      </c>
      <c r="CS221" s="117"/>
      <c r="CT221" s="132">
        <v>45012</v>
      </c>
      <c r="CU221" s="133">
        <v>100</v>
      </c>
      <c r="CV221" s="132">
        <v>45012</v>
      </c>
      <c r="CW221" s="117" t="s">
        <v>868</v>
      </c>
      <c r="CX221" s="147"/>
      <c r="CY221" s="149"/>
      <c r="CZ221" s="117">
        <v>44999</v>
      </c>
      <c r="DA221" s="117">
        <v>44999</v>
      </c>
      <c r="DB221" s="117"/>
      <c r="DC221" s="117">
        <v>45000</v>
      </c>
      <c r="DD221" s="133">
        <v>100</v>
      </c>
      <c r="DE221" s="117">
        <v>45000</v>
      </c>
      <c r="DF221" s="138"/>
      <c r="DG221" s="138">
        <v>45007</v>
      </c>
      <c r="DH221" s="139" t="s">
        <v>4446</v>
      </c>
      <c r="DI221" s="117">
        <v>45040</v>
      </c>
      <c r="DJ221" s="117">
        <v>45040</v>
      </c>
      <c r="DK221" s="117">
        <v>45040</v>
      </c>
      <c r="DL221" s="117">
        <v>45040</v>
      </c>
      <c r="DM221" s="117"/>
      <c r="DN221" s="117"/>
      <c r="DO221" s="117"/>
      <c r="DP221" s="117"/>
      <c r="DQ221" s="140"/>
      <c r="DR221" s="117"/>
      <c r="DS221" s="117"/>
      <c r="DT221" s="117">
        <v>45021</v>
      </c>
      <c r="DU221" s="117">
        <v>45021</v>
      </c>
      <c r="DV221" s="117"/>
      <c r="DW221" s="117">
        <v>45021</v>
      </c>
      <c r="DX221" s="133">
        <v>100</v>
      </c>
      <c r="DY221" s="117">
        <v>45037</v>
      </c>
      <c r="DZ221" s="117"/>
      <c r="EA221" s="117">
        <v>45026</v>
      </c>
      <c r="EB221" s="117">
        <v>45026</v>
      </c>
      <c r="EC221" s="117"/>
      <c r="ED221" s="117">
        <v>45026</v>
      </c>
      <c r="EE221" s="116">
        <v>100</v>
      </c>
      <c r="EF221" s="117">
        <v>45026</v>
      </c>
      <c r="EG221" s="117" t="s">
        <v>994</v>
      </c>
      <c r="EH221" s="117">
        <v>45026</v>
      </c>
      <c r="EI221" s="117">
        <v>45026</v>
      </c>
      <c r="EJ221" s="117">
        <v>45026</v>
      </c>
      <c r="EK221" s="117">
        <v>45027</v>
      </c>
      <c r="EL221" s="116">
        <v>60</v>
      </c>
      <c r="EM221" s="117"/>
      <c r="EN221" s="122" t="s">
        <v>994</v>
      </c>
      <c r="EO221" s="141"/>
      <c r="EP221" s="141"/>
      <c r="EQ221" s="141"/>
      <c r="ER221" s="141"/>
      <c r="ES221" s="141"/>
      <c r="ET221" s="141"/>
      <c r="EU221" s="141"/>
      <c r="EV221" s="117"/>
      <c r="EW221" s="117"/>
      <c r="EX221" s="117"/>
      <c r="EY221" s="117"/>
      <c r="EZ221" s="117"/>
      <c r="FA221" s="117"/>
      <c r="FB221" s="117"/>
      <c r="FC221" s="117">
        <v>45048</v>
      </c>
      <c r="FD221" s="117">
        <v>45048</v>
      </c>
      <c r="FE221" s="117">
        <v>45048</v>
      </c>
      <c r="FF221" s="117">
        <v>45049</v>
      </c>
      <c r="FG221" s="133">
        <v>70</v>
      </c>
      <c r="FH221" s="133"/>
      <c r="FI221" s="117" t="s">
        <v>4544</v>
      </c>
      <c r="FJ221" s="142"/>
      <c r="FK221" s="142"/>
      <c r="FL221" s="143"/>
      <c r="FM221" s="143"/>
      <c r="FN221" s="139"/>
      <c r="FO221" s="142"/>
      <c r="FP221" s="142"/>
      <c r="FQ221" s="143"/>
      <c r="FR221" s="143"/>
      <c r="FS221" s="139"/>
    </row>
    <row r="222" spans="1:175" ht="20.100000000000001" customHeight="1" x14ac:dyDescent="0.5">
      <c r="A222" s="109">
        <v>221</v>
      </c>
      <c r="B222" s="109" t="s">
        <v>674</v>
      </c>
      <c r="C222" s="109">
        <v>221</v>
      </c>
      <c r="D222" s="110" t="s">
        <v>675</v>
      </c>
      <c r="E222" s="110" t="s">
        <v>676</v>
      </c>
      <c r="F222" s="110" t="s">
        <v>1302</v>
      </c>
      <c r="G222" s="111" t="s">
        <v>314</v>
      </c>
      <c r="H222" s="110" t="s">
        <v>1203</v>
      </c>
      <c r="I222" s="110" t="s">
        <v>2716</v>
      </c>
      <c r="J222" s="110"/>
      <c r="K222" s="111" t="s">
        <v>2717</v>
      </c>
      <c r="L222" s="111"/>
      <c r="M222" s="111"/>
      <c r="N222" s="111" t="s">
        <v>682</v>
      </c>
      <c r="O222" s="259" t="s">
        <v>2719</v>
      </c>
      <c r="P222" s="113">
        <v>13.521888332710599</v>
      </c>
      <c r="Q222" s="113">
        <v>100.644183893179</v>
      </c>
      <c r="R222" s="114" t="s">
        <v>2720</v>
      </c>
      <c r="S222" s="114" t="s">
        <v>2721</v>
      </c>
      <c r="T222" s="115"/>
      <c r="U222" s="115"/>
      <c r="V222" s="115"/>
      <c r="W222" s="115" t="s">
        <v>2722</v>
      </c>
      <c r="X222" s="115"/>
      <c r="Y222" s="115"/>
      <c r="Z222" s="181"/>
      <c r="AA222" s="181"/>
      <c r="AB222" s="115"/>
      <c r="AC222" s="115"/>
      <c r="AD222" s="166" t="s">
        <v>762</v>
      </c>
      <c r="AE222" s="166" t="s">
        <v>763</v>
      </c>
      <c r="AF222" s="117">
        <v>44980</v>
      </c>
      <c r="AG222" s="132">
        <v>44980</v>
      </c>
      <c r="AH222" s="118" t="s">
        <v>691</v>
      </c>
      <c r="AI222" s="118" t="s">
        <v>692</v>
      </c>
      <c r="AJ222" s="145">
        <v>6</v>
      </c>
      <c r="AK222" s="146">
        <v>18</v>
      </c>
      <c r="AL222" s="146">
        <v>3.9</v>
      </c>
      <c r="AM222" s="146">
        <v>108</v>
      </c>
      <c r="AN222" s="147">
        <v>1</v>
      </c>
      <c r="AO222" s="147">
        <v>3</v>
      </c>
      <c r="AP222" s="116" t="s">
        <v>2723</v>
      </c>
      <c r="AQ222" s="147" t="s">
        <v>694</v>
      </c>
      <c r="AR222" s="147">
        <v>3</v>
      </c>
      <c r="AS222" s="149"/>
      <c r="AT222" s="122">
        <v>44980</v>
      </c>
      <c r="AU222" s="142" t="s">
        <v>2724</v>
      </c>
      <c r="AV222" s="149" t="s">
        <v>725</v>
      </c>
      <c r="AW222" s="150"/>
      <c r="AX222" s="149"/>
      <c r="AY222" s="149"/>
      <c r="AZ222" s="149"/>
      <c r="BA222" s="149"/>
      <c r="BB222" s="149"/>
      <c r="BC222" s="147" t="s">
        <v>697</v>
      </c>
      <c r="BD222" s="150" t="s">
        <v>698</v>
      </c>
      <c r="BE222" s="150"/>
      <c r="BF222" s="150"/>
      <c r="BG222" s="151" t="s">
        <v>699</v>
      </c>
      <c r="BH222" s="151" t="s">
        <v>1964</v>
      </c>
      <c r="BI222" s="151" t="s">
        <v>701</v>
      </c>
      <c r="BJ222" s="152"/>
      <c r="BK222" s="152"/>
      <c r="BL222" s="153"/>
      <c r="BM222" s="154"/>
      <c r="BN222" s="111" t="s">
        <v>2719</v>
      </c>
      <c r="BO222" s="131" t="s">
        <v>2718</v>
      </c>
      <c r="BP222" s="131" t="s">
        <v>703</v>
      </c>
      <c r="BQ222" s="116" t="s">
        <v>704</v>
      </c>
      <c r="BR222" s="116" t="s">
        <v>705</v>
      </c>
      <c r="BS222" s="132">
        <v>44980</v>
      </c>
      <c r="BT222" s="133">
        <v>100</v>
      </c>
      <c r="BU222" s="132">
        <v>44980</v>
      </c>
      <c r="BV222" s="132"/>
      <c r="BW222" s="132"/>
      <c r="BX222" s="134"/>
      <c r="BY222" s="134"/>
      <c r="BZ222" s="134"/>
      <c r="CA222" s="132"/>
      <c r="CB222" s="135"/>
      <c r="CC222" s="132"/>
      <c r="CD222" s="132"/>
      <c r="CE222" s="136"/>
      <c r="CF222" s="136"/>
      <c r="CG222" s="136"/>
      <c r="CH222" s="135"/>
      <c r="CI222" s="129" t="s">
        <v>701</v>
      </c>
      <c r="CJ222" s="132">
        <v>44986</v>
      </c>
      <c r="CK222" s="132">
        <v>44986</v>
      </c>
      <c r="CL222" s="132"/>
      <c r="CM222" s="132">
        <v>44986</v>
      </c>
      <c r="CN222" s="133">
        <v>100</v>
      </c>
      <c r="CO222" s="132">
        <v>44986</v>
      </c>
      <c r="CP222" s="132"/>
      <c r="CQ222" s="132">
        <v>45034</v>
      </c>
      <c r="CR222" s="132">
        <v>45034</v>
      </c>
      <c r="CS222" s="117"/>
      <c r="CT222" s="132">
        <v>45034</v>
      </c>
      <c r="CU222" s="133">
        <v>100</v>
      </c>
      <c r="CV222" s="132">
        <v>45034</v>
      </c>
      <c r="CW222" s="117"/>
      <c r="CX222" s="147"/>
      <c r="CY222" s="149"/>
      <c r="CZ222" s="169">
        <v>45026</v>
      </c>
      <c r="DA222" s="132">
        <v>45034</v>
      </c>
      <c r="DB222" s="132">
        <v>45034</v>
      </c>
      <c r="DC222" s="117">
        <v>45035</v>
      </c>
      <c r="DD222" s="133">
        <v>75</v>
      </c>
      <c r="DE222" s="117"/>
      <c r="DF222" s="338" t="s">
        <v>2725</v>
      </c>
      <c r="DG222" s="138">
        <v>45019</v>
      </c>
      <c r="DH222" s="139" t="s">
        <v>4413</v>
      </c>
      <c r="DI222" s="117">
        <v>45044</v>
      </c>
      <c r="DJ222" s="117">
        <v>45044</v>
      </c>
      <c r="DK222" s="117">
        <v>45044</v>
      </c>
      <c r="DL222" s="117">
        <v>45044</v>
      </c>
      <c r="DM222" s="117"/>
      <c r="DN222" s="117"/>
      <c r="DO222" s="117"/>
      <c r="DP222" s="117"/>
      <c r="DQ222" s="140"/>
      <c r="DR222" s="117"/>
      <c r="DS222" s="117"/>
      <c r="DT222" s="117">
        <v>45050</v>
      </c>
      <c r="DU222" s="117">
        <v>45050</v>
      </c>
      <c r="DV222" s="117"/>
      <c r="DW222" s="117">
        <v>45050</v>
      </c>
      <c r="DX222" s="133">
        <v>100</v>
      </c>
      <c r="DY222" s="117">
        <v>45050</v>
      </c>
      <c r="DZ222" s="117"/>
      <c r="EA222" s="117">
        <v>45038</v>
      </c>
      <c r="EB222" s="117">
        <v>45038</v>
      </c>
      <c r="EC222" s="117"/>
      <c r="ED222" s="117">
        <v>45038</v>
      </c>
      <c r="EE222" s="116">
        <v>100</v>
      </c>
      <c r="EF222" s="117">
        <v>45038</v>
      </c>
      <c r="EG222" s="117" t="s">
        <v>1044</v>
      </c>
      <c r="EH222" s="117">
        <v>45038</v>
      </c>
      <c r="EI222" s="117">
        <v>45038</v>
      </c>
      <c r="EJ222" s="117"/>
      <c r="EK222" s="117">
        <v>45038</v>
      </c>
      <c r="EL222" s="116">
        <v>100</v>
      </c>
      <c r="EM222" s="117">
        <v>45038</v>
      </c>
      <c r="EN222" s="122" t="s">
        <v>1044</v>
      </c>
      <c r="EO222" s="141"/>
      <c r="EP222" s="141"/>
      <c r="EQ222" s="141"/>
      <c r="ER222" s="141"/>
      <c r="ES222" s="141"/>
      <c r="ET222" s="141"/>
      <c r="EU222" s="141"/>
      <c r="EV222" s="117"/>
      <c r="EW222" s="117"/>
      <c r="EX222" s="117"/>
      <c r="EY222" s="117"/>
      <c r="EZ222" s="117"/>
      <c r="FA222" s="117"/>
      <c r="FB222" s="117"/>
      <c r="FC222" s="117"/>
      <c r="FD222" s="117"/>
      <c r="FE222" s="117"/>
      <c r="FF222" s="117"/>
      <c r="FG222" s="133"/>
      <c r="FH222" s="133"/>
      <c r="FI222" s="117"/>
      <c r="FJ222" s="142"/>
      <c r="FK222" s="142"/>
      <c r="FL222" s="143"/>
      <c r="FM222" s="143"/>
      <c r="FN222" s="139"/>
      <c r="FO222" s="142"/>
      <c r="FP222" s="142"/>
      <c r="FQ222" s="143"/>
      <c r="FR222" s="143"/>
      <c r="FS222" s="139"/>
    </row>
    <row r="223" spans="1:175" ht="20.100000000000001" customHeight="1" x14ac:dyDescent="0.5">
      <c r="A223" s="109">
        <v>222</v>
      </c>
      <c r="B223" s="109" t="s">
        <v>674</v>
      </c>
      <c r="C223" s="109">
        <v>222</v>
      </c>
      <c r="D223" s="110" t="s">
        <v>675</v>
      </c>
      <c r="E223" s="110" t="s">
        <v>676</v>
      </c>
      <c r="F223" s="110" t="s">
        <v>1302</v>
      </c>
      <c r="G223" s="111" t="s">
        <v>314</v>
      </c>
      <c r="H223" s="110" t="s">
        <v>2726</v>
      </c>
      <c r="I223" s="110" t="s">
        <v>2727</v>
      </c>
      <c r="J223" s="110"/>
      <c r="K223" s="111" t="s">
        <v>2728</v>
      </c>
      <c r="L223" s="111" t="s">
        <v>2697</v>
      </c>
      <c r="M223" s="111" t="s">
        <v>912</v>
      </c>
      <c r="N223" s="111" t="s">
        <v>682</v>
      </c>
      <c r="O223" s="111" t="s">
        <v>4666</v>
      </c>
      <c r="P223" s="113">
        <v>13.5819687629653</v>
      </c>
      <c r="Q223" s="113">
        <v>100.578462236473</v>
      </c>
      <c r="R223" s="114" t="s">
        <v>2730</v>
      </c>
      <c r="S223" s="114" t="s">
        <v>2731</v>
      </c>
      <c r="T223" s="115" t="s">
        <v>2732</v>
      </c>
      <c r="U223" s="115" t="s">
        <v>2733</v>
      </c>
      <c r="V223" s="115"/>
      <c r="W223" s="360" t="s">
        <v>2734</v>
      </c>
      <c r="X223" s="360"/>
      <c r="Y223" s="115"/>
      <c r="Z223" s="181"/>
      <c r="AA223" s="181"/>
      <c r="AB223" s="360"/>
      <c r="AC223" s="360"/>
      <c r="AD223" s="166" t="s">
        <v>762</v>
      </c>
      <c r="AE223" s="166" t="s">
        <v>763</v>
      </c>
      <c r="AF223" s="117" t="s">
        <v>690</v>
      </c>
      <c r="AG223" s="132">
        <v>44979</v>
      </c>
      <c r="AH223" s="118" t="s">
        <v>691</v>
      </c>
      <c r="AI223" s="118" t="s">
        <v>692</v>
      </c>
      <c r="AJ223" s="145">
        <v>7.15</v>
      </c>
      <c r="AK223" s="146">
        <v>7.8</v>
      </c>
      <c r="AL223" s="146">
        <v>3.4</v>
      </c>
      <c r="AM223" s="146">
        <v>55.77</v>
      </c>
      <c r="AN223" s="147">
        <v>3</v>
      </c>
      <c r="AO223" s="147">
        <v>4</v>
      </c>
      <c r="AP223" s="116" t="s">
        <v>1178</v>
      </c>
      <c r="AQ223" s="147" t="s">
        <v>694</v>
      </c>
      <c r="AR223" s="147">
        <v>3</v>
      </c>
      <c r="AS223" s="149"/>
      <c r="AT223" s="122">
        <v>44979</v>
      </c>
      <c r="AU223" s="142"/>
      <c r="AV223" s="149" t="s">
        <v>696</v>
      </c>
      <c r="AW223" s="150" t="s">
        <v>849</v>
      </c>
      <c r="AX223" s="149"/>
      <c r="AY223" s="149"/>
      <c r="AZ223" s="149"/>
      <c r="BA223" s="149"/>
      <c r="BB223" s="149"/>
      <c r="BC223" s="149"/>
      <c r="BD223" s="150" t="s">
        <v>698</v>
      </c>
      <c r="BE223" s="150"/>
      <c r="BF223" s="150"/>
      <c r="BG223" s="151" t="s">
        <v>699</v>
      </c>
      <c r="BH223" s="151" t="s">
        <v>1964</v>
      </c>
      <c r="BI223" s="151" t="s">
        <v>701</v>
      </c>
      <c r="BJ223" s="152"/>
      <c r="BK223" s="152"/>
      <c r="BL223" s="170" t="s">
        <v>2735</v>
      </c>
      <c r="BM223" s="154"/>
      <c r="BN223" s="111" t="s">
        <v>2736</v>
      </c>
      <c r="BO223" s="131" t="s">
        <v>2729</v>
      </c>
      <c r="BP223" s="131" t="s">
        <v>703</v>
      </c>
      <c r="BQ223" s="116" t="s">
        <v>704</v>
      </c>
      <c r="BR223" s="314" t="s">
        <v>705</v>
      </c>
      <c r="BS223" s="132">
        <v>44978</v>
      </c>
      <c r="BT223" s="133">
        <v>100</v>
      </c>
      <c r="BU223" s="132">
        <v>44979</v>
      </c>
      <c r="BV223" s="132"/>
      <c r="BW223" s="132"/>
      <c r="BX223" s="134"/>
      <c r="BY223" s="134"/>
      <c r="BZ223" s="134"/>
      <c r="CA223" s="132"/>
      <c r="CB223" s="135"/>
      <c r="CC223" s="132"/>
      <c r="CD223" s="132"/>
      <c r="CE223" s="136"/>
      <c r="CF223" s="136"/>
      <c r="CG223" s="136"/>
      <c r="CH223" s="135"/>
      <c r="CI223" s="129" t="s">
        <v>701</v>
      </c>
      <c r="CJ223" s="117">
        <v>45004</v>
      </c>
      <c r="CK223" s="117">
        <v>45004</v>
      </c>
      <c r="CL223" s="132"/>
      <c r="CM223" s="117">
        <v>45004</v>
      </c>
      <c r="CN223" s="133">
        <v>100</v>
      </c>
      <c r="CO223" s="117">
        <v>45004</v>
      </c>
      <c r="CP223" s="117"/>
      <c r="CQ223" s="132">
        <v>45016</v>
      </c>
      <c r="CR223" s="132">
        <v>45016</v>
      </c>
      <c r="CS223" s="117"/>
      <c r="CT223" s="132">
        <v>45016</v>
      </c>
      <c r="CU223" s="133">
        <v>100</v>
      </c>
      <c r="CV223" s="132">
        <v>45016</v>
      </c>
      <c r="CW223" s="117"/>
      <c r="CX223" s="147"/>
      <c r="CY223" s="149"/>
      <c r="CZ223" s="117">
        <v>45004</v>
      </c>
      <c r="DA223" s="117">
        <v>45004</v>
      </c>
      <c r="DB223" s="117"/>
      <c r="DC223" s="117">
        <v>45005</v>
      </c>
      <c r="DD223" s="133">
        <v>100</v>
      </c>
      <c r="DE223" s="117">
        <v>45016</v>
      </c>
      <c r="DF223" s="138"/>
      <c r="DG223" s="138">
        <v>45012</v>
      </c>
      <c r="DH223" s="139" t="s">
        <v>4383</v>
      </c>
      <c r="DI223" s="117">
        <v>45040</v>
      </c>
      <c r="DJ223" s="117">
        <v>45040</v>
      </c>
      <c r="DK223" s="117">
        <v>45040</v>
      </c>
      <c r="DL223" s="117">
        <v>45040</v>
      </c>
      <c r="DM223" s="117"/>
      <c r="DN223" s="117"/>
      <c r="DO223" s="117"/>
      <c r="DP223" s="117"/>
      <c r="DQ223" s="140"/>
      <c r="DR223" s="117"/>
      <c r="DS223" s="117"/>
      <c r="DT223" s="117">
        <v>45027</v>
      </c>
      <c r="DU223" s="117">
        <v>45027</v>
      </c>
      <c r="DV223" s="117">
        <v>45027</v>
      </c>
      <c r="DW223" s="117">
        <v>45028</v>
      </c>
      <c r="DX223" s="133">
        <v>50</v>
      </c>
      <c r="DY223" s="117"/>
      <c r="DZ223" s="117"/>
      <c r="EA223" s="117">
        <v>45037</v>
      </c>
      <c r="EB223" s="117">
        <v>45037</v>
      </c>
      <c r="EC223" s="117"/>
      <c r="ED223" s="117">
        <v>45037</v>
      </c>
      <c r="EE223" s="116">
        <v>100</v>
      </c>
      <c r="EF223" s="117">
        <v>45037</v>
      </c>
      <c r="EG223" s="117" t="s">
        <v>1044</v>
      </c>
      <c r="EH223" s="117">
        <v>45037</v>
      </c>
      <c r="EI223" s="117">
        <v>45037</v>
      </c>
      <c r="EJ223" s="117"/>
      <c r="EK223" s="117">
        <v>45037</v>
      </c>
      <c r="EL223" s="116">
        <v>100</v>
      </c>
      <c r="EM223" s="117">
        <v>45037</v>
      </c>
      <c r="EN223" s="122" t="s">
        <v>1044</v>
      </c>
      <c r="EO223" s="141"/>
      <c r="EP223" s="141"/>
      <c r="EQ223" s="141"/>
      <c r="ER223" s="141"/>
      <c r="ES223" s="141"/>
      <c r="ET223" s="141"/>
      <c r="EU223" s="141"/>
      <c r="EV223" s="117"/>
      <c r="EW223" s="117"/>
      <c r="EX223" s="117"/>
      <c r="EY223" s="117"/>
      <c r="EZ223" s="117"/>
      <c r="FA223" s="117"/>
      <c r="FB223" s="117"/>
      <c r="FC223" s="117">
        <v>45049</v>
      </c>
      <c r="FD223" s="117">
        <v>45049</v>
      </c>
      <c r="FE223" s="117">
        <v>45049</v>
      </c>
      <c r="FF223" s="117">
        <v>45050</v>
      </c>
      <c r="FG223" s="133">
        <v>70</v>
      </c>
      <c r="FH223" s="133"/>
      <c r="FI223" s="117"/>
      <c r="FJ223" s="142"/>
      <c r="FK223" s="142"/>
      <c r="FL223" s="143">
        <v>243347</v>
      </c>
      <c r="FM223" s="143">
        <v>243347</v>
      </c>
      <c r="FN223" s="139" t="s">
        <v>708</v>
      </c>
      <c r="FO223" s="142"/>
      <c r="FP223" s="142"/>
      <c r="FQ223" s="143">
        <v>243347</v>
      </c>
      <c r="FR223" s="143">
        <v>243347</v>
      </c>
      <c r="FS223" s="139" t="s">
        <v>708</v>
      </c>
    </row>
    <row r="224" spans="1:175" ht="20.100000000000001" customHeight="1" x14ac:dyDescent="0.5">
      <c r="A224" s="109">
        <v>223</v>
      </c>
      <c r="B224" s="109" t="s">
        <v>674</v>
      </c>
      <c r="C224" s="109">
        <v>223</v>
      </c>
      <c r="D224" s="110" t="s">
        <v>675</v>
      </c>
      <c r="E224" s="110" t="s">
        <v>676</v>
      </c>
      <c r="F224" s="110" t="s">
        <v>1302</v>
      </c>
      <c r="G224" s="111" t="s">
        <v>314</v>
      </c>
      <c r="H224" s="110" t="s">
        <v>2726</v>
      </c>
      <c r="I224" s="110" t="s">
        <v>2737</v>
      </c>
      <c r="J224" s="110"/>
      <c r="K224" s="144" t="s">
        <v>2738</v>
      </c>
      <c r="L224" s="111" t="s">
        <v>2739</v>
      </c>
      <c r="M224" s="111" t="s">
        <v>912</v>
      </c>
      <c r="N224" s="111" t="s">
        <v>682</v>
      </c>
      <c r="O224" s="111" t="s">
        <v>4667</v>
      </c>
      <c r="P224" s="113">
        <v>13.588229885989399</v>
      </c>
      <c r="Q224" s="113">
        <v>100.560282636473</v>
      </c>
      <c r="R224" s="114" t="s">
        <v>2741</v>
      </c>
      <c r="S224" s="114" t="s">
        <v>2742</v>
      </c>
      <c r="T224" s="115" t="s">
        <v>2743</v>
      </c>
      <c r="U224" s="115" t="s">
        <v>2744</v>
      </c>
      <c r="V224" s="115"/>
      <c r="W224" s="115" t="s">
        <v>2745</v>
      </c>
      <c r="X224" s="115"/>
      <c r="Y224" s="115"/>
      <c r="Z224" s="181"/>
      <c r="AA224" s="181"/>
      <c r="AB224" s="115"/>
      <c r="AC224" s="115"/>
      <c r="AD224" s="166" t="s">
        <v>762</v>
      </c>
      <c r="AE224" s="166" t="s">
        <v>763</v>
      </c>
      <c r="AF224" s="117" t="s">
        <v>690</v>
      </c>
      <c r="AG224" s="132">
        <v>44979</v>
      </c>
      <c r="AH224" s="118" t="s">
        <v>691</v>
      </c>
      <c r="AI224" s="118" t="s">
        <v>692</v>
      </c>
      <c r="AJ224" s="145">
        <v>7.7</v>
      </c>
      <c r="AK224" s="146">
        <v>8</v>
      </c>
      <c r="AL224" s="146">
        <v>3.4</v>
      </c>
      <c r="AM224" s="146">
        <v>61.6</v>
      </c>
      <c r="AN224" s="147">
        <v>2</v>
      </c>
      <c r="AO224" s="147">
        <v>3</v>
      </c>
      <c r="AP224" s="116" t="s">
        <v>816</v>
      </c>
      <c r="AQ224" s="147" t="s">
        <v>882</v>
      </c>
      <c r="AR224" s="147">
        <v>3</v>
      </c>
      <c r="AS224" s="149"/>
      <c r="AT224" s="122">
        <v>44979</v>
      </c>
      <c r="AU224" s="142"/>
      <c r="AV224" s="149" t="s">
        <v>725</v>
      </c>
      <c r="AW224" s="150" t="s">
        <v>849</v>
      </c>
      <c r="AX224" s="149"/>
      <c r="AY224" s="149"/>
      <c r="AZ224" s="149"/>
      <c r="BA224" s="149"/>
      <c r="BB224" s="149"/>
      <c r="BC224" s="149"/>
      <c r="BD224" s="150" t="s">
        <v>698</v>
      </c>
      <c r="BE224" s="150"/>
      <c r="BF224" s="150"/>
      <c r="BG224" s="151" t="s">
        <v>699</v>
      </c>
      <c r="BH224" s="151" t="s">
        <v>1964</v>
      </c>
      <c r="BI224" s="151" t="s">
        <v>701</v>
      </c>
      <c r="BJ224" s="152"/>
      <c r="BK224" s="152"/>
      <c r="BL224" s="153"/>
      <c r="BM224" s="154"/>
      <c r="BN224" s="111" t="s">
        <v>2746</v>
      </c>
      <c r="BO224" s="131" t="s">
        <v>2740</v>
      </c>
      <c r="BP224" s="131" t="s">
        <v>703</v>
      </c>
      <c r="BQ224" s="116" t="s">
        <v>704</v>
      </c>
      <c r="BR224" s="116" t="s">
        <v>705</v>
      </c>
      <c r="BS224" s="132">
        <v>44978</v>
      </c>
      <c r="BT224" s="133">
        <v>100</v>
      </c>
      <c r="BU224" s="132">
        <v>44979</v>
      </c>
      <c r="BV224" s="132"/>
      <c r="BW224" s="132"/>
      <c r="BX224" s="134"/>
      <c r="BY224" s="134"/>
      <c r="BZ224" s="134"/>
      <c r="CA224" s="132"/>
      <c r="CB224" s="135"/>
      <c r="CC224" s="132"/>
      <c r="CD224" s="132"/>
      <c r="CE224" s="136"/>
      <c r="CF224" s="136"/>
      <c r="CG224" s="136"/>
      <c r="CH224" s="135"/>
      <c r="CI224" s="129" t="s">
        <v>701</v>
      </c>
      <c r="CJ224" s="132">
        <v>44995</v>
      </c>
      <c r="CK224" s="117">
        <v>44995</v>
      </c>
      <c r="CL224" s="132"/>
      <c r="CM224" s="117">
        <v>44995</v>
      </c>
      <c r="CN224" s="133">
        <v>100</v>
      </c>
      <c r="CO224" s="117">
        <v>44995</v>
      </c>
      <c r="CP224" s="132"/>
      <c r="CQ224" s="132">
        <v>45015</v>
      </c>
      <c r="CR224" s="132">
        <v>45015</v>
      </c>
      <c r="CS224" s="132"/>
      <c r="CT224" s="132">
        <v>45015</v>
      </c>
      <c r="CU224" s="133">
        <v>100</v>
      </c>
      <c r="CV224" s="132">
        <v>45015</v>
      </c>
      <c r="CW224" s="117" t="s">
        <v>868</v>
      </c>
      <c r="CX224" s="147"/>
      <c r="CY224" s="149"/>
      <c r="CZ224" s="117">
        <v>44995</v>
      </c>
      <c r="DA224" s="117">
        <v>44995</v>
      </c>
      <c r="DB224" s="117"/>
      <c r="DC224" s="117">
        <v>44995</v>
      </c>
      <c r="DD224" s="133">
        <v>100</v>
      </c>
      <c r="DE224" s="117">
        <v>44995</v>
      </c>
      <c r="DF224" s="138"/>
      <c r="DG224" s="138">
        <v>45012</v>
      </c>
      <c r="DH224" s="139" t="s">
        <v>4383</v>
      </c>
      <c r="DI224" s="117">
        <v>45039</v>
      </c>
      <c r="DJ224" s="117">
        <v>45039</v>
      </c>
      <c r="DK224" s="117">
        <v>45039</v>
      </c>
      <c r="DL224" s="117">
        <v>45039</v>
      </c>
      <c r="DM224" s="117"/>
      <c r="DN224" s="117"/>
      <c r="DO224" s="117"/>
      <c r="DP224" s="117"/>
      <c r="DQ224" s="140"/>
      <c r="DR224" s="117"/>
      <c r="DS224" s="117"/>
      <c r="DT224" s="117"/>
      <c r="DU224" s="117"/>
      <c r="DV224" s="117"/>
      <c r="DW224" s="117"/>
      <c r="DX224" s="133"/>
      <c r="DY224" s="117"/>
      <c r="DZ224" s="117"/>
      <c r="EA224" s="117">
        <v>45034</v>
      </c>
      <c r="EB224" s="117">
        <v>45034</v>
      </c>
      <c r="EC224" s="117"/>
      <c r="ED224" s="117">
        <v>45034</v>
      </c>
      <c r="EE224" s="116">
        <v>100</v>
      </c>
      <c r="EF224" s="117">
        <v>45034</v>
      </c>
      <c r="EG224" s="117" t="s">
        <v>1044</v>
      </c>
      <c r="EH224" s="117">
        <v>45034</v>
      </c>
      <c r="EI224" s="117">
        <v>45034</v>
      </c>
      <c r="EJ224" s="117"/>
      <c r="EK224" s="117">
        <v>45034</v>
      </c>
      <c r="EL224" s="116">
        <v>100</v>
      </c>
      <c r="EM224" s="117">
        <v>45034</v>
      </c>
      <c r="EN224" s="122" t="s">
        <v>1044</v>
      </c>
      <c r="EO224" s="141"/>
      <c r="EP224" s="141"/>
      <c r="EQ224" s="141"/>
      <c r="ER224" s="141"/>
      <c r="ES224" s="141"/>
      <c r="ET224" s="141"/>
      <c r="EU224" s="141"/>
      <c r="EV224" s="117"/>
      <c r="EW224" s="117"/>
      <c r="EX224" s="117"/>
      <c r="EY224" s="117"/>
      <c r="EZ224" s="117"/>
      <c r="FA224" s="117"/>
      <c r="FB224" s="117"/>
      <c r="FC224" s="117">
        <v>45049</v>
      </c>
      <c r="FD224" s="117">
        <v>45049</v>
      </c>
      <c r="FE224" s="117">
        <v>45049</v>
      </c>
      <c r="FF224" s="117">
        <v>45050</v>
      </c>
      <c r="FG224" s="133">
        <v>70</v>
      </c>
      <c r="FH224" s="133"/>
      <c r="FI224" s="117"/>
      <c r="FJ224" s="142"/>
      <c r="FK224" s="142"/>
      <c r="FL224" s="143"/>
      <c r="FM224" s="143"/>
      <c r="FN224" s="139"/>
      <c r="FO224" s="142"/>
      <c r="FP224" s="142"/>
      <c r="FQ224" s="143"/>
      <c r="FR224" s="143"/>
      <c r="FS224" s="139"/>
    </row>
    <row r="225" spans="1:175" ht="20.100000000000001" customHeight="1" x14ac:dyDescent="0.5">
      <c r="A225" s="109">
        <v>224</v>
      </c>
      <c r="B225" s="109" t="s">
        <v>674</v>
      </c>
      <c r="C225" s="109">
        <v>224</v>
      </c>
      <c r="D225" s="110" t="s">
        <v>675</v>
      </c>
      <c r="E225" s="110" t="s">
        <v>676</v>
      </c>
      <c r="F225" s="110" t="s">
        <v>1302</v>
      </c>
      <c r="G225" s="111" t="s">
        <v>314</v>
      </c>
      <c r="H225" s="110" t="s">
        <v>2726</v>
      </c>
      <c r="I225" s="110" t="s">
        <v>2747</v>
      </c>
      <c r="J225" s="110"/>
      <c r="K225" s="111" t="s">
        <v>4545</v>
      </c>
      <c r="L225" s="111" t="s">
        <v>2697</v>
      </c>
      <c r="M225" s="111" t="s">
        <v>912</v>
      </c>
      <c r="N225" s="111" t="s">
        <v>682</v>
      </c>
      <c r="O225" s="111" t="s">
        <v>2748</v>
      </c>
      <c r="P225" s="113">
        <v>13.606144791944001</v>
      </c>
      <c r="Q225" s="113">
        <v>100.566053494146</v>
      </c>
      <c r="R225" s="114" t="s">
        <v>2749</v>
      </c>
      <c r="S225" s="114" t="s">
        <v>2750</v>
      </c>
      <c r="T225" s="115" t="s">
        <v>2751</v>
      </c>
      <c r="U225" s="115" t="s">
        <v>2752</v>
      </c>
      <c r="V225" s="115"/>
      <c r="W225" s="360" t="s">
        <v>2753</v>
      </c>
      <c r="X225" s="360"/>
      <c r="Y225" s="115"/>
      <c r="Z225" s="181"/>
      <c r="AA225" s="181"/>
      <c r="AB225" s="360"/>
      <c r="AC225" s="360"/>
      <c r="AD225" s="166" t="s">
        <v>762</v>
      </c>
      <c r="AE225" s="166" t="s">
        <v>763</v>
      </c>
      <c r="AF225" s="117" t="s">
        <v>690</v>
      </c>
      <c r="AG225" s="132">
        <v>44979</v>
      </c>
      <c r="AH225" s="118" t="s">
        <v>691</v>
      </c>
      <c r="AI225" s="118" t="s">
        <v>692</v>
      </c>
      <c r="AJ225" s="145" t="s">
        <v>2754</v>
      </c>
      <c r="AK225" s="146" t="s">
        <v>2755</v>
      </c>
      <c r="AL225" s="146">
        <v>2.8</v>
      </c>
      <c r="AM225" s="146">
        <v>52.2</v>
      </c>
      <c r="AN225" s="147">
        <v>1</v>
      </c>
      <c r="AO225" s="147">
        <v>2</v>
      </c>
      <c r="AP225" s="116" t="s">
        <v>2187</v>
      </c>
      <c r="AQ225" s="147" t="s">
        <v>694</v>
      </c>
      <c r="AR225" s="147">
        <v>3</v>
      </c>
      <c r="AS225" s="149"/>
      <c r="AT225" s="122">
        <v>44979</v>
      </c>
      <c r="AU225" s="142" t="s">
        <v>2756</v>
      </c>
      <c r="AV225" s="149" t="s">
        <v>696</v>
      </c>
      <c r="AW225" s="150"/>
      <c r="AX225" s="149"/>
      <c r="AY225" s="149"/>
      <c r="AZ225" s="149"/>
      <c r="BA225" s="149"/>
      <c r="BB225" s="147" t="s">
        <v>697</v>
      </c>
      <c r="BC225" s="149"/>
      <c r="BD225" s="150" t="s">
        <v>698</v>
      </c>
      <c r="BE225" s="150"/>
      <c r="BF225" s="150"/>
      <c r="BG225" s="151" t="s">
        <v>699</v>
      </c>
      <c r="BH225" s="151" t="s">
        <v>1964</v>
      </c>
      <c r="BI225" s="151" t="s">
        <v>701</v>
      </c>
      <c r="BJ225" s="152"/>
      <c r="BK225" s="152"/>
      <c r="BL225" s="170" t="s">
        <v>2735</v>
      </c>
      <c r="BM225" s="154"/>
      <c r="BN225" s="111" t="s">
        <v>2748</v>
      </c>
      <c r="BO225" s="226" t="s">
        <v>2748</v>
      </c>
      <c r="BP225" s="130"/>
      <c r="BQ225" s="116" t="s">
        <v>704</v>
      </c>
      <c r="BR225" s="116" t="s">
        <v>705</v>
      </c>
      <c r="BS225" s="132">
        <v>44978</v>
      </c>
      <c r="BT225" s="133">
        <v>100</v>
      </c>
      <c r="BU225" s="132">
        <v>44979</v>
      </c>
      <c r="BV225" s="132"/>
      <c r="BW225" s="132"/>
      <c r="BX225" s="134"/>
      <c r="BY225" s="134"/>
      <c r="BZ225" s="134"/>
      <c r="CA225" s="132"/>
      <c r="CB225" s="135"/>
      <c r="CC225" s="132"/>
      <c r="CD225" s="132"/>
      <c r="CE225" s="136"/>
      <c r="CF225" s="136"/>
      <c r="CG225" s="136"/>
      <c r="CH225" s="135"/>
      <c r="CI225" s="129" t="s">
        <v>701</v>
      </c>
      <c r="CJ225" s="132">
        <v>44995</v>
      </c>
      <c r="CK225" s="117">
        <v>44995</v>
      </c>
      <c r="CL225" s="132"/>
      <c r="CM225" s="117">
        <v>44995</v>
      </c>
      <c r="CN225" s="133">
        <v>100</v>
      </c>
      <c r="CO225" s="117">
        <v>44995</v>
      </c>
      <c r="CP225" s="117"/>
      <c r="CQ225" s="132">
        <v>44995</v>
      </c>
      <c r="CR225" s="132">
        <v>45021</v>
      </c>
      <c r="CS225" s="132"/>
      <c r="CT225" s="132">
        <v>45021</v>
      </c>
      <c r="CU225" s="133">
        <v>100</v>
      </c>
      <c r="CV225" s="132">
        <v>45021</v>
      </c>
      <c r="CW225" s="117" t="s">
        <v>868</v>
      </c>
      <c r="CX225" s="147"/>
      <c r="CY225" s="149"/>
      <c r="CZ225" s="117">
        <v>44995</v>
      </c>
      <c r="DA225" s="117">
        <v>44995</v>
      </c>
      <c r="DB225" s="117"/>
      <c r="DC225" s="117">
        <v>44995</v>
      </c>
      <c r="DD225" s="133">
        <v>100</v>
      </c>
      <c r="DE225" s="117">
        <v>44995</v>
      </c>
      <c r="DF225" s="138"/>
      <c r="DG225" s="138">
        <v>45012</v>
      </c>
      <c r="DH225" s="139" t="s">
        <v>4383</v>
      </c>
      <c r="DI225" s="117">
        <v>45039</v>
      </c>
      <c r="DJ225" s="117">
        <v>45039</v>
      </c>
      <c r="DK225" s="117">
        <v>45039</v>
      </c>
      <c r="DL225" s="117">
        <v>45039</v>
      </c>
      <c r="DM225" s="117">
        <v>45035</v>
      </c>
      <c r="DN225" s="117">
        <v>45035</v>
      </c>
      <c r="DO225" s="117"/>
      <c r="DP225" s="117">
        <v>45035</v>
      </c>
      <c r="DQ225" s="133">
        <v>100</v>
      </c>
      <c r="DR225" s="117">
        <v>45035</v>
      </c>
      <c r="DS225" s="117"/>
      <c r="DT225" s="117">
        <v>45035</v>
      </c>
      <c r="DU225" s="117">
        <v>45035</v>
      </c>
      <c r="DV225" s="117"/>
      <c r="DW225" s="117">
        <v>45035</v>
      </c>
      <c r="DX225" s="133">
        <v>100</v>
      </c>
      <c r="DY225" s="117">
        <v>45035</v>
      </c>
      <c r="DZ225" s="117"/>
      <c r="EA225" s="117">
        <v>45037</v>
      </c>
      <c r="EB225" s="117">
        <v>45037</v>
      </c>
      <c r="EC225" s="117"/>
      <c r="ED225" s="117">
        <v>45037</v>
      </c>
      <c r="EE225" s="116">
        <v>100</v>
      </c>
      <c r="EF225" s="117">
        <v>45037</v>
      </c>
      <c r="EG225" s="117" t="s">
        <v>4465</v>
      </c>
      <c r="EH225" s="222">
        <v>45052</v>
      </c>
      <c r="EI225" s="222">
        <v>45052</v>
      </c>
      <c r="EJ225" s="117"/>
      <c r="EK225" s="222">
        <v>45052</v>
      </c>
      <c r="EL225" s="133">
        <v>100</v>
      </c>
      <c r="EM225" s="222">
        <v>45052</v>
      </c>
      <c r="EN225" s="122" t="s">
        <v>4546</v>
      </c>
      <c r="EO225" s="141"/>
      <c r="EP225" s="141"/>
      <c r="EQ225" s="141"/>
      <c r="ER225" s="141"/>
      <c r="ES225" s="141"/>
      <c r="ET225" s="141"/>
      <c r="EU225" s="141"/>
      <c r="EV225" s="117"/>
      <c r="EW225" s="117"/>
      <c r="EX225" s="117"/>
      <c r="EY225" s="117"/>
      <c r="EZ225" s="117"/>
      <c r="FA225" s="117"/>
      <c r="FB225" s="117"/>
      <c r="FC225" s="117"/>
      <c r="FD225" s="117"/>
      <c r="FE225" s="117"/>
      <c r="FF225" s="117"/>
      <c r="FG225" s="133"/>
      <c r="FH225" s="133"/>
      <c r="FI225" s="117"/>
      <c r="FJ225" s="142"/>
      <c r="FK225" s="142"/>
      <c r="FL225" s="143">
        <v>243350</v>
      </c>
      <c r="FM225" s="143">
        <v>243350</v>
      </c>
      <c r="FN225" s="139" t="s">
        <v>708</v>
      </c>
      <c r="FO225" s="142"/>
      <c r="FP225" s="142"/>
      <c r="FQ225" s="143">
        <v>243350</v>
      </c>
      <c r="FR225" s="143">
        <v>243350</v>
      </c>
      <c r="FS225" s="139" t="s">
        <v>708</v>
      </c>
    </row>
    <row r="226" spans="1:175" ht="20.100000000000001" customHeight="1" x14ac:dyDescent="0.5">
      <c r="A226" s="109">
        <v>225</v>
      </c>
      <c r="B226" s="109" t="s">
        <v>674</v>
      </c>
      <c r="C226" s="109">
        <v>225</v>
      </c>
      <c r="D226" s="110" t="s">
        <v>675</v>
      </c>
      <c r="E226" s="110" t="s">
        <v>676</v>
      </c>
      <c r="F226" s="110" t="s">
        <v>1302</v>
      </c>
      <c r="G226" s="111" t="s">
        <v>314</v>
      </c>
      <c r="H226" s="110" t="s">
        <v>2726</v>
      </c>
      <c r="I226" s="110" t="s">
        <v>2757</v>
      </c>
      <c r="J226" s="110"/>
      <c r="K226" s="111" t="s">
        <v>2758</v>
      </c>
      <c r="L226" s="111" t="s">
        <v>2697</v>
      </c>
      <c r="M226" s="111"/>
      <c r="N226" s="111" t="s">
        <v>682</v>
      </c>
      <c r="O226" s="111" t="s">
        <v>2759</v>
      </c>
      <c r="P226" s="113">
        <v>13.580706875417899</v>
      </c>
      <c r="Q226" s="113">
        <v>100.4715685788</v>
      </c>
      <c r="R226" s="114" t="s">
        <v>2760</v>
      </c>
      <c r="S226" s="114" t="s">
        <v>2761</v>
      </c>
      <c r="T226" s="115"/>
      <c r="U226" s="115"/>
      <c r="V226" s="115"/>
      <c r="W226" s="360" t="s">
        <v>2762</v>
      </c>
      <c r="X226" s="360"/>
      <c r="Y226" s="115"/>
      <c r="Z226" s="181"/>
      <c r="AA226" s="181"/>
      <c r="AB226" s="360"/>
      <c r="AC226" s="360"/>
      <c r="AD226" s="166" t="s">
        <v>762</v>
      </c>
      <c r="AE226" s="166" t="s">
        <v>763</v>
      </c>
      <c r="AF226" s="117">
        <v>44981</v>
      </c>
      <c r="AG226" s="132">
        <v>44981</v>
      </c>
      <c r="AH226" s="168" t="s">
        <v>764</v>
      </c>
      <c r="AI226" s="168" t="s">
        <v>764</v>
      </c>
      <c r="AJ226" s="145">
        <v>8</v>
      </c>
      <c r="AK226" s="146">
        <v>10</v>
      </c>
      <c r="AL226" s="146">
        <v>4.2</v>
      </c>
      <c r="AM226" s="146">
        <v>80</v>
      </c>
      <c r="AN226" s="147">
        <v>1</v>
      </c>
      <c r="AO226" s="147">
        <v>4</v>
      </c>
      <c r="AP226" s="116" t="s">
        <v>1868</v>
      </c>
      <c r="AQ226" s="147" t="s">
        <v>1938</v>
      </c>
      <c r="AR226" s="147">
        <v>3</v>
      </c>
      <c r="AS226" s="149"/>
      <c r="AT226" s="122"/>
      <c r="AU226" s="148" t="s">
        <v>2756</v>
      </c>
      <c r="AV226" s="149" t="s">
        <v>696</v>
      </c>
      <c r="AW226" s="150"/>
      <c r="AX226" s="147"/>
      <c r="AY226" s="147"/>
      <c r="AZ226" s="147"/>
      <c r="BA226" s="147"/>
      <c r="BB226" s="147"/>
      <c r="BC226" s="147"/>
      <c r="BD226" s="150"/>
      <c r="BE226" s="150" t="s">
        <v>2763</v>
      </c>
      <c r="BF226" s="158">
        <v>1</v>
      </c>
      <c r="BG226" s="151" t="s">
        <v>699</v>
      </c>
      <c r="BH226" s="151" t="s">
        <v>1964</v>
      </c>
      <c r="BI226" s="163" t="s">
        <v>701</v>
      </c>
      <c r="BJ226" s="152"/>
      <c r="BK226" s="152"/>
      <c r="BL226" s="153"/>
      <c r="BM226" s="154"/>
      <c r="BN226" s="111" t="s">
        <v>2759</v>
      </c>
      <c r="BO226" s="226" t="s">
        <v>2759</v>
      </c>
      <c r="BP226" s="130"/>
      <c r="BQ226" s="116" t="s">
        <v>704</v>
      </c>
      <c r="BR226" s="116" t="s">
        <v>705</v>
      </c>
      <c r="BS226" s="132">
        <v>44981</v>
      </c>
      <c r="BT226" s="133">
        <v>100</v>
      </c>
      <c r="BU226" s="132">
        <v>44981</v>
      </c>
      <c r="BV226" s="132"/>
      <c r="BW226" s="132"/>
      <c r="BX226" s="134"/>
      <c r="BY226" s="134"/>
      <c r="BZ226" s="134"/>
      <c r="CA226" s="132"/>
      <c r="CB226" s="135"/>
      <c r="CC226" s="132"/>
      <c r="CD226" s="132"/>
      <c r="CE226" s="136"/>
      <c r="CF226" s="136"/>
      <c r="CG226" s="136"/>
      <c r="CH226" s="135"/>
      <c r="CI226" s="129" t="s">
        <v>701</v>
      </c>
      <c r="CJ226" s="132">
        <v>45001</v>
      </c>
      <c r="CK226" s="132">
        <v>45001</v>
      </c>
      <c r="CL226" s="132"/>
      <c r="CM226" s="132">
        <v>45001</v>
      </c>
      <c r="CN226" s="133">
        <v>100</v>
      </c>
      <c r="CO226" s="132">
        <v>45001</v>
      </c>
      <c r="CP226" s="117"/>
      <c r="CQ226" s="132">
        <v>45022</v>
      </c>
      <c r="CR226" s="132">
        <v>45022</v>
      </c>
      <c r="CS226" s="117"/>
      <c r="CT226" s="132">
        <v>45022</v>
      </c>
      <c r="CU226" s="133">
        <v>100</v>
      </c>
      <c r="CV226" s="132">
        <v>45022</v>
      </c>
      <c r="CW226" s="117"/>
      <c r="CX226" s="147"/>
      <c r="CY226" s="149"/>
      <c r="CZ226" s="117">
        <v>45001</v>
      </c>
      <c r="DA226" s="117">
        <v>45001</v>
      </c>
      <c r="DB226" s="117"/>
      <c r="DC226" s="117">
        <v>45003</v>
      </c>
      <c r="DD226" s="133">
        <v>100</v>
      </c>
      <c r="DE226" s="117">
        <v>45017</v>
      </c>
      <c r="DF226" s="138"/>
      <c r="DG226" s="138">
        <v>45012</v>
      </c>
      <c r="DH226" s="139" t="s">
        <v>4383</v>
      </c>
      <c r="DI226" s="117">
        <v>45040</v>
      </c>
      <c r="DJ226" s="117">
        <v>45040</v>
      </c>
      <c r="DK226" s="117">
        <v>45040</v>
      </c>
      <c r="DL226" s="117">
        <v>45040</v>
      </c>
      <c r="DM226" s="117"/>
      <c r="DN226" s="117"/>
      <c r="DO226" s="117"/>
      <c r="DP226" s="117"/>
      <c r="DQ226" s="140"/>
      <c r="DR226" s="117"/>
      <c r="DS226" s="117"/>
      <c r="DT226" s="117">
        <v>45049</v>
      </c>
      <c r="DU226" s="117">
        <v>45049</v>
      </c>
      <c r="DV226" s="117"/>
      <c r="DW226" s="117">
        <v>45049</v>
      </c>
      <c r="DX226" s="133">
        <v>100</v>
      </c>
      <c r="DY226" s="117">
        <v>45049</v>
      </c>
      <c r="DZ226" s="117"/>
      <c r="EA226" s="117">
        <v>45037</v>
      </c>
      <c r="EB226" s="117">
        <v>45037</v>
      </c>
      <c r="EC226" s="117"/>
      <c r="ED226" s="117">
        <v>45037</v>
      </c>
      <c r="EE226" s="116">
        <v>100</v>
      </c>
      <c r="EF226" s="117">
        <v>45037</v>
      </c>
      <c r="EG226" s="117" t="s">
        <v>4469</v>
      </c>
      <c r="EH226" s="117">
        <v>45051</v>
      </c>
      <c r="EI226" s="117">
        <v>45051</v>
      </c>
      <c r="EJ226" s="117"/>
      <c r="EK226" s="117">
        <v>45051</v>
      </c>
      <c r="EL226" s="133">
        <v>100</v>
      </c>
      <c r="EM226" s="117">
        <v>45051</v>
      </c>
      <c r="EN226" s="122" t="s">
        <v>4388</v>
      </c>
      <c r="EO226" s="141"/>
      <c r="EP226" s="141"/>
      <c r="EQ226" s="141"/>
      <c r="ER226" s="141"/>
      <c r="ES226" s="141"/>
      <c r="ET226" s="141"/>
      <c r="EU226" s="141"/>
      <c r="EV226" s="117"/>
      <c r="EW226" s="117"/>
      <c r="EX226" s="117"/>
      <c r="EY226" s="117"/>
      <c r="EZ226" s="117"/>
      <c r="FA226" s="117"/>
      <c r="FB226" s="117"/>
      <c r="FC226" s="117"/>
      <c r="FD226" s="117"/>
      <c r="FE226" s="117"/>
      <c r="FF226" s="117"/>
      <c r="FG226" s="133"/>
      <c r="FH226" s="133"/>
      <c r="FI226" s="117"/>
      <c r="FJ226" s="142"/>
      <c r="FK226" s="142"/>
      <c r="FL226" s="143"/>
      <c r="FM226" s="143"/>
      <c r="FN226" s="139"/>
      <c r="FO226" s="142"/>
      <c r="FP226" s="142"/>
      <c r="FQ226" s="143"/>
      <c r="FR226" s="143"/>
      <c r="FS226" s="139"/>
    </row>
    <row r="227" spans="1:175" ht="20.100000000000001" customHeight="1" x14ac:dyDescent="0.5">
      <c r="A227" s="109">
        <v>226</v>
      </c>
      <c r="B227" s="109" t="s">
        <v>674</v>
      </c>
      <c r="C227" s="109">
        <v>226</v>
      </c>
      <c r="D227" s="110" t="s">
        <v>675</v>
      </c>
      <c r="E227" s="110" t="s">
        <v>676</v>
      </c>
      <c r="F227" s="110" t="s">
        <v>1302</v>
      </c>
      <c r="G227" s="111" t="s">
        <v>314</v>
      </c>
      <c r="H227" s="110" t="s">
        <v>2726</v>
      </c>
      <c r="I227" s="110" t="s">
        <v>2764</v>
      </c>
      <c r="J227" s="110"/>
      <c r="K227" s="111" t="s">
        <v>2765</v>
      </c>
      <c r="L227" s="111" t="s">
        <v>2739</v>
      </c>
      <c r="M227" s="111" t="s">
        <v>912</v>
      </c>
      <c r="N227" s="111" t="s">
        <v>682</v>
      </c>
      <c r="O227" s="111" t="s">
        <v>2767</v>
      </c>
      <c r="P227" s="113">
        <v>13.594901040922</v>
      </c>
      <c r="Q227" s="113">
        <v>100.58314385181799</v>
      </c>
      <c r="R227" s="114" t="s">
        <v>2768</v>
      </c>
      <c r="S227" s="114" t="s">
        <v>2769</v>
      </c>
      <c r="T227" s="115" t="s">
        <v>2770</v>
      </c>
      <c r="U227" s="115" t="s">
        <v>2771</v>
      </c>
      <c r="V227" s="115"/>
      <c r="W227" s="115" t="s">
        <v>2772</v>
      </c>
      <c r="X227" s="115"/>
      <c r="Y227" s="115"/>
      <c r="Z227" s="181"/>
      <c r="AA227" s="181"/>
      <c r="AB227" s="115"/>
      <c r="AC227" s="115"/>
      <c r="AD227" s="166" t="s">
        <v>762</v>
      </c>
      <c r="AE227" s="166" t="s">
        <v>763</v>
      </c>
      <c r="AF227" s="117" t="s">
        <v>690</v>
      </c>
      <c r="AG227" s="132">
        <v>44979</v>
      </c>
      <c r="AH227" s="118" t="s">
        <v>691</v>
      </c>
      <c r="AI227" s="118" t="s">
        <v>692</v>
      </c>
      <c r="AJ227" s="145">
        <v>3</v>
      </c>
      <c r="AK227" s="146">
        <v>12</v>
      </c>
      <c r="AL227" s="146">
        <v>2.6</v>
      </c>
      <c r="AM227" s="146">
        <v>56</v>
      </c>
      <c r="AN227" s="147">
        <v>1</v>
      </c>
      <c r="AO227" s="147">
        <v>1</v>
      </c>
      <c r="AP227" s="116" t="s">
        <v>2773</v>
      </c>
      <c r="AQ227" s="147"/>
      <c r="AR227" s="147">
        <v>3</v>
      </c>
      <c r="AS227" s="149"/>
      <c r="AT227" s="122">
        <v>44979</v>
      </c>
      <c r="AU227" s="148" t="s">
        <v>1316</v>
      </c>
      <c r="AV227" s="149" t="s">
        <v>696</v>
      </c>
      <c r="AW227" s="150"/>
      <c r="AX227" s="149"/>
      <c r="AY227" s="149"/>
      <c r="AZ227" s="149"/>
      <c r="BA227" s="147" t="s">
        <v>697</v>
      </c>
      <c r="BB227" s="147" t="s">
        <v>697</v>
      </c>
      <c r="BC227" s="147" t="s">
        <v>697</v>
      </c>
      <c r="BD227" s="150" t="s">
        <v>698</v>
      </c>
      <c r="BE227" s="150"/>
      <c r="BF227" s="150"/>
      <c r="BG227" s="151" t="s">
        <v>699</v>
      </c>
      <c r="BH227" s="151" t="s">
        <v>1964</v>
      </c>
      <c r="BI227" s="151" t="s">
        <v>701</v>
      </c>
      <c r="BJ227" s="152"/>
      <c r="BK227" s="152"/>
      <c r="BL227" s="153"/>
      <c r="BM227" s="154"/>
      <c r="BN227" s="111" t="s">
        <v>2767</v>
      </c>
      <c r="BO227" s="131" t="s">
        <v>2766</v>
      </c>
      <c r="BP227" s="131" t="s">
        <v>703</v>
      </c>
      <c r="BQ227" s="116" t="s">
        <v>704</v>
      </c>
      <c r="BR227" s="116" t="s">
        <v>705</v>
      </c>
      <c r="BS227" s="132">
        <v>44978</v>
      </c>
      <c r="BT227" s="133">
        <v>100</v>
      </c>
      <c r="BU227" s="132">
        <v>44979</v>
      </c>
      <c r="BV227" s="132"/>
      <c r="BW227" s="132"/>
      <c r="BX227" s="134"/>
      <c r="BY227" s="134"/>
      <c r="BZ227" s="134"/>
      <c r="CA227" s="132"/>
      <c r="CB227" s="135"/>
      <c r="CC227" s="132"/>
      <c r="CD227" s="132"/>
      <c r="CE227" s="136"/>
      <c r="CF227" s="136"/>
      <c r="CG227" s="136"/>
      <c r="CH227" s="135"/>
      <c r="CI227" s="129" t="s">
        <v>701</v>
      </c>
      <c r="CJ227" s="132">
        <v>45008</v>
      </c>
      <c r="CK227" s="132">
        <v>45008</v>
      </c>
      <c r="CL227" s="132"/>
      <c r="CM227" s="132">
        <v>45008</v>
      </c>
      <c r="CN227" s="133">
        <v>100</v>
      </c>
      <c r="CO227" s="132">
        <v>45008</v>
      </c>
      <c r="CP227" s="117"/>
      <c r="CQ227" s="137" t="s">
        <v>706</v>
      </c>
      <c r="CR227" s="132"/>
      <c r="CS227" s="117"/>
      <c r="CT227" s="132"/>
      <c r="CU227" s="133"/>
      <c r="CV227" s="137" t="s">
        <v>4382</v>
      </c>
      <c r="CW227" s="117"/>
      <c r="CX227" s="147"/>
      <c r="CY227" s="149"/>
      <c r="CZ227" s="117">
        <v>45008</v>
      </c>
      <c r="DA227" s="117">
        <v>45008</v>
      </c>
      <c r="DB227" s="117"/>
      <c r="DC227" s="117">
        <v>45009</v>
      </c>
      <c r="DD227" s="133">
        <v>100</v>
      </c>
      <c r="DE227" s="117">
        <v>45010</v>
      </c>
      <c r="DF227" s="138"/>
      <c r="DG227" s="138">
        <v>45012</v>
      </c>
      <c r="DH227" s="139" t="s">
        <v>4383</v>
      </c>
      <c r="DI227" s="117">
        <v>45037</v>
      </c>
      <c r="DJ227" s="117">
        <v>45037</v>
      </c>
      <c r="DK227" s="117">
        <v>45037</v>
      </c>
      <c r="DL227" s="117">
        <v>45037</v>
      </c>
      <c r="DM227" s="117">
        <v>45035</v>
      </c>
      <c r="DN227" s="117">
        <v>45035</v>
      </c>
      <c r="DO227" s="117"/>
      <c r="DP227" s="117">
        <v>45035</v>
      </c>
      <c r="DQ227" s="133">
        <v>100</v>
      </c>
      <c r="DR227" s="117">
        <v>45035</v>
      </c>
      <c r="DS227" s="117"/>
      <c r="DT227" s="117">
        <v>45035</v>
      </c>
      <c r="DU227" s="117">
        <v>45035</v>
      </c>
      <c r="DV227" s="117"/>
      <c r="DW227" s="117">
        <v>45035</v>
      </c>
      <c r="DX227" s="133">
        <v>100</v>
      </c>
      <c r="DY227" s="117">
        <v>45035</v>
      </c>
      <c r="DZ227" s="117"/>
      <c r="EA227" s="117">
        <v>45037</v>
      </c>
      <c r="EB227" s="117">
        <v>45037</v>
      </c>
      <c r="EC227" s="117"/>
      <c r="ED227" s="117">
        <v>45037</v>
      </c>
      <c r="EE227" s="116">
        <v>100</v>
      </c>
      <c r="EF227" s="117">
        <v>45037</v>
      </c>
      <c r="EG227" s="117" t="s">
        <v>1044</v>
      </c>
      <c r="EH227" s="117">
        <v>45037</v>
      </c>
      <c r="EI227" s="117">
        <v>45037</v>
      </c>
      <c r="EJ227" s="117"/>
      <c r="EK227" s="117">
        <v>45037</v>
      </c>
      <c r="EL227" s="116">
        <v>100</v>
      </c>
      <c r="EM227" s="117">
        <v>45037</v>
      </c>
      <c r="EN227" s="122" t="s">
        <v>1044</v>
      </c>
      <c r="EO227" s="141"/>
      <c r="EP227" s="141"/>
      <c r="EQ227" s="141"/>
      <c r="ER227" s="141"/>
      <c r="ES227" s="141"/>
      <c r="ET227" s="141"/>
      <c r="EU227" s="141"/>
      <c r="EV227" s="117"/>
      <c r="EW227" s="117"/>
      <c r="EX227" s="117"/>
      <c r="EY227" s="117"/>
      <c r="EZ227" s="117"/>
      <c r="FA227" s="117"/>
      <c r="FB227" s="117"/>
      <c r="FC227" s="117"/>
      <c r="FD227" s="117"/>
      <c r="FE227" s="117"/>
      <c r="FF227" s="117"/>
      <c r="FG227" s="133"/>
      <c r="FH227" s="133"/>
      <c r="FI227" s="117"/>
      <c r="FJ227" s="142"/>
      <c r="FK227" s="142"/>
      <c r="FL227" s="143"/>
      <c r="FM227" s="143"/>
      <c r="FN227" s="139"/>
      <c r="FO227" s="142"/>
      <c r="FP227" s="142"/>
      <c r="FQ227" s="143"/>
      <c r="FR227" s="143"/>
      <c r="FS227" s="139"/>
    </row>
    <row r="228" spans="1:175" ht="20.100000000000001" customHeight="1" x14ac:dyDescent="0.5">
      <c r="A228" s="109">
        <v>227</v>
      </c>
      <c r="B228" s="109" t="s">
        <v>674</v>
      </c>
      <c r="C228" s="109">
        <v>227</v>
      </c>
      <c r="D228" s="110" t="s">
        <v>675</v>
      </c>
      <c r="E228" s="110" t="s">
        <v>676</v>
      </c>
      <c r="F228" s="110" t="s">
        <v>1302</v>
      </c>
      <c r="G228" s="111" t="s">
        <v>314</v>
      </c>
      <c r="H228" s="110" t="s">
        <v>2774</v>
      </c>
      <c r="I228" s="110" t="s">
        <v>2775</v>
      </c>
      <c r="J228" s="110"/>
      <c r="K228" s="111" t="s">
        <v>2776</v>
      </c>
      <c r="L228" s="111" t="s">
        <v>2777</v>
      </c>
      <c r="M228" s="111" t="s">
        <v>912</v>
      </c>
      <c r="N228" s="111" t="s">
        <v>682</v>
      </c>
      <c r="O228" s="111" t="s">
        <v>2778</v>
      </c>
      <c r="P228" s="113">
        <v>13.514553099793501</v>
      </c>
      <c r="Q228" s="113">
        <v>100.82088272298</v>
      </c>
      <c r="R228" s="114" t="s">
        <v>2779</v>
      </c>
      <c r="S228" s="114" t="s">
        <v>2780</v>
      </c>
      <c r="T228" s="115" t="s">
        <v>2781</v>
      </c>
      <c r="U228" s="115" t="s">
        <v>2782</v>
      </c>
      <c r="V228" s="115"/>
      <c r="W228" s="360" t="s">
        <v>2783</v>
      </c>
      <c r="X228" s="360"/>
      <c r="Y228" s="115"/>
      <c r="Z228" s="181"/>
      <c r="AA228" s="181"/>
      <c r="AB228" s="360"/>
      <c r="AC228" s="360"/>
      <c r="AD228" s="166" t="s">
        <v>762</v>
      </c>
      <c r="AE228" s="166" t="s">
        <v>763</v>
      </c>
      <c r="AF228" s="117" t="s">
        <v>690</v>
      </c>
      <c r="AG228" s="132">
        <v>44978</v>
      </c>
      <c r="AH228" s="118" t="s">
        <v>691</v>
      </c>
      <c r="AI228" s="118" t="s">
        <v>692</v>
      </c>
      <c r="AJ228" s="145">
        <v>8</v>
      </c>
      <c r="AK228" s="146">
        <v>10.5</v>
      </c>
      <c r="AL228" s="146">
        <v>3.2</v>
      </c>
      <c r="AM228" s="146">
        <v>84</v>
      </c>
      <c r="AN228" s="147">
        <v>2</v>
      </c>
      <c r="AO228" s="147">
        <v>2</v>
      </c>
      <c r="AP228" s="116" t="s">
        <v>2784</v>
      </c>
      <c r="AQ228" s="147" t="s">
        <v>882</v>
      </c>
      <c r="AR228" s="147">
        <v>3</v>
      </c>
      <c r="AS228" s="149"/>
      <c r="AT228" s="122">
        <v>44978</v>
      </c>
      <c r="AU228" s="142"/>
      <c r="AV228" s="149" t="s">
        <v>696</v>
      </c>
      <c r="AW228" s="150"/>
      <c r="AX228" s="149"/>
      <c r="AY228" s="149"/>
      <c r="AZ228" s="149"/>
      <c r="BA228" s="149"/>
      <c r="BB228" s="147" t="s">
        <v>902</v>
      </c>
      <c r="BC228" s="149"/>
      <c r="BD228" s="150" t="s">
        <v>698</v>
      </c>
      <c r="BE228" s="150"/>
      <c r="BF228" s="150"/>
      <c r="BG228" s="151" t="s">
        <v>699</v>
      </c>
      <c r="BH228" s="151" t="s">
        <v>1964</v>
      </c>
      <c r="BI228" s="151" t="s">
        <v>701</v>
      </c>
      <c r="BJ228" s="152"/>
      <c r="BK228" s="152"/>
      <c r="BL228" s="170" t="s">
        <v>2785</v>
      </c>
      <c r="BM228" s="154"/>
      <c r="BN228" s="111" t="s">
        <v>2778</v>
      </c>
      <c r="BO228" s="226" t="s">
        <v>2778</v>
      </c>
      <c r="BP228" s="130"/>
      <c r="BQ228" s="116" t="s">
        <v>704</v>
      </c>
      <c r="BR228" s="116" t="s">
        <v>705</v>
      </c>
      <c r="BS228" s="132">
        <v>44977</v>
      </c>
      <c r="BT228" s="133">
        <v>100</v>
      </c>
      <c r="BU228" s="132">
        <v>44978</v>
      </c>
      <c r="BV228" s="132"/>
      <c r="BW228" s="132"/>
      <c r="BX228" s="134"/>
      <c r="BY228" s="134"/>
      <c r="BZ228" s="134"/>
      <c r="CA228" s="132"/>
      <c r="CB228" s="135"/>
      <c r="CC228" s="132"/>
      <c r="CD228" s="132"/>
      <c r="CE228" s="136"/>
      <c r="CF228" s="136"/>
      <c r="CG228" s="136"/>
      <c r="CH228" s="135"/>
      <c r="CI228" s="129" t="s">
        <v>701</v>
      </c>
      <c r="CJ228" s="132">
        <v>44994</v>
      </c>
      <c r="CK228" s="132">
        <v>44994</v>
      </c>
      <c r="CL228" s="132"/>
      <c r="CM228" s="132">
        <v>44994</v>
      </c>
      <c r="CN228" s="133">
        <v>100</v>
      </c>
      <c r="CO228" s="132">
        <v>44994</v>
      </c>
      <c r="CP228" s="117" t="s">
        <v>1448</v>
      </c>
      <c r="CQ228" s="137" t="s">
        <v>706</v>
      </c>
      <c r="CR228" s="132"/>
      <c r="CS228" s="117"/>
      <c r="CT228" s="132"/>
      <c r="CU228" s="133"/>
      <c r="CV228" s="137" t="s">
        <v>4382</v>
      </c>
      <c r="CW228" s="117" t="s">
        <v>868</v>
      </c>
      <c r="CX228" s="147"/>
      <c r="CY228" s="149"/>
      <c r="CZ228" s="117">
        <v>44994</v>
      </c>
      <c r="DA228" s="117">
        <v>44994</v>
      </c>
      <c r="DB228" s="117"/>
      <c r="DC228" s="117">
        <v>44995</v>
      </c>
      <c r="DD228" s="133">
        <v>100</v>
      </c>
      <c r="DE228" s="117">
        <v>45021</v>
      </c>
      <c r="DF228" s="138" t="s">
        <v>2786</v>
      </c>
      <c r="DG228" s="138">
        <v>45012</v>
      </c>
      <c r="DH228" s="139" t="s">
        <v>4383</v>
      </c>
      <c r="DI228" s="117">
        <v>45038</v>
      </c>
      <c r="DJ228" s="117">
        <v>45038</v>
      </c>
      <c r="DK228" s="117">
        <v>45038</v>
      </c>
      <c r="DL228" s="117">
        <v>45038</v>
      </c>
      <c r="DM228" s="117"/>
      <c r="DN228" s="117"/>
      <c r="DO228" s="117"/>
      <c r="DP228" s="117"/>
      <c r="DQ228" s="140"/>
      <c r="DR228" s="117"/>
      <c r="DS228" s="117"/>
      <c r="DT228" s="117">
        <v>45022</v>
      </c>
      <c r="DU228" s="117">
        <v>45022</v>
      </c>
      <c r="DV228" s="117"/>
      <c r="DW228" s="117">
        <v>45023</v>
      </c>
      <c r="DX228" s="133">
        <v>100</v>
      </c>
      <c r="DY228" s="117">
        <v>45044</v>
      </c>
      <c r="DZ228" s="117"/>
      <c r="EA228" s="117">
        <v>45024</v>
      </c>
      <c r="EB228" s="117">
        <v>45024</v>
      </c>
      <c r="EC228" s="117"/>
      <c r="ED228" s="117">
        <v>45024</v>
      </c>
      <c r="EE228" s="116">
        <v>100</v>
      </c>
      <c r="EF228" s="117">
        <v>45024</v>
      </c>
      <c r="EG228" s="117" t="s">
        <v>2138</v>
      </c>
      <c r="EH228" s="117">
        <v>45024</v>
      </c>
      <c r="EI228" s="117">
        <v>45024</v>
      </c>
      <c r="EJ228" s="117">
        <v>45024</v>
      </c>
      <c r="EK228" s="117">
        <v>45025</v>
      </c>
      <c r="EL228" s="116">
        <v>60</v>
      </c>
      <c r="EM228" s="117"/>
      <c r="EN228" s="122" t="s">
        <v>2138</v>
      </c>
      <c r="EO228" s="141"/>
      <c r="EP228" s="141"/>
      <c r="EQ228" s="141"/>
      <c r="ER228" s="141"/>
      <c r="ES228" s="141"/>
      <c r="ET228" s="141"/>
      <c r="EU228" s="141"/>
      <c r="EV228" s="117"/>
      <c r="EW228" s="117"/>
      <c r="EX228" s="117"/>
      <c r="EY228" s="117"/>
      <c r="EZ228" s="117"/>
      <c r="FA228" s="117"/>
      <c r="FB228" s="117"/>
      <c r="FC228" s="117">
        <v>45048</v>
      </c>
      <c r="FD228" s="117">
        <v>45048</v>
      </c>
      <c r="FE228" s="117">
        <v>45048</v>
      </c>
      <c r="FF228" s="117">
        <v>45049</v>
      </c>
      <c r="FG228" s="133">
        <v>70</v>
      </c>
      <c r="FH228" s="133"/>
      <c r="FI228" s="117"/>
      <c r="FJ228" s="142"/>
      <c r="FK228" s="142"/>
      <c r="FL228" s="143">
        <v>243347</v>
      </c>
      <c r="FM228" s="143">
        <v>243347</v>
      </c>
      <c r="FN228" s="139" t="s">
        <v>708</v>
      </c>
      <c r="FO228" s="142"/>
      <c r="FP228" s="142"/>
      <c r="FQ228" s="143">
        <v>243347</v>
      </c>
      <c r="FR228" s="143">
        <v>243347</v>
      </c>
      <c r="FS228" s="157" t="s">
        <v>729</v>
      </c>
    </row>
    <row r="229" spans="1:175" ht="20.100000000000001" customHeight="1" x14ac:dyDescent="0.5">
      <c r="A229" s="109">
        <v>228</v>
      </c>
      <c r="B229" s="109" t="s">
        <v>674</v>
      </c>
      <c r="C229" s="109">
        <v>228</v>
      </c>
      <c r="D229" s="110" t="s">
        <v>675</v>
      </c>
      <c r="E229" s="110" t="s">
        <v>676</v>
      </c>
      <c r="F229" s="110" t="s">
        <v>1302</v>
      </c>
      <c r="G229" s="111" t="s">
        <v>314</v>
      </c>
      <c r="H229" s="110" t="s">
        <v>2787</v>
      </c>
      <c r="I229" s="110" t="s">
        <v>2787</v>
      </c>
      <c r="J229" s="110"/>
      <c r="K229" s="111" t="s">
        <v>2788</v>
      </c>
      <c r="L229" s="111"/>
      <c r="M229" s="111"/>
      <c r="N229" s="111" t="s">
        <v>682</v>
      </c>
      <c r="O229" s="111" t="s">
        <v>2789</v>
      </c>
      <c r="P229" s="113">
        <v>13.594757669224</v>
      </c>
      <c r="Q229" s="113">
        <v>100.83098193647299</v>
      </c>
      <c r="R229" s="114" t="s">
        <v>2790</v>
      </c>
      <c r="S229" s="114"/>
      <c r="T229" s="115" t="s">
        <v>2791</v>
      </c>
      <c r="U229" s="115" t="s">
        <v>2792</v>
      </c>
      <c r="V229" s="115"/>
      <c r="W229" s="115" t="s">
        <v>2793</v>
      </c>
      <c r="X229" s="115"/>
      <c r="Y229" s="115"/>
      <c r="Z229" s="181"/>
      <c r="AA229" s="181"/>
      <c r="AB229" s="115"/>
      <c r="AC229" s="115"/>
      <c r="AD229" s="166" t="s">
        <v>762</v>
      </c>
      <c r="AE229" s="166" t="s">
        <v>763</v>
      </c>
      <c r="AF229" s="117" t="s">
        <v>690</v>
      </c>
      <c r="AG229" s="132">
        <v>44978</v>
      </c>
      <c r="AH229" s="168" t="s">
        <v>764</v>
      </c>
      <c r="AI229" s="168" t="s">
        <v>764</v>
      </c>
      <c r="AJ229" s="145">
        <v>6</v>
      </c>
      <c r="AK229" s="146">
        <v>15</v>
      </c>
      <c r="AL229" s="146">
        <v>2.4</v>
      </c>
      <c r="AM229" s="146">
        <v>90</v>
      </c>
      <c r="AN229" s="147">
        <v>2</v>
      </c>
      <c r="AO229" s="147">
        <v>2</v>
      </c>
      <c r="AP229" s="116" t="s">
        <v>2789</v>
      </c>
      <c r="AQ229" s="147" t="s">
        <v>2794</v>
      </c>
      <c r="AR229" s="147">
        <v>3</v>
      </c>
      <c r="AS229" s="149"/>
      <c r="AT229" s="122">
        <v>44978</v>
      </c>
      <c r="AU229" s="142" t="s">
        <v>2756</v>
      </c>
      <c r="AV229" s="149" t="s">
        <v>696</v>
      </c>
      <c r="AW229" s="150"/>
      <c r="AX229" s="149"/>
      <c r="AY229" s="149"/>
      <c r="AZ229" s="149"/>
      <c r="BA229" s="149"/>
      <c r="BB229" s="149"/>
      <c r="BC229" s="149"/>
      <c r="BD229" s="150" t="s">
        <v>698</v>
      </c>
      <c r="BE229" s="150"/>
      <c r="BF229" s="150"/>
      <c r="BG229" s="151" t="s">
        <v>699</v>
      </c>
      <c r="BH229" s="151" t="s">
        <v>1964</v>
      </c>
      <c r="BI229" s="215" t="s">
        <v>701</v>
      </c>
      <c r="BJ229" s="152"/>
      <c r="BK229" s="152"/>
      <c r="BL229" s="153"/>
      <c r="BM229" s="154"/>
      <c r="BN229" s="111" t="s">
        <v>2789</v>
      </c>
      <c r="BO229" s="226" t="s">
        <v>2789</v>
      </c>
      <c r="BP229" s="130"/>
      <c r="BQ229" s="116" t="s">
        <v>704</v>
      </c>
      <c r="BR229" s="116" t="s">
        <v>705</v>
      </c>
      <c r="BS229" s="132">
        <v>44977</v>
      </c>
      <c r="BT229" s="133">
        <v>100</v>
      </c>
      <c r="BU229" s="132">
        <v>44978</v>
      </c>
      <c r="BV229" s="132"/>
      <c r="BW229" s="132"/>
      <c r="BX229" s="134"/>
      <c r="BY229" s="134"/>
      <c r="BZ229" s="134"/>
      <c r="CA229" s="132"/>
      <c r="CB229" s="135"/>
      <c r="CC229" s="132"/>
      <c r="CD229" s="132"/>
      <c r="CE229" s="136"/>
      <c r="CF229" s="136"/>
      <c r="CG229" s="136"/>
      <c r="CH229" s="135"/>
      <c r="CI229" s="129" t="s">
        <v>701</v>
      </c>
      <c r="CJ229" s="132">
        <v>45012</v>
      </c>
      <c r="CK229" s="132">
        <v>45012</v>
      </c>
      <c r="CL229" s="132"/>
      <c r="CM229" s="132">
        <v>45012</v>
      </c>
      <c r="CN229" s="133">
        <v>100</v>
      </c>
      <c r="CO229" s="132">
        <v>45012</v>
      </c>
      <c r="CP229" s="117"/>
      <c r="CQ229" s="137" t="s">
        <v>706</v>
      </c>
      <c r="CR229" s="132"/>
      <c r="CS229" s="117"/>
      <c r="CT229" s="132"/>
      <c r="CU229" s="133"/>
      <c r="CV229" s="137" t="s">
        <v>4382</v>
      </c>
      <c r="CW229" s="117"/>
      <c r="CX229" s="147"/>
      <c r="CY229" s="149"/>
      <c r="CZ229" s="132">
        <v>45012</v>
      </c>
      <c r="DA229" s="132">
        <v>45012</v>
      </c>
      <c r="DB229" s="132"/>
      <c r="DC229" s="117">
        <v>45013</v>
      </c>
      <c r="DD229" s="133">
        <v>100</v>
      </c>
      <c r="DE229" s="117">
        <v>45015</v>
      </c>
      <c r="DF229" s="138" t="s">
        <v>2795</v>
      </c>
      <c r="DG229" s="138">
        <v>45019</v>
      </c>
      <c r="DH229" s="139" t="s">
        <v>4413</v>
      </c>
      <c r="DI229" s="222">
        <v>45050</v>
      </c>
      <c r="DJ229" s="222">
        <v>45050</v>
      </c>
      <c r="DK229" s="222">
        <v>45050</v>
      </c>
      <c r="DL229" s="222">
        <v>45050</v>
      </c>
      <c r="DM229" s="117">
        <v>45040</v>
      </c>
      <c r="DN229" s="117">
        <v>45040</v>
      </c>
      <c r="DO229" s="117"/>
      <c r="DP229" s="117">
        <v>45040</v>
      </c>
      <c r="DQ229" s="133">
        <v>100</v>
      </c>
      <c r="DR229" s="117">
        <v>45040</v>
      </c>
      <c r="DS229" s="117"/>
      <c r="DT229" s="117">
        <v>45020</v>
      </c>
      <c r="DU229" s="117">
        <v>45020</v>
      </c>
      <c r="DV229" s="117"/>
      <c r="DW229" s="117">
        <v>37351</v>
      </c>
      <c r="DX229" s="133">
        <v>100</v>
      </c>
      <c r="DY229" s="117">
        <v>45040</v>
      </c>
      <c r="DZ229" s="117"/>
      <c r="EA229" s="117">
        <v>45038</v>
      </c>
      <c r="EB229" s="117">
        <v>45038</v>
      </c>
      <c r="EC229" s="117"/>
      <c r="ED229" s="117">
        <v>45038</v>
      </c>
      <c r="EE229" s="116">
        <v>100</v>
      </c>
      <c r="EF229" s="117">
        <v>45038</v>
      </c>
      <c r="EG229" s="117" t="s">
        <v>1044</v>
      </c>
      <c r="EH229" s="117">
        <v>45038</v>
      </c>
      <c r="EI229" s="117">
        <v>45038</v>
      </c>
      <c r="EJ229" s="117"/>
      <c r="EK229" s="117">
        <v>45038</v>
      </c>
      <c r="EL229" s="116">
        <v>100</v>
      </c>
      <c r="EM229" s="117">
        <v>45038</v>
      </c>
      <c r="EN229" s="122" t="s">
        <v>1044</v>
      </c>
      <c r="EO229" s="141"/>
      <c r="EP229" s="141"/>
      <c r="EQ229" s="141"/>
      <c r="ER229" s="141"/>
      <c r="ES229" s="141"/>
      <c r="ET229" s="141"/>
      <c r="EU229" s="141"/>
      <c r="EV229" s="117"/>
      <c r="EW229" s="117"/>
      <c r="EX229" s="117"/>
      <c r="EY229" s="117"/>
      <c r="EZ229" s="117"/>
      <c r="FA229" s="117"/>
      <c r="FB229" s="117"/>
      <c r="FC229" s="117"/>
      <c r="FD229" s="117"/>
      <c r="FE229" s="117"/>
      <c r="FF229" s="117"/>
      <c r="FG229" s="133"/>
      <c r="FH229" s="133"/>
      <c r="FI229" s="117"/>
      <c r="FJ229" s="142"/>
      <c r="FK229" s="142"/>
      <c r="FL229" s="143">
        <v>243346</v>
      </c>
      <c r="FM229" s="143">
        <v>243346</v>
      </c>
      <c r="FN229" s="139" t="s">
        <v>708</v>
      </c>
      <c r="FO229" s="142"/>
      <c r="FP229" s="142"/>
      <c r="FQ229" s="143">
        <v>243346</v>
      </c>
      <c r="FR229" s="143">
        <v>243346</v>
      </c>
      <c r="FS229" s="157" t="s">
        <v>729</v>
      </c>
    </row>
    <row r="230" spans="1:175" ht="20.100000000000001" customHeight="1" x14ac:dyDescent="0.5">
      <c r="A230" s="109">
        <v>229</v>
      </c>
      <c r="B230" s="109" t="s">
        <v>674</v>
      </c>
      <c r="C230" s="109">
        <v>229</v>
      </c>
      <c r="D230" s="110" t="s">
        <v>675</v>
      </c>
      <c r="E230" s="110" t="s">
        <v>676</v>
      </c>
      <c r="F230" s="110" t="s">
        <v>1302</v>
      </c>
      <c r="G230" s="111" t="s">
        <v>314</v>
      </c>
      <c r="H230" s="110" t="s">
        <v>2796</v>
      </c>
      <c r="I230" s="110" t="s">
        <v>2797</v>
      </c>
      <c r="J230" s="110"/>
      <c r="K230" s="111" t="s">
        <v>2798</v>
      </c>
      <c r="L230" s="111" t="s">
        <v>2739</v>
      </c>
      <c r="M230" s="111"/>
      <c r="N230" s="111" t="s">
        <v>682</v>
      </c>
      <c r="O230" s="111" t="s">
        <v>2800</v>
      </c>
      <c r="P230" s="113">
        <v>13.633639481302399</v>
      </c>
      <c r="Q230" s="113">
        <v>100.56038330547401</v>
      </c>
      <c r="R230" s="114" t="s">
        <v>2801</v>
      </c>
      <c r="S230" s="114"/>
      <c r="T230" s="115"/>
      <c r="U230" s="115"/>
      <c r="V230" s="115"/>
      <c r="W230" s="115" t="s">
        <v>2802</v>
      </c>
      <c r="X230" s="115"/>
      <c r="Y230" s="115"/>
      <c r="Z230" s="181"/>
      <c r="AA230" s="181"/>
      <c r="AB230" s="115"/>
      <c r="AC230" s="115"/>
      <c r="AD230" s="166" t="s">
        <v>762</v>
      </c>
      <c r="AE230" s="166" t="s">
        <v>763</v>
      </c>
      <c r="AF230" s="117">
        <v>44980</v>
      </c>
      <c r="AG230" s="132">
        <v>44980</v>
      </c>
      <c r="AH230" s="118" t="s">
        <v>691</v>
      </c>
      <c r="AI230" s="118" t="s">
        <v>692</v>
      </c>
      <c r="AJ230" s="145">
        <v>8</v>
      </c>
      <c r="AK230" s="146">
        <v>8</v>
      </c>
      <c r="AL230" s="146">
        <v>4.2</v>
      </c>
      <c r="AM230" s="146">
        <v>64</v>
      </c>
      <c r="AN230" s="147">
        <v>1</v>
      </c>
      <c r="AO230" s="147">
        <v>4</v>
      </c>
      <c r="AP230" s="116" t="s">
        <v>2803</v>
      </c>
      <c r="AQ230" s="147"/>
      <c r="AR230" s="147">
        <v>3</v>
      </c>
      <c r="AS230" s="149"/>
      <c r="AT230" s="122">
        <v>44980</v>
      </c>
      <c r="AU230" s="142"/>
      <c r="AV230" s="149" t="s">
        <v>696</v>
      </c>
      <c r="AW230" s="150"/>
      <c r="AX230" s="147"/>
      <c r="AY230" s="147"/>
      <c r="AZ230" s="147"/>
      <c r="BA230" s="147"/>
      <c r="BB230" s="147"/>
      <c r="BC230" s="147"/>
      <c r="BD230" s="150"/>
      <c r="BE230" s="150" t="s">
        <v>2705</v>
      </c>
      <c r="BF230" s="158">
        <v>1</v>
      </c>
      <c r="BG230" s="151" t="s">
        <v>699</v>
      </c>
      <c r="BH230" s="151" t="s">
        <v>1964</v>
      </c>
      <c r="BI230" s="151" t="s">
        <v>701</v>
      </c>
      <c r="BJ230" s="152"/>
      <c r="BK230" s="152"/>
      <c r="BL230" s="153"/>
      <c r="BM230" s="154"/>
      <c r="BN230" s="111" t="s">
        <v>2800</v>
      </c>
      <c r="BO230" s="131" t="s">
        <v>2799</v>
      </c>
      <c r="BP230" s="131" t="s">
        <v>703</v>
      </c>
      <c r="BQ230" s="116" t="s">
        <v>704</v>
      </c>
      <c r="BR230" s="116" t="s">
        <v>705</v>
      </c>
      <c r="BS230" s="132">
        <v>44980</v>
      </c>
      <c r="BT230" s="133">
        <v>100</v>
      </c>
      <c r="BU230" s="132">
        <v>44980</v>
      </c>
      <c r="BV230" s="132"/>
      <c r="BW230" s="132"/>
      <c r="BX230" s="134"/>
      <c r="BY230" s="134"/>
      <c r="BZ230" s="134"/>
      <c r="CA230" s="132"/>
      <c r="CB230" s="135"/>
      <c r="CC230" s="132"/>
      <c r="CD230" s="132"/>
      <c r="CE230" s="136"/>
      <c r="CF230" s="136"/>
      <c r="CG230" s="136"/>
      <c r="CH230" s="135"/>
      <c r="CI230" s="129" t="s">
        <v>701</v>
      </c>
      <c r="CJ230" s="117">
        <v>45013</v>
      </c>
      <c r="CK230" s="117">
        <v>45013</v>
      </c>
      <c r="CL230" s="132"/>
      <c r="CM230" s="117">
        <v>45013</v>
      </c>
      <c r="CN230" s="133">
        <v>100</v>
      </c>
      <c r="CO230" s="117">
        <v>45013</v>
      </c>
      <c r="CP230" s="117"/>
      <c r="CQ230" s="137" t="s">
        <v>706</v>
      </c>
      <c r="CR230" s="132"/>
      <c r="CS230" s="117"/>
      <c r="CT230" s="132"/>
      <c r="CU230" s="133"/>
      <c r="CV230" s="137" t="s">
        <v>4382</v>
      </c>
      <c r="CW230" s="117"/>
      <c r="CX230" s="147"/>
      <c r="CY230" s="149"/>
      <c r="CZ230" s="117">
        <v>45013</v>
      </c>
      <c r="DA230" s="117">
        <v>45013</v>
      </c>
      <c r="DB230" s="117"/>
      <c r="DC230" s="117">
        <v>45014</v>
      </c>
      <c r="DD230" s="133">
        <v>100</v>
      </c>
      <c r="DE230" s="117">
        <v>45014</v>
      </c>
      <c r="DF230" s="138"/>
      <c r="DG230" s="138">
        <v>45019</v>
      </c>
      <c r="DH230" s="139" t="s">
        <v>4413</v>
      </c>
      <c r="DI230" s="117">
        <v>45040</v>
      </c>
      <c r="DJ230" s="117">
        <v>45040</v>
      </c>
      <c r="DK230" s="117">
        <v>45040</v>
      </c>
      <c r="DL230" s="117">
        <v>45040</v>
      </c>
      <c r="DM230" s="117"/>
      <c r="DN230" s="117"/>
      <c r="DO230" s="117"/>
      <c r="DP230" s="117"/>
      <c r="DQ230" s="140"/>
      <c r="DR230" s="117"/>
      <c r="DS230" s="117"/>
      <c r="DT230" s="117"/>
      <c r="DU230" s="117"/>
      <c r="DV230" s="117"/>
      <c r="DW230" s="117"/>
      <c r="DX230" s="133"/>
      <c r="DY230" s="117"/>
      <c r="DZ230" s="117"/>
      <c r="EA230" s="117">
        <v>45039</v>
      </c>
      <c r="EB230" s="117">
        <v>45039</v>
      </c>
      <c r="EC230" s="117"/>
      <c r="ED230" s="117">
        <v>45039</v>
      </c>
      <c r="EE230" s="116">
        <v>100</v>
      </c>
      <c r="EF230" s="117">
        <v>45039</v>
      </c>
      <c r="EG230" s="117" t="s">
        <v>1044</v>
      </c>
      <c r="EH230" s="117">
        <v>45039</v>
      </c>
      <c r="EI230" s="117">
        <v>45039</v>
      </c>
      <c r="EJ230" s="117"/>
      <c r="EK230" s="117">
        <v>45039</v>
      </c>
      <c r="EL230" s="116">
        <v>100</v>
      </c>
      <c r="EM230" s="117">
        <v>45039</v>
      </c>
      <c r="EN230" s="122" t="s">
        <v>1044</v>
      </c>
      <c r="EO230" s="141"/>
      <c r="EP230" s="141"/>
      <c r="EQ230" s="141"/>
      <c r="ER230" s="141"/>
      <c r="ES230" s="141"/>
      <c r="ET230" s="141"/>
      <c r="EU230" s="141"/>
      <c r="EV230" s="117"/>
      <c r="EW230" s="117"/>
      <c r="EX230" s="117"/>
      <c r="EY230" s="117"/>
      <c r="EZ230" s="117"/>
      <c r="FA230" s="117"/>
      <c r="FB230" s="117"/>
      <c r="FC230" s="117"/>
      <c r="FD230" s="117"/>
      <c r="FE230" s="117"/>
      <c r="FF230" s="117"/>
      <c r="FG230" s="133"/>
      <c r="FH230" s="133"/>
      <c r="FI230" s="117"/>
      <c r="FJ230" s="142"/>
      <c r="FK230" s="142"/>
      <c r="FL230" s="143">
        <v>243347</v>
      </c>
      <c r="FM230" s="143">
        <v>243347</v>
      </c>
      <c r="FN230" s="139" t="s">
        <v>708</v>
      </c>
      <c r="FO230" s="142"/>
      <c r="FP230" s="142"/>
      <c r="FQ230" s="143">
        <v>243347</v>
      </c>
      <c r="FR230" s="143">
        <v>243347</v>
      </c>
      <c r="FS230" s="139" t="s">
        <v>708</v>
      </c>
    </row>
    <row r="231" spans="1:175" ht="20.100000000000001" customHeight="1" x14ac:dyDescent="0.5">
      <c r="A231" s="109">
        <v>230</v>
      </c>
      <c r="B231" s="109" t="s">
        <v>674</v>
      </c>
      <c r="C231" s="109">
        <v>230</v>
      </c>
      <c r="D231" s="110" t="s">
        <v>675</v>
      </c>
      <c r="E231" s="110" t="s">
        <v>676</v>
      </c>
      <c r="F231" s="110" t="s">
        <v>1302</v>
      </c>
      <c r="G231" s="111" t="s">
        <v>314</v>
      </c>
      <c r="H231" s="110" t="s">
        <v>2796</v>
      </c>
      <c r="I231" s="110" t="s">
        <v>2804</v>
      </c>
      <c r="J231" s="110"/>
      <c r="K231" s="111" t="s">
        <v>4547</v>
      </c>
      <c r="L231" s="111"/>
      <c r="M231" s="111"/>
      <c r="N231" s="111" t="s">
        <v>682</v>
      </c>
      <c r="O231" s="111" t="s">
        <v>4668</v>
      </c>
      <c r="P231" s="113">
        <v>13.637911708228399</v>
      </c>
      <c r="Q231" s="113">
        <v>100.533381021129</v>
      </c>
      <c r="R231" s="114" t="s">
        <v>2806</v>
      </c>
      <c r="S231" s="114"/>
      <c r="T231" s="115"/>
      <c r="U231" s="115"/>
      <c r="V231" s="115"/>
      <c r="W231" s="115" t="s">
        <v>2807</v>
      </c>
      <c r="X231" s="115"/>
      <c r="Y231" s="115"/>
      <c r="Z231" s="181"/>
      <c r="AA231" s="181"/>
      <c r="AB231" s="115"/>
      <c r="AC231" s="115"/>
      <c r="AD231" s="166" t="s">
        <v>762</v>
      </c>
      <c r="AE231" s="166" t="s">
        <v>763</v>
      </c>
      <c r="AF231" s="117">
        <v>44980</v>
      </c>
      <c r="AG231" s="132">
        <v>44981</v>
      </c>
      <c r="AH231" s="118" t="s">
        <v>691</v>
      </c>
      <c r="AI231" s="118" t="s">
        <v>692</v>
      </c>
      <c r="AJ231" s="145">
        <v>7.2</v>
      </c>
      <c r="AK231" s="146">
        <v>8</v>
      </c>
      <c r="AL231" s="146">
        <v>3.4</v>
      </c>
      <c r="AM231" s="146">
        <v>57.6</v>
      </c>
      <c r="AN231" s="147">
        <v>2</v>
      </c>
      <c r="AO231" s="147">
        <v>4</v>
      </c>
      <c r="AP231" s="116" t="s">
        <v>816</v>
      </c>
      <c r="AQ231" s="147" t="s">
        <v>882</v>
      </c>
      <c r="AR231" s="147">
        <v>3</v>
      </c>
      <c r="AS231" s="149"/>
      <c r="AT231" s="122"/>
      <c r="AU231" s="142"/>
      <c r="AV231" s="149" t="s">
        <v>696</v>
      </c>
      <c r="AW231" s="150"/>
      <c r="AX231" s="149"/>
      <c r="AY231" s="149"/>
      <c r="AZ231" s="149"/>
      <c r="BA231" s="147" t="s">
        <v>2808</v>
      </c>
      <c r="BB231" s="147" t="s">
        <v>902</v>
      </c>
      <c r="BC231" s="149"/>
      <c r="BD231" s="150" t="s">
        <v>698</v>
      </c>
      <c r="BE231" s="150"/>
      <c r="BF231" s="150"/>
      <c r="BG231" s="151" t="s">
        <v>699</v>
      </c>
      <c r="BH231" s="151" t="s">
        <v>1964</v>
      </c>
      <c r="BI231" s="151" t="s">
        <v>701</v>
      </c>
      <c r="BJ231" s="152"/>
      <c r="BK231" s="152"/>
      <c r="BL231" s="153"/>
      <c r="BM231" s="154"/>
      <c r="BN231" s="111" t="s">
        <v>2809</v>
      </c>
      <c r="BO231" s="131" t="s">
        <v>2805</v>
      </c>
      <c r="BP231" s="131" t="s">
        <v>703</v>
      </c>
      <c r="BQ231" s="116" t="s">
        <v>704</v>
      </c>
      <c r="BR231" s="116" t="s">
        <v>705</v>
      </c>
      <c r="BS231" s="132">
        <v>44981</v>
      </c>
      <c r="BT231" s="133">
        <v>100</v>
      </c>
      <c r="BU231" s="132">
        <v>44981</v>
      </c>
      <c r="BV231" s="132"/>
      <c r="BW231" s="132"/>
      <c r="BX231" s="134"/>
      <c r="BY231" s="134"/>
      <c r="BZ231" s="134"/>
      <c r="CA231" s="132"/>
      <c r="CB231" s="135"/>
      <c r="CC231" s="132"/>
      <c r="CD231" s="132"/>
      <c r="CE231" s="136"/>
      <c r="CF231" s="136"/>
      <c r="CG231" s="136"/>
      <c r="CH231" s="135"/>
      <c r="CI231" s="129" t="s">
        <v>701</v>
      </c>
      <c r="CJ231" s="132">
        <v>44997</v>
      </c>
      <c r="CK231" s="132">
        <v>44997</v>
      </c>
      <c r="CL231" s="132"/>
      <c r="CM231" s="132">
        <v>44997</v>
      </c>
      <c r="CN231" s="133">
        <v>100</v>
      </c>
      <c r="CO231" s="132">
        <v>44997</v>
      </c>
      <c r="CP231" s="117"/>
      <c r="CQ231" s="117">
        <v>45014</v>
      </c>
      <c r="CR231" s="117">
        <v>45014</v>
      </c>
      <c r="CS231" s="117"/>
      <c r="CT231" s="117">
        <v>45014</v>
      </c>
      <c r="CU231" s="133">
        <v>100</v>
      </c>
      <c r="CV231" s="117">
        <v>45014</v>
      </c>
      <c r="CW231" s="117" t="s">
        <v>727</v>
      </c>
      <c r="CX231" s="147"/>
      <c r="CY231" s="149"/>
      <c r="CZ231" s="117">
        <v>44997</v>
      </c>
      <c r="DA231" s="117">
        <v>44997</v>
      </c>
      <c r="DB231" s="117"/>
      <c r="DC231" s="117">
        <v>44997</v>
      </c>
      <c r="DD231" s="133">
        <v>100</v>
      </c>
      <c r="DE231" s="117">
        <v>44997</v>
      </c>
      <c r="DF231" s="138"/>
      <c r="DG231" s="138">
        <v>45012</v>
      </c>
      <c r="DH231" s="139" t="s">
        <v>4383</v>
      </c>
      <c r="DI231" s="117">
        <v>45036</v>
      </c>
      <c r="DJ231" s="117">
        <v>45036</v>
      </c>
      <c r="DK231" s="117">
        <v>45036</v>
      </c>
      <c r="DL231" s="117">
        <v>45036</v>
      </c>
      <c r="DM231" s="117"/>
      <c r="DN231" s="117"/>
      <c r="DO231" s="117"/>
      <c r="DP231" s="117"/>
      <c r="DQ231" s="140"/>
      <c r="DR231" s="117"/>
      <c r="DS231" s="117"/>
      <c r="DT231" s="117">
        <v>45047</v>
      </c>
      <c r="DU231" s="117">
        <v>45047</v>
      </c>
      <c r="DV231" s="117"/>
      <c r="DW231" s="117">
        <v>45047</v>
      </c>
      <c r="DX231" s="133">
        <v>100</v>
      </c>
      <c r="DY231" s="117">
        <v>45047</v>
      </c>
      <c r="DZ231" s="117"/>
      <c r="EA231" s="117">
        <v>45037</v>
      </c>
      <c r="EB231" s="117">
        <v>45037</v>
      </c>
      <c r="EC231" s="117"/>
      <c r="ED231" s="117">
        <v>45037</v>
      </c>
      <c r="EE231" s="116">
        <v>100</v>
      </c>
      <c r="EF231" s="117">
        <v>45037</v>
      </c>
      <c r="EG231" s="117" t="s">
        <v>1044</v>
      </c>
      <c r="EH231" s="117">
        <v>45037</v>
      </c>
      <c r="EI231" s="117">
        <v>45037</v>
      </c>
      <c r="EJ231" s="117"/>
      <c r="EK231" s="117">
        <v>45037</v>
      </c>
      <c r="EL231" s="116">
        <v>100</v>
      </c>
      <c r="EM231" s="117">
        <v>45037</v>
      </c>
      <c r="EN231" s="122" t="s">
        <v>1044</v>
      </c>
      <c r="EO231" s="141"/>
      <c r="EP231" s="141"/>
      <c r="EQ231" s="141"/>
      <c r="ER231" s="141"/>
      <c r="ES231" s="141"/>
      <c r="ET231" s="141"/>
      <c r="EU231" s="141"/>
      <c r="EV231" s="117"/>
      <c r="EW231" s="117"/>
      <c r="EX231" s="117"/>
      <c r="EY231" s="117"/>
      <c r="EZ231" s="117"/>
      <c r="FA231" s="117"/>
      <c r="FB231" s="117"/>
      <c r="FC231" s="117">
        <v>45048</v>
      </c>
      <c r="FD231" s="117">
        <v>45048</v>
      </c>
      <c r="FE231" s="117">
        <v>45048</v>
      </c>
      <c r="FF231" s="117">
        <v>45049</v>
      </c>
      <c r="FG231" s="133">
        <v>70</v>
      </c>
      <c r="FH231" s="133"/>
      <c r="FI231" s="117"/>
      <c r="FJ231" s="142"/>
      <c r="FK231" s="142"/>
      <c r="FL231" s="143">
        <v>243347</v>
      </c>
      <c r="FM231" s="143">
        <v>243347</v>
      </c>
      <c r="FN231" s="139" t="s">
        <v>708</v>
      </c>
      <c r="FO231" s="142"/>
      <c r="FP231" s="142"/>
      <c r="FQ231" s="143">
        <v>243347</v>
      </c>
      <c r="FR231" s="143">
        <v>243347</v>
      </c>
      <c r="FS231" s="139" t="s">
        <v>708</v>
      </c>
    </row>
    <row r="232" spans="1:175" ht="20.100000000000001" customHeight="1" x14ac:dyDescent="0.5">
      <c r="A232" s="109">
        <v>231</v>
      </c>
      <c r="B232" s="109" t="s">
        <v>674</v>
      </c>
      <c r="C232" s="109">
        <v>231</v>
      </c>
      <c r="D232" s="110" t="s">
        <v>675</v>
      </c>
      <c r="E232" s="110" t="s">
        <v>676</v>
      </c>
      <c r="F232" s="110" t="s">
        <v>1302</v>
      </c>
      <c r="G232" s="111" t="s">
        <v>314</v>
      </c>
      <c r="H232" s="110" t="s">
        <v>2810</v>
      </c>
      <c r="I232" s="110" t="s">
        <v>2811</v>
      </c>
      <c r="J232" s="110"/>
      <c r="K232" s="111" t="s">
        <v>2812</v>
      </c>
      <c r="L232" s="111" t="s">
        <v>2777</v>
      </c>
      <c r="M232" s="111" t="s">
        <v>912</v>
      </c>
      <c r="N232" s="111" t="s">
        <v>682</v>
      </c>
      <c r="O232" s="111" t="s">
        <v>2813</v>
      </c>
      <c r="P232" s="113">
        <v>13.603013609818801</v>
      </c>
      <c r="Q232" s="113">
        <v>100.74601544996401</v>
      </c>
      <c r="R232" s="114" t="s">
        <v>2814</v>
      </c>
      <c r="S232" s="114" t="s">
        <v>2815</v>
      </c>
      <c r="T232" s="115" t="s">
        <v>2816</v>
      </c>
      <c r="U232" s="115" t="s">
        <v>2817</v>
      </c>
      <c r="V232" s="115"/>
      <c r="W232" s="115" t="s">
        <v>2818</v>
      </c>
      <c r="X232" s="115"/>
      <c r="Y232" s="115"/>
      <c r="Z232" s="181"/>
      <c r="AA232" s="181"/>
      <c r="AB232" s="115"/>
      <c r="AC232" s="115"/>
      <c r="AD232" s="166" t="s">
        <v>762</v>
      </c>
      <c r="AE232" s="166" t="s">
        <v>763</v>
      </c>
      <c r="AF232" s="117" t="s">
        <v>690</v>
      </c>
      <c r="AG232" s="132">
        <v>44979</v>
      </c>
      <c r="AH232" s="118" t="s">
        <v>691</v>
      </c>
      <c r="AI232" s="118" t="s">
        <v>692</v>
      </c>
      <c r="AJ232" s="145">
        <v>8.1999999999999993</v>
      </c>
      <c r="AK232" s="146">
        <v>10.3</v>
      </c>
      <c r="AL232" s="146">
        <v>3.5</v>
      </c>
      <c r="AM232" s="146">
        <v>84.46</v>
      </c>
      <c r="AN232" s="147">
        <v>3</v>
      </c>
      <c r="AO232" s="147">
        <v>4</v>
      </c>
      <c r="AP232" s="116" t="s">
        <v>716</v>
      </c>
      <c r="AQ232" s="147" t="s">
        <v>882</v>
      </c>
      <c r="AR232" s="147">
        <v>3</v>
      </c>
      <c r="AS232" s="149"/>
      <c r="AT232" s="122">
        <v>44980</v>
      </c>
      <c r="AU232" s="142"/>
      <c r="AV232" s="149" t="s">
        <v>696</v>
      </c>
      <c r="AW232" s="150"/>
      <c r="AX232" s="149"/>
      <c r="AY232" s="149"/>
      <c r="AZ232" s="149"/>
      <c r="BA232" s="149"/>
      <c r="BB232" s="147" t="s">
        <v>902</v>
      </c>
      <c r="BC232" s="149"/>
      <c r="BD232" s="150" t="s">
        <v>698</v>
      </c>
      <c r="BE232" s="150"/>
      <c r="BF232" s="150"/>
      <c r="BG232" s="151" t="s">
        <v>699</v>
      </c>
      <c r="BH232" s="151" t="s">
        <v>1964</v>
      </c>
      <c r="BI232" s="151" t="s">
        <v>701</v>
      </c>
      <c r="BJ232" s="152"/>
      <c r="BK232" s="152"/>
      <c r="BL232" s="153"/>
      <c r="BM232" s="154"/>
      <c r="BN232" s="111" t="s">
        <v>2813</v>
      </c>
      <c r="BO232" s="226" t="s">
        <v>2813</v>
      </c>
      <c r="BP232" s="130"/>
      <c r="BQ232" s="116" t="s">
        <v>704</v>
      </c>
      <c r="BR232" s="116" t="s">
        <v>1143</v>
      </c>
      <c r="BS232" s="132">
        <v>44979</v>
      </c>
      <c r="BT232" s="133">
        <v>100</v>
      </c>
      <c r="BU232" s="132">
        <v>44979</v>
      </c>
      <c r="BV232" s="132"/>
      <c r="BW232" s="132"/>
      <c r="BX232" s="134"/>
      <c r="BY232" s="134"/>
      <c r="BZ232" s="134"/>
      <c r="CA232" s="132"/>
      <c r="CB232" s="135"/>
      <c r="CC232" s="132"/>
      <c r="CD232" s="132"/>
      <c r="CE232" s="136"/>
      <c r="CF232" s="136"/>
      <c r="CG232" s="136"/>
      <c r="CH232" s="135"/>
      <c r="CI232" s="129" t="s">
        <v>701</v>
      </c>
      <c r="CJ232" s="132">
        <v>45003</v>
      </c>
      <c r="CK232" s="132">
        <v>45003</v>
      </c>
      <c r="CL232" s="132"/>
      <c r="CM232" s="132">
        <v>45003</v>
      </c>
      <c r="CN232" s="133">
        <v>100</v>
      </c>
      <c r="CO232" s="132">
        <v>45003</v>
      </c>
      <c r="CP232" s="117"/>
      <c r="CQ232" s="132">
        <v>45017</v>
      </c>
      <c r="CR232" s="132">
        <v>45017</v>
      </c>
      <c r="CS232" s="117"/>
      <c r="CT232" s="132">
        <v>45017</v>
      </c>
      <c r="CU232" s="133">
        <v>100</v>
      </c>
      <c r="CV232" s="132">
        <v>45017</v>
      </c>
      <c r="CW232" s="117"/>
      <c r="CX232" s="147"/>
      <c r="CY232" s="149"/>
      <c r="CZ232" s="132">
        <v>45003</v>
      </c>
      <c r="DA232" s="132">
        <v>45003</v>
      </c>
      <c r="DB232" s="132"/>
      <c r="DC232" s="117">
        <v>45006</v>
      </c>
      <c r="DD232" s="133">
        <v>100</v>
      </c>
      <c r="DE232" s="117">
        <v>45010</v>
      </c>
      <c r="DF232" s="138"/>
      <c r="DG232" s="138">
        <v>45012</v>
      </c>
      <c r="DH232" s="139" t="s">
        <v>4383</v>
      </c>
      <c r="DI232" s="222">
        <v>45050</v>
      </c>
      <c r="DJ232" s="222">
        <v>45050</v>
      </c>
      <c r="DK232" s="222">
        <v>45050</v>
      </c>
      <c r="DL232" s="222">
        <v>45050</v>
      </c>
      <c r="DM232" s="117">
        <v>45040</v>
      </c>
      <c r="DN232" s="117">
        <v>45040</v>
      </c>
      <c r="DO232" s="117"/>
      <c r="DP232" s="117">
        <v>45040</v>
      </c>
      <c r="DQ232" s="133">
        <v>100</v>
      </c>
      <c r="DR232" s="117">
        <v>45040</v>
      </c>
      <c r="DS232" s="117"/>
      <c r="DT232" s="117">
        <v>45020</v>
      </c>
      <c r="DU232" s="117">
        <v>45020</v>
      </c>
      <c r="DV232" s="117"/>
      <c r="DW232" s="117">
        <v>45021</v>
      </c>
      <c r="DX232" s="133">
        <v>100</v>
      </c>
      <c r="DY232" s="117">
        <v>45040</v>
      </c>
      <c r="DZ232" s="117"/>
      <c r="EA232" s="117">
        <v>45026</v>
      </c>
      <c r="EB232" s="117">
        <v>45026</v>
      </c>
      <c r="EC232" s="117"/>
      <c r="ED232" s="117">
        <v>45026</v>
      </c>
      <c r="EE232" s="116">
        <v>100</v>
      </c>
      <c r="EF232" s="117">
        <v>45026</v>
      </c>
      <c r="EG232" s="117" t="s">
        <v>2138</v>
      </c>
      <c r="EH232" s="117">
        <v>45026</v>
      </c>
      <c r="EI232" s="117">
        <v>45026</v>
      </c>
      <c r="EJ232" s="117">
        <v>45026</v>
      </c>
      <c r="EK232" s="117">
        <v>45027</v>
      </c>
      <c r="EL232" s="116">
        <v>60</v>
      </c>
      <c r="EM232" s="117"/>
      <c r="EN232" s="122" t="s">
        <v>2138</v>
      </c>
      <c r="EO232" s="141"/>
      <c r="EP232" s="141"/>
      <c r="EQ232" s="141"/>
      <c r="ER232" s="141"/>
      <c r="ES232" s="141"/>
      <c r="ET232" s="141"/>
      <c r="EU232" s="141"/>
      <c r="EV232" s="117"/>
      <c r="EW232" s="117"/>
      <c r="EX232" s="117"/>
      <c r="EY232" s="117"/>
      <c r="EZ232" s="117"/>
      <c r="FA232" s="117"/>
      <c r="FB232" s="117"/>
      <c r="FC232" s="117"/>
      <c r="FD232" s="117"/>
      <c r="FE232" s="117"/>
      <c r="FF232" s="117"/>
      <c r="FG232" s="133"/>
      <c r="FH232" s="133"/>
      <c r="FI232" s="117"/>
      <c r="FJ232" s="142"/>
      <c r="FK232" s="142"/>
      <c r="FL232" s="143">
        <v>243354</v>
      </c>
      <c r="FM232" s="143">
        <v>243354</v>
      </c>
      <c r="FN232" s="139" t="s">
        <v>708</v>
      </c>
      <c r="FO232" s="142"/>
      <c r="FP232" s="142"/>
      <c r="FQ232" s="143">
        <v>243354</v>
      </c>
      <c r="FR232" s="143">
        <v>243354</v>
      </c>
      <c r="FS232" s="139" t="s">
        <v>708</v>
      </c>
    </row>
    <row r="233" spans="1:175" ht="20.100000000000001" customHeight="1" x14ac:dyDescent="0.5">
      <c r="A233" s="109">
        <v>232</v>
      </c>
      <c r="B233" s="109" t="s">
        <v>674</v>
      </c>
      <c r="C233" s="109">
        <v>232</v>
      </c>
      <c r="D233" s="110" t="s">
        <v>675</v>
      </c>
      <c r="E233" s="110" t="s">
        <v>676</v>
      </c>
      <c r="F233" s="110" t="s">
        <v>1302</v>
      </c>
      <c r="G233" s="111" t="s">
        <v>314</v>
      </c>
      <c r="H233" s="110" t="s">
        <v>2774</v>
      </c>
      <c r="I233" s="110" t="s">
        <v>2775</v>
      </c>
      <c r="J233" s="110"/>
      <c r="K233" s="111" t="s">
        <v>2819</v>
      </c>
      <c r="L233" s="111" t="s">
        <v>2739</v>
      </c>
      <c r="M233" s="111" t="s">
        <v>912</v>
      </c>
      <c r="N233" s="111" t="s">
        <v>682</v>
      </c>
      <c r="O233" s="111" t="s">
        <v>2820</v>
      </c>
      <c r="P233" s="113">
        <v>13.5066084795303</v>
      </c>
      <c r="Q233" s="113">
        <v>100.833111894144</v>
      </c>
      <c r="R233" s="114" t="s">
        <v>2821</v>
      </c>
      <c r="S233" s="114"/>
      <c r="T233" s="115" t="s">
        <v>2822</v>
      </c>
      <c r="U233" s="115" t="s">
        <v>2823</v>
      </c>
      <c r="V233" s="115"/>
      <c r="W233" s="115" t="s">
        <v>2824</v>
      </c>
      <c r="X233" s="115"/>
      <c r="Y233" s="115"/>
      <c r="Z233" s="181"/>
      <c r="AA233" s="181"/>
      <c r="AB233" s="115"/>
      <c r="AC233" s="115"/>
      <c r="AD233" s="166" t="s">
        <v>762</v>
      </c>
      <c r="AE233" s="166" t="s">
        <v>763</v>
      </c>
      <c r="AF233" s="117" t="s">
        <v>690</v>
      </c>
      <c r="AG233" s="132">
        <v>44978</v>
      </c>
      <c r="AH233" s="118" t="s">
        <v>691</v>
      </c>
      <c r="AI233" s="118" t="s">
        <v>692</v>
      </c>
      <c r="AJ233" s="145">
        <v>8</v>
      </c>
      <c r="AK233" s="146">
        <v>8</v>
      </c>
      <c r="AL233" s="146">
        <v>3.2</v>
      </c>
      <c r="AM233" s="146">
        <v>64</v>
      </c>
      <c r="AN233" s="147">
        <v>2</v>
      </c>
      <c r="AO233" s="147">
        <v>2</v>
      </c>
      <c r="AP233" s="116" t="s">
        <v>974</v>
      </c>
      <c r="AQ233" s="147" t="s">
        <v>694</v>
      </c>
      <c r="AR233" s="147">
        <v>3</v>
      </c>
      <c r="AS233" s="149"/>
      <c r="AT233" s="122">
        <v>44978</v>
      </c>
      <c r="AU233" s="142"/>
      <c r="AV233" s="149" t="s">
        <v>696</v>
      </c>
      <c r="AW233" s="150"/>
      <c r="AX233" s="149"/>
      <c r="AY233" s="149"/>
      <c r="AZ233" s="149"/>
      <c r="BA233" s="149"/>
      <c r="BB233" s="149"/>
      <c r="BC233" s="149"/>
      <c r="BD233" s="150" t="s">
        <v>698</v>
      </c>
      <c r="BE233" s="150"/>
      <c r="BF233" s="150"/>
      <c r="BG233" s="151" t="s">
        <v>699</v>
      </c>
      <c r="BH233" s="151" t="s">
        <v>1964</v>
      </c>
      <c r="BI233" s="151" t="s">
        <v>701</v>
      </c>
      <c r="BJ233" s="152"/>
      <c r="BK233" s="152"/>
      <c r="BL233" s="153"/>
      <c r="BM233" s="154"/>
      <c r="BN233" s="111" t="s">
        <v>2820</v>
      </c>
      <c r="BO233" s="226" t="s">
        <v>2820</v>
      </c>
      <c r="BP233" s="130"/>
      <c r="BQ233" s="116" t="s">
        <v>704</v>
      </c>
      <c r="BR233" s="116" t="s">
        <v>1143</v>
      </c>
      <c r="BS233" s="132">
        <v>44977</v>
      </c>
      <c r="BT233" s="133">
        <v>100</v>
      </c>
      <c r="BU233" s="132">
        <v>44978</v>
      </c>
      <c r="BV233" s="132"/>
      <c r="BW233" s="132"/>
      <c r="BX233" s="134"/>
      <c r="BY233" s="134"/>
      <c r="BZ233" s="134"/>
      <c r="CA233" s="132"/>
      <c r="CB233" s="135"/>
      <c r="CC233" s="132"/>
      <c r="CD233" s="132"/>
      <c r="CE233" s="136"/>
      <c r="CF233" s="136"/>
      <c r="CG233" s="136"/>
      <c r="CH233" s="135"/>
      <c r="CI233" s="129" t="s">
        <v>701</v>
      </c>
      <c r="CJ233" s="117">
        <v>44993</v>
      </c>
      <c r="CK233" s="117">
        <v>44993</v>
      </c>
      <c r="CL233" s="132"/>
      <c r="CM233" s="117">
        <v>44993</v>
      </c>
      <c r="CN233" s="133">
        <v>100</v>
      </c>
      <c r="CO233" s="117">
        <v>44993</v>
      </c>
      <c r="CP233" s="117"/>
      <c r="CQ233" s="117">
        <v>45013</v>
      </c>
      <c r="CR233" s="117">
        <v>45013</v>
      </c>
      <c r="CS233" s="117"/>
      <c r="CT233" s="117">
        <v>45013</v>
      </c>
      <c r="CU233" s="133">
        <v>100</v>
      </c>
      <c r="CV233" s="117">
        <v>45013</v>
      </c>
      <c r="CW233" s="117" t="s">
        <v>868</v>
      </c>
      <c r="CX233" s="147"/>
      <c r="CY233" s="149"/>
      <c r="CZ233" s="117">
        <v>44993</v>
      </c>
      <c r="DA233" s="117">
        <v>44993</v>
      </c>
      <c r="DB233" s="117"/>
      <c r="DC233" s="117">
        <v>44993</v>
      </c>
      <c r="DD233" s="133">
        <v>100</v>
      </c>
      <c r="DE233" s="117">
        <v>44993</v>
      </c>
      <c r="DF233" s="138"/>
      <c r="DG233" s="138">
        <v>45012</v>
      </c>
      <c r="DH233" s="139" t="s">
        <v>4383</v>
      </c>
      <c r="DI233" s="117">
        <v>45041</v>
      </c>
      <c r="DJ233" s="117">
        <v>45041</v>
      </c>
      <c r="DK233" s="117">
        <v>45041</v>
      </c>
      <c r="DL233" s="117">
        <v>45041</v>
      </c>
      <c r="DM233" s="117"/>
      <c r="DN233" s="117"/>
      <c r="DO233" s="117"/>
      <c r="DP233" s="117"/>
      <c r="DQ233" s="140"/>
      <c r="DR233" s="117"/>
      <c r="DS233" s="117"/>
      <c r="DT233" s="117">
        <v>45023</v>
      </c>
      <c r="DU233" s="117">
        <v>45023</v>
      </c>
      <c r="DV233" s="117">
        <v>45023</v>
      </c>
      <c r="DW233" s="117">
        <v>45024</v>
      </c>
      <c r="DX233" s="133">
        <v>50</v>
      </c>
      <c r="DY233" s="117"/>
      <c r="DZ233" s="117"/>
      <c r="EA233" s="117">
        <v>45026</v>
      </c>
      <c r="EB233" s="117">
        <v>45026</v>
      </c>
      <c r="EC233" s="117"/>
      <c r="ED233" s="117">
        <v>45026</v>
      </c>
      <c r="EE233" s="116">
        <v>100</v>
      </c>
      <c r="EF233" s="117">
        <v>45026</v>
      </c>
      <c r="EG233" s="117" t="s">
        <v>2825</v>
      </c>
      <c r="EH233" s="117">
        <v>45026</v>
      </c>
      <c r="EI233" s="117">
        <v>45026</v>
      </c>
      <c r="EJ233" s="117">
        <v>45026</v>
      </c>
      <c r="EK233" s="117">
        <v>45027</v>
      </c>
      <c r="EL233" s="116">
        <v>60</v>
      </c>
      <c r="EM233" s="117"/>
      <c r="EN233" s="122" t="s">
        <v>2825</v>
      </c>
      <c r="EO233" s="141"/>
      <c r="EP233" s="141"/>
      <c r="EQ233" s="141"/>
      <c r="ER233" s="141"/>
      <c r="ES233" s="141"/>
      <c r="ET233" s="141"/>
      <c r="EU233" s="141"/>
      <c r="EV233" s="117"/>
      <c r="EW233" s="117"/>
      <c r="EX233" s="117"/>
      <c r="EY233" s="117"/>
      <c r="EZ233" s="117"/>
      <c r="FA233" s="117"/>
      <c r="FB233" s="117"/>
      <c r="FC233" s="117">
        <v>45048</v>
      </c>
      <c r="FD233" s="117">
        <v>45048</v>
      </c>
      <c r="FE233" s="117">
        <v>45048</v>
      </c>
      <c r="FF233" s="117">
        <v>45049</v>
      </c>
      <c r="FG233" s="133">
        <v>70</v>
      </c>
      <c r="FH233" s="133"/>
      <c r="FI233" s="117"/>
      <c r="FJ233" s="142"/>
      <c r="FK233" s="142"/>
      <c r="FL233" s="143"/>
      <c r="FM233" s="143"/>
      <c r="FN233" s="139"/>
      <c r="FO233" s="142"/>
      <c r="FP233" s="142"/>
      <c r="FQ233" s="143"/>
      <c r="FR233" s="143"/>
      <c r="FS233" s="139"/>
    </row>
    <row r="234" spans="1:175" ht="20.100000000000001" customHeight="1" x14ac:dyDescent="0.5">
      <c r="A234" s="109">
        <v>233</v>
      </c>
      <c r="B234" s="109" t="s">
        <v>674</v>
      </c>
      <c r="C234" s="109">
        <v>233</v>
      </c>
      <c r="D234" s="110" t="s">
        <v>675</v>
      </c>
      <c r="E234" s="110" t="s">
        <v>676</v>
      </c>
      <c r="F234" s="110" t="s">
        <v>1302</v>
      </c>
      <c r="G234" s="111" t="s">
        <v>304</v>
      </c>
      <c r="H234" s="110" t="s">
        <v>2826</v>
      </c>
      <c r="I234" s="110" t="s">
        <v>2826</v>
      </c>
      <c r="J234" s="110"/>
      <c r="K234" s="111" t="s">
        <v>2827</v>
      </c>
      <c r="L234" s="111" t="s">
        <v>2828</v>
      </c>
      <c r="M234" s="111"/>
      <c r="N234" s="111" t="s">
        <v>1306</v>
      </c>
      <c r="O234" s="111" t="s">
        <v>2829</v>
      </c>
      <c r="P234" s="113">
        <v>13.667808087059401</v>
      </c>
      <c r="Q234" s="113">
        <v>102.079339721129</v>
      </c>
      <c r="R234" s="114" t="s">
        <v>2830</v>
      </c>
      <c r="S234" s="114" t="s">
        <v>2831</v>
      </c>
      <c r="T234" s="115" t="s">
        <v>2832</v>
      </c>
      <c r="U234" s="115" t="s">
        <v>2833</v>
      </c>
      <c r="V234" s="115"/>
      <c r="W234" s="115" t="s">
        <v>2834</v>
      </c>
      <c r="X234" s="115"/>
      <c r="Y234" s="115"/>
      <c r="Z234" s="181"/>
      <c r="AA234" s="181"/>
      <c r="AB234" s="115"/>
      <c r="AC234" s="115"/>
      <c r="AD234" s="312" t="s">
        <v>1775</v>
      </c>
      <c r="AE234" s="166" t="s">
        <v>1776</v>
      </c>
      <c r="AF234" s="117" t="s">
        <v>690</v>
      </c>
      <c r="AG234" s="132">
        <v>44979</v>
      </c>
      <c r="AH234" s="118" t="s">
        <v>691</v>
      </c>
      <c r="AI234" s="118" t="s">
        <v>692</v>
      </c>
      <c r="AJ234" s="145">
        <v>6</v>
      </c>
      <c r="AK234" s="146">
        <v>13.5</v>
      </c>
      <c r="AL234" s="146">
        <v>4.3499999999999996</v>
      </c>
      <c r="AM234" s="146">
        <v>81</v>
      </c>
      <c r="AN234" s="147">
        <v>1</v>
      </c>
      <c r="AO234" s="147">
        <v>2</v>
      </c>
      <c r="AP234" s="116" t="s">
        <v>777</v>
      </c>
      <c r="AQ234" s="147"/>
      <c r="AR234" s="147">
        <v>3</v>
      </c>
      <c r="AS234" s="149"/>
      <c r="AT234" s="122">
        <v>44980</v>
      </c>
      <c r="AU234" s="142"/>
      <c r="AV234" s="149" t="s">
        <v>696</v>
      </c>
      <c r="AW234" s="150"/>
      <c r="AX234" s="149"/>
      <c r="AY234" s="149"/>
      <c r="AZ234" s="149"/>
      <c r="BA234" s="149"/>
      <c r="BB234" s="149"/>
      <c r="BC234" s="149"/>
      <c r="BD234" s="150" t="s">
        <v>698</v>
      </c>
      <c r="BE234" s="150"/>
      <c r="BF234" s="150"/>
      <c r="BG234" s="151" t="s">
        <v>699</v>
      </c>
      <c r="BH234" s="151" t="s">
        <v>1964</v>
      </c>
      <c r="BI234" s="151" t="s">
        <v>701</v>
      </c>
      <c r="BJ234" s="152"/>
      <c r="BK234" s="152"/>
      <c r="BL234" s="153"/>
      <c r="BM234" s="154"/>
      <c r="BN234" s="111" t="s">
        <v>2829</v>
      </c>
      <c r="BO234" s="226" t="s">
        <v>2829</v>
      </c>
      <c r="BP234" s="130"/>
      <c r="BQ234" s="116" t="s">
        <v>704</v>
      </c>
      <c r="BR234" s="116" t="s">
        <v>705</v>
      </c>
      <c r="BS234" s="132">
        <v>44979</v>
      </c>
      <c r="BT234" s="133">
        <v>100</v>
      </c>
      <c r="BU234" s="132">
        <v>44979</v>
      </c>
      <c r="BV234" s="132"/>
      <c r="BW234" s="132"/>
      <c r="BX234" s="134"/>
      <c r="BY234" s="134"/>
      <c r="BZ234" s="134"/>
      <c r="CA234" s="132"/>
      <c r="CB234" s="135"/>
      <c r="CC234" s="132"/>
      <c r="CD234" s="132"/>
      <c r="CE234" s="136"/>
      <c r="CF234" s="136"/>
      <c r="CG234" s="136"/>
      <c r="CH234" s="135"/>
      <c r="CI234" s="129" t="s">
        <v>701</v>
      </c>
      <c r="CJ234" s="117">
        <v>44999</v>
      </c>
      <c r="CK234" s="117">
        <v>44999</v>
      </c>
      <c r="CL234" s="132"/>
      <c r="CM234" s="117">
        <v>44999</v>
      </c>
      <c r="CN234" s="133">
        <v>100</v>
      </c>
      <c r="CO234" s="117">
        <v>44999</v>
      </c>
      <c r="CP234" s="117"/>
      <c r="CQ234" s="137" t="s">
        <v>706</v>
      </c>
      <c r="CR234" s="132"/>
      <c r="CS234" s="117"/>
      <c r="CT234" s="132"/>
      <c r="CU234" s="133"/>
      <c r="CV234" s="137" t="s">
        <v>4382</v>
      </c>
      <c r="CW234" s="117"/>
      <c r="CX234" s="147"/>
      <c r="CY234" s="149"/>
      <c r="CZ234" s="117">
        <v>45002</v>
      </c>
      <c r="DA234" s="117">
        <v>45002</v>
      </c>
      <c r="DB234" s="117"/>
      <c r="DC234" s="117">
        <v>45002</v>
      </c>
      <c r="DD234" s="133">
        <v>100</v>
      </c>
      <c r="DE234" s="117">
        <v>45003</v>
      </c>
      <c r="DF234" s="138"/>
      <c r="DG234" s="138">
        <v>45012</v>
      </c>
      <c r="DH234" s="139" t="s">
        <v>4383</v>
      </c>
      <c r="DI234" s="117">
        <v>45036</v>
      </c>
      <c r="DJ234" s="117">
        <v>45036</v>
      </c>
      <c r="DK234" s="117">
        <v>45036</v>
      </c>
      <c r="DL234" s="117">
        <v>45036</v>
      </c>
      <c r="DM234" s="117"/>
      <c r="DN234" s="117"/>
      <c r="DO234" s="117"/>
      <c r="DP234" s="117"/>
      <c r="DQ234" s="140"/>
      <c r="DR234" s="117"/>
      <c r="DS234" s="117"/>
      <c r="DT234" s="117"/>
      <c r="DU234" s="117"/>
      <c r="DV234" s="117"/>
      <c r="DW234" s="117"/>
      <c r="DX234" s="133"/>
      <c r="DY234" s="117">
        <v>45018</v>
      </c>
      <c r="DZ234" s="117"/>
      <c r="EA234" s="117">
        <v>45043</v>
      </c>
      <c r="EB234" s="117">
        <v>45043</v>
      </c>
      <c r="EC234" s="117"/>
      <c r="ED234" s="117">
        <v>45043</v>
      </c>
      <c r="EE234" s="116">
        <v>100</v>
      </c>
      <c r="EF234" s="117">
        <v>45043</v>
      </c>
      <c r="EG234" s="117" t="s">
        <v>4548</v>
      </c>
      <c r="EH234" s="117">
        <v>45051</v>
      </c>
      <c r="EI234" s="117">
        <v>45051</v>
      </c>
      <c r="EJ234" s="117">
        <v>45051</v>
      </c>
      <c r="EK234" s="117">
        <v>45052</v>
      </c>
      <c r="EL234" s="116">
        <v>60</v>
      </c>
      <c r="EM234" s="117"/>
      <c r="EN234" s="122" t="s">
        <v>4449</v>
      </c>
      <c r="EO234" s="141"/>
      <c r="EP234" s="141"/>
      <c r="EQ234" s="141"/>
      <c r="ER234" s="141"/>
      <c r="ES234" s="141"/>
      <c r="ET234" s="141"/>
      <c r="EU234" s="141"/>
      <c r="EV234" s="117"/>
      <c r="EW234" s="117"/>
      <c r="EX234" s="117"/>
      <c r="EY234" s="117"/>
      <c r="EZ234" s="117"/>
      <c r="FA234" s="117"/>
      <c r="FB234" s="117"/>
      <c r="FC234" s="117"/>
      <c r="FD234" s="117"/>
      <c r="FE234" s="117"/>
      <c r="FF234" s="117"/>
      <c r="FG234" s="133"/>
      <c r="FH234" s="133"/>
      <c r="FI234" s="117"/>
      <c r="FJ234" s="142"/>
      <c r="FK234" s="142"/>
      <c r="FL234" s="143"/>
      <c r="FM234" s="143"/>
      <c r="FN234" s="139"/>
      <c r="FO234" s="142"/>
      <c r="FP234" s="142"/>
      <c r="FQ234" s="143"/>
      <c r="FR234" s="143"/>
      <c r="FS234" s="139"/>
    </row>
    <row r="235" spans="1:175" ht="20.100000000000001" customHeight="1" x14ac:dyDescent="0.5">
      <c r="A235" s="109">
        <v>234</v>
      </c>
      <c r="B235" s="109" t="s">
        <v>674</v>
      </c>
      <c r="C235" s="109">
        <v>234</v>
      </c>
      <c r="D235" s="110" t="s">
        <v>675</v>
      </c>
      <c r="E235" s="110" t="s">
        <v>676</v>
      </c>
      <c r="F235" s="110" t="s">
        <v>1302</v>
      </c>
      <c r="G235" s="111" t="s">
        <v>304</v>
      </c>
      <c r="H235" s="110" t="s">
        <v>2835</v>
      </c>
      <c r="I235" s="110" t="s">
        <v>2835</v>
      </c>
      <c r="J235" s="110"/>
      <c r="K235" s="111" t="s">
        <v>2836</v>
      </c>
      <c r="L235" s="111" t="s">
        <v>2837</v>
      </c>
      <c r="M235" s="111" t="s">
        <v>912</v>
      </c>
      <c r="N235" s="111" t="s">
        <v>1306</v>
      </c>
      <c r="O235" s="111" t="s">
        <v>2838</v>
      </c>
      <c r="P235" s="113">
        <v>13.8332152126202</v>
      </c>
      <c r="Q235" s="113">
        <v>102.703384031129</v>
      </c>
      <c r="R235" s="114" t="s">
        <v>2839</v>
      </c>
      <c r="S235" s="114" t="s">
        <v>2840</v>
      </c>
      <c r="T235" s="115" t="s">
        <v>2841</v>
      </c>
      <c r="U235" s="115" t="s">
        <v>2842</v>
      </c>
      <c r="V235" s="115"/>
      <c r="W235" s="115" t="s">
        <v>2843</v>
      </c>
      <c r="X235" s="115"/>
      <c r="Y235" s="115"/>
      <c r="Z235" s="181"/>
      <c r="AA235" s="181"/>
      <c r="AB235" s="115"/>
      <c r="AC235" s="115"/>
      <c r="AD235" s="312" t="s">
        <v>1775</v>
      </c>
      <c r="AE235" s="166" t="s">
        <v>1776</v>
      </c>
      <c r="AF235" s="117" t="s">
        <v>690</v>
      </c>
      <c r="AG235" s="132">
        <v>44979</v>
      </c>
      <c r="AH235" s="118" t="s">
        <v>691</v>
      </c>
      <c r="AI235" s="118" t="s">
        <v>692</v>
      </c>
      <c r="AJ235" s="145" t="s">
        <v>2844</v>
      </c>
      <c r="AK235" s="146" t="s">
        <v>2845</v>
      </c>
      <c r="AL235" s="146">
        <v>3.5</v>
      </c>
      <c r="AM235" s="146">
        <v>64</v>
      </c>
      <c r="AN235" s="147">
        <v>1</v>
      </c>
      <c r="AO235" s="147">
        <v>1</v>
      </c>
      <c r="AP235" s="116" t="s">
        <v>1142</v>
      </c>
      <c r="AQ235" s="147" t="s">
        <v>863</v>
      </c>
      <c r="AR235" s="147">
        <v>3</v>
      </c>
      <c r="AS235" s="149"/>
      <c r="AT235" s="122">
        <v>44979</v>
      </c>
      <c r="AU235" s="142"/>
      <c r="AV235" s="149" t="s">
        <v>696</v>
      </c>
      <c r="AW235" s="150"/>
      <c r="AX235" s="149"/>
      <c r="AY235" s="149"/>
      <c r="AZ235" s="149"/>
      <c r="BA235" s="149"/>
      <c r="BB235" s="147" t="s">
        <v>697</v>
      </c>
      <c r="BC235" s="149"/>
      <c r="BD235" s="150" t="s">
        <v>698</v>
      </c>
      <c r="BE235" s="150"/>
      <c r="BF235" s="150"/>
      <c r="BG235" s="151" t="s">
        <v>699</v>
      </c>
      <c r="BH235" s="151" t="s">
        <v>1964</v>
      </c>
      <c r="BI235" s="151" t="s">
        <v>701</v>
      </c>
      <c r="BJ235" s="152"/>
      <c r="BK235" s="152"/>
      <c r="BL235" s="153"/>
      <c r="BM235" s="154"/>
      <c r="BN235" s="111" t="s">
        <v>2838</v>
      </c>
      <c r="BO235" s="226" t="s">
        <v>2838</v>
      </c>
      <c r="BP235" s="130"/>
      <c r="BQ235" s="116" t="s">
        <v>704</v>
      </c>
      <c r="BR235" s="116" t="s">
        <v>705</v>
      </c>
      <c r="BS235" s="132">
        <v>44979</v>
      </c>
      <c r="BT235" s="133">
        <v>100</v>
      </c>
      <c r="BU235" s="132">
        <v>44979</v>
      </c>
      <c r="BV235" s="132"/>
      <c r="BW235" s="132"/>
      <c r="BX235" s="134"/>
      <c r="BY235" s="134"/>
      <c r="BZ235" s="134"/>
      <c r="CA235" s="132"/>
      <c r="CB235" s="135"/>
      <c r="CC235" s="132"/>
      <c r="CD235" s="132"/>
      <c r="CE235" s="136"/>
      <c r="CF235" s="136"/>
      <c r="CG235" s="136"/>
      <c r="CH235" s="135"/>
      <c r="CI235" s="129" t="s">
        <v>701</v>
      </c>
      <c r="CJ235" s="117">
        <v>45010</v>
      </c>
      <c r="CK235" s="117">
        <v>45010</v>
      </c>
      <c r="CL235" s="117"/>
      <c r="CM235" s="117">
        <v>45010</v>
      </c>
      <c r="CN235" s="133">
        <v>100</v>
      </c>
      <c r="CO235" s="117">
        <v>45010</v>
      </c>
      <c r="CP235" s="117"/>
      <c r="CQ235" s="132">
        <v>45035</v>
      </c>
      <c r="CR235" s="132">
        <v>45035</v>
      </c>
      <c r="CS235" s="117"/>
      <c r="CT235" s="132">
        <v>45035</v>
      </c>
      <c r="CU235" s="133">
        <v>100</v>
      </c>
      <c r="CV235" s="132">
        <v>45035</v>
      </c>
      <c r="CW235" s="117"/>
      <c r="CX235" s="147"/>
      <c r="CY235" s="149"/>
      <c r="CZ235" s="117">
        <v>45010</v>
      </c>
      <c r="DA235" s="117">
        <v>45010</v>
      </c>
      <c r="DB235" s="117"/>
      <c r="DC235" s="117">
        <v>45011</v>
      </c>
      <c r="DD235" s="133">
        <v>100</v>
      </c>
      <c r="DE235" s="117">
        <v>45011</v>
      </c>
      <c r="DF235" s="138"/>
      <c r="DG235" s="138">
        <v>45019</v>
      </c>
      <c r="DH235" s="139" t="s">
        <v>4413</v>
      </c>
      <c r="DI235" s="117">
        <v>45035</v>
      </c>
      <c r="DJ235" s="117">
        <v>45035</v>
      </c>
      <c r="DK235" s="117">
        <v>45035</v>
      </c>
      <c r="DL235" s="117">
        <v>45035</v>
      </c>
      <c r="DM235" s="117"/>
      <c r="DN235" s="117"/>
      <c r="DO235" s="117"/>
      <c r="DP235" s="117"/>
      <c r="DQ235" s="140"/>
      <c r="DR235" s="117"/>
      <c r="DS235" s="117"/>
      <c r="DT235" s="117"/>
      <c r="DU235" s="117"/>
      <c r="DV235" s="117"/>
      <c r="DW235" s="117"/>
      <c r="DX235" s="133"/>
      <c r="DY235" s="117">
        <v>45051</v>
      </c>
      <c r="DZ235" s="117"/>
      <c r="EA235" s="117">
        <v>45043</v>
      </c>
      <c r="EB235" s="117">
        <v>45043</v>
      </c>
      <c r="EC235" s="117"/>
      <c r="ED235" s="117">
        <v>45043</v>
      </c>
      <c r="EE235" s="116">
        <v>100</v>
      </c>
      <c r="EF235" s="117">
        <v>45043</v>
      </c>
      <c r="EG235" s="117" t="s">
        <v>4465</v>
      </c>
      <c r="EH235" s="117">
        <v>45051</v>
      </c>
      <c r="EI235" s="117">
        <v>45051</v>
      </c>
      <c r="EJ235" s="117">
        <v>45051</v>
      </c>
      <c r="EK235" s="117">
        <v>45052</v>
      </c>
      <c r="EL235" s="116">
        <v>60</v>
      </c>
      <c r="EM235" s="117"/>
      <c r="EN235" s="122" t="s">
        <v>4549</v>
      </c>
      <c r="EO235" s="141"/>
      <c r="EP235" s="141"/>
      <c r="EQ235" s="141"/>
      <c r="ER235" s="141"/>
      <c r="ES235" s="141"/>
      <c r="ET235" s="141"/>
      <c r="EU235" s="141"/>
      <c r="EV235" s="117"/>
      <c r="EW235" s="117"/>
      <c r="EX235" s="117"/>
      <c r="EY235" s="117"/>
      <c r="EZ235" s="117"/>
      <c r="FA235" s="117"/>
      <c r="FB235" s="117"/>
      <c r="FC235" s="117"/>
      <c r="FD235" s="117"/>
      <c r="FE235" s="117"/>
      <c r="FF235" s="117"/>
      <c r="FG235" s="133"/>
      <c r="FH235" s="133"/>
      <c r="FI235" s="117"/>
      <c r="FJ235" s="142"/>
      <c r="FK235" s="142"/>
      <c r="FL235" s="143"/>
      <c r="FM235" s="143"/>
      <c r="FN235" s="139"/>
      <c r="FO235" s="142"/>
      <c r="FP235" s="142"/>
      <c r="FQ235" s="143"/>
      <c r="FR235" s="143"/>
      <c r="FS235" s="139"/>
    </row>
    <row r="236" spans="1:175" ht="20.100000000000001" customHeight="1" x14ac:dyDescent="0.5">
      <c r="A236" s="109">
        <v>235</v>
      </c>
      <c r="B236" s="109" t="s">
        <v>674</v>
      </c>
      <c r="C236" s="109">
        <v>235</v>
      </c>
      <c r="D236" s="110" t="s">
        <v>675</v>
      </c>
      <c r="E236" s="110" t="s">
        <v>676</v>
      </c>
      <c r="F236" s="110" t="s">
        <v>1302</v>
      </c>
      <c r="G236" s="111" t="s">
        <v>304</v>
      </c>
      <c r="H236" s="110" t="s">
        <v>2846</v>
      </c>
      <c r="I236" s="110" t="s">
        <v>2846</v>
      </c>
      <c r="J236" s="110"/>
      <c r="K236" s="111" t="s">
        <v>2847</v>
      </c>
      <c r="L236" s="111" t="s">
        <v>2848</v>
      </c>
      <c r="M236" s="111"/>
      <c r="N236" s="111" t="s">
        <v>1306</v>
      </c>
      <c r="O236" s="111" t="s">
        <v>2849</v>
      </c>
      <c r="P236" s="113">
        <v>13.4519343628937</v>
      </c>
      <c r="Q236" s="113">
        <v>102.29986653647001</v>
      </c>
      <c r="R236" s="114" t="s">
        <v>2850</v>
      </c>
      <c r="S236" s="114" t="s">
        <v>2851</v>
      </c>
      <c r="T236" s="115" t="s">
        <v>2852</v>
      </c>
      <c r="U236" s="115" t="s">
        <v>2853</v>
      </c>
      <c r="V236" s="115"/>
      <c r="W236" s="115" t="s">
        <v>2854</v>
      </c>
      <c r="X236" s="115"/>
      <c r="Y236" s="115"/>
      <c r="Z236" s="181"/>
      <c r="AA236" s="181"/>
      <c r="AB236" s="115"/>
      <c r="AC236" s="115"/>
      <c r="AD236" s="312" t="s">
        <v>1775</v>
      </c>
      <c r="AE236" s="166" t="s">
        <v>1776</v>
      </c>
      <c r="AF236" s="117" t="s">
        <v>690</v>
      </c>
      <c r="AG236" s="132">
        <v>44979</v>
      </c>
      <c r="AH236" s="118" t="s">
        <v>691</v>
      </c>
      <c r="AI236" s="118" t="s">
        <v>692</v>
      </c>
      <c r="AJ236" s="145">
        <v>9</v>
      </c>
      <c r="AK236" s="146">
        <v>8</v>
      </c>
      <c r="AL236" s="146">
        <v>2.85</v>
      </c>
      <c r="AM236" s="146">
        <v>72</v>
      </c>
      <c r="AN236" s="147">
        <v>2</v>
      </c>
      <c r="AO236" s="147">
        <v>4</v>
      </c>
      <c r="AP236" s="116" t="s">
        <v>2855</v>
      </c>
      <c r="AQ236" s="147"/>
      <c r="AR236" s="147">
        <v>3</v>
      </c>
      <c r="AS236" s="149"/>
      <c r="AT236" s="122">
        <v>44980</v>
      </c>
      <c r="AU236" s="148" t="s">
        <v>1316</v>
      </c>
      <c r="AV236" s="149" t="s">
        <v>725</v>
      </c>
      <c r="AW236" s="150"/>
      <c r="AX236" s="149"/>
      <c r="AY236" s="149"/>
      <c r="AZ236" s="149"/>
      <c r="BA236" s="147" t="s">
        <v>697</v>
      </c>
      <c r="BB236" s="149"/>
      <c r="BC236" s="149"/>
      <c r="BD236" s="150" t="s">
        <v>698</v>
      </c>
      <c r="BE236" s="150"/>
      <c r="BF236" s="150"/>
      <c r="BG236" s="151" t="s">
        <v>699</v>
      </c>
      <c r="BH236" s="151" t="s">
        <v>1964</v>
      </c>
      <c r="BI236" s="151" t="s">
        <v>701</v>
      </c>
      <c r="BJ236" s="152"/>
      <c r="BK236" s="152"/>
      <c r="BL236" s="153"/>
      <c r="BM236" s="154"/>
      <c r="BN236" s="111" t="s">
        <v>2849</v>
      </c>
      <c r="BO236" s="226" t="s">
        <v>2849</v>
      </c>
      <c r="BP236" s="130"/>
      <c r="BQ236" s="116" t="s">
        <v>704</v>
      </c>
      <c r="BR236" s="116" t="s">
        <v>705</v>
      </c>
      <c r="BS236" s="132">
        <v>44979</v>
      </c>
      <c r="BT236" s="133">
        <v>100</v>
      </c>
      <c r="BU236" s="132">
        <v>44979</v>
      </c>
      <c r="BV236" s="132"/>
      <c r="BW236" s="132"/>
      <c r="BX236" s="134"/>
      <c r="BY236" s="134"/>
      <c r="BZ236" s="134"/>
      <c r="CA236" s="132"/>
      <c r="CB236" s="135"/>
      <c r="CC236" s="132"/>
      <c r="CD236" s="132"/>
      <c r="CE236" s="136"/>
      <c r="CF236" s="136"/>
      <c r="CG236" s="136"/>
      <c r="CH236" s="135"/>
      <c r="CI236" s="129" t="s">
        <v>701</v>
      </c>
      <c r="CJ236" s="132">
        <v>44986</v>
      </c>
      <c r="CK236" s="132">
        <v>44986</v>
      </c>
      <c r="CL236" s="132"/>
      <c r="CM236" s="132">
        <v>44986</v>
      </c>
      <c r="CN236" s="133">
        <v>100</v>
      </c>
      <c r="CO236" s="132">
        <v>44986</v>
      </c>
      <c r="CP236" s="132"/>
      <c r="CQ236" s="117">
        <v>45043</v>
      </c>
      <c r="CR236" s="117">
        <v>45043</v>
      </c>
      <c r="CS236" s="117"/>
      <c r="CT236" s="117">
        <v>45043</v>
      </c>
      <c r="CU236" s="133">
        <v>100</v>
      </c>
      <c r="CV236" s="117">
        <v>45043</v>
      </c>
      <c r="CW236" s="117"/>
      <c r="CX236" s="147"/>
      <c r="CY236" s="149"/>
      <c r="CZ236" s="117">
        <v>45003</v>
      </c>
      <c r="DA236" s="117">
        <v>45003</v>
      </c>
      <c r="DB236" s="117"/>
      <c r="DC236" s="117">
        <v>45003</v>
      </c>
      <c r="DD236" s="133">
        <v>100</v>
      </c>
      <c r="DE236" s="117">
        <v>45003</v>
      </c>
      <c r="DF236" s="138"/>
      <c r="DG236" s="138">
        <v>45012</v>
      </c>
      <c r="DH236" s="139" t="s">
        <v>4383</v>
      </c>
      <c r="DI236" s="117">
        <v>45040</v>
      </c>
      <c r="DJ236" s="117">
        <v>45040</v>
      </c>
      <c r="DK236" s="117">
        <v>45040</v>
      </c>
      <c r="DL236" s="117">
        <v>45040</v>
      </c>
      <c r="DM236" s="117"/>
      <c r="DN236" s="117"/>
      <c r="DO236" s="117"/>
      <c r="DP236" s="117"/>
      <c r="DQ236" s="140"/>
      <c r="DR236" s="117"/>
      <c r="DS236" s="117"/>
      <c r="DT236" s="117"/>
      <c r="DU236" s="117"/>
      <c r="DV236" s="117"/>
      <c r="DW236" s="117"/>
      <c r="DX236" s="133"/>
      <c r="DY236" s="117"/>
      <c r="DZ236" s="117"/>
      <c r="EA236" s="117">
        <v>45043</v>
      </c>
      <c r="EB236" s="117">
        <v>45043</v>
      </c>
      <c r="EC236" s="117"/>
      <c r="ED236" s="117">
        <v>45043</v>
      </c>
      <c r="EE236" s="116">
        <v>100</v>
      </c>
      <c r="EF236" s="117">
        <v>45043</v>
      </c>
      <c r="EG236" s="117" t="s">
        <v>4548</v>
      </c>
      <c r="EH236" s="117">
        <v>45050</v>
      </c>
      <c r="EI236" s="117">
        <v>45050</v>
      </c>
      <c r="EJ236" s="117">
        <v>45050</v>
      </c>
      <c r="EK236" s="117">
        <v>45051</v>
      </c>
      <c r="EL236" s="116">
        <v>60</v>
      </c>
      <c r="EM236" s="117"/>
      <c r="EN236" s="122" t="s">
        <v>4550</v>
      </c>
      <c r="EO236" s="141"/>
      <c r="EP236" s="141"/>
      <c r="EQ236" s="141"/>
      <c r="ER236" s="141"/>
      <c r="ES236" s="141"/>
      <c r="ET236" s="141"/>
      <c r="EU236" s="141"/>
      <c r="EV236" s="117"/>
      <c r="EW236" s="117"/>
      <c r="EX236" s="117"/>
      <c r="EY236" s="117"/>
      <c r="EZ236" s="117"/>
      <c r="FA236" s="117"/>
      <c r="FB236" s="117"/>
      <c r="FC236" s="117"/>
      <c r="FD236" s="117"/>
      <c r="FE236" s="117"/>
      <c r="FF236" s="117"/>
      <c r="FG236" s="133"/>
      <c r="FH236" s="133"/>
      <c r="FI236" s="117"/>
      <c r="FJ236" s="142"/>
      <c r="FK236" s="142"/>
      <c r="FL236" s="143"/>
      <c r="FM236" s="143"/>
      <c r="FN236" s="139"/>
      <c r="FO236" s="142"/>
      <c r="FP236" s="142"/>
      <c r="FQ236" s="143"/>
      <c r="FR236" s="143"/>
      <c r="FS236" s="139"/>
    </row>
    <row r="237" spans="1:175" ht="20.100000000000001" customHeight="1" x14ac:dyDescent="0.5">
      <c r="A237" s="109">
        <v>236</v>
      </c>
      <c r="B237" s="109" t="s">
        <v>674</v>
      </c>
      <c r="C237" s="109">
        <v>236</v>
      </c>
      <c r="D237" s="110" t="s">
        <v>675</v>
      </c>
      <c r="E237" s="110" t="s">
        <v>676</v>
      </c>
      <c r="F237" s="110" t="s">
        <v>1302</v>
      </c>
      <c r="G237" s="111" t="s">
        <v>304</v>
      </c>
      <c r="H237" s="110" t="s">
        <v>2856</v>
      </c>
      <c r="I237" s="110" t="s">
        <v>2856</v>
      </c>
      <c r="J237" s="110"/>
      <c r="K237" s="111" t="s">
        <v>2857</v>
      </c>
      <c r="L237" s="111" t="s">
        <v>2848</v>
      </c>
      <c r="M237" s="111"/>
      <c r="N237" s="111" t="s">
        <v>1306</v>
      </c>
      <c r="O237" s="111" t="s">
        <v>2858</v>
      </c>
      <c r="P237" s="113">
        <v>13.9976585889522</v>
      </c>
      <c r="Q237" s="113">
        <v>102.801154780663</v>
      </c>
      <c r="R237" s="114" t="s">
        <v>2859</v>
      </c>
      <c r="S237" s="114" t="s">
        <v>2860</v>
      </c>
      <c r="T237" s="115" t="s">
        <v>2861</v>
      </c>
      <c r="U237" s="115" t="s">
        <v>2862</v>
      </c>
      <c r="V237" s="115"/>
      <c r="W237" s="115" t="s">
        <v>2863</v>
      </c>
      <c r="X237" s="115"/>
      <c r="Y237" s="115"/>
      <c r="Z237" s="181"/>
      <c r="AA237" s="181"/>
      <c r="AB237" s="115"/>
      <c r="AC237" s="115"/>
      <c r="AD237" s="312" t="s">
        <v>1775</v>
      </c>
      <c r="AE237" s="166" t="s">
        <v>1776</v>
      </c>
      <c r="AF237" s="117" t="s">
        <v>690</v>
      </c>
      <c r="AG237" s="132">
        <v>44979</v>
      </c>
      <c r="AH237" s="118" t="s">
        <v>691</v>
      </c>
      <c r="AI237" s="118" t="s">
        <v>692</v>
      </c>
      <c r="AJ237" s="145">
        <v>9</v>
      </c>
      <c r="AK237" s="146">
        <v>16</v>
      </c>
      <c r="AL237" s="146">
        <v>4</v>
      </c>
      <c r="AM237" s="146">
        <v>144</v>
      </c>
      <c r="AN237" s="147">
        <v>1</v>
      </c>
      <c r="AO237" s="147">
        <v>1</v>
      </c>
      <c r="AP237" s="116" t="s">
        <v>2864</v>
      </c>
      <c r="AQ237" s="147"/>
      <c r="AR237" s="147">
        <v>3</v>
      </c>
      <c r="AS237" s="149"/>
      <c r="AT237" s="122">
        <v>44979</v>
      </c>
      <c r="AU237" s="148" t="s">
        <v>1316</v>
      </c>
      <c r="AV237" s="149" t="s">
        <v>696</v>
      </c>
      <c r="AW237" s="150" t="s">
        <v>849</v>
      </c>
      <c r="AX237" s="147"/>
      <c r="AY237" s="147"/>
      <c r="AZ237" s="147"/>
      <c r="BA237" s="147"/>
      <c r="BB237" s="147"/>
      <c r="BC237" s="147"/>
      <c r="BD237" s="150"/>
      <c r="BE237" s="150" t="s">
        <v>2865</v>
      </c>
      <c r="BF237" s="158">
        <v>1</v>
      </c>
      <c r="BG237" s="151" t="s">
        <v>699</v>
      </c>
      <c r="BH237" s="151" t="s">
        <v>1964</v>
      </c>
      <c r="BI237" s="151" t="s">
        <v>701</v>
      </c>
      <c r="BJ237" s="152"/>
      <c r="BK237" s="152"/>
      <c r="BL237" s="153"/>
      <c r="BM237" s="154"/>
      <c r="BN237" s="111" t="s">
        <v>2858</v>
      </c>
      <c r="BO237" s="226" t="s">
        <v>2858</v>
      </c>
      <c r="BP237" s="130"/>
      <c r="BQ237" s="116" t="s">
        <v>704</v>
      </c>
      <c r="BR237" s="116" t="s">
        <v>705</v>
      </c>
      <c r="BS237" s="132">
        <v>44979</v>
      </c>
      <c r="BT237" s="133">
        <v>100</v>
      </c>
      <c r="BU237" s="132">
        <v>44979</v>
      </c>
      <c r="BV237" s="132"/>
      <c r="BW237" s="132"/>
      <c r="BX237" s="134"/>
      <c r="BY237" s="134"/>
      <c r="BZ237" s="134"/>
      <c r="CA237" s="132"/>
      <c r="CB237" s="135"/>
      <c r="CC237" s="132"/>
      <c r="CD237" s="132"/>
      <c r="CE237" s="136"/>
      <c r="CF237" s="136"/>
      <c r="CG237" s="136"/>
      <c r="CH237" s="135"/>
      <c r="CI237" s="129" t="s">
        <v>701</v>
      </c>
      <c r="CJ237" s="117">
        <v>45009</v>
      </c>
      <c r="CK237" s="117">
        <v>45009</v>
      </c>
      <c r="CL237" s="117"/>
      <c r="CM237" s="117">
        <v>45009</v>
      </c>
      <c r="CN237" s="133">
        <v>100</v>
      </c>
      <c r="CO237" s="117">
        <v>45009</v>
      </c>
      <c r="CP237" s="117"/>
      <c r="CQ237" s="117">
        <v>45038</v>
      </c>
      <c r="CR237" s="117">
        <v>45038</v>
      </c>
      <c r="CS237" s="117"/>
      <c r="CT237" s="117">
        <v>45038</v>
      </c>
      <c r="CU237" s="133">
        <v>100</v>
      </c>
      <c r="CV237" s="117">
        <v>45038</v>
      </c>
      <c r="CW237" s="117"/>
      <c r="CX237" s="147"/>
      <c r="CY237" s="149"/>
      <c r="CZ237" s="117">
        <v>45009</v>
      </c>
      <c r="DA237" s="117">
        <v>45009</v>
      </c>
      <c r="DB237" s="117"/>
      <c r="DC237" s="117">
        <v>45009</v>
      </c>
      <c r="DD237" s="133">
        <v>100</v>
      </c>
      <c r="DE237" s="117">
        <v>45009</v>
      </c>
      <c r="DF237" s="138"/>
      <c r="DG237" s="138">
        <v>45019</v>
      </c>
      <c r="DH237" s="139" t="s">
        <v>4413</v>
      </c>
      <c r="DI237" s="117">
        <v>45035</v>
      </c>
      <c r="DJ237" s="117">
        <v>45035</v>
      </c>
      <c r="DK237" s="117">
        <v>45035</v>
      </c>
      <c r="DL237" s="117">
        <v>45035</v>
      </c>
      <c r="DM237" s="117"/>
      <c r="DN237" s="117"/>
      <c r="DO237" s="117"/>
      <c r="DP237" s="117"/>
      <c r="DQ237" s="140"/>
      <c r="DR237" s="117"/>
      <c r="DS237" s="117"/>
      <c r="DT237" s="117"/>
      <c r="DU237" s="117"/>
      <c r="DV237" s="117"/>
      <c r="DW237" s="117"/>
      <c r="DX237" s="133"/>
      <c r="DY237" s="117"/>
      <c r="DZ237" s="117"/>
      <c r="EA237" s="117">
        <v>45043</v>
      </c>
      <c r="EB237" s="117">
        <v>45043</v>
      </c>
      <c r="EC237" s="117"/>
      <c r="ED237" s="117">
        <v>45043</v>
      </c>
      <c r="EE237" s="116">
        <v>100</v>
      </c>
      <c r="EF237" s="117">
        <v>45043</v>
      </c>
      <c r="EG237" s="117" t="s">
        <v>4465</v>
      </c>
      <c r="EH237" s="222">
        <v>45052</v>
      </c>
      <c r="EI237" s="222">
        <v>45052</v>
      </c>
      <c r="EJ237" s="222">
        <v>45052</v>
      </c>
      <c r="EK237" s="222">
        <v>45053</v>
      </c>
      <c r="EL237" s="116">
        <v>60</v>
      </c>
      <c r="EM237" s="117"/>
      <c r="EN237" s="122" t="s">
        <v>4551</v>
      </c>
      <c r="EO237" s="141"/>
      <c r="EP237" s="141"/>
      <c r="EQ237" s="141"/>
      <c r="ER237" s="141"/>
      <c r="ES237" s="141"/>
      <c r="ET237" s="141"/>
      <c r="EU237" s="141"/>
      <c r="EV237" s="117"/>
      <c r="EW237" s="117"/>
      <c r="EX237" s="117"/>
      <c r="EY237" s="117"/>
      <c r="EZ237" s="117"/>
      <c r="FA237" s="117"/>
      <c r="FB237" s="117"/>
      <c r="FC237" s="117"/>
      <c r="FD237" s="117"/>
      <c r="FE237" s="117"/>
      <c r="FF237" s="117"/>
      <c r="FG237" s="133"/>
      <c r="FH237" s="133"/>
      <c r="FI237" s="117"/>
      <c r="FJ237" s="142"/>
      <c r="FK237" s="142"/>
      <c r="FL237" s="143"/>
      <c r="FM237" s="143"/>
      <c r="FN237" s="139"/>
      <c r="FO237" s="142"/>
      <c r="FP237" s="142"/>
      <c r="FQ237" s="143"/>
      <c r="FR237" s="143"/>
      <c r="FS237" s="139"/>
    </row>
    <row r="238" spans="1:175" ht="20.100000000000001" customHeight="1" x14ac:dyDescent="0.5">
      <c r="A238" s="109">
        <v>237</v>
      </c>
      <c r="B238" s="109" t="s">
        <v>674</v>
      </c>
      <c r="C238" s="109">
        <v>237</v>
      </c>
      <c r="D238" s="110" t="s">
        <v>675</v>
      </c>
      <c r="E238" s="110" t="s">
        <v>676</v>
      </c>
      <c r="F238" s="110" t="s">
        <v>1302</v>
      </c>
      <c r="G238" s="111" t="s">
        <v>304</v>
      </c>
      <c r="H238" s="110" t="s">
        <v>1203</v>
      </c>
      <c r="I238" s="110" t="s">
        <v>2866</v>
      </c>
      <c r="J238" s="110"/>
      <c r="K238" s="111" t="s">
        <v>2867</v>
      </c>
      <c r="L238" s="111" t="s">
        <v>2828</v>
      </c>
      <c r="M238" s="111"/>
      <c r="N238" s="111" t="s">
        <v>1306</v>
      </c>
      <c r="O238" s="111" t="s">
        <v>2868</v>
      </c>
      <c r="P238" s="113">
        <v>13.988728967625701</v>
      </c>
      <c r="Q238" s="113">
        <v>102.00589460949899</v>
      </c>
      <c r="R238" s="114" t="s">
        <v>2869</v>
      </c>
      <c r="S238" s="114" t="s">
        <v>2870</v>
      </c>
      <c r="T238" s="115" t="s">
        <v>2871</v>
      </c>
      <c r="U238" s="115" t="s">
        <v>2872</v>
      </c>
      <c r="V238" s="115"/>
      <c r="W238" s="115" t="s">
        <v>2873</v>
      </c>
      <c r="X238" s="115"/>
      <c r="Y238" s="115"/>
      <c r="Z238" s="181"/>
      <c r="AA238" s="181"/>
      <c r="AB238" s="115"/>
      <c r="AC238" s="115"/>
      <c r="AD238" s="312" t="s">
        <v>1775</v>
      </c>
      <c r="AE238" s="166" t="s">
        <v>1776</v>
      </c>
      <c r="AF238" s="117">
        <v>44980</v>
      </c>
      <c r="AG238" s="132">
        <v>44980</v>
      </c>
      <c r="AH238" s="118" t="s">
        <v>691</v>
      </c>
      <c r="AI238" s="118" t="s">
        <v>692</v>
      </c>
      <c r="AJ238" s="145">
        <v>6</v>
      </c>
      <c r="AK238" s="146">
        <v>7</v>
      </c>
      <c r="AL238" s="146">
        <v>2.8</v>
      </c>
      <c r="AM238" s="146">
        <v>42</v>
      </c>
      <c r="AN238" s="147">
        <v>1</v>
      </c>
      <c r="AO238" s="147">
        <v>2</v>
      </c>
      <c r="AP238" s="116" t="s">
        <v>2874</v>
      </c>
      <c r="AQ238" s="147" t="s">
        <v>1368</v>
      </c>
      <c r="AR238" s="147">
        <v>3</v>
      </c>
      <c r="AS238" s="149"/>
      <c r="AT238" s="122">
        <v>44981</v>
      </c>
      <c r="AU238" s="142"/>
      <c r="AV238" s="149" t="s">
        <v>696</v>
      </c>
      <c r="AW238" s="150" t="s">
        <v>753</v>
      </c>
      <c r="AX238" s="149"/>
      <c r="AY238" s="149"/>
      <c r="AZ238" s="149"/>
      <c r="BA238" s="149"/>
      <c r="BB238" s="149"/>
      <c r="BC238" s="149"/>
      <c r="BD238" s="150"/>
      <c r="BE238" s="150"/>
      <c r="BF238" s="150"/>
      <c r="BG238" s="163" t="s">
        <v>614</v>
      </c>
      <c r="BH238" s="151" t="s">
        <v>1964</v>
      </c>
      <c r="BI238" s="151" t="s">
        <v>701</v>
      </c>
      <c r="BJ238" s="152"/>
      <c r="BK238" s="152"/>
      <c r="BL238" s="153"/>
      <c r="BM238" s="154"/>
      <c r="BN238" s="111" t="s">
        <v>2868</v>
      </c>
      <c r="BO238" s="226" t="s">
        <v>2868</v>
      </c>
      <c r="BP238" s="130"/>
      <c r="BQ238" s="116" t="s">
        <v>704</v>
      </c>
      <c r="BR238" s="116" t="s">
        <v>705</v>
      </c>
      <c r="BS238" s="132">
        <v>44980</v>
      </c>
      <c r="BT238" s="133">
        <v>100</v>
      </c>
      <c r="BU238" s="132">
        <v>44980</v>
      </c>
      <c r="BV238" s="132" t="s">
        <v>614</v>
      </c>
      <c r="BW238" s="132" t="s">
        <v>1155</v>
      </c>
      <c r="BX238" s="134"/>
      <c r="BY238" s="134"/>
      <c r="BZ238" s="134"/>
      <c r="CA238" s="132"/>
      <c r="CB238" s="171"/>
      <c r="CC238" s="172"/>
      <c r="CD238" s="172"/>
      <c r="CE238" s="173"/>
      <c r="CF238" s="173"/>
      <c r="CG238" s="173"/>
      <c r="CH238" s="171" t="s">
        <v>2875</v>
      </c>
      <c r="CI238" s="129" t="s">
        <v>701</v>
      </c>
      <c r="CJ238" s="117">
        <v>45001</v>
      </c>
      <c r="CK238" s="117">
        <v>45001</v>
      </c>
      <c r="CL238" s="132"/>
      <c r="CM238" s="117">
        <v>45001</v>
      </c>
      <c r="CN238" s="133">
        <v>100</v>
      </c>
      <c r="CO238" s="117">
        <v>45001</v>
      </c>
      <c r="CP238" s="117"/>
      <c r="CQ238" s="117">
        <v>45016</v>
      </c>
      <c r="CR238" s="117">
        <v>45016</v>
      </c>
      <c r="CS238" s="117"/>
      <c r="CT238" s="117">
        <v>45016</v>
      </c>
      <c r="CU238" s="133">
        <v>100</v>
      </c>
      <c r="CV238" s="117">
        <v>45016</v>
      </c>
      <c r="CW238" s="117" t="s">
        <v>727</v>
      </c>
      <c r="CX238" s="147"/>
      <c r="CY238" s="149"/>
      <c r="CZ238" s="117">
        <v>45001</v>
      </c>
      <c r="DA238" s="117">
        <v>45001</v>
      </c>
      <c r="DB238" s="117"/>
      <c r="DC238" s="117">
        <v>45001</v>
      </c>
      <c r="DD238" s="133">
        <v>100</v>
      </c>
      <c r="DE238" s="117">
        <v>45001</v>
      </c>
      <c r="DF238" s="138"/>
      <c r="DG238" s="138">
        <v>45007</v>
      </c>
      <c r="DH238" s="139" t="s">
        <v>4446</v>
      </c>
      <c r="DI238" s="117">
        <v>45021</v>
      </c>
      <c r="DJ238" s="117">
        <v>45021</v>
      </c>
      <c r="DK238" s="117">
        <v>45021</v>
      </c>
      <c r="DL238" s="117">
        <v>45021</v>
      </c>
      <c r="DM238" s="117"/>
      <c r="DN238" s="117"/>
      <c r="DO238" s="117"/>
      <c r="DP238" s="117"/>
      <c r="DQ238" s="140"/>
      <c r="DR238" s="117"/>
      <c r="DS238" s="117"/>
      <c r="DT238" s="117"/>
      <c r="DU238" s="117"/>
      <c r="DV238" s="117"/>
      <c r="DW238" s="117"/>
      <c r="DX238" s="133"/>
      <c r="DY238" s="117">
        <v>45017</v>
      </c>
      <c r="DZ238" s="117"/>
      <c r="EA238" s="117">
        <v>45043</v>
      </c>
      <c r="EB238" s="117">
        <v>45043</v>
      </c>
      <c r="EC238" s="117"/>
      <c r="ED238" s="117">
        <v>45043</v>
      </c>
      <c r="EE238" s="116">
        <v>100</v>
      </c>
      <c r="EF238" s="117">
        <v>45043</v>
      </c>
      <c r="EG238" s="117" t="s">
        <v>4552</v>
      </c>
      <c r="EH238" s="117">
        <v>45049</v>
      </c>
      <c r="EI238" s="117">
        <v>45049</v>
      </c>
      <c r="EJ238" s="117">
        <v>45049</v>
      </c>
      <c r="EK238" s="117">
        <v>45050</v>
      </c>
      <c r="EL238" s="116">
        <v>60</v>
      </c>
      <c r="EM238" s="117"/>
      <c r="EN238" s="122" t="s">
        <v>4553</v>
      </c>
      <c r="EO238" s="141"/>
      <c r="EP238" s="141"/>
      <c r="EQ238" s="141"/>
      <c r="ER238" s="141"/>
      <c r="ES238" s="141"/>
      <c r="ET238" s="141"/>
      <c r="EU238" s="141"/>
      <c r="EV238" s="117"/>
      <c r="EW238" s="117"/>
      <c r="EX238" s="117"/>
      <c r="EY238" s="117"/>
      <c r="EZ238" s="117"/>
      <c r="FA238" s="117"/>
      <c r="FB238" s="117"/>
      <c r="FC238" s="117"/>
      <c r="FD238" s="117"/>
      <c r="FE238" s="117"/>
      <c r="FF238" s="117"/>
      <c r="FG238" s="133"/>
      <c r="FH238" s="133"/>
      <c r="FI238" s="117"/>
      <c r="FJ238" s="142"/>
      <c r="FK238" s="142"/>
      <c r="FL238" s="143">
        <v>243347</v>
      </c>
      <c r="FM238" s="143">
        <v>243347</v>
      </c>
      <c r="FN238" s="139" t="s">
        <v>708</v>
      </c>
      <c r="FO238" s="142"/>
      <c r="FP238" s="142"/>
      <c r="FQ238" s="143">
        <v>243347</v>
      </c>
      <c r="FR238" s="143">
        <v>243347</v>
      </c>
      <c r="FS238" s="139" t="s">
        <v>708</v>
      </c>
    </row>
    <row r="239" spans="1:175" ht="20.100000000000001" customHeight="1" x14ac:dyDescent="0.5">
      <c r="A239" s="109">
        <v>238</v>
      </c>
      <c r="B239" s="109" t="s">
        <v>674</v>
      </c>
      <c r="C239" s="109">
        <v>238</v>
      </c>
      <c r="D239" s="110" t="s">
        <v>675</v>
      </c>
      <c r="E239" s="110" t="s">
        <v>676</v>
      </c>
      <c r="F239" s="110" t="s">
        <v>1302</v>
      </c>
      <c r="G239" s="111" t="s">
        <v>304</v>
      </c>
      <c r="H239" s="110" t="s">
        <v>2876</v>
      </c>
      <c r="I239" s="110" t="s">
        <v>2877</v>
      </c>
      <c r="J239" s="110"/>
      <c r="K239" s="111" t="s">
        <v>2878</v>
      </c>
      <c r="L239" s="111" t="s">
        <v>2828</v>
      </c>
      <c r="M239" s="111"/>
      <c r="N239" s="111" t="s">
        <v>1306</v>
      </c>
      <c r="O239" s="111" t="s">
        <v>2880</v>
      </c>
      <c r="P239" s="113">
        <v>13.967673400317899</v>
      </c>
      <c r="Q239" s="113">
        <v>102.027985563611</v>
      </c>
      <c r="R239" s="114" t="s">
        <v>2881</v>
      </c>
      <c r="S239" s="114" t="s">
        <v>2882</v>
      </c>
      <c r="T239" s="115" t="s">
        <v>2883</v>
      </c>
      <c r="U239" s="115" t="s">
        <v>2884</v>
      </c>
      <c r="V239" s="115"/>
      <c r="W239" s="115" t="s">
        <v>2885</v>
      </c>
      <c r="X239" s="115"/>
      <c r="Y239" s="115"/>
      <c r="Z239" s="181"/>
      <c r="AA239" s="181"/>
      <c r="AB239" s="115"/>
      <c r="AC239" s="115"/>
      <c r="AD239" s="312" t="s">
        <v>1775</v>
      </c>
      <c r="AE239" s="166" t="s">
        <v>1776</v>
      </c>
      <c r="AF239" s="117">
        <v>44980</v>
      </c>
      <c r="AG239" s="132">
        <v>44980</v>
      </c>
      <c r="AH239" s="118" t="s">
        <v>691</v>
      </c>
      <c r="AI239" s="118" t="s">
        <v>692</v>
      </c>
      <c r="AJ239" s="145">
        <v>6</v>
      </c>
      <c r="AK239" s="146">
        <v>9</v>
      </c>
      <c r="AL239" s="146">
        <v>4.5</v>
      </c>
      <c r="AM239" s="146">
        <v>54</v>
      </c>
      <c r="AN239" s="147">
        <v>1</v>
      </c>
      <c r="AO239" s="147">
        <v>1</v>
      </c>
      <c r="AP239" s="116" t="s">
        <v>777</v>
      </c>
      <c r="AQ239" s="147" t="s">
        <v>2886</v>
      </c>
      <c r="AR239" s="147">
        <v>3</v>
      </c>
      <c r="AS239" s="149"/>
      <c r="AT239" s="122">
        <v>44981</v>
      </c>
      <c r="AU239" s="142"/>
      <c r="AV239" s="149" t="s">
        <v>696</v>
      </c>
      <c r="AW239" s="150" t="s">
        <v>849</v>
      </c>
      <c r="AX239" s="147" t="s">
        <v>1057</v>
      </c>
      <c r="AY239" s="147" t="s">
        <v>2887</v>
      </c>
      <c r="AZ239" s="149"/>
      <c r="BA239" s="149"/>
      <c r="BB239" s="147" t="s">
        <v>697</v>
      </c>
      <c r="BC239" s="149"/>
      <c r="BD239" s="150"/>
      <c r="BE239" s="150"/>
      <c r="BF239" s="150"/>
      <c r="BG239" s="151" t="s">
        <v>699</v>
      </c>
      <c r="BH239" s="163" t="s">
        <v>1964</v>
      </c>
      <c r="BI239" s="151" t="s">
        <v>701</v>
      </c>
      <c r="BJ239" s="152"/>
      <c r="BK239" s="152"/>
      <c r="BL239" s="153"/>
      <c r="BM239" s="154"/>
      <c r="BN239" s="111" t="s">
        <v>2880</v>
      </c>
      <c r="BO239" s="131" t="s">
        <v>2879</v>
      </c>
      <c r="BP239" s="131" t="s">
        <v>703</v>
      </c>
      <c r="BQ239" s="116" t="s">
        <v>704</v>
      </c>
      <c r="BR239" s="116" t="s">
        <v>705</v>
      </c>
      <c r="BS239" s="132">
        <v>44980</v>
      </c>
      <c r="BT239" s="133">
        <v>100</v>
      </c>
      <c r="BU239" s="132">
        <v>44980</v>
      </c>
      <c r="BV239" s="132"/>
      <c r="BW239" s="132"/>
      <c r="BX239" s="134"/>
      <c r="BY239" s="134"/>
      <c r="BZ239" s="134"/>
      <c r="CA239" s="132"/>
      <c r="CB239" s="135"/>
      <c r="CC239" s="132"/>
      <c r="CD239" s="132"/>
      <c r="CE239" s="136"/>
      <c r="CF239" s="136"/>
      <c r="CG239" s="136"/>
      <c r="CH239" s="135"/>
      <c r="CI239" s="129" t="s">
        <v>701</v>
      </c>
      <c r="CJ239" s="117">
        <v>45009</v>
      </c>
      <c r="CK239" s="117">
        <v>45009</v>
      </c>
      <c r="CL239" s="117"/>
      <c r="CM239" s="117">
        <v>45009</v>
      </c>
      <c r="CN239" s="133">
        <v>100</v>
      </c>
      <c r="CO239" s="117">
        <v>45009</v>
      </c>
      <c r="CP239" s="117"/>
      <c r="CQ239" s="117">
        <v>45036</v>
      </c>
      <c r="CR239" s="117">
        <v>45036</v>
      </c>
      <c r="CS239" s="117"/>
      <c r="CT239" s="117">
        <v>45036</v>
      </c>
      <c r="CU239" s="133">
        <v>100</v>
      </c>
      <c r="CV239" s="117">
        <v>45036</v>
      </c>
      <c r="CW239" s="117"/>
      <c r="CX239" s="147" t="s">
        <v>1057</v>
      </c>
      <c r="CY239" s="149" t="s">
        <v>2887</v>
      </c>
      <c r="CZ239" s="117">
        <v>45009</v>
      </c>
      <c r="DA239" s="117">
        <v>45009</v>
      </c>
      <c r="DB239" s="117"/>
      <c r="DC239" s="117">
        <v>45009</v>
      </c>
      <c r="DD239" s="133">
        <v>100</v>
      </c>
      <c r="DE239" s="117">
        <v>45009</v>
      </c>
      <c r="DF239" s="138"/>
      <c r="DG239" s="138">
        <v>45019</v>
      </c>
      <c r="DH239" s="139" t="s">
        <v>4413</v>
      </c>
      <c r="DI239" s="117">
        <v>45035</v>
      </c>
      <c r="DJ239" s="117">
        <v>45035</v>
      </c>
      <c r="DK239" s="117">
        <v>45035</v>
      </c>
      <c r="DL239" s="117">
        <v>45035</v>
      </c>
      <c r="DM239" s="117"/>
      <c r="DN239" s="117"/>
      <c r="DO239" s="117"/>
      <c r="DP239" s="117"/>
      <c r="DQ239" s="140"/>
      <c r="DR239" s="117"/>
      <c r="DS239" s="117"/>
      <c r="DT239" s="117"/>
      <c r="DU239" s="117"/>
      <c r="DV239" s="117"/>
      <c r="DW239" s="117"/>
      <c r="DX239" s="133"/>
      <c r="DY239" s="117"/>
      <c r="DZ239" s="117"/>
      <c r="EA239" s="117">
        <v>45043</v>
      </c>
      <c r="EB239" s="117">
        <v>45043</v>
      </c>
      <c r="EC239" s="117"/>
      <c r="ED239" s="117">
        <v>45043</v>
      </c>
      <c r="EE239" s="116">
        <v>100</v>
      </c>
      <c r="EF239" s="117">
        <v>45043</v>
      </c>
      <c r="EG239" s="117" t="s">
        <v>4552</v>
      </c>
      <c r="EH239" s="117">
        <v>45050</v>
      </c>
      <c r="EI239" s="117">
        <v>45050</v>
      </c>
      <c r="EJ239" s="117">
        <v>45050</v>
      </c>
      <c r="EK239" s="117">
        <v>45051</v>
      </c>
      <c r="EL239" s="116">
        <v>60</v>
      </c>
      <c r="EM239" s="117"/>
      <c r="EN239" s="122" t="s">
        <v>4550</v>
      </c>
      <c r="EO239" s="141"/>
      <c r="EP239" s="141"/>
      <c r="EQ239" s="141"/>
      <c r="ER239" s="141"/>
      <c r="ES239" s="141"/>
      <c r="ET239" s="141"/>
      <c r="EU239" s="141"/>
      <c r="EV239" s="117"/>
      <c r="EW239" s="117"/>
      <c r="EX239" s="117"/>
      <c r="EY239" s="117"/>
      <c r="EZ239" s="117"/>
      <c r="FA239" s="117"/>
      <c r="FB239" s="117"/>
      <c r="FC239" s="117"/>
      <c r="FD239" s="117"/>
      <c r="FE239" s="117"/>
      <c r="FF239" s="117"/>
      <c r="FG239" s="133"/>
      <c r="FH239" s="133"/>
      <c r="FI239" s="117"/>
      <c r="FJ239" s="142"/>
      <c r="FK239" s="142"/>
      <c r="FL239" s="143">
        <v>243346</v>
      </c>
      <c r="FM239" s="143">
        <v>243346</v>
      </c>
      <c r="FN239" s="139" t="s">
        <v>708</v>
      </c>
      <c r="FO239" s="142"/>
      <c r="FP239" s="142"/>
      <c r="FQ239" s="143">
        <v>243346</v>
      </c>
      <c r="FR239" s="143">
        <v>243346</v>
      </c>
      <c r="FS239" s="157" t="s">
        <v>729</v>
      </c>
    </row>
    <row r="240" spans="1:175" ht="20.100000000000001" customHeight="1" x14ac:dyDescent="0.5">
      <c r="A240" s="109">
        <v>239</v>
      </c>
      <c r="B240" s="109" t="s">
        <v>674</v>
      </c>
      <c r="C240" s="109">
        <v>239</v>
      </c>
      <c r="D240" s="110" t="s">
        <v>675</v>
      </c>
      <c r="E240" s="110" t="s">
        <v>676</v>
      </c>
      <c r="F240" s="110" t="s">
        <v>1302</v>
      </c>
      <c r="G240" s="111" t="s">
        <v>304</v>
      </c>
      <c r="H240" s="110" t="s">
        <v>2888</v>
      </c>
      <c r="I240" s="110" t="s">
        <v>2888</v>
      </c>
      <c r="J240" s="110"/>
      <c r="K240" s="111" t="s">
        <v>2889</v>
      </c>
      <c r="L240" s="111" t="s">
        <v>2848</v>
      </c>
      <c r="M240" s="111"/>
      <c r="N240" s="111" t="s">
        <v>1306</v>
      </c>
      <c r="O240" s="111" t="s">
        <v>2890</v>
      </c>
      <c r="P240" s="113">
        <v>13.5217725214855</v>
      </c>
      <c r="Q240" s="113">
        <v>102.171466851817</v>
      </c>
      <c r="R240" s="114" t="s">
        <v>2891</v>
      </c>
      <c r="S240" s="114" t="s">
        <v>2892</v>
      </c>
      <c r="T240" s="115" t="s">
        <v>2893</v>
      </c>
      <c r="U240" s="115" t="s">
        <v>2894</v>
      </c>
      <c r="V240" s="115"/>
      <c r="W240" s="115" t="s">
        <v>2895</v>
      </c>
      <c r="X240" s="115"/>
      <c r="Y240" s="115"/>
      <c r="Z240" s="181"/>
      <c r="AA240" s="181"/>
      <c r="AB240" s="115"/>
      <c r="AC240" s="115"/>
      <c r="AD240" s="312" t="s">
        <v>1775</v>
      </c>
      <c r="AE240" s="166" t="s">
        <v>1776</v>
      </c>
      <c r="AF240" s="117" t="s">
        <v>690</v>
      </c>
      <c r="AG240" s="132">
        <v>44979</v>
      </c>
      <c r="AH240" s="118" t="s">
        <v>691</v>
      </c>
      <c r="AI240" s="118" t="s">
        <v>692</v>
      </c>
      <c r="AJ240" s="145">
        <v>8</v>
      </c>
      <c r="AK240" s="146">
        <v>8</v>
      </c>
      <c r="AL240" s="146">
        <v>3.9</v>
      </c>
      <c r="AM240" s="146">
        <v>64</v>
      </c>
      <c r="AN240" s="147">
        <v>1</v>
      </c>
      <c r="AO240" s="147"/>
      <c r="AP240" s="116" t="s">
        <v>1749</v>
      </c>
      <c r="AQ240" s="147" t="s">
        <v>1368</v>
      </c>
      <c r="AR240" s="147">
        <v>3</v>
      </c>
      <c r="AS240" s="149"/>
      <c r="AT240" s="122">
        <v>44980</v>
      </c>
      <c r="AU240" s="142"/>
      <c r="AV240" s="149" t="s">
        <v>696</v>
      </c>
      <c r="AW240" s="150" t="s">
        <v>975</v>
      </c>
      <c r="AX240" s="149"/>
      <c r="AY240" s="149"/>
      <c r="AZ240" s="149"/>
      <c r="BA240" s="149"/>
      <c r="BB240" s="149"/>
      <c r="BC240" s="149"/>
      <c r="BD240" s="150" t="s">
        <v>698</v>
      </c>
      <c r="BE240" s="150"/>
      <c r="BF240" s="150"/>
      <c r="BG240" s="151" t="s">
        <v>699</v>
      </c>
      <c r="BH240" s="151" t="s">
        <v>1964</v>
      </c>
      <c r="BI240" s="151" t="s">
        <v>701</v>
      </c>
      <c r="BJ240" s="152"/>
      <c r="BK240" s="152"/>
      <c r="BL240" s="153"/>
      <c r="BM240" s="154"/>
      <c r="BN240" s="111" t="s">
        <v>2890</v>
      </c>
      <c r="BO240" s="226" t="s">
        <v>2890</v>
      </c>
      <c r="BP240" s="130"/>
      <c r="BQ240" s="116" t="s">
        <v>704</v>
      </c>
      <c r="BR240" s="116" t="s">
        <v>705</v>
      </c>
      <c r="BS240" s="132">
        <v>44979</v>
      </c>
      <c r="BT240" s="133">
        <v>100</v>
      </c>
      <c r="BU240" s="132">
        <v>44979</v>
      </c>
      <c r="BV240" s="132"/>
      <c r="BW240" s="132"/>
      <c r="BX240" s="134"/>
      <c r="BY240" s="134"/>
      <c r="BZ240" s="134"/>
      <c r="CA240" s="132"/>
      <c r="CB240" s="135"/>
      <c r="CC240" s="132"/>
      <c r="CD240" s="132"/>
      <c r="CE240" s="136"/>
      <c r="CF240" s="136"/>
      <c r="CG240" s="136"/>
      <c r="CH240" s="135"/>
      <c r="CI240" s="129" t="s">
        <v>701</v>
      </c>
      <c r="CJ240" s="132">
        <v>45000</v>
      </c>
      <c r="CK240" s="132">
        <v>45000</v>
      </c>
      <c r="CL240" s="132"/>
      <c r="CM240" s="132">
        <v>45000</v>
      </c>
      <c r="CN240" s="133">
        <v>100</v>
      </c>
      <c r="CO240" s="132">
        <v>45000</v>
      </c>
      <c r="CP240" s="117"/>
      <c r="CQ240" s="132">
        <v>45019</v>
      </c>
      <c r="CR240" s="132">
        <v>45019</v>
      </c>
      <c r="CS240" s="117"/>
      <c r="CT240" s="132">
        <v>45019</v>
      </c>
      <c r="CU240" s="133">
        <v>100</v>
      </c>
      <c r="CV240" s="132">
        <v>45019</v>
      </c>
      <c r="CW240" s="117"/>
      <c r="CX240" s="147"/>
      <c r="CY240" s="149"/>
      <c r="CZ240" s="117">
        <v>45002</v>
      </c>
      <c r="DA240" s="117">
        <v>45002</v>
      </c>
      <c r="DB240" s="117"/>
      <c r="DC240" s="117">
        <v>45002</v>
      </c>
      <c r="DD240" s="133">
        <v>100</v>
      </c>
      <c r="DE240" s="117">
        <v>45003</v>
      </c>
      <c r="DF240" s="138"/>
      <c r="DG240" s="138">
        <v>45012</v>
      </c>
      <c r="DH240" s="139" t="s">
        <v>4383</v>
      </c>
      <c r="DI240" s="117">
        <v>45040</v>
      </c>
      <c r="DJ240" s="117">
        <v>45040</v>
      </c>
      <c r="DK240" s="117">
        <v>45040</v>
      </c>
      <c r="DL240" s="117">
        <v>45040</v>
      </c>
      <c r="DM240" s="117"/>
      <c r="DN240" s="117"/>
      <c r="DO240" s="117"/>
      <c r="DP240" s="117"/>
      <c r="DQ240" s="140"/>
      <c r="DR240" s="117"/>
      <c r="DS240" s="117"/>
      <c r="DT240" s="117"/>
      <c r="DU240" s="117"/>
      <c r="DV240" s="117"/>
      <c r="DW240" s="117"/>
      <c r="DX240" s="133"/>
      <c r="DY240" s="117"/>
      <c r="DZ240" s="117"/>
      <c r="EA240" s="117">
        <v>45043</v>
      </c>
      <c r="EB240" s="117">
        <v>45043</v>
      </c>
      <c r="EC240" s="117"/>
      <c r="ED240" s="117">
        <v>45043</v>
      </c>
      <c r="EE240" s="116">
        <v>100</v>
      </c>
      <c r="EF240" s="117">
        <v>45043</v>
      </c>
      <c r="EG240" s="117" t="s">
        <v>4548</v>
      </c>
      <c r="EH240" s="117">
        <v>45051</v>
      </c>
      <c r="EI240" s="117">
        <v>45051</v>
      </c>
      <c r="EJ240" s="117">
        <v>45051</v>
      </c>
      <c r="EK240" s="117">
        <v>45052</v>
      </c>
      <c r="EL240" s="116">
        <v>60</v>
      </c>
      <c r="EM240" s="117"/>
      <c r="EN240" s="122" t="s">
        <v>4449</v>
      </c>
      <c r="EO240" s="141"/>
      <c r="EP240" s="141"/>
      <c r="EQ240" s="141"/>
      <c r="ER240" s="141"/>
      <c r="ES240" s="141"/>
      <c r="ET240" s="141"/>
      <c r="EU240" s="141"/>
      <c r="EV240" s="117"/>
      <c r="EW240" s="117"/>
      <c r="EX240" s="117"/>
      <c r="EY240" s="117"/>
      <c r="EZ240" s="117"/>
      <c r="FA240" s="117"/>
      <c r="FB240" s="117"/>
      <c r="FC240" s="117"/>
      <c r="FD240" s="117"/>
      <c r="FE240" s="117"/>
      <c r="FF240" s="117"/>
      <c r="FG240" s="133"/>
      <c r="FH240" s="133"/>
      <c r="FI240" s="117"/>
      <c r="FJ240" s="142"/>
      <c r="FK240" s="142"/>
      <c r="FL240" s="143"/>
      <c r="FM240" s="143"/>
      <c r="FN240" s="139"/>
      <c r="FO240" s="142"/>
      <c r="FP240" s="142"/>
      <c r="FQ240" s="143"/>
      <c r="FR240" s="143"/>
      <c r="FS240" s="139"/>
    </row>
    <row r="241" spans="1:175" ht="20.100000000000001" customHeight="1" x14ac:dyDescent="0.5">
      <c r="A241" s="109">
        <v>240</v>
      </c>
      <c r="B241" s="109" t="s">
        <v>674</v>
      </c>
      <c r="C241" s="109">
        <v>240</v>
      </c>
      <c r="D241" s="110" t="s">
        <v>675</v>
      </c>
      <c r="E241" s="110" t="s">
        <v>676</v>
      </c>
      <c r="F241" s="110" t="s">
        <v>1302</v>
      </c>
      <c r="G241" s="111" t="s">
        <v>304</v>
      </c>
      <c r="H241" s="110" t="s">
        <v>2896</v>
      </c>
      <c r="I241" s="110" t="s">
        <v>2896</v>
      </c>
      <c r="J241" s="110"/>
      <c r="K241" s="111" t="s">
        <v>2897</v>
      </c>
      <c r="L241" s="111" t="s">
        <v>2828</v>
      </c>
      <c r="M241" s="111" t="s">
        <v>912</v>
      </c>
      <c r="N241" s="111" t="s">
        <v>1306</v>
      </c>
      <c r="O241" s="111" t="s">
        <v>2898</v>
      </c>
      <c r="P241" s="113">
        <v>13.356084450905</v>
      </c>
      <c r="Q241" s="113">
        <v>102.188007495995</v>
      </c>
      <c r="R241" s="114" t="s">
        <v>2899</v>
      </c>
      <c r="S241" s="114" t="s">
        <v>2900</v>
      </c>
      <c r="T241" s="115" t="s">
        <v>2901</v>
      </c>
      <c r="U241" s="115" t="s">
        <v>2902</v>
      </c>
      <c r="V241" s="115"/>
      <c r="W241" s="115" t="s">
        <v>2903</v>
      </c>
      <c r="X241" s="115"/>
      <c r="Y241" s="115"/>
      <c r="Z241" s="181"/>
      <c r="AA241" s="181"/>
      <c r="AB241" s="115"/>
      <c r="AC241" s="115"/>
      <c r="AD241" s="312" t="s">
        <v>1775</v>
      </c>
      <c r="AE241" s="166" t="s">
        <v>1776</v>
      </c>
      <c r="AF241" s="117">
        <v>44980</v>
      </c>
      <c r="AG241" s="132">
        <v>44979</v>
      </c>
      <c r="AH241" s="118" t="s">
        <v>691</v>
      </c>
      <c r="AI241" s="118" t="s">
        <v>692</v>
      </c>
      <c r="AJ241" s="145">
        <v>9</v>
      </c>
      <c r="AK241" s="146">
        <v>12</v>
      </c>
      <c r="AL241" s="146">
        <v>3.9</v>
      </c>
      <c r="AM241" s="146">
        <v>108</v>
      </c>
      <c r="AN241" s="147">
        <v>1</v>
      </c>
      <c r="AO241" s="147"/>
      <c r="AP241" s="116" t="s">
        <v>2904</v>
      </c>
      <c r="AQ241" s="147" t="s">
        <v>1368</v>
      </c>
      <c r="AR241" s="147">
        <v>3</v>
      </c>
      <c r="AS241" s="149"/>
      <c r="AT241" s="122">
        <v>44980</v>
      </c>
      <c r="AU241" s="294" t="s">
        <v>2905</v>
      </c>
      <c r="AV241" s="149" t="s">
        <v>696</v>
      </c>
      <c r="AW241" s="150"/>
      <c r="AX241" s="149"/>
      <c r="AY241" s="149"/>
      <c r="AZ241" s="149"/>
      <c r="BA241" s="147" t="s">
        <v>697</v>
      </c>
      <c r="BB241" s="149"/>
      <c r="BC241" s="149"/>
      <c r="BD241" s="150" t="s">
        <v>698</v>
      </c>
      <c r="BE241" s="150"/>
      <c r="BF241" s="150"/>
      <c r="BG241" s="151" t="s">
        <v>699</v>
      </c>
      <c r="BH241" s="151" t="s">
        <v>1964</v>
      </c>
      <c r="BI241" s="151" t="s">
        <v>701</v>
      </c>
      <c r="BJ241" s="152"/>
      <c r="BK241" s="152"/>
      <c r="BL241" s="153"/>
      <c r="BM241" s="154"/>
      <c r="BN241" s="111" t="s">
        <v>2898</v>
      </c>
      <c r="BO241" s="226" t="s">
        <v>2898</v>
      </c>
      <c r="BP241" s="130"/>
      <c r="BQ241" s="116" t="s">
        <v>704</v>
      </c>
      <c r="BR241" s="116" t="s">
        <v>705</v>
      </c>
      <c r="BS241" s="132">
        <v>44985</v>
      </c>
      <c r="BT241" s="133">
        <v>100</v>
      </c>
      <c r="BU241" s="132">
        <v>44979</v>
      </c>
      <c r="BV241" s="132"/>
      <c r="BW241" s="132"/>
      <c r="BX241" s="134"/>
      <c r="BY241" s="134"/>
      <c r="BZ241" s="134"/>
      <c r="CA241" s="132"/>
      <c r="CB241" s="135"/>
      <c r="CC241" s="132"/>
      <c r="CD241" s="132"/>
      <c r="CE241" s="136"/>
      <c r="CF241" s="136"/>
      <c r="CG241" s="136"/>
      <c r="CH241" s="135"/>
      <c r="CI241" s="129" t="s">
        <v>701</v>
      </c>
      <c r="CJ241" s="117">
        <v>45003</v>
      </c>
      <c r="CK241" s="117">
        <v>45003</v>
      </c>
      <c r="CL241" s="132"/>
      <c r="CM241" s="117">
        <v>45003</v>
      </c>
      <c r="CN241" s="133">
        <v>100</v>
      </c>
      <c r="CO241" s="117">
        <v>45003</v>
      </c>
      <c r="CP241" s="117"/>
      <c r="CQ241" s="117">
        <v>45045</v>
      </c>
      <c r="CR241" s="117">
        <v>45045</v>
      </c>
      <c r="CS241" s="117"/>
      <c r="CT241" s="117">
        <v>45045</v>
      </c>
      <c r="CU241" s="133">
        <v>100</v>
      </c>
      <c r="CV241" s="117">
        <v>45045</v>
      </c>
      <c r="CW241" s="117"/>
      <c r="CX241" s="147"/>
      <c r="CY241" s="149"/>
      <c r="CZ241" s="117">
        <v>45003</v>
      </c>
      <c r="DA241" s="117">
        <v>45003</v>
      </c>
      <c r="DB241" s="117"/>
      <c r="DC241" s="117">
        <v>45003</v>
      </c>
      <c r="DD241" s="133">
        <v>100</v>
      </c>
      <c r="DE241" s="117">
        <v>45003</v>
      </c>
      <c r="DF241" s="138"/>
      <c r="DG241" s="138">
        <v>45019</v>
      </c>
      <c r="DH241" s="139" t="s">
        <v>4413</v>
      </c>
      <c r="DI241" s="117">
        <v>45036</v>
      </c>
      <c r="DJ241" s="117">
        <v>45036</v>
      </c>
      <c r="DK241" s="117">
        <v>45036</v>
      </c>
      <c r="DL241" s="117">
        <v>45036</v>
      </c>
      <c r="DM241" s="117"/>
      <c r="DN241" s="117"/>
      <c r="DO241" s="117"/>
      <c r="DP241" s="117"/>
      <c r="DQ241" s="140"/>
      <c r="DR241" s="117"/>
      <c r="DS241" s="117"/>
      <c r="DT241" s="117"/>
      <c r="DU241" s="117"/>
      <c r="DV241" s="117"/>
      <c r="DW241" s="117"/>
      <c r="DX241" s="133"/>
      <c r="DY241" s="117"/>
      <c r="DZ241" s="117"/>
      <c r="EA241" s="117">
        <v>45043</v>
      </c>
      <c r="EB241" s="117">
        <v>45043</v>
      </c>
      <c r="EC241" s="117"/>
      <c r="ED241" s="117">
        <v>45043</v>
      </c>
      <c r="EE241" s="116">
        <v>100</v>
      </c>
      <c r="EF241" s="117">
        <v>45043</v>
      </c>
      <c r="EG241" s="117" t="s">
        <v>4548</v>
      </c>
      <c r="EH241" s="117"/>
      <c r="EI241" s="117"/>
      <c r="EJ241" s="117"/>
      <c r="EK241" s="117"/>
      <c r="EL241" s="116"/>
      <c r="EM241" s="117"/>
      <c r="EN241" s="122"/>
      <c r="EO241" s="141"/>
      <c r="EP241" s="141"/>
      <c r="EQ241" s="141"/>
      <c r="ER241" s="141"/>
      <c r="ES241" s="141"/>
      <c r="ET241" s="141"/>
      <c r="EU241" s="141"/>
      <c r="EV241" s="117"/>
      <c r="EW241" s="117"/>
      <c r="EX241" s="117"/>
      <c r="EY241" s="117"/>
      <c r="EZ241" s="117"/>
      <c r="FA241" s="117"/>
      <c r="FB241" s="117"/>
      <c r="FC241" s="117"/>
      <c r="FD241" s="117"/>
      <c r="FE241" s="117"/>
      <c r="FF241" s="117"/>
      <c r="FG241" s="133"/>
      <c r="FH241" s="133"/>
      <c r="FI241" s="117"/>
      <c r="FJ241" s="142"/>
      <c r="FK241" s="142"/>
      <c r="FL241" s="143"/>
      <c r="FM241" s="143"/>
      <c r="FN241" s="139"/>
      <c r="FO241" s="142"/>
      <c r="FP241" s="142"/>
      <c r="FQ241" s="143"/>
      <c r="FR241" s="143"/>
      <c r="FS241" s="139"/>
    </row>
    <row r="242" spans="1:175" ht="20.100000000000001" customHeight="1" x14ac:dyDescent="0.5">
      <c r="A242" s="109">
        <v>241</v>
      </c>
      <c r="B242" s="109" t="s">
        <v>674</v>
      </c>
      <c r="C242" s="109">
        <v>241</v>
      </c>
      <c r="D242" s="110" t="s">
        <v>675</v>
      </c>
      <c r="E242" s="110" t="s">
        <v>676</v>
      </c>
      <c r="F242" s="110" t="s">
        <v>1302</v>
      </c>
      <c r="G242" s="111" t="s">
        <v>304</v>
      </c>
      <c r="H242" s="110" t="s">
        <v>2906</v>
      </c>
      <c r="I242" s="110" t="s">
        <v>2906</v>
      </c>
      <c r="J242" s="110"/>
      <c r="K242" s="111" t="s">
        <v>2907</v>
      </c>
      <c r="L242" s="111" t="s">
        <v>2837</v>
      </c>
      <c r="M242" s="111" t="s">
        <v>912</v>
      </c>
      <c r="N242" s="111" t="s">
        <v>1306</v>
      </c>
      <c r="O242" s="111" t="s">
        <v>2908</v>
      </c>
      <c r="P242" s="113">
        <v>13.740761204491999</v>
      </c>
      <c r="Q242" s="113">
        <v>102.317766265312</v>
      </c>
      <c r="R242" s="114" t="s">
        <v>2909</v>
      </c>
      <c r="S242" s="114" t="s">
        <v>2910</v>
      </c>
      <c r="T242" s="115" t="s">
        <v>2911</v>
      </c>
      <c r="U242" s="115" t="s">
        <v>2912</v>
      </c>
      <c r="V242" s="115"/>
      <c r="W242" s="115" t="s">
        <v>2913</v>
      </c>
      <c r="X242" s="115"/>
      <c r="Y242" s="115"/>
      <c r="Z242" s="181"/>
      <c r="AA242" s="181"/>
      <c r="AB242" s="115"/>
      <c r="AC242" s="115"/>
      <c r="AD242" s="312" t="s">
        <v>1775</v>
      </c>
      <c r="AE242" s="166" t="s">
        <v>1776</v>
      </c>
      <c r="AF242" s="117" t="s">
        <v>690</v>
      </c>
      <c r="AG242" s="132">
        <v>44979</v>
      </c>
      <c r="AH242" s="118" t="s">
        <v>691</v>
      </c>
      <c r="AI242" s="118" t="s">
        <v>692</v>
      </c>
      <c r="AJ242" s="145">
        <v>6</v>
      </c>
      <c r="AK242" s="146">
        <v>9</v>
      </c>
      <c r="AL242" s="146">
        <v>4.5</v>
      </c>
      <c r="AM242" s="146">
        <v>54</v>
      </c>
      <c r="AN242" s="147">
        <v>1</v>
      </c>
      <c r="AO242" s="147">
        <v>1</v>
      </c>
      <c r="AP242" s="116" t="s">
        <v>2914</v>
      </c>
      <c r="AQ242" s="147"/>
      <c r="AR242" s="147">
        <v>3</v>
      </c>
      <c r="AS242" s="149"/>
      <c r="AT242" s="122">
        <v>44979</v>
      </c>
      <c r="AU242" s="148" t="s">
        <v>1316</v>
      </c>
      <c r="AV242" s="149" t="s">
        <v>696</v>
      </c>
      <c r="AW242" s="150"/>
      <c r="AX242" s="149"/>
      <c r="AY242" s="149"/>
      <c r="AZ242" s="149"/>
      <c r="BA242" s="147" t="s">
        <v>697</v>
      </c>
      <c r="BB242" s="149"/>
      <c r="BC242" s="149"/>
      <c r="BD242" s="150" t="s">
        <v>698</v>
      </c>
      <c r="BE242" s="150"/>
      <c r="BF242" s="150"/>
      <c r="BG242" s="151" t="s">
        <v>699</v>
      </c>
      <c r="BH242" s="151" t="s">
        <v>1964</v>
      </c>
      <c r="BI242" s="151" t="s">
        <v>701</v>
      </c>
      <c r="BJ242" s="152"/>
      <c r="BK242" s="152"/>
      <c r="BL242" s="153"/>
      <c r="BM242" s="154"/>
      <c r="BN242" s="111" t="s">
        <v>2908</v>
      </c>
      <c r="BO242" s="226" t="s">
        <v>2908</v>
      </c>
      <c r="BP242" s="130"/>
      <c r="BQ242" s="116" t="s">
        <v>704</v>
      </c>
      <c r="BR242" s="116" t="s">
        <v>705</v>
      </c>
      <c r="BS242" s="132">
        <v>44979</v>
      </c>
      <c r="BT242" s="133">
        <v>100</v>
      </c>
      <c r="BU242" s="132">
        <v>44979</v>
      </c>
      <c r="BV242" s="132"/>
      <c r="BW242" s="132"/>
      <c r="BX242" s="134"/>
      <c r="BY242" s="134"/>
      <c r="BZ242" s="134"/>
      <c r="CA242" s="132"/>
      <c r="CB242" s="135"/>
      <c r="CC242" s="132"/>
      <c r="CD242" s="132"/>
      <c r="CE242" s="136"/>
      <c r="CF242" s="136"/>
      <c r="CG242" s="136"/>
      <c r="CH242" s="135"/>
      <c r="CI242" s="129" t="s">
        <v>701</v>
      </c>
      <c r="CJ242" s="117">
        <v>45007</v>
      </c>
      <c r="CK242" s="117">
        <v>45007</v>
      </c>
      <c r="CL242" s="132"/>
      <c r="CM242" s="117">
        <v>45007</v>
      </c>
      <c r="CN242" s="133">
        <v>100</v>
      </c>
      <c r="CO242" s="117">
        <v>45007</v>
      </c>
      <c r="CP242" s="117"/>
      <c r="CQ242" s="137" t="s">
        <v>706</v>
      </c>
      <c r="CR242" s="132"/>
      <c r="CS242" s="117"/>
      <c r="CT242" s="132"/>
      <c r="CU242" s="133"/>
      <c r="CV242" s="137" t="s">
        <v>4382</v>
      </c>
      <c r="CW242" s="117"/>
      <c r="CX242" s="147"/>
      <c r="CY242" s="149"/>
      <c r="CZ242" s="117">
        <v>45007</v>
      </c>
      <c r="DA242" s="117">
        <v>45007</v>
      </c>
      <c r="DB242" s="117"/>
      <c r="DC242" s="117">
        <v>45007</v>
      </c>
      <c r="DD242" s="133">
        <v>100</v>
      </c>
      <c r="DE242" s="117">
        <v>45007</v>
      </c>
      <c r="DF242" s="138"/>
      <c r="DG242" s="138">
        <v>45012</v>
      </c>
      <c r="DH242" s="139" t="s">
        <v>4383</v>
      </c>
      <c r="DI242" s="117">
        <v>45041</v>
      </c>
      <c r="DJ242" s="117">
        <v>45041</v>
      </c>
      <c r="DK242" s="117">
        <v>45041</v>
      </c>
      <c r="DL242" s="117">
        <v>45041</v>
      </c>
      <c r="DM242" s="117"/>
      <c r="DN242" s="117"/>
      <c r="DO242" s="117"/>
      <c r="DP242" s="117"/>
      <c r="DQ242" s="140"/>
      <c r="DR242" s="117"/>
      <c r="DS242" s="117"/>
      <c r="DT242" s="117"/>
      <c r="DU242" s="117"/>
      <c r="DV242" s="117"/>
      <c r="DW242" s="117"/>
      <c r="DX242" s="133"/>
      <c r="DY242" s="117"/>
      <c r="DZ242" s="117"/>
      <c r="EA242" s="117">
        <v>45043</v>
      </c>
      <c r="EB242" s="117">
        <v>45043</v>
      </c>
      <c r="EC242" s="117"/>
      <c r="ED242" s="117">
        <v>45043</v>
      </c>
      <c r="EE242" s="116">
        <v>100</v>
      </c>
      <c r="EF242" s="117">
        <v>45043</v>
      </c>
      <c r="EG242" s="117" t="s">
        <v>4465</v>
      </c>
      <c r="EH242" s="222">
        <v>45052</v>
      </c>
      <c r="EI242" s="222">
        <v>45052</v>
      </c>
      <c r="EJ242" s="222">
        <v>45052</v>
      </c>
      <c r="EK242" s="222">
        <v>45053</v>
      </c>
      <c r="EL242" s="116">
        <v>60</v>
      </c>
      <c r="EM242" s="117"/>
      <c r="EN242" s="122" t="s">
        <v>4551</v>
      </c>
      <c r="EO242" s="141"/>
      <c r="EP242" s="141"/>
      <c r="EQ242" s="141"/>
      <c r="ER242" s="141"/>
      <c r="ES242" s="141"/>
      <c r="ET242" s="141"/>
      <c r="EU242" s="141"/>
      <c r="EV242" s="117"/>
      <c r="EW242" s="117"/>
      <c r="EX242" s="117"/>
      <c r="EY242" s="117"/>
      <c r="EZ242" s="117"/>
      <c r="FA242" s="117"/>
      <c r="FB242" s="117"/>
      <c r="FC242" s="117"/>
      <c r="FD242" s="117"/>
      <c r="FE242" s="117"/>
      <c r="FF242" s="117"/>
      <c r="FG242" s="133"/>
      <c r="FH242" s="133"/>
      <c r="FI242" s="117"/>
      <c r="FJ242" s="142"/>
      <c r="FK242" s="142"/>
      <c r="FL242" s="143">
        <v>243347</v>
      </c>
      <c r="FM242" s="143">
        <v>243347</v>
      </c>
      <c r="FN242" s="139" t="s">
        <v>708</v>
      </c>
      <c r="FO242" s="142"/>
      <c r="FP242" s="142"/>
      <c r="FQ242" s="143">
        <v>243347</v>
      </c>
      <c r="FR242" s="143">
        <v>243347</v>
      </c>
      <c r="FS242" s="139" t="s">
        <v>708</v>
      </c>
    </row>
    <row r="243" spans="1:175" ht="20.100000000000001" customHeight="1" x14ac:dyDescent="0.5">
      <c r="A243" s="109">
        <v>242</v>
      </c>
      <c r="B243" s="109" t="s">
        <v>674</v>
      </c>
      <c r="C243" s="109">
        <v>242</v>
      </c>
      <c r="D243" s="110" t="s">
        <v>675</v>
      </c>
      <c r="E243" s="110" t="s">
        <v>676</v>
      </c>
      <c r="F243" s="110" t="s">
        <v>1302</v>
      </c>
      <c r="G243" s="111" t="s">
        <v>304</v>
      </c>
      <c r="H243" s="110" t="s">
        <v>1203</v>
      </c>
      <c r="I243" s="110" t="s">
        <v>2915</v>
      </c>
      <c r="J243" s="110"/>
      <c r="K243" s="111" t="s">
        <v>2916</v>
      </c>
      <c r="L243" s="111" t="s">
        <v>2828</v>
      </c>
      <c r="M243" s="111"/>
      <c r="N243" s="111" t="s">
        <v>1306</v>
      </c>
      <c r="O243" s="111" t="s">
        <v>2917</v>
      </c>
      <c r="P243" s="113">
        <v>13.7290165881988</v>
      </c>
      <c r="Q243" s="113">
        <v>101.993992336476</v>
      </c>
      <c r="R243" s="114" t="s">
        <v>2918</v>
      </c>
      <c r="S243" s="114" t="s">
        <v>2919</v>
      </c>
      <c r="T243" s="115" t="s">
        <v>2920</v>
      </c>
      <c r="U243" s="115" t="s">
        <v>2921</v>
      </c>
      <c r="V243" s="115"/>
      <c r="W243" s="115" t="s">
        <v>2919</v>
      </c>
      <c r="X243" s="115"/>
      <c r="Y243" s="115"/>
      <c r="Z243" s="181"/>
      <c r="AA243" s="181"/>
      <c r="AB243" s="115"/>
      <c r="AC243" s="115"/>
      <c r="AD243" s="312" t="s">
        <v>1775</v>
      </c>
      <c r="AE243" s="166" t="s">
        <v>1776</v>
      </c>
      <c r="AF243" s="117">
        <v>44980</v>
      </c>
      <c r="AG243" s="132">
        <v>44980</v>
      </c>
      <c r="AH243" s="118" t="s">
        <v>691</v>
      </c>
      <c r="AI243" s="118" t="s">
        <v>692</v>
      </c>
      <c r="AJ243" s="145">
        <v>6</v>
      </c>
      <c r="AK243" s="146">
        <v>7</v>
      </c>
      <c r="AL243" s="146">
        <v>2.9</v>
      </c>
      <c r="AM243" s="146">
        <v>42</v>
      </c>
      <c r="AN243" s="147">
        <v>1</v>
      </c>
      <c r="AO243" s="147">
        <v>1</v>
      </c>
      <c r="AP243" s="116" t="s">
        <v>777</v>
      </c>
      <c r="AQ243" s="147" t="s">
        <v>848</v>
      </c>
      <c r="AR243" s="147">
        <v>3</v>
      </c>
      <c r="AS243" s="149"/>
      <c r="AT243" s="122">
        <v>44981</v>
      </c>
      <c r="AU243" s="142"/>
      <c r="AV243" s="149" t="s">
        <v>696</v>
      </c>
      <c r="AW243" s="150" t="s">
        <v>849</v>
      </c>
      <c r="AX243" s="149"/>
      <c r="AY243" s="149"/>
      <c r="AZ243" s="149"/>
      <c r="BA243" s="149"/>
      <c r="BB243" s="147" t="s">
        <v>697</v>
      </c>
      <c r="BC243" s="149"/>
      <c r="BD243" s="150"/>
      <c r="BE243" s="150"/>
      <c r="BF243" s="150"/>
      <c r="BG243" s="163" t="s">
        <v>614</v>
      </c>
      <c r="BH243" s="151" t="s">
        <v>1964</v>
      </c>
      <c r="BI243" s="151" t="s">
        <v>701</v>
      </c>
      <c r="BJ243" s="152"/>
      <c r="BK243" s="152"/>
      <c r="BL243" s="153"/>
      <c r="BM243" s="154"/>
      <c r="BN243" s="111" t="s">
        <v>2917</v>
      </c>
      <c r="BO243" s="226" t="s">
        <v>2917</v>
      </c>
      <c r="BP243" s="130"/>
      <c r="BQ243" s="116" t="s">
        <v>704</v>
      </c>
      <c r="BR243" s="116" t="s">
        <v>705</v>
      </c>
      <c r="BS243" s="132">
        <v>44980</v>
      </c>
      <c r="BT243" s="133">
        <v>100</v>
      </c>
      <c r="BU243" s="132">
        <v>44980</v>
      </c>
      <c r="BV243" s="132" t="s">
        <v>614</v>
      </c>
      <c r="BW243" s="132" t="s">
        <v>1155</v>
      </c>
      <c r="BX243" s="134"/>
      <c r="BY243" s="134"/>
      <c r="BZ243" s="134"/>
      <c r="CA243" s="132"/>
      <c r="CB243" s="171"/>
      <c r="CC243" s="172"/>
      <c r="CD243" s="172"/>
      <c r="CE243" s="173"/>
      <c r="CF243" s="173"/>
      <c r="CG243" s="173"/>
      <c r="CH243" s="171" t="s">
        <v>2875</v>
      </c>
      <c r="CI243" s="129" t="s">
        <v>701</v>
      </c>
      <c r="CJ243" s="132">
        <v>45000</v>
      </c>
      <c r="CK243" s="132">
        <v>45000</v>
      </c>
      <c r="CL243" s="132"/>
      <c r="CM243" s="132">
        <v>45000</v>
      </c>
      <c r="CN243" s="133">
        <v>100</v>
      </c>
      <c r="CO243" s="132">
        <v>45000</v>
      </c>
      <c r="CP243" s="117"/>
      <c r="CQ243" s="132">
        <v>45014</v>
      </c>
      <c r="CR243" s="132">
        <v>45014</v>
      </c>
      <c r="CS243" s="117"/>
      <c r="CT243" s="132">
        <v>45014</v>
      </c>
      <c r="CU243" s="133">
        <v>100</v>
      </c>
      <c r="CV243" s="132">
        <v>45014</v>
      </c>
      <c r="CW243" s="117" t="s">
        <v>727</v>
      </c>
      <c r="CX243" s="147"/>
      <c r="CY243" s="149"/>
      <c r="CZ243" s="117">
        <v>45002</v>
      </c>
      <c r="DA243" s="117">
        <v>45002</v>
      </c>
      <c r="DB243" s="117"/>
      <c r="DC243" s="117">
        <v>45002</v>
      </c>
      <c r="DD243" s="133">
        <v>100</v>
      </c>
      <c r="DE243" s="117">
        <v>45002</v>
      </c>
      <c r="DF243" s="138"/>
      <c r="DG243" s="138">
        <v>45007</v>
      </c>
      <c r="DH243" s="139" t="s">
        <v>4446</v>
      </c>
      <c r="DI243" s="117">
        <v>45022</v>
      </c>
      <c r="DJ243" s="117">
        <v>45022</v>
      </c>
      <c r="DK243" s="117">
        <v>45022</v>
      </c>
      <c r="DL243" s="117">
        <v>45022</v>
      </c>
      <c r="DM243" s="117"/>
      <c r="DN243" s="117"/>
      <c r="DO243" s="117"/>
      <c r="DP243" s="117"/>
      <c r="DQ243" s="140"/>
      <c r="DR243" s="117"/>
      <c r="DS243" s="117"/>
      <c r="DT243" s="117"/>
      <c r="DU243" s="117"/>
      <c r="DV243" s="117"/>
      <c r="DW243" s="117"/>
      <c r="DX243" s="133"/>
      <c r="DY243" s="117"/>
      <c r="DZ243" s="117"/>
      <c r="EA243" s="117">
        <v>45042</v>
      </c>
      <c r="EB243" s="117">
        <v>45042</v>
      </c>
      <c r="EC243" s="117"/>
      <c r="ED243" s="117">
        <v>45042</v>
      </c>
      <c r="EE243" s="116">
        <v>100</v>
      </c>
      <c r="EF243" s="117">
        <v>45042</v>
      </c>
      <c r="EG243" s="117" t="s">
        <v>1044</v>
      </c>
      <c r="EH243" s="117">
        <v>45042</v>
      </c>
      <c r="EI243" s="117">
        <v>45042</v>
      </c>
      <c r="EJ243" s="117"/>
      <c r="EK243" s="117">
        <v>45042</v>
      </c>
      <c r="EL243" s="116">
        <v>100</v>
      </c>
      <c r="EM243" s="117">
        <v>45042</v>
      </c>
      <c r="EN243" s="122" t="s">
        <v>1044</v>
      </c>
      <c r="EO243" s="141"/>
      <c r="EP243" s="141"/>
      <c r="EQ243" s="141"/>
      <c r="ER243" s="141"/>
      <c r="ES243" s="141"/>
      <c r="ET243" s="141"/>
      <c r="EU243" s="141"/>
      <c r="EV243" s="117"/>
      <c r="EW243" s="117"/>
      <c r="EX243" s="117"/>
      <c r="EY243" s="117"/>
      <c r="EZ243" s="117"/>
      <c r="FA243" s="117"/>
      <c r="FB243" s="117"/>
      <c r="FC243" s="117"/>
      <c r="FD243" s="117"/>
      <c r="FE243" s="117"/>
      <c r="FF243" s="117"/>
      <c r="FG243" s="133"/>
      <c r="FH243" s="133"/>
      <c r="FI243" s="117"/>
      <c r="FJ243" s="142"/>
      <c r="FK243" s="142"/>
      <c r="FL243" s="143">
        <v>243350</v>
      </c>
      <c r="FM243" s="143">
        <v>243350</v>
      </c>
      <c r="FN243" s="139" t="s">
        <v>708</v>
      </c>
      <c r="FO243" s="142"/>
      <c r="FP243" s="142"/>
      <c r="FQ243" s="143">
        <v>243350</v>
      </c>
      <c r="FR243" s="143">
        <v>243350</v>
      </c>
      <c r="FS243" s="157" t="s">
        <v>729</v>
      </c>
    </row>
    <row r="244" spans="1:175" ht="20.100000000000001" customHeight="1" x14ac:dyDescent="0.5">
      <c r="A244" s="109">
        <v>243</v>
      </c>
      <c r="B244" s="109" t="s">
        <v>674</v>
      </c>
      <c r="C244" s="109">
        <v>243</v>
      </c>
      <c r="D244" s="110" t="s">
        <v>675</v>
      </c>
      <c r="E244" s="110" t="s">
        <v>676</v>
      </c>
      <c r="F244" s="110" t="s">
        <v>1302</v>
      </c>
      <c r="G244" s="111" t="s">
        <v>304</v>
      </c>
      <c r="H244" s="110" t="s">
        <v>2835</v>
      </c>
      <c r="I244" s="110" t="s">
        <v>2922</v>
      </c>
      <c r="J244" s="110"/>
      <c r="K244" s="111" t="s">
        <v>2923</v>
      </c>
      <c r="L244" s="111" t="s">
        <v>2837</v>
      </c>
      <c r="M244" s="111"/>
      <c r="N244" s="111" t="s">
        <v>1306</v>
      </c>
      <c r="O244" s="111" t="s">
        <v>2924</v>
      </c>
      <c r="P244" s="113">
        <v>13.852227516091199</v>
      </c>
      <c r="Q244" s="113">
        <v>102.63659789838201</v>
      </c>
      <c r="R244" s="114" t="s">
        <v>2925</v>
      </c>
      <c r="S244" s="114"/>
      <c r="T244" s="115" t="s">
        <v>2926</v>
      </c>
      <c r="U244" s="115" t="s">
        <v>2927</v>
      </c>
      <c r="V244" s="115"/>
      <c r="W244" s="115" t="s">
        <v>2928</v>
      </c>
      <c r="X244" s="115"/>
      <c r="Y244" s="115"/>
      <c r="Z244" s="181"/>
      <c r="AA244" s="181"/>
      <c r="AB244" s="115"/>
      <c r="AC244" s="115"/>
      <c r="AD244" s="312" t="s">
        <v>1775</v>
      </c>
      <c r="AE244" s="166" t="s">
        <v>1776</v>
      </c>
      <c r="AF244" s="117" t="s">
        <v>690</v>
      </c>
      <c r="AG244" s="132">
        <v>44979</v>
      </c>
      <c r="AH244" s="118" t="s">
        <v>691</v>
      </c>
      <c r="AI244" s="118" t="s">
        <v>692</v>
      </c>
      <c r="AJ244" s="145">
        <v>8</v>
      </c>
      <c r="AK244" s="146">
        <v>8</v>
      </c>
      <c r="AL244" s="146">
        <v>3</v>
      </c>
      <c r="AM244" s="146">
        <v>64</v>
      </c>
      <c r="AN244" s="147">
        <v>1</v>
      </c>
      <c r="AO244" s="147">
        <v>1</v>
      </c>
      <c r="AP244" s="116" t="s">
        <v>2929</v>
      </c>
      <c r="AQ244" s="147" t="s">
        <v>863</v>
      </c>
      <c r="AR244" s="147">
        <v>3</v>
      </c>
      <c r="AS244" s="149"/>
      <c r="AT244" s="122">
        <v>44979</v>
      </c>
      <c r="AU244" s="142"/>
      <c r="AV244" s="149" t="s">
        <v>725</v>
      </c>
      <c r="AW244" s="150"/>
      <c r="AX244" s="149"/>
      <c r="AY244" s="149"/>
      <c r="AZ244" s="149"/>
      <c r="BA244" s="149"/>
      <c r="BB244" s="149"/>
      <c r="BC244" s="149"/>
      <c r="BD244" s="150" t="s">
        <v>698</v>
      </c>
      <c r="BE244" s="150"/>
      <c r="BF244" s="150"/>
      <c r="BG244" s="151" t="s">
        <v>699</v>
      </c>
      <c r="BH244" s="151" t="s">
        <v>1964</v>
      </c>
      <c r="BI244" s="151" t="s">
        <v>701</v>
      </c>
      <c r="BJ244" s="152"/>
      <c r="BK244" s="152"/>
      <c r="BL244" s="153"/>
      <c r="BM244" s="154"/>
      <c r="BN244" s="111" t="s">
        <v>2924</v>
      </c>
      <c r="BO244" s="226" t="s">
        <v>2924</v>
      </c>
      <c r="BP244" s="130"/>
      <c r="BQ244" s="116" t="s">
        <v>704</v>
      </c>
      <c r="BR244" s="116" t="s">
        <v>705</v>
      </c>
      <c r="BS244" s="132">
        <v>44979</v>
      </c>
      <c r="BT244" s="133">
        <v>100</v>
      </c>
      <c r="BU244" s="132">
        <v>44979</v>
      </c>
      <c r="BV244" s="132"/>
      <c r="BW244" s="132"/>
      <c r="BX244" s="134"/>
      <c r="BY244" s="134"/>
      <c r="BZ244" s="134"/>
      <c r="CA244" s="132"/>
      <c r="CB244" s="135"/>
      <c r="CC244" s="132"/>
      <c r="CD244" s="132"/>
      <c r="CE244" s="136"/>
      <c r="CF244" s="136"/>
      <c r="CG244" s="136"/>
      <c r="CH244" s="135"/>
      <c r="CI244" s="129" t="s">
        <v>701</v>
      </c>
      <c r="CJ244" s="132">
        <v>44986</v>
      </c>
      <c r="CK244" s="132">
        <v>44986</v>
      </c>
      <c r="CL244" s="132"/>
      <c r="CM244" s="132">
        <v>44986</v>
      </c>
      <c r="CN244" s="133">
        <v>100</v>
      </c>
      <c r="CO244" s="132">
        <v>44986</v>
      </c>
      <c r="CP244" s="132"/>
      <c r="CQ244" s="132">
        <v>45034</v>
      </c>
      <c r="CR244" s="132">
        <v>45034</v>
      </c>
      <c r="CS244" s="117"/>
      <c r="CT244" s="132">
        <v>45034</v>
      </c>
      <c r="CU244" s="133">
        <v>100</v>
      </c>
      <c r="CV244" s="132">
        <v>45034</v>
      </c>
      <c r="CW244" s="117"/>
      <c r="CX244" s="147"/>
      <c r="CY244" s="149"/>
      <c r="CZ244" s="117">
        <v>45010</v>
      </c>
      <c r="DA244" s="117">
        <v>45010</v>
      </c>
      <c r="DB244" s="117"/>
      <c r="DC244" s="117">
        <v>45010</v>
      </c>
      <c r="DD244" s="133">
        <v>100</v>
      </c>
      <c r="DE244" s="117">
        <v>45010</v>
      </c>
      <c r="DF244" s="138"/>
      <c r="DG244" s="138">
        <v>45019</v>
      </c>
      <c r="DH244" s="139" t="s">
        <v>4413</v>
      </c>
      <c r="DI244" s="117">
        <v>45035</v>
      </c>
      <c r="DJ244" s="117">
        <v>45035</v>
      </c>
      <c r="DK244" s="117">
        <v>45035</v>
      </c>
      <c r="DL244" s="117">
        <v>45035</v>
      </c>
      <c r="DM244" s="117"/>
      <c r="DN244" s="117"/>
      <c r="DO244" s="117"/>
      <c r="DP244" s="117"/>
      <c r="DQ244" s="140"/>
      <c r="DR244" s="117"/>
      <c r="DS244" s="117"/>
      <c r="DT244" s="117"/>
      <c r="DU244" s="117"/>
      <c r="DV244" s="117"/>
      <c r="DW244" s="117"/>
      <c r="DX244" s="133"/>
      <c r="DY244" s="117">
        <v>45051</v>
      </c>
      <c r="DZ244" s="117"/>
      <c r="EA244" s="117">
        <v>45043</v>
      </c>
      <c r="EB244" s="117">
        <v>45043</v>
      </c>
      <c r="EC244" s="117"/>
      <c r="ED244" s="117">
        <v>45043</v>
      </c>
      <c r="EE244" s="116">
        <v>100</v>
      </c>
      <c r="EF244" s="117">
        <v>45043</v>
      </c>
      <c r="EG244" s="117" t="s">
        <v>4465</v>
      </c>
      <c r="EH244" s="117">
        <v>45051</v>
      </c>
      <c r="EI244" s="117">
        <v>45051</v>
      </c>
      <c r="EJ244" s="117">
        <v>45051</v>
      </c>
      <c r="EK244" s="117">
        <v>45052</v>
      </c>
      <c r="EL244" s="116">
        <v>60</v>
      </c>
      <c r="EM244" s="117"/>
      <c r="EN244" s="122" t="s">
        <v>4449</v>
      </c>
      <c r="EO244" s="141"/>
      <c r="EP244" s="141"/>
      <c r="EQ244" s="141"/>
      <c r="ER244" s="141"/>
      <c r="ES244" s="141"/>
      <c r="ET244" s="141"/>
      <c r="EU244" s="141"/>
      <c r="EV244" s="117"/>
      <c r="EW244" s="117"/>
      <c r="EX244" s="117"/>
      <c r="EY244" s="117"/>
      <c r="EZ244" s="117"/>
      <c r="FA244" s="117"/>
      <c r="FB244" s="117"/>
      <c r="FC244" s="117"/>
      <c r="FD244" s="117"/>
      <c r="FE244" s="117"/>
      <c r="FF244" s="117"/>
      <c r="FG244" s="133"/>
      <c r="FH244" s="133"/>
      <c r="FI244" s="117"/>
      <c r="FJ244" s="142"/>
      <c r="FK244" s="142"/>
      <c r="FL244" s="143"/>
      <c r="FM244" s="143"/>
      <c r="FN244" s="139"/>
      <c r="FO244" s="142"/>
      <c r="FP244" s="142"/>
      <c r="FQ244" s="143"/>
      <c r="FR244" s="143"/>
      <c r="FS244" s="139"/>
    </row>
    <row r="245" spans="1:175" ht="20.100000000000001" customHeight="1" x14ac:dyDescent="0.5">
      <c r="A245" s="109">
        <v>244</v>
      </c>
      <c r="B245" s="109" t="s">
        <v>674</v>
      </c>
      <c r="C245" s="109">
        <v>244</v>
      </c>
      <c r="D245" s="110" t="s">
        <v>675</v>
      </c>
      <c r="E245" s="110" t="s">
        <v>676</v>
      </c>
      <c r="F245" s="110" t="s">
        <v>1302</v>
      </c>
      <c r="G245" s="111" t="s">
        <v>304</v>
      </c>
      <c r="H245" s="110" t="s">
        <v>2876</v>
      </c>
      <c r="I245" s="110" t="s">
        <v>2876</v>
      </c>
      <c r="J245" s="110"/>
      <c r="K245" s="111" t="s">
        <v>4554</v>
      </c>
      <c r="L245" s="111" t="s">
        <v>2848</v>
      </c>
      <c r="M245" s="111"/>
      <c r="N245" s="111" t="s">
        <v>1306</v>
      </c>
      <c r="O245" s="111" t="s">
        <v>2930</v>
      </c>
      <c r="P245" s="113">
        <v>13.70253447454</v>
      </c>
      <c r="Q245" s="113">
        <v>102.49186008065701</v>
      </c>
      <c r="R245" s="114" t="s">
        <v>2931</v>
      </c>
      <c r="S245" s="114" t="s">
        <v>2932</v>
      </c>
      <c r="T245" s="115" t="s">
        <v>2933</v>
      </c>
      <c r="U245" s="115" t="s">
        <v>2934</v>
      </c>
      <c r="V245" s="115"/>
      <c r="W245" s="115" t="s">
        <v>2935</v>
      </c>
      <c r="X245" s="115"/>
      <c r="Y245" s="115"/>
      <c r="Z245" s="181"/>
      <c r="AA245" s="181"/>
      <c r="AB245" s="115"/>
      <c r="AC245" s="115"/>
      <c r="AD245" s="312" t="s">
        <v>1775</v>
      </c>
      <c r="AE245" s="166" t="s">
        <v>1776</v>
      </c>
      <c r="AF245" s="117" t="s">
        <v>690</v>
      </c>
      <c r="AG245" s="132">
        <v>44979</v>
      </c>
      <c r="AH245" s="118" t="s">
        <v>691</v>
      </c>
      <c r="AI245" s="118" t="s">
        <v>692</v>
      </c>
      <c r="AJ245" s="145">
        <v>8</v>
      </c>
      <c r="AK245" s="146">
        <v>16</v>
      </c>
      <c r="AL245" s="146">
        <v>3.4</v>
      </c>
      <c r="AM245" s="146">
        <v>128</v>
      </c>
      <c r="AN245" s="147">
        <v>1</v>
      </c>
      <c r="AO245" s="147">
        <v>2</v>
      </c>
      <c r="AP245" s="116" t="s">
        <v>2936</v>
      </c>
      <c r="AQ245" s="147" t="s">
        <v>1368</v>
      </c>
      <c r="AR245" s="147">
        <v>3</v>
      </c>
      <c r="AS245" s="149"/>
      <c r="AT245" s="122">
        <v>44979</v>
      </c>
      <c r="AU245" s="142"/>
      <c r="AV245" s="149" t="s">
        <v>725</v>
      </c>
      <c r="AW245" s="150"/>
      <c r="AX245" s="149"/>
      <c r="AY245" s="149"/>
      <c r="AZ245" s="149"/>
      <c r="BA245" s="147" t="s">
        <v>697</v>
      </c>
      <c r="BB245" s="149"/>
      <c r="BC245" s="149"/>
      <c r="BD245" s="150" t="s">
        <v>698</v>
      </c>
      <c r="BE245" s="150"/>
      <c r="BF245" s="150"/>
      <c r="BG245" s="151" t="s">
        <v>699</v>
      </c>
      <c r="BH245" s="151" t="s">
        <v>1964</v>
      </c>
      <c r="BI245" s="151" t="s">
        <v>701</v>
      </c>
      <c r="BJ245" s="152"/>
      <c r="BK245" s="152"/>
      <c r="BL245" s="153"/>
      <c r="BM245" s="154"/>
      <c r="BN245" s="111" t="s">
        <v>2930</v>
      </c>
      <c r="BO245" s="226" t="s">
        <v>2930</v>
      </c>
      <c r="BP245" s="130"/>
      <c r="BQ245" s="116" t="s">
        <v>704</v>
      </c>
      <c r="BR245" s="116" t="s">
        <v>705</v>
      </c>
      <c r="BS245" s="132">
        <v>44979</v>
      </c>
      <c r="BT245" s="133">
        <v>100</v>
      </c>
      <c r="BU245" s="132">
        <v>44979</v>
      </c>
      <c r="BV245" s="132"/>
      <c r="BW245" s="132"/>
      <c r="BX245" s="134"/>
      <c r="BY245" s="134"/>
      <c r="BZ245" s="134"/>
      <c r="CA245" s="132"/>
      <c r="CB245" s="135"/>
      <c r="CC245" s="132"/>
      <c r="CD245" s="132"/>
      <c r="CE245" s="136"/>
      <c r="CF245" s="136"/>
      <c r="CG245" s="136"/>
      <c r="CH245" s="135"/>
      <c r="CI245" s="129" t="s">
        <v>701</v>
      </c>
      <c r="CJ245" s="132">
        <v>44986</v>
      </c>
      <c r="CK245" s="132">
        <v>44986</v>
      </c>
      <c r="CL245" s="132"/>
      <c r="CM245" s="132">
        <v>44986</v>
      </c>
      <c r="CN245" s="133">
        <v>100</v>
      </c>
      <c r="CO245" s="132">
        <v>44986</v>
      </c>
      <c r="CP245" s="132"/>
      <c r="CQ245" s="117">
        <v>45036</v>
      </c>
      <c r="CR245" s="117">
        <v>45036</v>
      </c>
      <c r="CS245" s="117"/>
      <c r="CT245" s="117">
        <v>45036</v>
      </c>
      <c r="CU245" s="133">
        <v>100</v>
      </c>
      <c r="CV245" s="117">
        <v>45036</v>
      </c>
      <c r="CW245" s="117"/>
      <c r="CX245" s="147"/>
      <c r="CY245" s="149"/>
      <c r="CZ245" s="117">
        <v>45008</v>
      </c>
      <c r="DA245" s="117">
        <v>45008</v>
      </c>
      <c r="DB245" s="117"/>
      <c r="DC245" s="117">
        <v>45008</v>
      </c>
      <c r="DD245" s="133">
        <v>100</v>
      </c>
      <c r="DE245" s="117">
        <v>45008</v>
      </c>
      <c r="DF245" s="138"/>
      <c r="DG245" s="138">
        <v>45012</v>
      </c>
      <c r="DH245" s="139" t="s">
        <v>4383</v>
      </c>
      <c r="DI245" s="117">
        <v>45035</v>
      </c>
      <c r="DJ245" s="117">
        <v>45035</v>
      </c>
      <c r="DK245" s="117">
        <v>45035</v>
      </c>
      <c r="DL245" s="117">
        <v>45035</v>
      </c>
      <c r="DM245" s="117"/>
      <c r="DN245" s="117"/>
      <c r="DO245" s="117"/>
      <c r="DP245" s="117"/>
      <c r="DQ245" s="140"/>
      <c r="DR245" s="117"/>
      <c r="DS245" s="117"/>
      <c r="DT245" s="117"/>
      <c r="DU245" s="117"/>
      <c r="DV245" s="117"/>
      <c r="DW245" s="117"/>
      <c r="DX245" s="133"/>
      <c r="DY245" s="117"/>
      <c r="DZ245" s="117"/>
      <c r="EA245" s="117">
        <v>45045</v>
      </c>
      <c r="EB245" s="117">
        <v>45045</v>
      </c>
      <c r="EC245" s="117"/>
      <c r="ED245" s="117">
        <v>45045</v>
      </c>
      <c r="EE245" s="116">
        <v>100</v>
      </c>
      <c r="EF245" s="117">
        <v>45045</v>
      </c>
      <c r="EG245" s="117" t="s">
        <v>4548</v>
      </c>
      <c r="EH245" s="117">
        <v>45051</v>
      </c>
      <c r="EI245" s="117">
        <v>45051</v>
      </c>
      <c r="EJ245" s="117">
        <v>45051</v>
      </c>
      <c r="EK245" s="117">
        <v>45052</v>
      </c>
      <c r="EL245" s="116">
        <v>60</v>
      </c>
      <c r="EM245" s="117"/>
      <c r="EN245" s="122" t="s">
        <v>4555</v>
      </c>
      <c r="EO245" s="141"/>
      <c r="EP245" s="141"/>
      <c r="EQ245" s="141"/>
      <c r="ER245" s="141"/>
      <c r="ES245" s="141"/>
      <c r="ET245" s="141"/>
      <c r="EU245" s="141"/>
      <c r="EV245" s="117"/>
      <c r="EW245" s="117"/>
      <c r="EX245" s="117"/>
      <c r="EY245" s="117"/>
      <c r="EZ245" s="117"/>
      <c r="FA245" s="117"/>
      <c r="FB245" s="117"/>
      <c r="FC245" s="117"/>
      <c r="FD245" s="117"/>
      <c r="FE245" s="117"/>
      <c r="FF245" s="117"/>
      <c r="FG245" s="133"/>
      <c r="FH245" s="133"/>
      <c r="FI245" s="117"/>
      <c r="FJ245" s="142"/>
      <c r="FK245" s="142"/>
      <c r="FL245" s="143">
        <v>243350</v>
      </c>
      <c r="FM245" s="143">
        <v>243350</v>
      </c>
      <c r="FN245" s="139" t="s">
        <v>708</v>
      </c>
      <c r="FO245" s="142"/>
      <c r="FP245" s="142"/>
      <c r="FQ245" s="143">
        <v>243350</v>
      </c>
      <c r="FR245" s="143">
        <v>243350</v>
      </c>
      <c r="FS245" s="157" t="s">
        <v>729</v>
      </c>
    </row>
    <row r="246" spans="1:175" ht="20.100000000000001" customHeight="1" x14ac:dyDescent="0.5">
      <c r="A246" s="109">
        <v>245</v>
      </c>
      <c r="B246" s="109" t="s">
        <v>674</v>
      </c>
      <c r="C246" s="109">
        <v>245</v>
      </c>
      <c r="D246" s="110" t="s">
        <v>675</v>
      </c>
      <c r="E246" s="110" t="s">
        <v>676</v>
      </c>
      <c r="F246" s="110" t="s">
        <v>1302</v>
      </c>
      <c r="G246" s="111" t="s">
        <v>304</v>
      </c>
      <c r="H246" s="110" t="s">
        <v>2856</v>
      </c>
      <c r="I246" s="110" t="s">
        <v>2937</v>
      </c>
      <c r="J246" s="110"/>
      <c r="K246" s="111" t="s">
        <v>2938</v>
      </c>
      <c r="L246" s="111" t="s">
        <v>2837</v>
      </c>
      <c r="M246" s="111"/>
      <c r="N246" s="111" t="s">
        <v>1306</v>
      </c>
      <c r="O246" s="111" t="s">
        <v>2939</v>
      </c>
      <c r="P246" s="113">
        <v>14.0139131006078</v>
      </c>
      <c r="Q246" s="113">
        <v>102.588713051827</v>
      </c>
      <c r="R246" s="114" t="s">
        <v>2940</v>
      </c>
      <c r="S246" s="114" t="s">
        <v>2941</v>
      </c>
      <c r="T246" s="115"/>
      <c r="U246" s="115"/>
      <c r="V246" s="115"/>
      <c r="W246" s="239" t="s">
        <v>2942</v>
      </c>
      <c r="X246" s="239"/>
      <c r="Y246" s="115"/>
      <c r="Z246" s="181"/>
      <c r="AA246" s="181"/>
      <c r="AB246" s="239"/>
      <c r="AC246" s="239"/>
      <c r="AD246" s="312"/>
      <c r="AE246" s="166"/>
      <c r="AF246" s="117" t="s">
        <v>2334</v>
      </c>
      <c r="AG246" s="132"/>
      <c r="AH246" s="116"/>
      <c r="AI246" s="116"/>
      <c r="AJ246" s="145"/>
      <c r="AK246" s="146"/>
      <c r="AL246" s="212"/>
      <c r="AM246" s="146"/>
      <c r="AN246" s="147"/>
      <c r="AO246" s="147"/>
      <c r="AP246" s="116"/>
      <c r="AQ246" s="147"/>
      <c r="AR246" s="147">
        <v>3</v>
      </c>
      <c r="AS246" s="149"/>
      <c r="AT246" s="122"/>
      <c r="AU246" s="148" t="s">
        <v>2943</v>
      </c>
      <c r="AV246" s="149"/>
      <c r="AW246" s="150"/>
      <c r="AX246" s="149"/>
      <c r="AY246" s="149"/>
      <c r="AZ246" s="149"/>
      <c r="BA246" s="149"/>
      <c r="BB246" s="149"/>
      <c r="BC246" s="149"/>
      <c r="BD246" s="150"/>
      <c r="BE246" s="150"/>
      <c r="BF246" s="150"/>
      <c r="BG246" s="151"/>
      <c r="BH246" s="151" t="s">
        <v>1964</v>
      </c>
      <c r="BI246" s="151"/>
      <c r="BJ246" s="152"/>
      <c r="BK246" s="152" t="s">
        <v>2336</v>
      </c>
      <c r="BL246" s="153"/>
      <c r="BM246" s="154"/>
      <c r="BN246" s="111" t="s">
        <v>2939</v>
      </c>
      <c r="BO246" s="226" t="s">
        <v>2939</v>
      </c>
      <c r="BP246" s="130"/>
      <c r="BQ246" s="116" t="s">
        <v>704</v>
      </c>
      <c r="BR246" s="116" t="s">
        <v>705</v>
      </c>
      <c r="BS246" s="241">
        <v>44992</v>
      </c>
      <c r="BT246" s="242">
        <v>100</v>
      </c>
      <c r="BU246" s="241">
        <v>44992</v>
      </c>
      <c r="BV246" s="132"/>
      <c r="BW246" s="132"/>
      <c r="BX246" s="134"/>
      <c r="BY246" s="134"/>
      <c r="BZ246" s="134"/>
      <c r="CA246" s="132"/>
      <c r="CB246" s="135"/>
      <c r="CC246" s="132"/>
      <c r="CD246" s="132"/>
      <c r="CE246" s="136"/>
      <c r="CF246" s="136"/>
      <c r="CG246" s="136"/>
      <c r="CH246" s="135"/>
      <c r="CI246" s="129" t="s">
        <v>701</v>
      </c>
      <c r="CJ246" s="117">
        <v>45010</v>
      </c>
      <c r="CK246" s="117">
        <v>45010</v>
      </c>
      <c r="CL246" s="117"/>
      <c r="CM246" s="117">
        <v>45010</v>
      </c>
      <c r="CN246" s="133">
        <v>100</v>
      </c>
      <c r="CO246" s="117">
        <v>45010</v>
      </c>
      <c r="CP246" s="117"/>
      <c r="CQ246" s="137" t="s">
        <v>706</v>
      </c>
      <c r="CR246" s="132"/>
      <c r="CS246" s="117"/>
      <c r="CT246" s="132"/>
      <c r="CU246" s="133"/>
      <c r="CV246" s="137" t="s">
        <v>4382</v>
      </c>
      <c r="CW246" s="117"/>
      <c r="CX246" s="147"/>
      <c r="CY246" s="149"/>
      <c r="CZ246" s="117">
        <v>45010</v>
      </c>
      <c r="DA246" s="117">
        <v>45010</v>
      </c>
      <c r="DB246" s="117"/>
      <c r="DC246" s="117">
        <v>45010</v>
      </c>
      <c r="DD246" s="133">
        <v>100</v>
      </c>
      <c r="DE246" s="117">
        <v>45010</v>
      </c>
      <c r="DF246" s="138"/>
      <c r="DG246" s="138">
        <v>45007</v>
      </c>
      <c r="DH246" s="139" t="s">
        <v>4446</v>
      </c>
      <c r="DI246" s="117">
        <v>45028</v>
      </c>
      <c r="DJ246" s="117">
        <v>45028</v>
      </c>
      <c r="DK246" s="117">
        <v>45028</v>
      </c>
      <c r="DL246" s="117">
        <v>45028</v>
      </c>
      <c r="DM246" s="117"/>
      <c r="DN246" s="117"/>
      <c r="DO246" s="117"/>
      <c r="DP246" s="117"/>
      <c r="DQ246" s="140"/>
      <c r="DR246" s="117"/>
      <c r="DS246" s="117"/>
      <c r="DT246" s="117"/>
      <c r="DU246" s="117"/>
      <c r="DV246" s="117"/>
      <c r="DW246" s="117"/>
      <c r="DX246" s="133"/>
      <c r="DY246" s="117"/>
      <c r="DZ246" s="117"/>
      <c r="EA246" s="117">
        <v>45043</v>
      </c>
      <c r="EB246" s="117">
        <v>45043</v>
      </c>
      <c r="EC246" s="117"/>
      <c r="ED246" s="117">
        <v>45043</v>
      </c>
      <c r="EE246" s="116">
        <v>100</v>
      </c>
      <c r="EF246" s="117">
        <v>45043</v>
      </c>
      <c r="EG246" s="117" t="s">
        <v>4465</v>
      </c>
      <c r="EH246" s="222">
        <v>45052</v>
      </c>
      <c r="EI246" s="222">
        <v>45052</v>
      </c>
      <c r="EJ246" s="222">
        <v>45052</v>
      </c>
      <c r="EK246" s="222">
        <v>45053</v>
      </c>
      <c r="EL246" s="116">
        <v>60</v>
      </c>
      <c r="EM246" s="117"/>
      <c r="EN246" s="122" t="s">
        <v>4448</v>
      </c>
      <c r="EO246" s="141"/>
      <c r="EP246" s="141"/>
      <c r="EQ246" s="141"/>
      <c r="ER246" s="141"/>
      <c r="ES246" s="141"/>
      <c r="ET246" s="141"/>
      <c r="EU246" s="141"/>
      <c r="EV246" s="117"/>
      <c r="EW246" s="117"/>
      <c r="EX246" s="117"/>
      <c r="EY246" s="117"/>
      <c r="EZ246" s="117"/>
      <c r="FA246" s="117"/>
      <c r="FB246" s="117"/>
      <c r="FC246" s="117"/>
      <c r="FD246" s="117"/>
      <c r="FE246" s="117"/>
      <c r="FF246" s="117"/>
      <c r="FG246" s="133"/>
      <c r="FH246" s="133"/>
      <c r="FI246" s="117"/>
      <c r="FJ246" s="142"/>
      <c r="FK246" s="142"/>
      <c r="FL246" s="143"/>
      <c r="FM246" s="143"/>
      <c r="FN246" s="139"/>
      <c r="FO246" s="142"/>
      <c r="FP246" s="142"/>
      <c r="FQ246" s="143"/>
      <c r="FR246" s="143"/>
      <c r="FS246" s="139"/>
    </row>
    <row r="247" spans="1:175" ht="20.100000000000001" customHeight="1" x14ac:dyDescent="0.5">
      <c r="A247" s="109">
        <v>246</v>
      </c>
      <c r="B247" s="109" t="s">
        <v>674</v>
      </c>
      <c r="C247" s="109">
        <v>246</v>
      </c>
      <c r="D247" s="110" t="s">
        <v>675</v>
      </c>
      <c r="E247" s="110" t="s">
        <v>676</v>
      </c>
      <c r="F247" s="110" t="s">
        <v>1751</v>
      </c>
      <c r="G247" s="111" t="s">
        <v>329</v>
      </c>
      <c r="H247" s="110" t="s">
        <v>1203</v>
      </c>
      <c r="I247" s="110" t="s">
        <v>2944</v>
      </c>
      <c r="J247" s="110" t="s">
        <v>2945</v>
      </c>
      <c r="K247" s="111" t="s">
        <v>2946</v>
      </c>
      <c r="L247" s="111" t="s">
        <v>2947</v>
      </c>
      <c r="M247" s="111"/>
      <c r="N247" s="111" t="s">
        <v>682</v>
      </c>
      <c r="O247" s="111" t="s">
        <v>2949</v>
      </c>
      <c r="P247" s="113">
        <v>14.493368759414301</v>
      </c>
      <c r="Q247" s="113">
        <v>100.971702480674</v>
      </c>
      <c r="R247" s="114" t="s">
        <v>2950</v>
      </c>
      <c r="S247" s="114" t="s">
        <v>2951</v>
      </c>
      <c r="T247" s="115" t="s">
        <v>2952</v>
      </c>
      <c r="U247" s="115" t="s">
        <v>2953</v>
      </c>
      <c r="V247" s="115"/>
      <c r="W247" s="115" t="s">
        <v>2954</v>
      </c>
      <c r="X247" s="115"/>
      <c r="Y247" s="115"/>
      <c r="Z247" s="181"/>
      <c r="AA247" s="181"/>
      <c r="AB247" s="115"/>
      <c r="AC247" s="115"/>
      <c r="AD247" s="166" t="s">
        <v>1775</v>
      </c>
      <c r="AE247" s="166" t="s">
        <v>1776</v>
      </c>
      <c r="AF247" s="117" t="s">
        <v>982</v>
      </c>
      <c r="AG247" s="132">
        <v>44963</v>
      </c>
      <c r="AH247" s="168" t="s">
        <v>691</v>
      </c>
      <c r="AI247" s="118" t="s">
        <v>692</v>
      </c>
      <c r="AJ247" s="145">
        <v>6</v>
      </c>
      <c r="AK247" s="146">
        <v>9</v>
      </c>
      <c r="AL247" s="146">
        <v>3.2</v>
      </c>
      <c r="AM247" s="146">
        <f>AJ247*AK247</f>
        <v>54</v>
      </c>
      <c r="AN247" s="147">
        <v>1</v>
      </c>
      <c r="AO247" s="147">
        <v>2</v>
      </c>
      <c r="AP247" s="240" t="s">
        <v>1677</v>
      </c>
      <c r="AQ247" s="301"/>
      <c r="AR247" s="301">
        <v>3</v>
      </c>
      <c r="AS247" s="147"/>
      <c r="AT247" s="138">
        <v>44964</v>
      </c>
      <c r="AU247" s="294" t="s">
        <v>2955</v>
      </c>
      <c r="AV247" s="234" t="s">
        <v>696</v>
      </c>
      <c r="AW247" s="235" t="s">
        <v>1584</v>
      </c>
      <c r="AX247" s="236" t="s">
        <v>1057</v>
      </c>
      <c r="AY247" s="236"/>
      <c r="AZ247" s="236"/>
      <c r="BA247" s="236"/>
      <c r="BB247" s="236" t="s">
        <v>697</v>
      </c>
      <c r="BC247" s="236"/>
      <c r="BD247" s="235" t="s">
        <v>698</v>
      </c>
      <c r="BE247" s="235"/>
      <c r="BF247" s="235"/>
      <c r="BG247" s="237" t="s">
        <v>699</v>
      </c>
      <c r="BH247" s="302" t="s">
        <v>1964</v>
      </c>
      <c r="BI247" s="237" t="s">
        <v>701</v>
      </c>
      <c r="BJ247" s="238"/>
      <c r="BK247" s="238"/>
      <c r="BL247" s="153"/>
      <c r="BM247" s="154"/>
      <c r="BN247" s="111" t="s">
        <v>2949</v>
      </c>
      <c r="BO247" s="317" t="s">
        <v>2948</v>
      </c>
      <c r="BP247" s="317" t="s">
        <v>703</v>
      </c>
      <c r="BQ247" s="116" t="s">
        <v>704</v>
      </c>
      <c r="BR247" s="116" t="s">
        <v>705</v>
      </c>
      <c r="BS247" s="132">
        <v>44963</v>
      </c>
      <c r="BT247" s="133">
        <v>100</v>
      </c>
      <c r="BU247" s="132">
        <v>44963</v>
      </c>
      <c r="BV247" s="132"/>
      <c r="BW247" s="132"/>
      <c r="BX247" s="134"/>
      <c r="BY247" s="134"/>
      <c r="BZ247" s="134"/>
      <c r="CA247" s="132"/>
      <c r="CB247" s="135"/>
      <c r="CC247" s="132"/>
      <c r="CD247" s="132"/>
      <c r="CE247" s="136"/>
      <c r="CF247" s="136"/>
      <c r="CG247" s="136"/>
      <c r="CH247" s="135"/>
      <c r="CI247" s="129" t="s">
        <v>701</v>
      </c>
      <c r="CJ247" s="132">
        <v>44994</v>
      </c>
      <c r="CK247" s="132">
        <v>44994</v>
      </c>
      <c r="CL247" s="132"/>
      <c r="CM247" s="132">
        <v>44994</v>
      </c>
      <c r="CN247" s="133">
        <v>100</v>
      </c>
      <c r="CO247" s="132">
        <v>44994</v>
      </c>
      <c r="CP247" s="117" t="s">
        <v>1448</v>
      </c>
      <c r="CQ247" s="132">
        <v>45005</v>
      </c>
      <c r="CR247" s="132">
        <v>45005</v>
      </c>
      <c r="CS247" s="132"/>
      <c r="CT247" s="132">
        <v>45006</v>
      </c>
      <c r="CU247" s="133">
        <v>100</v>
      </c>
      <c r="CV247" s="132">
        <v>45006</v>
      </c>
      <c r="CW247" s="117" t="s">
        <v>727</v>
      </c>
      <c r="CX247" s="236" t="s">
        <v>1057</v>
      </c>
      <c r="CY247" s="236"/>
      <c r="CZ247" s="117">
        <v>45001</v>
      </c>
      <c r="DA247" s="117">
        <v>45001</v>
      </c>
      <c r="DB247" s="117"/>
      <c r="DC247" s="117">
        <v>45002</v>
      </c>
      <c r="DD247" s="133">
        <v>100</v>
      </c>
      <c r="DE247" s="117">
        <v>45002</v>
      </c>
      <c r="DF247" s="138"/>
      <c r="DG247" s="138">
        <v>45007</v>
      </c>
      <c r="DH247" s="139" t="s">
        <v>4446</v>
      </c>
      <c r="DI247" s="117">
        <v>45026</v>
      </c>
      <c r="DJ247" s="117">
        <v>45026</v>
      </c>
      <c r="DK247" s="117">
        <v>45026</v>
      </c>
      <c r="DL247" s="117">
        <v>45026</v>
      </c>
      <c r="DM247" s="117"/>
      <c r="DN247" s="117"/>
      <c r="DO247" s="117"/>
      <c r="DP247" s="117"/>
      <c r="DQ247" s="140"/>
      <c r="DR247" s="117"/>
      <c r="DS247" s="117"/>
      <c r="DT247" s="117"/>
      <c r="DU247" s="117"/>
      <c r="DV247" s="117"/>
      <c r="DW247" s="117"/>
      <c r="DX247" s="133"/>
      <c r="DY247" s="117"/>
      <c r="DZ247" s="117"/>
      <c r="EA247" s="117">
        <v>45035</v>
      </c>
      <c r="EB247" s="117">
        <v>45035</v>
      </c>
      <c r="EC247" s="117"/>
      <c r="ED247" s="117">
        <v>45035</v>
      </c>
      <c r="EE247" s="116">
        <v>100</v>
      </c>
      <c r="EF247" s="117">
        <v>45035</v>
      </c>
      <c r="EG247" s="117" t="s">
        <v>780</v>
      </c>
      <c r="EH247" s="117">
        <v>45035</v>
      </c>
      <c r="EI247" s="117">
        <v>45035</v>
      </c>
      <c r="EJ247" s="117">
        <v>45035</v>
      </c>
      <c r="EK247" s="117">
        <v>45036</v>
      </c>
      <c r="EL247" s="116">
        <v>60</v>
      </c>
      <c r="EM247" s="117"/>
      <c r="EN247" s="122" t="s">
        <v>780</v>
      </c>
      <c r="EO247" s="141"/>
      <c r="EP247" s="141"/>
      <c r="EQ247" s="141"/>
      <c r="ER247" s="141"/>
      <c r="ES247" s="141"/>
      <c r="ET247" s="141"/>
      <c r="EU247" s="141"/>
      <c r="EV247" s="117"/>
      <c r="EW247" s="117"/>
      <c r="EX247" s="117"/>
      <c r="EY247" s="117"/>
      <c r="EZ247" s="117"/>
      <c r="FA247" s="117"/>
      <c r="FB247" s="117"/>
      <c r="FC247" s="117">
        <v>45050</v>
      </c>
      <c r="FD247" s="117">
        <v>45050</v>
      </c>
      <c r="FE247" s="117">
        <v>45050</v>
      </c>
      <c r="FF247" s="117">
        <v>45051</v>
      </c>
      <c r="FG247" s="133">
        <v>20</v>
      </c>
      <c r="FH247" s="133"/>
      <c r="FI247" s="117"/>
      <c r="FJ247" s="142"/>
      <c r="FK247" s="142"/>
      <c r="FL247" s="143">
        <v>243341</v>
      </c>
      <c r="FM247" s="143">
        <v>243341</v>
      </c>
      <c r="FN247" s="139" t="s">
        <v>708</v>
      </c>
      <c r="FO247" s="142"/>
      <c r="FP247" s="142"/>
      <c r="FQ247" s="143">
        <v>243341</v>
      </c>
      <c r="FR247" s="143">
        <v>243341</v>
      </c>
      <c r="FS247" s="139" t="s">
        <v>708</v>
      </c>
    </row>
    <row r="248" spans="1:175" ht="20.100000000000001" customHeight="1" x14ac:dyDescent="0.5">
      <c r="A248" s="109">
        <v>247</v>
      </c>
      <c r="B248" s="109" t="s">
        <v>674</v>
      </c>
      <c r="C248" s="109">
        <v>247</v>
      </c>
      <c r="D248" s="110" t="s">
        <v>675</v>
      </c>
      <c r="E248" s="110" t="s">
        <v>676</v>
      </c>
      <c r="F248" s="110" t="s">
        <v>1751</v>
      </c>
      <c r="G248" s="111" t="s">
        <v>329</v>
      </c>
      <c r="H248" s="110" t="s">
        <v>1203</v>
      </c>
      <c r="I248" s="110" t="s">
        <v>2956</v>
      </c>
      <c r="J248" s="110" t="s">
        <v>2957</v>
      </c>
      <c r="K248" s="111" t="s">
        <v>2958</v>
      </c>
      <c r="L248" s="111" t="s">
        <v>2947</v>
      </c>
      <c r="M248" s="111"/>
      <c r="N248" s="111" t="s">
        <v>682</v>
      </c>
      <c r="O248" s="111" t="s">
        <v>2959</v>
      </c>
      <c r="P248" s="113">
        <v>14.552810013727401</v>
      </c>
      <c r="Q248" s="113">
        <v>100.889924526451</v>
      </c>
      <c r="R248" s="114" t="s">
        <v>2960</v>
      </c>
      <c r="S248" s="114" t="s">
        <v>2961</v>
      </c>
      <c r="T248" s="115" t="s">
        <v>2962</v>
      </c>
      <c r="U248" s="115" t="s">
        <v>2963</v>
      </c>
      <c r="V248" s="115"/>
      <c r="W248" s="114" t="s">
        <v>2961</v>
      </c>
      <c r="X248" s="114"/>
      <c r="Y248" s="115"/>
      <c r="Z248" s="181"/>
      <c r="AA248" s="181"/>
      <c r="AB248" s="114"/>
      <c r="AC248" s="114"/>
      <c r="AD248" s="166" t="s">
        <v>1775</v>
      </c>
      <c r="AE248" s="166" t="s">
        <v>1776</v>
      </c>
      <c r="AF248" s="117" t="s">
        <v>982</v>
      </c>
      <c r="AG248" s="132">
        <v>44964</v>
      </c>
      <c r="AH248" s="168" t="s">
        <v>691</v>
      </c>
      <c r="AI248" s="118" t="s">
        <v>692</v>
      </c>
      <c r="AJ248" s="145">
        <v>6</v>
      </c>
      <c r="AK248" s="146">
        <v>9</v>
      </c>
      <c r="AL248" s="146">
        <v>3.2</v>
      </c>
      <c r="AM248" s="146">
        <f>AJ248*AK248</f>
        <v>54</v>
      </c>
      <c r="AN248" s="147">
        <v>1</v>
      </c>
      <c r="AO248" s="147">
        <v>1</v>
      </c>
      <c r="AP248" s="240" t="s">
        <v>2964</v>
      </c>
      <c r="AQ248" s="147" t="s">
        <v>752</v>
      </c>
      <c r="AR248" s="147">
        <v>3</v>
      </c>
      <c r="AS248" s="147"/>
      <c r="AT248" s="138">
        <v>44964</v>
      </c>
      <c r="AU248" s="294" t="s">
        <v>1815</v>
      </c>
      <c r="AV248" s="234" t="s">
        <v>696</v>
      </c>
      <c r="AW248" s="235"/>
      <c r="AX248" s="236"/>
      <c r="AY248" s="236"/>
      <c r="AZ248" s="236"/>
      <c r="BA248" s="236" t="s">
        <v>697</v>
      </c>
      <c r="BB248" s="236" t="s">
        <v>697</v>
      </c>
      <c r="BC248" s="236"/>
      <c r="BD248" s="235" t="s">
        <v>698</v>
      </c>
      <c r="BE248" s="235"/>
      <c r="BF248" s="235"/>
      <c r="BG248" s="237" t="s">
        <v>699</v>
      </c>
      <c r="BH248" s="237" t="s">
        <v>1964</v>
      </c>
      <c r="BI248" s="237" t="s">
        <v>701</v>
      </c>
      <c r="BJ248" s="238"/>
      <c r="BK248" s="238"/>
      <c r="BL248" s="153"/>
      <c r="BM248" s="154"/>
      <c r="BN248" s="111" t="s">
        <v>2959</v>
      </c>
      <c r="BO248" s="319" t="s">
        <v>2959</v>
      </c>
      <c r="BP248" s="317"/>
      <c r="BQ248" s="116" t="s">
        <v>704</v>
      </c>
      <c r="BR248" s="116" t="s">
        <v>705</v>
      </c>
      <c r="BS248" s="132">
        <v>44964</v>
      </c>
      <c r="BT248" s="133">
        <v>100</v>
      </c>
      <c r="BU248" s="132">
        <v>44964</v>
      </c>
      <c r="BV248" s="132"/>
      <c r="BW248" s="132"/>
      <c r="BX248" s="134"/>
      <c r="BY248" s="134"/>
      <c r="BZ248" s="134"/>
      <c r="CA248" s="132"/>
      <c r="CB248" s="135"/>
      <c r="CC248" s="132"/>
      <c r="CD248" s="132"/>
      <c r="CE248" s="136"/>
      <c r="CF248" s="136"/>
      <c r="CG248" s="136"/>
      <c r="CH248" s="135"/>
      <c r="CI248" s="129" t="s">
        <v>701</v>
      </c>
      <c r="CJ248" s="132">
        <v>44994</v>
      </c>
      <c r="CK248" s="132">
        <v>44994</v>
      </c>
      <c r="CL248" s="132"/>
      <c r="CM248" s="132">
        <v>44994</v>
      </c>
      <c r="CN248" s="133">
        <v>100</v>
      </c>
      <c r="CO248" s="132">
        <v>44994</v>
      </c>
      <c r="CP248" s="117" t="s">
        <v>1448</v>
      </c>
      <c r="CQ248" s="132">
        <v>45010</v>
      </c>
      <c r="CR248" s="132">
        <v>45010</v>
      </c>
      <c r="CS248" s="132"/>
      <c r="CT248" s="132">
        <v>45011</v>
      </c>
      <c r="CU248" s="133">
        <v>100</v>
      </c>
      <c r="CV248" s="132">
        <v>45011</v>
      </c>
      <c r="CW248" s="117" t="s">
        <v>727</v>
      </c>
      <c r="CX248" s="236"/>
      <c r="CY248" s="236"/>
      <c r="CZ248" s="117">
        <v>45000</v>
      </c>
      <c r="DA248" s="117">
        <v>45000</v>
      </c>
      <c r="DB248" s="117"/>
      <c r="DC248" s="117">
        <v>45000</v>
      </c>
      <c r="DD248" s="133">
        <v>100</v>
      </c>
      <c r="DE248" s="117">
        <v>45000</v>
      </c>
      <c r="DF248" s="138"/>
      <c r="DG248" s="138">
        <v>45007</v>
      </c>
      <c r="DH248" s="139" t="s">
        <v>4446</v>
      </c>
      <c r="DI248" s="117">
        <v>45034</v>
      </c>
      <c r="DJ248" s="117">
        <v>45034</v>
      </c>
      <c r="DK248" s="117">
        <v>45034</v>
      </c>
      <c r="DL248" s="117">
        <v>45034</v>
      </c>
      <c r="DM248" s="117"/>
      <c r="DN248" s="117"/>
      <c r="DO248" s="117"/>
      <c r="DP248" s="117"/>
      <c r="DQ248" s="140"/>
      <c r="DR248" s="117"/>
      <c r="DS248" s="117"/>
      <c r="DT248" s="117"/>
      <c r="DU248" s="117"/>
      <c r="DV248" s="117"/>
      <c r="DW248" s="117"/>
      <c r="DX248" s="133"/>
      <c r="DY248" s="117"/>
      <c r="DZ248" s="117"/>
      <c r="EA248" s="117">
        <v>45038</v>
      </c>
      <c r="EB248" s="117">
        <v>45038</v>
      </c>
      <c r="EC248" s="117"/>
      <c r="ED248" s="117">
        <v>45038</v>
      </c>
      <c r="EE248" s="116">
        <v>100</v>
      </c>
      <c r="EF248" s="117">
        <v>45038</v>
      </c>
      <c r="EG248" s="117" t="s">
        <v>2965</v>
      </c>
      <c r="EH248" s="117">
        <v>45038</v>
      </c>
      <c r="EI248" s="117">
        <v>45038</v>
      </c>
      <c r="EJ248" s="117">
        <v>45038</v>
      </c>
      <c r="EK248" s="117">
        <v>45039</v>
      </c>
      <c r="EL248" s="116">
        <v>60</v>
      </c>
      <c r="EM248" s="117"/>
      <c r="EN248" s="122" t="s">
        <v>2965</v>
      </c>
      <c r="EO248" s="141"/>
      <c r="EP248" s="141"/>
      <c r="EQ248" s="141"/>
      <c r="ER248" s="141"/>
      <c r="ES248" s="141"/>
      <c r="ET248" s="141"/>
      <c r="EU248" s="141"/>
      <c r="EV248" s="117"/>
      <c r="EW248" s="117"/>
      <c r="EX248" s="117"/>
      <c r="EY248" s="117"/>
      <c r="EZ248" s="117"/>
      <c r="FA248" s="117"/>
      <c r="FB248" s="117"/>
      <c r="FC248" s="117">
        <v>45050</v>
      </c>
      <c r="FD248" s="117">
        <v>45050</v>
      </c>
      <c r="FE248" s="117">
        <v>45050</v>
      </c>
      <c r="FF248" s="117">
        <v>45051</v>
      </c>
      <c r="FG248" s="133">
        <v>70</v>
      </c>
      <c r="FH248" s="133"/>
      <c r="FI248" s="117"/>
      <c r="FJ248" s="142"/>
      <c r="FK248" s="142"/>
      <c r="FL248" s="143"/>
      <c r="FM248" s="143"/>
      <c r="FN248" s="139"/>
      <c r="FO248" s="142"/>
      <c r="FP248" s="142"/>
      <c r="FQ248" s="143"/>
      <c r="FR248" s="143"/>
      <c r="FS248" s="139"/>
    </row>
    <row r="249" spans="1:175" ht="20.100000000000001" customHeight="1" x14ac:dyDescent="0.5">
      <c r="A249" s="109">
        <v>248</v>
      </c>
      <c r="B249" s="109" t="s">
        <v>674</v>
      </c>
      <c r="C249" s="109">
        <v>248</v>
      </c>
      <c r="D249" s="110" t="s">
        <v>675</v>
      </c>
      <c r="E249" s="110" t="s">
        <v>676</v>
      </c>
      <c r="F249" s="110" t="s">
        <v>1751</v>
      </c>
      <c r="G249" s="111" t="s">
        <v>329</v>
      </c>
      <c r="H249" s="110" t="s">
        <v>1203</v>
      </c>
      <c r="I249" s="110" t="s">
        <v>766</v>
      </c>
      <c r="J249" s="110" t="s">
        <v>2966</v>
      </c>
      <c r="K249" s="111" t="s">
        <v>2967</v>
      </c>
      <c r="L249" s="111" t="s">
        <v>2947</v>
      </c>
      <c r="M249" s="111"/>
      <c r="N249" s="111" t="s">
        <v>682</v>
      </c>
      <c r="O249" s="112" t="s">
        <v>2968</v>
      </c>
      <c r="P249" s="113">
        <v>14.542921981685099</v>
      </c>
      <c r="Q249" s="113">
        <v>100.974678901402</v>
      </c>
      <c r="R249" s="114" t="s">
        <v>2969</v>
      </c>
      <c r="S249" s="114" t="s">
        <v>2970</v>
      </c>
      <c r="T249" s="115" t="s">
        <v>2971</v>
      </c>
      <c r="U249" s="115" t="s">
        <v>2972</v>
      </c>
      <c r="V249" s="115"/>
      <c r="W249" s="115" t="s">
        <v>2973</v>
      </c>
      <c r="X249" s="115"/>
      <c r="Y249" s="115"/>
      <c r="Z249" s="181"/>
      <c r="AA249" s="181"/>
      <c r="AB249" s="115"/>
      <c r="AC249" s="115"/>
      <c r="AD249" s="166" t="s">
        <v>1775</v>
      </c>
      <c r="AE249" s="166" t="s">
        <v>1776</v>
      </c>
      <c r="AF249" s="117" t="s">
        <v>982</v>
      </c>
      <c r="AG249" s="132">
        <v>44963</v>
      </c>
      <c r="AH249" s="168" t="s">
        <v>691</v>
      </c>
      <c r="AI249" s="118" t="s">
        <v>692</v>
      </c>
      <c r="AJ249" s="145">
        <v>6</v>
      </c>
      <c r="AK249" s="146">
        <v>9</v>
      </c>
      <c r="AL249" s="146">
        <v>3.4</v>
      </c>
      <c r="AM249" s="146">
        <f>AJ249*AK249</f>
        <v>54</v>
      </c>
      <c r="AN249" s="147">
        <v>2</v>
      </c>
      <c r="AO249" s="147">
        <v>2</v>
      </c>
      <c r="AP249" s="240" t="s">
        <v>716</v>
      </c>
      <c r="AQ249" s="301"/>
      <c r="AR249" s="301">
        <v>3</v>
      </c>
      <c r="AS249" s="147"/>
      <c r="AT249" s="138">
        <v>44964</v>
      </c>
      <c r="AU249" s="294" t="s">
        <v>2974</v>
      </c>
      <c r="AV249" s="234" t="s">
        <v>696</v>
      </c>
      <c r="AW249" s="235" t="s">
        <v>1386</v>
      </c>
      <c r="AX249" s="236"/>
      <c r="AY249" s="236"/>
      <c r="AZ249" s="236"/>
      <c r="BA249" s="236"/>
      <c r="BB249" s="236"/>
      <c r="BC249" s="236"/>
      <c r="BD249" s="235" t="s">
        <v>698</v>
      </c>
      <c r="BE249" s="235"/>
      <c r="BF249" s="235"/>
      <c r="BG249" s="237" t="s">
        <v>699</v>
      </c>
      <c r="BH249" s="302" t="s">
        <v>1964</v>
      </c>
      <c r="BI249" s="237" t="s">
        <v>701</v>
      </c>
      <c r="BJ249" s="238"/>
      <c r="BK249" s="238"/>
      <c r="BL249" s="153"/>
      <c r="BM249" s="154"/>
      <c r="BN249" s="111" t="s">
        <v>2968</v>
      </c>
      <c r="BO249" s="319" t="s">
        <v>2968</v>
      </c>
      <c r="BP249" s="317"/>
      <c r="BQ249" s="116" t="s">
        <v>704</v>
      </c>
      <c r="BR249" s="116" t="s">
        <v>705</v>
      </c>
      <c r="BS249" s="132">
        <v>44963</v>
      </c>
      <c r="BT249" s="133">
        <v>100</v>
      </c>
      <c r="BU249" s="132">
        <v>44963</v>
      </c>
      <c r="BV249" s="132"/>
      <c r="BW249" s="132"/>
      <c r="BX249" s="134"/>
      <c r="BY249" s="134"/>
      <c r="BZ249" s="134"/>
      <c r="CA249" s="132"/>
      <c r="CB249" s="135"/>
      <c r="CC249" s="132"/>
      <c r="CD249" s="132"/>
      <c r="CE249" s="136"/>
      <c r="CF249" s="136"/>
      <c r="CG249" s="136"/>
      <c r="CH249" s="135"/>
      <c r="CI249" s="129" t="s">
        <v>701</v>
      </c>
      <c r="CJ249" s="132">
        <v>44994</v>
      </c>
      <c r="CK249" s="132">
        <v>44994</v>
      </c>
      <c r="CL249" s="132"/>
      <c r="CM249" s="132">
        <v>44994</v>
      </c>
      <c r="CN249" s="133">
        <v>100</v>
      </c>
      <c r="CO249" s="132">
        <v>44994</v>
      </c>
      <c r="CP249" s="117" t="s">
        <v>1448</v>
      </c>
      <c r="CQ249" s="132">
        <v>45009</v>
      </c>
      <c r="CR249" s="132">
        <v>45009</v>
      </c>
      <c r="CS249" s="132"/>
      <c r="CT249" s="132">
        <v>45010</v>
      </c>
      <c r="CU249" s="133">
        <v>100</v>
      </c>
      <c r="CV249" s="132">
        <v>45010</v>
      </c>
      <c r="CW249" s="117" t="s">
        <v>727</v>
      </c>
      <c r="CX249" s="236"/>
      <c r="CY249" s="236"/>
      <c r="CZ249" s="117">
        <v>44998</v>
      </c>
      <c r="DA249" s="117">
        <v>44998</v>
      </c>
      <c r="DB249" s="117"/>
      <c r="DC249" s="117">
        <v>44998</v>
      </c>
      <c r="DD249" s="133">
        <v>100</v>
      </c>
      <c r="DE249" s="117">
        <v>44998</v>
      </c>
      <c r="DF249" s="138"/>
      <c r="DG249" s="138">
        <v>45007</v>
      </c>
      <c r="DH249" s="139" t="s">
        <v>4446</v>
      </c>
      <c r="DI249" s="117">
        <v>45034</v>
      </c>
      <c r="DJ249" s="117">
        <v>45034</v>
      </c>
      <c r="DK249" s="117">
        <v>45034</v>
      </c>
      <c r="DL249" s="117">
        <v>45034</v>
      </c>
      <c r="DM249" s="117"/>
      <c r="DN249" s="117"/>
      <c r="DO249" s="117"/>
      <c r="DP249" s="117"/>
      <c r="DQ249" s="140"/>
      <c r="DR249" s="117"/>
      <c r="DS249" s="117"/>
      <c r="DT249" s="117"/>
      <c r="DU249" s="117"/>
      <c r="DV249" s="117"/>
      <c r="DW249" s="117"/>
      <c r="DX249" s="133"/>
      <c r="DY249" s="117"/>
      <c r="DZ249" s="117"/>
      <c r="EA249" s="117">
        <v>45042</v>
      </c>
      <c r="EB249" s="117">
        <v>45042</v>
      </c>
      <c r="EC249" s="117"/>
      <c r="ED249" s="117">
        <v>45042</v>
      </c>
      <c r="EE249" s="116">
        <v>100</v>
      </c>
      <c r="EF249" s="117">
        <v>45042</v>
      </c>
      <c r="EG249" s="117" t="s">
        <v>1044</v>
      </c>
      <c r="EH249" s="117">
        <v>45042</v>
      </c>
      <c r="EI249" s="117">
        <v>45042</v>
      </c>
      <c r="EJ249" s="117"/>
      <c r="EK249" s="117">
        <v>45042</v>
      </c>
      <c r="EL249" s="116">
        <v>100</v>
      </c>
      <c r="EM249" s="117">
        <v>45042</v>
      </c>
      <c r="EN249" s="122" t="s">
        <v>1044</v>
      </c>
      <c r="EO249" s="141"/>
      <c r="EP249" s="141"/>
      <c r="EQ249" s="141"/>
      <c r="ER249" s="141"/>
      <c r="ES249" s="141"/>
      <c r="ET249" s="141"/>
      <c r="EU249" s="141"/>
      <c r="EV249" s="117"/>
      <c r="EW249" s="117"/>
      <c r="EX249" s="117"/>
      <c r="EY249" s="117"/>
      <c r="EZ249" s="117"/>
      <c r="FA249" s="117"/>
      <c r="FB249" s="117"/>
      <c r="FC249" s="117">
        <v>45050</v>
      </c>
      <c r="FD249" s="117">
        <v>45050</v>
      </c>
      <c r="FE249" s="117">
        <v>45050</v>
      </c>
      <c r="FF249" s="117">
        <v>45051</v>
      </c>
      <c r="FG249" s="133">
        <v>20</v>
      </c>
      <c r="FH249" s="133"/>
      <c r="FI249" s="117"/>
      <c r="FJ249" s="142"/>
      <c r="FK249" s="142"/>
      <c r="FL249" s="143">
        <v>243350</v>
      </c>
      <c r="FM249" s="143">
        <v>243350</v>
      </c>
      <c r="FN249" s="139" t="s">
        <v>708</v>
      </c>
      <c r="FO249" s="142"/>
      <c r="FP249" s="142"/>
      <c r="FQ249" s="143">
        <v>243350</v>
      </c>
      <c r="FR249" s="143">
        <v>243350</v>
      </c>
      <c r="FS249" s="139" t="s">
        <v>708</v>
      </c>
    </row>
    <row r="250" spans="1:175" ht="20.100000000000001" customHeight="1" x14ac:dyDescent="0.5">
      <c r="A250" s="109">
        <v>249</v>
      </c>
      <c r="B250" s="109" t="s">
        <v>674</v>
      </c>
      <c r="C250" s="109">
        <v>249</v>
      </c>
      <c r="D250" s="110" t="s">
        <v>675</v>
      </c>
      <c r="E250" s="110" t="s">
        <v>676</v>
      </c>
      <c r="F250" s="110" t="s">
        <v>1751</v>
      </c>
      <c r="G250" s="111" t="s">
        <v>329</v>
      </c>
      <c r="H250" s="110" t="s">
        <v>1203</v>
      </c>
      <c r="I250" s="110" t="s">
        <v>2975</v>
      </c>
      <c r="J250" s="110"/>
      <c r="K250" s="111" t="s">
        <v>2976</v>
      </c>
      <c r="L250" s="111" t="s">
        <v>2977</v>
      </c>
      <c r="M250" s="111"/>
      <c r="N250" s="111" t="s">
        <v>682</v>
      </c>
      <c r="O250" s="361" t="s">
        <v>2978</v>
      </c>
      <c r="P250" s="113">
        <v>14.5205143294453</v>
      </c>
      <c r="Q250" s="113">
        <v>100.945224911681</v>
      </c>
      <c r="R250" s="114" t="s">
        <v>2979</v>
      </c>
      <c r="S250" s="114"/>
      <c r="T250" s="115"/>
      <c r="U250" s="115"/>
      <c r="V250" s="115"/>
      <c r="W250" s="239" t="s">
        <v>2980</v>
      </c>
      <c r="X250" s="239"/>
      <c r="Y250" s="115"/>
      <c r="Z250" s="181"/>
      <c r="AA250" s="181"/>
      <c r="AB250" s="239"/>
      <c r="AC250" s="239"/>
      <c r="AD250" s="166"/>
      <c r="AE250" s="166"/>
      <c r="AF250" s="117" t="s">
        <v>2981</v>
      </c>
      <c r="AG250" s="132"/>
      <c r="AH250" s="116"/>
      <c r="AI250" s="116"/>
      <c r="AJ250" s="145"/>
      <c r="AK250" s="146"/>
      <c r="AL250" s="212"/>
      <c r="AM250" s="146"/>
      <c r="AN250" s="147"/>
      <c r="AO250" s="147"/>
      <c r="AP250" s="240"/>
      <c r="AQ250" s="147"/>
      <c r="AR250" s="147">
        <v>3</v>
      </c>
      <c r="AS250" s="149"/>
      <c r="AT250" s="138"/>
      <c r="AU250" s="294" t="s">
        <v>2982</v>
      </c>
      <c r="AV250" s="149"/>
      <c r="AW250" s="150"/>
      <c r="AX250" s="147"/>
      <c r="AY250" s="147"/>
      <c r="AZ250" s="147"/>
      <c r="BA250" s="147"/>
      <c r="BB250" s="147"/>
      <c r="BC250" s="147"/>
      <c r="BD250" s="150"/>
      <c r="BE250" s="150"/>
      <c r="BF250" s="150"/>
      <c r="BG250" s="151"/>
      <c r="BH250" s="151" t="s">
        <v>1964</v>
      </c>
      <c r="BI250" s="151"/>
      <c r="BJ250" s="152"/>
      <c r="BK250" s="152" t="s">
        <v>2336</v>
      </c>
      <c r="BL250" s="153"/>
      <c r="BM250" s="154"/>
      <c r="BN250" s="111" t="s">
        <v>2978</v>
      </c>
      <c r="BO250" s="329" t="s">
        <v>2978</v>
      </c>
      <c r="BP250" s="317"/>
      <c r="BQ250" s="116" t="s">
        <v>704</v>
      </c>
      <c r="BR250" s="116" t="s">
        <v>705</v>
      </c>
      <c r="BS250" s="132">
        <v>44993</v>
      </c>
      <c r="BT250" s="362">
        <v>100</v>
      </c>
      <c r="BU250" s="132">
        <v>44993</v>
      </c>
      <c r="BV250" s="132"/>
      <c r="BW250" s="132"/>
      <c r="BX250" s="134"/>
      <c r="BY250" s="134"/>
      <c r="BZ250" s="134"/>
      <c r="CA250" s="132"/>
      <c r="CB250" s="135"/>
      <c r="CC250" s="132"/>
      <c r="CD250" s="132"/>
      <c r="CE250" s="136"/>
      <c r="CF250" s="136"/>
      <c r="CG250" s="136"/>
      <c r="CH250" s="135"/>
      <c r="CI250" s="129" t="s">
        <v>701</v>
      </c>
      <c r="CJ250" s="132"/>
      <c r="CK250" s="132"/>
      <c r="CL250" s="132"/>
      <c r="CM250" s="132"/>
      <c r="CN250" s="133"/>
      <c r="CO250" s="117"/>
      <c r="CP250" s="117"/>
      <c r="CQ250" s="137" t="s">
        <v>706</v>
      </c>
      <c r="CR250" s="132"/>
      <c r="CS250" s="117"/>
      <c r="CT250" s="132"/>
      <c r="CU250" s="133"/>
      <c r="CV250" s="137" t="s">
        <v>4382</v>
      </c>
      <c r="CW250" s="117"/>
      <c r="CX250" s="147"/>
      <c r="CY250" s="147"/>
      <c r="CZ250" s="117">
        <v>45049</v>
      </c>
      <c r="DA250" s="117">
        <v>45049</v>
      </c>
      <c r="DB250" s="117"/>
      <c r="DC250" s="117">
        <v>45049</v>
      </c>
      <c r="DD250" s="133">
        <v>100</v>
      </c>
      <c r="DE250" s="117">
        <v>45049</v>
      </c>
      <c r="DF250" s="138"/>
      <c r="DG250" s="138">
        <v>45023</v>
      </c>
      <c r="DH250" s="139" t="s">
        <v>4387</v>
      </c>
      <c r="DI250" s="117">
        <v>45043</v>
      </c>
      <c r="DJ250" s="117">
        <v>45043</v>
      </c>
      <c r="DK250" s="117">
        <v>45043</v>
      </c>
      <c r="DL250" s="117">
        <v>45043</v>
      </c>
      <c r="DM250" s="117"/>
      <c r="DN250" s="117"/>
      <c r="DO250" s="117"/>
      <c r="DP250" s="117"/>
      <c r="DQ250" s="140"/>
      <c r="DR250" s="117"/>
      <c r="DS250" s="117"/>
      <c r="DT250" s="117"/>
      <c r="DU250" s="117"/>
      <c r="DV250" s="117"/>
      <c r="DW250" s="117"/>
      <c r="DX250" s="133"/>
      <c r="DY250" s="117"/>
      <c r="DZ250" s="117"/>
      <c r="EA250" s="117">
        <v>45045</v>
      </c>
      <c r="EB250" s="117">
        <v>45045</v>
      </c>
      <c r="EC250" s="117"/>
      <c r="ED250" s="117">
        <v>45045</v>
      </c>
      <c r="EE250" s="116">
        <v>100</v>
      </c>
      <c r="EF250" s="117">
        <v>45045</v>
      </c>
      <c r="EG250" s="117" t="s">
        <v>4556</v>
      </c>
      <c r="EH250" s="222">
        <v>45052</v>
      </c>
      <c r="EI250" s="222">
        <v>45052</v>
      </c>
      <c r="EJ250" s="222">
        <v>45052</v>
      </c>
      <c r="EK250" s="222">
        <v>45053</v>
      </c>
      <c r="EL250" s="116">
        <v>60</v>
      </c>
      <c r="EM250" s="117"/>
      <c r="EN250" s="122" t="s">
        <v>4448</v>
      </c>
      <c r="EO250" s="141"/>
      <c r="EP250" s="141"/>
      <c r="EQ250" s="141"/>
      <c r="ER250" s="141"/>
      <c r="ES250" s="141"/>
      <c r="ET250" s="141"/>
      <c r="EU250" s="141"/>
      <c r="EV250" s="117"/>
      <c r="EW250" s="117"/>
      <c r="EX250" s="117"/>
      <c r="EY250" s="117"/>
      <c r="EZ250" s="117"/>
      <c r="FA250" s="117"/>
      <c r="FB250" s="117"/>
      <c r="FC250" s="117">
        <v>45050</v>
      </c>
      <c r="FD250" s="117">
        <v>45050</v>
      </c>
      <c r="FE250" s="117">
        <v>45050</v>
      </c>
      <c r="FF250" s="117">
        <v>45051</v>
      </c>
      <c r="FG250" s="133">
        <v>20</v>
      </c>
      <c r="FH250" s="133"/>
      <c r="FI250" s="117"/>
      <c r="FJ250" s="142"/>
      <c r="FK250" s="142"/>
      <c r="FL250" s="143"/>
      <c r="FM250" s="143"/>
      <c r="FN250" s="139"/>
      <c r="FO250" s="142"/>
      <c r="FP250" s="142"/>
      <c r="FQ250" s="143"/>
      <c r="FR250" s="143"/>
      <c r="FS250" s="139"/>
    </row>
    <row r="251" spans="1:175" ht="20.100000000000001" customHeight="1" x14ac:dyDescent="0.5">
      <c r="A251" s="109">
        <v>250</v>
      </c>
      <c r="B251" s="109" t="s">
        <v>674</v>
      </c>
      <c r="C251" s="109">
        <v>250</v>
      </c>
      <c r="D251" s="110" t="s">
        <v>675</v>
      </c>
      <c r="E251" s="110" t="s">
        <v>676</v>
      </c>
      <c r="F251" s="110" t="s">
        <v>1751</v>
      </c>
      <c r="G251" s="111" t="s">
        <v>329</v>
      </c>
      <c r="H251" s="110" t="s">
        <v>1203</v>
      </c>
      <c r="I251" s="110" t="s">
        <v>2983</v>
      </c>
      <c r="J251" s="110" t="s">
        <v>2984</v>
      </c>
      <c r="K251" s="111" t="s">
        <v>2985</v>
      </c>
      <c r="L251" s="111" t="s">
        <v>2947</v>
      </c>
      <c r="M251" s="111"/>
      <c r="N251" s="111" t="s">
        <v>682</v>
      </c>
      <c r="O251" s="111" t="s">
        <v>2986</v>
      </c>
      <c r="P251" s="113">
        <v>14.488439137698901</v>
      </c>
      <c r="Q251" s="113">
        <v>100.860188621147</v>
      </c>
      <c r="R251" s="114" t="s">
        <v>2987</v>
      </c>
      <c r="S251" s="114" t="s">
        <v>2988</v>
      </c>
      <c r="T251" s="115" t="s">
        <v>2989</v>
      </c>
      <c r="U251" s="115" t="s">
        <v>2990</v>
      </c>
      <c r="V251" s="115"/>
      <c r="W251" s="115" t="s">
        <v>2991</v>
      </c>
      <c r="X251" s="115"/>
      <c r="Y251" s="115"/>
      <c r="Z251" s="181"/>
      <c r="AA251" s="181"/>
      <c r="AB251" s="115"/>
      <c r="AC251" s="115"/>
      <c r="AD251" s="166" t="s">
        <v>1775</v>
      </c>
      <c r="AE251" s="166" t="s">
        <v>1776</v>
      </c>
      <c r="AF251" s="117" t="s">
        <v>982</v>
      </c>
      <c r="AG251" s="132">
        <v>44964</v>
      </c>
      <c r="AH251" s="168" t="s">
        <v>691</v>
      </c>
      <c r="AI251" s="118" t="s">
        <v>692</v>
      </c>
      <c r="AJ251" s="145">
        <v>7</v>
      </c>
      <c r="AK251" s="146">
        <v>12</v>
      </c>
      <c r="AL251" s="146">
        <v>3.2</v>
      </c>
      <c r="AM251" s="146">
        <f t="shared" ref="AM251:AM258" si="4">AJ251*AK251</f>
        <v>84</v>
      </c>
      <c r="AN251" s="147">
        <v>1</v>
      </c>
      <c r="AO251" s="147">
        <v>1</v>
      </c>
      <c r="AP251" s="240" t="s">
        <v>1142</v>
      </c>
      <c r="AQ251" s="147" t="s">
        <v>1368</v>
      </c>
      <c r="AR251" s="147">
        <v>3</v>
      </c>
      <c r="AS251" s="147"/>
      <c r="AT251" s="138">
        <v>44964</v>
      </c>
      <c r="AU251" s="294" t="s">
        <v>2974</v>
      </c>
      <c r="AV251" s="234" t="s">
        <v>696</v>
      </c>
      <c r="AW251" s="235"/>
      <c r="AX251" s="236"/>
      <c r="AY251" s="236"/>
      <c r="AZ251" s="236"/>
      <c r="BA251" s="236"/>
      <c r="BB251" s="236"/>
      <c r="BC251" s="236" t="s">
        <v>697</v>
      </c>
      <c r="BD251" s="235" t="s">
        <v>698</v>
      </c>
      <c r="BE251" s="235"/>
      <c r="BF251" s="235"/>
      <c r="BG251" s="237" t="s">
        <v>699</v>
      </c>
      <c r="BH251" s="237" t="s">
        <v>1964</v>
      </c>
      <c r="BI251" s="237" t="s">
        <v>701</v>
      </c>
      <c r="BJ251" s="238"/>
      <c r="BK251" s="238"/>
      <c r="BL251" s="153"/>
      <c r="BM251" s="154"/>
      <c r="BN251" s="111" t="s">
        <v>2986</v>
      </c>
      <c r="BO251" s="319" t="s">
        <v>2986</v>
      </c>
      <c r="BP251" s="317"/>
      <c r="BQ251" s="116" t="s">
        <v>704</v>
      </c>
      <c r="BR251" s="116" t="s">
        <v>705</v>
      </c>
      <c r="BS251" s="132">
        <v>44964</v>
      </c>
      <c r="BT251" s="133">
        <v>100</v>
      </c>
      <c r="BU251" s="132">
        <v>44964</v>
      </c>
      <c r="BV251" s="132"/>
      <c r="BW251" s="132"/>
      <c r="BX251" s="134"/>
      <c r="BY251" s="134"/>
      <c r="BZ251" s="134"/>
      <c r="CA251" s="132"/>
      <c r="CB251" s="135"/>
      <c r="CC251" s="132"/>
      <c r="CD251" s="132"/>
      <c r="CE251" s="136"/>
      <c r="CF251" s="136"/>
      <c r="CG251" s="136"/>
      <c r="CH251" s="135"/>
      <c r="CI251" s="129" t="s">
        <v>701</v>
      </c>
      <c r="CJ251" s="132">
        <v>44992</v>
      </c>
      <c r="CK251" s="132">
        <v>44992</v>
      </c>
      <c r="CL251" s="132"/>
      <c r="CM251" s="117">
        <v>44992</v>
      </c>
      <c r="CN251" s="133">
        <v>100</v>
      </c>
      <c r="CO251" s="117">
        <v>44992</v>
      </c>
      <c r="CP251" s="117"/>
      <c r="CQ251" s="137" t="s">
        <v>706</v>
      </c>
      <c r="CR251" s="132"/>
      <c r="CS251" s="117"/>
      <c r="CT251" s="132"/>
      <c r="CU251" s="133"/>
      <c r="CV251" s="137" t="s">
        <v>4382</v>
      </c>
      <c r="CW251" s="117"/>
      <c r="CX251" s="236"/>
      <c r="CY251" s="236"/>
      <c r="CZ251" s="117">
        <v>45006</v>
      </c>
      <c r="DA251" s="117">
        <v>45006</v>
      </c>
      <c r="DB251" s="117"/>
      <c r="DC251" s="117">
        <v>45006</v>
      </c>
      <c r="DD251" s="133">
        <v>100</v>
      </c>
      <c r="DE251" s="117">
        <v>45006</v>
      </c>
      <c r="DF251" s="138"/>
      <c r="DG251" s="138">
        <v>45019</v>
      </c>
      <c r="DH251" s="139" t="s">
        <v>4413</v>
      </c>
      <c r="DI251" s="117">
        <v>45036</v>
      </c>
      <c r="DJ251" s="117">
        <v>45036</v>
      </c>
      <c r="DK251" s="117">
        <v>45036</v>
      </c>
      <c r="DL251" s="117">
        <v>45036</v>
      </c>
      <c r="DM251" s="117"/>
      <c r="DN251" s="117"/>
      <c r="DO251" s="117"/>
      <c r="DP251" s="117"/>
      <c r="DQ251" s="140"/>
      <c r="DR251" s="117"/>
      <c r="DS251" s="117"/>
      <c r="DT251" s="117"/>
      <c r="DU251" s="117"/>
      <c r="DV251" s="117"/>
      <c r="DW251" s="117"/>
      <c r="DX251" s="133"/>
      <c r="DY251" s="117"/>
      <c r="DZ251" s="117"/>
      <c r="EA251" s="117">
        <v>45035</v>
      </c>
      <c r="EB251" s="117">
        <v>45035</v>
      </c>
      <c r="EC251" s="117"/>
      <c r="ED251" s="117">
        <v>45035</v>
      </c>
      <c r="EE251" s="116">
        <v>100</v>
      </c>
      <c r="EF251" s="117">
        <v>45035</v>
      </c>
      <c r="EG251" s="117" t="s">
        <v>780</v>
      </c>
      <c r="EH251" s="117">
        <v>45035</v>
      </c>
      <c r="EI251" s="117">
        <v>45035</v>
      </c>
      <c r="EJ251" s="117">
        <v>45035</v>
      </c>
      <c r="EK251" s="117">
        <v>45036</v>
      </c>
      <c r="EL251" s="116">
        <v>60</v>
      </c>
      <c r="EM251" s="117"/>
      <c r="EN251" s="122" t="s">
        <v>780</v>
      </c>
      <c r="EO251" s="141"/>
      <c r="EP251" s="141"/>
      <c r="EQ251" s="141"/>
      <c r="ER251" s="141"/>
      <c r="ES251" s="141"/>
      <c r="ET251" s="141"/>
      <c r="EU251" s="141"/>
      <c r="EV251" s="117"/>
      <c r="EW251" s="117"/>
      <c r="EX251" s="117"/>
      <c r="EY251" s="117"/>
      <c r="EZ251" s="117"/>
      <c r="FA251" s="117"/>
      <c r="FB251" s="117"/>
      <c r="FC251" s="117">
        <v>45050</v>
      </c>
      <c r="FD251" s="117">
        <v>45050</v>
      </c>
      <c r="FE251" s="117">
        <v>45050</v>
      </c>
      <c r="FF251" s="117">
        <v>45051</v>
      </c>
      <c r="FG251" s="133">
        <v>70</v>
      </c>
      <c r="FH251" s="133"/>
      <c r="FI251" s="117"/>
      <c r="FJ251" s="142"/>
      <c r="FK251" s="142"/>
      <c r="FL251" s="143"/>
      <c r="FM251" s="143"/>
      <c r="FN251" s="139"/>
      <c r="FO251" s="142"/>
      <c r="FP251" s="142"/>
      <c r="FQ251" s="143"/>
      <c r="FR251" s="143"/>
      <c r="FS251" s="139"/>
    </row>
    <row r="252" spans="1:175" ht="20.100000000000001" customHeight="1" x14ac:dyDescent="0.5">
      <c r="A252" s="109">
        <v>251</v>
      </c>
      <c r="B252" s="109" t="s">
        <v>674</v>
      </c>
      <c r="C252" s="109">
        <v>251</v>
      </c>
      <c r="D252" s="110" t="s">
        <v>675</v>
      </c>
      <c r="E252" s="110" t="s">
        <v>676</v>
      </c>
      <c r="F252" s="110" t="s">
        <v>1751</v>
      </c>
      <c r="G252" s="111" t="s">
        <v>329</v>
      </c>
      <c r="H252" s="110" t="s">
        <v>1203</v>
      </c>
      <c r="I252" s="110" t="s">
        <v>2992</v>
      </c>
      <c r="J252" s="110" t="s">
        <v>2993</v>
      </c>
      <c r="K252" s="111" t="s">
        <v>2994</v>
      </c>
      <c r="L252" s="111" t="s">
        <v>2947</v>
      </c>
      <c r="M252" s="111"/>
      <c r="N252" s="111" t="s">
        <v>682</v>
      </c>
      <c r="O252" s="111" t="s">
        <v>2995</v>
      </c>
      <c r="P252" s="113">
        <v>14.4855308109037</v>
      </c>
      <c r="Q252" s="113">
        <v>100.897988441086</v>
      </c>
      <c r="R252" s="114" t="s">
        <v>2996</v>
      </c>
      <c r="S252" s="114" t="s">
        <v>2997</v>
      </c>
      <c r="T252" s="115" t="s">
        <v>2998</v>
      </c>
      <c r="U252" s="115" t="s">
        <v>2999</v>
      </c>
      <c r="V252" s="115"/>
      <c r="W252" s="115" t="s">
        <v>3000</v>
      </c>
      <c r="X252" s="115"/>
      <c r="Y252" s="115"/>
      <c r="Z252" s="181"/>
      <c r="AA252" s="181"/>
      <c r="AB252" s="115"/>
      <c r="AC252" s="115"/>
      <c r="AD252" s="166" t="s">
        <v>1775</v>
      </c>
      <c r="AE252" s="166" t="s">
        <v>1776</v>
      </c>
      <c r="AF252" s="117" t="s">
        <v>982</v>
      </c>
      <c r="AG252" s="132">
        <v>44964</v>
      </c>
      <c r="AH252" s="168" t="s">
        <v>691</v>
      </c>
      <c r="AI252" s="118" t="s">
        <v>692</v>
      </c>
      <c r="AJ252" s="145">
        <v>6</v>
      </c>
      <c r="AK252" s="146">
        <v>18</v>
      </c>
      <c r="AL252" s="146">
        <v>3.2</v>
      </c>
      <c r="AM252" s="146">
        <f t="shared" si="4"/>
        <v>108</v>
      </c>
      <c r="AN252" s="147">
        <v>2</v>
      </c>
      <c r="AO252" s="147">
        <v>2</v>
      </c>
      <c r="AP252" s="240" t="s">
        <v>3001</v>
      </c>
      <c r="AQ252" s="147" t="s">
        <v>848</v>
      </c>
      <c r="AR252" s="147">
        <v>3</v>
      </c>
      <c r="AS252" s="147"/>
      <c r="AT252" s="138">
        <v>44964</v>
      </c>
      <c r="AU252" s="294" t="s">
        <v>2974</v>
      </c>
      <c r="AV252" s="234" t="s">
        <v>696</v>
      </c>
      <c r="AW252" s="235"/>
      <c r="AX252" s="236" t="s">
        <v>1057</v>
      </c>
      <c r="AY252" s="236"/>
      <c r="AZ252" s="236"/>
      <c r="BA252" s="236"/>
      <c r="BB252" s="236"/>
      <c r="BC252" s="236"/>
      <c r="BD252" s="235"/>
      <c r="BE252" s="235" t="s">
        <v>3002</v>
      </c>
      <c r="BF252" s="158">
        <v>1</v>
      </c>
      <c r="BG252" s="237" t="s">
        <v>699</v>
      </c>
      <c r="BH252" s="237" t="s">
        <v>1964</v>
      </c>
      <c r="BI252" s="237" t="s">
        <v>701</v>
      </c>
      <c r="BJ252" s="238"/>
      <c r="BK252" s="238"/>
      <c r="BL252" s="153"/>
      <c r="BM252" s="154"/>
      <c r="BN252" s="111" t="s">
        <v>2995</v>
      </c>
      <c r="BO252" s="319" t="s">
        <v>2995</v>
      </c>
      <c r="BP252" s="317"/>
      <c r="BQ252" s="116" t="s">
        <v>704</v>
      </c>
      <c r="BR252" s="116" t="s">
        <v>705</v>
      </c>
      <c r="BS252" s="132">
        <v>44964</v>
      </c>
      <c r="BT252" s="133">
        <v>100</v>
      </c>
      <c r="BU252" s="132">
        <v>44964</v>
      </c>
      <c r="BV252" s="132"/>
      <c r="BW252" s="132"/>
      <c r="BX252" s="134"/>
      <c r="BY252" s="134"/>
      <c r="BZ252" s="134"/>
      <c r="CA252" s="132"/>
      <c r="CB252" s="135"/>
      <c r="CC252" s="132"/>
      <c r="CD252" s="132"/>
      <c r="CE252" s="136"/>
      <c r="CF252" s="136"/>
      <c r="CG252" s="136"/>
      <c r="CH252" s="135"/>
      <c r="CI252" s="129" t="s">
        <v>701</v>
      </c>
      <c r="CJ252" s="132">
        <v>44992</v>
      </c>
      <c r="CK252" s="132">
        <v>44992</v>
      </c>
      <c r="CL252" s="132"/>
      <c r="CM252" s="117">
        <v>44992</v>
      </c>
      <c r="CN252" s="133">
        <v>100</v>
      </c>
      <c r="CO252" s="117">
        <v>44992</v>
      </c>
      <c r="CP252" s="117"/>
      <c r="CQ252" s="132">
        <v>45024</v>
      </c>
      <c r="CR252" s="132">
        <v>45024</v>
      </c>
      <c r="CS252" s="117"/>
      <c r="CT252" s="132">
        <v>45024</v>
      </c>
      <c r="CU252" s="133">
        <v>100</v>
      </c>
      <c r="CV252" s="132">
        <v>45024</v>
      </c>
      <c r="CW252" s="117" t="s">
        <v>727</v>
      </c>
      <c r="CX252" s="236" t="s">
        <v>1057</v>
      </c>
      <c r="CY252" s="236"/>
      <c r="CZ252" s="117">
        <v>45021</v>
      </c>
      <c r="DA252" s="117">
        <v>45021</v>
      </c>
      <c r="DB252" s="117"/>
      <c r="DC252" s="117">
        <v>45021</v>
      </c>
      <c r="DD252" s="133">
        <v>100</v>
      </c>
      <c r="DE252" s="117">
        <v>45021</v>
      </c>
      <c r="DF252" s="138"/>
      <c r="DG252" s="138">
        <v>45023</v>
      </c>
      <c r="DH252" s="139" t="s">
        <v>4387</v>
      </c>
      <c r="DI252" s="117">
        <v>45042</v>
      </c>
      <c r="DJ252" s="117">
        <v>45042</v>
      </c>
      <c r="DK252" s="117">
        <v>45042</v>
      </c>
      <c r="DL252" s="117">
        <v>45042</v>
      </c>
      <c r="DM252" s="117"/>
      <c r="DN252" s="117"/>
      <c r="DO252" s="117"/>
      <c r="DP252" s="117"/>
      <c r="DQ252" s="140"/>
      <c r="DR252" s="117"/>
      <c r="DS252" s="117"/>
      <c r="DT252" s="117"/>
      <c r="DU252" s="117"/>
      <c r="DV252" s="117"/>
      <c r="DW252" s="117"/>
      <c r="DX252" s="133"/>
      <c r="DY252" s="117"/>
      <c r="DZ252" s="117"/>
      <c r="EA252" s="117">
        <v>45045</v>
      </c>
      <c r="EB252" s="117">
        <v>45045</v>
      </c>
      <c r="EC252" s="117"/>
      <c r="ED252" s="117">
        <v>45045</v>
      </c>
      <c r="EE252" s="116">
        <v>100</v>
      </c>
      <c r="EF252" s="117">
        <v>45045</v>
      </c>
      <c r="EG252" s="117" t="s">
        <v>4556</v>
      </c>
      <c r="EH252" s="117"/>
      <c r="EI252" s="117"/>
      <c r="EJ252" s="117"/>
      <c r="EK252" s="117"/>
      <c r="EL252" s="133"/>
      <c r="EM252" s="117"/>
      <c r="EN252" s="122"/>
      <c r="EO252" s="141"/>
      <c r="EP252" s="141"/>
      <c r="EQ252" s="141"/>
      <c r="ER252" s="141"/>
      <c r="ES252" s="141"/>
      <c r="ET252" s="141"/>
      <c r="EU252" s="141"/>
      <c r="EV252" s="117"/>
      <c r="EW252" s="117"/>
      <c r="EX252" s="117"/>
      <c r="EY252" s="117"/>
      <c r="EZ252" s="117"/>
      <c r="FA252" s="117"/>
      <c r="FB252" s="117"/>
      <c r="FC252" s="117">
        <v>45050</v>
      </c>
      <c r="FD252" s="117">
        <v>45050</v>
      </c>
      <c r="FE252" s="117">
        <v>45050</v>
      </c>
      <c r="FF252" s="117">
        <v>45051</v>
      </c>
      <c r="FG252" s="133">
        <v>20</v>
      </c>
      <c r="FH252" s="133"/>
      <c r="FI252" s="117"/>
      <c r="FJ252" s="142"/>
      <c r="FK252" s="142"/>
      <c r="FL252" s="143">
        <v>243347</v>
      </c>
      <c r="FM252" s="143">
        <v>243347</v>
      </c>
      <c r="FN252" s="139" t="s">
        <v>708</v>
      </c>
      <c r="FO252" s="142"/>
      <c r="FP252" s="142"/>
      <c r="FQ252" s="143">
        <v>243347</v>
      </c>
      <c r="FR252" s="143">
        <v>243347</v>
      </c>
      <c r="FS252" s="139" t="s">
        <v>708</v>
      </c>
    </row>
    <row r="253" spans="1:175" ht="20.100000000000001" customHeight="1" x14ac:dyDescent="0.5">
      <c r="A253" s="109">
        <v>252</v>
      </c>
      <c r="B253" s="109" t="s">
        <v>674</v>
      </c>
      <c r="C253" s="109">
        <v>252</v>
      </c>
      <c r="D253" s="110" t="s">
        <v>675</v>
      </c>
      <c r="E253" s="110" t="s">
        <v>676</v>
      </c>
      <c r="F253" s="110" t="s">
        <v>1751</v>
      </c>
      <c r="G253" s="111" t="s">
        <v>329</v>
      </c>
      <c r="H253" s="110" t="s">
        <v>3003</v>
      </c>
      <c r="I253" s="110" t="s">
        <v>3004</v>
      </c>
      <c r="J253" s="110" t="s">
        <v>3005</v>
      </c>
      <c r="K253" s="111" t="s">
        <v>3006</v>
      </c>
      <c r="L253" s="111" t="s">
        <v>2947</v>
      </c>
      <c r="M253" s="111"/>
      <c r="N253" s="111" t="s">
        <v>682</v>
      </c>
      <c r="O253" s="111" t="s">
        <v>3008</v>
      </c>
      <c r="P253" s="113">
        <v>14.5859245656918</v>
      </c>
      <c r="Q253" s="113">
        <v>100.89822235184</v>
      </c>
      <c r="R253" s="114" t="s">
        <v>3009</v>
      </c>
      <c r="S253" s="114" t="s">
        <v>3010</v>
      </c>
      <c r="T253" s="115" t="s">
        <v>3011</v>
      </c>
      <c r="U253" s="115" t="s">
        <v>3012</v>
      </c>
      <c r="V253" s="115"/>
      <c r="W253" s="115" t="s">
        <v>3013</v>
      </c>
      <c r="X253" s="115"/>
      <c r="Y253" s="115"/>
      <c r="Z253" s="181"/>
      <c r="AA253" s="181"/>
      <c r="AB253" s="115"/>
      <c r="AC253" s="115"/>
      <c r="AD253" s="166" t="s">
        <v>1775</v>
      </c>
      <c r="AE253" s="166" t="s">
        <v>1776</v>
      </c>
      <c r="AF253" s="117" t="s">
        <v>982</v>
      </c>
      <c r="AG253" s="132">
        <v>44964</v>
      </c>
      <c r="AH253" s="168" t="s">
        <v>691</v>
      </c>
      <c r="AI253" s="118" t="s">
        <v>692</v>
      </c>
      <c r="AJ253" s="145">
        <v>6</v>
      </c>
      <c r="AK253" s="146">
        <v>9</v>
      </c>
      <c r="AL253" s="146">
        <v>3</v>
      </c>
      <c r="AM253" s="146">
        <f t="shared" si="4"/>
        <v>54</v>
      </c>
      <c r="AN253" s="147">
        <v>1</v>
      </c>
      <c r="AO253" s="147">
        <v>2</v>
      </c>
      <c r="AP253" s="240" t="s">
        <v>2874</v>
      </c>
      <c r="AQ253" s="301"/>
      <c r="AR253" s="147">
        <v>3</v>
      </c>
      <c r="AS253" s="147"/>
      <c r="AT253" s="138">
        <v>44964</v>
      </c>
      <c r="AU253" s="294" t="s">
        <v>2955</v>
      </c>
      <c r="AV253" s="234" t="s">
        <v>696</v>
      </c>
      <c r="AW253" s="235"/>
      <c r="AX253" s="236"/>
      <c r="AY253" s="236"/>
      <c r="AZ253" s="236"/>
      <c r="BA253" s="236" t="s">
        <v>697</v>
      </c>
      <c r="BB253" s="236"/>
      <c r="BC253" s="236"/>
      <c r="BD253" s="235" t="s">
        <v>698</v>
      </c>
      <c r="BE253" s="235"/>
      <c r="BF253" s="235"/>
      <c r="BG253" s="237" t="s">
        <v>699</v>
      </c>
      <c r="BH253" s="237" t="s">
        <v>1964</v>
      </c>
      <c r="BI253" s="237" t="s">
        <v>701</v>
      </c>
      <c r="BJ253" s="238"/>
      <c r="BK253" s="238"/>
      <c r="BL253" s="153"/>
      <c r="BM253" s="154"/>
      <c r="BN253" s="111" t="s">
        <v>3008</v>
      </c>
      <c r="BO253" s="319" t="s">
        <v>3007</v>
      </c>
      <c r="BP253" s="317"/>
      <c r="BQ253" s="116" t="s">
        <v>704</v>
      </c>
      <c r="BR253" s="116" t="s">
        <v>705</v>
      </c>
      <c r="BS253" s="132">
        <v>44964</v>
      </c>
      <c r="BT253" s="133">
        <v>100</v>
      </c>
      <c r="BU253" s="132">
        <v>44964</v>
      </c>
      <c r="BV253" s="132"/>
      <c r="BW253" s="132"/>
      <c r="BX253" s="134"/>
      <c r="BY253" s="134"/>
      <c r="BZ253" s="134"/>
      <c r="CA253" s="132"/>
      <c r="CB253" s="135"/>
      <c r="CC253" s="132"/>
      <c r="CD253" s="132"/>
      <c r="CE253" s="136"/>
      <c r="CF253" s="136"/>
      <c r="CG253" s="136"/>
      <c r="CH253" s="135"/>
      <c r="CI253" s="129" t="s">
        <v>701</v>
      </c>
      <c r="CJ253" s="132">
        <v>44994</v>
      </c>
      <c r="CK253" s="132">
        <v>44994</v>
      </c>
      <c r="CL253" s="132"/>
      <c r="CM253" s="132">
        <v>44994</v>
      </c>
      <c r="CN253" s="133">
        <v>100</v>
      </c>
      <c r="CO253" s="132">
        <v>44994</v>
      </c>
      <c r="CP253" s="117" t="s">
        <v>1448</v>
      </c>
      <c r="CQ253" s="137" t="s">
        <v>706</v>
      </c>
      <c r="CR253" s="132"/>
      <c r="CS253" s="117"/>
      <c r="CT253" s="132"/>
      <c r="CU253" s="133"/>
      <c r="CV253" s="137" t="s">
        <v>4382</v>
      </c>
      <c r="CW253" s="117"/>
      <c r="CX253" s="236"/>
      <c r="CY253" s="236"/>
      <c r="CZ253" s="117">
        <v>44996</v>
      </c>
      <c r="DA253" s="117">
        <v>44996</v>
      </c>
      <c r="DB253" s="117"/>
      <c r="DC253" s="117">
        <v>44996</v>
      </c>
      <c r="DD253" s="133">
        <v>100</v>
      </c>
      <c r="DE253" s="117">
        <v>44996</v>
      </c>
      <c r="DF253" s="138"/>
      <c r="DG253" s="138">
        <v>45007</v>
      </c>
      <c r="DH253" s="139" t="s">
        <v>4446</v>
      </c>
      <c r="DI253" s="117">
        <v>45028</v>
      </c>
      <c r="DJ253" s="117">
        <v>45028</v>
      </c>
      <c r="DK253" s="117">
        <v>45028</v>
      </c>
      <c r="DL253" s="117">
        <v>45028</v>
      </c>
      <c r="DM253" s="117"/>
      <c r="DN253" s="117"/>
      <c r="DO253" s="117"/>
      <c r="DP253" s="117"/>
      <c r="DQ253" s="140"/>
      <c r="DR253" s="117"/>
      <c r="DS253" s="117"/>
      <c r="DT253" s="117"/>
      <c r="DU253" s="117"/>
      <c r="DV253" s="117"/>
      <c r="DW253" s="117"/>
      <c r="DX253" s="133"/>
      <c r="DY253" s="117"/>
      <c r="DZ253" s="117"/>
      <c r="EA253" s="117">
        <v>45035</v>
      </c>
      <c r="EB253" s="117">
        <v>45035</v>
      </c>
      <c r="EC253" s="117"/>
      <c r="ED253" s="117">
        <v>45035</v>
      </c>
      <c r="EE253" s="116">
        <v>100</v>
      </c>
      <c r="EF253" s="117">
        <v>45035</v>
      </c>
      <c r="EG253" s="117" t="s">
        <v>780</v>
      </c>
      <c r="EH253" s="117">
        <v>45035</v>
      </c>
      <c r="EI253" s="117">
        <v>45035</v>
      </c>
      <c r="EJ253" s="117">
        <v>45035</v>
      </c>
      <c r="EK253" s="117">
        <v>45036</v>
      </c>
      <c r="EL253" s="116">
        <v>60</v>
      </c>
      <c r="EM253" s="117"/>
      <c r="EN253" s="122" t="s">
        <v>780</v>
      </c>
      <c r="EO253" s="141"/>
      <c r="EP253" s="141"/>
      <c r="EQ253" s="141"/>
      <c r="ER253" s="141"/>
      <c r="ES253" s="141"/>
      <c r="ET253" s="141"/>
      <c r="EU253" s="141"/>
      <c r="EV253" s="117"/>
      <c r="EW253" s="117"/>
      <c r="EX253" s="117"/>
      <c r="EY253" s="117"/>
      <c r="EZ253" s="117"/>
      <c r="FA253" s="117"/>
      <c r="FB253" s="117"/>
      <c r="FC253" s="117">
        <v>45051</v>
      </c>
      <c r="FD253" s="117">
        <v>45051</v>
      </c>
      <c r="FE253" s="117">
        <v>45051</v>
      </c>
      <c r="FF253" s="117">
        <v>45052</v>
      </c>
      <c r="FG253" s="133">
        <v>70</v>
      </c>
      <c r="FH253" s="133"/>
      <c r="FI253" s="117"/>
      <c r="FJ253" s="142"/>
      <c r="FK253" s="142"/>
      <c r="FL253" s="143">
        <v>243347</v>
      </c>
      <c r="FM253" s="143">
        <v>243347</v>
      </c>
      <c r="FN253" s="139" t="s">
        <v>708</v>
      </c>
      <c r="FO253" s="142"/>
      <c r="FP253" s="142"/>
      <c r="FQ253" s="143">
        <v>243347</v>
      </c>
      <c r="FR253" s="143">
        <v>243347</v>
      </c>
      <c r="FS253" s="139" t="s">
        <v>708</v>
      </c>
    </row>
    <row r="254" spans="1:175" ht="20.100000000000001" customHeight="1" x14ac:dyDescent="0.5">
      <c r="A254" s="109">
        <v>253</v>
      </c>
      <c r="B254" s="109" t="s">
        <v>674</v>
      </c>
      <c r="C254" s="109">
        <v>253</v>
      </c>
      <c r="D254" s="110" t="s">
        <v>675</v>
      </c>
      <c r="E254" s="110" t="s">
        <v>676</v>
      </c>
      <c r="F254" s="110" t="s">
        <v>1751</v>
      </c>
      <c r="G254" s="111" t="s">
        <v>329</v>
      </c>
      <c r="H254" s="110" t="s">
        <v>3014</v>
      </c>
      <c r="I254" s="110" t="s">
        <v>3015</v>
      </c>
      <c r="J254" s="110" t="s">
        <v>1395</v>
      </c>
      <c r="K254" s="111" t="s">
        <v>3016</v>
      </c>
      <c r="L254" s="111" t="s">
        <v>2947</v>
      </c>
      <c r="M254" s="111"/>
      <c r="N254" s="111" t="s">
        <v>682</v>
      </c>
      <c r="O254" s="111" t="s">
        <v>3017</v>
      </c>
      <c r="P254" s="113">
        <v>14.6522098964743</v>
      </c>
      <c r="Q254" s="113">
        <v>100.786570998388</v>
      </c>
      <c r="R254" s="114" t="s">
        <v>3018</v>
      </c>
      <c r="S254" s="114" t="s">
        <v>3019</v>
      </c>
      <c r="T254" s="115" t="s">
        <v>3020</v>
      </c>
      <c r="U254" s="115" t="s">
        <v>3021</v>
      </c>
      <c r="V254" s="115"/>
      <c r="W254" s="293" t="s">
        <v>3022</v>
      </c>
      <c r="X254" s="293"/>
      <c r="Y254" s="115"/>
      <c r="Z254" s="181"/>
      <c r="AA254" s="181"/>
      <c r="AB254" s="293"/>
      <c r="AC254" s="293"/>
      <c r="AD254" s="166" t="s">
        <v>1775</v>
      </c>
      <c r="AE254" s="166" t="s">
        <v>1776</v>
      </c>
      <c r="AF254" s="117" t="s">
        <v>982</v>
      </c>
      <c r="AG254" s="132">
        <v>44965</v>
      </c>
      <c r="AH254" s="118" t="s">
        <v>691</v>
      </c>
      <c r="AI254" s="118" t="s">
        <v>692</v>
      </c>
      <c r="AJ254" s="145">
        <v>6</v>
      </c>
      <c r="AK254" s="146">
        <v>9</v>
      </c>
      <c r="AL254" s="146">
        <v>2.8</v>
      </c>
      <c r="AM254" s="146">
        <f t="shared" si="4"/>
        <v>54</v>
      </c>
      <c r="AN254" s="147">
        <v>1</v>
      </c>
      <c r="AO254" s="147">
        <v>2</v>
      </c>
      <c r="AP254" s="240" t="s">
        <v>3023</v>
      </c>
      <c r="AQ254" s="147" t="s">
        <v>848</v>
      </c>
      <c r="AR254" s="147">
        <v>3</v>
      </c>
      <c r="AS254" s="149"/>
      <c r="AT254" s="138">
        <v>44967</v>
      </c>
      <c r="AU254" s="294" t="s">
        <v>2395</v>
      </c>
      <c r="AV254" s="234" t="s">
        <v>696</v>
      </c>
      <c r="AW254" s="150"/>
      <c r="AX254" s="147"/>
      <c r="AY254" s="147"/>
      <c r="AZ254" s="147"/>
      <c r="BA254" s="236" t="s">
        <v>697</v>
      </c>
      <c r="BB254" s="236" t="s">
        <v>697</v>
      </c>
      <c r="BC254" s="147"/>
      <c r="BD254" s="235" t="s">
        <v>698</v>
      </c>
      <c r="BE254" s="150"/>
      <c r="BF254" s="150"/>
      <c r="BG254" s="237" t="s">
        <v>699</v>
      </c>
      <c r="BH254" s="321" t="s">
        <v>1964</v>
      </c>
      <c r="BI254" s="237" t="s">
        <v>701</v>
      </c>
      <c r="BJ254" s="152"/>
      <c r="BK254" s="152"/>
      <c r="BL254" s="153"/>
      <c r="BM254" s="154"/>
      <c r="BN254" s="111" t="s">
        <v>3017</v>
      </c>
      <c r="BO254" s="319" t="s">
        <v>3017</v>
      </c>
      <c r="BP254" s="317"/>
      <c r="BQ254" s="116" t="s">
        <v>704</v>
      </c>
      <c r="BR254" s="116" t="s">
        <v>705</v>
      </c>
      <c r="BS254" s="132">
        <v>44965</v>
      </c>
      <c r="BT254" s="133">
        <v>100</v>
      </c>
      <c r="BU254" s="132">
        <v>44965</v>
      </c>
      <c r="BV254" s="132"/>
      <c r="BW254" s="132"/>
      <c r="BX254" s="134"/>
      <c r="BY254" s="134"/>
      <c r="BZ254" s="134"/>
      <c r="CA254" s="132"/>
      <c r="CB254" s="135"/>
      <c r="CC254" s="132"/>
      <c r="CD254" s="132"/>
      <c r="CE254" s="136"/>
      <c r="CF254" s="136"/>
      <c r="CG254" s="136"/>
      <c r="CH254" s="135"/>
      <c r="CI254" s="129" t="s">
        <v>701</v>
      </c>
      <c r="CJ254" s="132">
        <v>44994</v>
      </c>
      <c r="CK254" s="132">
        <v>44994</v>
      </c>
      <c r="CL254" s="132"/>
      <c r="CM254" s="132">
        <v>44994</v>
      </c>
      <c r="CN254" s="133">
        <v>100</v>
      </c>
      <c r="CO254" s="132">
        <v>44994</v>
      </c>
      <c r="CP254" s="117" t="s">
        <v>1448</v>
      </c>
      <c r="CQ254" s="137" t="s">
        <v>706</v>
      </c>
      <c r="CR254" s="132"/>
      <c r="CS254" s="117"/>
      <c r="CT254" s="132"/>
      <c r="CU254" s="133"/>
      <c r="CV254" s="137" t="s">
        <v>4382</v>
      </c>
      <c r="CW254" s="117" t="s">
        <v>868</v>
      </c>
      <c r="CX254" s="147"/>
      <c r="CY254" s="147"/>
      <c r="CZ254" s="117">
        <v>45003</v>
      </c>
      <c r="DA254" s="117">
        <v>45003</v>
      </c>
      <c r="DB254" s="117"/>
      <c r="DC254" s="117">
        <v>45003</v>
      </c>
      <c r="DD254" s="133">
        <v>100</v>
      </c>
      <c r="DE254" s="117">
        <v>45003</v>
      </c>
      <c r="DF254" s="138"/>
      <c r="DG254" s="138">
        <v>45007</v>
      </c>
      <c r="DH254" s="139" t="s">
        <v>4446</v>
      </c>
      <c r="DI254" s="117">
        <v>45016</v>
      </c>
      <c r="DJ254" s="117">
        <v>45016</v>
      </c>
      <c r="DK254" s="117">
        <v>45016</v>
      </c>
      <c r="DL254" s="117">
        <v>45016</v>
      </c>
      <c r="DM254" s="117"/>
      <c r="DN254" s="117"/>
      <c r="DO254" s="117"/>
      <c r="DP254" s="117"/>
      <c r="DQ254" s="140"/>
      <c r="DR254" s="117"/>
      <c r="DS254" s="117"/>
      <c r="DT254" s="117"/>
      <c r="DU254" s="117"/>
      <c r="DV254" s="117"/>
      <c r="DW254" s="117"/>
      <c r="DX254" s="133"/>
      <c r="DY254" s="117"/>
      <c r="DZ254" s="117"/>
      <c r="EA254" s="117"/>
      <c r="EB254" s="117"/>
      <c r="EC254" s="117"/>
      <c r="ED254" s="117"/>
      <c r="EE254" s="116"/>
      <c r="EF254" s="117"/>
      <c r="EG254" s="117"/>
      <c r="EH254" s="117">
        <v>45049</v>
      </c>
      <c r="EI254" s="117">
        <v>45049</v>
      </c>
      <c r="EJ254" s="117">
        <v>45049</v>
      </c>
      <c r="EK254" s="117">
        <v>45050</v>
      </c>
      <c r="EL254" s="116">
        <v>60</v>
      </c>
      <c r="EM254" s="117"/>
      <c r="EN254" s="122" t="s">
        <v>4431</v>
      </c>
      <c r="EO254" s="141"/>
      <c r="EP254" s="141"/>
      <c r="EQ254" s="141"/>
      <c r="ER254" s="141"/>
      <c r="ES254" s="141"/>
      <c r="ET254" s="141"/>
      <c r="EU254" s="141"/>
      <c r="EV254" s="117"/>
      <c r="EW254" s="117"/>
      <c r="EX254" s="117"/>
      <c r="EY254" s="117"/>
      <c r="EZ254" s="117"/>
      <c r="FA254" s="117"/>
      <c r="FB254" s="117"/>
      <c r="FC254" s="117">
        <v>45052</v>
      </c>
      <c r="FD254" s="117">
        <v>45052</v>
      </c>
      <c r="FE254" s="117">
        <v>45052</v>
      </c>
      <c r="FF254" s="117">
        <v>45053</v>
      </c>
      <c r="FG254" s="133">
        <v>70</v>
      </c>
      <c r="FH254" s="133"/>
      <c r="FI254" s="117"/>
      <c r="FJ254" s="142"/>
      <c r="FK254" s="142"/>
      <c r="FL254" s="143"/>
      <c r="FM254" s="143"/>
      <c r="FN254" s="139"/>
      <c r="FO254" s="142"/>
      <c r="FP254" s="142"/>
      <c r="FQ254" s="143"/>
      <c r="FR254" s="143"/>
      <c r="FS254" s="139"/>
    </row>
    <row r="255" spans="1:175" ht="20.100000000000001" customHeight="1" x14ac:dyDescent="0.5">
      <c r="A255" s="109">
        <v>254</v>
      </c>
      <c r="B255" s="109" t="s">
        <v>674</v>
      </c>
      <c r="C255" s="109">
        <v>254</v>
      </c>
      <c r="D255" s="110" t="s">
        <v>675</v>
      </c>
      <c r="E255" s="110" t="s">
        <v>676</v>
      </c>
      <c r="F255" s="110" t="s">
        <v>1751</v>
      </c>
      <c r="G255" s="111" t="s">
        <v>329</v>
      </c>
      <c r="H255" s="110" t="s">
        <v>3024</v>
      </c>
      <c r="I255" s="110" t="s">
        <v>3025</v>
      </c>
      <c r="J255" s="110" t="s">
        <v>3026</v>
      </c>
      <c r="K255" s="111" t="s">
        <v>3027</v>
      </c>
      <c r="L255" s="111" t="s">
        <v>1550</v>
      </c>
      <c r="M255" s="111"/>
      <c r="N255" s="111" t="s">
        <v>682</v>
      </c>
      <c r="O255" s="111" t="s">
        <v>3028</v>
      </c>
      <c r="P255" s="113">
        <v>14.371300975840599</v>
      </c>
      <c r="Q255" s="113">
        <v>100.955881978817</v>
      </c>
      <c r="R255" s="114" t="s">
        <v>3029</v>
      </c>
      <c r="S255" s="114" t="s">
        <v>3030</v>
      </c>
      <c r="T255" s="115" t="s">
        <v>3031</v>
      </c>
      <c r="U255" s="115" t="s">
        <v>3032</v>
      </c>
      <c r="V255" s="115"/>
      <c r="W255" s="115" t="s">
        <v>3033</v>
      </c>
      <c r="X255" s="115"/>
      <c r="Y255" s="115"/>
      <c r="Z255" s="181"/>
      <c r="AA255" s="181"/>
      <c r="AB255" s="115"/>
      <c r="AC255" s="115"/>
      <c r="AD255" s="166" t="s">
        <v>1775</v>
      </c>
      <c r="AE255" s="166" t="s">
        <v>1776</v>
      </c>
      <c r="AF255" s="117" t="s">
        <v>982</v>
      </c>
      <c r="AG255" s="132">
        <v>44971</v>
      </c>
      <c r="AH255" s="118" t="s">
        <v>691</v>
      </c>
      <c r="AI255" s="118" t="s">
        <v>692</v>
      </c>
      <c r="AJ255" s="145">
        <v>6</v>
      </c>
      <c r="AK255" s="146">
        <v>9</v>
      </c>
      <c r="AL255" s="146">
        <v>3.4</v>
      </c>
      <c r="AM255" s="146">
        <f t="shared" si="4"/>
        <v>54</v>
      </c>
      <c r="AN255" s="147">
        <v>1</v>
      </c>
      <c r="AO255" s="147">
        <v>2</v>
      </c>
      <c r="AP255" s="240" t="s">
        <v>3034</v>
      </c>
      <c r="AQ255" s="147" t="s">
        <v>848</v>
      </c>
      <c r="AR255" s="147">
        <v>3</v>
      </c>
      <c r="AS255" s="149"/>
      <c r="AT255" s="138">
        <v>44972</v>
      </c>
      <c r="AU255" s="142"/>
      <c r="AV255" s="234" t="s">
        <v>696</v>
      </c>
      <c r="AW255" s="150"/>
      <c r="AX255" s="236" t="s">
        <v>3035</v>
      </c>
      <c r="AY255" s="147" t="s">
        <v>3036</v>
      </c>
      <c r="AZ255" s="147"/>
      <c r="BA255" s="147" t="s">
        <v>697</v>
      </c>
      <c r="BB255" s="147" t="s">
        <v>697</v>
      </c>
      <c r="BC255" s="147"/>
      <c r="BD255" s="235" t="s">
        <v>698</v>
      </c>
      <c r="BE255" s="150"/>
      <c r="BF255" s="150"/>
      <c r="BG255" s="237" t="s">
        <v>699</v>
      </c>
      <c r="BH255" s="321" t="s">
        <v>1964</v>
      </c>
      <c r="BI255" s="237" t="s">
        <v>701</v>
      </c>
      <c r="BJ255" s="152"/>
      <c r="BK255" s="152"/>
      <c r="BL255" s="170" t="s">
        <v>3037</v>
      </c>
      <c r="BM255" s="154"/>
      <c r="BN255" s="111" t="s">
        <v>3028</v>
      </c>
      <c r="BO255" s="319" t="s">
        <v>3028</v>
      </c>
      <c r="BP255" s="317"/>
      <c r="BQ255" s="116" t="s">
        <v>704</v>
      </c>
      <c r="BR255" s="116" t="s">
        <v>705</v>
      </c>
      <c r="BS255" s="132">
        <v>44971</v>
      </c>
      <c r="BT255" s="133">
        <v>100</v>
      </c>
      <c r="BU255" s="132">
        <v>44971</v>
      </c>
      <c r="BV255" s="132"/>
      <c r="BW255" s="132"/>
      <c r="BX255" s="134"/>
      <c r="BY255" s="134"/>
      <c r="BZ255" s="134"/>
      <c r="CA255" s="132"/>
      <c r="CB255" s="135"/>
      <c r="CC255" s="132"/>
      <c r="CD255" s="132"/>
      <c r="CE255" s="136"/>
      <c r="CF255" s="136"/>
      <c r="CG255" s="136"/>
      <c r="CH255" s="135"/>
      <c r="CI255" s="129" t="s">
        <v>701</v>
      </c>
      <c r="CJ255" s="132">
        <v>44992</v>
      </c>
      <c r="CK255" s="132">
        <v>44992</v>
      </c>
      <c r="CL255" s="132"/>
      <c r="CM255" s="117">
        <v>44992</v>
      </c>
      <c r="CN255" s="133">
        <v>100</v>
      </c>
      <c r="CO255" s="117">
        <v>44992</v>
      </c>
      <c r="CP255" s="117"/>
      <c r="CQ255" s="132">
        <v>45007</v>
      </c>
      <c r="CR255" s="132">
        <v>45007</v>
      </c>
      <c r="CS255" s="117"/>
      <c r="CT255" s="132">
        <v>45007</v>
      </c>
      <c r="CU255" s="133">
        <v>100</v>
      </c>
      <c r="CV255" s="132">
        <v>45007</v>
      </c>
      <c r="CW255" s="117" t="s">
        <v>727</v>
      </c>
      <c r="CX255" s="236" t="s">
        <v>3035</v>
      </c>
      <c r="CY255" s="147" t="s">
        <v>3036</v>
      </c>
      <c r="CZ255" s="117">
        <v>45004</v>
      </c>
      <c r="DA255" s="117">
        <v>45004</v>
      </c>
      <c r="DB255" s="117"/>
      <c r="DC255" s="117">
        <v>45005</v>
      </c>
      <c r="DD255" s="133">
        <v>100</v>
      </c>
      <c r="DE255" s="117">
        <v>45005</v>
      </c>
      <c r="DF255" s="138"/>
      <c r="DG255" s="138">
        <v>45007</v>
      </c>
      <c r="DH255" s="139" t="s">
        <v>4446</v>
      </c>
      <c r="DI255" s="117">
        <v>45036</v>
      </c>
      <c r="DJ255" s="117">
        <v>45036</v>
      </c>
      <c r="DK255" s="117">
        <v>45036</v>
      </c>
      <c r="DL255" s="117">
        <v>45036</v>
      </c>
      <c r="DM255" s="117"/>
      <c r="DN255" s="117"/>
      <c r="DO255" s="117"/>
      <c r="DP255" s="117"/>
      <c r="DQ255" s="140"/>
      <c r="DR255" s="117"/>
      <c r="DS255" s="117"/>
      <c r="DT255" s="117"/>
      <c r="DU255" s="117"/>
      <c r="DV255" s="117"/>
      <c r="DW255" s="117"/>
      <c r="DX255" s="133"/>
      <c r="DY255" s="117"/>
      <c r="DZ255" s="117"/>
      <c r="EA255" s="117">
        <v>45038</v>
      </c>
      <c r="EB255" s="117">
        <v>45038</v>
      </c>
      <c r="EC255" s="117"/>
      <c r="ED255" s="117">
        <v>45038</v>
      </c>
      <c r="EE255" s="116">
        <v>100</v>
      </c>
      <c r="EF255" s="117">
        <v>45038</v>
      </c>
      <c r="EG255" s="117" t="s">
        <v>1044</v>
      </c>
      <c r="EH255" s="117">
        <v>45038</v>
      </c>
      <c r="EI255" s="117">
        <v>45038</v>
      </c>
      <c r="EJ255" s="117"/>
      <c r="EK255" s="117">
        <v>45038</v>
      </c>
      <c r="EL255" s="116">
        <v>100</v>
      </c>
      <c r="EM255" s="117">
        <v>45038</v>
      </c>
      <c r="EN255" s="122" t="s">
        <v>1044</v>
      </c>
      <c r="EO255" s="141"/>
      <c r="EP255" s="141"/>
      <c r="EQ255" s="141"/>
      <c r="ER255" s="141"/>
      <c r="ES255" s="141"/>
      <c r="ET255" s="141"/>
      <c r="EU255" s="141"/>
      <c r="EV255" s="117"/>
      <c r="EW255" s="117"/>
      <c r="EX255" s="117"/>
      <c r="EY255" s="117"/>
      <c r="EZ255" s="117"/>
      <c r="FA255" s="117"/>
      <c r="FB255" s="117"/>
      <c r="FC255" s="117">
        <v>45051</v>
      </c>
      <c r="FD255" s="117">
        <v>45051</v>
      </c>
      <c r="FE255" s="117">
        <v>45051</v>
      </c>
      <c r="FF255" s="117">
        <v>45052</v>
      </c>
      <c r="FG255" s="133">
        <v>20</v>
      </c>
      <c r="FH255" s="133"/>
      <c r="FI255" s="117"/>
      <c r="FJ255" s="142"/>
      <c r="FK255" s="142"/>
      <c r="FL255" s="143">
        <v>243347</v>
      </c>
      <c r="FM255" s="143">
        <v>243347</v>
      </c>
      <c r="FN255" s="139" t="s">
        <v>708</v>
      </c>
      <c r="FO255" s="142"/>
      <c r="FP255" s="142"/>
      <c r="FQ255" s="143">
        <v>243347</v>
      </c>
      <c r="FR255" s="143">
        <v>243347</v>
      </c>
      <c r="FS255" s="139" t="s">
        <v>708</v>
      </c>
    </row>
    <row r="256" spans="1:175" ht="20.100000000000001" customHeight="1" x14ac:dyDescent="0.5">
      <c r="A256" s="109">
        <v>255</v>
      </c>
      <c r="B256" s="109" t="s">
        <v>674</v>
      </c>
      <c r="C256" s="109">
        <v>255</v>
      </c>
      <c r="D256" s="110" t="s">
        <v>675</v>
      </c>
      <c r="E256" s="110" t="s">
        <v>676</v>
      </c>
      <c r="F256" s="110" t="s">
        <v>1751</v>
      </c>
      <c r="G256" s="111" t="s">
        <v>329</v>
      </c>
      <c r="H256" s="110" t="s">
        <v>3024</v>
      </c>
      <c r="I256" s="110" t="s">
        <v>3038</v>
      </c>
      <c r="J256" s="110" t="s">
        <v>3039</v>
      </c>
      <c r="K256" s="111" t="s">
        <v>3040</v>
      </c>
      <c r="L256" s="111" t="s">
        <v>1550</v>
      </c>
      <c r="M256" s="111"/>
      <c r="N256" s="111" t="s">
        <v>682</v>
      </c>
      <c r="O256" s="111" t="s">
        <v>3041</v>
      </c>
      <c r="P256" s="113">
        <v>14.3526664579319</v>
      </c>
      <c r="Q256" s="113">
        <v>101.032618220861</v>
      </c>
      <c r="R256" s="114" t="s">
        <v>3042</v>
      </c>
      <c r="S256" s="114" t="s">
        <v>3043</v>
      </c>
      <c r="T256" s="115" t="s">
        <v>3044</v>
      </c>
      <c r="U256" s="115" t="s">
        <v>3045</v>
      </c>
      <c r="V256" s="115"/>
      <c r="W256" s="115" t="s">
        <v>3046</v>
      </c>
      <c r="X256" s="115"/>
      <c r="Y256" s="115"/>
      <c r="Z256" s="181"/>
      <c r="AA256" s="181"/>
      <c r="AB256" s="115"/>
      <c r="AC256" s="115"/>
      <c r="AD256" s="166" t="s">
        <v>1775</v>
      </c>
      <c r="AE256" s="166" t="s">
        <v>1776</v>
      </c>
      <c r="AF256" s="117" t="s">
        <v>982</v>
      </c>
      <c r="AG256" s="132">
        <v>44963</v>
      </c>
      <c r="AH256" s="168" t="s">
        <v>691</v>
      </c>
      <c r="AI256" s="118" t="s">
        <v>692</v>
      </c>
      <c r="AJ256" s="145">
        <v>6</v>
      </c>
      <c r="AK256" s="146">
        <v>12</v>
      </c>
      <c r="AL256" s="146">
        <v>3.4</v>
      </c>
      <c r="AM256" s="146">
        <f t="shared" si="4"/>
        <v>72</v>
      </c>
      <c r="AN256" s="147">
        <v>3</v>
      </c>
      <c r="AO256" s="147">
        <v>3</v>
      </c>
      <c r="AP256" s="240" t="s">
        <v>1868</v>
      </c>
      <c r="AQ256" s="147" t="s">
        <v>1368</v>
      </c>
      <c r="AR256" s="147">
        <v>3</v>
      </c>
      <c r="AS256" s="147"/>
      <c r="AT256" s="138">
        <v>44964</v>
      </c>
      <c r="AU256" s="294" t="s">
        <v>2974</v>
      </c>
      <c r="AV256" s="234" t="s">
        <v>696</v>
      </c>
      <c r="AW256" s="235" t="s">
        <v>1386</v>
      </c>
      <c r="AX256" s="236"/>
      <c r="AY256" s="236"/>
      <c r="AZ256" s="236"/>
      <c r="BA256" s="236"/>
      <c r="BB256" s="236" t="s">
        <v>697</v>
      </c>
      <c r="BC256" s="236"/>
      <c r="BD256" s="235" t="s">
        <v>698</v>
      </c>
      <c r="BE256" s="235"/>
      <c r="BF256" s="235"/>
      <c r="BG256" s="237" t="s">
        <v>699</v>
      </c>
      <c r="BH256" s="237" t="s">
        <v>1964</v>
      </c>
      <c r="BI256" s="237" t="s">
        <v>701</v>
      </c>
      <c r="BJ256" s="238"/>
      <c r="BK256" s="238"/>
      <c r="BL256" s="153"/>
      <c r="BM256" s="154"/>
      <c r="BN256" s="111" t="s">
        <v>3041</v>
      </c>
      <c r="BO256" s="319" t="s">
        <v>3041</v>
      </c>
      <c r="BP256" s="317"/>
      <c r="BQ256" s="116" t="s">
        <v>704</v>
      </c>
      <c r="BR256" s="116" t="s">
        <v>705</v>
      </c>
      <c r="BS256" s="132">
        <v>44963</v>
      </c>
      <c r="BT256" s="133">
        <v>100</v>
      </c>
      <c r="BU256" s="132">
        <v>44963</v>
      </c>
      <c r="BV256" s="132"/>
      <c r="BW256" s="132"/>
      <c r="BX256" s="134"/>
      <c r="BY256" s="134"/>
      <c r="BZ256" s="134"/>
      <c r="CA256" s="132"/>
      <c r="CB256" s="135"/>
      <c r="CC256" s="132"/>
      <c r="CD256" s="132"/>
      <c r="CE256" s="136"/>
      <c r="CF256" s="136"/>
      <c r="CG256" s="136"/>
      <c r="CH256" s="135"/>
      <c r="CI256" s="129" t="s">
        <v>701</v>
      </c>
      <c r="CJ256" s="132">
        <v>44992</v>
      </c>
      <c r="CK256" s="132">
        <v>44992</v>
      </c>
      <c r="CL256" s="132"/>
      <c r="CM256" s="117">
        <v>44992</v>
      </c>
      <c r="CN256" s="133">
        <v>100</v>
      </c>
      <c r="CO256" s="117">
        <v>44992</v>
      </c>
      <c r="CP256" s="117"/>
      <c r="CQ256" s="137" t="s">
        <v>706</v>
      </c>
      <c r="CR256" s="132"/>
      <c r="CS256" s="117"/>
      <c r="CT256" s="132"/>
      <c r="CU256" s="133"/>
      <c r="CV256" s="137" t="s">
        <v>4382</v>
      </c>
      <c r="CW256" s="117"/>
      <c r="CX256" s="236"/>
      <c r="CY256" s="236"/>
      <c r="CZ256" s="117">
        <v>45005</v>
      </c>
      <c r="DA256" s="117">
        <v>45005</v>
      </c>
      <c r="DB256" s="117"/>
      <c r="DC256" s="117">
        <v>45006</v>
      </c>
      <c r="DD256" s="133">
        <v>100</v>
      </c>
      <c r="DE256" s="117">
        <v>45007</v>
      </c>
      <c r="DF256" s="138"/>
      <c r="DG256" s="138">
        <v>45019</v>
      </c>
      <c r="DH256" s="139" t="s">
        <v>4413</v>
      </c>
      <c r="DI256" s="117">
        <v>45037</v>
      </c>
      <c r="DJ256" s="117">
        <v>45037</v>
      </c>
      <c r="DK256" s="117">
        <v>45037</v>
      </c>
      <c r="DL256" s="117">
        <v>45037</v>
      </c>
      <c r="DM256" s="117"/>
      <c r="DN256" s="117"/>
      <c r="DO256" s="117"/>
      <c r="DP256" s="117"/>
      <c r="DQ256" s="140"/>
      <c r="DR256" s="117"/>
      <c r="DS256" s="117"/>
      <c r="DT256" s="117"/>
      <c r="DU256" s="117"/>
      <c r="DV256" s="117"/>
      <c r="DW256" s="117"/>
      <c r="DX256" s="133"/>
      <c r="DY256" s="117"/>
      <c r="DZ256" s="117"/>
      <c r="EA256" s="117">
        <v>45038</v>
      </c>
      <c r="EB256" s="117">
        <v>45038</v>
      </c>
      <c r="EC256" s="117"/>
      <c r="ED256" s="117">
        <v>45038</v>
      </c>
      <c r="EE256" s="116">
        <v>100</v>
      </c>
      <c r="EF256" s="117">
        <v>45038</v>
      </c>
      <c r="EG256" s="117" t="s">
        <v>1044</v>
      </c>
      <c r="EH256" s="117">
        <v>45038</v>
      </c>
      <c r="EI256" s="117">
        <v>45038</v>
      </c>
      <c r="EJ256" s="117"/>
      <c r="EK256" s="117">
        <v>45038</v>
      </c>
      <c r="EL256" s="116">
        <v>100</v>
      </c>
      <c r="EM256" s="117">
        <v>45038</v>
      </c>
      <c r="EN256" s="122" t="s">
        <v>1044</v>
      </c>
      <c r="EO256" s="141"/>
      <c r="EP256" s="141"/>
      <c r="EQ256" s="141"/>
      <c r="ER256" s="141"/>
      <c r="ES256" s="141"/>
      <c r="ET256" s="141"/>
      <c r="EU256" s="141"/>
      <c r="EV256" s="117"/>
      <c r="EW256" s="117"/>
      <c r="EX256" s="117"/>
      <c r="EY256" s="117"/>
      <c r="EZ256" s="117"/>
      <c r="FA256" s="117"/>
      <c r="FB256" s="117"/>
      <c r="FC256" s="117">
        <v>45051</v>
      </c>
      <c r="FD256" s="117">
        <v>45051</v>
      </c>
      <c r="FE256" s="117">
        <v>45051</v>
      </c>
      <c r="FF256" s="117">
        <v>45052</v>
      </c>
      <c r="FG256" s="133">
        <v>20</v>
      </c>
      <c r="FH256" s="133"/>
      <c r="FI256" s="117"/>
      <c r="FJ256" s="142"/>
      <c r="FK256" s="142"/>
      <c r="FL256" s="143">
        <v>243341</v>
      </c>
      <c r="FM256" s="143">
        <v>243341</v>
      </c>
      <c r="FN256" s="139" t="s">
        <v>708</v>
      </c>
      <c r="FO256" s="142"/>
      <c r="FP256" s="142"/>
      <c r="FQ256" s="143">
        <v>243341</v>
      </c>
      <c r="FR256" s="143">
        <v>243341</v>
      </c>
      <c r="FS256" s="139" t="s">
        <v>708</v>
      </c>
    </row>
    <row r="257" spans="1:175" ht="20.100000000000001" customHeight="1" x14ac:dyDescent="0.5">
      <c r="A257" s="109">
        <v>256</v>
      </c>
      <c r="B257" s="109" t="s">
        <v>674</v>
      </c>
      <c r="C257" s="109">
        <v>256</v>
      </c>
      <c r="D257" s="110" t="s">
        <v>675</v>
      </c>
      <c r="E257" s="110" t="s">
        <v>676</v>
      </c>
      <c r="F257" s="110" t="s">
        <v>1751</v>
      </c>
      <c r="G257" s="111" t="s">
        <v>329</v>
      </c>
      <c r="H257" s="110" t="s">
        <v>3047</v>
      </c>
      <c r="I257" s="110" t="s">
        <v>3048</v>
      </c>
      <c r="J257" s="110" t="s">
        <v>3049</v>
      </c>
      <c r="K257" s="111" t="s">
        <v>3050</v>
      </c>
      <c r="L257" s="111" t="s">
        <v>1550</v>
      </c>
      <c r="M257" s="111"/>
      <c r="N257" s="111" t="s">
        <v>682</v>
      </c>
      <c r="O257" s="111" t="s">
        <v>3051</v>
      </c>
      <c r="P257" s="113">
        <v>14.9419788356581</v>
      </c>
      <c r="Q257" s="113">
        <v>101.28492638320699</v>
      </c>
      <c r="R257" s="114" t="s">
        <v>3052</v>
      </c>
      <c r="S257" s="114" t="s">
        <v>3053</v>
      </c>
      <c r="T257" s="115" t="s">
        <v>3054</v>
      </c>
      <c r="U257" s="115" t="s">
        <v>3055</v>
      </c>
      <c r="V257" s="115"/>
      <c r="W257" s="115" t="s">
        <v>3056</v>
      </c>
      <c r="X257" s="115"/>
      <c r="Y257" s="115"/>
      <c r="Z257" s="181"/>
      <c r="AA257" s="181"/>
      <c r="AB257" s="115"/>
      <c r="AC257" s="115"/>
      <c r="AD257" s="166" t="s">
        <v>1775</v>
      </c>
      <c r="AE257" s="166" t="s">
        <v>1776</v>
      </c>
      <c r="AF257" s="117" t="s">
        <v>982</v>
      </c>
      <c r="AG257" s="132">
        <v>44965</v>
      </c>
      <c r="AH257" s="118" t="s">
        <v>691</v>
      </c>
      <c r="AI257" s="118" t="s">
        <v>692</v>
      </c>
      <c r="AJ257" s="145">
        <v>5.5</v>
      </c>
      <c r="AK257" s="146">
        <v>8.4</v>
      </c>
      <c r="AL257" s="146">
        <v>2.8</v>
      </c>
      <c r="AM257" s="146">
        <f t="shared" si="4"/>
        <v>46.2</v>
      </c>
      <c r="AN257" s="147">
        <v>1</v>
      </c>
      <c r="AO257" s="147">
        <v>1</v>
      </c>
      <c r="AP257" s="240" t="s">
        <v>3057</v>
      </c>
      <c r="AQ257" s="147" t="s">
        <v>752</v>
      </c>
      <c r="AR257" s="147">
        <v>3</v>
      </c>
      <c r="AS257" s="149"/>
      <c r="AT257" s="138">
        <v>44967</v>
      </c>
      <c r="AU257" s="294" t="s">
        <v>2395</v>
      </c>
      <c r="AV257" s="234" t="s">
        <v>696</v>
      </c>
      <c r="AW257" s="235" t="s">
        <v>1909</v>
      </c>
      <c r="AX257" s="147"/>
      <c r="AY257" s="147"/>
      <c r="AZ257" s="147"/>
      <c r="BA257" s="236" t="s">
        <v>697</v>
      </c>
      <c r="BB257" s="236"/>
      <c r="BC257" s="147"/>
      <c r="BD257" s="150" t="s">
        <v>698</v>
      </c>
      <c r="BE257" s="150"/>
      <c r="BF257" s="150"/>
      <c r="BG257" s="237" t="s">
        <v>699</v>
      </c>
      <c r="BH257" s="262" t="s">
        <v>1964</v>
      </c>
      <c r="BI257" s="237" t="s">
        <v>701</v>
      </c>
      <c r="BJ257" s="152"/>
      <c r="BK257" s="152"/>
      <c r="BL257" s="153"/>
      <c r="BM257" s="154"/>
      <c r="BN257" s="111" t="s">
        <v>3051</v>
      </c>
      <c r="BO257" s="319" t="s">
        <v>3051</v>
      </c>
      <c r="BP257" s="317"/>
      <c r="BQ257" s="116" t="s">
        <v>704</v>
      </c>
      <c r="BR257" s="116" t="s">
        <v>705</v>
      </c>
      <c r="BS257" s="132">
        <v>44965</v>
      </c>
      <c r="BT257" s="133">
        <v>100</v>
      </c>
      <c r="BU257" s="132">
        <v>44965</v>
      </c>
      <c r="BV257" s="132"/>
      <c r="BW257" s="132"/>
      <c r="BX257" s="134"/>
      <c r="BY257" s="134"/>
      <c r="BZ257" s="134"/>
      <c r="CA257" s="132"/>
      <c r="CB257" s="135"/>
      <c r="CC257" s="132"/>
      <c r="CD257" s="132"/>
      <c r="CE257" s="136"/>
      <c r="CF257" s="136"/>
      <c r="CG257" s="136"/>
      <c r="CH257" s="135"/>
      <c r="CI257" s="129" t="s">
        <v>701</v>
      </c>
      <c r="CJ257" s="132">
        <v>44992</v>
      </c>
      <c r="CK257" s="132">
        <v>44992</v>
      </c>
      <c r="CL257" s="132"/>
      <c r="CM257" s="117">
        <v>44992</v>
      </c>
      <c r="CN257" s="133">
        <v>100</v>
      </c>
      <c r="CO257" s="117">
        <v>44992</v>
      </c>
      <c r="CP257" s="117" t="s">
        <v>1448</v>
      </c>
      <c r="CQ257" s="132">
        <v>45014</v>
      </c>
      <c r="CR257" s="132">
        <v>45014</v>
      </c>
      <c r="CS257" s="132">
        <v>45014</v>
      </c>
      <c r="CT257" s="132">
        <v>45015</v>
      </c>
      <c r="CU257" s="133">
        <v>100</v>
      </c>
      <c r="CV257" s="132">
        <v>45015</v>
      </c>
      <c r="CW257" s="117" t="s">
        <v>727</v>
      </c>
      <c r="CX257" s="147"/>
      <c r="CY257" s="147"/>
      <c r="CZ257" s="117">
        <v>44992</v>
      </c>
      <c r="DA257" s="117">
        <v>44992</v>
      </c>
      <c r="DB257" s="117"/>
      <c r="DC257" s="117">
        <v>44993</v>
      </c>
      <c r="DD257" s="133">
        <v>100</v>
      </c>
      <c r="DE257" s="117">
        <v>44993</v>
      </c>
      <c r="DF257" s="138"/>
      <c r="DG257" s="138">
        <v>45012</v>
      </c>
      <c r="DH257" s="139" t="s">
        <v>4383</v>
      </c>
      <c r="DI257" s="117">
        <v>45037</v>
      </c>
      <c r="DJ257" s="117">
        <v>45037</v>
      </c>
      <c r="DK257" s="117">
        <v>45037</v>
      </c>
      <c r="DL257" s="117">
        <v>45037</v>
      </c>
      <c r="DM257" s="117">
        <v>45039</v>
      </c>
      <c r="DN257" s="117">
        <v>45039</v>
      </c>
      <c r="DO257" s="117"/>
      <c r="DP257" s="117">
        <v>45039</v>
      </c>
      <c r="DQ257" s="133">
        <v>100</v>
      </c>
      <c r="DR257" s="117">
        <v>45039</v>
      </c>
      <c r="DS257" s="117"/>
      <c r="DT257" s="117">
        <v>45039</v>
      </c>
      <c r="DU257" s="117">
        <v>45039</v>
      </c>
      <c r="DV257" s="117"/>
      <c r="DW257" s="117">
        <v>45039</v>
      </c>
      <c r="DX257" s="133">
        <v>100</v>
      </c>
      <c r="DY257" s="117">
        <v>45039</v>
      </c>
      <c r="DZ257" s="117"/>
      <c r="EA257" s="117">
        <v>45038</v>
      </c>
      <c r="EB257" s="117">
        <v>45038</v>
      </c>
      <c r="EC257" s="117"/>
      <c r="ED257" s="117">
        <v>45038</v>
      </c>
      <c r="EE257" s="116">
        <v>100</v>
      </c>
      <c r="EF257" s="117">
        <v>45038</v>
      </c>
      <c r="EG257" s="117" t="s">
        <v>1044</v>
      </c>
      <c r="EH257" s="117">
        <v>45038</v>
      </c>
      <c r="EI257" s="117">
        <v>45038</v>
      </c>
      <c r="EJ257" s="117"/>
      <c r="EK257" s="117">
        <v>45038</v>
      </c>
      <c r="EL257" s="116">
        <v>100</v>
      </c>
      <c r="EM257" s="117">
        <v>45038</v>
      </c>
      <c r="EN257" s="122" t="s">
        <v>1044</v>
      </c>
      <c r="EO257" s="141"/>
      <c r="EP257" s="141"/>
      <c r="EQ257" s="141"/>
      <c r="ER257" s="141"/>
      <c r="ES257" s="141"/>
      <c r="ET257" s="141"/>
      <c r="EU257" s="141"/>
      <c r="EV257" s="117"/>
      <c r="EW257" s="117"/>
      <c r="EX257" s="117"/>
      <c r="EY257" s="117"/>
      <c r="EZ257" s="117"/>
      <c r="FA257" s="117"/>
      <c r="FB257" s="117"/>
      <c r="FC257" s="117"/>
      <c r="FD257" s="117"/>
      <c r="FE257" s="117"/>
      <c r="FF257" s="117"/>
      <c r="FG257" s="133"/>
      <c r="FH257" s="133"/>
      <c r="FI257" s="117"/>
      <c r="FJ257" s="142"/>
      <c r="FK257" s="142"/>
      <c r="FL257" s="143"/>
      <c r="FM257" s="143"/>
      <c r="FN257" s="139"/>
      <c r="FO257" s="142"/>
      <c r="FP257" s="142"/>
      <c r="FQ257" s="143"/>
      <c r="FR257" s="143"/>
      <c r="FS257" s="139"/>
    </row>
    <row r="258" spans="1:175" ht="20.100000000000001" customHeight="1" x14ac:dyDescent="0.5">
      <c r="A258" s="109">
        <v>257</v>
      </c>
      <c r="B258" s="109" t="s">
        <v>674</v>
      </c>
      <c r="C258" s="109">
        <v>257</v>
      </c>
      <c r="D258" s="110" t="s">
        <v>675</v>
      </c>
      <c r="E258" s="110" t="s">
        <v>676</v>
      </c>
      <c r="F258" s="110" t="s">
        <v>1751</v>
      </c>
      <c r="G258" s="111" t="s">
        <v>329</v>
      </c>
      <c r="H258" s="110" t="s">
        <v>3058</v>
      </c>
      <c r="I258" s="110" t="s">
        <v>3058</v>
      </c>
      <c r="J258" s="110"/>
      <c r="K258" s="111" t="s">
        <v>3059</v>
      </c>
      <c r="L258" s="111" t="s">
        <v>2977</v>
      </c>
      <c r="M258" s="111"/>
      <c r="N258" s="111" t="s">
        <v>682</v>
      </c>
      <c r="O258" s="111" t="s">
        <v>3060</v>
      </c>
      <c r="P258" s="113">
        <v>14.586460416251001</v>
      </c>
      <c r="Q258" s="113">
        <v>100.62316528067601</v>
      </c>
      <c r="R258" s="114" t="s">
        <v>3061</v>
      </c>
      <c r="S258" s="114" t="s">
        <v>3062</v>
      </c>
      <c r="T258" s="115" t="s">
        <v>3063</v>
      </c>
      <c r="U258" s="115" t="s">
        <v>3064</v>
      </c>
      <c r="V258" s="115"/>
      <c r="W258" s="115" t="s">
        <v>3065</v>
      </c>
      <c r="X258" s="115"/>
      <c r="Y258" s="115"/>
      <c r="Z258" s="181"/>
      <c r="AA258" s="181"/>
      <c r="AB258" s="115"/>
      <c r="AC258" s="115"/>
      <c r="AD258" s="166" t="s">
        <v>1775</v>
      </c>
      <c r="AE258" s="166" t="s">
        <v>1776</v>
      </c>
      <c r="AF258" s="117" t="s">
        <v>982</v>
      </c>
      <c r="AG258" s="132">
        <v>44964</v>
      </c>
      <c r="AH258" s="168" t="s">
        <v>691</v>
      </c>
      <c r="AI258" s="118" t="s">
        <v>692</v>
      </c>
      <c r="AJ258" s="145">
        <v>6</v>
      </c>
      <c r="AK258" s="146">
        <v>8</v>
      </c>
      <c r="AL258" s="146">
        <v>2.6</v>
      </c>
      <c r="AM258" s="146">
        <f t="shared" si="4"/>
        <v>48</v>
      </c>
      <c r="AN258" s="147">
        <v>1</v>
      </c>
      <c r="AO258" s="147">
        <v>2</v>
      </c>
      <c r="AP258" s="240" t="s">
        <v>716</v>
      </c>
      <c r="AQ258" s="301"/>
      <c r="AR258" s="147">
        <v>3</v>
      </c>
      <c r="AS258" s="147"/>
      <c r="AT258" s="138">
        <v>44964</v>
      </c>
      <c r="AU258" s="294" t="s">
        <v>2955</v>
      </c>
      <c r="AV258" s="234" t="s">
        <v>696</v>
      </c>
      <c r="AW258" s="235"/>
      <c r="AX258" s="236"/>
      <c r="AY258" s="236"/>
      <c r="AZ258" s="236"/>
      <c r="BA258" s="236" t="s">
        <v>697</v>
      </c>
      <c r="BB258" s="236"/>
      <c r="BC258" s="236" t="s">
        <v>697</v>
      </c>
      <c r="BD258" s="235" t="s">
        <v>698</v>
      </c>
      <c r="BE258" s="235"/>
      <c r="BF258" s="235"/>
      <c r="BG258" s="237" t="s">
        <v>699</v>
      </c>
      <c r="BH258" s="237" t="s">
        <v>1964</v>
      </c>
      <c r="BI258" s="237" t="s">
        <v>701</v>
      </c>
      <c r="BJ258" s="238"/>
      <c r="BK258" s="238"/>
      <c r="BL258" s="153"/>
      <c r="BM258" s="154"/>
      <c r="BN258" s="111" t="s">
        <v>3060</v>
      </c>
      <c r="BO258" s="319" t="s">
        <v>3060</v>
      </c>
      <c r="BP258" s="317"/>
      <c r="BQ258" s="116" t="s">
        <v>704</v>
      </c>
      <c r="BR258" s="116" t="s">
        <v>1143</v>
      </c>
      <c r="BS258" s="132">
        <v>44964</v>
      </c>
      <c r="BT258" s="133">
        <v>100</v>
      </c>
      <c r="BU258" s="132">
        <v>44964</v>
      </c>
      <c r="BV258" s="132"/>
      <c r="BW258" s="132"/>
      <c r="BX258" s="134"/>
      <c r="BY258" s="134"/>
      <c r="BZ258" s="134"/>
      <c r="CA258" s="132"/>
      <c r="CB258" s="135"/>
      <c r="CC258" s="132"/>
      <c r="CD258" s="132"/>
      <c r="CE258" s="136"/>
      <c r="CF258" s="136"/>
      <c r="CG258" s="136"/>
      <c r="CH258" s="135"/>
      <c r="CI258" s="129" t="s">
        <v>701</v>
      </c>
      <c r="CJ258" s="132">
        <v>44995</v>
      </c>
      <c r="CK258" s="132">
        <v>44995</v>
      </c>
      <c r="CL258" s="132"/>
      <c r="CM258" s="132">
        <v>44995</v>
      </c>
      <c r="CN258" s="133">
        <v>100</v>
      </c>
      <c r="CO258" s="132">
        <v>44995</v>
      </c>
      <c r="CP258" s="117" t="s">
        <v>1448</v>
      </c>
      <c r="CQ258" s="132">
        <v>45016</v>
      </c>
      <c r="CR258" s="132">
        <v>45016</v>
      </c>
      <c r="CS258" s="117"/>
      <c r="CT258" s="132">
        <v>45016</v>
      </c>
      <c r="CU258" s="133">
        <v>100</v>
      </c>
      <c r="CV258" s="132">
        <v>45016</v>
      </c>
      <c r="CW258" s="117" t="s">
        <v>727</v>
      </c>
      <c r="CX258" s="236"/>
      <c r="CY258" s="236"/>
      <c r="CZ258" s="117">
        <v>45008</v>
      </c>
      <c r="DA258" s="117">
        <v>45008</v>
      </c>
      <c r="DB258" s="117"/>
      <c r="DC258" s="117">
        <v>45008</v>
      </c>
      <c r="DD258" s="133">
        <v>100</v>
      </c>
      <c r="DE258" s="117">
        <v>45008</v>
      </c>
      <c r="DF258" s="138"/>
      <c r="DG258" s="138">
        <v>45019</v>
      </c>
      <c r="DH258" s="139" t="s">
        <v>4413</v>
      </c>
      <c r="DI258" s="117">
        <v>45037</v>
      </c>
      <c r="DJ258" s="117">
        <v>45037</v>
      </c>
      <c r="DK258" s="117">
        <v>45037</v>
      </c>
      <c r="DL258" s="117">
        <v>45037</v>
      </c>
      <c r="DM258" s="117"/>
      <c r="DN258" s="117"/>
      <c r="DO258" s="117"/>
      <c r="DP258" s="117"/>
      <c r="DQ258" s="140"/>
      <c r="DR258" s="117"/>
      <c r="DS258" s="117"/>
      <c r="DT258" s="117"/>
      <c r="DU258" s="117"/>
      <c r="DV258" s="117"/>
      <c r="DW258" s="117"/>
      <c r="DX258" s="133"/>
      <c r="DY258" s="117"/>
      <c r="DZ258" s="117"/>
      <c r="EA258" s="117">
        <v>45038</v>
      </c>
      <c r="EB258" s="117">
        <v>45038</v>
      </c>
      <c r="EC258" s="117"/>
      <c r="ED258" s="117">
        <v>45038</v>
      </c>
      <c r="EE258" s="116">
        <v>100</v>
      </c>
      <c r="EF258" s="117">
        <v>45038</v>
      </c>
      <c r="EG258" s="117" t="s">
        <v>4465</v>
      </c>
      <c r="EH258" s="117">
        <v>45051</v>
      </c>
      <c r="EI258" s="117">
        <v>45051</v>
      </c>
      <c r="EJ258" s="117">
        <v>45051</v>
      </c>
      <c r="EK258" s="117">
        <v>45052</v>
      </c>
      <c r="EL258" s="116">
        <v>60</v>
      </c>
      <c r="EM258" s="117"/>
      <c r="EN258" s="122" t="s">
        <v>4449</v>
      </c>
      <c r="EO258" s="141"/>
      <c r="EP258" s="141"/>
      <c r="EQ258" s="141"/>
      <c r="ER258" s="141"/>
      <c r="ES258" s="141"/>
      <c r="ET258" s="141"/>
      <c r="EU258" s="141"/>
      <c r="EV258" s="117"/>
      <c r="EW258" s="117"/>
      <c r="EX258" s="117"/>
      <c r="EY258" s="117"/>
      <c r="EZ258" s="117"/>
      <c r="FA258" s="117"/>
      <c r="FB258" s="117"/>
      <c r="FC258" s="117"/>
      <c r="FD258" s="117"/>
      <c r="FE258" s="117"/>
      <c r="FF258" s="117"/>
      <c r="FG258" s="133"/>
      <c r="FH258" s="133"/>
      <c r="FI258" s="117"/>
      <c r="FJ258" s="142"/>
      <c r="FK258" s="142"/>
      <c r="FL258" s="143"/>
      <c r="FM258" s="143"/>
      <c r="FN258" s="139"/>
      <c r="FO258" s="142"/>
      <c r="FP258" s="142"/>
      <c r="FQ258" s="143"/>
      <c r="FR258" s="143"/>
      <c r="FS258" s="139"/>
    </row>
    <row r="259" spans="1:175" ht="20.100000000000001" customHeight="1" x14ac:dyDescent="0.5">
      <c r="A259" s="109">
        <v>258</v>
      </c>
      <c r="B259" s="109" t="s">
        <v>674</v>
      </c>
      <c r="C259" s="109">
        <v>258</v>
      </c>
      <c r="D259" s="110" t="s">
        <v>675</v>
      </c>
      <c r="E259" s="110" t="s">
        <v>676</v>
      </c>
      <c r="F259" s="110" t="s">
        <v>1751</v>
      </c>
      <c r="G259" s="111" t="s">
        <v>329</v>
      </c>
      <c r="H259" s="110" t="s">
        <v>3066</v>
      </c>
      <c r="I259" s="110" t="s">
        <v>3066</v>
      </c>
      <c r="J259" s="110"/>
      <c r="K259" s="111" t="s">
        <v>3067</v>
      </c>
      <c r="L259" s="111" t="s">
        <v>2977</v>
      </c>
      <c r="M259" s="111"/>
      <c r="N259" s="111" t="s">
        <v>682</v>
      </c>
      <c r="O259" s="361" t="s">
        <v>3068</v>
      </c>
      <c r="P259" s="113">
        <v>14.614077193597801</v>
      </c>
      <c r="Q259" s="113">
        <v>100.727084409513</v>
      </c>
      <c r="R259" s="114" t="s">
        <v>3069</v>
      </c>
      <c r="S259" s="114"/>
      <c r="T259" s="115"/>
      <c r="U259" s="115"/>
      <c r="V259" s="115"/>
      <c r="W259" s="239" t="s">
        <v>3070</v>
      </c>
      <c r="X259" s="239"/>
      <c r="Y259" s="115"/>
      <c r="Z259" s="181"/>
      <c r="AA259" s="181"/>
      <c r="AB259" s="239"/>
      <c r="AC259" s="239"/>
      <c r="AD259" s="166"/>
      <c r="AE259" s="166"/>
      <c r="AF259" s="117" t="s">
        <v>2981</v>
      </c>
      <c r="AG259" s="132"/>
      <c r="AH259" s="116"/>
      <c r="AI259" s="116"/>
      <c r="AJ259" s="145"/>
      <c r="AK259" s="146"/>
      <c r="AL259" s="212"/>
      <c r="AM259" s="146"/>
      <c r="AN259" s="147"/>
      <c r="AO259" s="147"/>
      <c r="AP259" s="240"/>
      <c r="AQ259" s="147"/>
      <c r="AR259" s="147">
        <v>3</v>
      </c>
      <c r="AS259" s="149"/>
      <c r="AT259" s="138"/>
      <c r="AU259" s="294" t="s">
        <v>2982</v>
      </c>
      <c r="AV259" s="149"/>
      <c r="AW259" s="150"/>
      <c r="AX259" s="147"/>
      <c r="AY259" s="147"/>
      <c r="AZ259" s="147"/>
      <c r="BA259" s="147"/>
      <c r="BB259" s="147"/>
      <c r="BC259" s="147"/>
      <c r="BD259" s="150"/>
      <c r="BE259" s="150"/>
      <c r="BF259" s="150"/>
      <c r="BG259" s="151"/>
      <c r="BH259" s="151" t="s">
        <v>1964</v>
      </c>
      <c r="BI259" s="151"/>
      <c r="BJ259" s="152"/>
      <c r="BK259" s="152" t="s">
        <v>2336</v>
      </c>
      <c r="BL259" s="153"/>
      <c r="BM259" s="154"/>
      <c r="BN259" s="111" t="s">
        <v>3068</v>
      </c>
      <c r="BO259" s="329" t="s">
        <v>3068</v>
      </c>
      <c r="BP259" s="317"/>
      <c r="BQ259" s="116" t="s">
        <v>704</v>
      </c>
      <c r="BR259" s="116" t="s">
        <v>1143</v>
      </c>
      <c r="BS259" s="132">
        <v>44993</v>
      </c>
      <c r="BT259" s="362">
        <v>100</v>
      </c>
      <c r="BU259" s="132">
        <v>44993</v>
      </c>
      <c r="BV259" s="132"/>
      <c r="BW259" s="132"/>
      <c r="BX259" s="134"/>
      <c r="BY259" s="134"/>
      <c r="BZ259" s="134"/>
      <c r="CA259" s="132"/>
      <c r="CB259" s="135"/>
      <c r="CC259" s="132"/>
      <c r="CD259" s="132"/>
      <c r="CE259" s="136"/>
      <c r="CF259" s="136"/>
      <c r="CG259" s="136"/>
      <c r="CH259" s="135"/>
      <c r="CI259" s="129" t="s">
        <v>701</v>
      </c>
      <c r="CJ259" s="117">
        <v>45015</v>
      </c>
      <c r="CK259" s="117">
        <v>45015</v>
      </c>
      <c r="CL259" s="132"/>
      <c r="CM259" s="117">
        <v>45015</v>
      </c>
      <c r="CN259" s="133">
        <v>100</v>
      </c>
      <c r="CO259" s="117">
        <v>45015</v>
      </c>
      <c r="CP259" s="117"/>
      <c r="CQ259" s="137" t="s">
        <v>4382</v>
      </c>
      <c r="CR259" s="132"/>
      <c r="CS259" s="117"/>
      <c r="CT259" s="132"/>
      <c r="CU259" s="133"/>
      <c r="CV259" s="137" t="s">
        <v>4382</v>
      </c>
      <c r="CW259" s="117" t="s">
        <v>727</v>
      </c>
      <c r="CX259" s="147"/>
      <c r="CY259" s="147"/>
      <c r="CZ259" s="117">
        <v>45015</v>
      </c>
      <c r="DA259" s="117">
        <v>45015</v>
      </c>
      <c r="DB259" s="117"/>
      <c r="DC259" s="117">
        <v>45016</v>
      </c>
      <c r="DD259" s="133">
        <v>100</v>
      </c>
      <c r="DE259" s="117">
        <v>45023</v>
      </c>
      <c r="DF259" s="138"/>
      <c r="DG259" s="138">
        <v>45023</v>
      </c>
      <c r="DH259" s="139" t="s">
        <v>4387</v>
      </c>
      <c r="DI259" s="117">
        <v>45036</v>
      </c>
      <c r="DJ259" s="117">
        <v>45036</v>
      </c>
      <c r="DK259" s="117">
        <v>45036</v>
      </c>
      <c r="DL259" s="117">
        <v>45036</v>
      </c>
      <c r="DM259" s="117"/>
      <c r="DN259" s="117"/>
      <c r="DO259" s="117"/>
      <c r="DP259" s="117"/>
      <c r="DQ259" s="140"/>
      <c r="DR259" s="117"/>
      <c r="DS259" s="117"/>
      <c r="DT259" s="117"/>
      <c r="DU259" s="117"/>
      <c r="DV259" s="117"/>
      <c r="DW259" s="117"/>
      <c r="DX259" s="133"/>
      <c r="DY259" s="117"/>
      <c r="DZ259" s="117"/>
      <c r="EA259" s="117">
        <v>45041</v>
      </c>
      <c r="EB259" s="117">
        <v>45041</v>
      </c>
      <c r="EC259" s="117"/>
      <c r="ED259" s="117">
        <v>45041</v>
      </c>
      <c r="EE259" s="116">
        <v>100</v>
      </c>
      <c r="EF259" s="117">
        <v>45041</v>
      </c>
      <c r="EG259" s="117" t="s">
        <v>1044</v>
      </c>
      <c r="EH259" s="117">
        <v>45041</v>
      </c>
      <c r="EI259" s="117">
        <v>45041</v>
      </c>
      <c r="EJ259" s="117"/>
      <c r="EK259" s="117">
        <v>45041</v>
      </c>
      <c r="EL259" s="116">
        <v>100</v>
      </c>
      <c r="EM259" s="117">
        <v>45041</v>
      </c>
      <c r="EN259" s="122" t="s">
        <v>1044</v>
      </c>
      <c r="EO259" s="141"/>
      <c r="EP259" s="141"/>
      <c r="EQ259" s="141"/>
      <c r="ER259" s="141"/>
      <c r="ES259" s="141"/>
      <c r="ET259" s="141"/>
      <c r="EU259" s="141"/>
      <c r="EV259" s="117"/>
      <c r="EW259" s="117"/>
      <c r="EX259" s="117"/>
      <c r="EY259" s="117"/>
      <c r="EZ259" s="117"/>
      <c r="FA259" s="117"/>
      <c r="FB259" s="117"/>
      <c r="FC259" s="117"/>
      <c r="FD259" s="117"/>
      <c r="FE259" s="117"/>
      <c r="FF259" s="117"/>
      <c r="FG259" s="133"/>
      <c r="FH259" s="133"/>
      <c r="FI259" s="117"/>
      <c r="FJ259" s="142"/>
      <c r="FK259" s="142"/>
      <c r="FL259" s="143"/>
      <c r="FM259" s="143"/>
      <c r="FN259" s="139"/>
      <c r="FO259" s="142"/>
      <c r="FP259" s="142"/>
      <c r="FQ259" s="143"/>
      <c r="FR259" s="143"/>
      <c r="FS259" s="139"/>
    </row>
    <row r="260" spans="1:175" ht="20.100000000000001" customHeight="1" x14ac:dyDescent="0.5">
      <c r="A260" s="109">
        <v>259</v>
      </c>
      <c r="B260" s="109" t="s">
        <v>674</v>
      </c>
      <c r="C260" s="109">
        <v>259</v>
      </c>
      <c r="D260" s="110" t="s">
        <v>675</v>
      </c>
      <c r="E260" s="110" t="s">
        <v>676</v>
      </c>
      <c r="F260" s="110" t="s">
        <v>1751</v>
      </c>
      <c r="G260" s="111" t="s">
        <v>329</v>
      </c>
      <c r="H260" s="110" t="s">
        <v>3071</v>
      </c>
      <c r="I260" s="110" t="s">
        <v>3071</v>
      </c>
      <c r="J260" s="110"/>
      <c r="K260" s="111" t="s">
        <v>3072</v>
      </c>
      <c r="L260" s="111" t="s">
        <v>2977</v>
      </c>
      <c r="M260" s="111"/>
      <c r="N260" s="111" t="s">
        <v>682</v>
      </c>
      <c r="O260" s="111" t="s">
        <v>3073</v>
      </c>
      <c r="P260" s="113">
        <v>14.5491230514456</v>
      </c>
      <c r="Q260" s="113">
        <v>100.856574892312</v>
      </c>
      <c r="R260" s="114" t="s">
        <v>3074</v>
      </c>
      <c r="S260" s="114"/>
      <c r="T260" s="115" t="s">
        <v>3075</v>
      </c>
      <c r="U260" s="115" t="s">
        <v>3076</v>
      </c>
      <c r="V260" s="115"/>
      <c r="W260" s="115" t="s">
        <v>3077</v>
      </c>
      <c r="X260" s="115"/>
      <c r="Y260" s="115"/>
      <c r="Z260" s="181"/>
      <c r="AA260" s="181"/>
      <c r="AB260" s="115"/>
      <c r="AC260" s="115"/>
      <c r="AD260" s="166" t="s">
        <v>1775</v>
      </c>
      <c r="AE260" s="166" t="s">
        <v>1776</v>
      </c>
      <c r="AF260" s="117" t="s">
        <v>690</v>
      </c>
      <c r="AG260" s="132">
        <v>44964</v>
      </c>
      <c r="AH260" s="168" t="s">
        <v>691</v>
      </c>
      <c r="AI260" s="118" t="s">
        <v>692</v>
      </c>
      <c r="AJ260" s="145">
        <v>8</v>
      </c>
      <c r="AK260" s="146">
        <v>8</v>
      </c>
      <c r="AL260" s="146">
        <v>3.4</v>
      </c>
      <c r="AM260" s="146">
        <f t="shared" ref="AM260:AM269" si="5">AJ260*AK260</f>
        <v>64</v>
      </c>
      <c r="AN260" s="147">
        <v>1</v>
      </c>
      <c r="AO260" s="147">
        <v>3</v>
      </c>
      <c r="AP260" s="240" t="s">
        <v>1868</v>
      </c>
      <c r="AQ260" s="301"/>
      <c r="AR260" s="147">
        <v>3</v>
      </c>
      <c r="AS260" s="147"/>
      <c r="AT260" s="138">
        <v>44964</v>
      </c>
      <c r="AU260" s="294" t="s">
        <v>2955</v>
      </c>
      <c r="AV260" s="234" t="s">
        <v>696</v>
      </c>
      <c r="AW260" s="235"/>
      <c r="AX260" s="236"/>
      <c r="AY260" s="236"/>
      <c r="AZ260" s="236"/>
      <c r="BA260" s="236" t="s">
        <v>697</v>
      </c>
      <c r="BB260" s="236" t="s">
        <v>697</v>
      </c>
      <c r="BC260" s="236"/>
      <c r="BD260" s="235" t="s">
        <v>698</v>
      </c>
      <c r="BE260" s="235"/>
      <c r="BF260" s="235"/>
      <c r="BG260" s="237" t="s">
        <v>699</v>
      </c>
      <c r="BH260" s="237" t="s">
        <v>1964</v>
      </c>
      <c r="BI260" s="237" t="s">
        <v>701</v>
      </c>
      <c r="BJ260" s="238"/>
      <c r="BK260" s="238"/>
      <c r="BL260" s="153"/>
      <c r="BM260" s="154"/>
      <c r="BN260" s="111" t="s">
        <v>3073</v>
      </c>
      <c r="BO260" s="319" t="s">
        <v>3073</v>
      </c>
      <c r="BP260" s="317"/>
      <c r="BQ260" s="116" t="s">
        <v>704</v>
      </c>
      <c r="BR260" s="116" t="s">
        <v>1143</v>
      </c>
      <c r="BS260" s="132">
        <v>44964</v>
      </c>
      <c r="BT260" s="133">
        <v>100</v>
      </c>
      <c r="BU260" s="132">
        <v>44964</v>
      </c>
      <c r="BV260" s="132"/>
      <c r="BW260" s="132"/>
      <c r="BX260" s="134"/>
      <c r="BY260" s="134"/>
      <c r="BZ260" s="134"/>
      <c r="CA260" s="132"/>
      <c r="CB260" s="135"/>
      <c r="CC260" s="132"/>
      <c r="CD260" s="132"/>
      <c r="CE260" s="136"/>
      <c r="CF260" s="136"/>
      <c r="CG260" s="136"/>
      <c r="CH260" s="135"/>
      <c r="CI260" s="129" t="s">
        <v>701</v>
      </c>
      <c r="CJ260" s="132">
        <v>44995</v>
      </c>
      <c r="CK260" s="132">
        <v>44995</v>
      </c>
      <c r="CL260" s="132"/>
      <c r="CM260" s="132">
        <v>44995</v>
      </c>
      <c r="CN260" s="133">
        <v>100</v>
      </c>
      <c r="CO260" s="132">
        <v>44995</v>
      </c>
      <c r="CP260" s="117" t="s">
        <v>1448</v>
      </c>
      <c r="CQ260" s="137" t="s">
        <v>706</v>
      </c>
      <c r="CR260" s="132"/>
      <c r="CS260" s="117"/>
      <c r="CT260" s="132"/>
      <c r="CU260" s="133"/>
      <c r="CV260" s="137" t="s">
        <v>4382</v>
      </c>
      <c r="CW260" s="117"/>
      <c r="CX260" s="236"/>
      <c r="CY260" s="236"/>
      <c r="CZ260" s="117">
        <v>45012</v>
      </c>
      <c r="DA260" s="117">
        <v>45012</v>
      </c>
      <c r="DB260" s="117"/>
      <c r="DC260" s="117">
        <v>45012</v>
      </c>
      <c r="DD260" s="133">
        <v>100</v>
      </c>
      <c r="DE260" s="117">
        <v>45012</v>
      </c>
      <c r="DF260" s="138"/>
      <c r="DG260" s="138">
        <v>45019</v>
      </c>
      <c r="DH260" s="139" t="s">
        <v>4413</v>
      </c>
      <c r="DI260" s="117">
        <v>45037</v>
      </c>
      <c r="DJ260" s="117">
        <v>45037</v>
      </c>
      <c r="DK260" s="117">
        <v>45037</v>
      </c>
      <c r="DL260" s="117">
        <v>45037</v>
      </c>
      <c r="DM260" s="117"/>
      <c r="DN260" s="117"/>
      <c r="DO260" s="117"/>
      <c r="DP260" s="117"/>
      <c r="DQ260" s="140"/>
      <c r="DR260" s="117"/>
      <c r="DS260" s="117"/>
      <c r="DT260" s="117"/>
      <c r="DU260" s="117"/>
      <c r="DV260" s="117"/>
      <c r="DW260" s="117"/>
      <c r="DX260" s="133"/>
      <c r="DY260" s="117"/>
      <c r="DZ260" s="117"/>
      <c r="EA260" s="117">
        <v>45040</v>
      </c>
      <c r="EB260" s="117">
        <v>45040</v>
      </c>
      <c r="EC260" s="117"/>
      <c r="ED260" s="117">
        <v>45040</v>
      </c>
      <c r="EE260" s="116">
        <v>100</v>
      </c>
      <c r="EF260" s="117">
        <v>45040</v>
      </c>
      <c r="EG260" s="117" t="s">
        <v>1044</v>
      </c>
      <c r="EH260" s="117">
        <v>45040</v>
      </c>
      <c r="EI260" s="117">
        <v>45040</v>
      </c>
      <c r="EJ260" s="117"/>
      <c r="EK260" s="117">
        <v>45040</v>
      </c>
      <c r="EL260" s="116">
        <v>100</v>
      </c>
      <c r="EM260" s="117">
        <v>45040</v>
      </c>
      <c r="EN260" s="122" t="s">
        <v>1044</v>
      </c>
      <c r="EO260" s="141"/>
      <c r="EP260" s="141"/>
      <c r="EQ260" s="141"/>
      <c r="ER260" s="141"/>
      <c r="ES260" s="141"/>
      <c r="ET260" s="141"/>
      <c r="EU260" s="141"/>
      <c r="EV260" s="117"/>
      <c r="EW260" s="117"/>
      <c r="EX260" s="117"/>
      <c r="EY260" s="117"/>
      <c r="EZ260" s="117"/>
      <c r="FA260" s="117"/>
      <c r="FB260" s="117"/>
      <c r="FC260" s="117">
        <v>45051</v>
      </c>
      <c r="FD260" s="117">
        <v>45051</v>
      </c>
      <c r="FE260" s="117">
        <v>45051</v>
      </c>
      <c r="FF260" s="117">
        <v>45052</v>
      </c>
      <c r="FG260" s="133">
        <v>20</v>
      </c>
      <c r="FH260" s="133"/>
      <c r="FI260" s="117"/>
      <c r="FJ260" s="142"/>
      <c r="FK260" s="142"/>
      <c r="FL260" s="143"/>
      <c r="FM260" s="143"/>
      <c r="FN260" s="139"/>
      <c r="FO260" s="142"/>
      <c r="FP260" s="142"/>
      <c r="FQ260" s="143"/>
      <c r="FR260" s="143"/>
      <c r="FS260" s="139"/>
    </row>
    <row r="261" spans="1:175" ht="20.100000000000001" customHeight="1" x14ac:dyDescent="0.5">
      <c r="A261" s="109">
        <v>260</v>
      </c>
      <c r="B261" s="109" t="s">
        <v>674</v>
      </c>
      <c r="C261" s="109">
        <v>260</v>
      </c>
      <c r="D261" s="110" t="s">
        <v>675</v>
      </c>
      <c r="E261" s="110" t="s">
        <v>676</v>
      </c>
      <c r="F261" s="110" t="s">
        <v>1751</v>
      </c>
      <c r="G261" s="111" t="s">
        <v>329</v>
      </c>
      <c r="H261" s="110" t="s">
        <v>3078</v>
      </c>
      <c r="I261" s="110" t="s">
        <v>3078</v>
      </c>
      <c r="J261" s="110"/>
      <c r="K261" s="111" t="s">
        <v>3079</v>
      </c>
      <c r="L261" s="111"/>
      <c r="M261" s="111"/>
      <c r="N261" s="111" t="s">
        <v>682</v>
      </c>
      <c r="O261" s="111" t="s">
        <v>3081</v>
      </c>
      <c r="P261" s="113">
        <v>14.341925208737299</v>
      </c>
      <c r="Q261" s="113">
        <v>100.869485765325</v>
      </c>
      <c r="R261" s="114" t="s">
        <v>3082</v>
      </c>
      <c r="S261" s="114" t="s">
        <v>3083</v>
      </c>
      <c r="T261" s="115" t="s">
        <v>3084</v>
      </c>
      <c r="U261" s="115" t="s">
        <v>3085</v>
      </c>
      <c r="V261" s="115"/>
      <c r="W261" s="115" t="s">
        <v>3086</v>
      </c>
      <c r="X261" s="115"/>
      <c r="Y261" s="115"/>
      <c r="Z261" s="181"/>
      <c r="AA261" s="181"/>
      <c r="AB261" s="115"/>
      <c r="AC261" s="115"/>
      <c r="AD261" s="166" t="s">
        <v>1775</v>
      </c>
      <c r="AE261" s="166" t="s">
        <v>1776</v>
      </c>
      <c r="AF261" s="117" t="s">
        <v>690</v>
      </c>
      <c r="AG261" s="132">
        <v>44963</v>
      </c>
      <c r="AH261" s="168" t="s">
        <v>691</v>
      </c>
      <c r="AI261" s="118" t="s">
        <v>692</v>
      </c>
      <c r="AJ261" s="145">
        <v>10</v>
      </c>
      <c r="AK261" s="146">
        <v>12</v>
      </c>
      <c r="AL261" s="146">
        <v>3.4</v>
      </c>
      <c r="AM261" s="146">
        <f t="shared" si="5"/>
        <v>120</v>
      </c>
      <c r="AN261" s="147">
        <v>2</v>
      </c>
      <c r="AO261" s="147">
        <v>4</v>
      </c>
      <c r="AP261" s="240" t="s">
        <v>3087</v>
      </c>
      <c r="AQ261" s="147" t="s">
        <v>1368</v>
      </c>
      <c r="AR261" s="147">
        <v>3</v>
      </c>
      <c r="AS261" s="147"/>
      <c r="AT261" s="138">
        <v>44964</v>
      </c>
      <c r="AU261" s="294" t="s">
        <v>2974</v>
      </c>
      <c r="AV261" s="234" t="s">
        <v>696</v>
      </c>
      <c r="AW261" s="235"/>
      <c r="AX261" s="236"/>
      <c r="AY261" s="236"/>
      <c r="AZ261" s="236"/>
      <c r="BA261" s="236"/>
      <c r="BB261" s="236"/>
      <c r="BC261" s="236"/>
      <c r="BD261" s="235" t="s">
        <v>698</v>
      </c>
      <c r="BE261" s="235"/>
      <c r="BF261" s="235"/>
      <c r="BG261" s="237" t="s">
        <v>699</v>
      </c>
      <c r="BH261" s="237" t="s">
        <v>1964</v>
      </c>
      <c r="BI261" s="237" t="s">
        <v>701</v>
      </c>
      <c r="BJ261" s="238"/>
      <c r="BK261" s="238"/>
      <c r="BL261" s="153"/>
      <c r="BM261" s="154"/>
      <c r="BN261" s="111" t="s">
        <v>3081</v>
      </c>
      <c r="BO261" s="317" t="s">
        <v>3080</v>
      </c>
      <c r="BP261" s="317" t="s">
        <v>703</v>
      </c>
      <c r="BQ261" s="116" t="s">
        <v>704</v>
      </c>
      <c r="BR261" s="116" t="s">
        <v>1143</v>
      </c>
      <c r="BS261" s="132">
        <v>44963</v>
      </c>
      <c r="BT261" s="133">
        <v>100</v>
      </c>
      <c r="BU261" s="132">
        <v>44963</v>
      </c>
      <c r="BV261" s="132"/>
      <c r="BW261" s="132"/>
      <c r="BX261" s="134"/>
      <c r="BY261" s="134"/>
      <c r="BZ261" s="134"/>
      <c r="CA261" s="132"/>
      <c r="CB261" s="135"/>
      <c r="CC261" s="132"/>
      <c r="CD261" s="132"/>
      <c r="CE261" s="136"/>
      <c r="CF261" s="136"/>
      <c r="CG261" s="136"/>
      <c r="CH261" s="135"/>
      <c r="CI261" s="129" t="s">
        <v>701</v>
      </c>
      <c r="CJ261" s="132">
        <v>44995</v>
      </c>
      <c r="CK261" s="132">
        <v>44995</v>
      </c>
      <c r="CL261" s="132"/>
      <c r="CM261" s="132">
        <v>44995</v>
      </c>
      <c r="CN261" s="133">
        <v>100</v>
      </c>
      <c r="CO261" s="132">
        <v>44995</v>
      </c>
      <c r="CP261" s="117" t="s">
        <v>1448</v>
      </c>
      <c r="CQ261" s="137" t="s">
        <v>706</v>
      </c>
      <c r="CR261" s="132"/>
      <c r="CS261" s="117"/>
      <c r="CT261" s="132"/>
      <c r="CU261" s="133"/>
      <c r="CV261" s="137" t="s">
        <v>4382</v>
      </c>
      <c r="CW261" s="117"/>
      <c r="CX261" s="236"/>
      <c r="CY261" s="236"/>
      <c r="CZ261" s="117">
        <v>45022</v>
      </c>
      <c r="DA261" s="117">
        <v>45022</v>
      </c>
      <c r="DB261" s="117"/>
      <c r="DC261" s="117">
        <v>45022</v>
      </c>
      <c r="DD261" s="133">
        <v>100</v>
      </c>
      <c r="DE261" s="117">
        <v>45022</v>
      </c>
      <c r="DF261" s="138"/>
      <c r="DG261" s="138">
        <v>45019</v>
      </c>
      <c r="DH261" s="139" t="s">
        <v>4413</v>
      </c>
      <c r="DI261" s="117">
        <v>45036</v>
      </c>
      <c r="DJ261" s="117">
        <v>45036</v>
      </c>
      <c r="DK261" s="117">
        <v>45036</v>
      </c>
      <c r="DL261" s="117">
        <v>45036</v>
      </c>
      <c r="DM261" s="117"/>
      <c r="DN261" s="117"/>
      <c r="DO261" s="117"/>
      <c r="DP261" s="117"/>
      <c r="DQ261" s="140"/>
      <c r="DR261" s="117"/>
      <c r="DS261" s="117"/>
      <c r="DT261" s="117"/>
      <c r="DU261" s="117"/>
      <c r="DV261" s="117"/>
      <c r="DW261" s="117"/>
      <c r="DX261" s="133"/>
      <c r="DY261" s="117"/>
      <c r="DZ261" s="117"/>
      <c r="EA261" s="117">
        <v>45037</v>
      </c>
      <c r="EB261" s="117">
        <v>45037</v>
      </c>
      <c r="EC261" s="117"/>
      <c r="ED261" s="117">
        <v>45037</v>
      </c>
      <c r="EE261" s="116">
        <v>100</v>
      </c>
      <c r="EF261" s="117">
        <v>45037</v>
      </c>
      <c r="EG261" s="117" t="s">
        <v>4465</v>
      </c>
      <c r="EH261" s="117"/>
      <c r="EI261" s="117"/>
      <c r="EJ261" s="117"/>
      <c r="EK261" s="117"/>
      <c r="EL261" s="133"/>
      <c r="EM261" s="117"/>
      <c r="EN261" s="122"/>
      <c r="EO261" s="141"/>
      <c r="EP261" s="141"/>
      <c r="EQ261" s="141"/>
      <c r="ER261" s="141"/>
      <c r="ES261" s="141"/>
      <c r="ET261" s="141"/>
      <c r="EU261" s="141"/>
      <c r="EV261" s="117"/>
      <c r="EW261" s="117"/>
      <c r="EX261" s="117"/>
      <c r="EY261" s="117"/>
      <c r="EZ261" s="117"/>
      <c r="FA261" s="117"/>
      <c r="FB261" s="117"/>
      <c r="FC261" s="117"/>
      <c r="FD261" s="117"/>
      <c r="FE261" s="117"/>
      <c r="FF261" s="117"/>
      <c r="FG261" s="133"/>
      <c r="FH261" s="133"/>
      <c r="FI261" s="117"/>
      <c r="FJ261" s="142"/>
      <c r="FK261" s="142"/>
      <c r="FL261" s="143">
        <v>243350</v>
      </c>
      <c r="FM261" s="143">
        <v>243350</v>
      </c>
      <c r="FN261" s="139" t="s">
        <v>708</v>
      </c>
      <c r="FO261" s="142"/>
      <c r="FP261" s="142"/>
      <c r="FQ261" s="143">
        <v>243350</v>
      </c>
      <c r="FR261" s="143">
        <v>243350</v>
      </c>
      <c r="FS261" s="139" t="s">
        <v>708</v>
      </c>
    </row>
    <row r="262" spans="1:175" ht="20.100000000000001" customHeight="1" x14ac:dyDescent="0.5">
      <c r="A262" s="109">
        <v>261</v>
      </c>
      <c r="B262" s="109" t="s">
        <v>674</v>
      </c>
      <c r="C262" s="109">
        <v>261</v>
      </c>
      <c r="D262" s="110" t="s">
        <v>675</v>
      </c>
      <c r="E262" s="110" t="s">
        <v>676</v>
      </c>
      <c r="F262" s="110" t="s">
        <v>1751</v>
      </c>
      <c r="G262" s="111" t="s">
        <v>329</v>
      </c>
      <c r="H262" s="110" t="s">
        <v>3088</v>
      </c>
      <c r="I262" s="110" t="s">
        <v>3089</v>
      </c>
      <c r="J262" s="110"/>
      <c r="K262" s="324" t="s">
        <v>3090</v>
      </c>
      <c r="L262" s="111" t="s">
        <v>2977</v>
      </c>
      <c r="M262" s="111"/>
      <c r="N262" s="111" t="s">
        <v>682</v>
      </c>
      <c r="O262" s="111" t="s">
        <v>3091</v>
      </c>
      <c r="P262" s="113">
        <v>14.486610638728401</v>
      </c>
      <c r="Q262" s="113">
        <v>100.784931849983</v>
      </c>
      <c r="R262" s="114" t="s">
        <v>3092</v>
      </c>
      <c r="S262" s="114" t="s">
        <v>3093</v>
      </c>
      <c r="T262" s="115" t="s">
        <v>3094</v>
      </c>
      <c r="U262" s="115" t="s">
        <v>3095</v>
      </c>
      <c r="V262" s="115"/>
      <c r="W262" s="115" t="s">
        <v>3096</v>
      </c>
      <c r="X262" s="115"/>
      <c r="Y262" s="115"/>
      <c r="Z262" s="181"/>
      <c r="AA262" s="181"/>
      <c r="AB262" s="115"/>
      <c r="AC262" s="115"/>
      <c r="AD262" s="166" t="s">
        <v>1775</v>
      </c>
      <c r="AE262" s="166" t="s">
        <v>1776</v>
      </c>
      <c r="AF262" s="117" t="s">
        <v>690</v>
      </c>
      <c r="AG262" s="132">
        <v>44964</v>
      </c>
      <c r="AH262" s="168" t="s">
        <v>691</v>
      </c>
      <c r="AI262" s="118" t="s">
        <v>692</v>
      </c>
      <c r="AJ262" s="145">
        <v>8</v>
      </c>
      <c r="AK262" s="146">
        <v>8</v>
      </c>
      <c r="AL262" s="146">
        <v>3.4</v>
      </c>
      <c r="AM262" s="146">
        <f t="shared" si="5"/>
        <v>64</v>
      </c>
      <c r="AN262" s="147">
        <v>1</v>
      </c>
      <c r="AO262" s="147">
        <v>3</v>
      </c>
      <c r="AP262" s="240" t="s">
        <v>974</v>
      </c>
      <c r="AQ262" s="147" t="s">
        <v>1368</v>
      </c>
      <c r="AR262" s="147">
        <v>3</v>
      </c>
      <c r="AS262" s="147"/>
      <c r="AT262" s="138">
        <v>44964</v>
      </c>
      <c r="AU262" s="294" t="s">
        <v>3097</v>
      </c>
      <c r="AV262" s="234" t="s">
        <v>696</v>
      </c>
      <c r="AW262" s="235"/>
      <c r="AX262" s="236"/>
      <c r="AY262" s="236"/>
      <c r="AZ262" s="236"/>
      <c r="BA262" s="236"/>
      <c r="BB262" s="236"/>
      <c r="BC262" s="236"/>
      <c r="BD262" s="235" t="s">
        <v>698</v>
      </c>
      <c r="BE262" s="235"/>
      <c r="BF262" s="235"/>
      <c r="BG262" s="237" t="s">
        <v>699</v>
      </c>
      <c r="BH262" s="237" t="s">
        <v>1964</v>
      </c>
      <c r="BI262" s="237" t="s">
        <v>701</v>
      </c>
      <c r="BJ262" s="238"/>
      <c r="BK262" s="238"/>
      <c r="BL262" s="153"/>
      <c r="BM262" s="154"/>
      <c r="BN262" s="111" t="s">
        <v>3091</v>
      </c>
      <c r="BO262" s="319" t="s">
        <v>3091</v>
      </c>
      <c r="BP262" s="317"/>
      <c r="BQ262" s="116" t="s">
        <v>704</v>
      </c>
      <c r="BR262" s="116" t="s">
        <v>1143</v>
      </c>
      <c r="BS262" s="132">
        <v>44964</v>
      </c>
      <c r="BT262" s="133">
        <v>100</v>
      </c>
      <c r="BU262" s="132">
        <v>44964</v>
      </c>
      <c r="BV262" s="132"/>
      <c r="BW262" s="132"/>
      <c r="BX262" s="134"/>
      <c r="BY262" s="134"/>
      <c r="BZ262" s="134"/>
      <c r="CA262" s="132"/>
      <c r="CB262" s="135"/>
      <c r="CC262" s="132"/>
      <c r="CD262" s="132"/>
      <c r="CE262" s="136"/>
      <c r="CF262" s="136"/>
      <c r="CG262" s="136"/>
      <c r="CH262" s="135"/>
      <c r="CI262" s="129" t="s">
        <v>701</v>
      </c>
      <c r="CJ262" s="132">
        <v>44995</v>
      </c>
      <c r="CK262" s="132">
        <v>44995</v>
      </c>
      <c r="CL262" s="132"/>
      <c r="CM262" s="132">
        <v>44995</v>
      </c>
      <c r="CN262" s="133">
        <v>100</v>
      </c>
      <c r="CO262" s="132">
        <v>44995</v>
      </c>
      <c r="CP262" s="117" t="s">
        <v>1448</v>
      </c>
      <c r="CQ262" s="137" t="s">
        <v>706</v>
      </c>
      <c r="CR262" s="132"/>
      <c r="CS262" s="117"/>
      <c r="CT262" s="132"/>
      <c r="CU262" s="133"/>
      <c r="CV262" s="137" t="s">
        <v>4382</v>
      </c>
      <c r="CW262" s="117"/>
      <c r="CX262" s="236"/>
      <c r="CY262" s="236"/>
      <c r="CZ262" s="117">
        <v>45010</v>
      </c>
      <c r="DA262" s="117">
        <v>45010</v>
      </c>
      <c r="DB262" s="117"/>
      <c r="DC262" s="117">
        <v>45010</v>
      </c>
      <c r="DD262" s="133">
        <v>100</v>
      </c>
      <c r="DE262" s="117">
        <v>45010</v>
      </c>
      <c r="DF262" s="138"/>
      <c r="DG262" s="138">
        <v>45019</v>
      </c>
      <c r="DH262" s="139" t="s">
        <v>4413</v>
      </c>
      <c r="DI262" s="117">
        <v>45041</v>
      </c>
      <c r="DJ262" s="117">
        <v>45041</v>
      </c>
      <c r="DK262" s="117">
        <v>45041</v>
      </c>
      <c r="DL262" s="117">
        <v>45041</v>
      </c>
      <c r="DM262" s="117"/>
      <c r="DN262" s="117"/>
      <c r="DO262" s="117"/>
      <c r="DP262" s="117"/>
      <c r="DQ262" s="140"/>
      <c r="DR262" s="117"/>
      <c r="DS262" s="117"/>
      <c r="DT262" s="117"/>
      <c r="DU262" s="117"/>
      <c r="DV262" s="117"/>
      <c r="DW262" s="117"/>
      <c r="DX262" s="133"/>
      <c r="DY262" s="117"/>
      <c r="DZ262" s="117"/>
      <c r="EA262" s="117">
        <v>45037</v>
      </c>
      <c r="EB262" s="117">
        <v>45037</v>
      </c>
      <c r="EC262" s="117"/>
      <c r="ED262" s="117">
        <v>45037</v>
      </c>
      <c r="EE262" s="116">
        <v>100</v>
      </c>
      <c r="EF262" s="117">
        <v>45037</v>
      </c>
      <c r="EG262" s="117" t="s">
        <v>4465</v>
      </c>
      <c r="EH262" s="117">
        <v>45050</v>
      </c>
      <c r="EI262" s="117">
        <v>45050</v>
      </c>
      <c r="EJ262" s="117">
        <v>45050</v>
      </c>
      <c r="EK262" s="117">
        <v>45051</v>
      </c>
      <c r="EL262" s="116">
        <v>60</v>
      </c>
      <c r="EM262" s="117"/>
      <c r="EN262" s="122" t="s">
        <v>4557</v>
      </c>
      <c r="EO262" s="141"/>
      <c r="EP262" s="141"/>
      <c r="EQ262" s="141"/>
      <c r="ER262" s="141"/>
      <c r="ES262" s="141"/>
      <c r="ET262" s="141"/>
      <c r="EU262" s="141"/>
      <c r="EV262" s="117"/>
      <c r="EW262" s="117"/>
      <c r="EX262" s="117"/>
      <c r="EY262" s="117"/>
      <c r="EZ262" s="117"/>
      <c r="FA262" s="117"/>
      <c r="FB262" s="117"/>
      <c r="FC262" s="117"/>
      <c r="FD262" s="117"/>
      <c r="FE262" s="117"/>
      <c r="FF262" s="117"/>
      <c r="FG262" s="133"/>
      <c r="FH262" s="133"/>
      <c r="FI262" s="117"/>
      <c r="FJ262" s="142"/>
      <c r="FK262" s="142"/>
      <c r="FL262" s="143">
        <v>243347</v>
      </c>
      <c r="FM262" s="143">
        <v>243347</v>
      </c>
      <c r="FN262" s="139" t="s">
        <v>708</v>
      </c>
      <c r="FO262" s="142"/>
      <c r="FP262" s="142"/>
      <c r="FQ262" s="143">
        <v>243347</v>
      </c>
      <c r="FR262" s="143">
        <v>243347</v>
      </c>
      <c r="FS262" s="139" t="s">
        <v>708</v>
      </c>
    </row>
    <row r="263" spans="1:175" ht="20.100000000000001" customHeight="1" x14ac:dyDescent="0.5">
      <c r="A263" s="109">
        <v>262</v>
      </c>
      <c r="B263" s="109" t="s">
        <v>674</v>
      </c>
      <c r="C263" s="109">
        <v>262</v>
      </c>
      <c r="D263" s="110" t="s">
        <v>675</v>
      </c>
      <c r="E263" s="110" t="s">
        <v>676</v>
      </c>
      <c r="F263" s="110" t="s">
        <v>1751</v>
      </c>
      <c r="G263" s="111" t="s">
        <v>329</v>
      </c>
      <c r="H263" s="110" t="s">
        <v>3098</v>
      </c>
      <c r="I263" s="110" t="s">
        <v>3098</v>
      </c>
      <c r="J263" s="110"/>
      <c r="K263" s="111" t="s">
        <v>3099</v>
      </c>
      <c r="L263" s="111" t="s">
        <v>2977</v>
      </c>
      <c r="M263" s="111"/>
      <c r="N263" s="111" t="s">
        <v>682</v>
      </c>
      <c r="O263" s="111" t="s">
        <v>3100</v>
      </c>
      <c r="P263" s="113">
        <v>14.683144570423799</v>
      </c>
      <c r="Q263" s="113">
        <v>100.69872657882399</v>
      </c>
      <c r="R263" s="114" t="s">
        <v>3101</v>
      </c>
      <c r="S263" s="114" t="s">
        <v>3102</v>
      </c>
      <c r="T263" s="115" t="s">
        <v>3103</v>
      </c>
      <c r="U263" s="115" t="s">
        <v>3104</v>
      </c>
      <c r="V263" s="115"/>
      <c r="W263" s="115" t="s">
        <v>3105</v>
      </c>
      <c r="X263" s="115"/>
      <c r="Y263" s="115"/>
      <c r="Z263" s="181"/>
      <c r="AA263" s="181"/>
      <c r="AB263" s="115"/>
      <c r="AC263" s="115"/>
      <c r="AD263" s="166" t="s">
        <v>1775</v>
      </c>
      <c r="AE263" s="166" t="s">
        <v>1776</v>
      </c>
      <c r="AF263" s="117" t="s">
        <v>690</v>
      </c>
      <c r="AG263" s="132">
        <v>44965</v>
      </c>
      <c r="AH263" s="118" t="s">
        <v>691</v>
      </c>
      <c r="AI263" s="118" t="s">
        <v>692</v>
      </c>
      <c r="AJ263" s="145">
        <v>8</v>
      </c>
      <c r="AK263" s="146">
        <v>9</v>
      </c>
      <c r="AL263" s="146">
        <v>2.85</v>
      </c>
      <c r="AM263" s="146">
        <f t="shared" si="5"/>
        <v>72</v>
      </c>
      <c r="AN263" s="147">
        <v>1</v>
      </c>
      <c r="AO263" s="147">
        <v>2</v>
      </c>
      <c r="AP263" s="240" t="s">
        <v>3106</v>
      </c>
      <c r="AQ263" s="147" t="s">
        <v>1368</v>
      </c>
      <c r="AR263" s="147">
        <v>3</v>
      </c>
      <c r="AS263" s="149"/>
      <c r="AT263" s="138">
        <v>44967</v>
      </c>
      <c r="AU263" s="294" t="s">
        <v>2395</v>
      </c>
      <c r="AV263" s="234" t="s">
        <v>696</v>
      </c>
      <c r="AW263" s="150"/>
      <c r="AX263" s="147"/>
      <c r="AY263" s="147"/>
      <c r="AZ263" s="147"/>
      <c r="BA263" s="236" t="s">
        <v>697</v>
      </c>
      <c r="BB263" s="236" t="s">
        <v>697</v>
      </c>
      <c r="BC263" s="147"/>
      <c r="BD263" s="235" t="s">
        <v>698</v>
      </c>
      <c r="BE263" s="150"/>
      <c r="BF263" s="150"/>
      <c r="BG263" s="237" t="s">
        <v>699</v>
      </c>
      <c r="BH263" s="237" t="s">
        <v>1964</v>
      </c>
      <c r="BI263" s="237" t="s">
        <v>701</v>
      </c>
      <c r="BJ263" s="152"/>
      <c r="BK263" s="152"/>
      <c r="BL263" s="153"/>
      <c r="BM263" s="154"/>
      <c r="BN263" s="111" t="s">
        <v>3100</v>
      </c>
      <c r="BO263" s="319" t="s">
        <v>3100</v>
      </c>
      <c r="BP263" s="317"/>
      <c r="BQ263" s="116" t="s">
        <v>704</v>
      </c>
      <c r="BR263" s="116" t="s">
        <v>1143</v>
      </c>
      <c r="BS263" s="132">
        <v>44965</v>
      </c>
      <c r="BT263" s="133">
        <v>100</v>
      </c>
      <c r="BU263" s="132">
        <v>44965</v>
      </c>
      <c r="BV263" s="132"/>
      <c r="BW263" s="132"/>
      <c r="BX263" s="134"/>
      <c r="BY263" s="134"/>
      <c r="BZ263" s="134"/>
      <c r="CA263" s="132"/>
      <c r="CB263" s="135"/>
      <c r="CC263" s="132"/>
      <c r="CD263" s="132"/>
      <c r="CE263" s="136"/>
      <c r="CF263" s="136"/>
      <c r="CG263" s="136"/>
      <c r="CH263" s="135"/>
      <c r="CI263" s="129" t="s">
        <v>701</v>
      </c>
      <c r="CJ263" s="132">
        <v>44999</v>
      </c>
      <c r="CK263" s="132">
        <v>44999</v>
      </c>
      <c r="CL263" s="132"/>
      <c r="CM263" s="132">
        <v>44999</v>
      </c>
      <c r="CN263" s="133">
        <v>100</v>
      </c>
      <c r="CO263" s="132">
        <v>44999</v>
      </c>
      <c r="CP263" s="117"/>
      <c r="CQ263" s="137" t="s">
        <v>706</v>
      </c>
      <c r="CR263" s="132"/>
      <c r="CS263" s="117"/>
      <c r="CT263" s="132"/>
      <c r="CU263" s="133"/>
      <c r="CV263" s="137" t="s">
        <v>4382</v>
      </c>
      <c r="CW263" s="117"/>
      <c r="CX263" s="147"/>
      <c r="CY263" s="147"/>
      <c r="CZ263" s="117">
        <v>45013</v>
      </c>
      <c r="DA263" s="117">
        <v>45013</v>
      </c>
      <c r="DB263" s="117"/>
      <c r="DC263" s="117">
        <v>45014</v>
      </c>
      <c r="DD263" s="133">
        <v>100</v>
      </c>
      <c r="DE263" s="117">
        <v>45014</v>
      </c>
      <c r="DF263" s="240" t="s">
        <v>3107</v>
      </c>
      <c r="DG263" s="138">
        <v>45019</v>
      </c>
      <c r="DH263" s="139" t="s">
        <v>4413</v>
      </c>
      <c r="DI263" s="117">
        <v>45027</v>
      </c>
      <c r="DJ263" s="117">
        <v>45027</v>
      </c>
      <c r="DK263" s="117">
        <v>45027</v>
      </c>
      <c r="DL263" s="117">
        <v>45027</v>
      </c>
      <c r="DM263" s="117"/>
      <c r="DN263" s="117"/>
      <c r="DO263" s="117"/>
      <c r="DP263" s="117"/>
      <c r="DQ263" s="140"/>
      <c r="DR263" s="117"/>
      <c r="DS263" s="117"/>
      <c r="DT263" s="117"/>
      <c r="DU263" s="117"/>
      <c r="DV263" s="117"/>
      <c r="DW263" s="117"/>
      <c r="DX263" s="133"/>
      <c r="DY263" s="117"/>
      <c r="DZ263" s="117"/>
      <c r="EA263" s="117">
        <v>45038</v>
      </c>
      <c r="EB263" s="117">
        <v>45038</v>
      </c>
      <c r="EC263" s="117"/>
      <c r="ED263" s="117">
        <v>45038</v>
      </c>
      <c r="EE263" s="116">
        <v>100</v>
      </c>
      <c r="EF263" s="117">
        <v>45038</v>
      </c>
      <c r="EG263" s="117" t="s">
        <v>4465</v>
      </c>
      <c r="EH263" s="117">
        <v>45051</v>
      </c>
      <c r="EI263" s="117">
        <v>45051</v>
      </c>
      <c r="EJ263" s="117">
        <v>45051</v>
      </c>
      <c r="EK263" s="117">
        <v>45052</v>
      </c>
      <c r="EL263" s="116">
        <v>60</v>
      </c>
      <c r="EM263" s="117"/>
      <c r="EN263" s="122" t="s">
        <v>4449</v>
      </c>
      <c r="EO263" s="141"/>
      <c r="EP263" s="141"/>
      <c r="EQ263" s="141"/>
      <c r="ER263" s="141"/>
      <c r="ES263" s="141"/>
      <c r="ET263" s="141"/>
      <c r="EU263" s="141"/>
      <c r="EV263" s="117"/>
      <c r="EW263" s="117"/>
      <c r="EX263" s="117"/>
      <c r="EY263" s="117"/>
      <c r="EZ263" s="117"/>
      <c r="FA263" s="117"/>
      <c r="FB263" s="117"/>
      <c r="FC263" s="117">
        <v>45052</v>
      </c>
      <c r="FD263" s="117">
        <v>45052</v>
      </c>
      <c r="FE263" s="117">
        <v>45052</v>
      </c>
      <c r="FF263" s="117">
        <v>45053</v>
      </c>
      <c r="FG263" s="133">
        <v>70</v>
      </c>
      <c r="FH263" s="133"/>
      <c r="FI263" s="117"/>
      <c r="FJ263" s="142"/>
      <c r="FK263" s="142"/>
      <c r="FL263" s="143">
        <v>243341</v>
      </c>
      <c r="FM263" s="143">
        <v>243341</v>
      </c>
      <c r="FN263" s="139" t="s">
        <v>708</v>
      </c>
      <c r="FO263" s="142"/>
      <c r="FP263" s="142"/>
      <c r="FQ263" s="143">
        <v>243341</v>
      </c>
      <c r="FR263" s="143">
        <v>243341</v>
      </c>
      <c r="FS263" s="139" t="s">
        <v>708</v>
      </c>
    </row>
    <row r="264" spans="1:175" ht="20.100000000000001" customHeight="1" x14ac:dyDescent="0.5">
      <c r="A264" s="109">
        <v>263</v>
      </c>
      <c r="B264" s="109" t="s">
        <v>674</v>
      </c>
      <c r="C264" s="109">
        <v>263</v>
      </c>
      <c r="D264" s="110" t="s">
        <v>675</v>
      </c>
      <c r="E264" s="110" t="s">
        <v>676</v>
      </c>
      <c r="F264" s="110" t="s">
        <v>1561</v>
      </c>
      <c r="G264" s="111" t="s">
        <v>339</v>
      </c>
      <c r="H264" s="110" t="s">
        <v>3108</v>
      </c>
      <c r="I264" s="110" t="s">
        <v>3109</v>
      </c>
      <c r="J264" s="110"/>
      <c r="K264" s="111" t="s">
        <v>3110</v>
      </c>
      <c r="L264" s="111"/>
      <c r="M264" s="111" t="s">
        <v>3111</v>
      </c>
      <c r="N264" s="111" t="s">
        <v>1565</v>
      </c>
      <c r="O264" s="111" t="s">
        <v>3112</v>
      </c>
      <c r="P264" s="113">
        <v>14.795494343690599</v>
      </c>
      <c r="Q264" s="113">
        <v>100.38287407882601</v>
      </c>
      <c r="R264" s="114" t="s">
        <v>3113</v>
      </c>
      <c r="S264" s="114" t="s">
        <v>3114</v>
      </c>
      <c r="T264" s="115" t="s">
        <v>3115</v>
      </c>
      <c r="U264" s="115" t="s">
        <v>3116</v>
      </c>
      <c r="V264" s="115"/>
      <c r="W264" s="115" t="s">
        <v>3117</v>
      </c>
      <c r="X264" s="115"/>
      <c r="Y264" s="115"/>
      <c r="Z264" s="181"/>
      <c r="AA264" s="181"/>
      <c r="AB264" s="115"/>
      <c r="AC264" s="115"/>
      <c r="AD264" s="166" t="s">
        <v>1762</v>
      </c>
      <c r="AE264" s="166" t="s">
        <v>1314</v>
      </c>
      <c r="AF264" s="117" t="s">
        <v>690</v>
      </c>
      <c r="AG264" s="132">
        <v>44970</v>
      </c>
      <c r="AH264" s="118" t="s">
        <v>691</v>
      </c>
      <c r="AI264" s="118" t="s">
        <v>692</v>
      </c>
      <c r="AJ264" s="145">
        <v>10</v>
      </c>
      <c r="AK264" s="146">
        <v>10</v>
      </c>
      <c r="AL264" s="146">
        <v>3.2</v>
      </c>
      <c r="AM264" s="146">
        <f t="shared" si="5"/>
        <v>100</v>
      </c>
      <c r="AN264" s="147">
        <v>1</v>
      </c>
      <c r="AO264" s="147">
        <v>2</v>
      </c>
      <c r="AP264" s="116" t="s">
        <v>3118</v>
      </c>
      <c r="AQ264" s="147" t="s">
        <v>1368</v>
      </c>
      <c r="AR264" s="147">
        <v>3</v>
      </c>
      <c r="AS264" s="149"/>
      <c r="AT264" s="138">
        <v>44972</v>
      </c>
      <c r="AU264" s="148" t="s">
        <v>1620</v>
      </c>
      <c r="AV264" s="149" t="s">
        <v>3119</v>
      </c>
      <c r="AW264" s="150"/>
      <c r="AX264" s="147"/>
      <c r="AY264" s="147"/>
      <c r="AZ264" s="147"/>
      <c r="BA264" s="147" t="s">
        <v>697</v>
      </c>
      <c r="BB264" s="147"/>
      <c r="BC264" s="147"/>
      <c r="BD264" s="235" t="s">
        <v>698</v>
      </c>
      <c r="BE264" s="150"/>
      <c r="BF264" s="150"/>
      <c r="BG264" s="237" t="s">
        <v>699</v>
      </c>
      <c r="BH264" s="237" t="s">
        <v>1964</v>
      </c>
      <c r="BI264" s="237" t="s">
        <v>701</v>
      </c>
      <c r="BJ264" s="152"/>
      <c r="BK264" s="152"/>
      <c r="BL264" s="170" t="s">
        <v>3120</v>
      </c>
      <c r="BM264" s="154"/>
      <c r="BN264" s="111" t="s">
        <v>3112</v>
      </c>
      <c r="BO264" s="226" t="s">
        <v>3112</v>
      </c>
      <c r="BP264" s="130"/>
      <c r="BQ264" s="116" t="s">
        <v>704</v>
      </c>
      <c r="BR264" s="116" t="s">
        <v>705</v>
      </c>
      <c r="BS264" s="132">
        <v>44970</v>
      </c>
      <c r="BT264" s="133">
        <v>100</v>
      </c>
      <c r="BU264" s="132">
        <v>44970</v>
      </c>
      <c r="BV264" s="132"/>
      <c r="BW264" s="132"/>
      <c r="BX264" s="134"/>
      <c r="BY264" s="134"/>
      <c r="BZ264" s="134"/>
      <c r="CA264" s="132"/>
      <c r="CB264" s="135"/>
      <c r="CC264" s="132"/>
      <c r="CD264" s="132"/>
      <c r="CE264" s="136"/>
      <c r="CF264" s="136"/>
      <c r="CG264" s="136"/>
      <c r="CH264" s="135"/>
      <c r="CI264" s="129" t="s">
        <v>701</v>
      </c>
      <c r="CJ264" s="117">
        <v>45016</v>
      </c>
      <c r="CK264" s="117">
        <v>45016</v>
      </c>
      <c r="CL264" s="117"/>
      <c r="CM264" s="117">
        <v>45016</v>
      </c>
      <c r="CN264" s="133">
        <v>100</v>
      </c>
      <c r="CO264" s="117">
        <v>45016</v>
      </c>
      <c r="CP264" s="117"/>
      <c r="CQ264" s="137" t="s">
        <v>706</v>
      </c>
      <c r="CR264" s="132"/>
      <c r="CS264" s="117"/>
      <c r="CT264" s="132"/>
      <c r="CU264" s="133"/>
      <c r="CV264" s="137" t="s">
        <v>4382</v>
      </c>
      <c r="CW264" s="117"/>
      <c r="CX264" s="147"/>
      <c r="CY264" s="147"/>
      <c r="CZ264" s="117">
        <v>45016</v>
      </c>
      <c r="DA264" s="117">
        <v>45016</v>
      </c>
      <c r="DB264" s="117"/>
      <c r="DC264" s="117">
        <v>45016</v>
      </c>
      <c r="DD264" s="133">
        <v>100</v>
      </c>
      <c r="DE264" s="117">
        <v>45016</v>
      </c>
      <c r="DF264" s="138"/>
      <c r="DG264" s="138">
        <v>45019</v>
      </c>
      <c r="DH264" s="139" t="s">
        <v>4413</v>
      </c>
      <c r="DI264" s="117">
        <v>45041</v>
      </c>
      <c r="DJ264" s="117">
        <v>45041</v>
      </c>
      <c r="DK264" s="117">
        <v>45041</v>
      </c>
      <c r="DL264" s="117">
        <v>45041</v>
      </c>
      <c r="DM264" s="117"/>
      <c r="DN264" s="117"/>
      <c r="DO264" s="117"/>
      <c r="DP264" s="117"/>
      <c r="DQ264" s="140"/>
      <c r="DR264" s="117"/>
      <c r="DS264" s="117"/>
      <c r="DT264" s="117"/>
      <c r="DU264" s="117"/>
      <c r="DV264" s="117"/>
      <c r="DW264" s="117"/>
      <c r="DX264" s="133"/>
      <c r="DY264" s="117"/>
      <c r="DZ264" s="117"/>
      <c r="EA264" s="117">
        <v>45041</v>
      </c>
      <c r="EB264" s="117">
        <v>45041</v>
      </c>
      <c r="EC264" s="117"/>
      <c r="ED264" s="117">
        <v>45041</v>
      </c>
      <c r="EE264" s="116">
        <v>100</v>
      </c>
      <c r="EF264" s="117">
        <v>45041</v>
      </c>
      <c r="EG264" s="117" t="s">
        <v>4485</v>
      </c>
      <c r="EH264" s="117">
        <v>45051</v>
      </c>
      <c r="EI264" s="117">
        <v>45051</v>
      </c>
      <c r="EJ264" s="117">
        <v>45051</v>
      </c>
      <c r="EK264" s="117">
        <v>45052</v>
      </c>
      <c r="EL264" s="116">
        <v>60</v>
      </c>
      <c r="EM264" s="117"/>
      <c r="EN264" s="122" t="s">
        <v>4558</v>
      </c>
      <c r="EO264" s="141"/>
      <c r="EP264" s="141"/>
      <c r="EQ264" s="141"/>
      <c r="ER264" s="141"/>
      <c r="ES264" s="141"/>
      <c r="ET264" s="141"/>
      <c r="EU264" s="141"/>
      <c r="EV264" s="117"/>
      <c r="EW264" s="117"/>
      <c r="EX264" s="117"/>
      <c r="EY264" s="117"/>
      <c r="EZ264" s="117"/>
      <c r="FA264" s="117"/>
      <c r="FB264" s="117"/>
      <c r="FC264" s="117"/>
      <c r="FD264" s="117"/>
      <c r="FE264" s="117"/>
      <c r="FF264" s="117"/>
      <c r="FG264" s="133"/>
      <c r="FH264" s="133"/>
      <c r="FI264" s="117"/>
      <c r="FJ264" s="142"/>
      <c r="FK264" s="142"/>
      <c r="FL264" s="143">
        <v>243347</v>
      </c>
      <c r="FM264" s="143">
        <v>243347</v>
      </c>
      <c r="FN264" s="139" t="s">
        <v>708</v>
      </c>
      <c r="FO264" s="142"/>
      <c r="FP264" s="142"/>
      <c r="FQ264" s="143">
        <v>243347</v>
      </c>
      <c r="FR264" s="143">
        <v>243347</v>
      </c>
      <c r="FS264" s="139" t="s">
        <v>708</v>
      </c>
    </row>
    <row r="265" spans="1:175" ht="20.100000000000001" customHeight="1" x14ac:dyDescent="0.5">
      <c r="A265" s="109">
        <v>264</v>
      </c>
      <c r="B265" s="109" t="s">
        <v>674</v>
      </c>
      <c r="C265" s="109">
        <v>264</v>
      </c>
      <c r="D265" s="110" t="s">
        <v>675</v>
      </c>
      <c r="E265" s="110" t="s">
        <v>676</v>
      </c>
      <c r="F265" s="110" t="s">
        <v>1561</v>
      </c>
      <c r="G265" s="111" t="s">
        <v>339</v>
      </c>
      <c r="H265" s="110" t="s">
        <v>3108</v>
      </c>
      <c r="I265" s="110" t="s">
        <v>3121</v>
      </c>
      <c r="J265" s="110" t="s">
        <v>3122</v>
      </c>
      <c r="K265" s="111" t="s">
        <v>3123</v>
      </c>
      <c r="L265" s="111" t="s">
        <v>3124</v>
      </c>
      <c r="M265" s="111" t="s">
        <v>912</v>
      </c>
      <c r="N265" s="111" t="s">
        <v>1565</v>
      </c>
      <c r="O265" s="111" t="s">
        <v>3126</v>
      </c>
      <c r="P265" s="113">
        <v>14.7637941918375</v>
      </c>
      <c r="Q265" s="113">
        <v>100.391517133554</v>
      </c>
      <c r="R265" s="114" t="s">
        <v>3127</v>
      </c>
      <c r="S265" s="114" t="s">
        <v>3128</v>
      </c>
      <c r="T265" s="115" t="s">
        <v>3129</v>
      </c>
      <c r="U265" s="115" t="s">
        <v>3130</v>
      </c>
      <c r="V265" s="115"/>
      <c r="W265" s="115" t="s">
        <v>3131</v>
      </c>
      <c r="X265" s="115"/>
      <c r="Y265" s="115"/>
      <c r="Z265" s="181"/>
      <c r="AA265" s="181"/>
      <c r="AB265" s="115"/>
      <c r="AC265" s="115"/>
      <c r="AD265" s="166" t="s">
        <v>1762</v>
      </c>
      <c r="AE265" s="166" t="s">
        <v>1763</v>
      </c>
      <c r="AF265" s="117" t="s">
        <v>690</v>
      </c>
      <c r="AG265" s="132">
        <v>44970</v>
      </c>
      <c r="AH265" s="118" t="s">
        <v>691</v>
      </c>
      <c r="AI265" s="118" t="s">
        <v>692</v>
      </c>
      <c r="AJ265" s="145">
        <v>6</v>
      </c>
      <c r="AK265" s="146">
        <v>18</v>
      </c>
      <c r="AL265" s="146">
        <v>3.5</v>
      </c>
      <c r="AM265" s="146">
        <f t="shared" si="5"/>
        <v>108</v>
      </c>
      <c r="AN265" s="147">
        <v>1</v>
      </c>
      <c r="AO265" s="147">
        <v>1</v>
      </c>
      <c r="AP265" s="116" t="s">
        <v>3132</v>
      </c>
      <c r="AQ265" s="330"/>
      <c r="AR265" s="363">
        <v>3</v>
      </c>
      <c r="AS265" s="149"/>
      <c r="AT265" s="138">
        <v>44972</v>
      </c>
      <c r="AU265" s="148" t="s">
        <v>1316</v>
      </c>
      <c r="AV265" s="149" t="s">
        <v>696</v>
      </c>
      <c r="AW265" s="150" t="s">
        <v>2675</v>
      </c>
      <c r="AX265" s="147"/>
      <c r="AY265" s="147"/>
      <c r="AZ265" s="147"/>
      <c r="BA265" s="147"/>
      <c r="BB265" s="147" t="s">
        <v>697</v>
      </c>
      <c r="BC265" s="147"/>
      <c r="BD265" s="150"/>
      <c r="BE265" s="150" t="s">
        <v>3133</v>
      </c>
      <c r="BF265" s="158">
        <v>1</v>
      </c>
      <c r="BG265" s="151"/>
      <c r="BH265" s="364" t="s">
        <v>1964</v>
      </c>
      <c r="BI265" s="237" t="s">
        <v>701</v>
      </c>
      <c r="BJ265" s="152"/>
      <c r="BK265" s="152"/>
      <c r="BL265" s="153"/>
      <c r="BM265" s="154"/>
      <c r="BN265" s="111" t="s">
        <v>3125</v>
      </c>
      <c r="BO265" s="226" t="s">
        <v>3125</v>
      </c>
      <c r="BP265" s="130"/>
      <c r="BQ265" s="116" t="s">
        <v>704</v>
      </c>
      <c r="BR265" s="314" t="s">
        <v>705</v>
      </c>
      <c r="BS265" s="132">
        <v>44970</v>
      </c>
      <c r="BT265" s="133">
        <v>100</v>
      </c>
      <c r="BU265" s="132">
        <v>44970</v>
      </c>
      <c r="BV265" s="132"/>
      <c r="BW265" s="132"/>
      <c r="BX265" s="134"/>
      <c r="BY265" s="134"/>
      <c r="BZ265" s="134"/>
      <c r="CA265" s="132"/>
      <c r="CB265" s="135"/>
      <c r="CC265" s="132"/>
      <c r="CD265" s="132"/>
      <c r="CE265" s="136"/>
      <c r="CF265" s="136"/>
      <c r="CG265" s="136"/>
      <c r="CH265" s="135"/>
      <c r="CI265" s="129" t="s">
        <v>701</v>
      </c>
      <c r="CJ265" s="132">
        <v>45021</v>
      </c>
      <c r="CK265" s="132">
        <v>45021</v>
      </c>
      <c r="CL265" s="132"/>
      <c r="CM265" s="132">
        <v>45021</v>
      </c>
      <c r="CN265" s="133">
        <v>100</v>
      </c>
      <c r="CO265" s="132">
        <v>45021</v>
      </c>
      <c r="CP265" s="117"/>
      <c r="CQ265" s="117">
        <v>45027</v>
      </c>
      <c r="CR265" s="117">
        <v>45027</v>
      </c>
      <c r="CS265" s="117"/>
      <c r="CT265" s="117">
        <v>45027</v>
      </c>
      <c r="CU265" s="133">
        <v>100</v>
      </c>
      <c r="CV265" s="117">
        <v>45027</v>
      </c>
      <c r="CW265" s="117"/>
      <c r="CX265" s="147"/>
      <c r="CY265" s="147"/>
      <c r="CZ265" s="117">
        <v>45021</v>
      </c>
      <c r="DA265" s="117">
        <v>45021</v>
      </c>
      <c r="DB265" s="117"/>
      <c r="DC265" s="117">
        <v>45022</v>
      </c>
      <c r="DD265" s="133">
        <v>100</v>
      </c>
      <c r="DE265" s="117">
        <v>45025</v>
      </c>
      <c r="DF265" s="138"/>
      <c r="DG265" s="138">
        <v>45023</v>
      </c>
      <c r="DH265" s="139" t="s">
        <v>4387</v>
      </c>
      <c r="DI265" s="117">
        <v>45040</v>
      </c>
      <c r="DJ265" s="117">
        <v>45040</v>
      </c>
      <c r="DK265" s="117">
        <v>45040</v>
      </c>
      <c r="DL265" s="117">
        <v>45040</v>
      </c>
      <c r="DM265" s="117"/>
      <c r="DN265" s="117"/>
      <c r="DO265" s="117"/>
      <c r="DP265" s="117"/>
      <c r="DQ265" s="140"/>
      <c r="DR265" s="117"/>
      <c r="DS265" s="117"/>
      <c r="DT265" s="117"/>
      <c r="DU265" s="117"/>
      <c r="DV265" s="117"/>
      <c r="DW265" s="117"/>
      <c r="DX265" s="133"/>
      <c r="DY265" s="117"/>
      <c r="DZ265" s="117"/>
      <c r="EA265" s="117">
        <v>45045</v>
      </c>
      <c r="EB265" s="117">
        <v>45045</v>
      </c>
      <c r="EC265" s="117"/>
      <c r="ED265" s="117">
        <v>45045</v>
      </c>
      <c r="EE265" s="116">
        <v>100</v>
      </c>
      <c r="EF265" s="117">
        <v>45045</v>
      </c>
      <c r="EG265" s="117" t="s">
        <v>4556</v>
      </c>
      <c r="EH265" s="117">
        <v>45051</v>
      </c>
      <c r="EI265" s="117">
        <v>45051</v>
      </c>
      <c r="EJ265" s="117">
        <v>45051</v>
      </c>
      <c r="EK265" s="117">
        <v>45052</v>
      </c>
      <c r="EL265" s="116">
        <v>60</v>
      </c>
      <c r="EM265" s="117"/>
      <c r="EN265" s="122" t="s">
        <v>4549</v>
      </c>
      <c r="EO265" s="141"/>
      <c r="EP265" s="141"/>
      <c r="EQ265" s="141"/>
      <c r="ER265" s="141"/>
      <c r="ES265" s="141"/>
      <c r="ET265" s="141"/>
      <c r="EU265" s="141"/>
      <c r="EV265" s="117"/>
      <c r="EW265" s="117"/>
      <c r="EX265" s="117"/>
      <c r="EY265" s="117"/>
      <c r="EZ265" s="117"/>
      <c r="FA265" s="117"/>
      <c r="FB265" s="117"/>
      <c r="FC265" s="117"/>
      <c r="FD265" s="117"/>
      <c r="FE265" s="117"/>
      <c r="FF265" s="117"/>
      <c r="FG265" s="133"/>
      <c r="FH265" s="133"/>
      <c r="FI265" s="117"/>
      <c r="FJ265" s="142"/>
      <c r="FK265" s="142"/>
      <c r="FL265" s="143">
        <v>243347</v>
      </c>
      <c r="FM265" s="143">
        <v>243347</v>
      </c>
      <c r="FN265" s="139" t="s">
        <v>708</v>
      </c>
      <c r="FO265" s="142"/>
      <c r="FP265" s="142"/>
      <c r="FQ265" s="143">
        <v>243347</v>
      </c>
      <c r="FR265" s="143">
        <v>243347</v>
      </c>
      <c r="FS265" s="139" t="s">
        <v>708</v>
      </c>
    </row>
    <row r="266" spans="1:175" ht="20.100000000000001" customHeight="1" x14ac:dyDescent="0.5">
      <c r="A266" s="109">
        <v>265</v>
      </c>
      <c r="B266" s="109" t="s">
        <v>674</v>
      </c>
      <c r="C266" s="109">
        <v>265</v>
      </c>
      <c r="D266" s="110" t="s">
        <v>675</v>
      </c>
      <c r="E266" s="110" t="s">
        <v>676</v>
      </c>
      <c r="F266" s="110" t="s">
        <v>1561</v>
      </c>
      <c r="G266" s="111" t="s">
        <v>339</v>
      </c>
      <c r="H266" s="110" t="s">
        <v>3134</v>
      </c>
      <c r="I266" s="110" t="s">
        <v>3135</v>
      </c>
      <c r="J266" s="110" t="s">
        <v>3136</v>
      </c>
      <c r="K266" s="111" t="s">
        <v>3137</v>
      </c>
      <c r="L266" s="111" t="s">
        <v>3124</v>
      </c>
      <c r="M266" s="111" t="s">
        <v>912</v>
      </c>
      <c r="N266" s="111" t="s">
        <v>1565</v>
      </c>
      <c r="O266" s="111" t="s">
        <v>3138</v>
      </c>
      <c r="P266" s="113">
        <v>15.0719908831071</v>
      </c>
      <c r="Q266" s="113">
        <v>100.36096108436401</v>
      </c>
      <c r="R266" s="114" t="s">
        <v>3139</v>
      </c>
      <c r="S266" s="114" t="s">
        <v>3140</v>
      </c>
      <c r="T266" s="115" t="s">
        <v>3141</v>
      </c>
      <c r="U266" s="115" t="s">
        <v>3142</v>
      </c>
      <c r="V266" s="115"/>
      <c r="W266" s="115" t="s">
        <v>3140</v>
      </c>
      <c r="X266" s="115"/>
      <c r="Y266" s="115"/>
      <c r="Z266" s="181"/>
      <c r="AA266" s="181"/>
      <c r="AB266" s="115"/>
      <c r="AC266" s="115"/>
      <c r="AD266" s="166" t="s">
        <v>1313</v>
      </c>
      <c r="AE266" s="166" t="s">
        <v>1314</v>
      </c>
      <c r="AF266" s="117" t="s">
        <v>690</v>
      </c>
      <c r="AG266" s="132">
        <v>44970</v>
      </c>
      <c r="AH266" s="118" t="s">
        <v>691</v>
      </c>
      <c r="AI266" s="118" t="s">
        <v>692</v>
      </c>
      <c r="AJ266" s="145">
        <v>6</v>
      </c>
      <c r="AK266" s="146">
        <v>9</v>
      </c>
      <c r="AL266" s="146">
        <v>3.5</v>
      </c>
      <c r="AM266" s="146">
        <f t="shared" si="5"/>
        <v>54</v>
      </c>
      <c r="AN266" s="147">
        <v>1</v>
      </c>
      <c r="AO266" s="147"/>
      <c r="AP266" s="240" t="s">
        <v>3143</v>
      </c>
      <c r="AQ266" s="147" t="s">
        <v>848</v>
      </c>
      <c r="AR266" s="147">
        <v>3</v>
      </c>
      <c r="AS266" s="149"/>
      <c r="AT266" s="138">
        <v>44972</v>
      </c>
      <c r="AU266" s="142"/>
      <c r="AV266" s="149" t="s">
        <v>696</v>
      </c>
      <c r="AW266" s="150" t="s">
        <v>2675</v>
      </c>
      <c r="AX266" s="147"/>
      <c r="AY266" s="147"/>
      <c r="AZ266" s="147"/>
      <c r="BA266" s="147"/>
      <c r="BB266" s="147"/>
      <c r="BC266" s="147"/>
      <c r="BD266" s="235" t="s">
        <v>698</v>
      </c>
      <c r="BE266" s="150"/>
      <c r="BF266" s="150"/>
      <c r="BG266" s="237" t="s">
        <v>699</v>
      </c>
      <c r="BH266" s="237" t="s">
        <v>1964</v>
      </c>
      <c r="BI266" s="237" t="s">
        <v>701</v>
      </c>
      <c r="BJ266" s="152"/>
      <c r="BK266" s="152"/>
      <c r="BL266" s="153"/>
      <c r="BM266" s="154"/>
      <c r="BN266" s="111" t="s">
        <v>3138</v>
      </c>
      <c r="BO266" s="226" t="s">
        <v>3138</v>
      </c>
      <c r="BP266" s="130"/>
      <c r="BQ266" s="116" t="s">
        <v>704</v>
      </c>
      <c r="BR266" s="116" t="s">
        <v>705</v>
      </c>
      <c r="BS266" s="132">
        <v>44970</v>
      </c>
      <c r="BT266" s="133">
        <v>100</v>
      </c>
      <c r="BU266" s="132">
        <v>44970</v>
      </c>
      <c r="BV266" s="132"/>
      <c r="BW266" s="132"/>
      <c r="BX266" s="134"/>
      <c r="BY266" s="134"/>
      <c r="BZ266" s="134"/>
      <c r="CA266" s="132"/>
      <c r="CB266" s="135"/>
      <c r="CC266" s="132"/>
      <c r="CD266" s="132"/>
      <c r="CE266" s="136"/>
      <c r="CF266" s="136"/>
      <c r="CG266" s="136"/>
      <c r="CH266" s="135"/>
      <c r="CI266" s="129" t="s">
        <v>701</v>
      </c>
      <c r="CJ266" s="117">
        <v>44987</v>
      </c>
      <c r="CK266" s="117">
        <v>44987</v>
      </c>
      <c r="CL266" s="117"/>
      <c r="CM266" s="117">
        <v>44987</v>
      </c>
      <c r="CN266" s="133">
        <v>100</v>
      </c>
      <c r="CO266" s="117">
        <v>44987</v>
      </c>
      <c r="CP266" s="117"/>
      <c r="CQ266" s="137" t="s">
        <v>4382</v>
      </c>
      <c r="CR266" s="132"/>
      <c r="CS266" s="117"/>
      <c r="CT266" s="132"/>
      <c r="CU266" s="133"/>
      <c r="CV266" s="137" t="s">
        <v>4382</v>
      </c>
      <c r="CW266" s="117"/>
      <c r="CX266" s="147"/>
      <c r="CY266" s="147"/>
      <c r="CZ266" s="117">
        <v>44987</v>
      </c>
      <c r="DA266" s="117">
        <v>44987</v>
      </c>
      <c r="DB266" s="117"/>
      <c r="DC266" s="117">
        <v>44987</v>
      </c>
      <c r="DD266" s="133">
        <v>100</v>
      </c>
      <c r="DE266" s="117">
        <v>44987</v>
      </c>
      <c r="DF266" s="138"/>
      <c r="DG266" s="138">
        <v>45007</v>
      </c>
      <c r="DH266" s="139" t="s">
        <v>4446</v>
      </c>
      <c r="DI266" s="117">
        <v>45020</v>
      </c>
      <c r="DJ266" s="117">
        <v>45020</v>
      </c>
      <c r="DK266" s="117">
        <v>45020</v>
      </c>
      <c r="DL266" s="117">
        <v>45020</v>
      </c>
      <c r="DM266" s="117"/>
      <c r="DN266" s="117"/>
      <c r="DO266" s="117"/>
      <c r="DP266" s="117"/>
      <c r="DQ266" s="140"/>
      <c r="DR266" s="117"/>
      <c r="DS266" s="117"/>
      <c r="DT266" s="117"/>
      <c r="DU266" s="117"/>
      <c r="DV266" s="117"/>
      <c r="DW266" s="117"/>
      <c r="DX266" s="133"/>
      <c r="DY266" s="117"/>
      <c r="DZ266" s="117"/>
      <c r="EA266" s="117">
        <v>45041</v>
      </c>
      <c r="EB266" s="117">
        <v>45041</v>
      </c>
      <c r="EC266" s="117"/>
      <c r="ED266" s="117">
        <v>45041</v>
      </c>
      <c r="EE266" s="116">
        <v>100</v>
      </c>
      <c r="EF266" s="117">
        <v>45041</v>
      </c>
      <c r="EG266" s="117" t="s">
        <v>1044</v>
      </c>
      <c r="EH266" s="117">
        <v>45041</v>
      </c>
      <c r="EI266" s="117">
        <v>45041</v>
      </c>
      <c r="EJ266" s="117"/>
      <c r="EK266" s="117">
        <v>45041</v>
      </c>
      <c r="EL266" s="116">
        <v>100</v>
      </c>
      <c r="EM266" s="117">
        <v>45041</v>
      </c>
      <c r="EN266" s="122" t="s">
        <v>1044</v>
      </c>
      <c r="EO266" s="141"/>
      <c r="EP266" s="141"/>
      <c r="EQ266" s="141"/>
      <c r="ER266" s="141"/>
      <c r="ES266" s="141"/>
      <c r="ET266" s="141"/>
      <c r="EU266" s="141"/>
      <c r="EV266" s="117"/>
      <c r="EW266" s="117"/>
      <c r="EX266" s="117"/>
      <c r="EY266" s="117"/>
      <c r="EZ266" s="117"/>
      <c r="FA266" s="117"/>
      <c r="FB266" s="117"/>
      <c r="FC266" s="117"/>
      <c r="FD266" s="117"/>
      <c r="FE266" s="117"/>
      <c r="FF266" s="117"/>
      <c r="FG266" s="133"/>
      <c r="FH266" s="133"/>
      <c r="FI266" s="117"/>
      <c r="FJ266" s="142"/>
      <c r="FK266" s="142"/>
      <c r="FL266" s="143">
        <v>243347</v>
      </c>
      <c r="FM266" s="143">
        <v>243347</v>
      </c>
      <c r="FN266" s="139" t="s">
        <v>708</v>
      </c>
      <c r="FO266" s="142"/>
      <c r="FP266" s="142"/>
      <c r="FQ266" s="143">
        <v>243347</v>
      </c>
      <c r="FR266" s="143">
        <v>243347</v>
      </c>
      <c r="FS266" s="139" t="s">
        <v>708</v>
      </c>
    </row>
    <row r="267" spans="1:175" ht="20.100000000000001" customHeight="1" x14ac:dyDescent="0.5">
      <c r="A267" s="109">
        <v>266</v>
      </c>
      <c r="B267" s="109" t="s">
        <v>674</v>
      </c>
      <c r="C267" s="109">
        <v>266</v>
      </c>
      <c r="D267" s="110" t="s">
        <v>675</v>
      </c>
      <c r="E267" s="110" t="s">
        <v>676</v>
      </c>
      <c r="F267" s="110" t="s">
        <v>1561</v>
      </c>
      <c r="G267" s="111" t="s">
        <v>339</v>
      </c>
      <c r="H267" s="110" t="s">
        <v>3134</v>
      </c>
      <c r="I267" s="110" t="s">
        <v>3144</v>
      </c>
      <c r="J267" s="110" t="s">
        <v>4559</v>
      </c>
      <c r="K267" s="111" t="s">
        <v>3145</v>
      </c>
      <c r="L267" s="111" t="s">
        <v>3124</v>
      </c>
      <c r="M267" s="111" t="s">
        <v>912</v>
      </c>
      <c r="N267" s="111" t="s">
        <v>1565</v>
      </c>
      <c r="O267" s="111" t="s">
        <v>3146</v>
      </c>
      <c r="P267" s="113">
        <v>14.9557118983954</v>
      </c>
      <c r="Q267" s="113">
        <v>100.363079527091</v>
      </c>
      <c r="R267" s="114" t="s">
        <v>3147</v>
      </c>
      <c r="S267" s="114" t="s">
        <v>3148</v>
      </c>
      <c r="T267" s="115" t="s">
        <v>3149</v>
      </c>
      <c r="U267" s="115" t="s">
        <v>3150</v>
      </c>
      <c r="V267" s="115"/>
      <c r="W267" s="115" t="s">
        <v>3151</v>
      </c>
      <c r="X267" s="115"/>
      <c r="Y267" s="115"/>
      <c r="Z267" s="181"/>
      <c r="AA267" s="181"/>
      <c r="AB267" s="115"/>
      <c r="AC267" s="115"/>
      <c r="AD267" s="166" t="s">
        <v>1762</v>
      </c>
      <c r="AE267" s="166" t="s">
        <v>1763</v>
      </c>
      <c r="AF267" s="117" t="s">
        <v>690</v>
      </c>
      <c r="AG267" s="132">
        <v>44970</v>
      </c>
      <c r="AH267" s="118" t="s">
        <v>691</v>
      </c>
      <c r="AI267" s="118" t="s">
        <v>692</v>
      </c>
      <c r="AJ267" s="145">
        <v>6</v>
      </c>
      <c r="AK267" s="146">
        <v>11</v>
      </c>
      <c r="AL267" s="146">
        <v>3.6</v>
      </c>
      <c r="AM267" s="146">
        <f t="shared" si="5"/>
        <v>66</v>
      </c>
      <c r="AN267" s="147">
        <v>1</v>
      </c>
      <c r="AO267" s="147">
        <v>2</v>
      </c>
      <c r="AP267" s="240"/>
      <c r="AQ267" s="147" t="s">
        <v>752</v>
      </c>
      <c r="AR267" s="147">
        <v>3</v>
      </c>
      <c r="AS267" s="149"/>
      <c r="AT267" s="138">
        <v>44972</v>
      </c>
      <c r="AU267" s="142"/>
      <c r="AV267" s="149" t="s">
        <v>696</v>
      </c>
      <c r="AW267" s="150"/>
      <c r="AX267" s="147"/>
      <c r="AY267" s="147"/>
      <c r="AZ267" s="147" t="s">
        <v>1816</v>
      </c>
      <c r="BA267" s="147"/>
      <c r="BB267" s="147"/>
      <c r="BC267" s="147" t="s">
        <v>697</v>
      </c>
      <c r="BD267" s="235" t="s">
        <v>698</v>
      </c>
      <c r="BE267" s="150"/>
      <c r="BF267" s="150"/>
      <c r="BG267" s="237" t="s">
        <v>699</v>
      </c>
      <c r="BH267" s="237" t="s">
        <v>1964</v>
      </c>
      <c r="BI267" s="237" t="s">
        <v>701</v>
      </c>
      <c r="BJ267" s="152"/>
      <c r="BK267" s="152"/>
      <c r="BL267" s="170" t="s">
        <v>2418</v>
      </c>
      <c r="BM267" s="154"/>
      <c r="BN267" s="111" t="s">
        <v>3146</v>
      </c>
      <c r="BO267" s="226" t="s">
        <v>3146</v>
      </c>
      <c r="BP267" s="130"/>
      <c r="BQ267" s="116" t="s">
        <v>704</v>
      </c>
      <c r="BR267" s="116" t="s">
        <v>705</v>
      </c>
      <c r="BS267" s="132">
        <v>44970</v>
      </c>
      <c r="BT267" s="133">
        <v>100</v>
      </c>
      <c r="BU267" s="132">
        <v>44970</v>
      </c>
      <c r="BV267" s="132"/>
      <c r="BW267" s="132"/>
      <c r="BX267" s="134"/>
      <c r="BY267" s="134"/>
      <c r="BZ267" s="134"/>
      <c r="CA267" s="132"/>
      <c r="CB267" s="135"/>
      <c r="CC267" s="132"/>
      <c r="CD267" s="132"/>
      <c r="CE267" s="136"/>
      <c r="CF267" s="136"/>
      <c r="CG267" s="136"/>
      <c r="CH267" s="135"/>
      <c r="CI267" s="129" t="s">
        <v>701</v>
      </c>
      <c r="CJ267" s="117">
        <v>45017</v>
      </c>
      <c r="CK267" s="117">
        <v>45017</v>
      </c>
      <c r="CL267" s="117"/>
      <c r="CM267" s="117">
        <v>45017</v>
      </c>
      <c r="CN267" s="133">
        <v>100</v>
      </c>
      <c r="CO267" s="117">
        <v>45017</v>
      </c>
      <c r="CP267" s="117"/>
      <c r="CQ267" s="137" t="s">
        <v>4382</v>
      </c>
      <c r="CR267" s="132"/>
      <c r="CS267" s="117"/>
      <c r="CT267" s="132"/>
      <c r="CU267" s="133"/>
      <c r="CV267" s="137" t="s">
        <v>4382</v>
      </c>
      <c r="CW267" s="117"/>
      <c r="CX267" s="147"/>
      <c r="CY267" s="147"/>
      <c r="CZ267" s="117">
        <v>45017</v>
      </c>
      <c r="DA267" s="117">
        <v>45017</v>
      </c>
      <c r="DB267" s="117"/>
      <c r="DC267" s="117">
        <v>45017</v>
      </c>
      <c r="DD267" s="133">
        <v>100</v>
      </c>
      <c r="DE267" s="117">
        <v>45017</v>
      </c>
      <c r="DF267" s="138"/>
      <c r="DG267" s="138">
        <v>45023</v>
      </c>
      <c r="DH267" s="139" t="s">
        <v>4387</v>
      </c>
      <c r="DI267" s="117">
        <v>45034</v>
      </c>
      <c r="DJ267" s="117">
        <v>45034</v>
      </c>
      <c r="DK267" s="117">
        <v>45034</v>
      </c>
      <c r="DL267" s="117">
        <v>45034</v>
      </c>
      <c r="DM267" s="117"/>
      <c r="DN267" s="117"/>
      <c r="DO267" s="117"/>
      <c r="DP267" s="117"/>
      <c r="DQ267" s="140"/>
      <c r="DR267" s="117"/>
      <c r="DS267" s="117"/>
      <c r="DT267" s="117"/>
      <c r="DU267" s="117"/>
      <c r="DV267" s="117"/>
      <c r="DW267" s="117"/>
      <c r="DX267" s="133"/>
      <c r="DY267" s="117"/>
      <c r="DZ267" s="117"/>
      <c r="EA267" s="117"/>
      <c r="EB267" s="117"/>
      <c r="EC267" s="117"/>
      <c r="ED267" s="117"/>
      <c r="EE267" s="116"/>
      <c r="EF267" s="117"/>
      <c r="EG267" s="117"/>
      <c r="EH267" s="117">
        <v>45051</v>
      </c>
      <c r="EI267" s="117">
        <v>45051</v>
      </c>
      <c r="EJ267" s="117">
        <v>45051</v>
      </c>
      <c r="EK267" s="117">
        <v>45052</v>
      </c>
      <c r="EL267" s="116">
        <v>60</v>
      </c>
      <c r="EM267" s="117"/>
      <c r="EN267" s="122" t="s">
        <v>4549</v>
      </c>
      <c r="EO267" s="141"/>
      <c r="EP267" s="141"/>
      <c r="EQ267" s="141"/>
      <c r="ER267" s="141"/>
      <c r="ES267" s="141"/>
      <c r="ET267" s="141"/>
      <c r="EU267" s="141"/>
      <c r="EV267" s="117"/>
      <c r="EW267" s="117"/>
      <c r="EX267" s="117"/>
      <c r="EY267" s="117"/>
      <c r="EZ267" s="117"/>
      <c r="FA267" s="117"/>
      <c r="FB267" s="117"/>
      <c r="FC267" s="117"/>
      <c r="FD267" s="117"/>
      <c r="FE267" s="117"/>
      <c r="FF267" s="117"/>
      <c r="FG267" s="133"/>
      <c r="FH267" s="133"/>
      <c r="FI267" s="117"/>
      <c r="FJ267" s="142"/>
      <c r="FK267" s="142"/>
      <c r="FL267" s="143"/>
      <c r="FM267" s="143"/>
      <c r="FN267" s="139"/>
      <c r="FO267" s="142"/>
      <c r="FP267" s="142"/>
      <c r="FQ267" s="143"/>
      <c r="FR267" s="143"/>
      <c r="FS267" s="139"/>
    </row>
    <row r="268" spans="1:175" ht="20.100000000000001" customHeight="1" x14ac:dyDescent="0.5">
      <c r="A268" s="109">
        <v>267</v>
      </c>
      <c r="B268" s="109" t="s">
        <v>674</v>
      </c>
      <c r="C268" s="109">
        <v>267</v>
      </c>
      <c r="D268" s="110" t="s">
        <v>675</v>
      </c>
      <c r="E268" s="110" t="s">
        <v>676</v>
      </c>
      <c r="F268" s="110" t="s">
        <v>1561</v>
      </c>
      <c r="G268" s="111" t="s">
        <v>339</v>
      </c>
      <c r="H268" s="110" t="s">
        <v>3152</v>
      </c>
      <c r="I268" s="110" t="s">
        <v>3153</v>
      </c>
      <c r="J268" s="110" t="s">
        <v>3154</v>
      </c>
      <c r="K268" s="111" t="s">
        <v>3155</v>
      </c>
      <c r="L268" s="111" t="s">
        <v>3124</v>
      </c>
      <c r="M268" s="111" t="s">
        <v>912</v>
      </c>
      <c r="N268" s="111" t="s">
        <v>1565</v>
      </c>
      <c r="O268" s="111" t="s">
        <v>3156</v>
      </c>
      <c r="P268" s="113">
        <v>14.9289812170092</v>
      </c>
      <c r="Q268" s="113">
        <v>100.24075308476399</v>
      </c>
      <c r="R268" s="114" t="s">
        <v>3157</v>
      </c>
      <c r="S268" s="114" t="s">
        <v>3158</v>
      </c>
      <c r="T268" s="115" t="s">
        <v>3159</v>
      </c>
      <c r="U268" s="115" t="s">
        <v>3160</v>
      </c>
      <c r="V268" s="115"/>
      <c r="W268" s="115" t="s">
        <v>3161</v>
      </c>
      <c r="X268" s="115"/>
      <c r="Y268" s="115"/>
      <c r="Z268" s="181"/>
      <c r="AA268" s="181"/>
      <c r="AB268" s="115"/>
      <c r="AC268" s="115"/>
      <c r="AD268" s="166" t="s">
        <v>1313</v>
      </c>
      <c r="AE268" s="166" t="s">
        <v>1314</v>
      </c>
      <c r="AF268" s="117" t="s">
        <v>690</v>
      </c>
      <c r="AG268" s="117">
        <v>44967</v>
      </c>
      <c r="AH268" s="118" t="s">
        <v>691</v>
      </c>
      <c r="AI268" s="118" t="s">
        <v>692</v>
      </c>
      <c r="AJ268" s="145">
        <v>6</v>
      </c>
      <c r="AK268" s="146">
        <v>9</v>
      </c>
      <c r="AL268" s="146">
        <v>3</v>
      </c>
      <c r="AM268" s="146">
        <f t="shared" si="5"/>
        <v>54</v>
      </c>
      <c r="AN268" s="147">
        <v>2</v>
      </c>
      <c r="AO268" s="147">
        <v>2</v>
      </c>
      <c r="AP268" s="116" t="s">
        <v>3162</v>
      </c>
      <c r="AQ268" s="147" t="s">
        <v>848</v>
      </c>
      <c r="AR268" s="147">
        <v>3</v>
      </c>
      <c r="AS268" s="149"/>
      <c r="AT268" s="138">
        <v>44970</v>
      </c>
      <c r="AU268" s="148" t="s">
        <v>1316</v>
      </c>
      <c r="AV268" s="149" t="s">
        <v>696</v>
      </c>
      <c r="AW268" s="150" t="s">
        <v>1386</v>
      </c>
      <c r="AX268" s="147"/>
      <c r="AY268" s="147"/>
      <c r="AZ268" s="147"/>
      <c r="BA268" s="147"/>
      <c r="BB268" s="147"/>
      <c r="BC268" s="147"/>
      <c r="BD268" s="235" t="s">
        <v>698</v>
      </c>
      <c r="BE268" s="150"/>
      <c r="BF268" s="150"/>
      <c r="BG268" s="237" t="s">
        <v>699</v>
      </c>
      <c r="BH268" s="237" t="s">
        <v>1964</v>
      </c>
      <c r="BI268" s="237" t="s">
        <v>701</v>
      </c>
      <c r="BJ268" s="152"/>
      <c r="BK268" s="152"/>
      <c r="BL268" s="153"/>
      <c r="BM268" s="154"/>
      <c r="BN268" s="111" t="s">
        <v>3156</v>
      </c>
      <c r="BO268" s="226" t="s">
        <v>3156</v>
      </c>
      <c r="BP268" s="130"/>
      <c r="BQ268" s="116" t="s">
        <v>704</v>
      </c>
      <c r="BR268" s="116" t="s">
        <v>705</v>
      </c>
      <c r="BS268" s="132">
        <v>44967</v>
      </c>
      <c r="BT268" s="133">
        <v>100</v>
      </c>
      <c r="BU268" s="132">
        <v>44967</v>
      </c>
      <c r="BV268" s="132"/>
      <c r="BW268" s="132"/>
      <c r="BX268" s="134"/>
      <c r="BY268" s="134"/>
      <c r="BZ268" s="134"/>
      <c r="CA268" s="132"/>
      <c r="CB268" s="135"/>
      <c r="CC268" s="132"/>
      <c r="CD268" s="132"/>
      <c r="CE268" s="136"/>
      <c r="CF268" s="136"/>
      <c r="CG268" s="136"/>
      <c r="CH268" s="135"/>
      <c r="CI268" s="129" t="s">
        <v>701</v>
      </c>
      <c r="CJ268" s="132">
        <v>45008</v>
      </c>
      <c r="CK268" s="132">
        <v>45008</v>
      </c>
      <c r="CL268" s="132"/>
      <c r="CM268" s="132">
        <v>45008</v>
      </c>
      <c r="CN268" s="133">
        <v>100</v>
      </c>
      <c r="CO268" s="132">
        <v>45008</v>
      </c>
      <c r="CP268" s="117"/>
      <c r="CQ268" s="164">
        <v>45042</v>
      </c>
      <c r="CR268" s="164">
        <v>45042</v>
      </c>
      <c r="CS268" s="164"/>
      <c r="CT268" s="164">
        <v>45042</v>
      </c>
      <c r="CU268" s="165">
        <v>100</v>
      </c>
      <c r="CV268" s="164">
        <v>45042</v>
      </c>
      <c r="CW268" s="117"/>
      <c r="CX268" s="147"/>
      <c r="CY268" s="147"/>
      <c r="CZ268" s="117">
        <v>45014</v>
      </c>
      <c r="DA268" s="117">
        <v>45014</v>
      </c>
      <c r="DB268" s="117"/>
      <c r="DC268" s="117">
        <v>45014</v>
      </c>
      <c r="DD268" s="133">
        <v>100</v>
      </c>
      <c r="DE268" s="117">
        <v>45014</v>
      </c>
      <c r="DF268" s="138"/>
      <c r="DG268" s="138">
        <v>45007</v>
      </c>
      <c r="DH268" s="139" t="s">
        <v>4446</v>
      </c>
      <c r="DI268" s="117">
        <v>45021</v>
      </c>
      <c r="DJ268" s="117">
        <v>45021</v>
      </c>
      <c r="DK268" s="117">
        <v>45021</v>
      </c>
      <c r="DL268" s="117">
        <v>45021</v>
      </c>
      <c r="DM268" s="117"/>
      <c r="DN268" s="117"/>
      <c r="DO268" s="117"/>
      <c r="DP268" s="117"/>
      <c r="DQ268" s="140"/>
      <c r="DR268" s="117"/>
      <c r="DS268" s="117"/>
      <c r="DT268" s="117"/>
      <c r="DU268" s="117"/>
      <c r="DV268" s="117"/>
      <c r="DW268" s="117"/>
      <c r="DX268" s="133"/>
      <c r="DY268" s="117"/>
      <c r="DZ268" s="117"/>
      <c r="EA268" s="117">
        <v>45041</v>
      </c>
      <c r="EB268" s="117">
        <v>45041</v>
      </c>
      <c r="EC268" s="117"/>
      <c r="ED268" s="117">
        <v>45041</v>
      </c>
      <c r="EE268" s="116">
        <v>100</v>
      </c>
      <c r="EF268" s="117">
        <v>45041</v>
      </c>
      <c r="EG268" s="117" t="s">
        <v>4485</v>
      </c>
      <c r="EH268" s="117">
        <v>45049</v>
      </c>
      <c r="EI268" s="117">
        <v>45049</v>
      </c>
      <c r="EJ268" s="117">
        <v>45049</v>
      </c>
      <c r="EK268" s="117">
        <v>45050</v>
      </c>
      <c r="EL268" s="116">
        <v>60</v>
      </c>
      <c r="EM268" s="117"/>
      <c r="EN268" s="122" t="s">
        <v>4560</v>
      </c>
      <c r="EO268" s="141"/>
      <c r="EP268" s="141"/>
      <c r="EQ268" s="141"/>
      <c r="ER268" s="141"/>
      <c r="ES268" s="141"/>
      <c r="ET268" s="141"/>
      <c r="EU268" s="141"/>
      <c r="EV268" s="117"/>
      <c r="EW268" s="117"/>
      <c r="EX268" s="117"/>
      <c r="EY268" s="117"/>
      <c r="EZ268" s="117"/>
      <c r="FA268" s="117"/>
      <c r="FB268" s="117"/>
      <c r="FC268" s="117"/>
      <c r="FD268" s="117"/>
      <c r="FE268" s="117"/>
      <c r="FF268" s="117"/>
      <c r="FG268" s="133"/>
      <c r="FH268" s="133"/>
      <c r="FI268" s="117"/>
      <c r="FJ268" s="142"/>
      <c r="FK268" s="142"/>
      <c r="FL268" s="143">
        <v>243350</v>
      </c>
      <c r="FM268" s="143">
        <v>243350</v>
      </c>
      <c r="FN268" s="139" t="s">
        <v>708</v>
      </c>
      <c r="FO268" s="142"/>
      <c r="FP268" s="142"/>
      <c r="FQ268" s="143">
        <v>243350</v>
      </c>
      <c r="FR268" s="143">
        <v>243350</v>
      </c>
      <c r="FS268" s="139" t="s">
        <v>708</v>
      </c>
    </row>
    <row r="269" spans="1:175" ht="20.100000000000001" customHeight="1" x14ac:dyDescent="0.5">
      <c r="A269" s="109">
        <v>268</v>
      </c>
      <c r="B269" s="109" t="s">
        <v>674</v>
      </c>
      <c r="C269" s="109">
        <v>268</v>
      </c>
      <c r="D269" s="110" t="s">
        <v>675</v>
      </c>
      <c r="E269" s="110" t="s">
        <v>676</v>
      </c>
      <c r="F269" s="110" t="s">
        <v>1561</v>
      </c>
      <c r="G269" s="111" t="s">
        <v>339</v>
      </c>
      <c r="H269" s="110" t="s">
        <v>3152</v>
      </c>
      <c r="I269" s="110" t="s">
        <v>3163</v>
      </c>
      <c r="J269" s="110" t="s">
        <v>3164</v>
      </c>
      <c r="K269" s="111" t="s">
        <v>3165</v>
      </c>
      <c r="L269" s="111" t="s">
        <v>3124</v>
      </c>
      <c r="M269" s="111" t="s">
        <v>912</v>
      </c>
      <c r="N269" s="111" t="s">
        <v>1565</v>
      </c>
      <c r="O269" s="111" t="s">
        <v>3166</v>
      </c>
      <c r="P269" s="113">
        <v>14.8706025493337</v>
      </c>
      <c r="Q269" s="113">
        <v>100.239609898255</v>
      </c>
      <c r="R269" s="114" t="s">
        <v>3167</v>
      </c>
      <c r="S269" s="114" t="s">
        <v>3168</v>
      </c>
      <c r="T269" s="115" t="s">
        <v>3169</v>
      </c>
      <c r="U269" s="115" t="s">
        <v>3170</v>
      </c>
      <c r="V269" s="115"/>
      <c r="W269" s="115"/>
      <c r="X269" s="115"/>
      <c r="Y269" s="115"/>
      <c r="Z269" s="181"/>
      <c r="AA269" s="181"/>
      <c r="AB269" s="115"/>
      <c r="AC269" s="115"/>
      <c r="AD269" s="166" t="s">
        <v>1313</v>
      </c>
      <c r="AE269" s="166" t="s">
        <v>1314</v>
      </c>
      <c r="AF269" s="117" t="s">
        <v>690</v>
      </c>
      <c r="AG269" s="117">
        <v>44967</v>
      </c>
      <c r="AH269" s="118" t="s">
        <v>691</v>
      </c>
      <c r="AI269" s="118" t="s">
        <v>692</v>
      </c>
      <c r="AJ269" s="145">
        <v>6</v>
      </c>
      <c r="AK269" s="146">
        <v>9</v>
      </c>
      <c r="AL269" s="146">
        <v>3</v>
      </c>
      <c r="AM269" s="146">
        <f t="shared" si="5"/>
        <v>54</v>
      </c>
      <c r="AN269" s="147">
        <v>1</v>
      </c>
      <c r="AO269" s="147">
        <v>2</v>
      </c>
      <c r="AP269" s="116"/>
      <c r="AQ269" s="147" t="s">
        <v>752</v>
      </c>
      <c r="AR269" s="147">
        <v>3</v>
      </c>
      <c r="AS269" s="149"/>
      <c r="AT269" s="138">
        <v>44970</v>
      </c>
      <c r="AU269" s="148" t="s">
        <v>1316</v>
      </c>
      <c r="AV269" s="149" t="s">
        <v>696</v>
      </c>
      <c r="AW269" s="150" t="s">
        <v>1584</v>
      </c>
      <c r="AX269" s="147"/>
      <c r="AY269" s="147"/>
      <c r="AZ269" s="147"/>
      <c r="BA269" s="147"/>
      <c r="BB269" s="147"/>
      <c r="BC269" s="147"/>
      <c r="BD269" s="235" t="s">
        <v>698</v>
      </c>
      <c r="BE269" s="150"/>
      <c r="BF269" s="150"/>
      <c r="BG269" s="237" t="s">
        <v>699</v>
      </c>
      <c r="BH269" s="237" t="s">
        <v>1964</v>
      </c>
      <c r="BI269" s="237" t="s">
        <v>701</v>
      </c>
      <c r="BJ269" s="152"/>
      <c r="BK269" s="152"/>
      <c r="BL269" s="153"/>
      <c r="BM269" s="154"/>
      <c r="BN269" s="111" t="s">
        <v>3166</v>
      </c>
      <c r="BO269" s="226" t="s">
        <v>3166</v>
      </c>
      <c r="BP269" s="130"/>
      <c r="BQ269" s="116" t="s">
        <v>704</v>
      </c>
      <c r="BR269" s="116" t="s">
        <v>705</v>
      </c>
      <c r="BS269" s="132">
        <v>44967</v>
      </c>
      <c r="BT269" s="133">
        <v>100</v>
      </c>
      <c r="BU269" s="132">
        <v>44967</v>
      </c>
      <c r="BV269" s="132"/>
      <c r="BW269" s="132"/>
      <c r="BX269" s="134"/>
      <c r="BY269" s="134"/>
      <c r="BZ269" s="134"/>
      <c r="CA269" s="132"/>
      <c r="CB269" s="135"/>
      <c r="CC269" s="132"/>
      <c r="CD269" s="132"/>
      <c r="CE269" s="136"/>
      <c r="CF269" s="136"/>
      <c r="CG269" s="136"/>
      <c r="CH269" s="135"/>
      <c r="CI269" s="129" t="s">
        <v>701</v>
      </c>
      <c r="CJ269" s="132">
        <v>45008</v>
      </c>
      <c r="CK269" s="132">
        <v>45008</v>
      </c>
      <c r="CL269" s="132"/>
      <c r="CM269" s="132">
        <v>45008</v>
      </c>
      <c r="CN269" s="133">
        <v>100</v>
      </c>
      <c r="CO269" s="132">
        <v>45008</v>
      </c>
      <c r="CP269" s="117"/>
      <c r="CQ269" s="132">
        <v>45042</v>
      </c>
      <c r="CR269" s="132">
        <v>45042</v>
      </c>
      <c r="CS269" s="117"/>
      <c r="CT269" s="132">
        <v>45042</v>
      </c>
      <c r="CU269" s="133">
        <v>100</v>
      </c>
      <c r="CV269" s="132">
        <v>45042</v>
      </c>
      <c r="CW269" s="117"/>
      <c r="CX269" s="147"/>
      <c r="CY269" s="147"/>
      <c r="CZ269" s="117">
        <v>45012</v>
      </c>
      <c r="DA269" s="117">
        <v>45012</v>
      </c>
      <c r="DB269" s="117"/>
      <c r="DC269" s="117">
        <v>45012</v>
      </c>
      <c r="DD269" s="133">
        <v>100</v>
      </c>
      <c r="DE269" s="117">
        <v>45012</v>
      </c>
      <c r="DF269" s="138"/>
      <c r="DG269" s="138">
        <v>45007</v>
      </c>
      <c r="DH269" s="139" t="s">
        <v>4446</v>
      </c>
      <c r="DI269" s="117">
        <v>45021</v>
      </c>
      <c r="DJ269" s="117">
        <v>45021</v>
      </c>
      <c r="DK269" s="117">
        <v>45021</v>
      </c>
      <c r="DL269" s="117">
        <v>45021</v>
      </c>
      <c r="DM269" s="117"/>
      <c r="DN269" s="117"/>
      <c r="DO269" s="117"/>
      <c r="DP269" s="117"/>
      <c r="DQ269" s="140"/>
      <c r="DR269" s="117"/>
      <c r="DS269" s="117"/>
      <c r="DT269" s="117"/>
      <c r="DU269" s="117"/>
      <c r="DV269" s="117"/>
      <c r="DW269" s="117"/>
      <c r="DX269" s="133"/>
      <c r="DY269" s="117"/>
      <c r="DZ269" s="117"/>
      <c r="EA269" s="117">
        <v>45040</v>
      </c>
      <c r="EB269" s="117">
        <v>45040</v>
      </c>
      <c r="EC269" s="117"/>
      <c r="ED269" s="117">
        <v>45040</v>
      </c>
      <c r="EE269" s="116">
        <v>100</v>
      </c>
      <c r="EF269" s="117">
        <v>45040</v>
      </c>
      <c r="EG269" s="117" t="s">
        <v>3171</v>
      </c>
      <c r="EH269" s="117">
        <v>45040</v>
      </c>
      <c r="EI269" s="117">
        <v>45040</v>
      </c>
      <c r="EJ269" s="117">
        <v>45040</v>
      </c>
      <c r="EK269" s="117">
        <v>45041</v>
      </c>
      <c r="EL269" s="116">
        <v>60</v>
      </c>
      <c r="EM269" s="117"/>
      <c r="EN269" s="122" t="s">
        <v>3171</v>
      </c>
      <c r="EO269" s="141"/>
      <c r="EP269" s="141"/>
      <c r="EQ269" s="141"/>
      <c r="ER269" s="141"/>
      <c r="ES269" s="141"/>
      <c r="ET269" s="141"/>
      <c r="EU269" s="141"/>
      <c r="EV269" s="117"/>
      <c r="EW269" s="117"/>
      <c r="EX269" s="117"/>
      <c r="EY269" s="117"/>
      <c r="EZ269" s="117"/>
      <c r="FA269" s="117"/>
      <c r="FB269" s="117"/>
      <c r="FC269" s="117"/>
      <c r="FD269" s="117"/>
      <c r="FE269" s="117"/>
      <c r="FF269" s="117"/>
      <c r="FG269" s="133"/>
      <c r="FH269" s="133"/>
      <c r="FI269" s="117"/>
      <c r="FJ269" s="142"/>
      <c r="FK269" s="142"/>
      <c r="FL269" s="143">
        <v>243347</v>
      </c>
      <c r="FM269" s="143">
        <v>243347</v>
      </c>
      <c r="FN269" s="139" t="s">
        <v>708</v>
      </c>
      <c r="FO269" s="142"/>
      <c r="FP269" s="142"/>
      <c r="FQ269" s="143">
        <v>243347</v>
      </c>
      <c r="FR269" s="143">
        <v>243347</v>
      </c>
      <c r="FS269" s="157" t="s">
        <v>729</v>
      </c>
    </row>
    <row r="270" spans="1:175" ht="20.100000000000001" customHeight="1" x14ac:dyDescent="0.5">
      <c r="A270" s="109">
        <v>269</v>
      </c>
      <c r="B270" s="109" t="s">
        <v>674</v>
      </c>
      <c r="C270" s="109">
        <v>269</v>
      </c>
      <c r="D270" s="110" t="s">
        <v>675</v>
      </c>
      <c r="E270" s="110" t="s">
        <v>676</v>
      </c>
      <c r="F270" s="110" t="s">
        <v>1561</v>
      </c>
      <c r="G270" s="111" t="s">
        <v>339</v>
      </c>
      <c r="H270" s="110" t="s">
        <v>1203</v>
      </c>
      <c r="I270" s="110" t="s">
        <v>2440</v>
      </c>
      <c r="J270" s="110" t="s">
        <v>3172</v>
      </c>
      <c r="K270" s="111" t="s">
        <v>3173</v>
      </c>
      <c r="L270" s="111" t="s">
        <v>3124</v>
      </c>
      <c r="M270" s="111" t="s">
        <v>912</v>
      </c>
      <c r="N270" s="111" t="s">
        <v>1565</v>
      </c>
      <c r="O270" s="361" t="s">
        <v>3174</v>
      </c>
      <c r="P270" s="113">
        <v>14.9715911905136</v>
      </c>
      <c r="Q270" s="113">
        <v>100.428367649994</v>
      </c>
      <c r="R270" s="114" t="s">
        <v>3175</v>
      </c>
      <c r="S270" s="114" t="s">
        <v>3176</v>
      </c>
      <c r="T270" s="115" t="s">
        <v>3177</v>
      </c>
      <c r="U270" s="115" t="s">
        <v>3178</v>
      </c>
      <c r="V270" s="115"/>
      <c r="W270" s="115" t="s">
        <v>3179</v>
      </c>
      <c r="X270" s="115"/>
      <c r="Y270" s="115"/>
      <c r="Z270" s="181"/>
      <c r="AA270" s="181"/>
      <c r="AB270" s="115"/>
      <c r="AC270" s="115"/>
      <c r="AD270" s="166" t="s">
        <v>1762</v>
      </c>
      <c r="AE270" s="166" t="s">
        <v>1763</v>
      </c>
      <c r="AF270" s="117">
        <v>44984</v>
      </c>
      <c r="AG270" s="132">
        <v>44984</v>
      </c>
      <c r="AH270" s="118" t="s">
        <v>691</v>
      </c>
      <c r="AI270" s="118" t="s">
        <v>692</v>
      </c>
      <c r="AJ270" s="146">
        <v>6</v>
      </c>
      <c r="AK270" s="146">
        <v>9</v>
      </c>
      <c r="AL270" s="146">
        <v>3.5</v>
      </c>
      <c r="AM270" s="146">
        <v>54</v>
      </c>
      <c r="AN270" s="147">
        <v>2</v>
      </c>
      <c r="AO270" s="147">
        <v>2</v>
      </c>
      <c r="AP270" s="240"/>
      <c r="AQ270" s="147" t="s">
        <v>848</v>
      </c>
      <c r="AR270" s="149">
        <v>3</v>
      </c>
      <c r="AS270" s="149"/>
      <c r="AT270" s="138">
        <v>44972</v>
      </c>
      <c r="AU270" s="294" t="s">
        <v>3180</v>
      </c>
      <c r="AV270" s="149" t="s">
        <v>696</v>
      </c>
      <c r="AW270" s="150" t="s">
        <v>1386</v>
      </c>
      <c r="AX270" s="147"/>
      <c r="AY270" s="147"/>
      <c r="AZ270" s="147"/>
      <c r="BA270" s="147"/>
      <c r="BB270" s="149" t="s">
        <v>697</v>
      </c>
      <c r="BC270" s="147"/>
      <c r="BD270" s="150" t="s">
        <v>698</v>
      </c>
      <c r="BE270" s="150"/>
      <c r="BF270" s="150"/>
      <c r="BG270" s="151" t="s">
        <v>699</v>
      </c>
      <c r="BH270" s="151" t="s">
        <v>1964</v>
      </c>
      <c r="BI270" s="151" t="s">
        <v>701</v>
      </c>
      <c r="BJ270" s="152"/>
      <c r="BK270" s="152"/>
      <c r="BL270" s="153" t="s">
        <v>1825</v>
      </c>
      <c r="BM270" s="154"/>
      <c r="BN270" s="111" t="s">
        <v>3174</v>
      </c>
      <c r="BO270" s="226" t="s">
        <v>3174</v>
      </c>
      <c r="BP270" s="130"/>
      <c r="BQ270" s="116" t="s">
        <v>704</v>
      </c>
      <c r="BR270" s="116" t="s">
        <v>705</v>
      </c>
      <c r="BS270" s="132">
        <v>44984</v>
      </c>
      <c r="BT270" s="133">
        <v>100</v>
      </c>
      <c r="BU270" s="132">
        <v>44984</v>
      </c>
      <c r="BV270" s="132"/>
      <c r="BW270" s="132"/>
      <c r="BX270" s="134"/>
      <c r="BY270" s="134"/>
      <c r="BZ270" s="134"/>
      <c r="CA270" s="132"/>
      <c r="CB270" s="135"/>
      <c r="CC270" s="132"/>
      <c r="CD270" s="132"/>
      <c r="CE270" s="136"/>
      <c r="CF270" s="136"/>
      <c r="CG270" s="136"/>
      <c r="CH270" s="135"/>
      <c r="CI270" s="129" t="s">
        <v>701</v>
      </c>
      <c r="CJ270" s="132">
        <v>45008</v>
      </c>
      <c r="CK270" s="132">
        <v>45008</v>
      </c>
      <c r="CL270" s="132"/>
      <c r="CM270" s="132">
        <v>45008</v>
      </c>
      <c r="CN270" s="133">
        <v>100</v>
      </c>
      <c r="CO270" s="132">
        <v>45008</v>
      </c>
      <c r="CP270" s="117"/>
      <c r="CQ270" s="137" t="s">
        <v>706</v>
      </c>
      <c r="CR270" s="132"/>
      <c r="CS270" s="117"/>
      <c r="CT270" s="132"/>
      <c r="CU270" s="133"/>
      <c r="CV270" s="137" t="s">
        <v>4382</v>
      </c>
      <c r="CW270" s="117"/>
      <c r="CX270" s="147"/>
      <c r="CY270" s="147"/>
      <c r="CZ270" s="117">
        <v>45016</v>
      </c>
      <c r="DA270" s="117">
        <v>45016</v>
      </c>
      <c r="DB270" s="117"/>
      <c r="DC270" s="117">
        <v>45016</v>
      </c>
      <c r="DD270" s="133">
        <v>100</v>
      </c>
      <c r="DE270" s="117">
        <v>45016</v>
      </c>
      <c r="DF270" s="138"/>
      <c r="DG270" s="138">
        <v>45007</v>
      </c>
      <c r="DH270" s="139" t="s">
        <v>4446</v>
      </c>
      <c r="DI270" s="117">
        <v>45020</v>
      </c>
      <c r="DJ270" s="117">
        <v>45020</v>
      </c>
      <c r="DK270" s="117">
        <v>45020</v>
      </c>
      <c r="DL270" s="117">
        <v>45020</v>
      </c>
      <c r="DM270" s="117"/>
      <c r="DN270" s="117"/>
      <c r="DO270" s="117"/>
      <c r="DP270" s="117"/>
      <c r="DQ270" s="140"/>
      <c r="DR270" s="117"/>
      <c r="DS270" s="117"/>
      <c r="DT270" s="117"/>
      <c r="DU270" s="117"/>
      <c r="DV270" s="117"/>
      <c r="DW270" s="117"/>
      <c r="DX270" s="133"/>
      <c r="DY270" s="117"/>
      <c r="DZ270" s="117"/>
      <c r="EA270" s="117">
        <v>45041</v>
      </c>
      <c r="EB270" s="117">
        <v>45041</v>
      </c>
      <c r="EC270" s="117"/>
      <c r="ED270" s="117">
        <v>45041</v>
      </c>
      <c r="EE270" s="116">
        <v>100</v>
      </c>
      <c r="EF270" s="117">
        <v>45041</v>
      </c>
      <c r="EG270" s="117" t="s">
        <v>4485</v>
      </c>
      <c r="EH270" s="117">
        <v>45049</v>
      </c>
      <c r="EI270" s="117">
        <v>45049</v>
      </c>
      <c r="EJ270" s="117">
        <v>45049</v>
      </c>
      <c r="EK270" s="117">
        <v>45050</v>
      </c>
      <c r="EL270" s="116">
        <v>60</v>
      </c>
      <c r="EM270" s="117"/>
      <c r="EN270" s="122" t="s">
        <v>4561</v>
      </c>
      <c r="EO270" s="141"/>
      <c r="EP270" s="141"/>
      <c r="EQ270" s="141"/>
      <c r="ER270" s="141"/>
      <c r="ES270" s="141"/>
      <c r="ET270" s="141"/>
      <c r="EU270" s="141"/>
      <c r="EV270" s="117"/>
      <c r="EW270" s="117"/>
      <c r="EX270" s="117"/>
      <c r="EY270" s="117"/>
      <c r="EZ270" s="117"/>
      <c r="FA270" s="117"/>
      <c r="FB270" s="117"/>
      <c r="FC270" s="117"/>
      <c r="FD270" s="117"/>
      <c r="FE270" s="117"/>
      <c r="FF270" s="117"/>
      <c r="FG270" s="133"/>
      <c r="FH270" s="133"/>
      <c r="FI270" s="117"/>
      <c r="FJ270" s="142"/>
      <c r="FK270" s="142"/>
      <c r="FL270" s="143">
        <v>243347</v>
      </c>
      <c r="FM270" s="143">
        <v>243347</v>
      </c>
      <c r="FN270" s="139" t="s">
        <v>708</v>
      </c>
      <c r="FO270" s="142"/>
      <c r="FP270" s="142"/>
      <c r="FQ270" s="143">
        <v>243347</v>
      </c>
      <c r="FR270" s="143">
        <v>243347</v>
      </c>
      <c r="FS270" s="157" t="s">
        <v>729</v>
      </c>
    </row>
    <row r="271" spans="1:175" ht="20.100000000000001" customHeight="1" x14ac:dyDescent="0.5">
      <c r="A271" s="109">
        <v>270</v>
      </c>
      <c r="B271" s="109" t="s">
        <v>674</v>
      </c>
      <c r="C271" s="109">
        <v>270</v>
      </c>
      <c r="D271" s="110" t="s">
        <v>675</v>
      </c>
      <c r="E271" s="110" t="s">
        <v>676</v>
      </c>
      <c r="F271" s="110" t="s">
        <v>1561</v>
      </c>
      <c r="G271" s="111" t="s">
        <v>339</v>
      </c>
      <c r="H271" s="110" t="s">
        <v>1203</v>
      </c>
      <c r="I271" s="110" t="s">
        <v>3181</v>
      </c>
      <c r="J271" s="110"/>
      <c r="K271" s="111" t="s">
        <v>3182</v>
      </c>
      <c r="L271" s="111" t="s">
        <v>3183</v>
      </c>
      <c r="M271" s="111" t="s">
        <v>3184</v>
      </c>
      <c r="N271" s="111" t="s">
        <v>1565</v>
      </c>
      <c r="O271" s="361" t="s">
        <v>3186</v>
      </c>
      <c r="P271" s="113">
        <v>14.881103074523599</v>
      </c>
      <c r="Q271" s="113">
        <v>100.403164015455</v>
      </c>
      <c r="R271" s="114" t="s">
        <v>3187</v>
      </c>
      <c r="S271" s="114" t="s">
        <v>3188</v>
      </c>
      <c r="T271" s="115" t="s">
        <v>3189</v>
      </c>
      <c r="U271" s="115" t="s">
        <v>3190</v>
      </c>
      <c r="V271" s="115"/>
      <c r="W271" s="115" t="s">
        <v>3191</v>
      </c>
      <c r="X271" s="115"/>
      <c r="Y271" s="115"/>
      <c r="Z271" s="181"/>
      <c r="AA271" s="181"/>
      <c r="AB271" s="115"/>
      <c r="AC271" s="115"/>
      <c r="AD271" s="166" t="s">
        <v>1313</v>
      </c>
      <c r="AE271" s="166" t="s">
        <v>1314</v>
      </c>
      <c r="AF271" s="117">
        <v>44984</v>
      </c>
      <c r="AG271" s="132">
        <v>44984</v>
      </c>
      <c r="AH271" s="118" t="s">
        <v>691</v>
      </c>
      <c r="AI271" s="118" t="s">
        <v>692</v>
      </c>
      <c r="AJ271" s="146">
        <v>8</v>
      </c>
      <c r="AK271" s="146">
        <v>8</v>
      </c>
      <c r="AL271" s="146">
        <v>3.5</v>
      </c>
      <c r="AM271" s="146">
        <v>64</v>
      </c>
      <c r="AN271" s="147">
        <v>2</v>
      </c>
      <c r="AO271" s="147">
        <v>4</v>
      </c>
      <c r="AP271" s="240"/>
      <c r="AQ271" s="147"/>
      <c r="AR271" s="149">
        <v>3</v>
      </c>
      <c r="AS271" s="149"/>
      <c r="AT271" s="138">
        <v>44972</v>
      </c>
      <c r="AU271" s="294" t="s">
        <v>3180</v>
      </c>
      <c r="AV271" s="149" t="s">
        <v>696</v>
      </c>
      <c r="AW271" s="150" t="s">
        <v>1584</v>
      </c>
      <c r="AX271" s="147" t="s">
        <v>3192</v>
      </c>
      <c r="AY271" s="147"/>
      <c r="AZ271" s="147"/>
      <c r="BA271" s="147" t="s">
        <v>697</v>
      </c>
      <c r="BB271" s="147"/>
      <c r="BC271" s="147"/>
      <c r="BD271" s="150" t="s">
        <v>698</v>
      </c>
      <c r="BE271" s="150"/>
      <c r="BF271" s="150"/>
      <c r="BG271" s="151" t="s">
        <v>699</v>
      </c>
      <c r="BH271" s="151" t="s">
        <v>1964</v>
      </c>
      <c r="BI271" s="151" t="s">
        <v>701</v>
      </c>
      <c r="BJ271" s="152"/>
      <c r="BK271" s="152"/>
      <c r="BL271" s="153"/>
      <c r="BM271" s="154"/>
      <c r="BN271" s="111" t="s">
        <v>3186</v>
      </c>
      <c r="BO271" s="131" t="s">
        <v>3185</v>
      </c>
      <c r="BP271" s="131" t="s">
        <v>703</v>
      </c>
      <c r="BQ271" s="116" t="s">
        <v>704</v>
      </c>
      <c r="BR271" s="116" t="s">
        <v>705</v>
      </c>
      <c r="BS271" s="132">
        <v>44984</v>
      </c>
      <c r="BT271" s="133">
        <v>100</v>
      </c>
      <c r="BU271" s="132">
        <v>44984</v>
      </c>
      <c r="BV271" s="132"/>
      <c r="BW271" s="132"/>
      <c r="BX271" s="134"/>
      <c r="BY271" s="134"/>
      <c r="BZ271" s="134"/>
      <c r="CA271" s="132"/>
      <c r="CB271" s="135"/>
      <c r="CC271" s="132"/>
      <c r="CD271" s="132"/>
      <c r="CE271" s="136"/>
      <c r="CF271" s="136"/>
      <c r="CG271" s="136"/>
      <c r="CH271" s="135"/>
      <c r="CI271" s="129" t="s">
        <v>701</v>
      </c>
      <c r="CJ271" s="117">
        <v>45014</v>
      </c>
      <c r="CK271" s="117">
        <v>45014</v>
      </c>
      <c r="CL271" s="132"/>
      <c r="CM271" s="117">
        <v>45014</v>
      </c>
      <c r="CN271" s="133">
        <v>100</v>
      </c>
      <c r="CO271" s="117">
        <v>45014</v>
      </c>
      <c r="CP271" s="117"/>
      <c r="CQ271" s="132">
        <v>45022</v>
      </c>
      <c r="CR271" s="132">
        <v>45022</v>
      </c>
      <c r="CS271" s="117"/>
      <c r="CT271" s="132">
        <v>45022</v>
      </c>
      <c r="CU271" s="133">
        <v>100</v>
      </c>
      <c r="CV271" s="132">
        <v>45022</v>
      </c>
      <c r="CW271" s="117"/>
      <c r="CX271" s="147" t="s">
        <v>3192</v>
      </c>
      <c r="CY271" s="147"/>
      <c r="CZ271" s="117">
        <v>45014</v>
      </c>
      <c r="DA271" s="117">
        <v>45014</v>
      </c>
      <c r="DB271" s="117"/>
      <c r="DC271" s="117">
        <v>45014</v>
      </c>
      <c r="DD271" s="133">
        <v>100</v>
      </c>
      <c r="DE271" s="117">
        <v>45014</v>
      </c>
      <c r="DF271" s="138"/>
      <c r="DG271" s="138">
        <v>45019</v>
      </c>
      <c r="DH271" s="139" t="s">
        <v>4413</v>
      </c>
      <c r="DI271" s="117">
        <v>45037</v>
      </c>
      <c r="DJ271" s="117">
        <v>45037</v>
      </c>
      <c r="DK271" s="117">
        <v>45037</v>
      </c>
      <c r="DL271" s="117">
        <v>45037</v>
      </c>
      <c r="DM271" s="117"/>
      <c r="DN271" s="117"/>
      <c r="DO271" s="117"/>
      <c r="DP271" s="117"/>
      <c r="DQ271" s="140"/>
      <c r="DR271" s="117"/>
      <c r="DS271" s="117"/>
      <c r="DT271" s="117"/>
      <c r="DU271" s="117"/>
      <c r="DV271" s="117"/>
      <c r="DW271" s="117"/>
      <c r="DX271" s="133"/>
      <c r="DY271" s="117"/>
      <c r="DZ271" s="117"/>
      <c r="EA271" s="117">
        <v>45041</v>
      </c>
      <c r="EB271" s="117">
        <v>45041</v>
      </c>
      <c r="EC271" s="117"/>
      <c r="ED271" s="117">
        <v>45041</v>
      </c>
      <c r="EE271" s="116">
        <v>100</v>
      </c>
      <c r="EF271" s="117">
        <v>45041</v>
      </c>
      <c r="EG271" s="117" t="s">
        <v>4485</v>
      </c>
      <c r="EH271" s="117">
        <v>45049</v>
      </c>
      <c r="EI271" s="117">
        <v>45049</v>
      </c>
      <c r="EJ271" s="117">
        <v>45049</v>
      </c>
      <c r="EK271" s="117">
        <v>45050</v>
      </c>
      <c r="EL271" s="116">
        <v>60</v>
      </c>
      <c r="EM271" s="117"/>
      <c r="EN271" s="122" t="s">
        <v>4560</v>
      </c>
      <c r="EO271" s="141"/>
      <c r="EP271" s="141"/>
      <c r="EQ271" s="141"/>
      <c r="ER271" s="141"/>
      <c r="ES271" s="141"/>
      <c r="ET271" s="141"/>
      <c r="EU271" s="141"/>
      <c r="EV271" s="117"/>
      <c r="EW271" s="117"/>
      <c r="EX271" s="117"/>
      <c r="EY271" s="117"/>
      <c r="EZ271" s="117"/>
      <c r="FA271" s="117"/>
      <c r="FB271" s="117"/>
      <c r="FC271" s="117"/>
      <c r="FD271" s="117"/>
      <c r="FE271" s="117"/>
      <c r="FF271" s="117"/>
      <c r="FG271" s="133"/>
      <c r="FH271" s="133"/>
      <c r="FI271" s="117"/>
      <c r="FJ271" s="142"/>
      <c r="FK271" s="142"/>
      <c r="FL271" s="143"/>
      <c r="FM271" s="143"/>
      <c r="FN271" s="139"/>
      <c r="FO271" s="142"/>
      <c r="FP271" s="142"/>
      <c r="FQ271" s="143"/>
      <c r="FR271" s="143"/>
      <c r="FS271" s="139"/>
    </row>
    <row r="272" spans="1:175" ht="20.100000000000001" customHeight="1" x14ac:dyDescent="0.5">
      <c r="A272" s="109">
        <v>271</v>
      </c>
      <c r="B272" s="109" t="s">
        <v>674</v>
      </c>
      <c r="C272" s="109">
        <v>271</v>
      </c>
      <c r="D272" s="110" t="s">
        <v>675</v>
      </c>
      <c r="E272" s="110" t="s">
        <v>676</v>
      </c>
      <c r="F272" s="110" t="s">
        <v>1561</v>
      </c>
      <c r="G272" s="111" t="s">
        <v>339</v>
      </c>
      <c r="H272" s="110" t="s">
        <v>1203</v>
      </c>
      <c r="I272" s="110" t="s">
        <v>3193</v>
      </c>
      <c r="J272" s="110"/>
      <c r="K272" s="111" t="s">
        <v>3194</v>
      </c>
      <c r="L272" s="111" t="s">
        <v>3195</v>
      </c>
      <c r="M272" s="111"/>
      <c r="N272" s="111" t="s">
        <v>1565</v>
      </c>
      <c r="O272" s="361" t="s">
        <v>3196</v>
      </c>
      <c r="P272" s="113">
        <v>14.894171</v>
      </c>
      <c r="Q272" s="113">
        <v>100.412881</v>
      </c>
      <c r="R272" s="114" t="s">
        <v>3197</v>
      </c>
      <c r="S272" s="114" t="s">
        <v>3198</v>
      </c>
      <c r="T272" s="115" t="s">
        <v>3199</v>
      </c>
      <c r="U272" s="115" t="s">
        <v>3200</v>
      </c>
      <c r="V272" s="115"/>
      <c r="W272" s="115" t="s">
        <v>3201</v>
      </c>
      <c r="X272" s="115"/>
      <c r="Y272" s="115"/>
      <c r="Z272" s="181"/>
      <c r="AA272" s="181"/>
      <c r="AB272" s="115"/>
      <c r="AC272" s="115"/>
      <c r="AD272" s="166" t="s">
        <v>1762</v>
      </c>
      <c r="AE272" s="166" t="s">
        <v>1763</v>
      </c>
      <c r="AF272" s="117">
        <v>44984</v>
      </c>
      <c r="AG272" s="132">
        <v>44984</v>
      </c>
      <c r="AH272" s="118" t="s">
        <v>691</v>
      </c>
      <c r="AI272" s="118" t="s">
        <v>692</v>
      </c>
      <c r="AJ272" s="146">
        <v>8</v>
      </c>
      <c r="AK272" s="146">
        <v>8</v>
      </c>
      <c r="AL272" s="146">
        <v>3</v>
      </c>
      <c r="AM272" s="146">
        <v>64</v>
      </c>
      <c r="AN272" s="147">
        <v>1</v>
      </c>
      <c r="AO272" s="147">
        <v>2</v>
      </c>
      <c r="AP272" s="240"/>
      <c r="AQ272" s="147"/>
      <c r="AR272" s="149">
        <v>3</v>
      </c>
      <c r="AS272" s="149"/>
      <c r="AT272" s="138">
        <v>44972</v>
      </c>
      <c r="AU272" s="294" t="s">
        <v>3180</v>
      </c>
      <c r="AV272" s="149" t="s">
        <v>696</v>
      </c>
      <c r="AW272" s="150"/>
      <c r="AX272" s="147"/>
      <c r="AY272" s="147"/>
      <c r="AZ272" s="147"/>
      <c r="BA272" s="147" t="s">
        <v>697</v>
      </c>
      <c r="BB272" s="147"/>
      <c r="BC272" s="147"/>
      <c r="BD272" s="150" t="s">
        <v>698</v>
      </c>
      <c r="BE272" s="150"/>
      <c r="BF272" s="150"/>
      <c r="BG272" s="151" t="s">
        <v>699</v>
      </c>
      <c r="BH272" s="151" t="s">
        <v>1964</v>
      </c>
      <c r="BI272" s="151" t="s">
        <v>701</v>
      </c>
      <c r="BJ272" s="152"/>
      <c r="BK272" s="152"/>
      <c r="BL272" s="153"/>
      <c r="BM272" s="154"/>
      <c r="BN272" s="111" t="s">
        <v>3196</v>
      </c>
      <c r="BO272" s="226" t="s">
        <v>3196</v>
      </c>
      <c r="BP272" s="130"/>
      <c r="BQ272" s="116" t="s">
        <v>704</v>
      </c>
      <c r="BR272" s="116" t="s">
        <v>1143</v>
      </c>
      <c r="BS272" s="132">
        <v>44984</v>
      </c>
      <c r="BT272" s="133">
        <v>100</v>
      </c>
      <c r="BU272" s="132">
        <v>44984</v>
      </c>
      <c r="BV272" s="132"/>
      <c r="BW272" s="132"/>
      <c r="BX272" s="134"/>
      <c r="BY272" s="134"/>
      <c r="BZ272" s="134"/>
      <c r="CA272" s="132"/>
      <c r="CB272" s="135"/>
      <c r="CC272" s="132"/>
      <c r="CD272" s="132"/>
      <c r="CE272" s="136"/>
      <c r="CF272" s="136"/>
      <c r="CG272" s="136"/>
      <c r="CH272" s="135"/>
      <c r="CI272" s="129" t="s">
        <v>701</v>
      </c>
      <c r="CJ272" s="132">
        <v>45008</v>
      </c>
      <c r="CK272" s="132">
        <v>45008</v>
      </c>
      <c r="CL272" s="132"/>
      <c r="CM272" s="132">
        <v>45008</v>
      </c>
      <c r="CN272" s="133">
        <v>100</v>
      </c>
      <c r="CO272" s="132">
        <v>45008</v>
      </c>
      <c r="CP272" s="117"/>
      <c r="CQ272" s="137" t="s">
        <v>4382</v>
      </c>
      <c r="CR272" s="132"/>
      <c r="CS272" s="117"/>
      <c r="CT272" s="132"/>
      <c r="CU272" s="133"/>
      <c r="CV272" s="137" t="s">
        <v>4382</v>
      </c>
      <c r="CW272" s="117"/>
      <c r="CX272" s="147"/>
      <c r="CY272" s="147"/>
      <c r="CZ272" s="117">
        <v>45019</v>
      </c>
      <c r="DA272" s="117">
        <v>45019</v>
      </c>
      <c r="DB272" s="117"/>
      <c r="DC272" s="117">
        <v>45019</v>
      </c>
      <c r="DD272" s="133">
        <v>100</v>
      </c>
      <c r="DE272" s="117">
        <v>45019</v>
      </c>
      <c r="DF272" s="138"/>
      <c r="DG272" s="138">
        <v>45023</v>
      </c>
      <c r="DH272" s="139" t="s">
        <v>4387</v>
      </c>
      <c r="DI272" s="117">
        <v>45041</v>
      </c>
      <c r="DJ272" s="117">
        <v>45041</v>
      </c>
      <c r="DK272" s="117">
        <v>45041</v>
      </c>
      <c r="DL272" s="117">
        <v>45041</v>
      </c>
      <c r="DM272" s="117"/>
      <c r="DN272" s="117"/>
      <c r="DO272" s="117"/>
      <c r="DP272" s="117"/>
      <c r="DQ272" s="140"/>
      <c r="DR272" s="117"/>
      <c r="DS272" s="117"/>
      <c r="DT272" s="117"/>
      <c r="DU272" s="117"/>
      <c r="DV272" s="117"/>
      <c r="DW272" s="117"/>
      <c r="DX272" s="133"/>
      <c r="DY272" s="117"/>
      <c r="DZ272" s="117"/>
      <c r="EA272" s="117"/>
      <c r="EB272" s="117"/>
      <c r="EC272" s="117"/>
      <c r="ED272" s="117"/>
      <c r="EE272" s="116"/>
      <c r="EF272" s="117"/>
      <c r="EG272" s="117"/>
      <c r="EH272" s="117">
        <v>45049</v>
      </c>
      <c r="EI272" s="117">
        <v>45049</v>
      </c>
      <c r="EJ272" s="117">
        <v>45049</v>
      </c>
      <c r="EK272" s="117">
        <v>45050</v>
      </c>
      <c r="EL272" s="116">
        <v>60</v>
      </c>
      <c r="EM272" s="117"/>
      <c r="EN272" s="122" t="s">
        <v>4431</v>
      </c>
      <c r="EO272" s="141"/>
      <c r="EP272" s="141"/>
      <c r="EQ272" s="141"/>
      <c r="ER272" s="141"/>
      <c r="ES272" s="141"/>
      <c r="ET272" s="141"/>
      <c r="EU272" s="141"/>
      <c r="EV272" s="117"/>
      <c r="EW272" s="117"/>
      <c r="EX272" s="117"/>
      <c r="EY272" s="117"/>
      <c r="EZ272" s="117"/>
      <c r="FA272" s="117"/>
      <c r="FB272" s="117"/>
      <c r="FC272" s="117"/>
      <c r="FD272" s="117"/>
      <c r="FE272" s="117"/>
      <c r="FF272" s="117"/>
      <c r="FG272" s="133"/>
      <c r="FH272" s="133"/>
      <c r="FI272" s="117"/>
      <c r="FJ272" s="142"/>
      <c r="FK272" s="142"/>
      <c r="FL272" s="143">
        <v>243354</v>
      </c>
      <c r="FM272" s="143">
        <v>243354</v>
      </c>
      <c r="FN272" s="139" t="s">
        <v>708</v>
      </c>
      <c r="FO272" s="142"/>
      <c r="FP272" s="142"/>
      <c r="FQ272" s="143">
        <v>243354</v>
      </c>
      <c r="FR272" s="143">
        <v>243354</v>
      </c>
      <c r="FS272" s="139" t="s">
        <v>708</v>
      </c>
    </row>
    <row r="273" spans="1:175" ht="20.100000000000001" customHeight="1" x14ac:dyDescent="0.5">
      <c r="A273" s="109">
        <v>272</v>
      </c>
      <c r="B273" s="109" t="s">
        <v>674</v>
      </c>
      <c r="C273" s="109">
        <v>272</v>
      </c>
      <c r="D273" s="110" t="s">
        <v>675</v>
      </c>
      <c r="E273" s="110" t="s">
        <v>676</v>
      </c>
      <c r="F273" s="110" t="s">
        <v>1561</v>
      </c>
      <c r="G273" s="111" t="s">
        <v>339</v>
      </c>
      <c r="H273" s="110" t="s">
        <v>1203</v>
      </c>
      <c r="I273" s="110" t="s">
        <v>3202</v>
      </c>
      <c r="J273" s="110" t="s">
        <v>3203</v>
      </c>
      <c r="K273" s="111" t="s">
        <v>3204</v>
      </c>
      <c r="L273" s="111" t="s">
        <v>3195</v>
      </c>
      <c r="M273" s="111" t="s">
        <v>912</v>
      </c>
      <c r="N273" s="111" t="s">
        <v>1565</v>
      </c>
      <c r="O273" s="111" t="s">
        <v>3206</v>
      </c>
      <c r="P273" s="113">
        <v>14.8612</v>
      </c>
      <c r="Q273" s="113">
        <v>100.390062</v>
      </c>
      <c r="R273" s="114" t="s">
        <v>3207</v>
      </c>
      <c r="S273" s="114" t="s">
        <v>3208</v>
      </c>
      <c r="T273" s="115" t="s">
        <v>3209</v>
      </c>
      <c r="U273" s="115" t="s">
        <v>3210</v>
      </c>
      <c r="V273" s="115"/>
      <c r="W273" s="115" t="s">
        <v>3211</v>
      </c>
      <c r="X273" s="115"/>
      <c r="Y273" s="115"/>
      <c r="Z273" s="181"/>
      <c r="AA273" s="181"/>
      <c r="AB273" s="115"/>
      <c r="AC273" s="115"/>
      <c r="AD273" s="166" t="s">
        <v>1313</v>
      </c>
      <c r="AE273" s="166" t="s">
        <v>1314</v>
      </c>
      <c r="AF273" s="117" t="s">
        <v>690</v>
      </c>
      <c r="AG273" s="132">
        <v>44970</v>
      </c>
      <c r="AH273" s="118" t="s">
        <v>691</v>
      </c>
      <c r="AI273" s="118" t="s">
        <v>692</v>
      </c>
      <c r="AJ273" s="145">
        <v>15</v>
      </c>
      <c r="AK273" s="146">
        <v>10</v>
      </c>
      <c r="AL273" s="146">
        <v>3.5</v>
      </c>
      <c r="AM273" s="146">
        <f>AJ273*AK273</f>
        <v>150</v>
      </c>
      <c r="AN273" s="147">
        <v>1</v>
      </c>
      <c r="AO273" s="147">
        <v>2</v>
      </c>
      <c r="AP273" s="116" t="s">
        <v>3212</v>
      </c>
      <c r="AQ273" s="330"/>
      <c r="AR273" s="147">
        <v>3</v>
      </c>
      <c r="AS273" s="149"/>
      <c r="AT273" s="138">
        <v>44972</v>
      </c>
      <c r="AU273" s="148" t="s">
        <v>3213</v>
      </c>
      <c r="AV273" s="149" t="s">
        <v>696</v>
      </c>
      <c r="AW273" s="150"/>
      <c r="AX273" s="147"/>
      <c r="AY273" s="147"/>
      <c r="AZ273" s="147"/>
      <c r="BA273" s="147"/>
      <c r="BB273" s="147"/>
      <c r="BC273" s="147"/>
      <c r="BD273" s="150"/>
      <c r="BE273" s="150" t="s">
        <v>3214</v>
      </c>
      <c r="BF273" s="158">
        <v>1</v>
      </c>
      <c r="BG273" s="237" t="s">
        <v>699</v>
      </c>
      <c r="BH273" s="237" t="s">
        <v>1964</v>
      </c>
      <c r="BI273" s="237" t="s">
        <v>701</v>
      </c>
      <c r="BJ273" s="152"/>
      <c r="BK273" s="152"/>
      <c r="BL273" s="170" t="s">
        <v>3120</v>
      </c>
      <c r="BM273" s="154"/>
      <c r="BN273" s="111" t="s">
        <v>3206</v>
      </c>
      <c r="BO273" s="131" t="s">
        <v>3205</v>
      </c>
      <c r="BP273" s="131" t="s">
        <v>703</v>
      </c>
      <c r="BQ273" s="116" t="s">
        <v>704</v>
      </c>
      <c r="BR273" s="116" t="s">
        <v>1143</v>
      </c>
      <c r="BS273" s="132">
        <v>44970</v>
      </c>
      <c r="BT273" s="133">
        <v>100</v>
      </c>
      <c r="BU273" s="132">
        <v>44970</v>
      </c>
      <c r="BV273" s="132"/>
      <c r="BW273" s="132"/>
      <c r="BX273" s="134"/>
      <c r="BY273" s="134"/>
      <c r="BZ273" s="134"/>
      <c r="CA273" s="132"/>
      <c r="CB273" s="135"/>
      <c r="CC273" s="132"/>
      <c r="CD273" s="132"/>
      <c r="CE273" s="136"/>
      <c r="CF273" s="136"/>
      <c r="CG273" s="136"/>
      <c r="CH273" s="135"/>
      <c r="CI273" s="129" t="s">
        <v>701</v>
      </c>
      <c r="CJ273" s="132">
        <v>45026</v>
      </c>
      <c r="CK273" s="132">
        <v>45026</v>
      </c>
      <c r="CL273" s="132"/>
      <c r="CM273" s="132">
        <v>45026</v>
      </c>
      <c r="CN273" s="133">
        <v>100</v>
      </c>
      <c r="CO273" s="132">
        <v>45026</v>
      </c>
      <c r="CP273" s="117"/>
      <c r="CQ273" s="132">
        <v>45027</v>
      </c>
      <c r="CR273" s="132">
        <v>45027</v>
      </c>
      <c r="CS273" s="117"/>
      <c r="CT273" s="132">
        <v>45027</v>
      </c>
      <c r="CU273" s="133">
        <v>100</v>
      </c>
      <c r="CV273" s="132">
        <v>45027</v>
      </c>
      <c r="CW273" s="227" t="s">
        <v>1779</v>
      </c>
      <c r="CX273" s="147"/>
      <c r="CY273" s="147"/>
      <c r="CZ273" s="117">
        <v>45026</v>
      </c>
      <c r="DA273" s="117">
        <v>45026</v>
      </c>
      <c r="DB273" s="117"/>
      <c r="DC273" s="117">
        <v>45026</v>
      </c>
      <c r="DD273" s="133">
        <v>100</v>
      </c>
      <c r="DE273" s="117">
        <v>45026</v>
      </c>
      <c r="DF273" s="138"/>
      <c r="DG273" s="138">
        <v>45023</v>
      </c>
      <c r="DH273" s="139" t="s">
        <v>4387</v>
      </c>
      <c r="DI273" s="117">
        <v>45042</v>
      </c>
      <c r="DJ273" s="117">
        <v>45042</v>
      </c>
      <c r="DK273" s="117">
        <v>45042</v>
      </c>
      <c r="DL273" s="117">
        <v>45042</v>
      </c>
      <c r="DM273" s="117"/>
      <c r="DN273" s="117"/>
      <c r="DO273" s="117"/>
      <c r="DP273" s="117"/>
      <c r="DQ273" s="140"/>
      <c r="DR273" s="117"/>
      <c r="DS273" s="117"/>
      <c r="DT273" s="117"/>
      <c r="DU273" s="117"/>
      <c r="DV273" s="117"/>
      <c r="DW273" s="117"/>
      <c r="DX273" s="133"/>
      <c r="DY273" s="117"/>
      <c r="DZ273" s="117"/>
      <c r="EA273" s="117">
        <v>45045</v>
      </c>
      <c r="EB273" s="117">
        <v>45045</v>
      </c>
      <c r="EC273" s="117"/>
      <c r="ED273" s="117">
        <v>45045</v>
      </c>
      <c r="EE273" s="116">
        <v>100</v>
      </c>
      <c r="EF273" s="117">
        <v>45045</v>
      </c>
      <c r="EG273" s="117" t="s">
        <v>4556</v>
      </c>
      <c r="EH273" s="117">
        <v>45051</v>
      </c>
      <c r="EI273" s="117">
        <v>45051</v>
      </c>
      <c r="EJ273" s="117">
        <v>45051</v>
      </c>
      <c r="EK273" s="117">
        <v>45052</v>
      </c>
      <c r="EL273" s="116">
        <v>60</v>
      </c>
      <c r="EM273" s="117"/>
      <c r="EN273" s="122" t="s">
        <v>4484</v>
      </c>
      <c r="EO273" s="141"/>
      <c r="EP273" s="141"/>
      <c r="EQ273" s="141"/>
      <c r="ER273" s="141"/>
      <c r="ES273" s="141"/>
      <c r="ET273" s="141"/>
      <c r="EU273" s="141"/>
      <c r="EV273" s="117"/>
      <c r="EW273" s="117"/>
      <c r="EX273" s="117"/>
      <c r="EY273" s="117"/>
      <c r="EZ273" s="117"/>
      <c r="FA273" s="117"/>
      <c r="FB273" s="117"/>
      <c r="FC273" s="117"/>
      <c r="FD273" s="117"/>
      <c r="FE273" s="117"/>
      <c r="FF273" s="117"/>
      <c r="FG273" s="133"/>
      <c r="FH273" s="133"/>
      <c r="FI273" s="117"/>
      <c r="FJ273" s="142"/>
      <c r="FK273" s="142"/>
      <c r="FL273" s="143">
        <v>243347</v>
      </c>
      <c r="FM273" s="143">
        <v>243347</v>
      </c>
      <c r="FN273" s="139" t="s">
        <v>708</v>
      </c>
      <c r="FO273" s="142"/>
      <c r="FP273" s="142"/>
      <c r="FQ273" s="143">
        <v>243347</v>
      </c>
      <c r="FR273" s="143">
        <v>243347</v>
      </c>
      <c r="FS273" s="139" t="s">
        <v>708</v>
      </c>
    </row>
    <row r="274" spans="1:175" ht="20.100000000000001" customHeight="1" x14ac:dyDescent="0.5">
      <c r="A274" s="109">
        <v>273</v>
      </c>
      <c r="B274" s="109" t="s">
        <v>674</v>
      </c>
      <c r="C274" s="109">
        <v>273</v>
      </c>
      <c r="D274" s="110" t="s">
        <v>675</v>
      </c>
      <c r="E274" s="110" t="s">
        <v>676</v>
      </c>
      <c r="F274" s="110" t="s">
        <v>1561</v>
      </c>
      <c r="G274" s="111" t="s">
        <v>339</v>
      </c>
      <c r="H274" s="110" t="s">
        <v>3215</v>
      </c>
      <c r="I274" s="110" t="s">
        <v>3216</v>
      </c>
      <c r="J274" s="110" t="s">
        <v>4562</v>
      </c>
      <c r="K274" s="111" t="s">
        <v>3217</v>
      </c>
      <c r="L274" s="111" t="s">
        <v>3124</v>
      </c>
      <c r="M274" s="111"/>
      <c r="N274" s="111" t="s">
        <v>1565</v>
      </c>
      <c r="O274" s="111" t="s">
        <v>3218</v>
      </c>
      <c r="P274" s="113">
        <v>14.828312</v>
      </c>
      <c r="Q274" s="113">
        <v>100.432844</v>
      </c>
      <c r="R274" s="114" t="s">
        <v>3219</v>
      </c>
      <c r="S274" s="114" t="s">
        <v>3220</v>
      </c>
      <c r="T274" s="115" t="s">
        <v>3221</v>
      </c>
      <c r="U274" s="115" t="s">
        <v>3222</v>
      </c>
      <c r="V274" s="115"/>
      <c r="W274" s="115" t="s">
        <v>3223</v>
      </c>
      <c r="X274" s="115"/>
      <c r="Y274" s="115"/>
      <c r="Z274" s="181"/>
      <c r="AA274" s="181"/>
      <c r="AB274" s="115"/>
      <c r="AC274" s="115"/>
      <c r="AD274" s="166" t="s">
        <v>1762</v>
      </c>
      <c r="AE274" s="166" t="s">
        <v>1763</v>
      </c>
      <c r="AF274" s="117" t="s">
        <v>690</v>
      </c>
      <c r="AG274" s="132">
        <v>44970</v>
      </c>
      <c r="AH274" s="118" t="s">
        <v>691</v>
      </c>
      <c r="AI274" s="118" t="s">
        <v>692</v>
      </c>
      <c r="AJ274" s="145">
        <v>6</v>
      </c>
      <c r="AK274" s="146">
        <v>8</v>
      </c>
      <c r="AL274" s="146">
        <v>2.8</v>
      </c>
      <c r="AM274" s="146">
        <f>AJ274*AK274</f>
        <v>48</v>
      </c>
      <c r="AN274" s="147">
        <v>1</v>
      </c>
      <c r="AO274" s="147"/>
      <c r="AP274" s="240" t="s">
        <v>816</v>
      </c>
      <c r="AQ274" s="147" t="s">
        <v>752</v>
      </c>
      <c r="AR274" s="147">
        <v>3</v>
      </c>
      <c r="AS274" s="149"/>
      <c r="AT274" s="138">
        <v>44972</v>
      </c>
      <c r="AU274" s="142"/>
      <c r="AV274" s="149" t="s">
        <v>725</v>
      </c>
      <c r="AW274" s="150" t="s">
        <v>1584</v>
      </c>
      <c r="AX274" s="147"/>
      <c r="AY274" s="147"/>
      <c r="AZ274" s="147"/>
      <c r="BA274" s="147"/>
      <c r="BB274" s="147"/>
      <c r="BC274" s="147"/>
      <c r="BD274" s="235" t="s">
        <v>698</v>
      </c>
      <c r="BE274" s="150"/>
      <c r="BF274" s="150"/>
      <c r="BG274" s="327" t="s">
        <v>699</v>
      </c>
      <c r="BH274" s="237" t="s">
        <v>1964</v>
      </c>
      <c r="BI274" s="237" t="s">
        <v>701</v>
      </c>
      <c r="BJ274" s="152"/>
      <c r="BK274" s="152"/>
      <c r="BL274" s="170" t="s">
        <v>3224</v>
      </c>
      <c r="BM274" s="154"/>
      <c r="BN274" s="111" t="s">
        <v>3218</v>
      </c>
      <c r="BO274" s="226" t="s">
        <v>3218</v>
      </c>
      <c r="BP274" s="130"/>
      <c r="BQ274" s="116" t="s">
        <v>704</v>
      </c>
      <c r="BR274" s="116" t="s">
        <v>1143</v>
      </c>
      <c r="BS274" s="132">
        <v>44970</v>
      </c>
      <c r="BT274" s="133">
        <v>100</v>
      </c>
      <c r="BU274" s="132">
        <v>44970</v>
      </c>
      <c r="BV274" s="132"/>
      <c r="BW274" s="132"/>
      <c r="BX274" s="134"/>
      <c r="BY274" s="134"/>
      <c r="BZ274" s="134"/>
      <c r="CA274" s="132"/>
      <c r="CB274" s="135"/>
      <c r="CC274" s="132"/>
      <c r="CD274" s="132"/>
      <c r="CE274" s="136"/>
      <c r="CF274" s="136"/>
      <c r="CG274" s="136"/>
      <c r="CH274" s="135"/>
      <c r="CI274" s="129" t="s">
        <v>701</v>
      </c>
      <c r="CJ274" s="132">
        <v>44986</v>
      </c>
      <c r="CK274" s="132">
        <v>44986</v>
      </c>
      <c r="CL274" s="132"/>
      <c r="CM274" s="132">
        <v>44986</v>
      </c>
      <c r="CN274" s="133">
        <v>100</v>
      </c>
      <c r="CO274" s="132">
        <v>44986</v>
      </c>
      <c r="CP274" s="132"/>
      <c r="CQ274" s="132">
        <v>45022</v>
      </c>
      <c r="CR274" s="132">
        <v>45022</v>
      </c>
      <c r="CS274" s="117"/>
      <c r="CT274" s="132">
        <v>45022</v>
      </c>
      <c r="CU274" s="133">
        <v>100</v>
      </c>
      <c r="CV274" s="132">
        <v>45022</v>
      </c>
      <c r="CW274" s="117"/>
      <c r="CX274" s="147"/>
      <c r="CY274" s="147"/>
      <c r="CZ274" s="117">
        <v>45015</v>
      </c>
      <c r="DA274" s="117">
        <v>45015</v>
      </c>
      <c r="DB274" s="117"/>
      <c r="DC274" s="117">
        <v>45015</v>
      </c>
      <c r="DD274" s="133">
        <v>100</v>
      </c>
      <c r="DE274" s="117">
        <v>45015</v>
      </c>
      <c r="DF274" s="138"/>
      <c r="DG274" s="138">
        <v>45019</v>
      </c>
      <c r="DH274" s="139" t="s">
        <v>4413</v>
      </c>
      <c r="DI274" s="117">
        <v>45040</v>
      </c>
      <c r="DJ274" s="117">
        <v>45040</v>
      </c>
      <c r="DK274" s="117">
        <v>45040</v>
      </c>
      <c r="DL274" s="117">
        <v>45040</v>
      </c>
      <c r="DM274" s="117"/>
      <c r="DN274" s="117"/>
      <c r="DO274" s="117"/>
      <c r="DP274" s="117"/>
      <c r="DQ274" s="140"/>
      <c r="DR274" s="117"/>
      <c r="DS274" s="117"/>
      <c r="DT274" s="117"/>
      <c r="DU274" s="117"/>
      <c r="DV274" s="117"/>
      <c r="DW274" s="117"/>
      <c r="DX274" s="133"/>
      <c r="DY274" s="117"/>
      <c r="DZ274" s="117"/>
      <c r="EA274" s="117">
        <v>45041</v>
      </c>
      <c r="EB274" s="117">
        <v>45041</v>
      </c>
      <c r="EC274" s="117"/>
      <c r="ED274" s="117">
        <v>45041</v>
      </c>
      <c r="EE274" s="116">
        <v>100</v>
      </c>
      <c r="EF274" s="117">
        <v>45041</v>
      </c>
      <c r="EG274" s="117" t="s">
        <v>4485</v>
      </c>
      <c r="EH274" s="117">
        <v>45051</v>
      </c>
      <c r="EI274" s="117">
        <v>45051</v>
      </c>
      <c r="EJ274" s="117"/>
      <c r="EK274" s="117">
        <v>45051</v>
      </c>
      <c r="EL274" s="133">
        <v>100</v>
      </c>
      <c r="EM274" s="117">
        <v>45051</v>
      </c>
      <c r="EN274" s="122" t="s">
        <v>4529</v>
      </c>
      <c r="EO274" s="141"/>
      <c r="EP274" s="141"/>
      <c r="EQ274" s="141"/>
      <c r="ER274" s="141"/>
      <c r="ES274" s="141"/>
      <c r="ET274" s="141"/>
      <c r="EU274" s="141"/>
      <c r="EV274" s="117"/>
      <c r="EW274" s="117"/>
      <c r="EX274" s="117"/>
      <c r="EY274" s="117"/>
      <c r="EZ274" s="117"/>
      <c r="FA274" s="117"/>
      <c r="FB274" s="117"/>
      <c r="FC274" s="117"/>
      <c r="FD274" s="117"/>
      <c r="FE274" s="117"/>
      <c r="FF274" s="117"/>
      <c r="FG274" s="133"/>
      <c r="FH274" s="133"/>
      <c r="FI274" s="117"/>
      <c r="FJ274" s="142"/>
      <c r="FK274" s="142"/>
      <c r="FL274" s="143">
        <v>243350</v>
      </c>
      <c r="FM274" s="143">
        <v>243350</v>
      </c>
      <c r="FN274" s="139" t="s">
        <v>708</v>
      </c>
      <c r="FO274" s="142"/>
      <c r="FP274" s="142"/>
      <c r="FQ274" s="143">
        <v>243350</v>
      </c>
      <c r="FR274" s="143">
        <v>243350</v>
      </c>
      <c r="FS274" s="139" t="s">
        <v>708</v>
      </c>
    </row>
    <row r="275" spans="1:175" ht="20.100000000000001" customHeight="1" x14ac:dyDescent="0.5">
      <c r="A275" s="109">
        <v>274</v>
      </c>
      <c r="B275" s="109" t="s">
        <v>674</v>
      </c>
      <c r="C275" s="109">
        <v>274</v>
      </c>
      <c r="D275" s="110" t="s">
        <v>675</v>
      </c>
      <c r="E275" s="110" t="s">
        <v>676</v>
      </c>
      <c r="F275" s="110" t="s">
        <v>1561</v>
      </c>
      <c r="G275" s="111" t="s">
        <v>44</v>
      </c>
      <c r="H275" s="110" t="s">
        <v>3225</v>
      </c>
      <c r="I275" s="110" t="s">
        <v>3226</v>
      </c>
      <c r="J275" s="110"/>
      <c r="K275" s="111" t="s">
        <v>4563</v>
      </c>
      <c r="L275" s="111" t="s">
        <v>3195</v>
      </c>
      <c r="M275" s="111" t="s">
        <v>3227</v>
      </c>
      <c r="N275" s="111" t="s">
        <v>682</v>
      </c>
      <c r="O275" s="175" t="s">
        <v>3229</v>
      </c>
      <c r="P275" s="113">
        <v>14.599978999999999</v>
      </c>
      <c r="Q275" s="113">
        <v>100.358692</v>
      </c>
      <c r="R275" s="114" t="s">
        <v>3230</v>
      </c>
      <c r="S275" s="114" t="s">
        <v>3231</v>
      </c>
      <c r="T275" s="115" t="s">
        <v>3232</v>
      </c>
      <c r="U275" s="115" t="s">
        <v>3233</v>
      </c>
      <c r="V275" s="115"/>
      <c r="W275" s="115"/>
      <c r="X275" s="115" t="s">
        <v>3228</v>
      </c>
      <c r="Y275" s="115" t="s">
        <v>4564</v>
      </c>
      <c r="Z275" s="181">
        <v>14.599978999999999</v>
      </c>
      <c r="AA275" s="181">
        <v>100.358692</v>
      </c>
      <c r="AB275" s="115" t="s">
        <v>4565</v>
      </c>
      <c r="AC275" s="115" t="s">
        <v>4566</v>
      </c>
      <c r="AD275" s="166" t="s">
        <v>1762</v>
      </c>
      <c r="AE275" s="166" t="s">
        <v>1763</v>
      </c>
      <c r="AF275" s="117" t="s">
        <v>690</v>
      </c>
      <c r="AG275" s="117">
        <v>44967</v>
      </c>
      <c r="AH275" s="116"/>
      <c r="AI275" s="240"/>
      <c r="AJ275" s="145"/>
      <c r="AK275" s="146"/>
      <c r="AL275" s="146"/>
      <c r="AM275" s="146"/>
      <c r="AN275" s="147"/>
      <c r="AO275" s="147"/>
      <c r="AP275" s="240"/>
      <c r="AQ275" s="147"/>
      <c r="AR275" s="147">
        <v>3</v>
      </c>
      <c r="AS275" s="149"/>
      <c r="AT275" s="138">
        <v>44970</v>
      </c>
      <c r="AU275" s="294" t="s">
        <v>3234</v>
      </c>
      <c r="AV275" s="149"/>
      <c r="AW275" s="150"/>
      <c r="AX275" s="147"/>
      <c r="AY275" s="147"/>
      <c r="AZ275" s="147"/>
      <c r="BA275" s="147"/>
      <c r="BB275" s="147"/>
      <c r="BC275" s="147"/>
      <c r="BD275" s="150"/>
      <c r="BE275" s="150"/>
      <c r="BF275" s="150"/>
      <c r="BG275" s="237"/>
      <c r="BH275" s="237" t="s">
        <v>1964</v>
      </c>
      <c r="BI275" s="262" t="s">
        <v>805</v>
      </c>
      <c r="BJ275" s="152"/>
      <c r="BK275" s="152"/>
      <c r="BL275" s="153"/>
      <c r="BM275" s="170" t="s">
        <v>3235</v>
      </c>
      <c r="BN275" s="111" t="s">
        <v>3236</v>
      </c>
      <c r="BO275" s="130" t="s">
        <v>3228</v>
      </c>
      <c r="BP275" s="196" t="s">
        <v>795</v>
      </c>
      <c r="BQ275" s="116" t="s">
        <v>704</v>
      </c>
      <c r="BR275" s="314" t="s">
        <v>705</v>
      </c>
      <c r="BS275" s="132">
        <v>44967</v>
      </c>
      <c r="BT275" s="133">
        <v>100</v>
      </c>
      <c r="BU275" s="199" t="s">
        <v>616</v>
      </c>
      <c r="BV275" s="132"/>
      <c r="BW275" s="132"/>
      <c r="BX275" s="134" t="s">
        <v>616</v>
      </c>
      <c r="BY275" s="134" t="s">
        <v>616</v>
      </c>
      <c r="BZ275" s="243"/>
      <c r="CA275" s="132"/>
      <c r="CB275" s="243" t="s">
        <v>3228</v>
      </c>
      <c r="CC275" s="172"/>
      <c r="CD275" s="172"/>
      <c r="CE275" s="173"/>
      <c r="CF275" s="173"/>
      <c r="CG275" s="173"/>
      <c r="CH275" s="171"/>
      <c r="CI275" s="214" t="s">
        <v>1025</v>
      </c>
      <c r="CJ275" s="117">
        <v>45027</v>
      </c>
      <c r="CK275" s="117">
        <v>45027</v>
      </c>
      <c r="CL275" s="132"/>
      <c r="CM275" s="117">
        <v>45027</v>
      </c>
      <c r="CN275" s="133">
        <v>100</v>
      </c>
      <c r="CO275" s="117">
        <v>45027</v>
      </c>
      <c r="CP275" s="117"/>
      <c r="CQ275" s="137"/>
      <c r="CR275" s="132"/>
      <c r="CS275" s="117"/>
      <c r="CT275" s="132"/>
      <c r="CU275" s="133"/>
      <c r="CV275" s="117"/>
      <c r="CW275" s="117"/>
      <c r="CX275" s="147"/>
      <c r="CY275" s="147"/>
      <c r="CZ275" s="117">
        <v>45027</v>
      </c>
      <c r="DA275" s="117">
        <v>45027</v>
      </c>
      <c r="DB275" s="117"/>
      <c r="DC275" s="117">
        <v>45027</v>
      </c>
      <c r="DD275" s="133">
        <v>100</v>
      </c>
      <c r="DE275" s="117">
        <v>45027</v>
      </c>
      <c r="DF275" s="138"/>
      <c r="DG275" s="138">
        <v>45023</v>
      </c>
      <c r="DH275" s="139" t="s">
        <v>4387</v>
      </c>
      <c r="DI275" s="117">
        <v>45041</v>
      </c>
      <c r="DJ275" s="117">
        <v>45041</v>
      </c>
      <c r="DK275" s="117">
        <v>45041</v>
      </c>
      <c r="DL275" s="117">
        <v>45041</v>
      </c>
      <c r="DM275" s="117"/>
      <c r="DN275" s="117"/>
      <c r="DO275" s="117"/>
      <c r="DP275" s="117"/>
      <c r="DQ275" s="140"/>
      <c r="DR275" s="117"/>
      <c r="DS275" s="117"/>
      <c r="DT275" s="117"/>
      <c r="DU275" s="117"/>
      <c r="DV275" s="117"/>
      <c r="DW275" s="117"/>
      <c r="DX275" s="133"/>
      <c r="DY275" s="117"/>
      <c r="DZ275" s="117"/>
      <c r="EA275" s="117">
        <v>45045</v>
      </c>
      <c r="EB275" s="117">
        <v>45045</v>
      </c>
      <c r="EC275" s="117"/>
      <c r="ED275" s="117">
        <v>45045</v>
      </c>
      <c r="EE275" s="116">
        <v>100</v>
      </c>
      <c r="EF275" s="117">
        <v>45045</v>
      </c>
      <c r="EG275" s="117" t="s">
        <v>4567</v>
      </c>
      <c r="EH275" s="117"/>
      <c r="EI275" s="117"/>
      <c r="EJ275" s="117"/>
      <c r="EK275" s="117"/>
      <c r="EL275" s="133"/>
      <c r="EM275" s="117"/>
      <c r="EN275" s="122"/>
      <c r="EO275" s="141"/>
      <c r="EP275" s="141"/>
      <c r="EQ275" s="141"/>
      <c r="ER275" s="141"/>
      <c r="ES275" s="141"/>
      <c r="ET275" s="141"/>
      <c r="EU275" s="141"/>
      <c r="EV275" s="117"/>
      <c r="EW275" s="117"/>
      <c r="EX275" s="117"/>
      <c r="EY275" s="117"/>
      <c r="EZ275" s="117"/>
      <c r="FA275" s="117"/>
      <c r="FB275" s="117"/>
      <c r="FC275" s="117"/>
      <c r="FD275" s="117"/>
      <c r="FE275" s="117"/>
      <c r="FF275" s="117"/>
      <c r="FG275" s="133"/>
      <c r="FH275" s="133"/>
      <c r="FI275" s="117"/>
      <c r="FJ275" s="142"/>
      <c r="FK275" s="142"/>
      <c r="FL275" s="143"/>
      <c r="FM275" s="143"/>
      <c r="FN275" s="139"/>
      <c r="FO275" s="142"/>
      <c r="FP275" s="142"/>
      <c r="FQ275" s="143"/>
      <c r="FR275" s="143"/>
      <c r="FS275" s="139"/>
    </row>
    <row r="276" spans="1:175" ht="20.100000000000001" customHeight="1" x14ac:dyDescent="0.5">
      <c r="A276" s="109">
        <v>275</v>
      </c>
      <c r="B276" s="109" t="s">
        <v>674</v>
      </c>
      <c r="C276" s="109">
        <v>275</v>
      </c>
      <c r="D276" s="110" t="s">
        <v>675</v>
      </c>
      <c r="E276" s="110" t="s">
        <v>676</v>
      </c>
      <c r="F276" s="110" t="s">
        <v>1561</v>
      </c>
      <c r="G276" s="111" t="s">
        <v>44</v>
      </c>
      <c r="H276" s="110" t="s">
        <v>3237</v>
      </c>
      <c r="I276" s="110" t="s">
        <v>3238</v>
      </c>
      <c r="J276" s="110" t="s">
        <v>3239</v>
      </c>
      <c r="K276" s="111" t="s">
        <v>3240</v>
      </c>
      <c r="L276" s="111" t="s">
        <v>3241</v>
      </c>
      <c r="M276" s="111"/>
      <c r="N276" s="111" t="s">
        <v>682</v>
      </c>
      <c r="O276" s="111" t="s">
        <v>3242</v>
      </c>
      <c r="P276" s="113">
        <v>14.672048999999999</v>
      </c>
      <c r="Q276" s="113">
        <v>100.465514</v>
      </c>
      <c r="R276" s="114" t="s">
        <v>3243</v>
      </c>
      <c r="S276" s="114" t="s">
        <v>3244</v>
      </c>
      <c r="T276" s="115"/>
      <c r="U276" s="115"/>
      <c r="V276" s="115"/>
      <c r="W276" s="115" t="s">
        <v>3245</v>
      </c>
      <c r="X276" s="115"/>
      <c r="Y276" s="115"/>
      <c r="Z276" s="181"/>
      <c r="AA276" s="181"/>
      <c r="AB276" s="115"/>
      <c r="AC276" s="115"/>
      <c r="AD276" s="166" t="s">
        <v>1762</v>
      </c>
      <c r="AE276" s="166" t="s">
        <v>1763</v>
      </c>
      <c r="AF276" s="117" t="s">
        <v>690</v>
      </c>
      <c r="AG276" s="132">
        <v>44971</v>
      </c>
      <c r="AH276" s="118" t="s">
        <v>691</v>
      </c>
      <c r="AI276" s="118" t="s">
        <v>692</v>
      </c>
      <c r="AJ276" s="145">
        <v>6</v>
      </c>
      <c r="AK276" s="146">
        <v>9</v>
      </c>
      <c r="AL276" s="146">
        <v>3.4</v>
      </c>
      <c r="AM276" s="146">
        <f t="shared" ref="AM276:AM281" si="6">AJ276*AK276</f>
        <v>54</v>
      </c>
      <c r="AN276" s="147">
        <v>2</v>
      </c>
      <c r="AO276" s="147">
        <v>2</v>
      </c>
      <c r="AP276" s="240"/>
      <c r="AQ276" s="147" t="s">
        <v>752</v>
      </c>
      <c r="AR276" s="147">
        <v>3</v>
      </c>
      <c r="AS276" s="149"/>
      <c r="AT276" s="138"/>
      <c r="AU276" s="142"/>
      <c r="AV276" s="149" t="s">
        <v>725</v>
      </c>
      <c r="AW276" s="150"/>
      <c r="AX276" s="147"/>
      <c r="AY276" s="147"/>
      <c r="AZ276" s="147"/>
      <c r="BA276" s="147"/>
      <c r="BB276" s="147"/>
      <c r="BC276" s="147"/>
      <c r="BD276" s="235" t="s">
        <v>698</v>
      </c>
      <c r="BE276" s="150"/>
      <c r="BF276" s="150"/>
      <c r="BG276" s="237" t="s">
        <v>699</v>
      </c>
      <c r="BH276" s="237" t="s">
        <v>1964</v>
      </c>
      <c r="BI276" s="237" t="s">
        <v>701</v>
      </c>
      <c r="BJ276" s="152"/>
      <c r="BK276" s="152"/>
      <c r="BL276" s="153"/>
      <c r="BM276" s="154"/>
      <c r="BN276" s="111" t="s">
        <v>3242</v>
      </c>
      <c r="BO276" s="226" t="s">
        <v>3242</v>
      </c>
      <c r="BP276" s="130"/>
      <c r="BQ276" s="116" t="s">
        <v>704</v>
      </c>
      <c r="BR276" s="116" t="s">
        <v>705</v>
      </c>
      <c r="BS276" s="132">
        <v>44971</v>
      </c>
      <c r="BT276" s="133">
        <v>100</v>
      </c>
      <c r="BU276" s="132">
        <v>44971</v>
      </c>
      <c r="BV276" s="132"/>
      <c r="BW276" s="132"/>
      <c r="BX276" s="134"/>
      <c r="BY276" s="134"/>
      <c r="BZ276" s="134"/>
      <c r="CA276" s="132"/>
      <c r="CB276" s="135"/>
      <c r="CC276" s="132"/>
      <c r="CD276" s="132"/>
      <c r="CE276" s="136"/>
      <c r="CF276" s="136"/>
      <c r="CG276" s="136"/>
      <c r="CH276" s="135"/>
      <c r="CI276" s="129" t="s">
        <v>701</v>
      </c>
      <c r="CJ276" s="132">
        <v>44986</v>
      </c>
      <c r="CK276" s="132">
        <v>44986</v>
      </c>
      <c r="CL276" s="132"/>
      <c r="CM276" s="132">
        <v>44986</v>
      </c>
      <c r="CN276" s="133">
        <v>100</v>
      </c>
      <c r="CO276" s="132">
        <v>44986</v>
      </c>
      <c r="CP276" s="132"/>
      <c r="CQ276" s="137" t="s">
        <v>706</v>
      </c>
      <c r="CR276" s="132"/>
      <c r="CS276" s="117"/>
      <c r="CT276" s="132"/>
      <c r="CU276" s="133"/>
      <c r="CV276" s="137" t="s">
        <v>4382</v>
      </c>
      <c r="CW276" s="117"/>
      <c r="CX276" s="147"/>
      <c r="CY276" s="147"/>
      <c r="CZ276" s="117">
        <v>45011</v>
      </c>
      <c r="DA276" s="117">
        <v>45011</v>
      </c>
      <c r="DB276" s="117"/>
      <c r="DC276" s="117">
        <v>45011</v>
      </c>
      <c r="DD276" s="133">
        <v>100</v>
      </c>
      <c r="DE276" s="117">
        <v>45011</v>
      </c>
      <c r="DF276" s="138"/>
      <c r="DG276" s="138">
        <v>45007</v>
      </c>
      <c r="DH276" s="139" t="s">
        <v>4446</v>
      </c>
      <c r="DI276" s="117">
        <v>45021</v>
      </c>
      <c r="DJ276" s="117">
        <v>45021</v>
      </c>
      <c r="DK276" s="117">
        <v>45021</v>
      </c>
      <c r="DL276" s="117">
        <v>45021</v>
      </c>
      <c r="DM276" s="117"/>
      <c r="DN276" s="117"/>
      <c r="DO276" s="117"/>
      <c r="DP276" s="117"/>
      <c r="DQ276" s="140"/>
      <c r="DR276" s="117"/>
      <c r="DS276" s="117"/>
      <c r="DT276" s="117"/>
      <c r="DU276" s="117"/>
      <c r="DV276" s="117"/>
      <c r="DW276" s="117"/>
      <c r="DX276" s="133"/>
      <c r="DY276" s="117"/>
      <c r="DZ276" s="117"/>
      <c r="EA276" s="117">
        <v>45041</v>
      </c>
      <c r="EB276" s="117">
        <v>45041</v>
      </c>
      <c r="EC276" s="117"/>
      <c r="ED276" s="117">
        <v>45041</v>
      </c>
      <c r="EE276" s="116">
        <v>100</v>
      </c>
      <c r="EF276" s="117">
        <v>45041</v>
      </c>
      <c r="EG276" s="117" t="s">
        <v>1044</v>
      </c>
      <c r="EH276" s="117">
        <v>45041</v>
      </c>
      <c r="EI276" s="117">
        <v>45041</v>
      </c>
      <c r="EJ276" s="117"/>
      <c r="EK276" s="117">
        <v>45041</v>
      </c>
      <c r="EL276" s="116">
        <v>100</v>
      </c>
      <c r="EM276" s="117">
        <v>45041</v>
      </c>
      <c r="EN276" s="122" t="s">
        <v>1044</v>
      </c>
      <c r="EO276" s="141"/>
      <c r="EP276" s="141"/>
      <c r="EQ276" s="141"/>
      <c r="ER276" s="141"/>
      <c r="ES276" s="141"/>
      <c r="ET276" s="141"/>
      <c r="EU276" s="141"/>
      <c r="EV276" s="117"/>
      <c r="EW276" s="117"/>
      <c r="EX276" s="117"/>
      <c r="EY276" s="117"/>
      <c r="EZ276" s="117"/>
      <c r="FA276" s="117"/>
      <c r="FB276" s="117"/>
      <c r="FC276" s="117"/>
      <c r="FD276" s="117"/>
      <c r="FE276" s="117"/>
      <c r="FF276" s="117"/>
      <c r="FG276" s="133"/>
      <c r="FH276" s="133"/>
      <c r="FI276" s="117"/>
      <c r="FJ276" s="142"/>
      <c r="FK276" s="142"/>
      <c r="FL276" s="143">
        <v>243350</v>
      </c>
      <c r="FM276" s="143">
        <v>243350</v>
      </c>
      <c r="FN276" s="139" t="s">
        <v>708</v>
      </c>
      <c r="FO276" s="142"/>
      <c r="FP276" s="142"/>
      <c r="FQ276" s="143">
        <v>243350</v>
      </c>
      <c r="FR276" s="143">
        <v>243350</v>
      </c>
      <c r="FS276" s="139" t="s">
        <v>708</v>
      </c>
    </row>
    <row r="277" spans="1:175" ht="20.100000000000001" customHeight="1" x14ac:dyDescent="0.5">
      <c r="A277" s="109">
        <v>276</v>
      </c>
      <c r="B277" s="109" t="s">
        <v>674</v>
      </c>
      <c r="C277" s="109">
        <v>276</v>
      </c>
      <c r="D277" s="110" t="s">
        <v>675</v>
      </c>
      <c r="E277" s="110" t="s">
        <v>676</v>
      </c>
      <c r="F277" s="110" t="s">
        <v>1561</v>
      </c>
      <c r="G277" s="111" t="s">
        <v>44</v>
      </c>
      <c r="H277" s="110" t="s">
        <v>3246</v>
      </c>
      <c r="I277" s="110" t="s">
        <v>3246</v>
      </c>
      <c r="J277" s="110"/>
      <c r="K277" s="111" t="s">
        <v>3247</v>
      </c>
      <c r="L277" s="111"/>
      <c r="M277" s="111"/>
      <c r="N277" s="111" t="s">
        <v>682</v>
      </c>
      <c r="O277" s="111" t="s">
        <v>3249</v>
      </c>
      <c r="P277" s="113">
        <v>14.481763000000001</v>
      </c>
      <c r="Q277" s="113">
        <v>100.44560300000001</v>
      </c>
      <c r="R277" s="114" t="s">
        <v>3250</v>
      </c>
      <c r="S277" s="114" t="s">
        <v>3251</v>
      </c>
      <c r="T277" s="115" t="s">
        <v>3252</v>
      </c>
      <c r="U277" s="115" t="s">
        <v>3253</v>
      </c>
      <c r="V277" s="115"/>
      <c r="W277" s="115" t="s">
        <v>3254</v>
      </c>
      <c r="X277" s="115"/>
      <c r="Y277" s="115"/>
      <c r="Z277" s="181"/>
      <c r="AA277" s="181"/>
      <c r="AB277" s="115"/>
      <c r="AC277" s="115"/>
      <c r="AD277" s="166" t="s">
        <v>1762</v>
      </c>
      <c r="AE277" s="166" t="s">
        <v>1763</v>
      </c>
      <c r="AF277" s="117" t="s">
        <v>690</v>
      </c>
      <c r="AG277" s="132">
        <v>44966</v>
      </c>
      <c r="AH277" s="118" t="s">
        <v>691</v>
      </c>
      <c r="AI277" s="118" t="s">
        <v>692</v>
      </c>
      <c r="AJ277" s="145">
        <v>5.8</v>
      </c>
      <c r="AK277" s="146">
        <v>8.6</v>
      </c>
      <c r="AL277" s="146">
        <v>4</v>
      </c>
      <c r="AM277" s="146">
        <f t="shared" si="6"/>
        <v>49.879999999999995</v>
      </c>
      <c r="AN277" s="147">
        <v>2</v>
      </c>
      <c r="AO277" s="147">
        <v>3</v>
      </c>
      <c r="AP277" s="240" t="s">
        <v>3255</v>
      </c>
      <c r="AQ277" s="147" t="s">
        <v>1368</v>
      </c>
      <c r="AR277" s="147">
        <v>3</v>
      </c>
      <c r="AS277" s="149"/>
      <c r="AT277" s="138">
        <v>44970</v>
      </c>
      <c r="AU277" s="294" t="s">
        <v>2395</v>
      </c>
      <c r="AV277" s="149" t="s">
        <v>696</v>
      </c>
      <c r="AW277" s="150"/>
      <c r="AX277" s="147"/>
      <c r="AY277" s="147"/>
      <c r="AZ277" s="147"/>
      <c r="BA277" s="147" t="s">
        <v>697</v>
      </c>
      <c r="BB277" s="147"/>
      <c r="BC277" s="147"/>
      <c r="BD277" s="235" t="s">
        <v>698</v>
      </c>
      <c r="BE277" s="150"/>
      <c r="BF277" s="150"/>
      <c r="BG277" s="237" t="s">
        <v>699</v>
      </c>
      <c r="BH277" s="237" t="s">
        <v>1964</v>
      </c>
      <c r="BI277" s="237" t="s">
        <v>701</v>
      </c>
      <c r="BJ277" s="152"/>
      <c r="BK277" s="152"/>
      <c r="BL277" s="153"/>
      <c r="BM277" s="154"/>
      <c r="BN277" s="111" t="s">
        <v>3249</v>
      </c>
      <c r="BO277" s="131" t="s">
        <v>3248</v>
      </c>
      <c r="BP277" s="131" t="s">
        <v>703</v>
      </c>
      <c r="BQ277" s="116" t="s">
        <v>704</v>
      </c>
      <c r="BR277" s="116" t="s">
        <v>705</v>
      </c>
      <c r="BS277" s="132">
        <v>44966</v>
      </c>
      <c r="BT277" s="133">
        <v>100</v>
      </c>
      <c r="BU277" s="132">
        <v>44966</v>
      </c>
      <c r="BV277" s="132"/>
      <c r="BW277" s="132"/>
      <c r="BX277" s="134"/>
      <c r="BY277" s="134"/>
      <c r="BZ277" s="134"/>
      <c r="CA277" s="132"/>
      <c r="CB277" s="135"/>
      <c r="CC277" s="132"/>
      <c r="CD277" s="132"/>
      <c r="CE277" s="136"/>
      <c r="CF277" s="136"/>
      <c r="CG277" s="136"/>
      <c r="CH277" s="135"/>
      <c r="CI277" s="129" t="s">
        <v>701</v>
      </c>
      <c r="CJ277" s="132">
        <v>45000</v>
      </c>
      <c r="CK277" s="132">
        <v>45000</v>
      </c>
      <c r="CL277" s="132"/>
      <c r="CM277" s="132">
        <v>45000</v>
      </c>
      <c r="CN277" s="133">
        <v>100</v>
      </c>
      <c r="CO277" s="132">
        <v>45000</v>
      </c>
      <c r="CP277" s="117"/>
      <c r="CQ277" s="137" t="s">
        <v>706</v>
      </c>
      <c r="CR277" s="132"/>
      <c r="CS277" s="117"/>
      <c r="CT277" s="132"/>
      <c r="CU277" s="133"/>
      <c r="CV277" s="137" t="s">
        <v>4382</v>
      </c>
      <c r="CW277" s="117"/>
      <c r="CX277" s="147"/>
      <c r="CY277" s="147"/>
      <c r="CZ277" s="117">
        <v>45007</v>
      </c>
      <c r="DA277" s="117">
        <v>45008</v>
      </c>
      <c r="DB277" s="117"/>
      <c r="DC277" s="117">
        <v>45009</v>
      </c>
      <c r="DD277" s="133">
        <v>100</v>
      </c>
      <c r="DE277" s="117">
        <v>45008</v>
      </c>
      <c r="DF277" s="138"/>
      <c r="DG277" s="138">
        <v>45023</v>
      </c>
      <c r="DH277" s="139" t="s">
        <v>4387</v>
      </c>
      <c r="DI277" s="117">
        <v>45043</v>
      </c>
      <c r="DJ277" s="117">
        <v>45043</v>
      </c>
      <c r="DK277" s="117">
        <v>45043</v>
      </c>
      <c r="DL277" s="117">
        <v>45043</v>
      </c>
      <c r="DM277" s="117"/>
      <c r="DN277" s="117"/>
      <c r="DO277" s="117"/>
      <c r="DP277" s="117"/>
      <c r="DQ277" s="140"/>
      <c r="DR277" s="117"/>
      <c r="DS277" s="117"/>
      <c r="DT277" s="117"/>
      <c r="DU277" s="117"/>
      <c r="DV277" s="117"/>
      <c r="DW277" s="117"/>
      <c r="DX277" s="133"/>
      <c r="DY277" s="117"/>
      <c r="DZ277" s="117"/>
      <c r="EA277" s="117">
        <v>45045</v>
      </c>
      <c r="EB277" s="117">
        <v>45045</v>
      </c>
      <c r="EC277" s="117"/>
      <c r="ED277" s="117">
        <v>45045</v>
      </c>
      <c r="EE277" s="116">
        <v>100</v>
      </c>
      <c r="EF277" s="117">
        <v>45045</v>
      </c>
      <c r="EG277" s="117" t="s">
        <v>4567</v>
      </c>
      <c r="EH277" s="117"/>
      <c r="EI277" s="117"/>
      <c r="EJ277" s="117"/>
      <c r="EK277" s="117"/>
      <c r="EL277" s="133"/>
      <c r="EM277" s="117"/>
      <c r="EN277" s="122"/>
      <c r="EO277" s="141"/>
      <c r="EP277" s="141"/>
      <c r="EQ277" s="141"/>
      <c r="ER277" s="141"/>
      <c r="ES277" s="141"/>
      <c r="ET277" s="141"/>
      <c r="EU277" s="141"/>
      <c r="EV277" s="117"/>
      <c r="EW277" s="117"/>
      <c r="EX277" s="117"/>
      <c r="EY277" s="117"/>
      <c r="EZ277" s="117"/>
      <c r="FA277" s="117"/>
      <c r="FB277" s="117"/>
      <c r="FC277" s="117"/>
      <c r="FD277" s="117"/>
      <c r="FE277" s="117"/>
      <c r="FF277" s="117"/>
      <c r="FG277" s="133"/>
      <c r="FH277" s="133"/>
      <c r="FI277" s="117"/>
      <c r="FJ277" s="142"/>
      <c r="FK277" s="142"/>
      <c r="FL277" s="143">
        <v>243350</v>
      </c>
      <c r="FM277" s="143">
        <v>243350</v>
      </c>
      <c r="FN277" s="139" t="s">
        <v>708</v>
      </c>
      <c r="FO277" s="142"/>
      <c r="FP277" s="142"/>
      <c r="FQ277" s="143">
        <v>243350</v>
      </c>
      <c r="FR277" s="143">
        <v>243350</v>
      </c>
      <c r="FS277" s="139" t="s">
        <v>708</v>
      </c>
    </row>
    <row r="278" spans="1:175" ht="20.100000000000001" customHeight="1" x14ac:dyDescent="0.5">
      <c r="A278" s="109">
        <v>277</v>
      </c>
      <c r="B278" s="109" t="s">
        <v>674</v>
      </c>
      <c r="C278" s="109">
        <v>277</v>
      </c>
      <c r="D278" s="110" t="s">
        <v>675</v>
      </c>
      <c r="E278" s="110" t="s">
        <v>676</v>
      </c>
      <c r="F278" s="110" t="s">
        <v>1561</v>
      </c>
      <c r="G278" s="111" t="s">
        <v>44</v>
      </c>
      <c r="H278" s="110" t="s">
        <v>3246</v>
      </c>
      <c r="I278" s="110" t="s">
        <v>3256</v>
      </c>
      <c r="J278" s="110"/>
      <c r="K278" s="111" t="s">
        <v>3257</v>
      </c>
      <c r="L278" s="111" t="s">
        <v>3258</v>
      </c>
      <c r="M278" s="111" t="s">
        <v>3227</v>
      </c>
      <c r="N278" s="111" t="s">
        <v>682</v>
      </c>
      <c r="O278" s="111" t="s">
        <v>3260</v>
      </c>
      <c r="P278" s="113">
        <v>14.491192</v>
      </c>
      <c r="Q278" s="113">
        <v>100.444455</v>
      </c>
      <c r="R278" s="114" t="s">
        <v>3261</v>
      </c>
      <c r="S278" s="114" t="s">
        <v>3262</v>
      </c>
      <c r="T278" s="115" t="s">
        <v>3263</v>
      </c>
      <c r="U278" s="115" t="s">
        <v>3264</v>
      </c>
      <c r="V278" s="115"/>
      <c r="W278" s="115"/>
      <c r="X278" s="115"/>
      <c r="Y278" s="115"/>
      <c r="Z278" s="181"/>
      <c r="AA278" s="181"/>
      <c r="AB278" s="115"/>
      <c r="AC278" s="115"/>
      <c r="AD278" s="166" t="s">
        <v>1762</v>
      </c>
      <c r="AE278" s="166" t="s">
        <v>1763</v>
      </c>
      <c r="AF278" s="117" t="s">
        <v>690</v>
      </c>
      <c r="AG278" s="117">
        <v>44967</v>
      </c>
      <c r="AH278" s="118" t="s">
        <v>691</v>
      </c>
      <c r="AI278" s="118" t="s">
        <v>692</v>
      </c>
      <c r="AJ278" s="145">
        <v>3.5</v>
      </c>
      <c r="AK278" s="146">
        <v>10.5</v>
      </c>
      <c r="AL278" s="146">
        <v>3.5</v>
      </c>
      <c r="AM278" s="146">
        <f t="shared" si="6"/>
        <v>36.75</v>
      </c>
      <c r="AN278" s="147">
        <v>1</v>
      </c>
      <c r="AO278" s="147">
        <v>1</v>
      </c>
      <c r="AP278" s="240" t="s">
        <v>3265</v>
      </c>
      <c r="AQ278" s="147" t="s">
        <v>752</v>
      </c>
      <c r="AR278" s="147">
        <v>3</v>
      </c>
      <c r="AS278" s="149"/>
      <c r="AT278" s="138">
        <v>44970</v>
      </c>
      <c r="AU278" s="294" t="s">
        <v>2395</v>
      </c>
      <c r="AV278" s="149" t="s">
        <v>696</v>
      </c>
      <c r="AW278" s="150"/>
      <c r="AX278" s="147"/>
      <c r="AY278" s="147"/>
      <c r="AZ278" s="147"/>
      <c r="BA278" s="147" t="s">
        <v>697</v>
      </c>
      <c r="BB278" s="147"/>
      <c r="BC278" s="147"/>
      <c r="BD278" s="150"/>
      <c r="BE278" s="150"/>
      <c r="BF278" s="150"/>
      <c r="BG278" s="163" t="s">
        <v>614</v>
      </c>
      <c r="BH278" s="262" t="s">
        <v>1964</v>
      </c>
      <c r="BI278" s="237" t="s">
        <v>701</v>
      </c>
      <c r="BJ278" s="152"/>
      <c r="BK278" s="152"/>
      <c r="BL278" s="170" t="s">
        <v>1825</v>
      </c>
      <c r="BM278" s="154"/>
      <c r="BN278" s="111" t="s">
        <v>3266</v>
      </c>
      <c r="BO278" s="131" t="s">
        <v>3259</v>
      </c>
      <c r="BP278" s="131" t="s">
        <v>703</v>
      </c>
      <c r="BQ278" s="116" t="s">
        <v>704</v>
      </c>
      <c r="BR278" s="314" t="s">
        <v>705</v>
      </c>
      <c r="BS278" s="132">
        <v>44967</v>
      </c>
      <c r="BT278" s="133">
        <v>100</v>
      </c>
      <c r="BU278" s="132">
        <v>44967</v>
      </c>
      <c r="BV278" s="132" t="s">
        <v>614</v>
      </c>
      <c r="BW278" s="132" t="s">
        <v>1155</v>
      </c>
      <c r="BX278" s="134"/>
      <c r="BY278" s="134"/>
      <c r="BZ278" s="134"/>
      <c r="CA278" s="132"/>
      <c r="CB278" s="171"/>
      <c r="CC278" s="172"/>
      <c r="CD278" s="172"/>
      <c r="CE278" s="173"/>
      <c r="CF278" s="173"/>
      <c r="CG278" s="173"/>
      <c r="CH278" s="365" t="s">
        <v>3267</v>
      </c>
      <c r="CI278" s="129" t="s">
        <v>701</v>
      </c>
      <c r="CJ278" s="132">
        <v>45026</v>
      </c>
      <c r="CK278" s="132">
        <v>45026</v>
      </c>
      <c r="CL278" s="132"/>
      <c r="CM278" s="132">
        <v>45026</v>
      </c>
      <c r="CN278" s="133">
        <v>100</v>
      </c>
      <c r="CO278" s="132">
        <v>45026</v>
      </c>
      <c r="CP278" s="117"/>
      <c r="CQ278" s="137" t="s">
        <v>706</v>
      </c>
      <c r="CR278" s="132"/>
      <c r="CS278" s="117"/>
      <c r="CT278" s="132"/>
      <c r="CU278" s="133"/>
      <c r="CV278" s="137" t="s">
        <v>4382</v>
      </c>
      <c r="CW278" s="117"/>
      <c r="CX278" s="147"/>
      <c r="CY278" s="147"/>
      <c r="CZ278" s="117">
        <v>45026</v>
      </c>
      <c r="DA278" s="117">
        <v>45026</v>
      </c>
      <c r="DB278" s="117"/>
      <c r="DC278" s="117">
        <v>45026</v>
      </c>
      <c r="DD278" s="133">
        <v>100</v>
      </c>
      <c r="DE278" s="117">
        <v>45026</v>
      </c>
      <c r="DF278" s="138"/>
      <c r="DG278" s="138">
        <v>45023</v>
      </c>
      <c r="DH278" s="139" t="s">
        <v>4387</v>
      </c>
      <c r="DI278" s="117">
        <v>45043</v>
      </c>
      <c r="DJ278" s="117">
        <v>45043</v>
      </c>
      <c r="DK278" s="117">
        <v>45043</v>
      </c>
      <c r="DL278" s="117">
        <v>45043</v>
      </c>
      <c r="DM278" s="117"/>
      <c r="DN278" s="117"/>
      <c r="DO278" s="117"/>
      <c r="DP278" s="117"/>
      <c r="DQ278" s="140"/>
      <c r="DR278" s="117"/>
      <c r="DS278" s="117"/>
      <c r="DT278" s="117"/>
      <c r="DU278" s="117"/>
      <c r="DV278" s="117"/>
      <c r="DW278" s="117"/>
      <c r="DX278" s="133"/>
      <c r="DY278" s="117"/>
      <c r="DZ278" s="117"/>
      <c r="EA278" s="117">
        <v>45045</v>
      </c>
      <c r="EB278" s="117">
        <v>45045</v>
      </c>
      <c r="EC278" s="117"/>
      <c r="ED278" s="117">
        <v>45045</v>
      </c>
      <c r="EE278" s="116">
        <v>100</v>
      </c>
      <c r="EF278" s="117">
        <v>45045</v>
      </c>
      <c r="EG278" s="117" t="s">
        <v>4567</v>
      </c>
      <c r="EH278" s="117"/>
      <c r="EI278" s="117"/>
      <c r="EJ278" s="117"/>
      <c r="EK278" s="117"/>
      <c r="EL278" s="133"/>
      <c r="EM278" s="117"/>
      <c r="EN278" s="122"/>
      <c r="EO278" s="141"/>
      <c r="EP278" s="141"/>
      <c r="EQ278" s="141"/>
      <c r="ER278" s="141"/>
      <c r="ES278" s="141"/>
      <c r="ET278" s="141"/>
      <c r="EU278" s="141"/>
      <c r="EV278" s="117"/>
      <c r="EW278" s="117"/>
      <c r="EX278" s="117"/>
      <c r="EY278" s="117"/>
      <c r="EZ278" s="117"/>
      <c r="FA278" s="117"/>
      <c r="FB278" s="117"/>
      <c r="FC278" s="117"/>
      <c r="FD278" s="117"/>
      <c r="FE278" s="117"/>
      <c r="FF278" s="117"/>
      <c r="FG278" s="133"/>
      <c r="FH278" s="133"/>
      <c r="FI278" s="117"/>
      <c r="FJ278" s="142"/>
      <c r="FK278" s="142"/>
      <c r="FL278" s="143"/>
      <c r="FM278" s="143"/>
      <c r="FN278" s="139"/>
      <c r="FO278" s="142"/>
      <c r="FP278" s="142"/>
      <c r="FQ278" s="143"/>
      <c r="FR278" s="143"/>
      <c r="FS278" s="139"/>
    </row>
    <row r="279" spans="1:175" ht="20.100000000000001" customHeight="1" x14ac:dyDescent="0.5">
      <c r="A279" s="109">
        <v>278</v>
      </c>
      <c r="B279" s="109" t="s">
        <v>674</v>
      </c>
      <c r="C279" s="109">
        <v>278</v>
      </c>
      <c r="D279" s="110" t="s">
        <v>675</v>
      </c>
      <c r="E279" s="110" t="s">
        <v>676</v>
      </c>
      <c r="F279" s="110" t="s">
        <v>1561</v>
      </c>
      <c r="G279" s="111" t="s">
        <v>44</v>
      </c>
      <c r="H279" s="110" t="s">
        <v>3268</v>
      </c>
      <c r="I279" s="110" t="s">
        <v>3268</v>
      </c>
      <c r="J279" s="110" t="s">
        <v>3269</v>
      </c>
      <c r="K279" s="111" t="s">
        <v>3270</v>
      </c>
      <c r="L279" s="111" t="s">
        <v>3195</v>
      </c>
      <c r="M279" s="111"/>
      <c r="N279" s="111" t="s">
        <v>682</v>
      </c>
      <c r="O279" s="111" t="s">
        <v>3271</v>
      </c>
      <c r="P279" s="113">
        <v>14.599838</v>
      </c>
      <c r="Q279" s="113">
        <v>100.26293699999999</v>
      </c>
      <c r="R279" s="114" t="s">
        <v>3272</v>
      </c>
      <c r="S279" s="114" t="s">
        <v>3273</v>
      </c>
      <c r="T279" s="210" t="s">
        <v>3274</v>
      </c>
      <c r="U279" s="210" t="s">
        <v>3275</v>
      </c>
      <c r="V279" s="210"/>
      <c r="W279" s="210" t="s">
        <v>3276</v>
      </c>
      <c r="X279" s="210"/>
      <c r="Y279" s="115"/>
      <c r="Z279" s="181"/>
      <c r="AA279" s="181"/>
      <c r="AB279" s="210"/>
      <c r="AC279" s="210"/>
      <c r="AD279" s="166" t="s">
        <v>1762</v>
      </c>
      <c r="AE279" s="166" t="s">
        <v>1763</v>
      </c>
      <c r="AF279" s="117" t="s">
        <v>690</v>
      </c>
      <c r="AG279" s="117">
        <v>44967</v>
      </c>
      <c r="AH279" s="118" t="s">
        <v>691</v>
      </c>
      <c r="AI279" s="118" t="s">
        <v>692</v>
      </c>
      <c r="AJ279" s="145">
        <v>7.5</v>
      </c>
      <c r="AK279" s="146">
        <v>10</v>
      </c>
      <c r="AL279" s="146">
        <v>3.5</v>
      </c>
      <c r="AM279" s="146">
        <f t="shared" si="6"/>
        <v>75</v>
      </c>
      <c r="AN279" s="147">
        <v>2</v>
      </c>
      <c r="AO279" s="147">
        <v>2</v>
      </c>
      <c r="AP279" s="240" t="s">
        <v>3277</v>
      </c>
      <c r="AQ279" s="147" t="s">
        <v>1368</v>
      </c>
      <c r="AR279" s="147">
        <v>3</v>
      </c>
      <c r="AS279" s="149"/>
      <c r="AT279" s="138">
        <v>44970</v>
      </c>
      <c r="AU279" s="294" t="s">
        <v>2395</v>
      </c>
      <c r="AV279" s="149" t="s">
        <v>696</v>
      </c>
      <c r="AW279" s="150"/>
      <c r="AX279" s="147"/>
      <c r="AY279" s="147"/>
      <c r="AZ279" s="147"/>
      <c r="BA279" s="147" t="s">
        <v>697</v>
      </c>
      <c r="BB279" s="147"/>
      <c r="BC279" s="147"/>
      <c r="BD279" s="235" t="s">
        <v>698</v>
      </c>
      <c r="BE279" s="150"/>
      <c r="BF279" s="150"/>
      <c r="BG279" s="237" t="s">
        <v>699</v>
      </c>
      <c r="BH279" s="237" t="s">
        <v>1964</v>
      </c>
      <c r="BI279" s="237" t="s">
        <v>701</v>
      </c>
      <c r="BJ279" s="152"/>
      <c r="BK279" s="152"/>
      <c r="BL279" s="153"/>
      <c r="BM279" s="154"/>
      <c r="BN279" s="111" t="s">
        <v>3271</v>
      </c>
      <c r="BO279" s="226" t="s">
        <v>3271</v>
      </c>
      <c r="BP279" s="130"/>
      <c r="BQ279" s="116" t="s">
        <v>704</v>
      </c>
      <c r="BR279" s="116" t="s">
        <v>705</v>
      </c>
      <c r="BS279" s="132">
        <v>44967</v>
      </c>
      <c r="BT279" s="133">
        <v>100</v>
      </c>
      <c r="BU279" s="132">
        <v>44967</v>
      </c>
      <c r="BV279" s="132"/>
      <c r="BW279" s="132"/>
      <c r="BX279" s="134"/>
      <c r="BY279" s="134"/>
      <c r="BZ279" s="134"/>
      <c r="CA279" s="132"/>
      <c r="CB279" s="135"/>
      <c r="CC279" s="132"/>
      <c r="CD279" s="132"/>
      <c r="CE279" s="136"/>
      <c r="CF279" s="136"/>
      <c r="CG279" s="136"/>
      <c r="CH279" s="135"/>
      <c r="CI279" s="129" t="s">
        <v>701</v>
      </c>
      <c r="CJ279" s="117">
        <v>45009</v>
      </c>
      <c r="CK279" s="117">
        <v>45009</v>
      </c>
      <c r="CL279" s="117"/>
      <c r="CM279" s="117">
        <v>45009</v>
      </c>
      <c r="CN279" s="133">
        <v>100</v>
      </c>
      <c r="CO279" s="117">
        <v>45009</v>
      </c>
      <c r="CP279" s="132"/>
      <c r="CQ279" s="137" t="s">
        <v>706</v>
      </c>
      <c r="CR279" s="132"/>
      <c r="CS279" s="117"/>
      <c r="CT279" s="132"/>
      <c r="CU279" s="133"/>
      <c r="CV279" s="137" t="s">
        <v>4382</v>
      </c>
      <c r="CW279" s="117"/>
      <c r="CX279" s="147"/>
      <c r="CY279" s="147"/>
      <c r="CZ279" s="117">
        <v>45009</v>
      </c>
      <c r="DA279" s="117">
        <v>45009</v>
      </c>
      <c r="DB279" s="117"/>
      <c r="DC279" s="117">
        <v>45009</v>
      </c>
      <c r="DD279" s="133">
        <v>100</v>
      </c>
      <c r="DE279" s="117">
        <v>45009</v>
      </c>
      <c r="DF279" s="138"/>
      <c r="DG279" s="138">
        <v>45019</v>
      </c>
      <c r="DH279" s="139" t="s">
        <v>4413</v>
      </c>
      <c r="DI279" s="117">
        <v>45034</v>
      </c>
      <c r="DJ279" s="117">
        <v>45034</v>
      </c>
      <c r="DK279" s="117">
        <v>45034</v>
      </c>
      <c r="DL279" s="117">
        <v>45034</v>
      </c>
      <c r="DM279" s="117"/>
      <c r="DN279" s="117"/>
      <c r="DO279" s="117"/>
      <c r="DP279" s="117"/>
      <c r="DQ279" s="140"/>
      <c r="DR279" s="117"/>
      <c r="DS279" s="117"/>
      <c r="DT279" s="117"/>
      <c r="DU279" s="117"/>
      <c r="DV279" s="117"/>
      <c r="DW279" s="117"/>
      <c r="DX279" s="133"/>
      <c r="DY279" s="117"/>
      <c r="DZ279" s="117"/>
      <c r="EA279" s="117">
        <v>45041</v>
      </c>
      <c r="EB279" s="117">
        <v>45041</v>
      </c>
      <c r="EC279" s="117"/>
      <c r="ED279" s="117">
        <v>45041</v>
      </c>
      <c r="EE279" s="116">
        <v>100</v>
      </c>
      <c r="EF279" s="117">
        <v>45041</v>
      </c>
      <c r="EG279" s="117" t="s">
        <v>1044</v>
      </c>
      <c r="EH279" s="117">
        <v>45041</v>
      </c>
      <c r="EI279" s="117">
        <v>45041</v>
      </c>
      <c r="EJ279" s="117"/>
      <c r="EK279" s="117">
        <v>45041</v>
      </c>
      <c r="EL279" s="116">
        <v>100</v>
      </c>
      <c r="EM279" s="117">
        <v>45041</v>
      </c>
      <c r="EN279" s="122" t="s">
        <v>1044</v>
      </c>
      <c r="EO279" s="141"/>
      <c r="EP279" s="141"/>
      <c r="EQ279" s="141"/>
      <c r="ER279" s="141"/>
      <c r="ES279" s="141"/>
      <c r="ET279" s="141"/>
      <c r="EU279" s="141"/>
      <c r="EV279" s="117"/>
      <c r="EW279" s="117"/>
      <c r="EX279" s="117"/>
      <c r="EY279" s="117"/>
      <c r="EZ279" s="117"/>
      <c r="FA279" s="117"/>
      <c r="FB279" s="117"/>
      <c r="FC279" s="117"/>
      <c r="FD279" s="117"/>
      <c r="FE279" s="117"/>
      <c r="FF279" s="117"/>
      <c r="FG279" s="133"/>
      <c r="FH279" s="133"/>
      <c r="FI279" s="117"/>
      <c r="FJ279" s="142"/>
      <c r="FK279" s="142"/>
      <c r="FL279" s="143"/>
      <c r="FM279" s="143"/>
      <c r="FN279" s="139"/>
      <c r="FO279" s="142"/>
      <c r="FP279" s="142"/>
      <c r="FQ279" s="143"/>
      <c r="FR279" s="143"/>
      <c r="FS279" s="139"/>
    </row>
    <row r="280" spans="1:175" ht="20.100000000000001" customHeight="1" x14ac:dyDescent="0.5">
      <c r="A280" s="109">
        <v>279</v>
      </c>
      <c r="B280" s="109" t="s">
        <v>674</v>
      </c>
      <c r="C280" s="109">
        <v>279</v>
      </c>
      <c r="D280" s="110" t="s">
        <v>675</v>
      </c>
      <c r="E280" s="110" t="s">
        <v>676</v>
      </c>
      <c r="F280" s="110" t="s">
        <v>1561</v>
      </c>
      <c r="G280" s="111" t="s">
        <v>399</v>
      </c>
      <c r="H280" s="110" t="s">
        <v>2015</v>
      </c>
      <c r="I280" s="110" t="s">
        <v>3278</v>
      </c>
      <c r="J280" s="110" t="s">
        <v>3279</v>
      </c>
      <c r="K280" s="111" t="s">
        <v>3280</v>
      </c>
      <c r="L280" s="111" t="s">
        <v>3281</v>
      </c>
      <c r="M280" s="111"/>
      <c r="N280" s="111" t="s">
        <v>1565</v>
      </c>
      <c r="O280" s="111" t="s">
        <v>3283</v>
      </c>
      <c r="P280" s="113">
        <v>15.178418000000001</v>
      </c>
      <c r="Q280" s="113">
        <v>99.69717</v>
      </c>
      <c r="R280" s="114" t="s">
        <v>3284</v>
      </c>
      <c r="S280" s="114" t="s">
        <v>3285</v>
      </c>
      <c r="T280" s="115" t="s">
        <v>3286</v>
      </c>
      <c r="U280" s="115" t="s">
        <v>3287</v>
      </c>
      <c r="V280" s="115"/>
      <c r="W280" s="115" t="s">
        <v>3288</v>
      </c>
      <c r="X280" s="115"/>
      <c r="Y280" s="115"/>
      <c r="Z280" s="181"/>
      <c r="AA280" s="181"/>
      <c r="AB280" s="115"/>
      <c r="AC280" s="115"/>
      <c r="AD280" s="166" t="s">
        <v>1313</v>
      </c>
      <c r="AE280" s="166" t="s">
        <v>1314</v>
      </c>
      <c r="AF280" s="117" t="s">
        <v>690</v>
      </c>
      <c r="AG280" s="117">
        <v>44967</v>
      </c>
      <c r="AH280" s="118" t="s">
        <v>691</v>
      </c>
      <c r="AI280" s="118" t="s">
        <v>692</v>
      </c>
      <c r="AJ280" s="145">
        <v>8</v>
      </c>
      <c r="AK280" s="146">
        <v>12</v>
      </c>
      <c r="AL280" s="146">
        <v>3</v>
      </c>
      <c r="AM280" s="146">
        <f t="shared" si="6"/>
        <v>96</v>
      </c>
      <c r="AN280" s="147">
        <v>1</v>
      </c>
      <c r="AO280" s="147">
        <v>1</v>
      </c>
      <c r="AP280" s="240" t="s">
        <v>1142</v>
      </c>
      <c r="AQ280" s="147">
        <v>5</v>
      </c>
      <c r="AR280" s="147">
        <v>3</v>
      </c>
      <c r="AS280" s="149"/>
      <c r="AT280" s="138">
        <v>44970</v>
      </c>
      <c r="AU280" s="294" t="s">
        <v>2395</v>
      </c>
      <c r="AV280" s="149" t="s">
        <v>3289</v>
      </c>
      <c r="AW280" s="150"/>
      <c r="AX280" s="147" t="s">
        <v>1057</v>
      </c>
      <c r="AY280" s="147"/>
      <c r="AZ280" s="147"/>
      <c r="BA280" s="147" t="s">
        <v>697</v>
      </c>
      <c r="BB280" s="147" t="s">
        <v>697</v>
      </c>
      <c r="BC280" s="147" t="s">
        <v>697</v>
      </c>
      <c r="BD280" s="235" t="s">
        <v>698</v>
      </c>
      <c r="BE280" s="150"/>
      <c r="BF280" s="150"/>
      <c r="BG280" s="237" t="s">
        <v>699</v>
      </c>
      <c r="BH280" s="237" t="s">
        <v>1964</v>
      </c>
      <c r="BI280" s="237" t="s">
        <v>701</v>
      </c>
      <c r="BJ280" s="152"/>
      <c r="BK280" s="152"/>
      <c r="BL280" s="153"/>
      <c r="BM280" s="154"/>
      <c r="BN280" s="111" t="s">
        <v>3283</v>
      </c>
      <c r="BO280" s="131" t="s">
        <v>3282</v>
      </c>
      <c r="BP280" s="131" t="s">
        <v>703</v>
      </c>
      <c r="BQ280" s="116" t="s">
        <v>704</v>
      </c>
      <c r="BR280" s="116" t="s">
        <v>705</v>
      </c>
      <c r="BS280" s="132">
        <v>44967</v>
      </c>
      <c r="BT280" s="133">
        <v>100</v>
      </c>
      <c r="BU280" s="132">
        <v>44967</v>
      </c>
      <c r="BV280" s="132"/>
      <c r="BW280" s="132"/>
      <c r="BX280" s="134"/>
      <c r="BY280" s="134"/>
      <c r="BZ280" s="134"/>
      <c r="CA280" s="132"/>
      <c r="CB280" s="135"/>
      <c r="CC280" s="132"/>
      <c r="CD280" s="132"/>
      <c r="CE280" s="136"/>
      <c r="CF280" s="136"/>
      <c r="CG280" s="136"/>
      <c r="CH280" s="135"/>
      <c r="CI280" s="129" t="s">
        <v>701</v>
      </c>
      <c r="CJ280" s="132">
        <v>44993</v>
      </c>
      <c r="CK280" s="132">
        <v>44993</v>
      </c>
      <c r="CL280" s="132"/>
      <c r="CM280" s="132">
        <v>44993</v>
      </c>
      <c r="CN280" s="133">
        <v>100</v>
      </c>
      <c r="CO280" s="132">
        <v>44993</v>
      </c>
      <c r="CP280" s="132" t="s">
        <v>1610</v>
      </c>
      <c r="CQ280" s="132">
        <v>45039</v>
      </c>
      <c r="CR280" s="132">
        <v>45039</v>
      </c>
      <c r="CS280" s="117"/>
      <c r="CT280" s="132">
        <v>45039</v>
      </c>
      <c r="CU280" s="133">
        <v>100</v>
      </c>
      <c r="CV280" s="132">
        <v>45039</v>
      </c>
      <c r="CW280" s="117" t="s">
        <v>3290</v>
      </c>
      <c r="CX280" s="147" t="s">
        <v>1057</v>
      </c>
      <c r="CY280" s="147"/>
      <c r="CZ280" s="117">
        <v>45039</v>
      </c>
      <c r="DA280" s="117">
        <v>45039</v>
      </c>
      <c r="DB280" s="117"/>
      <c r="DC280" s="117">
        <v>45040</v>
      </c>
      <c r="DD280" s="133">
        <v>100</v>
      </c>
      <c r="DE280" s="117">
        <v>45040</v>
      </c>
      <c r="DF280" s="138" t="s">
        <v>3291</v>
      </c>
      <c r="DG280" s="138">
        <v>45023</v>
      </c>
      <c r="DH280" s="139" t="s">
        <v>4387</v>
      </c>
      <c r="DI280" s="117">
        <v>45044</v>
      </c>
      <c r="DJ280" s="117">
        <v>45044</v>
      </c>
      <c r="DK280" s="117">
        <v>45044</v>
      </c>
      <c r="DL280" s="117">
        <v>45044</v>
      </c>
      <c r="DM280" s="117"/>
      <c r="DN280" s="117"/>
      <c r="DO280" s="117"/>
      <c r="DP280" s="117"/>
      <c r="DQ280" s="140"/>
      <c r="DR280" s="117"/>
      <c r="DS280" s="117"/>
      <c r="DT280" s="117"/>
      <c r="DU280" s="117"/>
      <c r="DV280" s="117"/>
      <c r="DW280" s="117"/>
      <c r="DX280" s="133"/>
      <c r="DY280" s="117"/>
      <c r="DZ280" s="117"/>
      <c r="EA280" s="117">
        <v>45045</v>
      </c>
      <c r="EB280" s="117">
        <v>45045</v>
      </c>
      <c r="EC280" s="117"/>
      <c r="ED280" s="117">
        <v>45045</v>
      </c>
      <c r="EE280" s="116">
        <v>100</v>
      </c>
      <c r="EF280" s="117">
        <v>45045</v>
      </c>
      <c r="EG280" s="117" t="s">
        <v>4567</v>
      </c>
      <c r="EH280" s="117">
        <v>45050</v>
      </c>
      <c r="EI280" s="117">
        <v>45050</v>
      </c>
      <c r="EJ280" s="117">
        <v>45050</v>
      </c>
      <c r="EK280" s="117">
        <v>45051</v>
      </c>
      <c r="EL280" s="116">
        <v>60</v>
      </c>
      <c r="EM280" s="117"/>
      <c r="EN280" s="122" t="s">
        <v>4568</v>
      </c>
      <c r="EO280" s="141"/>
      <c r="EP280" s="141"/>
      <c r="EQ280" s="141"/>
      <c r="ER280" s="141"/>
      <c r="ES280" s="141"/>
      <c r="ET280" s="141"/>
      <c r="EU280" s="141"/>
      <c r="EV280" s="117"/>
      <c r="EW280" s="117"/>
      <c r="EX280" s="117"/>
      <c r="EY280" s="117"/>
      <c r="EZ280" s="117"/>
      <c r="FA280" s="117"/>
      <c r="FB280" s="117"/>
      <c r="FC280" s="117"/>
      <c r="FD280" s="117"/>
      <c r="FE280" s="117"/>
      <c r="FF280" s="117"/>
      <c r="FG280" s="133"/>
      <c r="FH280" s="133"/>
      <c r="FI280" s="117"/>
      <c r="FJ280" s="142"/>
      <c r="FK280" s="142"/>
      <c r="FL280" s="143">
        <v>243347</v>
      </c>
      <c r="FM280" s="143">
        <v>243347</v>
      </c>
      <c r="FN280" s="139" t="s">
        <v>708</v>
      </c>
      <c r="FO280" s="142"/>
      <c r="FP280" s="142"/>
      <c r="FQ280" s="143">
        <v>243347</v>
      </c>
      <c r="FR280" s="143">
        <v>243347</v>
      </c>
      <c r="FS280" s="139" t="s">
        <v>708</v>
      </c>
    </row>
    <row r="281" spans="1:175" ht="20.100000000000001" customHeight="1" x14ac:dyDescent="0.5">
      <c r="A281" s="109">
        <v>280</v>
      </c>
      <c r="B281" s="109" t="s">
        <v>674</v>
      </c>
      <c r="C281" s="109">
        <v>280</v>
      </c>
      <c r="D281" s="110" t="s">
        <v>675</v>
      </c>
      <c r="E281" s="110" t="s">
        <v>676</v>
      </c>
      <c r="F281" s="110" t="s">
        <v>1561</v>
      </c>
      <c r="G281" s="111" t="s">
        <v>399</v>
      </c>
      <c r="H281" s="110" t="s">
        <v>2015</v>
      </c>
      <c r="I281" s="110" t="s">
        <v>3292</v>
      </c>
      <c r="J281" s="110" t="s">
        <v>3293</v>
      </c>
      <c r="K281" s="111" t="s">
        <v>3294</v>
      </c>
      <c r="L281" s="111" t="s">
        <v>3281</v>
      </c>
      <c r="M281" s="111"/>
      <c r="N281" s="111" t="s">
        <v>1565</v>
      </c>
      <c r="O281" s="111" t="s">
        <v>3295</v>
      </c>
      <c r="P281" s="113">
        <v>15.253531000000001</v>
      </c>
      <c r="Q281" s="113">
        <v>99.471620999999999</v>
      </c>
      <c r="R281" s="114" t="s">
        <v>3296</v>
      </c>
      <c r="S281" s="114" t="s">
        <v>3297</v>
      </c>
      <c r="T281" s="115" t="s">
        <v>3298</v>
      </c>
      <c r="U281" s="115" t="s">
        <v>3299</v>
      </c>
      <c r="V281" s="115"/>
      <c r="W281" s="239" t="s">
        <v>3300</v>
      </c>
      <c r="X281" s="239"/>
      <c r="Y281" s="115"/>
      <c r="Z281" s="181"/>
      <c r="AA281" s="181"/>
      <c r="AB281" s="239"/>
      <c r="AC281" s="239"/>
      <c r="AD281" s="166" t="s">
        <v>1313</v>
      </c>
      <c r="AE281" s="166" t="s">
        <v>1314</v>
      </c>
      <c r="AF281" s="117" t="s">
        <v>690</v>
      </c>
      <c r="AG281" s="132">
        <v>44966</v>
      </c>
      <c r="AH281" s="118" t="s">
        <v>691</v>
      </c>
      <c r="AI281" s="118" t="s">
        <v>692</v>
      </c>
      <c r="AJ281" s="145">
        <v>12</v>
      </c>
      <c r="AK281" s="146">
        <v>12</v>
      </c>
      <c r="AL281" s="146">
        <v>3</v>
      </c>
      <c r="AM281" s="146">
        <f t="shared" si="6"/>
        <v>144</v>
      </c>
      <c r="AN281" s="147">
        <v>1</v>
      </c>
      <c r="AO281" s="147">
        <v>1</v>
      </c>
      <c r="AP281" s="116" t="s">
        <v>1142</v>
      </c>
      <c r="AQ281" s="147" t="s">
        <v>1368</v>
      </c>
      <c r="AR281" s="147">
        <v>3</v>
      </c>
      <c r="AS281" s="149"/>
      <c r="AT281" s="138">
        <v>44967</v>
      </c>
      <c r="AU281" s="366" t="s">
        <v>3301</v>
      </c>
      <c r="AV281" s="149" t="s">
        <v>696</v>
      </c>
      <c r="AW281" s="235"/>
      <c r="AX281" s="236"/>
      <c r="AY281" s="236"/>
      <c r="AZ281" s="236"/>
      <c r="BA281" s="147"/>
      <c r="BB281" s="147" t="s">
        <v>697</v>
      </c>
      <c r="BC281" s="147" t="s">
        <v>697</v>
      </c>
      <c r="BD281" s="150"/>
      <c r="BE281" s="150" t="s">
        <v>3302</v>
      </c>
      <c r="BF281" s="158">
        <v>1</v>
      </c>
      <c r="BG281" s="237" t="s">
        <v>699</v>
      </c>
      <c r="BH281" s="237" t="s">
        <v>1964</v>
      </c>
      <c r="BI281" s="237" t="s">
        <v>701</v>
      </c>
      <c r="BJ281" s="152"/>
      <c r="BK281" s="152"/>
      <c r="BL281" s="153"/>
      <c r="BM281" s="154"/>
      <c r="BN281" s="111" t="s">
        <v>3295</v>
      </c>
      <c r="BO281" s="226" t="s">
        <v>3295</v>
      </c>
      <c r="BP281" s="130"/>
      <c r="BQ281" s="116" t="s">
        <v>704</v>
      </c>
      <c r="BR281" s="116" t="s">
        <v>705</v>
      </c>
      <c r="BS281" s="132">
        <v>44966</v>
      </c>
      <c r="BT281" s="133">
        <v>100</v>
      </c>
      <c r="BU281" s="132">
        <v>44966</v>
      </c>
      <c r="BV281" s="132"/>
      <c r="BW281" s="132"/>
      <c r="BX281" s="134"/>
      <c r="BY281" s="134"/>
      <c r="BZ281" s="134"/>
      <c r="CA281" s="132"/>
      <c r="CB281" s="135"/>
      <c r="CC281" s="132"/>
      <c r="CD281" s="132"/>
      <c r="CE281" s="136"/>
      <c r="CF281" s="136"/>
      <c r="CG281" s="136"/>
      <c r="CH281" s="135"/>
      <c r="CI281" s="129" t="s">
        <v>701</v>
      </c>
      <c r="CJ281" s="132">
        <v>44993</v>
      </c>
      <c r="CK281" s="132">
        <v>44993</v>
      </c>
      <c r="CL281" s="132"/>
      <c r="CM281" s="132">
        <v>44993</v>
      </c>
      <c r="CN281" s="133">
        <v>100</v>
      </c>
      <c r="CO281" s="132">
        <v>44993</v>
      </c>
      <c r="CP281" s="132" t="s">
        <v>1610</v>
      </c>
      <c r="CQ281" s="132">
        <v>45038</v>
      </c>
      <c r="CR281" s="132">
        <v>45038</v>
      </c>
      <c r="CS281" s="117"/>
      <c r="CT281" s="132">
        <v>45038</v>
      </c>
      <c r="CU281" s="133">
        <v>100</v>
      </c>
      <c r="CV281" s="132">
        <v>45038</v>
      </c>
      <c r="CW281" s="117" t="s">
        <v>3290</v>
      </c>
      <c r="CX281" s="236"/>
      <c r="CY281" s="236"/>
      <c r="CZ281" s="117">
        <v>45034</v>
      </c>
      <c r="DA281" s="117">
        <v>45034</v>
      </c>
      <c r="DB281" s="117"/>
      <c r="DC281" s="117">
        <v>45034</v>
      </c>
      <c r="DD281" s="133">
        <v>100</v>
      </c>
      <c r="DE281" s="117">
        <v>45034</v>
      </c>
      <c r="DF281" s="138"/>
      <c r="DG281" s="138">
        <v>45023</v>
      </c>
      <c r="DH281" s="139" t="s">
        <v>4387</v>
      </c>
      <c r="DI281" s="117">
        <v>45044</v>
      </c>
      <c r="DJ281" s="117">
        <v>45044</v>
      </c>
      <c r="DK281" s="117">
        <v>45044</v>
      </c>
      <c r="DL281" s="117">
        <v>45044</v>
      </c>
      <c r="DM281" s="117"/>
      <c r="DN281" s="117"/>
      <c r="DO281" s="117"/>
      <c r="DP281" s="117"/>
      <c r="DQ281" s="140"/>
      <c r="DR281" s="117"/>
      <c r="DS281" s="117"/>
      <c r="DT281" s="117"/>
      <c r="DU281" s="117"/>
      <c r="DV281" s="117"/>
      <c r="DW281" s="117"/>
      <c r="DX281" s="133"/>
      <c r="DY281" s="117"/>
      <c r="DZ281" s="117"/>
      <c r="EA281" s="117">
        <v>45045</v>
      </c>
      <c r="EB281" s="117">
        <v>45045</v>
      </c>
      <c r="EC281" s="117"/>
      <c r="ED281" s="117">
        <v>45045</v>
      </c>
      <c r="EE281" s="116">
        <v>100</v>
      </c>
      <c r="EF281" s="117">
        <v>45045</v>
      </c>
      <c r="EG281" s="117" t="s">
        <v>4567</v>
      </c>
      <c r="EH281" s="117">
        <v>45051</v>
      </c>
      <c r="EI281" s="117">
        <v>45051</v>
      </c>
      <c r="EJ281" s="117">
        <v>45051</v>
      </c>
      <c r="EK281" s="117">
        <v>45052</v>
      </c>
      <c r="EL281" s="116">
        <v>60</v>
      </c>
      <c r="EM281" s="117"/>
      <c r="EN281" s="122" t="s">
        <v>4569</v>
      </c>
      <c r="EO281" s="141"/>
      <c r="EP281" s="141"/>
      <c r="EQ281" s="141"/>
      <c r="ER281" s="141"/>
      <c r="ES281" s="141"/>
      <c r="ET281" s="141"/>
      <c r="EU281" s="141"/>
      <c r="EV281" s="117"/>
      <c r="EW281" s="117"/>
      <c r="EX281" s="117"/>
      <c r="EY281" s="117"/>
      <c r="EZ281" s="117"/>
      <c r="FA281" s="117"/>
      <c r="FB281" s="117"/>
      <c r="FC281" s="117"/>
      <c r="FD281" s="117"/>
      <c r="FE281" s="117"/>
      <c r="FF281" s="117"/>
      <c r="FG281" s="133"/>
      <c r="FH281" s="133"/>
      <c r="FI281" s="117"/>
      <c r="FJ281" s="142"/>
      <c r="FK281" s="142"/>
      <c r="FL281" s="143">
        <v>243347</v>
      </c>
      <c r="FM281" s="143">
        <v>243347</v>
      </c>
      <c r="FN281" s="139" t="s">
        <v>708</v>
      </c>
      <c r="FO281" s="142"/>
      <c r="FP281" s="142"/>
      <c r="FQ281" s="143">
        <v>243347</v>
      </c>
      <c r="FR281" s="143">
        <v>243347</v>
      </c>
      <c r="FS281" s="139" t="s">
        <v>708</v>
      </c>
    </row>
    <row r="282" spans="1:175" ht="20.100000000000001" customHeight="1" x14ac:dyDescent="0.5">
      <c r="A282" s="109">
        <v>281</v>
      </c>
      <c r="B282" s="109" t="s">
        <v>674</v>
      </c>
      <c r="C282" s="109">
        <v>281</v>
      </c>
      <c r="D282" s="110" t="s">
        <v>675</v>
      </c>
      <c r="E282" s="110" t="s">
        <v>676</v>
      </c>
      <c r="F282" s="110" t="s">
        <v>1561</v>
      </c>
      <c r="G282" s="111" t="s">
        <v>399</v>
      </c>
      <c r="H282" s="110" t="s">
        <v>3303</v>
      </c>
      <c r="I282" s="110" t="s">
        <v>3304</v>
      </c>
      <c r="J282" s="110" t="s">
        <v>3305</v>
      </c>
      <c r="K282" s="111" t="s">
        <v>3306</v>
      </c>
      <c r="L282" s="111" t="s">
        <v>3307</v>
      </c>
      <c r="M282" s="111"/>
      <c r="N282" s="111" t="s">
        <v>1565</v>
      </c>
      <c r="O282" s="111" t="s">
        <v>3308</v>
      </c>
      <c r="P282" s="113">
        <v>15.395547000000001</v>
      </c>
      <c r="Q282" s="113">
        <v>99.915412000000003</v>
      </c>
      <c r="R282" s="114" t="s">
        <v>3309</v>
      </c>
      <c r="S282" s="114" t="s">
        <v>3310</v>
      </c>
      <c r="T282" s="115" t="s">
        <v>3311</v>
      </c>
      <c r="U282" s="115" t="s">
        <v>3312</v>
      </c>
      <c r="V282" s="115"/>
      <c r="W282" s="115"/>
      <c r="X282" s="115"/>
      <c r="Y282" s="115"/>
      <c r="Z282" s="181"/>
      <c r="AA282" s="181"/>
      <c r="AB282" s="115"/>
      <c r="AC282" s="115"/>
      <c r="AD282" s="166" t="s">
        <v>1313</v>
      </c>
      <c r="AE282" s="166" t="s">
        <v>1314</v>
      </c>
      <c r="AF282" s="117" t="s">
        <v>690</v>
      </c>
      <c r="AG282" s="132">
        <v>44965</v>
      </c>
      <c r="AH282" s="118" t="s">
        <v>691</v>
      </c>
      <c r="AI282" s="118" t="s">
        <v>692</v>
      </c>
      <c r="AJ282" s="145">
        <v>6</v>
      </c>
      <c r="AK282" s="146">
        <v>9</v>
      </c>
      <c r="AL282" s="146">
        <v>3</v>
      </c>
      <c r="AM282" s="146">
        <v>54</v>
      </c>
      <c r="AN282" s="147">
        <v>1</v>
      </c>
      <c r="AO282" s="147">
        <v>1</v>
      </c>
      <c r="AP282" s="116" t="s">
        <v>3313</v>
      </c>
      <c r="AQ282" s="147" t="s">
        <v>848</v>
      </c>
      <c r="AR282" s="147">
        <v>3</v>
      </c>
      <c r="AS282" s="149"/>
      <c r="AT282" s="138">
        <v>44967</v>
      </c>
      <c r="AU282" s="366" t="s">
        <v>3301</v>
      </c>
      <c r="AV282" s="149" t="s">
        <v>696</v>
      </c>
      <c r="AW282" s="235"/>
      <c r="AX282" s="147" t="s">
        <v>1057</v>
      </c>
      <c r="AY282" s="236"/>
      <c r="AZ282" s="236"/>
      <c r="BA282" s="147" t="s">
        <v>697</v>
      </c>
      <c r="BB282" s="147"/>
      <c r="BC282" s="236"/>
      <c r="BD282" s="235" t="s">
        <v>698</v>
      </c>
      <c r="BE282" s="235"/>
      <c r="BF282" s="235"/>
      <c r="BG282" s="237" t="s">
        <v>699</v>
      </c>
      <c r="BH282" s="237" t="s">
        <v>1964</v>
      </c>
      <c r="BI282" s="237" t="s">
        <v>701</v>
      </c>
      <c r="BJ282" s="238"/>
      <c r="BK282" s="238"/>
      <c r="BL282" s="170" t="s">
        <v>3120</v>
      </c>
      <c r="BM282" s="154"/>
      <c r="BN282" s="111" t="s">
        <v>3308</v>
      </c>
      <c r="BO282" s="131" t="s">
        <v>3314</v>
      </c>
      <c r="BP282" s="131" t="s">
        <v>703</v>
      </c>
      <c r="BQ282" s="116" t="s">
        <v>704</v>
      </c>
      <c r="BR282" s="116" t="s">
        <v>705</v>
      </c>
      <c r="BS282" s="132">
        <v>44965</v>
      </c>
      <c r="BT282" s="133">
        <v>100</v>
      </c>
      <c r="BU282" s="132">
        <v>44965</v>
      </c>
      <c r="BV282" s="132"/>
      <c r="BW282" s="132"/>
      <c r="BX282" s="134"/>
      <c r="BY282" s="134"/>
      <c r="BZ282" s="134"/>
      <c r="CA282" s="132"/>
      <c r="CB282" s="135"/>
      <c r="CC282" s="132"/>
      <c r="CD282" s="132"/>
      <c r="CE282" s="136"/>
      <c r="CF282" s="136"/>
      <c r="CG282" s="136"/>
      <c r="CH282" s="135"/>
      <c r="CI282" s="129" t="s">
        <v>701</v>
      </c>
      <c r="CJ282" s="117">
        <v>45013</v>
      </c>
      <c r="CK282" s="117">
        <v>45013</v>
      </c>
      <c r="CL282" s="132"/>
      <c r="CM282" s="117">
        <v>45013</v>
      </c>
      <c r="CN282" s="133">
        <v>100</v>
      </c>
      <c r="CO282" s="117">
        <v>45013</v>
      </c>
      <c r="CP282" s="117"/>
      <c r="CQ282" s="137" t="s">
        <v>4382</v>
      </c>
      <c r="CR282" s="132"/>
      <c r="CS282" s="117"/>
      <c r="CT282" s="132"/>
      <c r="CU282" s="133"/>
      <c r="CV282" s="137" t="s">
        <v>4382</v>
      </c>
      <c r="CW282" s="117"/>
      <c r="CX282" s="147" t="s">
        <v>1057</v>
      </c>
      <c r="CY282" s="236"/>
      <c r="CZ282" s="117">
        <v>45013</v>
      </c>
      <c r="DA282" s="117">
        <v>45013</v>
      </c>
      <c r="DB282" s="117"/>
      <c r="DC282" s="117">
        <v>45013</v>
      </c>
      <c r="DD282" s="133">
        <v>100</v>
      </c>
      <c r="DE282" s="117">
        <v>45013</v>
      </c>
      <c r="DF282" s="138"/>
      <c r="DG282" s="138">
        <v>45007</v>
      </c>
      <c r="DH282" s="139" t="s">
        <v>4446</v>
      </c>
      <c r="DI282" s="117">
        <v>45043</v>
      </c>
      <c r="DJ282" s="117">
        <v>45043</v>
      </c>
      <c r="DK282" s="117">
        <v>45043</v>
      </c>
      <c r="DL282" s="117">
        <v>45043</v>
      </c>
      <c r="DM282" s="117"/>
      <c r="DN282" s="117"/>
      <c r="DO282" s="117"/>
      <c r="DP282" s="117"/>
      <c r="DQ282" s="140"/>
      <c r="DR282" s="117"/>
      <c r="DS282" s="117"/>
      <c r="DT282" s="117"/>
      <c r="DU282" s="117"/>
      <c r="DV282" s="117"/>
      <c r="DW282" s="117"/>
      <c r="DX282" s="133"/>
      <c r="DY282" s="117"/>
      <c r="DZ282" s="117"/>
      <c r="EA282" s="117">
        <v>45043</v>
      </c>
      <c r="EB282" s="117">
        <v>45043</v>
      </c>
      <c r="EC282" s="117"/>
      <c r="ED282" s="117">
        <v>45043</v>
      </c>
      <c r="EE282" s="116">
        <v>100</v>
      </c>
      <c r="EF282" s="117">
        <v>45043</v>
      </c>
      <c r="EG282" s="117" t="s">
        <v>4570</v>
      </c>
      <c r="EH282" s="117">
        <v>45043</v>
      </c>
      <c r="EI282" s="117">
        <v>45043</v>
      </c>
      <c r="EJ282" s="117">
        <v>45043</v>
      </c>
      <c r="EK282" s="117">
        <v>45044</v>
      </c>
      <c r="EL282" s="116">
        <v>60</v>
      </c>
      <c r="EM282" s="117"/>
      <c r="EN282" s="122" t="s">
        <v>4570</v>
      </c>
      <c r="EO282" s="141"/>
      <c r="EP282" s="141"/>
      <c r="EQ282" s="141"/>
      <c r="ER282" s="141"/>
      <c r="ES282" s="141"/>
      <c r="ET282" s="141"/>
      <c r="EU282" s="141"/>
      <c r="EV282" s="117"/>
      <c r="EW282" s="117"/>
      <c r="EX282" s="117"/>
      <c r="EY282" s="117"/>
      <c r="EZ282" s="117"/>
      <c r="FA282" s="117"/>
      <c r="FB282" s="117"/>
      <c r="FC282" s="117"/>
      <c r="FD282" s="117"/>
      <c r="FE282" s="117"/>
      <c r="FF282" s="117"/>
      <c r="FG282" s="133"/>
      <c r="FH282" s="133"/>
      <c r="FI282" s="117"/>
      <c r="FJ282" s="142"/>
      <c r="FK282" s="142"/>
      <c r="FL282" s="143"/>
      <c r="FM282" s="143"/>
      <c r="FN282" s="139"/>
      <c r="FO282" s="142"/>
      <c r="FP282" s="142"/>
      <c r="FQ282" s="143"/>
      <c r="FR282" s="143"/>
      <c r="FS282" s="139"/>
    </row>
    <row r="283" spans="1:175" ht="20.100000000000001" customHeight="1" x14ac:dyDescent="0.5">
      <c r="A283" s="109">
        <v>282</v>
      </c>
      <c r="B283" s="109" t="s">
        <v>674</v>
      </c>
      <c r="C283" s="109">
        <v>282</v>
      </c>
      <c r="D283" s="110" t="s">
        <v>675</v>
      </c>
      <c r="E283" s="110" t="s">
        <v>676</v>
      </c>
      <c r="F283" s="110" t="s">
        <v>1561</v>
      </c>
      <c r="G283" s="111" t="s">
        <v>399</v>
      </c>
      <c r="H283" s="110" t="s">
        <v>3315</v>
      </c>
      <c r="I283" s="110" t="s">
        <v>3316</v>
      </c>
      <c r="J283" s="110" t="s">
        <v>3317</v>
      </c>
      <c r="K283" s="111" t="s">
        <v>3318</v>
      </c>
      <c r="L283" s="111" t="s">
        <v>3307</v>
      </c>
      <c r="M283" s="111"/>
      <c r="N283" s="111" t="s">
        <v>1565</v>
      </c>
      <c r="O283" s="111" t="s">
        <v>3320</v>
      </c>
      <c r="P283" s="113">
        <v>15.447701</v>
      </c>
      <c r="Q283" s="113">
        <v>99.769456000000005</v>
      </c>
      <c r="R283" s="114" t="s">
        <v>3321</v>
      </c>
      <c r="S283" s="114" t="s">
        <v>3322</v>
      </c>
      <c r="T283" s="115" t="s">
        <v>3323</v>
      </c>
      <c r="U283" s="115" t="s">
        <v>3324</v>
      </c>
      <c r="V283" s="115"/>
      <c r="W283" s="115"/>
      <c r="X283" s="115"/>
      <c r="Y283" s="115"/>
      <c r="Z283" s="181"/>
      <c r="AA283" s="181"/>
      <c r="AB283" s="115"/>
      <c r="AC283" s="115"/>
      <c r="AD283" s="166" t="s">
        <v>1313</v>
      </c>
      <c r="AE283" s="166" t="s">
        <v>1314</v>
      </c>
      <c r="AF283" s="117" t="s">
        <v>690</v>
      </c>
      <c r="AG283" s="132">
        <v>44965</v>
      </c>
      <c r="AH283" s="118" t="s">
        <v>691</v>
      </c>
      <c r="AI283" s="118" t="s">
        <v>692</v>
      </c>
      <c r="AJ283" s="145">
        <v>6</v>
      </c>
      <c r="AK283" s="146">
        <v>8</v>
      </c>
      <c r="AL283" s="146">
        <v>3</v>
      </c>
      <c r="AM283" s="146">
        <v>48</v>
      </c>
      <c r="AN283" s="147">
        <v>1</v>
      </c>
      <c r="AO283" s="147">
        <v>2</v>
      </c>
      <c r="AP283" s="116" t="s">
        <v>974</v>
      </c>
      <c r="AQ283" s="147" t="s">
        <v>752</v>
      </c>
      <c r="AR283" s="147">
        <v>3</v>
      </c>
      <c r="AS283" s="149"/>
      <c r="AT283" s="138">
        <v>44967</v>
      </c>
      <c r="AU283" s="366" t="s">
        <v>3301</v>
      </c>
      <c r="AV283" s="234" t="s">
        <v>725</v>
      </c>
      <c r="AW283" s="235"/>
      <c r="AX283" s="236"/>
      <c r="AY283" s="236"/>
      <c r="AZ283" s="236"/>
      <c r="BA283" s="147"/>
      <c r="BB283" s="147" t="s">
        <v>697</v>
      </c>
      <c r="BC283" s="236"/>
      <c r="BD283" s="235" t="s">
        <v>698</v>
      </c>
      <c r="BE283" s="235"/>
      <c r="BF283" s="235"/>
      <c r="BG283" s="237" t="s">
        <v>699</v>
      </c>
      <c r="BH283" s="262" t="s">
        <v>1964</v>
      </c>
      <c r="BI283" s="237" t="s">
        <v>701</v>
      </c>
      <c r="BJ283" s="238"/>
      <c r="BK283" s="238"/>
      <c r="BL283" s="153"/>
      <c r="BM283" s="154"/>
      <c r="BN283" s="111" t="s">
        <v>3320</v>
      </c>
      <c r="BO283" s="131" t="s">
        <v>3319</v>
      </c>
      <c r="BP283" s="131" t="s">
        <v>703</v>
      </c>
      <c r="BQ283" s="116" t="s">
        <v>704</v>
      </c>
      <c r="BR283" s="116" t="s">
        <v>705</v>
      </c>
      <c r="BS283" s="132">
        <v>44965</v>
      </c>
      <c r="BT283" s="133">
        <v>100</v>
      </c>
      <c r="BU283" s="132">
        <v>44965</v>
      </c>
      <c r="BV283" s="132"/>
      <c r="BW283" s="132"/>
      <c r="BX283" s="134"/>
      <c r="BY283" s="134"/>
      <c r="BZ283" s="134"/>
      <c r="CA283" s="132"/>
      <c r="CB283" s="135"/>
      <c r="CC283" s="132"/>
      <c r="CD283" s="132"/>
      <c r="CE283" s="136"/>
      <c r="CF283" s="136"/>
      <c r="CG283" s="136"/>
      <c r="CH283" s="135"/>
      <c r="CI283" s="129" t="s">
        <v>701</v>
      </c>
      <c r="CJ283" s="132">
        <v>44986</v>
      </c>
      <c r="CK283" s="132">
        <v>44986</v>
      </c>
      <c r="CL283" s="132"/>
      <c r="CM283" s="132">
        <v>44986</v>
      </c>
      <c r="CN283" s="133">
        <v>100</v>
      </c>
      <c r="CO283" s="132">
        <v>44986</v>
      </c>
      <c r="CP283" s="132"/>
      <c r="CQ283" s="137" t="s">
        <v>706</v>
      </c>
      <c r="CR283" s="132"/>
      <c r="CS283" s="117"/>
      <c r="CT283" s="132"/>
      <c r="CU283" s="133"/>
      <c r="CV283" s="137" t="s">
        <v>4382</v>
      </c>
      <c r="CW283" s="117"/>
      <c r="CX283" s="236"/>
      <c r="CY283" s="236"/>
      <c r="CZ283" s="117">
        <v>45015</v>
      </c>
      <c r="DA283" s="117">
        <v>45015</v>
      </c>
      <c r="DB283" s="117"/>
      <c r="DC283" s="117">
        <v>45015</v>
      </c>
      <c r="DD283" s="133">
        <v>100</v>
      </c>
      <c r="DE283" s="117">
        <v>45015</v>
      </c>
      <c r="DF283" s="138"/>
      <c r="DG283" s="138">
        <v>45019</v>
      </c>
      <c r="DH283" s="139" t="s">
        <v>4413</v>
      </c>
      <c r="DI283" s="222">
        <v>45050</v>
      </c>
      <c r="DJ283" s="222">
        <v>45050</v>
      </c>
      <c r="DK283" s="222">
        <v>45050</v>
      </c>
      <c r="DL283" s="222">
        <v>45050</v>
      </c>
      <c r="DM283" s="117"/>
      <c r="DN283" s="117"/>
      <c r="DO283" s="117"/>
      <c r="DP283" s="117"/>
      <c r="DQ283" s="140"/>
      <c r="DR283" s="117"/>
      <c r="DS283" s="117"/>
      <c r="DT283" s="117"/>
      <c r="DU283" s="117"/>
      <c r="DV283" s="117"/>
      <c r="DW283" s="117"/>
      <c r="DX283" s="133"/>
      <c r="DY283" s="117"/>
      <c r="DZ283" s="117"/>
      <c r="EA283" s="117">
        <v>45042</v>
      </c>
      <c r="EB283" s="117">
        <v>45042</v>
      </c>
      <c r="EC283" s="117"/>
      <c r="ED283" s="117">
        <v>45042</v>
      </c>
      <c r="EE283" s="116">
        <v>100</v>
      </c>
      <c r="EF283" s="117">
        <v>45042</v>
      </c>
      <c r="EG283" s="117" t="s">
        <v>4522</v>
      </c>
      <c r="EH283" s="117">
        <v>45051</v>
      </c>
      <c r="EI283" s="117">
        <v>45051</v>
      </c>
      <c r="EJ283" s="117">
        <v>45051</v>
      </c>
      <c r="EK283" s="117">
        <v>45052</v>
      </c>
      <c r="EL283" s="116">
        <v>60</v>
      </c>
      <c r="EM283" s="117"/>
      <c r="EN283" s="122" t="s">
        <v>4571</v>
      </c>
      <c r="EO283" s="141"/>
      <c r="EP283" s="141"/>
      <c r="EQ283" s="141"/>
      <c r="ER283" s="141"/>
      <c r="ES283" s="141"/>
      <c r="ET283" s="141"/>
      <c r="EU283" s="141"/>
      <c r="EV283" s="117"/>
      <c r="EW283" s="117"/>
      <c r="EX283" s="117"/>
      <c r="EY283" s="117"/>
      <c r="EZ283" s="117"/>
      <c r="FA283" s="117"/>
      <c r="FB283" s="117"/>
      <c r="FC283" s="117"/>
      <c r="FD283" s="117"/>
      <c r="FE283" s="117"/>
      <c r="FF283" s="117"/>
      <c r="FG283" s="133"/>
      <c r="FH283" s="133"/>
      <c r="FI283" s="117"/>
      <c r="FJ283" s="142"/>
      <c r="FK283" s="142"/>
      <c r="FL283" s="143">
        <v>243350</v>
      </c>
      <c r="FM283" s="143">
        <v>243350</v>
      </c>
      <c r="FN283" s="139" t="s">
        <v>708</v>
      </c>
      <c r="FO283" s="142"/>
      <c r="FP283" s="142"/>
      <c r="FQ283" s="143">
        <v>243350</v>
      </c>
      <c r="FR283" s="143">
        <v>243350</v>
      </c>
      <c r="FS283" s="157" t="s">
        <v>729</v>
      </c>
    </row>
    <row r="284" spans="1:175" ht="20.100000000000001" customHeight="1" x14ac:dyDescent="0.5">
      <c r="A284" s="109">
        <v>283</v>
      </c>
      <c r="B284" s="109" t="s">
        <v>674</v>
      </c>
      <c r="C284" s="109">
        <v>283</v>
      </c>
      <c r="D284" s="110" t="s">
        <v>675</v>
      </c>
      <c r="E284" s="110" t="s">
        <v>676</v>
      </c>
      <c r="F284" s="110" t="s">
        <v>1561</v>
      </c>
      <c r="G284" s="111" t="s">
        <v>399</v>
      </c>
      <c r="H284" s="110" t="s">
        <v>2015</v>
      </c>
      <c r="I284" s="110" t="s">
        <v>3325</v>
      </c>
      <c r="J284" s="110" t="s">
        <v>4572</v>
      </c>
      <c r="K284" s="111" t="s">
        <v>3326</v>
      </c>
      <c r="L284" s="111" t="s">
        <v>3281</v>
      </c>
      <c r="M284" s="111"/>
      <c r="N284" s="111" t="s">
        <v>1565</v>
      </c>
      <c r="O284" s="111" t="s">
        <v>3328</v>
      </c>
      <c r="P284" s="113">
        <v>15.0895914</v>
      </c>
      <c r="Q284" s="113">
        <v>99.563881800000004</v>
      </c>
      <c r="R284" s="114" t="s">
        <v>3329</v>
      </c>
      <c r="S284" s="114" t="s">
        <v>3330</v>
      </c>
      <c r="T284" s="115" t="s">
        <v>3331</v>
      </c>
      <c r="U284" s="115" t="s">
        <v>3332</v>
      </c>
      <c r="V284" s="115"/>
      <c r="W284" s="115"/>
      <c r="X284" s="115"/>
      <c r="Y284" s="115"/>
      <c r="Z284" s="181"/>
      <c r="AA284" s="181"/>
      <c r="AB284" s="115"/>
      <c r="AC284" s="115"/>
      <c r="AD284" s="166" t="s">
        <v>1313</v>
      </c>
      <c r="AE284" s="166" t="s">
        <v>1314</v>
      </c>
      <c r="AF284" s="117" t="s">
        <v>690</v>
      </c>
      <c r="AG284" s="132">
        <v>44966</v>
      </c>
      <c r="AH284" s="118" t="s">
        <v>691</v>
      </c>
      <c r="AI284" s="118" t="s">
        <v>692</v>
      </c>
      <c r="AJ284" s="145">
        <v>6</v>
      </c>
      <c r="AK284" s="146">
        <v>9</v>
      </c>
      <c r="AL284" s="146">
        <v>3.5</v>
      </c>
      <c r="AM284" s="146">
        <v>54</v>
      </c>
      <c r="AN284" s="147">
        <v>1</v>
      </c>
      <c r="AO284" s="147">
        <v>1</v>
      </c>
      <c r="AP284" s="116" t="s">
        <v>3333</v>
      </c>
      <c r="AQ284" s="326" t="s">
        <v>1963</v>
      </c>
      <c r="AR284" s="147">
        <v>3</v>
      </c>
      <c r="AS284" s="149"/>
      <c r="AT284" s="138">
        <v>44967</v>
      </c>
      <c r="AU284" s="366" t="s">
        <v>3301</v>
      </c>
      <c r="AV284" s="234" t="s">
        <v>725</v>
      </c>
      <c r="AW284" s="150" t="s">
        <v>1386</v>
      </c>
      <c r="AX284" s="236"/>
      <c r="AY284" s="236"/>
      <c r="AZ284" s="236"/>
      <c r="BA284" s="147"/>
      <c r="BB284" s="147"/>
      <c r="BC284" s="236"/>
      <c r="BD284" s="235"/>
      <c r="BE284" s="235"/>
      <c r="BF284" s="235"/>
      <c r="BG284" s="237" t="s">
        <v>699</v>
      </c>
      <c r="BH284" s="163" t="s">
        <v>1964</v>
      </c>
      <c r="BI284" s="237" t="s">
        <v>701</v>
      </c>
      <c r="BJ284" s="238"/>
      <c r="BK284" s="238"/>
      <c r="BL284" s="153"/>
      <c r="BM284" s="154"/>
      <c r="BN284" s="111" t="s">
        <v>3328</v>
      </c>
      <c r="BO284" s="131" t="s">
        <v>3327</v>
      </c>
      <c r="BP284" s="131" t="s">
        <v>703</v>
      </c>
      <c r="BQ284" s="116" t="s">
        <v>704</v>
      </c>
      <c r="BR284" s="116" t="s">
        <v>705</v>
      </c>
      <c r="BS284" s="132">
        <v>44966</v>
      </c>
      <c r="BT284" s="133">
        <v>100</v>
      </c>
      <c r="BU284" s="132">
        <v>44966</v>
      </c>
      <c r="BV284" s="132"/>
      <c r="BW284" s="132"/>
      <c r="BX284" s="134"/>
      <c r="BY284" s="134"/>
      <c r="BZ284" s="134"/>
      <c r="CA284" s="132"/>
      <c r="CB284" s="135"/>
      <c r="CC284" s="132"/>
      <c r="CD284" s="132"/>
      <c r="CE284" s="136"/>
      <c r="CF284" s="136"/>
      <c r="CG284" s="136"/>
      <c r="CH284" s="135"/>
      <c r="CI284" s="129" t="s">
        <v>701</v>
      </c>
      <c r="CJ284" s="132">
        <v>44986</v>
      </c>
      <c r="CK284" s="132">
        <v>44986</v>
      </c>
      <c r="CL284" s="132"/>
      <c r="CM284" s="132">
        <v>44986</v>
      </c>
      <c r="CN284" s="133">
        <v>100</v>
      </c>
      <c r="CO284" s="132">
        <v>44986</v>
      </c>
      <c r="CP284" s="132"/>
      <c r="CQ284" s="137" t="s">
        <v>4382</v>
      </c>
      <c r="CR284" s="132"/>
      <c r="CS284" s="117"/>
      <c r="CT284" s="132"/>
      <c r="CU284" s="133"/>
      <c r="CV284" s="137" t="s">
        <v>4382</v>
      </c>
      <c r="CW284" s="117"/>
      <c r="CX284" s="236"/>
      <c r="CY284" s="236"/>
      <c r="CZ284" s="117">
        <v>45023</v>
      </c>
      <c r="DA284" s="117">
        <v>45023</v>
      </c>
      <c r="DB284" s="117"/>
      <c r="DC284" s="117">
        <v>45023</v>
      </c>
      <c r="DD284" s="133">
        <v>100</v>
      </c>
      <c r="DE284" s="117">
        <v>45023</v>
      </c>
      <c r="DF284" s="138"/>
      <c r="DG284" s="138">
        <v>45007</v>
      </c>
      <c r="DH284" s="139" t="s">
        <v>4446</v>
      </c>
      <c r="DI284" s="117">
        <v>45044</v>
      </c>
      <c r="DJ284" s="117">
        <v>45044</v>
      </c>
      <c r="DK284" s="117">
        <v>45044</v>
      </c>
      <c r="DL284" s="117">
        <v>45044</v>
      </c>
      <c r="DM284" s="117"/>
      <c r="DN284" s="117"/>
      <c r="DO284" s="117"/>
      <c r="DP284" s="117"/>
      <c r="DQ284" s="140"/>
      <c r="DR284" s="117"/>
      <c r="DS284" s="117"/>
      <c r="DT284" s="117"/>
      <c r="DU284" s="117"/>
      <c r="DV284" s="117"/>
      <c r="DW284" s="117"/>
      <c r="DX284" s="133"/>
      <c r="DY284" s="117"/>
      <c r="DZ284" s="117"/>
      <c r="EA284" s="117">
        <v>45042</v>
      </c>
      <c r="EB284" s="117">
        <v>45042</v>
      </c>
      <c r="EC284" s="117"/>
      <c r="ED284" s="117">
        <v>45042</v>
      </c>
      <c r="EE284" s="116">
        <v>100</v>
      </c>
      <c r="EF284" s="117">
        <v>45042</v>
      </c>
      <c r="EG284" s="117" t="s">
        <v>4465</v>
      </c>
      <c r="EH284" s="117">
        <v>45050</v>
      </c>
      <c r="EI284" s="117">
        <v>45050</v>
      </c>
      <c r="EJ284" s="117"/>
      <c r="EK284" s="117">
        <v>45050</v>
      </c>
      <c r="EL284" s="204">
        <v>100</v>
      </c>
      <c r="EM284" s="117">
        <v>45050</v>
      </c>
      <c r="EN284" s="122" t="s">
        <v>4573</v>
      </c>
      <c r="EO284" s="141"/>
      <c r="EP284" s="141"/>
      <c r="EQ284" s="141"/>
      <c r="ER284" s="141"/>
      <c r="ES284" s="141"/>
      <c r="ET284" s="141"/>
      <c r="EU284" s="141"/>
      <c r="EV284" s="117"/>
      <c r="EW284" s="117"/>
      <c r="EX284" s="117"/>
      <c r="EY284" s="117"/>
      <c r="EZ284" s="117"/>
      <c r="FA284" s="117"/>
      <c r="FB284" s="117"/>
      <c r="FC284" s="117"/>
      <c r="FD284" s="117"/>
      <c r="FE284" s="117"/>
      <c r="FF284" s="117"/>
      <c r="FG284" s="133"/>
      <c r="FH284" s="133"/>
      <c r="FI284" s="117"/>
      <c r="FJ284" s="142"/>
      <c r="FK284" s="142"/>
      <c r="FL284" s="143">
        <v>243347</v>
      </c>
      <c r="FM284" s="143">
        <v>243347</v>
      </c>
      <c r="FN284" s="139" t="s">
        <v>708</v>
      </c>
      <c r="FO284" s="142"/>
      <c r="FP284" s="142"/>
      <c r="FQ284" s="143">
        <v>243347</v>
      </c>
      <c r="FR284" s="143">
        <v>243347</v>
      </c>
      <c r="FS284" s="139" t="s">
        <v>708</v>
      </c>
    </row>
    <row r="285" spans="1:175" ht="20.100000000000001" customHeight="1" x14ac:dyDescent="0.5">
      <c r="A285" s="109">
        <v>284</v>
      </c>
      <c r="B285" s="109" t="s">
        <v>674</v>
      </c>
      <c r="C285" s="109">
        <v>284</v>
      </c>
      <c r="D285" s="110" t="s">
        <v>675</v>
      </c>
      <c r="E285" s="110" t="s">
        <v>676</v>
      </c>
      <c r="F285" s="110" t="s">
        <v>1561</v>
      </c>
      <c r="G285" s="111" t="s">
        <v>399</v>
      </c>
      <c r="H285" s="110" t="s">
        <v>3315</v>
      </c>
      <c r="I285" s="110" t="s">
        <v>3315</v>
      </c>
      <c r="J285" s="110" t="s">
        <v>3334</v>
      </c>
      <c r="K285" s="111" t="s">
        <v>3335</v>
      </c>
      <c r="L285" s="111" t="s">
        <v>3307</v>
      </c>
      <c r="M285" s="111"/>
      <c r="N285" s="111" t="s">
        <v>1565</v>
      </c>
      <c r="O285" s="111" t="s">
        <v>3336</v>
      </c>
      <c r="P285" s="113">
        <v>15.457378</v>
      </c>
      <c r="Q285" s="113">
        <v>99.894503999999998</v>
      </c>
      <c r="R285" s="114" t="s">
        <v>3337</v>
      </c>
      <c r="S285" s="114" t="s">
        <v>3338</v>
      </c>
      <c r="T285" s="115" t="s">
        <v>3339</v>
      </c>
      <c r="U285" s="115" t="s">
        <v>3340</v>
      </c>
      <c r="V285" s="115"/>
      <c r="W285" s="115"/>
      <c r="X285" s="115"/>
      <c r="Y285" s="115"/>
      <c r="Z285" s="181"/>
      <c r="AA285" s="181"/>
      <c r="AB285" s="115"/>
      <c r="AC285" s="115"/>
      <c r="AD285" s="166" t="s">
        <v>1313</v>
      </c>
      <c r="AE285" s="166" t="s">
        <v>1314</v>
      </c>
      <c r="AF285" s="117" t="s">
        <v>690</v>
      </c>
      <c r="AG285" s="132">
        <v>44965</v>
      </c>
      <c r="AH285" s="118" t="s">
        <v>691</v>
      </c>
      <c r="AI285" s="118" t="s">
        <v>692</v>
      </c>
      <c r="AJ285" s="145">
        <v>9</v>
      </c>
      <c r="AK285" s="146">
        <v>15</v>
      </c>
      <c r="AL285" s="146">
        <v>4</v>
      </c>
      <c r="AM285" s="146">
        <v>135</v>
      </c>
      <c r="AN285" s="147">
        <v>1</v>
      </c>
      <c r="AO285" s="147">
        <v>1</v>
      </c>
      <c r="AP285" s="116" t="s">
        <v>3313</v>
      </c>
      <c r="AQ285" s="147" t="s">
        <v>1368</v>
      </c>
      <c r="AR285" s="147">
        <v>3</v>
      </c>
      <c r="AS285" s="149"/>
      <c r="AT285" s="138">
        <v>44967</v>
      </c>
      <c r="AU285" s="366" t="s">
        <v>3301</v>
      </c>
      <c r="AV285" s="149" t="s">
        <v>696</v>
      </c>
      <c r="AW285" s="150" t="s">
        <v>1899</v>
      </c>
      <c r="AX285" s="147"/>
      <c r="AY285" s="147"/>
      <c r="AZ285" s="147"/>
      <c r="BA285" s="147"/>
      <c r="BB285" s="147"/>
      <c r="BC285" s="147" t="s">
        <v>697</v>
      </c>
      <c r="BD285" s="150"/>
      <c r="BE285" s="150" t="s">
        <v>3341</v>
      </c>
      <c r="BF285" s="158">
        <v>1</v>
      </c>
      <c r="BG285" s="237" t="s">
        <v>699</v>
      </c>
      <c r="BH285" s="237" t="s">
        <v>1964</v>
      </c>
      <c r="BI285" s="237" t="s">
        <v>701</v>
      </c>
      <c r="BJ285" s="152"/>
      <c r="BK285" s="152"/>
      <c r="BL285" s="153"/>
      <c r="BM285" s="154"/>
      <c r="BN285" s="111" t="s">
        <v>3342</v>
      </c>
      <c r="BO285" s="131" t="s">
        <v>3336</v>
      </c>
      <c r="BP285" s="131" t="s">
        <v>703</v>
      </c>
      <c r="BQ285" s="116" t="s">
        <v>704</v>
      </c>
      <c r="BR285" s="314" t="s">
        <v>705</v>
      </c>
      <c r="BS285" s="132">
        <v>44965</v>
      </c>
      <c r="BT285" s="133">
        <v>100</v>
      </c>
      <c r="BU285" s="132">
        <v>44965</v>
      </c>
      <c r="BV285" s="132"/>
      <c r="BW285" s="132"/>
      <c r="BX285" s="134"/>
      <c r="BY285" s="134"/>
      <c r="BZ285" s="134"/>
      <c r="CA285" s="132"/>
      <c r="CB285" s="135"/>
      <c r="CC285" s="132"/>
      <c r="CD285" s="132"/>
      <c r="CE285" s="136"/>
      <c r="CF285" s="136"/>
      <c r="CG285" s="136"/>
      <c r="CH285" s="135"/>
      <c r="CI285" s="129" t="s">
        <v>701</v>
      </c>
      <c r="CJ285" s="132">
        <v>44998</v>
      </c>
      <c r="CK285" s="132">
        <v>44998</v>
      </c>
      <c r="CL285" s="132"/>
      <c r="CM285" s="132">
        <v>44998</v>
      </c>
      <c r="CN285" s="133">
        <v>100</v>
      </c>
      <c r="CO285" s="132">
        <v>44998</v>
      </c>
      <c r="CP285" s="117"/>
      <c r="CQ285" s="132">
        <v>45039</v>
      </c>
      <c r="CR285" s="132">
        <v>45039</v>
      </c>
      <c r="CS285" s="117"/>
      <c r="CT285" s="132">
        <v>45039</v>
      </c>
      <c r="CU285" s="133">
        <v>100</v>
      </c>
      <c r="CV285" s="132">
        <v>45039</v>
      </c>
      <c r="CW285" s="117" t="s">
        <v>3343</v>
      </c>
      <c r="CX285" s="147"/>
      <c r="CY285" s="147"/>
      <c r="CZ285" s="117">
        <v>45027</v>
      </c>
      <c r="DA285" s="117">
        <v>45027</v>
      </c>
      <c r="DB285" s="117"/>
      <c r="DC285" s="117">
        <v>45027</v>
      </c>
      <c r="DD285" s="133">
        <v>100</v>
      </c>
      <c r="DE285" s="117">
        <v>45027</v>
      </c>
      <c r="DF285" s="138"/>
      <c r="DG285" s="138">
        <v>45023</v>
      </c>
      <c r="DH285" s="139" t="s">
        <v>4387</v>
      </c>
      <c r="DI285" s="117">
        <v>45044</v>
      </c>
      <c r="DJ285" s="117">
        <v>45044</v>
      </c>
      <c r="DK285" s="117">
        <v>45044</v>
      </c>
      <c r="DL285" s="117">
        <v>45044</v>
      </c>
      <c r="DM285" s="117"/>
      <c r="DN285" s="117"/>
      <c r="DO285" s="117"/>
      <c r="DP285" s="117"/>
      <c r="DQ285" s="140"/>
      <c r="DR285" s="117"/>
      <c r="DS285" s="117"/>
      <c r="DT285" s="117"/>
      <c r="DU285" s="117"/>
      <c r="DV285" s="117"/>
      <c r="DW285" s="117"/>
      <c r="DX285" s="133"/>
      <c r="DY285" s="117"/>
      <c r="DZ285" s="117"/>
      <c r="EA285" s="117">
        <v>45042</v>
      </c>
      <c r="EB285" s="117">
        <v>45042</v>
      </c>
      <c r="EC285" s="117"/>
      <c r="ED285" s="117">
        <v>45042</v>
      </c>
      <c r="EE285" s="116">
        <v>100</v>
      </c>
      <c r="EF285" s="117">
        <v>45042</v>
      </c>
      <c r="EG285" s="117" t="s">
        <v>4522</v>
      </c>
      <c r="EH285" s="117">
        <v>45051</v>
      </c>
      <c r="EI285" s="117">
        <v>45051</v>
      </c>
      <c r="EJ285" s="117">
        <v>45051</v>
      </c>
      <c r="EK285" s="117">
        <v>45052</v>
      </c>
      <c r="EL285" s="116">
        <v>60</v>
      </c>
      <c r="EM285" s="117"/>
      <c r="EN285" s="122" t="s">
        <v>4574</v>
      </c>
      <c r="EO285" s="141"/>
      <c r="EP285" s="141"/>
      <c r="EQ285" s="141"/>
      <c r="ER285" s="141"/>
      <c r="ES285" s="141"/>
      <c r="ET285" s="141"/>
      <c r="EU285" s="141"/>
      <c r="EV285" s="117"/>
      <c r="EW285" s="117"/>
      <c r="EX285" s="117"/>
      <c r="EY285" s="117"/>
      <c r="EZ285" s="117"/>
      <c r="FA285" s="117"/>
      <c r="FB285" s="117"/>
      <c r="FC285" s="117"/>
      <c r="FD285" s="117"/>
      <c r="FE285" s="117"/>
      <c r="FF285" s="117"/>
      <c r="FG285" s="133"/>
      <c r="FH285" s="133"/>
      <c r="FI285" s="117"/>
      <c r="FJ285" s="142"/>
      <c r="FK285" s="142"/>
      <c r="FL285" s="143"/>
      <c r="FM285" s="143"/>
      <c r="FN285" s="139"/>
      <c r="FO285" s="142"/>
      <c r="FP285" s="142"/>
      <c r="FQ285" s="143"/>
      <c r="FR285" s="143"/>
      <c r="FS285" s="139"/>
    </row>
    <row r="286" spans="1:175" ht="20.100000000000001" customHeight="1" x14ac:dyDescent="0.5">
      <c r="A286" s="109">
        <v>285</v>
      </c>
      <c r="B286" s="109" t="s">
        <v>674</v>
      </c>
      <c r="C286" s="109">
        <v>285</v>
      </c>
      <c r="D286" s="110" t="s">
        <v>675</v>
      </c>
      <c r="E286" s="110" t="s">
        <v>676</v>
      </c>
      <c r="F286" s="110" t="s">
        <v>1561</v>
      </c>
      <c r="G286" s="111" t="s">
        <v>399</v>
      </c>
      <c r="H286" s="110" t="s">
        <v>1203</v>
      </c>
      <c r="I286" s="110" t="s">
        <v>3344</v>
      </c>
      <c r="J286" s="110"/>
      <c r="K286" s="144" t="s">
        <v>3345</v>
      </c>
      <c r="L286" s="111" t="s">
        <v>3307</v>
      </c>
      <c r="M286" s="111"/>
      <c r="N286" s="111" t="s">
        <v>1565</v>
      </c>
      <c r="O286" s="111" t="s">
        <v>3346</v>
      </c>
      <c r="P286" s="113">
        <v>15.378399</v>
      </c>
      <c r="Q286" s="113">
        <v>100.02469600000001</v>
      </c>
      <c r="R286" s="114" t="s">
        <v>3347</v>
      </c>
      <c r="S286" s="114" t="s">
        <v>3348</v>
      </c>
      <c r="T286" s="115" t="s">
        <v>3349</v>
      </c>
      <c r="U286" s="115" t="s">
        <v>3350</v>
      </c>
      <c r="V286" s="115"/>
      <c r="W286" s="115"/>
      <c r="X286" s="115"/>
      <c r="Y286" s="115"/>
      <c r="Z286" s="181"/>
      <c r="AA286" s="181"/>
      <c r="AB286" s="115"/>
      <c r="AC286" s="115"/>
      <c r="AD286" s="166" t="s">
        <v>1313</v>
      </c>
      <c r="AE286" s="166" t="s">
        <v>1314</v>
      </c>
      <c r="AF286" s="117" t="s">
        <v>690</v>
      </c>
      <c r="AG286" s="132">
        <v>44965</v>
      </c>
      <c r="AH286" s="118" t="s">
        <v>691</v>
      </c>
      <c r="AI286" s="118" t="s">
        <v>692</v>
      </c>
      <c r="AJ286" s="145">
        <v>6</v>
      </c>
      <c r="AK286" s="146">
        <v>13.5</v>
      </c>
      <c r="AL286" s="146">
        <v>3</v>
      </c>
      <c r="AM286" s="146">
        <v>81</v>
      </c>
      <c r="AN286" s="147">
        <v>2</v>
      </c>
      <c r="AO286" s="147">
        <v>2</v>
      </c>
      <c r="AP286" s="116" t="s">
        <v>3351</v>
      </c>
      <c r="AQ286" s="147" t="s">
        <v>1368</v>
      </c>
      <c r="AR286" s="147">
        <v>3</v>
      </c>
      <c r="AS286" s="149"/>
      <c r="AT286" s="138">
        <v>44967</v>
      </c>
      <c r="AU286" s="366" t="s">
        <v>3301</v>
      </c>
      <c r="AV286" s="149" t="s">
        <v>696</v>
      </c>
      <c r="AW286" s="235"/>
      <c r="AX286" s="236"/>
      <c r="AY286" s="236"/>
      <c r="AZ286" s="236"/>
      <c r="BA286" s="147" t="s">
        <v>697</v>
      </c>
      <c r="BB286" s="147"/>
      <c r="BC286" s="236"/>
      <c r="BD286" s="235" t="s">
        <v>698</v>
      </c>
      <c r="BE286" s="235"/>
      <c r="BF286" s="235"/>
      <c r="BG286" s="237" t="s">
        <v>699</v>
      </c>
      <c r="BH286" s="237" t="s">
        <v>1964</v>
      </c>
      <c r="BI286" s="237" t="s">
        <v>701</v>
      </c>
      <c r="BJ286" s="238"/>
      <c r="BK286" s="238"/>
      <c r="BL286" s="153"/>
      <c r="BM286" s="154"/>
      <c r="BN286" s="111" t="s">
        <v>3346</v>
      </c>
      <c r="BO286" s="226" t="s">
        <v>3346</v>
      </c>
      <c r="BP286" s="130"/>
      <c r="BQ286" s="116" t="s">
        <v>704</v>
      </c>
      <c r="BR286" s="116" t="s">
        <v>705</v>
      </c>
      <c r="BS286" s="132">
        <v>44965</v>
      </c>
      <c r="BT286" s="133">
        <v>100</v>
      </c>
      <c r="BU286" s="132">
        <v>44965</v>
      </c>
      <c r="BV286" s="132"/>
      <c r="BW286" s="132"/>
      <c r="BX286" s="134"/>
      <c r="BY286" s="134"/>
      <c r="BZ286" s="134"/>
      <c r="CA286" s="132"/>
      <c r="CB286" s="135"/>
      <c r="CC286" s="132"/>
      <c r="CD286" s="132"/>
      <c r="CE286" s="136"/>
      <c r="CF286" s="136"/>
      <c r="CG286" s="136"/>
      <c r="CH286" s="135"/>
      <c r="CI286" s="129" t="s">
        <v>701</v>
      </c>
      <c r="CJ286" s="117">
        <v>45014</v>
      </c>
      <c r="CK286" s="117">
        <v>45014</v>
      </c>
      <c r="CL286" s="132"/>
      <c r="CM286" s="117">
        <v>45014</v>
      </c>
      <c r="CN286" s="133">
        <v>100</v>
      </c>
      <c r="CO286" s="117">
        <v>45014</v>
      </c>
      <c r="CP286" s="117"/>
      <c r="CQ286" s="137" t="s">
        <v>706</v>
      </c>
      <c r="CR286" s="132"/>
      <c r="CS286" s="117"/>
      <c r="CT286" s="132"/>
      <c r="CU286" s="133"/>
      <c r="CV286" s="137" t="s">
        <v>4382</v>
      </c>
      <c r="CW286" s="117"/>
      <c r="CX286" s="236"/>
      <c r="CY286" s="236"/>
      <c r="CZ286" s="117">
        <v>45014</v>
      </c>
      <c r="DA286" s="117">
        <v>45014</v>
      </c>
      <c r="DB286" s="117"/>
      <c r="DC286" s="117">
        <v>45014</v>
      </c>
      <c r="DD286" s="133">
        <v>100</v>
      </c>
      <c r="DE286" s="117">
        <v>45014</v>
      </c>
      <c r="DF286" s="138"/>
      <c r="DG286" s="138">
        <v>45019</v>
      </c>
      <c r="DH286" s="139" t="s">
        <v>4413</v>
      </c>
      <c r="DI286" s="117">
        <v>45043</v>
      </c>
      <c r="DJ286" s="117">
        <v>45043</v>
      </c>
      <c r="DK286" s="117">
        <v>45043</v>
      </c>
      <c r="DL286" s="117">
        <v>45043</v>
      </c>
      <c r="DM286" s="117"/>
      <c r="DN286" s="117"/>
      <c r="DO286" s="117"/>
      <c r="DP286" s="117"/>
      <c r="DQ286" s="140"/>
      <c r="DR286" s="117"/>
      <c r="DS286" s="117"/>
      <c r="DT286" s="117"/>
      <c r="DU286" s="117"/>
      <c r="DV286" s="117"/>
      <c r="DW286" s="117"/>
      <c r="DX286" s="133"/>
      <c r="DY286" s="117"/>
      <c r="DZ286" s="117"/>
      <c r="EA286" s="117">
        <v>45042</v>
      </c>
      <c r="EB286" s="117">
        <v>45042</v>
      </c>
      <c r="EC286" s="117"/>
      <c r="ED286" s="117">
        <v>45042</v>
      </c>
      <c r="EE286" s="116">
        <v>100</v>
      </c>
      <c r="EF286" s="117">
        <v>45042</v>
      </c>
      <c r="EG286" s="117" t="s">
        <v>4522</v>
      </c>
      <c r="EH286" s="117"/>
      <c r="EI286" s="117"/>
      <c r="EJ286" s="117"/>
      <c r="EK286" s="117"/>
      <c r="EL286" s="133"/>
      <c r="EM286" s="117"/>
      <c r="EN286" s="122"/>
      <c r="EO286" s="141"/>
      <c r="EP286" s="141"/>
      <c r="EQ286" s="141"/>
      <c r="ER286" s="141"/>
      <c r="ES286" s="141"/>
      <c r="ET286" s="141"/>
      <c r="EU286" s="141"/>
      <c r="EV286" s="117"/>
      <c r="EW286" s="117"/>
      <c r="EX286" s="117"/>
      <c r="EY286" s="117"/>
      <c r="EZ286" s="117"/>
      <c r="FA286" s="117"/>
      <c r="FB286" s="117"/>
      <c r="FC286" s="117"/>
      <c r="FD286" s="117"/>
      <c r="FE286" s="117"/>
      <c r="FF286" s="117"/>
      <c r="FG286" s="133"/>
      <c r="FH286" s="133"/>
      <c r="FI286" s="117"/>
      <c r="FJ286" s="142"/>
      <c r="FK286" s="142"/>
      <c r="FL286" s="143">
        <v>243350</v>
      </c>
      <c r="FM286" s="143">
        <v>243350</v>
      </c>
      <c r="FN286" s="139" t="s">
        <v>708</v>
      </c>
      <c r="FO286" s="142"/>
      <c r="FP286" s="142"/>
      <c r="FQ286" s="143">
        <v>243350</v>
      </c>
      <c r="FR286" s="143">
        <v>243350</v>
      </c>
      <c r="FS286" s="139" t="s">
        <v>708</v>
      </c>
    </row>
    <row r="287" spans="1:175" ht="20.100000000000001" customHeight="1" x14ac:dyDescent="0.5">
      <c r="A287" s="109">
        <v>286</v>
      </c>
      <c r="B287" s="109" t="s">
        <v>674</v>
      </c>
      <c r="C287" s="109">
        <v>286</v>
      </c>
      <c r="D287" s="110" t="s">
        <v>675</v>
      </c>
      <c r="E287" s="110" t="s">
        <v>676</v>
      </c>
      <c r="F287" s="110" t="s">
        <v>1561</v>
      </c>
      <c r="G287" s="111" t="s">
        <v>399</v>
      </c>
      <c r="H287" s="110" t="s">
        <v>3352</v>
      </c>
      <c r="I287" s="110" t="s">
        <v>3352</v>
      </c>
      <c r="J287" s="110" t="s">
        <v>4575</v>
      </c>
      <c r="K287" s="111" t="s">
        <v>3353</v>
      </c>
      <c r="L287" s="111" t="s">
        <v>3281</v>
      </c>
      <c r="M287" s="111"/>
      <c r="N287" s="111" t="s">
        <v>1565</v>
      </c>
      <c r="O287" s="111" t="s">
        <v>3354</v>
      </c>
      <c r="P287" s="113">
        <v>15.467976999999999</v>
      </c>
      <c r="Q287" s="113">
        <v>99.541278000000005</v>
      </c>
      <c r="R287" s="114" t="s">
        <v>3355</v>
      </c>
      <c r="S287" s="114" t="s">
        <v>3356</v>
      </c>
      <c r="T287" s="115" t="s">
        <v>3357</v>
      </c>
      <c r="U287" s="115" t="s">
        <v>3358</v>
      </c>
      <c r="V287" s="115"/>
      <c r="W287" s="115"/>
      <c r="X287" s="115"/>
      <c r="Y287" s="115"/>
      <c r="Z287" s="181"/>
      <c r="AA287" s="181"/>
      <c r="AB287" s="115"/>
      <c r="AC287" s="115"/>
      <c r="AD287" s="166" t="s">
        <v>1313</v>
      </c>
      <c r="AE287" s="166" t="s">
        <v>1314</v>
      </c>
      <c r="AF287" s="117" t="s">
        <v>690</v>
      </c>
      <c r="AG287" s="132">
        <v>44965</v>
      </c>
      <c r="AH287" s="118" t="s">
        <v>691</v>
      </c>
      <c r="AI287" s="118" t="s">
        <v>692</v>
      </c>
      <c r="AJ287" s="145">
        <v>4</v>
      </c>
      <c r="AK287" s="146">
        <v>12</v>
      </c>
      <c r="AL287" s="146">
        <v>2.5</v>
      </c>
      <c r="AM287" s="146">
        <v>48</v>
      </c>
      <c r="AN287" s="147">
        <v>1</v>
      </c>
      <c r="AO287" s="147">
        <v>1</v>
      </c>
      <c r="AP287" s="116" t="s">
        <v>3359</v>
      </c>
      <c r="AQ287" s="147" t="s">
        <v>1368</v>
      </c>
      <c r="AR287" s="147">
        <v>3</v>
      </c>
      <c r="AS287" s="149"/>
      <c r="AT287" s="138">
        <v>44967</v>
      </c>
      <c r="AU287" s="366" t="s">
        <v>3301</v>
      </c>
      <c r="AV287" s="234" t="s">
        <v>725</v>
      </c>
      <c r="AW287" s="235"/>
      <c r="AX287" s="236"/>
      <c r="AY287" s="236"/>
      <c r="AZ287" s="236"/>
      <c r="BA287" s="147"/>
      <c r="BB287" s="147" t="s">
        <v>697</v>
      </c>
      <c r="BC287" s="236"/>
      <c r="BD287" s="235"/>
      <c r="BE287" s="235"/>
      <c r="BF287" s="235"/>
      <c r="BG287" s="163" t="s">
        <v>614</v>
      </c>
      <c r="BH287" s="237" t="s">
        <v>1964</v>
      </c>
      <c r="BI287" s="237" t="s">
        <v>701</v>
      </c>
      <c r="BJ287" s="238"/>
      <c r="BK287" s="238"/>
      <c r="BL287" s="153"/>
      <c r="BM287" s="154"/>
      <c r="BN287" s="111" t="s">
        <v>3354</v>
      </c>
      <c r="BO287" s="226" t="s">
        <v>3354</v>
      </c>
      <c r="BP287" s="130"/>
      <c r="BQ287" s="116" t="s">
        <v>704</v>
      </c>
      <c r="BR287" s="116" t="s">
        <v>1143</v>
      </c>
      <c r="BS287" s="132">
        <v>44965</v>
      </c>
      <c r="BT287" s="133">
        <v>100</v>
      </c>
      <c r="BU287" s="132">
        <v>44965</v>
      </c>
      <c r="BV287" s="132" t="s">
        <v>614</v>
      </c>
      <c r="BW287" s="132" t="s">
        <v>1155</v>
      </c>
      <c r="BX287" s="134"/>
      <c r="BY287" s="134"/>
      <c r="BZ287" s="134"/>
      <c r="CA287" s="132"/>
      <c r="CB287" s="171"/>
      <c r="CC287" s="172"/>
      <c r="CD287" s="172"/>
      <c r="CE287" s="173"/>
      <c r="CF287" s="173"/>
      <c r="CG287" s="173"/>
      <c r="CH287" s="365" t="s">
        <v>3360</v>
      </c>
      <c r="CI287" s="129" t="s">
        <v>701</v>
      </c>
      <c r="CJ287" s="132">
        <v>44986</v>
      </c>
      <c r="CK287" s="132">
        <v>44986</v>
      </c>
      <c r="CL287" s="132"/>
      <c r="CM287" s="132">
        <v>44986</v>
      </c>
      <c r="CN287" s="133">
        <v>100</v>
      </c>
      <c r="CO287" s="132">
        <v>44986</v>
      </c>
      <c r="CP287" s="132"/>
      <c r="CQ287" s="137" t="s">
        <v>706</v>
      </c>
      <c r="CR287" s="132"/>
      <c r="CS287" s="117"/>
      <c r="CT287" s="132"/>
      <c r="CU287" s="133"/>
      <c r="CV287" s="137" t="s">
        <v>4382</v>
      </c>
      <c r="CW287" s="117"/>
      <c r="CX287" s="236"/>
      <c r="CY287" s="236"/>
      <c r="CZ287" s="117">
        <v>45027</v>
      </c>
      <c r="DA287" s="117">
        <v>45027</v>
      </c>
      <c r="DB287" s="117"/>
      <c r="DC287" s="117">
        <v>45027</v>
      </c>
      <c r="DD287" s="133">
        <v>100</v>
      </c>
      <c r="DE287" s="117">
        <v>45027</v>
      </c>
      <c r="DF287" s="138"/>
      <c r="DG287" s="138">
        <v>45023</v>
      </c>
      <c r="DH287" s="139" t="s">
        <v>4387</v>
      </c>
      <c r="DI287" s="222">
        <v>45050</v>
      </c>
      <c r="DJ287" s="222">
        <v>45050</v>
      </c>
      <c r="DK287" s="222">
        <v>45050</v>
      </c>
      <c r="DL287" s="222">
        <v>45050</v>
      </c>
      <c r="DM287" s="117"/>
      <c r="DN287" s="117"/>
      <c r="DO287" s="117"/>
      <c r="DP287" s="117"/>
      <c r="DQ287" s="140"/>
      <c r="DR287" s="117"/>
      <c r="DS287" s="117"/>
      <c r="DT287" s="117"/>
      <c r="DU287" s="117"/>
      <c r="DV287" s="117"/>
      <c r="DW287" s="117"/>
      <c r="DX287" s="133"/>
      <c r="DY287" s="117"/>
      <c r="DZ287" s="117"/>
      <c r="EA287" s="117"/>
      <c r="EB287" s="117"/>
      <c r="EC287" s="117"/>
      <c r="ED287" s="117"/>
      <c r="EE287" s="116"/>
      <c r="EF287" s="117"/>
      <c r="EG287" s="117"/>
      <c r="EH287" s="222">
        <v>45052</v>
      </c>
      <c r="EI287" s="222">
        <v>45052</v>
      </c>
      <c r="EJ287" s="117"/>
      <c r="EK287" s="222">
        <v>45052</v>
      </c>
      <c r="EL287" s="133">
        <v>100</v>
      </c>
      <c r="EM287" s="222">
        <v>45052</v>
      </c>
      <c r="EN287" s="122" t="s">
        <v>4520</v>
      </c>
      <c r="EO287" s="141"/>
      <c r="EP287" s="141"/>
      <c r="EQ287" s="141"/>
      <c r="ER287" s="141"/>
      <c r="ES287" s="141"/>
      <c r="ET287" s="141"/>
      <c r="EU287" s="141"/>
      <c r="EV287" s="117"/>
      <c r="EW287" s="117"/>
      <c r="EX287" s="117"/>
      <c r="EY287" s="117"/>
      <c r="EZ287" s="117"/>
      <c r="FA287" s="117"/>
      <c r="FB287" s="117"/>
      <c r="FC287" s="117"/>
      <c r="FD287" s="117"/>
      <c r="FE287" s="117"/>
      <c r="FF287" s="117"/>
      <c r="FG287" s="133"/>
      <c r="FH287" s="133"/>
      <c r="FI287" s="117"/>
      <c r="FJ287" s="142"/>
      <c r="FK287" s="142"/>
      <c r="FL287" s="143"/>
      <c r="FM287" s="143"/>
      <c r="FN287" s="139"/>
      <c r="FO287" s="142"/>
      <c r="FP287" s="142"/>
      <c r="FQ287" s="143"/>
      <c r="FR287" s="143"/>
      <c r="FS287" s="139"/>
    </row>
    <row r="288" spans="1:175" ht="20.100000000000001" customHeight="1" x14ac:dyDescent="0.5">
      <c r="A288" s="109">
        <v>287</v>
      </c>
      <c r="B288" s="109" t="s">
        <v>3361</v>
      </c>
      <c r="C288" s="109">
        <v>1</v>
      </c>
      <c r="D288" s="367" t="s">
        <v>3362</v>
      </c>
      <c r="E288" s="110" t="s">
        <v>912</v>
      </c>
      <c r="F288" s="110" t="s">
        <v>677</v>
      </c>
      <c r="G288" s="111" t="s">
        <v>21</v>
      </c>
      <c r="H288" s="110" t="s">
        <v>1109</v>
      </c>
      <c r="I288" s="110" t="s">
        <v>3363</v>
      </c>
      <c r="J288" s="110"/>
      <c r="K288" s="111" t="s">
        <v>4576</v>
      </c>
      <c r="L288" s="111" t="s">
        <v>967</v>
      </c>
      <c r="M288" s="111" t="s">
        <v>912</v>
      </c>
      <c r="N288" s="111" t="s">
        <v>682</v>
      </c>
      <c r="O288" s="112" t="s">
        <v>3364</v>
      </c>
      <c r="P288" s="113">
        <v>13.749153</v>
      </c>
      <c r="Q288" s="113">
        <v>100.552306</v>
      </c>
      <c r="R288" s="114" t="s">
        <v>3365</v>
      </c>
      <c r="S288" s="114" t="s">
        <v>3366</v>
      </c>
      <c r="T288" s="115" t="s">
        <v>3367</v>
      </c>
      <c r="U288" s="115" t="s">
        <v>3368</v>
      </c>
      <c r="V288" s="115"/>
      <c r="W288" s="180" t="s">
        <v>3369</v>
      </c>
      <c r="X288" s="180"/>
      <c r="Y288" s="115"/>
      <c r="Z288" s="181"/>
      <c r="AA288" s="181"/>
      <c r="AB288" s="180"/>
      <c r="AC288" s="180"/>
      <c r="AD288" s="116" t="s">
        <v>688</v>
      </c>
      <c r="AE288" s="116" t="s">
        <v>689</v>
      </c>
      <c r="AF288" s="117" t="s">
        <v>690</v>
      </c>
      <c r="AG288" s="132">
        <v>44979</v>
      </c>
      <c r="AH288" s="118" t="s">
        <v>691</v>
      </c>
      <c r="AI288" s="118" t="s">
        <v>692</v>
      </c>
      <c r="AJ288" s="145">
        <v>9</v>
      </c>
      <c r="AK288" s="146">
        <v>9.5</v>
      </c>
      <c r="AL288" s="146">
        <v>3.8</v>
      </c>
      <c r="AM288" s="146">
        <v>85.5</v>
      </c>
      <c r="AN288" s="147">
        <v>1</v>
      </c>
      <c r="AO288" s="147">
        <v>4</v>
      </c>
      <c r="AP288" s="116" t="s">
        <v>816</v>
      </c>
      <c r="AQ288" s="147" t="s">
        <v>848</v>
      </c>
      <c r="AR288" s="147">
        <v>3</v>
      </c>
      <c r="AS288" s="147"/>
      <c r="AT288" s="122">
        <v>44980</v>
      </c>
      <c r="AU288" s="148" t="s">
        <v>3370</v>
      </c>
      <c r="AV288" s="149" t="s">
        <v>696</v>
      </c>
      <c r="AW288" s="150" t="s">
        <v>3371</v>
      </c>
      <c r="AX288" s="149"/>
      <c r="AY288" s="149"/>
      <c r="AZ288" s="149"/>
      <c r="BA288" s="149"/>
      <c r="BB288" s="149"/>
      <c r="BC288" s="149"/>
      <c r="BD288" s="150" t="s">
        <v>698</v>
      </c>
      <c r="BE288" s="150"/>
      <c r="BF288" s="150"/>
      <c r="BG288" s="151" t="s">
        <v>699</v>
      </c>
      <c r="BH288" s="151" t="s">
        <v>1964</v>
      </c>
      <c r="BI288" s="151" t="s">
        <v>701</v>
      </c>
      <c r="BJ288" s="152"/>
      <c r="BK288" s="152"/>
      <c r="BL288" s="153"/>
      <c r="BM288" s="154"/>
      <c r="BN288" s="111" t="s">
        <v>3364</v>
      </c>
      <c r="BO288" s="226" t="s">
        <v>3364</v>
      </c>
      <c r="BP288" s="130"/>
      <c r="BQ288" s="116" t="s">
        <v>704</v>
      </c>
      <c r="BR288" s="116" t="s">
        <v>705</v>
      </c>
      <c r="BS288" s="132">
        <v>44979</v>
      </c>
      <c r="BT288" s="133">
        <v>100</v>
      </c>
      <c r="BU288" s="132">
        <v>44979</v>
      </c>
      <c r="BV288" s="132"/>
      <c r="BW288" s="132"/>
      <c r="BX288" s="134"/>
      <c r="BY288" s="134"/>
      <c r="BZ288" s="134"/>
      <c r="CA288" s="132"/>
      <c r="CB288" s="135"/>
      <c r="CC288" s="132"/>
      <c r="CD288" s="132"/>
      <c r="CE288" s="136"/>
      <c r="CF288" s="136"/>
      <c r="CG288" s="136"/>
      <c r="CH288" s="135"/>
      <c r="CI288" s="129" t="s">
        <v>701</v>
      </c>
      <c r="CJ288" s="132">
        <v>45002</v>
      </c>
      <c r="CK288" s="132">
        <v>45002</v>
      </c>
      <c r="CL288" s="132"/>
      <c r="CM288" s="132">
        <v>45002</v>
      </c>
      <c r="CN288" s="133">
        <v>100</v>
      </c>
      <c r="CO288" s="132">
        <v>45002</v>
      </c>
      <c r="CP288" s="117"/>
      <c r="CQ288" s="164">
        <v>45048</v>
      </c>
      <c r="CR288" s="164">
        <v>45048</v>
      </c>
      <c r="CS288" s="164"/>
      <c r="CT288" s="164">
        <v>45048</v>
      </c>
      <c r="CU288" s="165">
        <v>100</v>
      </c>
      <c r="CV288" s="164">
        <v>45048</v>
      </c>
      <c r="CW288" s="117"/>
      <c r="CX288" s="147"/>
      <c r="CY288" s="147"/>
      <c r="CZ288" s="117">
        <v>45002</v>
      </c>
      <c r="DA288" s="117">
        <v>45002</v>
      </c>
      <c r="DB288" s="117"/>
      <c r="DC288" s="117">
        <v>45003</v>
      </c>
      <c r="DD288" s="133">
        <v>100</v>
      </c>
      <c r="DE288" s="117">
        <v>45016</v>
      </c>
      <c r="DF288" s="138"/>
      <c r="DG288" s="138">
        <v>45012</v>
      </c>
      <c r="DH288" s="139" t="s">
        <v>4383</v>
      </c>
      <c r="DI288" s="117">
        <v>45040</v>
      </c>
      <c r="DJ288" s="117">
        <v>45040</v>
      </c>
      <c r="DK288" s="117">
        <v>45040</v>
      </c>
      <c r="DL288" s="117">
        <v>45040</v>
      </c>
      <c r="DM288" s="117"/>
      <c r="DN288" s="117"/>
      <c r="DO288" s="117"/>
      <c r="DP288" s="117"/>
      <c r="DQ288" s="140"/>
      <c r="DR288" s="117"/>
      <c r="DS288" s="117"/>
      <c r="DT288" s="117"/>
      <c r="DU288" s="117"/>
      <c r="DV288" s="117"/>
      <c r="DW288" s="117"/>
      <c r="DX288" s="133"/>
      <c r="DY288" s="117"/>
      <c r="DZ288" s="117"/>
      <c r="EA288" s="117">
        <v>45027</v>
      </c>
      <c r="EB288" s="117">
        <v>45027</v>
      </c>
      <c r="EC288" s="117"/>
      <c r="ED288" s="117">
        <v>45027</v>
      </c>
      <c r="EE288" s="116">
        <v>100</v>
      </c>
      <c r="EF288" s="117">
        <v>45027</v>
      </c>
      <c r="EG288" s="117" t="s">
        <v>740</v>
      </c>
      <c r="EH288" s="117">
        <v>45027</v>
      </c>
      <c r="EI288" s="117">
        <v>45027</v>
      </c>
      <c r="EJ288" s="117"/>
      <c r="EK288" s="117">
        <v>45027</v>
      </c>
      <c r="EL288" s="116">
        <v>100</v>
      </c>
      <c r="EM288" s="117">
        <v>45027</v>
      </c>
      <c r="EN288" s="122" t="s">
        <v>740</v>
      </c>
      <c r="EO288" s="141"/>
      <c r="EP288" s="141"/>
      <c r="EQ288" s="141"/>
      <c r="ER288" s="141"/>
      <c r="ES288" s="141"/>
      <c r="ET288" s="141"/>
      <c r="EU288" s="141"/>
      <c r="EV288" s="117"/>
      <c r="EW288" s="117"/>
      <c r="EX288" s="117"/>
      <c r="EY288" s="117"/>
      <c r="EZ288" s="117"/>
      <c r="FA288" s="117"/>
      <c r="FB288" s="117"/>
      <c r="FC288" s="117"/>
      <c r="FD288" s="117"/>
      <c r="FE288" s="117"/>
      <c r="FF288" s="117"/>
      <c r="FG288" s="133"/>
      <c r="FH288" s="133"/>
      <c r="FI288" s="117"/>
      <c r="FJ288" s="142"/>
      <c r="FK288" s="142"/>
      <c r="FL288" s="143">
        <v>243350</v>
      </c>
      <c r="FM288" s="143">
        <v>243350</v>
      </c>
      <c r="FN288" s="139" t="s">
        <v>708</v>
      </c>
      <c r="FO288" s="142"/>
      <c r="FP288" s="142"/>
      <c r="FQ288" s="143">
        <v>243350</v>
      </c>
      <c r="FR288" s="143">
        <v>243350</v>
      </c>
      <c r="FS288" s="157" t="s">
        <v>729</v>
      </c>
    </row>
    <row r="289" spans="1:175" ht="20.100000000000001" customHeight="1" x14ac:dyDescent="0.5">
      <c r="A289" s="109">
        <v>288</v>
      </c>
      <c r="B289" s="109" t="s">
        <v>3361</v>
      </c>
      <c r="C289" s="109">
        <v>2</v>
      </c>
      <c r="D289" s="367" t="s">
        <v>3372</v>
      </c>
      <c r="E289" s="110" t="s">
        <v>912</v>
      </c>
      <c r="F289" s="110" t="s">
        <v>677</v>
      </c>
      <c r="G289" s="111" t="s">
        <v>21</v>
      </c>
      <c r="H289" s="110" t="s">
        <v>3373</v>
      </c>
      <c r="I289" s="110" t="s">
        <v>3374</v>
      </c>
      <c r="J289" s="110"/>
      <c r="K289" s="111" t="s">
        <v>3375</v>
      </c>
      <c r="L289" s="111" t="s">
        <v>1118</v>
      </c>
      <c r="M289" s="111" t="s">
        <v>912</v>
      </c>
      <c r="N289" s="111" t="s">
        <v>682</v>
      </c>
      <c r="O289" s="111" t="s">
        <v>3376</v>
      </c>
      <c r="P289" s="113">
        <v>13.717331700000001</v>
      </c>
      <c r="Q289" s="113">
        <v>100.46406450000001</v>
      </c>
      <c r="R289" s="285" t="s">
        <v>3377</v>
      </c>
      <c r="S289" s="368" t="s">
        <v>3378</v>
      </c>
      <c r="T289" s="115" t="s">
        <v>3379</v>
      </c>
      <c r="U289" s="115" t="s">
        <v>3380</v>
      </c>
      <c r="V289" s="115"/>
      <c r="W289" s="196" t="s">
        <v>3381</v>
      </c>
      <c r="X289" s="196"/>
      <c r="Y289" s="115"/>
      <c r="Z289" s="181"/>
      <c r="AA289" s="181"/>
      <c r="AB289" s="196"/>
      <c r="AC289" s="196"/>
      <c r="AD289" s="116" t="s">
        <v>688</v>
      </c>
      <c r="AE289" s="116" t="s">
        <v>689</v>
      </c>
      <c r="AF289" s="117">
        <v>44985</v>
      </c>
      <c r="AG289" s="132">
        <v>44980</v>
      </c>
      <c r="AH289" s="118" t="s">
        <v>691</v>
      </c>
      <c r="AI289" s="118" t="s">
        <v>692</v>
      </c>
      <c r="AJ289" s="145">
        <v>5.6</v>
      </c>
      <c r="AK289" s="146">
        <v>9</v>
      </c>
      <c r="AL289" s="146">
        <v>3.9</v>
      </c>
      <c r="AM289" s="146">
        <v>50.4</v>
      </c>
      <c r="AN289" s="147">
        <v>1</v>
      </c>
      <c r="AO289" s="147">
        <v>4</v>
      </c>
      <c r="AP289" s="116" t="s">
        <v>3382</v>
      </c>
      <c r="AQ289" s="147">
        <v>30</v>
      </c>
      <c r="AR289" s="147">
        <v>3</v>
      </c>
      <c r="AS289" s="147"/>
      <c r="AT289" s="122">
        <v>44981</v>
      </c>
      <c r="AU289" s="142"/>
      <c r="AV289" s="149" t="s">
        <v>696</v>
      </c>
      <c r="AW289" s="150"/>
      <c r="AX289" s="149"/>
      <c r="AY289" s="149"/>
      <c r="AZ289" s="149"/>
      <c r="BA289" s="149"/>
      <c r="BB289" s="149"/>
      <c r="BC289" s="149"/>
      <c r="BD289" s="150" t="s">
        <v>698</v>
      </c>
      <c r="BE289" s="150"/>
      <c r="BF289" s="150"/>
      <c r="BG289" s="151" t="s">
        <v>699</v>
      </c>
      <c r="BH289" s="151" t="s">
        <v>1964</v>
      </c>
      <c r="BI289" s="151" t="s">
        <v>701</v>
      </c>
      <c r="BJ289" s="152"/>
      <c r="BK289" s="152"/>
      <c r="BL289" s="170" t="s">
        <v>903</v>
      </c>
      <c r="BM289" s="154"/>
      <c r="BN289" s="111" t="s">
        <v>3376</v>
      </c>
      <c r="BO289" s="226" t="s">
        <v>3376</v>
      </c>
      <c r="BP289" s="130"/>
      <c r="BQ289" s="116" t="s">
        <v>704</v>
      </c>
      <c r="BR289" s="116" t="s">
        <v>705</v>
      </c>
      <c r="BS289" s="132">
        <v>44980</v>
      </c>
      <c r="BT289" s="133">
        <v>100</v>
      </c>
      <c r="BU289" s="132">
        <v>44980</v>
      </c>
      <c r="BV289" s="132"/>
      <c r="BW289" s="132"/>
      <c r="BX289" s="134"/>
      <c r="BY289" s="134"/>
      <c r="BZ289" s="134"/>
      <c r="CA289" s="132"/>
      <c r="CB289" s="135"/>
      <c r="CC289" s="132"/>
      <c r="CD289" s="132"/>
      <c r="CE289" s="136"/>
      <c r="CF289" s="136"/>
      <c r="CG289" s="136"/>
      <c r="CH289" s="135"/>
      <c r="CI289" s="129" t="s">
        <v>701</v>
      </c>
      <c r="CJ289" s="117">
        <v>44999</v>
      </c>
      <c r="CK289" s="117">
        <v>44999</v>
      </c>
      <c r="CL289" s="132"/>
      <c r="CM289" s="117">
        <v>44999</v>
      </c>
      <c r="CN289" s="133">
        <v>100</v>
      </c>
      <c r="CO289" s="117">
        <v>44999</v>
      </c>
      <c r="CP289" s="117"/>
      <c r="CQ289" s="132">
        <v>45014</v>
      </c>
      <c r="CR289" s="132">
        <v>45014</v>
      </c>
      <c r="CS289" s="117"/>
      <c r="CT289" s="132">
        <v>45014</v>
      </c>
      <c r="CU289" s="133">
        <v>100</v>
      </c>
      <c r="CV289" s="132">
        <v>45014</v>
      </c>
      <c r="CW289" s="117" t="s">
        <v>727</v>
      </c>
      <c r="CX289" s="147"/>
      <c r="CY289" s="147"/>
      <c r="CZ289" s="117">
        <v>44999</v>
      </c>
      <c r="DA289" s="117">
        <v>44999</v>
      </c>
      <c r="DB289" s="117"/>
      <c r="DC289" s="117">
        <v>45033</v>
      </c>
      <c r="DD289" s="133">
        <v>100</v>
      </c>
      <c r="DE289" s="117">
        <v>45033</v>
      </c>
      <c r="DF289" s="138" t="s">
        <v>3383</v>
      </c>
      <c r="DG289" s="138">
        <v>45012</v>
      </c>
      <c r="DH289" s="139" t="s">
        <v>4383</v>
      </c>
      <c r="DI289" s="117">
        <v>45042</v>
      </c>
      <c r="DJ289" s="117">
        <v>45042</v>
      </c>
      <c r="DK289" s="117">
        <v>45042</v>
      </c>
      <c r="DL289" s="117">
        <v>45042</v>
      </c>
      <c r="DM289" s="117"/>
      <c r="DN289" s="117"/>
      <c r="DO289" s="117"/>
      <c r="DP289" s="117"/>
      <c r="DQ289" s="140"/>
      <c r="DR289" s="117"/>
      <c r="DS289" s="117"/>
      <c r="DT289" s="117"/>
      <c r="DU289" s="117"/>
      <c r="DV289" s="117"/>
      <c r="DW289" s="117"/>
      <c r="DX289" s="133"/>
      <c r="DY289" s="117"/>
      <c r="DZ289" s="117"/>
      <c r="EA289" s="117">
        <v>45034</v>
      </c>
      <c r="EB289" s="117">
        <v>45034</v>
      </c>
      <c r="EC289" s="117"/>
      <c r="ED289" s="117">
        <v>45034</v>
      </c>
      <c r="EE289" s="116">
        <v>100</v>
      </c>
      <c r="EF289" s="117">
        <v>45034</v>
      </c>
      <c r="EG289" s="117" t="s">
        <v>1044</v>
      </c>
      <c r="EH289" s="117">
        <v>45034</v>
      </c>
      <c r="EI289" s="117">
        <v>45034</v>
      </c>
      <c r="EJ289" s="117"/>
      <c r="EK289" s="117">
        <v>45034</v>
      </c>
      <c r="EL289" s="116">
        <v>100</v>
      </c>
      <c r="EM289" s="117">
        <v>45034</v>
      </c>
      <c r="EN289" s="122" t="s">
        <v>1044</v>
      </c>
      <c r="EO289" s="141"/>
      <c r="EP289" s="141"/>
      <c r="EQ289" s="141"/>
      <c r="ER289" s="141"/>
      <c r="ES289" s="141"/>
      <c r="ET289" s="141"/>
      <c r="EU289" s="141"/>
      <c r="EV289" s="117"/>
      <c r="EW289" s="117"/>
      <c r="EX289" s="117"/>
      <c r="EY289" s="117"/>
      <c r="EZ289" s="117"/>
      <c r="FA289" s="117"/>
      <c r="FB289" s="117"/>
      <c r="FC289" s="117"/>
      <c r="FD289" s="117"/>
      <c r="FE289" s="117"/>
      <c r="FF289" s="117"/>
      <c r="FG289" s="133"/>
      <c r="FH289" s="133"/>
      <c r="FI289" s="117"/>
      <c r="FJ289" s="142"/>
      <c r="FK289" s="142"/>
      <c r="FL289" s="143"/>
      <c r="FM289" s="143"/>
      <c r="FN289" s="139"/>
      <c r="FO289" s="142"/>
      <c r="FP289" s="142"/>
      <c r="FQ289" s="143"/>
      <c r="FR289" s="143"/>
      <c r="FS289" s="139"/>
    </row>
    <row r="290" spans="1:175" ht="20.100000000000001" customHeight="1" x14ac:dyDescent="0.5">
      <c r="A290" s="109">
        <v>289</v>
      </c>
      <c r="B290" s="109" t="s">
        <v>3361</v>
      </c>
      <c r="C290" s="109">
        <v>3</v>
      </c>
      <c r="D290" s="367" t="s">
        <v>3372</v>
      </c>
      <c r="E290" s="110" t="s">
        <v>912</v>
      </c>
      <c r="F290" s="110" t="s">
        <v>677</v>
      </c>
      <c r="G290" s="111" t="s">
        <v>21</v>
      </c>
      <c r="H290" s="110" t="s">
        <v>3384</v>
      </c>
      <c r="I290" s="110" t="s">
        <v>3385</v>
      </c>
      <c r="J290" s="110"/>
      <c r="K290" s="111" t="s">
        <v>3386</v>
      </c>
      <c r="L290" s="111" t="s">
        <v>3387</v>
      </c>
      <c r="M290" s="111" t="s">
        <v>912</v>
      </c>
      <c r="N290" s="111" t="s">
        <v>682</v>
      </c>
      <c r="O290" s="259" t="s">
        <v>3388</v>
      </c>
      <c r="P290" s="113">
        <v>13.718756000000001</v>
      </c>
      <c r="Q290" s="113">
        <v>100.583299</v>
      </c>
      <c r="R290" s="114" t="s">
        <v>3389</v>
      </c>
      <c r="S290" s="114" t="s">
        <v>3390</v>
      </c>
      <c r="T290" s="115"/>
      <c r="U290" s="115"/>
      <c r="V290" s="115"/>
      <c r="W290" s="369" t="s">
        <v>3391</v>
      </c>
      <c r="X290" s="369"/>
      <c r="Y290" s="115"/>
      <c r="Z290" s="181"/>
      <c r="AA290" s="181"/>
      <c r="AB290" s="369"/>
      <c r="AC290" s="369"/>
      <c r="AD290" s="116" t="s">
        <v>688</v>
      </c>
      <c r="AE290" s="116" t="s">
        <v>689</v>
      </c>
      <c r="AF290" s="117">
        <v>44986</v>
      </c>
      <c r="AG290" s="117">
        <v>44986</v>
      </c>
      <c r="AH290" s="118" t="s">
        <v>691</v>
      </c>
      <c r="AI290" s="118" t="s">
        <v>692</v>
      </c>
      <c r="AJ290" s="146">
        <v>6.2</v>
      </c>
      <c r="AK290" s="146">
        <v>9</v>
      </c>
      <c r="AL290" s="146">
        <v>3</v>
      </c>
      <c r="AM290" s="146">
        <v>55.800000000000004</v>
      </c>
      <c r="AN290" s="147">
        <v>1</v>
      </c>
      <c r="AO290" s="147">
        <v>3</v>
      </c>
      <c r="AP290" s="370" t="s">
        <v>816</v>
      </c>
      <c r="AQ290" s="147" t="s">
        <v>694</v>
      </c>
      <c r="AR290" s="147">
        <v>3</v>
      </c>
      <c r="AS290" s="147"/>
      <c r="AT290" s="122"/>
      <c r="AU290" s="148" t="s">
        <v>3392</v>
      </c>
      <c r="AV290" s="149" t="s">
        <v>696</v>
      </c>
      <c r="AW290" s="150"/>
      <c r="AX290" s="149"/>
      <c r="AY290" s="149"/>
      <c r="AZ290" s="149"/>
      <c r="BA290" s="147" t="s">
        <v>697</v>
      </c>
      <c r="BB290" s="149" t="s">
        <v>697</v>
      </c>
      <c r="BC290" s="149"/>
      <c r="BD290" s="150" t="s">
        <v>698</v>
      </c>
      <c r="BE290" s="150"/>
      <c r="BF290" s="150"/>
      <c r="BG290" s="151" t="s">
        <v>699</v>
      </c>
      <c r="BH290" s="151" t="s">
        <v>1964</v>
      </c>
      <c r="BI290" s="151" t="s">
        <v>701</v>
      </c>
      <c r="BJ290" s="152"/>
      <c r="BK290" s="152"/>
      <c r="BL290" s="153"/>
      <c r="BM290" s="154"/>
      <c r="BN290" s="111" t="s">
        <v>3388</v>
      </c>
      <c r="BO290" s="226" t="s">
        <v>3388</v>
      </c>
      <c r="BP290" s="130"/>
      <c r="BQ290" s="116" t="s">
        <v>704</v>
      </c>
      <c r="BR290" s="116" t="s">
        <v>705</v>
      </c>
      <c r="BS290" s="132">
        <v>44986</v>
      </c>
      <c r="BT290" s="133">
        <v>100</v>
      </c>
      <c r="BU290" s="132">
        <v>44986</v>
      </c>
      <c r="BV290" s="132"/>
      <c r="BW290" s="132"/>
      <c r="BX290" s="134"/>
      <c r="BY290" s="134"/>
      <c r="BZ290" s="134"/>
      <c r="CA290" s="132"/>
      <c r="CB290" s="135"/>
      <c r="CC290" s="132"/>
      <c r="CD290" s="132"/>
      <c r="CE290" s="136"/>
      <c r="CF290" s="136"/>
      <c r="CG290" s="136"/>
      <c r="CH290" s="135"/>
      <c r="CI290" s="129" t="s">
        <v>701</v>
      </c>
      <c r="CJ290" s="117">
        <v>45019</v>
      </c>
      <c r="CK290" s="117">
        <v>45019</v>
      </c>
      <c r="CL290" s="117"/>
      <c r="CM290" s="117">
        <v>45019</v>
      </c>
      <c r="CN290" s="133">
        <v>100</v>
      </c>
      <c r="CO290" s="117">
        <v>45019</v>
      </c>
      <c r="CP290" s="117"/>
      <c r="CQ290" s="137" t="s">
        <v>706</v>
      </c>
      <c r="CR290" s="132"/>
      <c r="CS290" s="117"/>
      <c r="CT290" s="132"/>
      <c r="CU290" s="133"/>
      <c r="CV290" s="137" t="s">
        <v>4382</v>
      </c>
      <c r="CW290" s="117"/>
      <c r="CX290" s="147"/>
      <c r="CY290" s="147"/>
      <c r="CZ290" s="169">
        <v>45018</v>
      </c>
      <c r="DA290" s="117">
        <v>45019</v>
      </c>
      <c r="DB290" s="117"/>
      <c r="DC290" s="117">
        <v>45026</v>
      </c>
      <c r="DD290" s="133">
        <v>100</v>
      </c>
      <c r="DE290" s="117">
        <v>45027</v>
      </c>
      <c r="DF290" s="261" t="s">
        <v>3393</v>
      </c>
      <c r="DG290" s="138">
        <v>45023</v>
      </c>
      <c r="DH290" s="139" t="s">
        <v>4387</v>
      </c>
      <c r="DI290" s="117">
        <v>45042</v>
      </c>
      <c r="DJ290" s="117">
        <v>45042</v>
      </c>
      <c r="DK290" s="117">
        <v>45042</v>
      </c>
      <c r="DL290" s="117">
        <v>45042</v>
      </c>
      <c r="DM290" s="117"/>
      <c r="DN290" s="117"/>
      <c r="DO290" s="117"/>
      <c r="DP290" s="117"/>
      <c r="DQ290" s="140"/>
      <c r="DR290" s="117"/>
      <c r="DS290" s="117"/>
      <c r="DT290" s="117">
        <v>45049</v>
      </c>
      <c r="DU290" s="117">
        <v>45049</v>
      </c>
      <c r="DV290" s="117"/>
      <c r="DW290" s="117">
        <v>45049</v>
      </c>
      <c r="DX290" s="133">
        <v>100</v>
      </c>
      <c r="DY290" s="117">
        <v>45049</v>
      </c>
      <c r="DZ290" s="117"/>
      <c r="EA290" s="117"/>
      <c r="EB290" s="117"/>
      <c r="EC290" s="117"/>
      <c r="ED290" s="117"/>
      <c r="EE290" s="116"/>
      <c r="EF290" s="117"/>
      <c r="EG290" s="117"/>
      <c r="EH290" s="117"/>
      <c r="EI290" s="117"/>
      <c r="EJ290" s="117"/>
      <c r="EK290" s="117"/>
      <c r="EL290" s="133"/>
      <c r="EM290" s="117"/>
      <c r="EN290" s="122"/>
      <c r="EO290" s="141"/>
      <c r="EP290" s="141"/>
      <c r="EQ290" s="141"/>
      <c r="ER290" s="141"/>
      <c r="ES290" s="141"/>
      <c r="ET290" s="141"/>
      <c r="EU290" s="141"/>
      <c r="EV290" s="117"/>
      <c r="EW290" s="117"/>
      <c r="EX290" s="117"/>
      <c r="EY290" s="117"/>
      <c r="EZ290" s="117"/>
      <c r="FA290" s="117"/>
      <c r="FB290" s="117"/>
      <c r="FC290" s="117"/>
      <c r="FD290" s="117"/>
      <c r="FE290" s="117"/>
      <c r="FF290" s="117"/>
      <c r="FG290" s="133"/>
      <c r="FH290" s="133"/>
      <c r="FI290" s="117"/>
      <c r="FJ290" s="142"/>
      <c r="FK290" s="142"/>
      <c r="FL290" s="143">
        <v>243346</v>
      </c>
      <c r="FM290" s="143">
        <v>243346</v>
      </c>
      <c r="FN290" s="139" t="s">
        <v>708</v>
      </c>
      <c r="FO290" s="142"/>
      <c r="FP290" s="142"/>
      <c r="FQ290" s="143">
        <v>243346</v>
      </c>
      <c r="FR290" s="143">
        <v>243346</v>
      </c>
      <c r="FS290" s="157" t="s">
        <v>729</v>
      </c>
    </row>
    <row r="291" spans="1:175" ht="20.100000000000001" customHeight="1" x14ac:dyDescent="0.5">
      <c r="A291" s="109">
        <v>290</v>
      </c>
      <c r="B291" s="109" t="s">
        <v>3361</v>
      </c>
      <c r="C291" s="109">
        <v>4</v>
      </c>
      <c r="D291" s="367" t="s">
        <v>3372</v>
      </c>
      <c r="E291" s="110" t="s">
        <v>912</v>
      </c>
      <c r="F291" s="110" t="s">
        <v>1202</v>
      </c>
      <c r="G291" s="111" t="s">
        <v>74</v>
      </c>
      <c r="H291" s="110" t="s">
        <v>3394</v>
      </c>
      <c r="I291" s="110" t="s">
        <v>3395</v>
      </c>
      <c r="J291" s="110"/>
      <c r="K291" s="111" t="s">
        <v>3396</v>
      </c>
      <c r="L291" s="111" t="s">
        <v>1230</v>
      </c>
      <c r="M291" s="111" t="s">
        <v>912</v>
      </c>
      <c r="N291" s="111" t="s">
        <v>1207</v>
      </c>
      <c r="O291" s="112" t="s">
        <v>3397</v>
      </c>
      <c r="P291" s="113">
        <v>12.986559</v>
      </c>
      <c r="Q291" s="113">
        <v>101.83528099999999</v>
      </c>
      <c r="R291" s="114" t="s">
        <v>3398</v>
      </c>
      <c r="S291" s="114" t="s">
        <v>3399</v>
      </c>
      <c r="T291" s="115"/>
      <c r="U291" s="115"/>
      <c r="V291" s="115"/>
      <c r="W291" s="369" t="s">
        <v>3400</v>
      </c>
      <c r="X291" s="369"/>
      <c r="Y291" s="115"/>
      <c r="Z291" s="181"/>
      <c r="AA291" s="181"/>
      <c r="AB291" s="369"/>
      <c r="AC291" s="369"/>
      <c r="AD291" s="166" t="s">
        <v>1256</v>
      </c>
      <c r="AE291" s="166" t="s">
        <v>1257</v>
      </c>
      <c r="AF291" s="203">
        <v>44979</v>
      </c>
      <c r="AG291" s="132">
        <v>44980</v>
      </c>
      <c r="AH291" s="118" t="s">
        <v>691</v>
      </c>
      <c r="AI291" s="118" t="s">
        <v>692</v>
      </c>
      <c r="AJ291" s="145">
        <v>6.9</v>
      </c>
      <c r="AK291" s="146">
        <v>7.6</v>
      </c>
      <c r="AL291" s="146">
        <v>3.25</v>
      </c>
      <c r="AM291" s="146">
        <v>52.44</v>
      </c>
      <c r="AN291" s="147">
        <v>1</v>
      </c>
      <c r="AO291" s="147">
        <v>1</v>
      </c>
      <c r="AP291" s="116" t="s">
        <v>3401</v>
      </c>
      <c r="AQ291" s="147" t="s">
        <v>1236</v>
      </c>
      <c r="AR291" s="147">
        <v>3</v>
      </c>
      <c r="AS291" s="149"/>
      <c r="AT291" s="122"/>
      <c r="AU291" s="142"/>
      <c r="AV291" s="149"/>
      <c r="AW291" s="150"/>
      <c r="AX291" s="149"/>
      <c r="AY291" s="149"/>
      <c r="AZ291" s="149"/>
      <c r="BA291" s="149"/>
      <c r="BB291" s="149"/>
      <c r="BC291" s="149"/>
      <c r="BD291" s="150"/>
      <c r="BE291" s="150" t="s">
        <v>1247</v>
      </c>
      <c r="BF291" s="150">
        <v>1</v>
      </c>
      <c r="BG291" s="151"/>
      <c r="BH291" s="151" t="s">
        <v>1964</v>
      </c>
      <c r="BI291" s="151"/>
      <c r="BJ291" s="152"/>
      <c r="BK291" s="152"/>
      <c r="BL291" s="153"/>
      <c r="BM291" s="154"/>
      <c r="BN291" s="111" t="s">
        <v>3397</v>
      </c>
      <c r="BO291" s="311" t="s">
        <v>3397</v>
      </c>
      <c r="BP291" s="196"/>
      <c r="BQ291" s="269" t="s">
        <v>1215</v>
      </c>
      <c r="BR291" s="116"/>
      <c r="BS291" s="132">
        <v>44980</v>
      </c>
      <c r="BT291" s="133">
        <v>100</v>
      </c>
      <c r="BU291" s="132">
        <v>44980</v>
      </c>
      <c r="BV291" s="132"/>
      <c r="BW291" s="132"/>
      <c r="BX291" s="134"/>
      <c r="BY291" s="134"/>
      <c r="BZ291" s="134"/>
      <c r="CA291" s="132"/>
      <c r="CB291" s="135"/>
      <c r="CC291" s="132"/>
      <c r="CD291" s="132" t="s">
        <v>1248</v>
      </c>
      <c r="CE291" s="270" t="s">
        <v>1287</v>
      </c>
      <c r="CF291" s="270"/>
      <c r="CG291" s="270"/>
      <c r="CH291" s="135"/>
      <c r="CI291" s="129"/>
      <c r="CJ291" s="132">
        <v>45004</v>
      </c>
      <c r="CK291" s="132">
        <v>45004</v>
      </c>
      <c r="CL291" s="132"/>
      <c r="CM291" s="132">
        <v>45004</v>
      </c>
      <c r="CN291" s="133">
        <v>100</v>
      </c>
      <c r="CO291" s="132">
        <v>45004</v>
      </c>
      <c r="CP291" s="240"/>
      <c r="CQ291" s="132">
        <v>45004</v>
      </c>
      <c r="CR291" s="132">
        <v>45004</v>
      </c>
      <c r="CS291" s="240"/>
      <c r="CT291" s="132">
        <v>45004</v>
      </c>
      <c r="CU291" s="133">
        <v>100</v>
      </c>
      <c r="CV291" s="132">
        <v>45004</v>
      </c>
      <c r="CW291" s="116"/>
      <c r="CX291" s="149"/>
      <c r="CY291" s="149"/>
      <c r="CZ291" s="117">
        <v>45009</v>
      </c>
      <c r="DA291" s="117">
        <v>45009</v>
      </c>
      <c r="DB291" s="117"/>
      <c r="DC291" s="117">
        <v>45009</v>
      </c>
      <c r="DD291" s="133">
        <v>100</v>
      </c>
      <c r="DE291" s="117">
        <v>45009</v>
      </c>
      <c r="DF291" s="138"/>
      <c r="DG291" s="138">
        <v>45007</v>
      </c>
      <c r="DH291" s="139" t="s">
        <v>4446</v>
      </c>
      <c r="DI291" s="117">
        <v>45035</v>
      </c>
      <c r="DJ291" s="117">
        <v>45035</v>
      </c>
      <c r="DK291" s="117">
        <v>45035</v>
      </c>
      <c r="DL291" s="117">
        <v>45035</v>
      </c>
      <c r="DM291" s="240"/>
      <c r="DN291" s="240"/>
      <c r="DO291" s="240"/>
      <c r="DP291" s="240"/>
      <c r="DQ291" s="271"/>
      <c r="DR291" s="240"/>
      <c r="DS291" s="240"/>
      <c r="DT291" s="117">
        <v>45060</v>
      </c>
      <c r="DU291" s="117"/>
      <c r="DV291" s="117"/>
      <c r="DW291" s="117"/>
      <c r="DX291" s="133"/>
      <c r="DY291" s="117"/>
      <c r="DZ291" s="240"/>
      <c r="EA291" s="117">
        <v>45044</v>
      </c>
      <c r="EB291" s="117">
        <v>45044</v>
      </c>
      <c r="EC291" s="240"/>
      <c r="ED291" s="117">
        <v>45044</v>
      </c>
      <c r="EE291" s="116">
        <v>100</v>
      </c>
      <c r="EF291" s="117">
        <v>45044</v>
      </c>
      <c r="EG291" s="240" t="s">
        <v>4444</v>
      </c>
      <c r="EH291" s="117"/>
      <c r="EI291" s="117"/>
      <c r="EJ291" s="117"/>
      <c r="EK291" s="117"/>
      <c r="EL291" s="133"/>
      <c r="EM291" s="117"/>
      <c r="EN291" s="122"/>
      <c r="EO291" s="141"/>
      <c r="EP291" s="141"/>
      <c r="EQ291" s="141"/>
      <c r="ER291" s="141"/>
      <c r="ES291" s="141"/>
      <c r="ET291" s="141"/>
      <c r="EU291" s="141"/>
      <c r="EV291" s="240"/>
      <c r="EW291" s="240"/>
      <c r="EX291" s="240"/>
      <c r="EY291" s="240"/>
      <c r="EZ291" s="240"/>
      <c r="FA291" s="240"/>
      <c r="FB291" s="240"/>
      <c r="FC291" s="117">
        <v>45056</v>
      </c>
      <c r="FD291" s="117"/>
      <c r="FE291" s="117"/>
      <c r="FF291" s="117"/>
      <c r="FG291" s="133"/>
      <c r="FH291" s="133"/>
      <c r="FI291" s="117"/>
      <c r="FJ291" s="142"/>
      <c r="FK291" s="142"/>
      <c r="FL291" s="143">
        <v>243341</v>
      </c>
      <c r="FM291" s="143">
        <v>243341</v>
      </c>
      <c r="FN291" s="139" t="s">
        <v>708</v>
      </c>
      <c r="FO291" s="142"/>
      <c r="FP291" s="142"/>
      <c r="FQ291" s="143">
        <v>243341</v>
      </c>
      <c r="FR291" s="143">
        <v>243341</v>
      </c>
      <c r="FS291" s="139" t="s">
        <v>708</v>
      </c>
    </row>
    <row r="292" spans="1:175" ht="20.100000000000001" customHeight="1" x14ac:dyDescent="0.5">
      <c r="A292" s="109">
        <v>291</v>
      </c>
      <c r="B292" s="109" t="s">
        <v>3361</v>
      </c>
      <c r="C292" s="109">
        <v>5</v>
      </c>
      <c r="D292" s="367" t="s">
        <v>3372</v>
      </c>
      <c r="E292" s="110" t="s">
        <v>912</v>
      </c>
      <c r="F292" s="110" t="s">
        <v>1202</v>
      </c>
      <c r="G292" s="111" t="s">
        <v>74</v>
      </c>
      <c r="H292" s="110" t="s">
        <v>3402</v>
      </c>
      <c r="I292" s="110" t="s">
        <v>3403</v>
      </c>
      <c r="J292" s="110"/>
      <c r="K292" s="111" t="s">
        <v>3404</v>
      </c>
      <c r="L292" s="111" t="s">
        <v>1230</v>
      </c>
      <c r="M292" s="111" t="s">
        <v>912</v>
      </c>
      <c r="N292" s="111" t="s">
        <v>1207</v>
      </c>
      <c r="O292" s="112" t="s">
        <v>3405</v>
      </c>
      <c r="P292" s="113">
        <v>12.785638000000001</v>
      </c>
      <c r="Q292" s="113">
        <v>101.899855</v>
      </c>
      <c r="R292" s="114" t="s">
        <v>3406</v>
      </c>
      <c r="S292" s="114" t="s">
        <v>490</v>
      </c>
      <c r="T292" s="115"/>
      <c r="U292" s="115"/>
      <c r="V292" s="115"/>
      <c r="W292" s="115" t="s">
        <v>3407</v>
      </c>
      <c r="X292" s="115"/>
      <c r="Y292" s="115"/>
      <c r="Z292" s="181"/>
      <c r="AA292" s="181"/>
      <c r="AB292" s="115"/>
      <c r="AC292" s="115"/>
      <c r="AD292" s="166" t="s">
        <v>1211</v>
      </c>
      <c r="AE292" s="266" t="s">
        <v>1212</v>
      </c>
      <c r="AF292" s="273">
        <v>44979</v>
      </c>
      <c r="AG292" s="132">
        <v>44979</v>
      </c>
      <c r="AH292" s="118" t="s">
        <v>691</v>
      </c>
      <c r="AI292" s="118" t="s">
        <v>692</v>
      </c>
      <c r="AJ292" s="145">
        <v>6</v>
      </c>
      <c r="AK292" s="146">
        <v>9</v>
      </c>
      <c r="AL292" s="146">
        <v>3</v>
      </c>
      <c r="AM292" s="146">
        <v>54</v>
      </c>
      <c r="AN292" s="147">
        <v>2</v>
      </c>
      <c r="AO292" s="147">
        <v>2</v>
      </c>
      <c r="AP292" s="116" t="s">
        <v>3408</v>
      </c>
      <c r="AQ292" s="147" t="s">
        <v>1236</v>
      </c>
      <c r="AR292" s="147">
        <v>3</v>
      </c>
      <c r="AS292" s="149"/>
      <c r="AT292" s="122"/>
      <c r="AU292" s="142"/>
      <c r="AV292" s="149"/>
      <c r="AW292" s="150"/>
      <c r="AX292" s="149"/>
      <c r="AY292" s="149"/>
      <c r="AZ292" s="149"/>
      <c r="BA292" s="149"/>
      <c r="BB292" s="149"/>
      <c r="BC292" s="149"/>
      <c r="BD292" s="150" t="s">
        <v>698</v>
      </c>
      <c r="BE292" s="150"/>
      <c r="BF292" s="150"/>
      <c r="BG292" s="151" t="s">
        <v>699</v>
      </c>
      <c r="BH292" s="151" t="s">
        <v>1964</v>
      </c>
      <c r="BI292" s="151" t="s">
        <v>701</v>
      </c>
      <c r="BJ292" s="152"/>
      <c r="BK292" s="152"/>
      <c r="BL292" s="153"/>
      <c r="BM292" s="154"/>
      <c r="BN292" s="111" t="s">
        <v>3405</v>
      </c>
      <c r="BO292" s="311" t="s">
        <v>3405</v>
      </c>
      <c r="BP292" s="196"/>
      <c r="BQ292" s="269" t="s">
        <v>1215</v>
      </c>
      <c r="BR292" s="116"/>
      <c r="BS292" s="132">
        <v>44979</v>
      </c>
      <c r="BT292" s="133">
        <v>100</v>
      </c>
      <c r="BU292" s="132">
        <v>44979</v>
      </c>
      <c r="BV292" s="132"/>
      <c r="BW292" s="132"/>
      <c r="BX292" s="134"/>
      <c r="BY292" s="134"/>
      <c r="BZ292" s="134"/>
      <c r="CA292" s="132"/>
      <c r="CB292" s="135"/>
      <c r="CC292" s="132"/>
      <c r="CD292" s="132"/>
      <c r="CE292" s="136"/>
      <c r="CF292" s="136"/>
      <c r="CG292" s="136"/>
      <c r="CH292" s="135"/>
      <c r="CI292" s="129"/>
      <c r="CJ292" s="132">
        <v>45003</v>
      </c>
      <c r="CK292" s="132">
        <v>45003</v>
      </c>
      <c r="CL292" s="132"/>
      <c r="CM292" s="132">
        <v>45003</v>
      </c>
      <c r="CN292" s="133">
        <v>100</v>
      </c>
      <c r="CO292" s="132">
        <v>45003</v>
      </c>
      <c r="CP292" s="240"/>
      <c r="CQ292" s="132">
        <v>45003</v>
      </c>
      <c r="CR292" s="132">
        <v>45003</v>
      </c>
      <c r="CS292" s="240"/>
      <c r="CT292" s="132">
        <v>45003</v>
      </c>
      <c r="CU292" s="133">
        <v>100</v>
      </c>
      <c r="CV292" s="132">
        <v>45003</v>
      </c>
      <c r="CW292" s="116"/>
      <c r="CX292" s="149"/>
      <c r="CY292" s="149"/>
      <c r="CZ292" s="117">
        <v>45009</v>
      </c>
      <c r="DA292" s="117">
        <v>45009</v>
      </c>
      <c r="DB292" s="117"/>
      <c r="DC292" s="117">
        <v>45009</v>
      </c>
      <c r="DD292" s="133">
        <v>100</v>
      </c>
      <c r="DE292" s="117">
        <v>45009</v>
      </c>
      <c r="DF292" s="138"/>
      <c r="DG292" s="138">
        <v>45007</v>
      </c>
      <c r="DH292" s="139" t="s">
        <v>4446</v>
      </c>
      <c r="DI292" s="117">
        <v>45037</v>
      </c>
      <c r="DJ292" s="117">
        <v>45037</v>
      </c>
      <c r="DK292" s="117">
        <v>45037</v>
      </c>
      <c r="DL292" s="117">
        <v>45037</v>
      </c>
      <c r="DM292" s="240"/>
      <c r="DN292" s="240"/>
      <c r="DO292" s="240"/>
      <c r="DP292" s="240"/>
      <c r="DQ292" s="271"/>
      <c r="DR292" s="240"/>
      <c r="DS292" s="240"/>
      <c r="DT292" s="117">
        <v>45057</v>
      </c>
      <c r="DU292" s="117"/>
      <c r="DV292" s="117"/>
      <c r="DW292" s="117"/>
      <c r="DX292" s="133"/>
      <c r="DY292" s="117"/>
      <c r="DZ292" s="240"/>
      <c r="EA292" s="117"/>
      <c r="EB292" s="117"/>
      <c r="EC292" s="240"/>
      <c r="ED292" s="117"/>
      <c r="EE292" s="240"/>
      <c r="EF292" s="117"/>
      <c r="EG292" s="240"/>
      <c r="EH292" s="222">
        <v>45052</v>
      </c>
      <c r="EI292" s="222">
        <v>45052</v>
      </c>
      <c r="EJ292" s="222">
        <v>45052</v>
      </c>
      <c r="EK292" s="222">
        <v>45053</v>
      </c>
      <c r="EL292" s="116">
        <v>60</v>
      </c>
      <c r="EM292" s="117"/>
      <c r="EN292" s="122" t="s">
        <v>4456</v>
      </c>
      <c r="EO292" s="141"/>
      <c r="EP292" s="141"/>
      <c r="EQ292" s="141"/>
      <c r="ER292" s="141"/>
      <c r="ES292" s="141"/>
      <c r="ET292" s="141"/>
      <c r="EU292" s="141"/>
      <c r="EV292" s="240"/>
      <c r="EW292" s="240"/>
      <c r="EX292" s="240"/>
      <c r="EY292" s="240"/>
      <c r="EZ292" s="240"/>
      <c r="FA292" s="240"/>
      <c r="FB292" s="240"/>
      <c r="FC292" s="117">
        <v>45060</v>
      </c>
      <c r="FD292" s="117"/>
      <c r="FE292" s="117"/>
      <c r="FF292" s="117"/>
      <c r="FG292" s="133"/>
      <c r="FH292" s="133"/>
      <c r="FI292" s="117"/>
      <c r="FJ292" s="142"/>
      <c r="FK292" s="142"/>
      <c r="FL292" s="143">
        <v>243347</v>
      </c>
      <c r="FM292" s="143">
        <v>243347</v>
      </c>
      <c r="FN292" s="139" t="s">
        <v>708</v>
      </c>
      <c r="FO292" s="142"/>
      <c r="FP292" s="142"/>
      <c r="FQ292" s="143">
        <v>243347</v>
      </c>
      <c r="FR292" s="143">
        <v>243347</v>
      </c>
      <c r="FS292" s="139" t="s">
        <v>708</v>
      </c>
    </row>
    <row r="293" spans="1:175" ht="20.100000000000001" customHeight="1" x14ac:dyDescent="0.5">
      <c r="A293" s="109">
        <v>292</v>
      </c>
      <c r="B293" s="109" t="s">
        <v>3361</v>
      </c>
      <c r="C293" s="109">
        <v>6</v>
      </c>
      <c r="D293" s="367" t="s">
        <v>3372</v>
      </c>
      <c r="E293" s="110" t="s">
        <v>912</v>
      </c>
      <c r="F293" s="110" t="s">
        <v>1202</v>
      </c>
      <c r="G293" s="111" t="s">
        <v>74</v>
      </c>
      <c r="H293" s="110" t="s">
        <v>1295</v>
      </c>
      <c r="I293" s="110" t="s">
        <v>3409</v>
      </c>
      <c r="J293" s="110"/>
      <c r="K293" s="111" t="s">
        <v>3410</v>
      </c>
      <c r="L293" s="111" t="s">
        <v>1240</v>
      </c>
      <c r="M293" s="111" t="s">
        <v>912</v>
      </c>
      <c r="N293" s="111" t="s">
        <v>1207</v>
      </c>
      <c r="O293" s="112" t="s">
        <v>3411</v>
      </c>
      <c r="P293" s="113">
        <v>12.561762</v>
      </c>
      <c r="Q293" s="113">
        <v>102.29017899999999</v>
      </c>
      <c r="R293" s="114" t="s">
        <v>3412</v>
      </c>
      <c r="S293" s="114" t="s">
        <v>3413</v>
      </c>
      <c r="T293" s="115"/>
      <c r="U293" s="115"/>
      <c r="V293" s="115"/>
      <c r="W293" s="115" t="s">
        <v>3414</v>
      </c>
      <c r="X293" s="115"/>
      <c r="Y293" s="115"/>
      <c r="Z293" s="181"/>
      <c r="AA293" s="181"/>
      <c r="AB293" s="115"/>
      <c r="AC293" s="115"/>
      <c r="AD293" s="166" t="s">
        <v>1211</v>
      </c>
      <c r="AE293" s="266" t="s">
        <v>1212</v>
      </c>
      <c r="AF293" s="273">
        <v>44980</v>
      </c>
      <c r="AG293" s="132">
        <v>44980</v>
      </c>
      <c r="AH293" s="168" t="s">
        <v>691</v>
      </c>
      <c r="AI293" s="118" t="s">
        <v>692</v>
      </c>
      <c r="AJ293" s="145">
        <v>6.6</v>
      </c>
      <c r="AK293" s="146">
        <v>9</v>
      </c>
      <c r="AL293" s="146">
        <v>3.4</v>
      </c>
      <c r="AM293" s="146">
        <v>59.4</v>
      </c>
      <c r="AN293" s="147">
        <v>1</v>
      </c>
      <c r="AO293" s="147">
        <v>1</v>
      </c>
      <c r="AP293" s="116" t="s">
        <v>974</v>
      </c>
      <c r="AQ293" s="147" t="s">
        <v>1226</v>
      </c>
      <c r="AR293" s="147">
        <v>3</v>
      </c>
      <c r="AS293" s="149"/>
      <c r="AT293" s="122"/>
      <c r="AU293" s="142"/>
      <c r="AV293" s="149"/>
      <c r="AW293" s="150"/>
      <c r="AX293" s="149"/>
      <c r="AY293" s="149"/>
      <c r="AZ293" s="149"/>
      <c r="BA293" s="149"/>
      <c r="BB293" s="149"/>
      <c r="BC293" s="149"/>
      <c r="BD293" s="150"/>
      <c r="BE293" s="150" t="s">
        <v>1247</v>
      </c>
      <c r="BF293" s="150">
        <v>1</v>
      </c>
      <c r="BG293" s="151"/>
      <c r="BH293" s="151" t="s">
        <v>1964</v>
      </c>
      <c r="BI293" s="151"/>
      <c r="BJ293" s="152"/>
      <c r="BK293" s="152"/>
      <c r="BL293" s="153"/>
      <c r="BM293" s="154"/>
      <c r="BN293" s="111" t="s">
        <v>3411</v>
      </c>
      <c r="BO293" s="311" t="s">
        <v>3411</v>
      </c>
      <c r="BP293" s="196"/>
      <c r="BQ293" s="269" t="s">
        <v>1215</v>
      </c>
      <c r="BR293" s="116"/>
      <c r="BS293" s="132">
        <v>44980</v>
      </c>
      <c r="BT293" s="133">
        <v>100</v>
      </c>
      <c r="BU293" s="132">
        <v>44980</v>
      </c>
      <c r="BV293" s="132"/>
      <c r="BW293" s="132"/>
      <c r="BX293" s="134"/>
      <c r="BY293" s="134"/>
      <c r="BZ293" s="134"/>
      <c r="CA293" s="132"/>
      <c r="CB293" s="135"/>
      <c r="CC293" s="132"/>
      <c r="CD293" s="132" t="s">
        <v>1248</v>
      </c>
      <c r="CE293" s="270" t="s">
        <v>1287</v>
      </c>
      <c r="CF293" s="270"/>
      <c r="CG293" s="270"/>
      <c r="CH293" s="135"/>
      <c r="CI293" s="129"/>
      <c r="CJ293" s="132">
        <v>45004</v>
      </c>
      <c r="CK293" s="132">
        <v>45003</v>
      </c>
      <c r="CL293" s="132"/>
      <c r="CM293" s="132">
        <v>45004</v>
      </c>
      <c r="CN293" s="133">
        <v>100</v>
      </c>
      <c r="CO293" s="132">
        <v>45008</v>
      </c>
      <c r="CP293" s="240"/>
      <c r="CQ293" s="132">
        <v>45008</v>
      </c>
      <c r="CR293" s="132">
        <v>44980</v>
      </c>
      <c r="CS293" s="132"/>
      <c r="CT293" s="132">
        <v>45010</v>
      </c>
      <c r="CU293" s="133">
        <v>100</v>
      </c>
      <c r="CV293" s="117">
        <v>45010</v>
      </c>
      <c r="CW293" s="116"/>
      <c r="CX293" s="149"/>
      <c r="CY293" s="149"/>
      <c r="CZ293" s="117">
        <v>45017</v>
      </c>
      <c r="DA293" s="117">
        <v>45016</v>
      </c>
      <c r="DB293" s="117"/>
      <c r="DC293" s="117">
        <v>45016</v>
      </c>
      <c r="DD293" s="133">
        <v>100</v>
      </c>
      <c r="DE293" s="117">
        <v>45016</v>
      </c>
      <c r="DF293" s="138"/>
      <c r="DG293" s="138">
        <v>45012</v>
      </c>
      <c r="DH293" s="139" t="s">
        <v>4383</v>
      </c>
      <c r="DI293" s="117">
        <v>45040</v>
      </c>
      <c r="DJ293" s="117">
        <v>45040</v>
      </c>
      <c r="DK293" s="117">
        <v>45040</v>
      </c>
      <c r="DL293" s="117">
        <v>45040</v>
      </c>
      <c r="DM293" s="240"/>
      <c r="DN293" s="240"/>
      <c r="DO293" s="240"/>
      <c r="DP293" s="240"/>
      <c r="DQ293" s="271"/>
      <c r="DR293" s="240"/>
      <c r="DS293" s="240"/>
      <c r="DT293" s="117">
        <v>45059</v>
      </c>
      <c r="DU293" s="117"/>
      <c r="DV293" s="117"/>
      <c r="DW293" s="117"/>
      <c r="DX293" s="133"/>
      <c r="DY293" s="117"/>
      <c r="DZ293" s="240"/>
      <c r="EA293" s="117">
        <v>45044</v>
      </c>
      <c r="EB293" s="117">
        <v>45044</v>
      </c>
      <c r="EC293" s="240"/>
      <c r="ED293" s="117">
        <v>45044</v>
      </c>
      <c r="EE293" s="116">
        <v>100</v>
      </c>
      <c r="EF293" s="117">
        <v>45044</v>
      </c>
      <c r="EG293" s="240" t="s">
        <v>4457</v>
      </c>
      <c r="EH293" s="117"/>
      <c r="EI293" s="117"/>
      <c r="EJ293" s="117"/>
      <c r="EK293" s="117"/>
      <c r="EL293" s="133"/>
      <c r="EM293" s="117"/>
      <c r="EN293" s="122"/>
      <c r="EO293" s="141"/>
      <c r="EP293" s="141"/>
      <c r="EQ293" s="141"/>
      <c r="ER293" s="141"/>
      <c r="ES293" s="141"/>
      <c r="ET293" s="141"/>
      <c r="EU293" s="141"/>
      <c r="EV293" s="240"/>
      <c r="EW293" s="240"/>
      <c r="EX293" s="240"/>
      <c r="EY293" s="240"/>
      <c r="EZ293" s="240"/>
      <c r="FA293" s="240"/>
      <c r="FB293" s="240"/>
      <c r="FC293" s="117">
        <v>45057</v>
      </c>
      <c r="FD293" s="117"/>
      <c r="FE293" s="117"/>
      <c r="FF293" s="117"/>
      <c r="FG293" s="133"/>
      <c r="FH293" s="133"/>
      <c r="FI293" s="117"/>
      <c r="FJ293" s="142"/>
      <c r="FK293" s="142"/>
      <c r="FL293" s="143">
        <v>243341</v>
      </c>
      <c r="FM293" s="143">
        <v>243341</v>
      </c>
      <c r="FN293" s="139" t="s">
        <v>708</v>
      </c>
      <c r="FO293" s="142"/>
      <c r="FP293" s="142"/>
      <c r="FQ293" s="143">
        <v>243341</v>
      </c>
      <c r="FR293" s="143">
        <v>243341</v>
      </c>
      <c r="FS293" s="139" t="s">
        <v>708</v>
      </c>
    </row>
    <row r="294" spans="1:175" ht="20.100000000000001" customHeight="1" x14ac:dyDescent="0.5">
      <c r="A294" s="109">
        <v>293</v>
      </c>
      <c r="B294" s="109" t="s">
        <v>3361</v>
      </c>
      <c r="C294" s="109">
        <v>7</v>
      </c>
      <c r="D294" s="367" t="s">
        <v>3372</v>
      </c>
      <c r="E294" s="110" t="s">
        <v>912</v>
      </c>
      <c r="F294" s="110" t="s">
        <v>1202</v>
      </c>
      <c r="G294" s="111" t="s">
        <v>74</v>
      </c>
      <c r="H294" s="110" t="s">
        <v>3415</v>
      </c>
      <c r="I294" s="110" t="s">
        <v>3416</v>
      </c>
      <c r="J294" s="110"/>
      <c r="K294" s="111" t="s">
        <v>3417</v>
      </c>
      <c r="L294" s="111" t="s">
        <v>1240</v>
      </c>
      <c r="M294" s="111" t="s">
        <v>912</v>
      </c>
      <c r="N294" s="111" t="s">
        <v>1207</v>
      </c>
      <c r="O294" s="112" t="s">
        <v>3418</v>
      </c>
      <c r="P294" s="113">
        <v>12.743337</v>
      </c>
      <c r="Q294" s="113">
        <v>102.231156</v>
      </c>
      <c r="R294" s="114" t="s">
        <v>3419</v>
      </c>
      <c r="S294" s="114" t="s">
        <v>3420</v>
      </c>
      <c r="T294" s="115"/>
      <c r="U294" s="115"/>
      <c r="V294" s="115"/>
      <c r="W294" s="115" t="s">
        <v>3421</v>
      </c>
      <c r="X294" s="115"/>
      <c r="Y294" s="115"/>
      <c r="Z294" s="181"/>
      <c r="AA294" s="181"/>
      <c r="AB294" s="115"/>
      <c r="AC294" s="115"/>
      <c r="AD294" s="166" t="s">
        <v>1224</v>
      </c>
      <c r="AE294" s="266" t="s">
        <v>1225</v>
      </c>
      <c r="AF294" s="273">
        <v>44981</v>
      </c>
      <c r="AG294" s="132">
        <v>44979</v>
      </c>
      <c r="AH294" s="118" t="s">
        <v>691</v>
      </c>
      <c r="AI294" s="118" t="s">
        <v>692</v>
      </c>
      <c r="AJ294" s="145">
        <v>6</v>
      </c>
      <c r="AK294" s="146">
        <v>3.4</v>
      </c>
      <c r="AL294" s="146">
        <v>2.5</v>
      </c>
      <c r="AM294" s="146">
        <v>20.399999999999999</v>
      </c>
      <c r="AN294" s="147">
        <v>1</v>
      </c>
      <c r="AO294" s="147">
        <v>2</v>
      </c>
      <c r="AP294" s="116" t="s">
        <v>2803</v>
      </c>
      <c r="AQ294" s="147" t="s">
        <v>863</v>
      </c>
      <c r="AR294" s="147">
        <v>3</v>
      </c>
      <c r="AS294" s="149"/>
      <c r="AT294" s="122"/>
      <c r="AU294" s="142"/>
      <c r="AV294" s="149"/>
      <c r="AW294" s="150"/>
      <c r="AX294" s="149"/>
      <c r="AY294" s="149"/>
      <c r="AZ294" s="149"/>
      <c r="BA294" s="149"/>
      <c r="BB294" s="149"/>
      <c r="BC294" s="149"/>
      <c r="BD294" s="150" t="s">
        <v>698</v>
      </c>
      <c r="BE294" s="150"/>
      <c r="BF294" s="150"/>
      <c r="BG294" s="151" t="s">
        <v>699</v>
      </c>
      <c r="BH294" s="151" t="s">
        <v>1964</v>
      </c>
      <c r="BI294" s="151" t="s">
        <v>701</v>
      </c>
      <c r="BJ294" s="152"/>
      <c r="BK294" s="152"/>
      <c r="BL294" s="153"/>
      <c r="BM294" s="154"/>
      <c r="BN294" s="111" t="s">
        <v>3418</v>
      </c>
      <c r="BO294" s="311" t="s">
        <v>3418</v>
      </c>
      <c r="BP294" s="196"/>
      <c r="BQ294" s="269" t="s">
        <v>1215</v>
      </c>
      <c r="BR294" s="116"/>
      <c r="BS294" s="132">
        <v>44979</v>
      </c>
      <c r="BT294" s="133">
        <v>100</v>
      </c>
      <c r="BU294" s="132">
        <v>44979</v>
      </c>
      <c r="BV294" s="132"/>
      <c r="BW294" s="132"/>
      <c r="BX294" s="134"/>
      <c r="BY294" s="134"/>
      <c r="BZ294" s="134"/>
      <c r="CA294" s="132"/>
      <c r="CB294" s="135"/>
      <c r="CC294" s="132"/>
      <c r="CD294" s="132"/>
      <c r="CE294" s="136"/>
      <c r="CF294" s="136"/>
      <c r="CG294" s="136"/>
      <c r="CH294" s="135"/>
      <c r="CI294" s="129"/>
      <c r="CJ294" s="132">
        <v>44993</v>
      </c>
      <c r="CK294" s="132">
        <v>44993</v>
      </c>
      <c r="CL294" s="132"/>
      <c r="CM294" s="132">
        <v>44993</v>
      </c>
      <c r="CN294" s="133">
        <v>100</v>
      </c>
      <c r="CO294" s="132">
        <v>44993</v>
      </c>
      <c r="CP294" s="132"/>
      <c r="CQ294" s="132">
        <v>44993</v>
      </c>
      <c r="CR294" s="132">
        <v>44993</v>
      </c>
      <c r="CS294" s="132"/>
      <c r="CT294" s="132">
        <v>44993</v>
      </c>
      <c r="CU294" s="133">
        <v>100</v>
      </c>
      <c r="CV294" s="117">
        <v>44993</v>
      </c>
      <c r="CW294" s="132"/>
      <c r="CX294" s="149"/>
      <c r="CY294" s="149"/>
      <c r="CZ294" s="117">
        <v>45011</v>
      </c>
      <c r="DA294" s="117">
        <v>45011</v>
      </c>
      <c r="DB294" s="117"/>
      <c r="DC294" s="117">
        <v>45011</v>
      </c>
      <c r="DD294" s="133">
        <v>100</v>
      </c>
      <c r="DE294" s="117">
        <v>45011</v>
      </c>
      <c r="DF294" s="138"/>
      <c r="DG294" s="138">
        <v>45012</v>
      </c>
      <c r="DH294" s="139" t="s">
        <v>4383</v>
      </c>
      <c r="DI294" s="117">
        <v>45042</v>
      </c>
      <c r="DJ294" s="117">
        <v>45042</v>
      </c>
      <c r="DK294" s="117">
        <v>45042</v>
      </c>
      <c r="DL294" s="117">
        <v>45042</v>
      </c>
      <c r="DM294" s="240"/>
      <c r="DN294" s="240"/>
      <c r="DO294" s="240"/>
      <c r="DP294" s="240"/>
      <c r="DQ294" s="271"/>
      <c r="DR294" s="240"/>
      <c r="DS294" s="240"/>
      <c r="DT294" s="117">
        <v>45058</v>
      </c>
      <c r="DU294" s="117"/>
      <c r="DV294" s="117"/>
      <c r="DW294" s="117"/>
      <c r="DX294" s="133"/>
      <c r="DY294" s="117"/>
      <c r="DZ294" s="240"/>
      <c r="EA294" s="117">
        <v>45044</v>
      </c>
      <c r="EB294" s="117">
        <v>45044</v>
      </c>
      <c r="EC294" s="240"/>
      <c r="ED294" s="117">
        <v>45044</v>
      </c>
      <c r="EE294" s="116">
        <v>100</v>
      </c>
      <c r="EF294" s="117">
        <v>45044</v>
      </c>
      <c r="EG294" s="240" t="s">
        <v>4447</v>
      </c>
      <c r="EH294" s="117"/>
      <c r="EI294" s="117"/>
      <c r="EJ294" s="117"/>
      <c r="EK294" s="117"/>
      <c r="EL294" s="133"/>
      <c r="EM294" s="117"/>
      <c r="EN294" s="122"/>
      <c r="EO294" s="141"/>
      <c r="EP294" s="141"/>
      <c r="EQ294" s="141"/>
      <c r="ER294" s="141"/>
      <c r="ES294" s="141"/>
      <c r="ET294" s="141"/>
      <c r="EU294" s="141"/>
      <c r="EV294" s="240"/>
      <c r="EW294" s="240"/>
      <c r="EX294" s="240"/>
      <c r="EY294" s="240"/>
      <c r="EZ294" s="240"/>
      <c r="FA294" s="240"/>
      <c r="FB294" s="240"/>
      <c r="FC294" s="117">
        <v>45061</v>
      </c>
      <c r="FD294" s="117"/>
      <c r="FE294" s="117"/>
      <c r="FF294" s="117"/>
      <c r="FG294" s="133"/>
      <c r="FH294" s="133"/>
      <c r="FI294" s="117"/>
      <c r="FJ294" s="142"/>
      <c r="FK294" s="142"/>
      <c r="FL294" s="143">
        <v>243341</v>
      </c>
      <c r="FM294" s="143">
        <v>243341</v>
      </c>
      <c r="FN294" s="139" t="s">
        <v>708</v>
      </c>
      <c r="FO294" s="142"/>
      <c r="FP294" s="142"/>
      <c r="FQ294" s="143">
        <v>243341</v>
      </c>
      <c r="FR294" s="143">
        <v>243341</v>
      </c>
      <c r="FS294" s="139" t="s">
        <v>708</v>
      </c>
    </row>
    <row r="295" spans="1:175" ht="20.100000000000001" customHeight="1" x14ac:dyDescent="0.5">
      <c r="A295" s="109">
        <v>294</v>
      </c>
      <c r="B295" s="109" t="s">
        <v>3361</v>
      </c>
      <c r="C295" s="109">
        <v>8</v>
      </c>
      <c r="D295" s="367" t="s">
        <v>3362</v>
      </c>
      <c r="E295" s="110" t="s">
        <v>912</v>
      </c>
      <c r="F295" s="110" t="s">
        <v>1202</v>
      </c>
      <c r="G295" s="111" t="s">
        <v>74</v>
      </c>
      <c r="H295" s="110" t="s">
        <v>3422</v>
      </c>
      <c r="I295" s="110" t="s">
        <v>3423</v>
      </c>
      <c r="J295" s="110"/>
      <c r="K295" s="111" t="s">
        <v>3424</v>
      </c>
      <c r="L295" s="111" t="s">
        <v>3425</v>
      </c>
      <c r="M295" s="111" t="s">
        <v>912</v>
      </c>
      <c r="N295" s="111" t="s">
        <v>1207</v>
      </c>
      <c r="O295" s="112" t="s">
        <v>3426</v>
      </c>
      <c r="P295" s="113">
        <v>13.228355000000001</v>
      </c>
      <c r="Q295" s="113">
        <v>102.277272</v>
      </c>
      <c r="R295" s="114" t="s">
        <v>3427</v>
      </c>
      <c r="S295" s="114" t="s">
        <v>490</v>
      </c>
      <c r="T295" s="115"/>
      <c r="U295" s="115"/>
      <c r="V295" s="115"/>
      <c r="W295" s="115" t="s">
        <v>3428</v>
      </c>
      <c r="X295" s="115"/>
      <c r="Y295" s="115"/>
      <c r="Z295" s="181"/>
      <c r="AA295" s="181"/>
      <c r="AB295" s="115"/>
      <c r="AC295" s="115"/>
      <c r="AD295" s="166" t="s">
        <v>1224</v>
      </c>
      <c r="AE295" s="266" t="s">
        <v>1225</v>
      </c>
      <c r="AF295" s="273">
        <v>44980</v>
      </c>
      <c r="AG295" s="132">
        <v>44980</v>
      </c>
      <c r="AH295" s="118" t="s">
        <v>691</v>
      </c>
      <c r="AI295" s="118" t="s">
        <v>692</v>
      </c>
      <c r="AJ295" s="145">
        <v>7.7</v>
      </c>
      <c r="AK295" s="146">
        <v>12</v>
      </c>
      <c r="AL295" s="146">
        <v>3.3</v>
      </c>
      <c r="AM295" s="146">
        <v>92.4</v>
      </c>
      <c r="AN295" s="147">
        <v>1</v>
      </c>
      <c r="AO295" s="147">
        <v>2</v>
      </c>
      <c r="AP295" s="116" t="s">
        <v>816</v>
      </c>
      <c r="AQ295" s="147" t="s">
        <v>1236</v>
      </c>
      <c r="AR295" s="147">
        <v>3</v>
      </c>
      <c r="AS295" s="149"/>
      <c r="AT295" s="122"/>
      <c r="AU295" s="142"/>
      <c r="AV295" s="149"/>
      <c r="AW295" s="150"/>
      <c r="AX295" s="149"/>
      <c r="AY295" s="149"/>
      <c r="AZ295" s="149"/>
      <c r="BA295" s="149"/>
      <c r="BB295" s="149"/>
      <c r="BC295" s="149"/>
      <c r="BD295" s="150" t="s">
        <v>698</v>
      </c>
      <c r="BE295" s="150"/>
      <c r="BF295" s="150"/>
      <c r="BG295" s="151" t="s">
        <v>699</v>
      </c>
      <c r="BH295" s="151" t="s">
        <v>1964</v>
      </c>
      <c r="BI295" s="151" t="s">
        <v>701</v>
      </c>
      <c r="BJ295" s="152"/>
      <c r="BK295" s="152"/>
      <c r="BL295" s="153"/>
      <c r="BM295" s="154"/>
      <c r="BN295" s="111" t="s">
        <v>3426</v>
      </c>
      <c r="BO295" s="311" t="s">
        <v>3426</v>
      </c>
      <c r="BP295" s="196"/>
      <c r="BQ295" s="269" t="s">
        <v>1215</v>
      </c>
      <c r="BR295" s="116"/>
      <c r="BS295" s="132">
        <v>44980</v>
      </c>
      <c r="BT295" s="133">
        <v>100</v>
      </c>
      <c r="BU295" s="132">
        <v>44980</v>
      </c>
      <c r="BV295" s="132"/>
      <c r="BW295" s="132"/>
      <c r="BX295" s="134"/>
      <c r="BY295" s="134"/>
      <c r="BZ295" s="134"/>
      <c r="CA295" s="132"/>
      <c r="CB295" s="135"/>
      <c r="CC295" s="132"/>
      <c r="CD295" s="132"/>
      <c r="CE295" s="136"/>
      <c r="CF295" s="136"/>
      <c r="CG295" s="136"/>
      <c r="CH295" s="135"/>
      <c r="CI295" s="129"/>
      <c r="CJ295" s="132">
        <v>44999</v>
      </c>
      <c r="CK295" s="132">
        <v>44999</v>
      </c>
      <c r="CL295" s="132"/>
      <c r="CM295" s="132">
        <v>44999</v>
      </c>
      <c r="CN295" s="133">
        <v>100</v>
      </c>
      <c r="CO295" s="132">
        <v>44999</v>
      </c>
      <c r="CP295" s="240"/>
      <c r="CQ295" s="132">
        <v>44999</v>
      </c>
      <c r="CR295" s="132">
        <v>44999</v>
      </c>
      <c r="CS295" s="240"/>
      <c r="CT295" s="132">
        <v>44999</v>
      </c>
      <c r="CU295" s="133">
        <v>100</v>
      </c>
      <c r="CV295" s="132">
        <v>44999</v>
      </c>
      <c r="CW295" s="116"/>
      <c r="CX295" s="149"/>
      <c r="CY295" s="149"/>
      <c r="CZ295" s="117">
        <v>45013</v>
      </c>
      <c r="DA295" s="117">
        <v>45013</v>
      </c>
      <c r="DB295" s="117"/>
      <c r="DC295" s="117">
        <v>45013</v>
      </c>
      <c r="DD295" s="133">
        <v>100</v>
      </c>
      <c r="DE295" s="117">
        <v>45013</v>
      </c>
      <c r="DF295" s="138"/>
      <c r="DG295" s="138">
        <v>45007</v>
      </c>
      <c r="DH295" s="139" t="s">
        <v>4446</v>
      </c>
      <c r="DI295" s="117">
        <v>45038</v>
      </c>
      <c r="DJ295" s="117">
        <v>45038</v>
      </c>
      <c r="DK295" s="117">
        <v>45038</v>
      </c>
      <c r="DL295" s="117">
        <v>45038</v>
      </c>
      <c r="DM295" s="240"/>
      <c r="DN295" s="240"/>
      <c r="DO295" s="240"/>
      <c r="DP295" s="240"/>
      <c r="DQ295" s="271"/>
      <c r="DR295" s="240"/>
      <c r="DS295" s="240"/>
      <c r="DT295" s="117">
        <v>45058</v>
      </c>
      <c r="DU295" s="117"/>
      <c r="DV295" s="117"/>
      <c r="DW295" s="117"/>
      <c r="DX295" s="133"/>
      <c r="DY295" s="117"/>
      <c r="DZ295" s="240"/>
      <c r="EA295" s="117">
        <v>45045</v>
      </c>
      <c r="EB295" s="117">
        <v>45045</v>
      </c>
      <c r="EC295" s="240"/>
      <c r="ED295" s="117">
        <v>45045</v>
      </c>
      <c r="EE295" s="116">
        <v>100</v>
      </c>
      <c r="EF295" s="117">
        <v>45045</v>
      </c>
      <c r="EG295" s="240" t="s">
        <v>4577</v>
      </c>
      <c r="EH295" s="117"/>
      <c r="EI295" s="117"/>
      <c r="EJ295" s="117"/>
      <c r="EK295" s="117"/>
      <c r="EL295" s="133"/>
      <c r="EM295" s="117"/>
      <c r="EN295" s="122"/>
      <c r="EO295" s="141"/>
      <c r="EP295" s="141"/>
      <c r="EQ295" s="141"/>
      <c r="ER295" s="141"/>
      <c r="ES295" s="141"/>
      <c r="ET295" s="141"/>
      <c r="EU295" s="141"/>
      <c r="EV295" s="240"/>
      <c r="EW295" s="240"/>
      <c r="EX295" s="240"/>
      <c r="EY295" s="240"/>
      <c r="EZ295" s="240"/>
      <c r="FA295" s="240"/>
      <c r="FB295" s="240"/>
      <c r="FC295" s="117">
        <v>45057</v>
      </c>
      <c r="FD295" s="117"/>
      <c r="FE295" s="117"/>
      <c r="FF295" s="117"/>
      <c r="FG295" s="133"/>
      <c r="FH295" s="133"/>
      <c r="FI295" s="117"/>
      <c r="FJ295" s="142"/>
      <c r="FK295" s="142"/>
      <c r="FL295" s="143">
        <v>243349</v>
      </c>
      <c r="FM295" s="143">
        <v>243349</v>
      </c>
      <c r="FN295" s="139" t="s">
        <v>708</v>
      </c>
      <c r="FO295" s="142"/>
      <c r="FP295" s="142"/>
      <c r="FQ295" s="143">
        <v>243349</v>
      </c>
      <c r="FR295" s="143">
        <v>243349</v>
      </c>
      <c r="FS295" s="157" t="s">
        <v>729</v>
      </c>
    </row>
    <row r="296" spans="1:175" ht="20.100000000000001" customHeight="1" x14ac:dyDescent="0.5">
      <c r="A296" s="109">
        <v>295</v>
      </c>
      <c r="B296" s="109" t="s">
        <v>3361</v>
      </c>
      <c r="C296" s="109">
        <v>9</v>
      </c>
      <c r="D296" s="367" t="s">
        <v>3372</v>
      </c>
      <c r="E296" s="110" t="s">
        <v>912</v>
      </c>
      <c r="F296" s="110" t="s">
        <v>1202</v>
      </c>
      <c r="G296" s="111" t="s">
        <v>74</v>
      </c>
      <c r="H296" s="110" t="s">
        <v>3415</v>
      </c>
      <c r="I296" s="110" t="s">
        <v>3415</v>
      </c>
      <c r="J296" s="110"/>
      <c r="K296" s="111" t="s">
        <v>3429</v>
      </c>
      <c r="L296" s="111" t="s">
        <v>1240</v>
      </c>
      <c r="M296" s="111" t="s">
        <v>912</v>
      </c>
      <c r="N296" s="111" t="s">
        <v>1207</v>
      </c>
      <c r="O296" s="112" t="s">
        <v>3430</v>
      </c>
      <c r="P296" s="113">
        <v>12.673560999999999</v>
      </c>
      <c r="Q296" s="113">
        <v>102.200551</v>
      </c>
      <c r="R296" s="114" t="s">
        <v>3431</v>
      </c>
      <c r="S296" s="114" t="s">
        <v>3432</v>
      </c>
      <c r="T296" s="115"/>
      <c r="U296" s="115"/>
      <c r="V296" s="115"/>
      <c r="W296" s="115" t="s">
        <v>3433</v>
      </c>
      <c r="X296" s="115"/>
      <c r="Y296" s="115"/>
      <c r="Z296" s="181"/>
      <c r="AA296" s="181"/>
      <c r="AB296" s="115"/>
      <c r="AC296" s="115"/>
      <c r="AD296" s="166" t="s">
        <v>1224</v>
      </c>
      <c r="AE296" s="266" t="s">
        <v>1225</v>
      </c>
      <c r="AF296" s="273">
        <v>44981</v>
      </c>
      <c r="AG296" s="132">
        <v>44979</v>
      </c>
      <c r="AH296" s="118" t="s">
        <v>691</v>
      </c>
      <c r="AI296" s="118" t="s">
        <v>692</v>
      </c>
      <c r="AJ296" s="145">
        <v>6</v>
      </c>
      <c r="AK296" s="146">
        <v>15</v>
      </c>
      <c r="AL296" s="146" t="s">
        <v>490</v>
      </c>
      <c r="AM296" s="146">
        <v>90</v>
      </c>
      <c r="AN296" s="147">
        <v>1</v>
      </c>
      <c r="AO296" s="147">
        <v>2</v>
      </c>
      <c r="AP296" s="116" t="s">
        <v>3434</v>
      </c>
      <c r="AQ296" s="147" t="s">
        <v>1236</v>
      </c>
      <c r="AR296" s="147">
        <v>3</v>
      </c>
      <c r="AS296" s="149"/>
      <c r="AT296" s="122"/>
      <c r="AU296" s="142"/>
      <c r="AV296" s="149"/>
      <c r="AW296" s="150"/>
      <c r="AX296" s="149"/>
      <c r="AY296" s="149"/>
      <c r="AZ296" s="149"/>
      <c r="BA296" s="149"/>
      <c r="BB296" s="149"/>
      <c r="BC296" s="149"/>
      <c r="BD296" s="150" t="s">
        <v>698</v>
      </c>
      <c r="BE296" s="150"/>
      <c r="BF296" s="150"/>
      <c r="BG296" s="151" t="s">
        <v>699</v>
      </c>
      <c r="BH296" s="151" t="s">
        <v>1964</v>
      </c>
      <c r="BI296" s="151" t="s">
        <v>701</v>
      </c>
      <c r="BJ296" s="152"/>
      <c r="BK296" s="152"/>
      <c r="BL296" s="153"/>
      <c r="BM296" s="154"/>
      <c r="BN296" s="111" t="s">
        <v>3430</v>
      </c>
      <c r="BO296" s="311" t="s">
        <v>3430</v>
      </c>
      <c r="BP296" s="196"/>
      <c r="BQ296" s="269" t="s">
        <v>1215</v>
      </c>
      <c r="BR296" s="116"/>
      <c r="BS296" s="132">
        <v>44979</v>
      </c>
      <c r="BT296" s="133">
        <v>100</v>
      </c>
      <c r="BU296" s="132">
        <v>44979</v>
      </c>
      <c r="BV296" s="132"/>
      <c r="BW296" s="132"/>
      <c r="BX296" s="134"/>
      <c r="BY296" s="134"/>
      <c r="BZ296" s="134"/>
      <c r="CA296" s="132"/>
      <c r="CB296" s="135"/>
      <c r="CC296" s="132"/>
      <c r="CD296" s="132"/>
      <c r="CE296" s="136"/>
      <c r="CF296" s="136"/>
      <c r="CG296" s="136"/>
      <c r="CH296" s="135"/>
      <c r="CI296" s="129"/>
      <c r="CJ296" s="132">
        <v>44993</v>
      </c>
      <c r="CK296" s="132">
        <v>44993</v>
      </c>
      <c r="CL296" s="132"/>
      <c r="CM296" s="132">
        <v>44993</v>
      </c>
      <c r="CN296" s="133">
        <v>100</v>
      </c>
      <c r="CO296" s="132">
        <v>44993</v>
      </c>
      <c r="CP296" s="132"/>
      <c r="CQ296" s="132">
        <v>44995</v>
      </c>
      <c r="CR296" s="132">
        <v>44995</v>
      </c>
      <c r="CS296" s="132"/>
      <c r="CT296" s="132">
        <v>44995</v>
      </c>
      <c r="CU296" s="133">
        <v>100</v>
      </c>
      <c r="CV296" s="117">
        <v>44995</v>
      </c>
      <c r="CW296" s="116" t="s">
        <v>1448</v>
      </c>
      <c r="CX296" s="149"/>
      <c r="CY296" s="149"/>
      <c r="CZ296" s="117">
        <v>45012</v>
      </c>
      <c r="DA296" s="117">
        <v>45012</v>
      </c>
      <c r="DB296" s="117"/>
      <c r="DC296" s="117">
        <v>45012</v>
      </c>
      <c r="DD296" s="133">
        <v>100</v>
      </c>
      <c r="DE296" s="117">
        <v>45012</v>
      </c>
      <c r="DF296" s="138"/>
      <c r="DG296" s="138">
        <v>45007</v>
      </c>
      <c r="DH296" s="139" t="s">
        <v>4446</v>
      </c>
      <c r="DI296" s="117">
        <v>45027</v>
      </c>
      <c r="DJ296" s="117">
        <v>45027</v>
      </c>
      <c r="DK296" s="117">
        <v>45027</v>
      </c>
      <c r="DL296" s="117">
        <v>45027</v>
      </c>
      <c r="DM296" s="240"/>
      <c r="DN296" s="240"/>
      <c r="DO296" s="240"/>
      <c r="DP296" s="240"/>
      <c r="DQ296" s="271"/>
      <c r="DR296" s="240"/>
      <c r="DS296" s="240"/>
      <c r="DT296" s="117">
        <v>45058</v>
      </c>
      <c r="DU296" s="117"/>
      <c r="DV296" s="117"/>
      <c r="DW296" s="117"/>
      <c r="DX296" s="133"/>
      <c r="DY296" s="117"/>
      <c r="DZ296" s="240"/>
      <c r="EA296" s="117">
        <v>45045</v>
      </c>
      <c r="EB296" s="117">
        <v>45045</v>
      </c>
      <c r="EC296" s="240"/>
      <c r="ED296" s="117">
        <v>45045</v>
      </c>
      <c r="EE296" s="116">
        <v>100</v>
      </c>
      <c r="EF296" s="117">
        <v>45045</v>
      </c>
      <c r="EG296" s="240" t="s">
        <v>4578</v>
      </c>
      <c r="EH296" s="117">
        <v>45051</v>
      </c>
      <c r="EI296" s="117">
        <v>45051</v>
      </c>
      <c r="EJ296" s="117">
        <v>45051</v>
      </c>
      <c r="EK296" s="117">
        <v>45052</v>
      </c>
      <c r="EL296" s="116">
        <v>60</v>
      </c>
      <c r="EM296" s="117"/>
      <c r="EN296" s="122" t="s">
        <v>4555</v>
      </c>
      <c r="EO296" s="141"/>
      <c r="EP296" s="141"/>
      <c r="EQ296" s="141"/>
      <c r="ER296" s="141"/>
      <c r="ES296" s="141"/>
      <c r="ET296" s="141"/>
      <c r="EU296" s="141"/>
      <c r="EV296" s="240"/>
      <c r="EW296" s="240"/>
      <c r="EX296" s="240"/>
      <c r="EY296" s="240"/>
      <c r="EZ296" s="240"/>
      <c r="FA296" s="240"/>
      <c r="FB296" s="240"/>
      <c r="FC296" s="117">
        <v>45057</v>
      </c>
      <c r="FD296" s="117"/>
      <c r="FE296" s="117"/>
      <c r="FF296" s="117"/>
      <c r="FG296" s="133"/>
      <c r="FH296" s="133"/>
      <c r="FI296" s="117"/>
      <c r="FJ296" s="142"/>
      <c r="FK296" s="142"/>
      <c r="FL296" s="143">
        <v>243354</v>
      </c>
      <c r="FM296" s="143">
        <v>243354</v>
      </c>
      <c r="FN296" s="139" t="s">
        <v>708</v>
      </c>
      <c r="FO296" s="142"/>
      <c r="FP296" s="142"/>
      <c r="FQ296" s="143">
        <v>243354</v>
      </c>
      <c r="FR296" s="143">
        <v>243354</v>
      </c>
      <c r="FS296" s="139" t="s">
        <v>834</v>
      </c>
    </row>
    <row r="297" spans="1:175" ht="20.100000000000001" customHeight="1" x14ac:dyDescent="0.5">
      <c r="A297" s="109">
        <v>296</v>
      </c>
      <c r="B297" s="109" t="s">
        <v>3361</v>
      </c>
      <c r="C297" s="109">
        <v>10</v>
      </c>
      <c r="D297" s="367" t="s">
        <v>3372</v>
      </c>
      <c r="E297" s="110" t="s">
        <v>912</v>
      </c>
      <c r="F297" s="110" t="s">
        <v>1302</v>
      </c>
      <c r="G297" s="111" t="s">
        <v>59</v>
      </c>
      <c r="H297" s="110" t="s">
        <v>1328</v>
      </c>
      <c r="I297" s="110" t="s">
        <v>3435</v>
      </c>
      <c r="J297" s="110"/>
      <c r="K297" s="111" t="s">
        <v>3436</v>
      </c>
      <c r="L297" s="111" t="s">
        <v>1331</v>
      </c>
      <c r="M297" s="111" t="s">
        <v>912</v>
      </c>
      <c r="N297" s="111" t="s">
        <v>1306</v>
      </c>
      <c r="O297" s="111" t="s">
        <v>3437</v>
      </c>
      <c r="P297" s="113">
        <v>13.89019</v>
      </c>
      <c r="Q297" s="113">
        <v>101.013634</v>
      </c>
      <c r="R297" s="114" t="s">
        <v>3438</v>
      </c>
      <c r="S297" s="114" t="s">
        <v>3439</v>
      </c>
      <c r="T297" s="115" t="s">
        <v>3440</v>
      </c>
      <c r="U297" s="115" t="s">
        <v>3441</v>
      </c>
      <c r="V297" s="115"/>
      <c r="W297" s="210" t="s">
        <v>3439</v>
      </c>
      <c r="X297" s="210"/>
      <c r="Y297" s="115"/>
      <c r="Z297" s="181"/>
      <c r="AA297" s="181"/>
      <c r="AB297" s="210"/>
      <c r="AC297" s="210"/>
      <c r="AD297" s="166" t="s">
        <v>1313</v>
      </c>
      <c r="AE297" s="166" t="s">
        <v>1314</v>
      </c>
      <c r="AF297" s="117">
        <v>44985</v>
      </c>
      <c r="AG297" s="132">
        <v>44980</v>
      </c>
      <c r="AH297" s="118" t="s">
        <v>691</v>
      </c>
      <c r="AI297" s="118" t="s">
        <v>692</v>
      </c>
      <c r="AJ297" s="145">
        <v>6</v>
      </c>
      <c r="AK297" s="146">
        <v>10</v>
      </c>
      <c r="AL297" s="146">
        <v>3.5</v>
      </c>
      <c r="AM297" s="146">
        <v>60</v>
      </c>
      <c r="AN297" s="147">
        <v>1</v>
      </c>
      <c r="AO297" s="147">
        <v>2</v>
      </c>
      <c r="AP297" s="116" t="s">
        <v>816</v>
      </c>
      <c r="AQ297" s="147"/>
      <c r="AR297" s="149">
        <v>3</v>
      </c>
      <c r="AS297" s="149"/>
      <c r="AT297" s="122">
        <v>44981</v>
      </c>
      <c r="AU297" s="148" t="s">
        <v>1316</v>
      </c>
      <c r="AV297" s="149" t="s">
        <v>696</v>
      </c>
      <c r="AW297" s="150" t="s">
        <v>1325</v>
      </c>
      <c r="AX297" s="149"/>
      <c r="AY297" s="149"/>
      <c r="AZ297" s="149"/>
      <c r="BA297" s="149"/>
      <c r="BB297" s="149"/>
      <c r="BC297" s="149"/>
      <c r="BD297" s="150" t="s">
        <v>698</v>
      </c>
      <c r="BE297" s="150"/>
      <c r="BF297" s="150"/>
      <c r="BG297" s="151" t="s">
        <v>699</v>
      </c>
      <c r="BH297" s="151" t="s">
        <v>1964</v>
      </c>
      <c r="BI297" s="151" t="s">
        <v>701</v>
      </c>
      <c r="BJ297" s="152"/>
      <c r="BK297" s="152"/>
      <c r="BL297" s="153"/>
      <c r="BM297" s="154"/>
      <c r="BN297" s="111" t="s">
        <v>3437</v>
      </c>
      <c r="BO297" s="226" t="s">
        <v>3437</v>
      </c>
      <c r="BP297" s="130"/>
      <c r="BQ297" s="116" t="s">
        <v>704</v>
      </c>
      <c r="BR297" s="116"/>
      <c r="BS297" s="132">
        <v>44980</v>
      </c>
      <c r="BT297" s="133">
        <v>100</v>
      </c>
      <c r="BU297" s="132">
        <v>44980</v>
      </c>
      <c r="BV297" s="132"/>
      <c r="BW297" s="132"/>
      <c r="BX297" s="134"/>
      <c r="BY297" s="134"/>
      <c r="BZ297" s="134"/>
      <c r="CA297" s="132"/>
      <c r="CB297" s="135"/>
      <c r="CC297" s="132"/>
      <c r="CD297" s="132"/>
      <c r="CE297" s="136"/>
      <c r="CF297" s="136"/>
      <c r="CG297" s="136"/>
      <c r="CH297" s="135"/>
      <c r="CI297" s="129" t="s">
        <v>701</v>
      </c>
      <c r="CJ297" s="132">
        <v>44988</v>
      </c>
      <c r="CK297" s="132">
        <v>44988</v>
      </c>
      <c r="CL297" s="132"/>
      <c r="CM297" s="132">
        <v>44988</v>
      </c>
      <c r="CN297" s="133">
        <v>100</v>
      </c>
      <c r="CO297" s="132">
        <v>44988</v>
      </c>
      <c r="CP297" s="117"/>
      <c r="CQ297" s="132">
        <v>45027</v>
      </c>
      <c r="CR297" s="132">
        <v>45027</v>
      </c>
      <c r="CS297" s="117"/>
      <c r="CT297" s="132">
        <v>45027</v>
      </c>
      <c r="CU297" s="133">
        <v>100</v>
      </c>
      <c r="CV297" s="132">
        <v>45027</v>
      </c>
      <c r="CW297" s="117" t="s">
        <v>868</v>
      </c>
      <c r="CX297" s="147"/>
      <c r="CY297" s="149"/>
      <c r="CZ297" s="117">
        <v>44988</v>
      </c>
      <c r="DA297" s="117">
        <v>44988</v>
      </c>
      <c r="DB297" s="117"/>
      <c r="DC297" s="117">
        <v>44988</v>
      </c>
      <c r="DD297" s="133">
        <v>100</v>
      </c>
      <c r="DE297" s="117">
        <v>44988</v>
      </c>
      <c r="DF297" s="138"/>
      <c r="DG297" s="138">
        <v>45019</v>
      </c>
      <c r="DH297" s="139" t="s">
        <v>4413</v>
      </c>
      <c r="DI297" s="117">
        <v>45036</v>
      </c>
      <c r="DJ297" s="117">
        <v>45036</v>
      </c>
      <c r="DK297" s="117">
        <v>45036</v>
      </c>
      <c r="DL297" s="117">
        <v>45036</v>
      </c>
      <c r="DM297" s="117">
        <v>45034</v>
      </c>
      <c r="DN297" s="117">
        <v>45034</v>
      </c>
      <c r="DO297" s="117"/>
      <c r="DP297" s="117">
        <v>45034</v>
      </c>
      <c r="DQ297" s="133">
        <v>100</v>
      </c>
      <c r="DR297" s="117">
        <v>45034</v>
      </c>
      <c r="DS297" s="117"/>
      <c r="DT297" s="117">
        <v>45034</v>
      </c>
      <c r="DU297" s="117">
        <v>45034</v>
      </c>
      <c r="DV297" s="117"/>
      <c r="DW297" s="117">
        <v>45034</v>
      </c>
      <c r="DX297" s="133">
        <v>100</v>
      </c>
      <c r="DY297" s="117">
        <v>45034</v>
      </c>
      <c r="DZ297" s="117"/>
      <c r="EA297" s="117">
        <v>45034</v>
      </c>
      <c r="EB297" s="117">
        <v>45034</v>
      </c>
      <c r="EC297" s="117"/>
      <c r="ED297" s="117">
        <v>45034</v>
      </c>
      <c r="EE297" s="116">
        <v>100</v>
      </c>
      <c r="EF297" s="117">
        <v>45034</v>
      </c>
      <c r="EG297" s="117" t="s">
        <v>780</v>
      </c>
      <c r="EH297" s="117">
        <v>45034</v>
      </c>
      <c r="EI297" s="117">
        <v>45034</v>
      </c>
      <c r="EJ297" s="117">
        <v>45034</v>
      </c>
      <c r="EK297" s="117">
        <v>45035</v>
      </c>
      <c r="EL297" s="116">
        <v>60</v>
      </c>
      <c r="EM297" s="117"/>
      <c r="EN297" s="122" t="s">
        <v>780</v>
      </c>
      <c r="EO297" s="141"/>
      <c r="EP297" s="141"/>
      <c r="EQ297" s="141"/>
      <c r="ER297" s="141"/>
      <c r="ES297" s="141"/>
      <c r="ET297" s="141"/>
      <c r="EU297" s="141"/>
      <c r="EV297" s="117"/>
      <c r="EW297" s="117"/>
      <c r="EX297" s="117"/>
      <c r="EY297" s="117"/>
      <c r="EZ297" s="117"/>
      <c r="FA297" s="117"/>
      <c r="FB297" s="117"/>
      <c r="FC297" s="117">
        <v>45049</v>
      </c>
      <c r="FD297" s="117">
        <v>45049</v>
      </c>
      <c r="FE297" s="117">
        <v>45049</v>
      </c>
      <c r="FF297" s="117">
        <v>45050</v>
      </c>
      <c r="FG297" s="133">
        <v>70</v>
      </c>
      <c r="FH297" s="133"/>
      <c r="FI297" s="117"/>
      <c r="FJ297" s="142"/>
      <c r="FK297" s="142"/>
      <c r="FL297" s="143">
        <v>243347</v>
      </c>
      <c r="FM297" s="143">
        <v>243347</v>
      </c>
      <c r="FN297" s="139" t="s">
        <v>708</v>
      </c>
      <c r="FO297" s="142"/>
      <c r="FP297" s="142"/>
      <c r="FQ297" s="143">
        <v>243347</v>
      </c>
      <c r="FR297" s="143">
        <v>243347</v>
      </c>
      <c r="FS297" s="139" t="s">
        <v>708</v>
      </c>
    </row>
    <row r="298" spans="1:175" ht="20.100000000000001" customHeight="1" x14ac:dyDescent="0.5">
      <c r="A298" s="109">
        <v>297</v>
      </c>
      <c r="B298" s="109" t="s">
        <v>3361</v>
      </c>
      <c r="C298" s="109">
        <v>11</v>
      </c>
      <c r="D298" s="367" t="s">
        <v>3372</v>
      </c>
      <c r="E298" s="110" t="s">
        <v>912</v>
      </c>
      <c r="F298" s="110" t="s">
        <v>1302</v>
      </c>
      <c r="G298" s="111" t="s">
        <v>59</v>
      </c>
      <c r="H298" s="110" t="s">
        <v>3442</v>
      </c>
      <c r="I298" s="110" t="s">
        <v>678</v>
      </c>
      <c r="J298" s="110"/>
      <c r="K298" s="111" t="s">
        <v>3443</v>
      </c>
      <c r="L298" s="111" t="s">
        <v>1331</v>
      </c>
      <c r="M298" s="111" t="s">
        <v>912</v>
      </c>
      <c r="N298" s="111" t="s">
        <v>1306</v>
      </c>
      <c r="O298" s="111" t="s">
        <v>3444</v>
      </c>
      <c r="P298" s="113">
        <v>13.619337</v>
      </c>
      <c r="Q298" s="113">
        <v>100.98594900000001</v>
      </c>
      <c r="R298" s="114" t="s">
        <v>3445</v>
      </c>
      <c r="S298" s="114" t="s">
        <v>490</v>
      </c>
      <c r="T298" s="115"/>
      <c r="U298" s="115"/>
      <c r="V298" s="115"/>
      <c r="W298" s="371" t="s">
        <v>3446</v>
      </c>
      <c r="X298" s="371"/>
      <c r="Y298" s="115"/>
      <c r="Z298" s="181"/>
      <c r="AA298" s="181"/>
      <c r="AB298" s="371"/>
      <c r="AC298" s="371"/>
      <c r="AD298" s="348" t="s">
        <v>1384</v>
      </c>
      <c r="AE298" s="166" t="s">
        <v>1385</v>
      </c>
      <c r="AF298" s="117">
        <v>44985</v>
      </c>
      <c r="AG298" s="132">
        <v>44985</v>
      </c>
      <c r="AH298" s="118" t="s">
        <v>691</v>
      </c>
      <c r="AI298" s="118" t="s">
        <v>692</v>
      </c>
      <c r="AJ298" s="146">
        <v>6</v>
      </c>
      <c r="AK298" s="146">
        <v>8</v>
      </c>
      <c r="AL298" s="146">
        <v>3.4</v>
      </c>
      <c r="AM298" s="146">
        <v>48</v>
      </c>
      <c r="AN298" s="147">
        <v>1</v>
      </c>
      <c r="AO298" s="147">
        <v>2</v>
      </c>
      <c r="AP298" s="116"/>
      <c r="AQ298" s="147"/>
      <c r="AR298" s="149">
        <v>3</v>
      </c>
      <c r="AS298" s="149"/>
      <c r="AT298" s="122"/>
      <c r="AU298" s="148" t="s">
        <v>3447</v>
      </c>
      <c r="AV298" s="149" t="s">
        <v>696</v>
      </c>
      <c r="AW298" s="150"/>
      <c r="AX298" s="149"/>
      <c r="AY298" s="149"/>
      <c r="AZ298" s="149"/>
      <c r="BA298" s="147" t="s">
        <v>697</v>
      </c>
      <c r="BB298" s="149" t="s">
        <v>697</v>
      </c>
      <c r="BC298" s="149"/>
      <c r="BD298" s="150" t="s">
        <v>698</v>
      </c>
      <c r="BE298" s="150"/>
      <c r="BF298" s="150"/>
      <c r="BG298" s="151" t="s">
        <v>699</v>
      </c>
      <c r="BH298" s="151" t="s">
        <v>1964</v>
      </c>
      <c r="BI298" s="151" t="s">
        <v>701</v>
      </c>
      <c r="BJ298" s="152"/>
      <c r="BK298" s="152"/>
      <c r="BL298" s="153"/>
      <c r="BM298" s="154"/>
      <c r="BN298" s="155" t="s">
        <v>3444</v>
      </c>
      <c r="BO298" s="226" t="s">
        <v>3444</v>
      </c>
      <c r="BP298" s="130"/>
      <c r="BQ298" s="116" t="s">
        <v>704</v>
      </c>
      <c r="BR298" s="116"/>
      <c r="BS298" s="132">
        <v>44985</v>
      </c>
      <c r="BT298" s="133">
        <v>100</v>
      </c>
      <c r="BU298" s="117">
        <v>44985</v>
      </c>
      <c r="BV298" s="132"/>
      <c r="BW298" s="132"/>
      <c r="BX298" s="134"/>
      <c r="BY298" s="134"/>
      <c r="BZ298" s="134"/>
      <c r="CA298" s="132"/>
      <c r="CB298" s="138"/>
      <c r="CC298" s="117"/>
      <c r="CD298" s="117"/>
      <c r="CE298" s="223"/>
      <c r="CF298" s="223"/>
      <c r="CG298" s="223"/>
      <c r="CH298" s="138"/>
      <c r="CI298" s="129" t="s">
        <v>701</v>
      </c>
      <c r="CJ298" s="117">
        <v>44993</v>
      </c>
      <c r="CK298" s="117">
        <v>44993</v>
      </c>
      <c r="CL298" s="132"/>
      <c r="CM298" s="117">
        <v>44993</v>
      </c>
      <c r="CN298" s="133">
        <v>100</v>
      </c>
      <c r="CO298" s="117">
        <v>44993</v>
      </c>
      <c r="CP298" s="117"/>
      <c r="CQ298" s="117">
        <v>45036</v>
      </c>
      <c r="CR298" s="117">
        <v>45036</v>
      </c>
      <c r="CS298" s="117"/>
      <c r="CT298" s="117">
        <v>45036</v>
      </c>
      <c r="CU298" s="133">
        <v>100</v>
      </c>
      <c r="CV298" s="117">
        <v>45036</v>
      </c>
      <c r="CW298" s="117"/>
      <c r="CX298" s="147"/>
      <c r="CY298" s="149"/>
      <c r="CZ298" s="117">
        <v>44993</v>
      </c>
      <c r="DA298" s="117">
        <v>44993</v>
      </c>
      <c r="DB298" s="117"/>
      <c r="DC298" s="117">
        <v>44993</v>
      </c>
      <c r="DD298" s="133">
        <v>100</v>
      </c>
      <c r="DE298" s="117">
        <v>44993</v>
      </c>
      <c r="DF298" s="138"/>
      <c r="DG298" s="138">
        <v>45019</v>
      </c>
      <c r="DH298" s="139" t="s">
        <v>4413</v>
      </c>
      <c r="DI298" s="117">
        <v>45038</v>
      </c>
      <c r="DJ298" s="117">
        <v>45038</v>
      </c>
      <c r="DK298" s="117">
        <v>45038</v>
      </c>
      <c r="DL298" s="117">
        <v>45038</v>
      </c>
      <c r="DM298" s="117"/>
      <c r="DN298" s="117"/>
      <c r="DO298" s="117"/>
      <c r="DP298" s="117"/>
      <c r="DQ298" s="140"/>
      <c r="DR298" s="117"/>
      <c r="DS298" s="117"/>
      <c r="DT298" s="117">
        <v>45037</v>
      </c>
      <c r="DU298" s="117">
        <v>45037</v>
      </c>
      <c r="DV298" s="117"/>
      <c r="DW298" s="117">
        <v>45037</v>
      </c>
      <c r="DX298" s="133">
        <v>100</v>
      </c>
      <c r="DY298" s="117">
        <v>45037</v>
      </c>
      <c r="DZ298" s="117"/>
      <c r="EA298" s="117">
        <v>45040</v>
      </c>
      <c r="EB298" s="117">
        <v>45040</v>
      </c>
      <c r="EC298" s="117"/>
      <c r="ED298" s="117">
        <v>45040</v>
      </c>
      <c r="EE298" s="116">
        <v>100</v>
      </c>
      <c r="EF298" s="117">
        <v>45040</v>
      </c>
      <c r="EG298" s="117" t="s">
        <v>4579</v>
      </c>
      <c r="EH298" s="117">
        <v>45040</v>
      </c>
      <c r="EI298" s="117">
        <v>45040</v>
      </c>
      <c r="EJ298" s="117">
        <v>45040</v>
      </c>
      <c r="EK298" s="117">
        <v>45041</v>
      </c>
      <c r="EL298" s="116">
        <v>60</v>
      </c>
      <c r="EM298" s="117"/>
      <c r="EN298" s="122" t="s">
        <v>4579</v>
      </c>
      <c r="EO298" s="141"/>
      <c r="EP298" s="141"/>
      <c r="EQ298" s="141"/>
      <c r="ER298" s="141"/>
      <c r="ES298" s="141"/>
      <c r="ET298" s="141"/>
      <c r="EU298" s="141"/>
      <c r="EV298" s="117"/>
      <c r="EW298" s="117"/>
      <c r="EX298" s="117"/>
      <c r="EY298" s="117"/>
      <c r="EZ298" s="117"/>
      <c r="FA298" s="117"/>
      <c r="FB298" s="117"/>
      <c r="FC298" s="117">
        <v>45048</v>
      </c>
      <c r="FD298" s="117">
        <v>45048</v>
      </c>
      <c r="FE298" s="117">
        <v>45048</v>
      </c>
      <c r="FF298" s="117">
        <v>45049</v>
      </c>
      <c r="FG298" s="133">
        <v>70</v>
      </c>
      <c r="FH298" s="133"/>
      <c r="FI298" s="117"/>
      <c r="FJ298" s="142"/>
      <c r="FK298" s="142"/>
      <c r="FL298" s="143">
        <v>243346</v>
      </c>
      <c r="FM298" s="143">
        <v>243346</v>
      </c>
      <c r="FN298" s="139" t="s">
        <v>834</v>
      </c>
      <c r="FO298" s="142"/>
      <c r="FP298" s="142"/>
      <c r="FQ298" s="143">
        <v>243346</v>
      </c>
      <c r="FR298" s="143">
        <v>243346</v>
      </c>
      <c r="FS298" s="157" t="s">
        <v>729</v>
      </c>
    </row>
    <row r="299" spans="1:175" ht="20.100000000000001" customHeight="1" x14ac:dyDescent="0.5">
      <c r="A299" s="109">
        <v>298</v>
      </c>
      <c r="B299" s="109" t="s">
        <v>3361</v>
      </c>
      <c r="C299" s="109">
        <v>12</v>
      </c>
      <c r="D299" s="367" t="s">
        <v>3372</v>
      </c>
      <c r="E299" s="110" t="s">
        <v>912</v>
      </c>
      <c r="F299" s="110" t="s">
        <v>1302</v>
      </c>
      <c r="G299" s="111" t="s">
        <v>59</v>
      </c>
      <c r="H299" s="110" t="s">
        <v>1407</v>
      </c>
      <c r="I299" s="110" t="s">
        <v>3448</v>
      </c>
      <c r="J299" s="110"/>
      <c r="K299" s="111" t="s">
        <v>3449</v>
      </c>
      <c r="L299" s="111" t="s">
        <v>1305</v>
      </c>
      <c r="M299" s="111" t="s">
        <v>912</v>
      </c>
      <c r="N299" s="111" t="s">
        <v>1306</v>
      </c>
      <c r="O299" s="111" t="s">
        <v>3450</v>
      </c>
      <c r="P299" s="113">
        <v>13.813093</v>
      </c>
      <c r="Q299" s="113">
        <v>101.313974</v>
      </c>
      <c r="R299" s="114" t="s">
        <v>3451</v>
      </c>
      <c r="S299" s="114" t="s">
        <v>3452</v>
      </c>
      <c r="T299" s="115" t="s">
        <v>3453</v>
      </c>
      <c r="U299" s="115" t="s">
        <v>3454</v>
      </c>
      <c r="V299" s="115"/>
      <c r="W299" s="115" t="s">
        <v>3454</v>
      </c>
      <c r="X299" s="115"/>
      <c r="Y299" s="115"/>
      <c r="Z299" s="181"/>
      <c r="AA299" s="181"/>
      <c r="AB299" s="115"/>
      <c r="AC299" s="115"/>
      <c r="AD299" s="166" t="s">
        <v>1313</v>
      </c>
      <c r="AE299" s="166" t="s">
        <v>1314</v>
      </c>
      <c r="AF299" s="117">
        <v>44985</v>
      </c>
      <c r="AG299" s="132">
        <v>44980</v>
      </c>
      <c r="AH299" s="118" t="s">
        <v>691</v>
      </c>
      <c r="AI299" s="118" t="s">
        <v>692</v>
      </c>
      <c r="AJ299" s="145">
        <v>8</v>
      </c>
      <c r="AK299" s="146">
        <v>8</v>
      </c>
      <c r="AL299" s="146">
        <v>3.5</v>
      </c>
      <c r="AM299" s="146">
        <v>64</v>
      </c>
      <c r="AN299" s="147">
        <v>1</v>
      </c>
      <c r="AO299" s="147">
        <v>1</v>
      </c>
      <c r="AP299" s="116" t="s">
        <v>3455</v>
      </c>
      <c r="AQ299" s="147" t="s">
        <v>863</v>
      </c>
      <c r="AR299" s="147">
        <v>3</v>
      </c>
      <c r="AS299" s="149"/>
      <c r="AT299" s="122">
        <v>44981</v>
      </c>
      <c r="AU299" s="142"/>
      <c r="AV299" s="149" t="s">
        <v>696</v>
      </c>
      <c r="AW299" s="150"/>
      <c r="AX299" s="149"/>
      <c r="AY299" s="149"/>
      <c r="AZ299" s="149"/>
      <c r="BA299" s="149"/>
      <c r="BB299" s="149"/>
      <c r="BC299" s="149"/>
      <c r="BD299" s="150" t="s">
        <v>698</v>
      </c>
      <c r="BE299" s="150"/>
      <c r="BF299" s="150"/>
      <c r="BG299" s="151" t="s">
        <v>699</v>
      </c>
      <c r="BH299" s="151" t="s">
        <v>1964</v>
      </c>
      <c r="BI299" s="151" t="s">
        <v>701</v>
      </c>
      <c r="BJ299" s="152"/>
      <c r="BK299" s="152"/>
      <c r="BL299" s="170" t="s">
        <v>3456</v>
      </c>
      <c r="BM299" s="154"/>
      <c r="BN299" s="155" t="s">
        <v>3450</v>
      </c>
      <c r="BO299" s="226" t="s">
        <v>3450</v>
      </c>
      <c r="BP299" s="130"/>
      <c r="BQ299" s="116" t="s">
        <v>704</v>
      </c>
      <c r="BR299" s="116"/>
      <c r="BS299" s="132">
        <v>44980</v>
      </c>
      <c r="BT299" s="133">
        <v>100</v>
      </c>
      <c r="BU299" s="132">
        <v>44980</v>
      </c>
      <c r="BV299" s="132"/>
      <c r="BW299" s="132"/>
      <c r="BX299" s="134"/>
      <c r="BY299" s="134"/>
      <c r="BZ299" s="134"/>
      <c r="CA299" s="132"/>
      <c r="CB299" s="135"/>
      <c r="CC299" s="132"/>
      <c r="CD299" s="132"/>
      <c r="CE299" s="136"/>
      <c r="CF299" s="136"/>
      <c r="CG299" s="136"/>
      <c r="CH299" s="135"/>
      <c r="CI299" s="129" t="s">
        <v>701</v>
      </c>
      <c r="CJ299" s="117">
        <v>44999</v>
      </c>
      <c r="CK299" s="117">
        <v>44999</v>
      </c>
      <c r="CL299" s="132"/>
      <c r="CM299" s="117">
        <v>44999</v>
      </c>
      <c r="CN299" s="133">
        <v>100</v>
      </c>
      <c r="CO299" s="117">
        <v>44999</v>
      </c>
      <c r="CP299" s="117"/>
      <c r="CQ299" s="137" t="s">
        <v>706</v>
      </c>
      <c r="CR299" s="132"/>
      <c r="CS299" s="117"/>
      <c r="CT299" s="132"/>
      <c r="CU299" s="133"/>
      <c r="CV299" s="137" t="s">
        <v>4382</v>
      </c>
      <c r="CW299" s="117" t="s">
        <v>727</v>
      </c>
      <c r="CX299" s="147"/>
      <c r="CY299" s="149"/>
      <c r="CZ299" s="117">
        <v>44999</v>
      </c>
      <c r="DA299" s="117">
        <v>44999</v>
      </c>
      <c r="DB299" s="117"/>
      <c r="DC299" s="117">
        <v>44999</v>
      </c>
      <c r="DD299" s="133">
        <v>100</v>
      </c>
      <c r="DE299" s="117">
        <v>44999</v>
      </c>
      <c r="DF299" s="138"/>
      <c r="DG299" s="138">
        <v>45019</v>
      </c>
      <c r="DH299" s="139" t="s">
        <v>4413</v>
      </c>
      <c r="DI299" s="222">
        <v>45041</v>
      </c>
      <c r="DJ299" s="222">
        <v>45041</v>
      </c>
      <c r="DK299" s="222">
        <v>45041</v>
      </c>
      <c r="DL299" s="222">
        <v>45041</v>
      </c>
      <c r="DM299" s="117"/>
      <c r="DN299" s="117"/>
      <c r="DO299" s="117"/>
      <c r="DP299" s="117"/>
      <c r="DQ299" s="140"/>
      <c r="DR299" s="117"/>
      <c r="DS299" s="117"/>
      <c r="DT299" s="117"/>
      <c r="DU299" s="117"/>
      <c r="DV299" s="117"/>
      <c r="DW299" s="117"/>
      <c r="DX299" s="133"/>
      <c r="DY299" s="117"/>
      <c r="DZ299" s="117"/>
      <c r="EA299" s="117">
        <v>45034</v>
      </c>
      <c r="EB299" s="117">
        <v>45034</v>
      </c>
      <c r="EC299" s="117"/>
      <c r="ED299" s="117">
        <v>45034</v>
      </c>
      <c r="EE299" s="116">
        <v>100</v>
      </c>
      <c r="EF299" s="117">
        <v>45034</v>
      </c>
      <c r="EG299" s="117" t="s">
        <v>780</v>
      </c>
      <c r="EH299" s="117">
        <v>45034</v>
      </c>
      <c r="EI299" s="117">
        <v>45034</v>
      </c>
      <c r="EJ299" s="117">
        <v>45034</v>
      </c>
      <c r="EK299" s="117">
        <v>45035</v>
      </c>
      <c r="EL299" s="116">
        <v>60</v>
      </c>
      <c r="EM299" s="117"/>
      <c r="EN299" s="122" t="s">
        <v>780</v>
      </c>
      <c r="EO299" s="141"/>
      <c r="EP299" s="141"/>
      <c r="EQ299" s="141"/>
      <c r="ER299" s="141"/>
      <c r="ES299" s="141"/>
      <c r="ET299" s="141"/>
      <c r="EU299" s="141"/>
      <c r="EV299" s="117"/>
      <c r="EW299" s="117"/>
      <c r="EX299" s="117"/>
      <c r="EY299" s="117"/>
      <c r="EZ299" s="117"/>
      <c r="FA299" s="117"/>
      <c r="FB299" s="117"/>
      <c r="FC299" s="117"/>
      <c r="FD299" s="117"/>
      <c r="FE299" s="117"/>
      <c r="FF299" s="117"/>
      <c r="FG299" s="133"/>
      <c r="FH299" s="133"/>
      <c r="FI299" s="117"/>
      <c r="FJ299" s="142"/>
      <c r="FK299" s="142"/>
      <c r="FL299" s="143">
        <v>243354</v>
      </c>
      <c r="FM299" s="143">
        <v>243354</v>
      </c>
      <c r="FN299" s="139" t="s">
        <v>708</v>
      </c>
      <c r="FO299" s="142"/>
      <c r="FP299" s="142"/>
      <c r="FQ299" s="143">
        <v>243354</v>
      </c>
      <c r="FR299" s="143">
        <v>243354</v>
      </c>
      <c r="FS299" s="139" t="s">
        <v>708</v>
      </c>
    </row>
    <row r="300" spans="1:175" ht="20.100000000000001" customHeight="1" x14ac:dyDescent="0.5">
      <c r="A300" s="109">
        <v>299</v>
      </c>
      <c r="B300" s="109" t="s">
        <v>3361</v>
      </c>
      <c r="C300" s="109">
        <v>13</v>
      </c>
      <c r="D300" s="367" t="s">
        <v>3362</v>
      </c>
      <c r="E300" s="110" t="s">
        <v>912</v>
      </c>
      <c r="F300" s="110" t="s">
        <v>1302</v>
      </c>
      <c r="G300" s="111" t="s">
        <v>59</v>
      </c>
      <c r="H300" s="110" t="s">
        <v>1402</v>
      </c>
      <c r="I300" s="110" t="s">
        <v>1402</v>
      </c>
      <c r="J300" s="110"/>
      <c r="K300" s="111" t="s">
        <v>3457</v>
      </c>
      <c r="L300" s="111" t="s">
        <v>3458</v>
      </c>
      <c r="M300" s="111" t="s">
        <v>912</v>
      </c>
      <c r="N300" s="111" t="s">
        <v>1306</v>
      </c>
      <c r="O300" s="111" t="s">
        <v>3459</v>
      </c>
      <c r="P300" s="113">
        <v>13.615353000000001</v>
      </c>
      <c r="Q300" s="113">
        <v>101.243858</v>
      </c>
      <c r="R300" s="114" t="s">
        <v>3460</v>
      </c>
      <c r="S300" s="114" t="s">
        <v>490</v>
      </c>
      <c r="T300" s="115"/>
      <c r="U300" s="115"/>
      <c r="V300" s="115"/>
      <c r="W300" s="115" t="s">
        <v>3461</v>
      </c>
      <c r="X300" s="115"/>
      <c r="Y300" s="115"/>
      <c r="Z300" s="181"/>
      <c r="AA300" s="181"/>
      <c r="AB300" s="115"/>
      <c r="AC300" s="115"/>
      <c r="AD300" s="166" t="s">
        <v>1313</v>
      </c>
      <c r="AE300" s="166" t="s">
        <v>1314</v>
      </c>
      <c r="AF300" s="117">
        <v>44984</v>
      </c>
      <c r="AG300" s="132">
        <v>44981</v>
      </c>
      <c r="AH300" s="118" t="s">
        <v>691</v>
      </c>
      <c r="AI300" s="118" t="s">
        <v>692</v>
      </c>
      <c r="AJ300" s="145">
        <v>12</v>
      </c>
      <c r="AK300" s="146">
        <v>23</v>
      </c>
      <c r="AL300" s="146">
        <v>3</v>
      </c>
      <c r="AM300" s="146">
        <v>276</v>
      </c>
      <c r="AN300" s="147">
        <v>1</v>
      </c>
      <c r="AO300" s="147">
        <v>2</v>
      </c>
      <c r="AP300" s="116" t="s">
        <v>1142</v>
      </c>
      <c r="AQ300" s="147"/>
      <c r="AR300" s="149">
        <v>3</v>
      </c>
      <c r="AS300" s="149"/>
      <c r="AT300" s="122"/>
      <c r="AU300" s="148" t="s">
        <v>1316</v>
      </c>
      <c r="AV300" s="149" t="s">
        <v>696</v>
      </c>
      <c r="AW300" s="150"/>
      <c r="AX300" s="149"/>
      <c r="AY300" s="149"/>
      <c r="AZ300" s="149"/>
      <c r="BA300" s="149"/>
      <c r="BB300" s="147" t="s">
        <v>697</v>
      </c>
      <c r="BC300" s="149"/>
      <c r="BD300" s="150" t="s">
        <v>698</v>
      </c>
      <c r="BE300" s="150"/>
      <c r="BF300" s="150"/>
      <c r="BG300" s="151" t="s">
        <v>699</v>
      </c>
      <c r="BH300" s="151" t="s">
        <v>1964</v>
      </c>
      <c r="BI300" s="151" t="s">
        <v>701</v>
      </c>
      <c r="BJ300" s="152"/>
      <c r="BK300" s="152"/>
      <c r="BL300" s="153"/>
      <c r="BM300" s="154"/>
      <c r="BN300" s="155" t="s">
        <v>3459</v>
      </c>
      <c r="BO300" s="226" t="s">
        <v>3459</v>
      </c>
      <c r="BP300" s="130"/>
      <c r="BQ300" s="116" t="s">
        <v>704</v>
      </c>
      <c r="BR300" s="116"/>
      <c r="BS300" s="132">
        <v>44984</v>
      </c>
      <c r="BT300" s="133">
        <v>100</v>
      </c>
      <c r="BU300" s="132">
        <v>44981</v>
      </c>
      <c r="BV300" s="132"/>
      <c r="BW300" s="132"/>
      <c r="BX300" s="134"/>
      <c r="BY300" s="134"/>
      <c r="BZ300" s="134"/>
      <c r="CA300" s="132"/>
      <c r="CB300" s="135"/>
      <c r="CC300" s="132"/>
      <c r="CD300" s="132"/>
      <c r="CE300" s="136"/>
      <c r="CF300" s="136"/>
      <c r="CG300" s="136"/>
      <c r="CH300" s="135"/>
      <c r="CI300" s="129" t="s">
        <v>701</v>
      </c>
      <c r="CJ300" s="132">
        <v>45005</v>
      </c>
      <c r="CK300" s="132">
        <v>45005</v>
      </c>
      <c r="CL300" s="132"/>
      <c r="CM300" s="132">
        <v>45005</v>
      </c>
      <c r="CN300" s="133">
        <v>100</v>
      </c>
      <c r="CO300" s="132">
        <v>45005</v>
      </c>
      <c r="CP300" s="117"/>
      <c r="CQ300" s="132">
        <v>45035</v>
      </c>
      <c r="CR300" s="132">
        <v>45035</v>
      </c>
      <c r="CS300" s="117"/>
      <c r="CT300" s="132">
        <v>45035</v>
      </c>
      <c r="CU300" s="133">
        <v>100</v>
      </c>
      <c r="CV300" s="132">
        <v>45035</v>
      </c>
      <c r="CW300" s="117"/>
      <c r="CX300" s="147"/>
      <c r="CY300" s="149"/>
      <c r="CZ300" s="117">
        <v>45005</v>
      </c>
      <c r="DA300" s="117">
        <v>45005</v>
      </c>
      <c r="DB300" s="117"/>
      <c r="DC300" s="117">
        <v>45005</v>
      </c>
      <c r="DD300" s="133">
        <v>100</v>
      </c>
      <c r="DE300" s="117">
        <v>45005</v>
      </c>
      <c r="DF300" s="138"/>
      <c r="DG300" s="138">
        <v>45012</v>
      </c>
      <c r="DH300" s="139" t="s">
        <v>4383</v>
      </c>
      <c r="DI300" s="117">
        <v>45034</v>
      </c>
      <c r="DJ300" s="117">
        <v>45034</v>
      </c>
      <c r="DK300" s="117">
        <v>45034</v>
      </c>
      <c r="DL300" s="117">
        <v>45034</v>
      </c>
      <c r="DM300" s="117">
        <v>45040</v>
      </c>
      <c r="DN300" s="117">
        <v>45040</v>
      </c>
      <c r="DO300" s="117"/>
      <c r="DP300" s="117">
        <v>45040</v>
      </c>
      <c r="DQ300" s="133">
        <v>100</v>
      </c>
      <c r="DR300" s="117">
        <v>45040</v>
      </c>
      <c r="DS300" s="117"/>
      <c r="DT300" s="117">
        <v>45040</v>
      </c>
      <c r="DU300" s="117">
        <v>45040</v>
      </c>
      <c r="DV300" s="117"/>
      <c r="DW300" s="117">
        <v>45040</v>
      </c>
      <c r="DX300" s="133">
        <v>100</v>
      </c>
      <c r="DY300" s="117">
        <v>45040</v>
      </c>
      <c r="DZ300" s="117"/>
      <c r="EA300" s="117">
        <v>45039</v>
      </c>
      <c r="EB300" s="117">
        <v>45039</v>
      </c>
      <c r="EC300" s="117"/>
      <c r="ED300" s="117">
        <v>45039</v>
      </c>
      <c r="EE300" s="116">
        <v>100</v>
      </c>
      <c r="EF300" s="117">
        <v>45039</v>
      </c>
      <c r="EG300" s="117" t="s">
        <v>4580</v>
      </c>
      <c r="EH300" s="117">
        <v>45039</v>
      </c>
      <c r="EI300" s="117">
        <v>45039</v>
      </c>
      <c r="EJ300" s="117">
        <v>45039</v>
      </c>
      <c r="EK300" s="117">
        <v>45040</v>
      </c>
      <c r="EL300" s="116">
        <v>60</v>
      </c>
      <c r="EM300" s="117"/>
      <c r="EN300" s="122" t="s">
        <v>4580</v>
      </c>
      <c r="EO300" s="141"/>
      <c r="EP300" s="141"/>
      <c r="EQ300" s="141"/>
      <c r="ER300" s="141"/>
      <c r="ES300" s="141"/>
      <c r="ET300" s="141"/>
      <c r="EU300" s="141"/>
      <c r="EV300" s="117"/>
      <c r="EW300" s="117"/>
      <c r="EX300" s="117"/>
      <c r="EY300" s="117"/>
      <c r="EZ300" s="117"/>
      <c r="FA300" s="117"/>
      <c r="FB300" s="117"/>
      <c r="FC300" s="117"/>
      <c r="FD300" s="117"/>
      <c r="FE300" s="117"/>
      <c r="FF300" s="117"/>
      <c r="FG300" s="133"/>
      <c r="FH300" s="133"/>
      <c r="FI300" s="117"/>
      <c r="FJ300" s="142"/>
      <c r="FK300" s="142"/>
      <c r="FL300" s="143">
        <v>243347</v>
      </c>
      <c r="FM300" s="143">
        <v>243347</v>
      </c>
      <c r="FN300" s="139" t="s">
        <v>708</v>
      </c>
      <c r="FO300" s="142"/>
      <c r="FP300" s="142"/>
      <c r="FQ300" s="143">
        <v>243347</v>
      </c>
      <c r="FR300" s="143">
        <v>243347</v>
      </c>
      <c r="FS300" s="157" t="s">
        <v>729</v>
      </c>
    </row>
    <row r="301" spans="1:175" ht="20.100000000000001" customHeight="1" x14ac:dyDescent="0.5">
      <c r="A301" s="109">
        <v>300</v>
      </c>
      <c r="B301" s="109" t="s">
        <v>3361</v>
      </c>
      <c r="C301" s="109">
        <v>14</v>
      </c>
      <c r="D301" s="367" t="s">
        <v>3372</v>
      </c>
      <c r="E301" s="110" t="s">
        <v>912</v>
      </c>
      <c r="F301" s="110" t="s">
        <v>1302</v>
      </c>
      <c r="G301" s="111" t="s">
        <v>59</v>
      </c>
      <c r="H301" s="110" t="s">
        <v>3462</v>
      </c>
      <c r="I301" s="110" t="s">
        <v>3463</v>
      </c>
      <c r="J301" s="110"/>
      <c r="K301" s="111" t="s">
        <v>3464</v>
      </c>
      <c r="L301" s="111" t="s">
        <v>1305</v>
      </c>
      <c r="M301" s="111" t="s">
        <v>912</v>
      </c>
      <c r="N301" s="111" t="s">
        <v>1306</v>
      </c>
      <c r="O301" s="111" t="s">
        <v>3465</v>
      </c>
      <c r="P301" s="113">
        <v>13.743767</v>
      </c>
      <c r="Q301" s="113">
        <v>101.629701</v>
      </c>
      <c r="R301" s="318" t="s">
        <v>3466</v>
      </c>
      <c r="S301" s="114" t="s">
        <v>490</v>
      </c>
      <c r="T301" s="115"/>
      <c r="U301" s="115"/>
      <c r="V301" s="115"/>
      <c r="W301" s="115" t="s">
        <v>3467</v>
      </c>
      <c r="X301" s="115"/>
      <c r="Y301" s="115"/>
      <c r="Z301" s="181"/>
      <c r="AA301" s="181"/>
      <c r="AB301" s="115"/>
      <c r="AC301" s="115"/>
      <c r="AD301" s="166" t="s">
        <v>1313</v>
      </c>
      <c r="AE301" s="166" t="s">
        <v>1314</v>
      </c>
      <c r="AF301" s="117">
        <v>44984</v>
      </c>
      <c r="AG301" s="132">
        <v>44981</v>
      </c>
      <c r="AH301" s="118" t="s">
        <v>691</v>
      </c>
      <c r="AI301" s="118" t="s">
        <v>692</v>
      </c>
      <c r="AJ301" s="145">
        <v>6</v>
      </c>
      <c r="AK301" s="146">
        <v>16</v>
      </c>
      <c r="AL301" s="146">
        <v>3</v>
      </c>
      <c r="AM301" s="146">
        <v>96</v>
      </c>
      <c r="AN301" s="147">
        <v>1</v>
      </c>
      <c r="AO301" s="147">
        <v>1</v>
      </c>
      <c r="AP301" s="116" t="s">
        <v>1142</v>
      </c>
      <c r="AQ301" s="147"/>
      <c r="AR301" s="149">
        <v>3</v>
      </c>
      <c r="AS301" s="149"/>
      <c r="AT301" s="122"/>
      <c r="AU301" s="148" t="s">
        <v>1316</v>
      </c>
      <c r="AV301" s="149" t="s">
        <v>696</v>
      </c>
      <c r="AW301" s="150"/>
      <c r="AX301" s="149"/>
      <c r="AY301" s="149"/>
      <c r="AZ301" s="149"/>
      <c r="BA301" s="149"/>
      <c r="BB301" s="147" t="s">
        <v>697</v>
      </c>
      <c r="BC301" s="149"/>
      <c r="BD301" s="150" t="s">
        <v>698</v>
      </c>
      <c r="BE301" s="150"/>
      <c r="BF301" s="150"/>
      <c r="BG301" s="151" t="s">
        <v>699</v>
      </c>
      <c r="BH301" s="151" t="s">
        <v>1964</v>
      </c>
      <c r="BI301" s="151" t="s">
        <v>701</v>
      </c>
      <c r="BJ301" s="152"/>
      <c r="BK301" s="152"/>
      <c r="BL301" s="153"/>
      <c r="BM301" s="154"/>
      <c r="BN301" s="155" t="s">
        <v>3465</v>
      </c>
      <c r="BO301" s="226" t="s">
        <v>3465</v>
      </c>
      <c r="BP301" s="130"/>
      <c r="BQ301" s="116" t="s">
        <v>704</v>
      </c>
      <c r="BR301" s="116"/>
      <c r="BS301" s="132">
        <v>44984</v>
      </c>
      <c r="BT301" s="133">
        <v>100</v>
      </c>
      <c r="BU301" s="132">
        <v>44981</v>
      </c>
      <c r="BV301" s="132"/>
      <c r="BW301" s="132"/>
      <c r="BX301" s="134"/>
      <c r="BY301" s="134"/>
      <c r="BZ301" s="134"/>
      <c r="CA301" s="132"/>
      <c r="CB301" s="135"/>
      <c r="CC301" s="132"/>
      <c r="CD301" s="132"/>
      <c r="CE301" s="136"/>
      <c r="CF301" s="136"/>
      <c r="CG301" s="136"/>
      <c r="CH301" s="135"/>
      <c r="CI301" s="129" t="s">
        <v>701</v>
      </c>
      <c r="CJ301" s="117">
        <v>45003</v>
      </c>
      <c r="CK301" s="117">
        <v>45003</v>
      </c>
      <c r="CL301" s="132"/>
      <c r="CM301" s="117">
        <v>45003</v>
      </c>
      <c r="CN301" s="133">
        <v>100</v>
      </c>
      <c r="CO301" s="117">
        <v>45003</v>
      </c>
      <c r="CP301" s="117"/>
      <c r="CQ301" s="137" t="s">
        <v>706</v>
      </c>
      <c r="CR301" s="132"/>
      <c r="CS301" s="117"/>
      <c r="CT301" s="132"/>
      <c r="CU301" s="133"/>
      <c r="CV301" s="137" t="s">
        <v>4382</v>
      </c>
      <c r="CW301" s="117"/>
      <c r="CX301" s="147"/>
      <c r="CY301" s="149"/>
      <c r="CZ301" s="117">
        <v>45003</v>
      </c>
      <c r="DA301" s="117">
        <v>45003</v>
      </c>
      <c r="DB301" s="117"/>
      <c r="DC301" s="117">
        <v>45003</v>
      </c>
      <c r="DD301" s="133">
        <v>100</v>
      </c>
      <c r="DE301" s="117">
        <v>45003</v>
      </c>
      <c r="DF301" s="138"/>
      <c r="DG301" s="138">
        <v>45007</v>
      </c>
      <c r="DH301" s="139" t="s">
        <v>4446</v>
      </c>
      <c r="DI301" s="117">
        <v>45027</v>
      </c>
      <c r="DJ301" s="117">
        <v>45027</v>
      </c>
      <c r="DK301" s="117">
        <v>45027</v>
      </c>
      <c r="DL301" s="117">
        <v>45027</v>
      </c>
      <c r="DM301" s="117"/>
      <c r="DN301" s="117"/>
      <c r="DO301" s="117"/>
      <c r="DP301" s="117"/>
      <c r="DQ301" s="140"/>
      <c r="DR301" s="117"/>
      <c r="DS301" s="117"/>
      <c r="DT301" s="117"/>
      <c r="DU301" s="117"/>
      <c r="DV301" s="117"/>
      <c r="DW301" s="117"/>
      <c r="DX301" s="133"/>
      <c r="DY301" s="117"/>
      <c r="DZ301" s="117"/>
      <c r="EA301" s="117">
        <v>45034</v>
      </c>
      <c r="EB301" s="117">
        <v>45034</v>
      </c>
      <c r="EC301" s="117"/>
      <c r="ED301" s="117">
        <v>45034</v>
      </c>
      <c r="EE301" s="116">
        <v>100</v>
      </c>
      <c r="EF301" s="117">
        <v>45034</v>
      </c>
      <c r="EG301" s="117" t="s">
        <v>780</v>
      </c>
      <c r="EH301" s="117">
        <v>45034</v>
      </c>
      <c r="EI301" s="117">
        <v>45034</v>
      </c>
      <c r="EJ301" s="117">
        <v>45034</v>
      </c>
      <c r="EK301" s="117">
        <v>45035</v>
      </c>
      <c r="EL301" s="116">
        <v>60</v>
      </c>
      <c r="EM301" s="117"/>
      <c r="EN301" s="122" t="s">
        <v>780</v>
      </c>
      <c r="EO301" s="141"/>
      <c r="EP301" s="141"/>
      <c r="EQ301" s="141"/>
      <c r="ER301" s="141"/>
      <c r="ES301" s="141"/>
      <c r="ET301" s="141"/>
      <c r="EU301" s="141"/>
      <c r="EV301" s="117"/>
      <c r="EW301" s="117"/>
      <c r="EX301" s="117"/>
      <c r="EY301" s="117"/>
      <c r="EZ301" s="117"/>
      <c r="FA301" s="117"/>
      <c r="FB301" s="117"/>
      <c r="FC301" s="117"/>
      <c r="FD301" s="117"/>
      <c r="FE301" s="117"/>
      <c r="FF301" s="117"/>
      <c r="FG301" s="133"/>
      <c r="FH301" s="133"/>
      <c r="FI301" s="117"/>
      <c r="FJ301" s="142"/>
      <c r="FK301" s="142"/>
      <c r="FL301" s="143">
        <v>243347</v>
      </c>
      <c r="FM301" s="143">
        <v>243347</v>
      </c>
      <c r="FN301" s="139" t="s">
        <v>708</v>
      </c>
      <c r="FO301" s="142"/>
      <c r="FP301" s="142"/>
      <c r="FQ301" s="143">
        <v>243347</v>
      </c>
      <c r="FR301" s="143">
        <v>243347</v>
      </c>
      <c r="FS301" s="157" t="s">
        <v>729</v>
      </c>
    </row>
    <row r="302" spans="1:175" ht="20.100000000000001" customHeight="1" x14ac:dyDescent="0.5">
      <c r="A302" s="109">
        <v>301</v>
      </c>
      <c r="B302" s="109" t="s">
        <v>3361</v>
      </c>
      <c r="C302" s="109">
        <v>15</v>
      </c>
      <c r="D302" s="367" t="s">
        <v>3372</v>
      </c>
      <c r="E302" s="110" t="s">
        <v>912</v>
      </c>
      <c r="F302" s="110" t="s">
        <v>1202</v>
      </c>
      <c r="G302" s="111" t="s">
        <v>89</v>
      </c>
      <c r="H302" s="110" t="s">
        <v>1522</v>
      </c>
      <c r="I302" s="110" t="s">
        <v>3468</v>
      </c>
      <c r="J302" s="110"/>
      <c r="K302" s="111" t="s">
        <v>3469</v>
      </c>
      <c r="L302" s="111" t="s">
        <v>1437</v>
      </c>
      <c r="M302" s="111" t="s">
        <v>912</v>
      </c>
      <c r="N302" s="111" t="s">
        <v>1207</v>
      </c>
      <c r="O302" s="112" t="s">
        <v>3470</v>
      </c>
      <c r="P302" s="113">
        <v>13.292484</v>
      </c>
      <c r="Q302" s="113">
        <v>101.130589</v>
      </c>
      <c r="R302" s="114" t="s">
        <v>3471</v>
      </c>
      <c r="S302" s="114" t="s">
        <v>490</v>
      </c>
      <c r="T302" s="115"/>
      <c r="U302" s="115"/>
      <c r="V302" s="115"/>
      <c r="W302" s="115" t="s">
        <v>3472</v>
      </c>
      <c r="X302" s="115"/>
      <c r="Y302" s="115"/>
      <c r="Z302" s="181"/>
      <c r="AA302" s="181"/>
      <c r="AB302" s="115"/>
      <c r="AC302" s="115"/>
      <c r="AD302" s="166" t="s">
        <v>1423</v>
      </c>
      <c r="AE302" s="166" t="s">
        <v>1424</v>
      </c>
      <c r="AF302" s="203">
        <v>44979</v>
      </c>
      <c r="AG302" s="267">
        <v>44981</v>
      </c>
      <c r="AH302" s="118" t="s">
        <v>691</v>
      </c>
      <c r="AI302" s="118" t="s">
        <v>692</v>
      </c>
      <c r="AJ302" s="145">
        <v>8</v>
      </c>
      <c r="AK302" s="146">
        <v>8</v>
      </c>
      <c r="AL302" s="146">
        <v>4</v>
      </c>
      <c r="AM302" s="146">
        <v>64</v>
      </c>
      <c r="AN302" s="147">
        <v>1</v>
      </c>
      <c r="AO302" s="147">
        <v>1</v>
      </c>
      <c r="AP302" s="116"/>
      <c r="AQ302" s="147" t="s">
        <v>1236</v>
      </c>
      <c r="AR302" s="147">
        <v>3</v>
      </c>
      <c r="AS302" s="149"/>
      <c r="AT302" s="122"/>
      <c r="AU302" s="142"/>
      <c r="AV302" s="149"/>
      <c r="AW302" s="150"/>
      <c r="AX302" s="149"/>
      <c r="AY302" s="149"/>
      <c r="AZ302" s="149"/>
      <c r="BA302" s="149"/>
      <c r="BB302" s="149"/>
      <c r="BC302" s="149"/>
      <c r="BD302" s="150" t="s">
        <v>698</v>
      </c>
      <c r="BE302" s="150"/>
      <c r="BF302" s="150"/>
      <c r="BG302" s="151" t="s">
        <v>699</v>
      </c>
      <c r="BH302" s="151" t="s">
        <v>1964</v>
      </c>
      <c r="BI302" s="151" t="s">
        <v>701</v>
      </c>
      <c r="BJ302" s="152"/>
      <c r="BK302" s="152"/>
      <c r="BL302" s="153"/>
      <c r="BM302" s="154"/>
      <c r="BN302" s="155" t="s">
        <v>3470</v>
      </c>
      <c r="BO302" s="311" t="s">
        <v>3470</v>
      </c>
      <c r="BP302" s="196"/>
      <c r="BQ302" s="269" t="s">
        <v>1215</v>
      </c>
      <c r="BR302" s="269"/>
      <c r="BS302" s="267">
        <v>44981</v>
      </c>
      <c r="BT302" s="133">
        <v>100</v>
      </c>
      <c r="BU302" s="132">
        <v>44981</v>
      </c>
      <c r="BV302" s="132"/>
      <c r="BW302" s="132"/>
      <c r="BX302" s="134"/>
      <c r="BY302" s="134"/>
      <c r="BZ302" s="134"/>
      <c r="CA302" s="132"/>
      <c r="CB302" s="135"/>
      <c r="CC302" s="132"/>
      <c r="CD302" s="132"/>
      <c r="CE302" s="136"/>
      <c r="CF302" s="136"/>
      <c r="CG302" s="136"/>
      <c r="CH302" s="135"/>
      <c r="CI302" s="129"/>
      <c r="CJ302" s="132">
        <v>44993</v>
      </c>
      <c r="CK302" s="132">
        <v>44993</v>
      </c>
      <c r="CL302" s="132"/>
      <c r="CM302" s="132">
        <v>44993</v>
      </c>
      <c r="CN302" s="133">
        <v>100</v>
      </c>
      <c r="CO302" s="132">
        <v>44993</v>
      </c>
      <c r="CP302" s="132"/>
      <c r="CQ302" s="132">
        <v>44993</v>
      </c>
      <c r="CR302" s="132">
        <v>44993</v>
      </c>
      <c r="CS302" s="132"/>
      <c r="CT302" s="132">
        <v>44993</v>
      </c>
      <c r="CU302" s="133">
        <v>100</v>
      </c>
      <c r="CV302" s="117">
        <v>44994</v>
      </c>
      <c r="CW302" s="132"/>
      <c r="CX302" s="149"/>
      <c r="CY302" s="149"/>
      <c r="CZ302" s="117">
        <v>45003</v>
      </c>
      <c r="DA302" s="117">
        <v>45003</v>
      </c>
      <c r="DB302" s="117"/>
      <c r="DC302" s="117">
        <v>45003</v>
      </c>
      <c r="DD302" s="133">
        <v>100</v>
      </c>
      <c r="DE302" s="117">
        <v>45003</v>
      </c>
      <c r="DF302" s="138"/>
      <c r="DG302" s="138">
        <v>45007</v>
      </c>
      <c r="DH302" s="139" t="s">
        <v>4446</v>
      </c>
      <c r="DI302" s="117">
        <v>45023</v>
      </c>
      <c r="DJ302" s="117">
        <v>45023</v>
      </c>
      <c r="DK302" s="117">
        <v>45023</v>
      </c>
      <c r="DL302" s="117">
        <v>45023</v>
      </c>
      <c r="DM302" s="240"/>
      <c r="DN302" s="240"/>
      <c r="DO302" s="240"/>
      <c r="DP302" s="240"/>
      <c r="DQ302" s="271"/>
      <c r="DR302" s="240"/>
      <c r="DS302" s="240"/>
      <c r="DT302" s="117">
        <v>45057</v>
      </c>
      <c r="DU302" s="117"/>
      <c r="DV302" s="117"/>
      <c r="DW302" s="117"/>
      <c r="DX302" s="133"/>
      <c r="DY302" s="117"/>
      <c r="DZ302" s="240"/>
      <c r="EA302" s="117">
        <v>45039</v>
      </c>
      <c r="EB302" s="117">
        <v>45039</v>
      </c>
      <c r="EC302" s="240"/>
      <c r="ED302" s="117">
        <v>45039</v>
      </c>
      <c r="EE302" s="116">
        <v>100</v>
      </c>
      <c r="EF302" s="117">
        <v>45039</v>
      </c>
      <c r="EG302" s="117" t="s">
        <v>4581</v>
      </c>
      <c r="EH302" s="117">
        <v>45039</v>
      </c>
      <c r="EI302" s="117">
        <v>45039</v>
      </c>
      <c r="EJ302" s="117">
        <v>45039</v>
      </c>
      <c r="EK302" s="117">
        <v>45040</v>
      </c>
      <c r="EL302" s="116">
        <v>60</v>
      </c>
      <c r="EM302" s="117"/>
      <c r="EN302" s="122" t="s">
        <v>4581</v>
      </c>
      <c r="EO302" s="141"/>
      <c r="EP302" s="141"/>
      <c r="EQ302" s="141"/>
      <c r="ER302" s="141"/>
      <c r="ES302" s="141"/>
      <c r="ET302" s="141"/>
      <c r="EU302" s="141"/>
      <c r="EV302" s="240"/>
      <c r="EW302" s="240"/>
      <c r="EX302" s="240"/>
      <c r="EY302" s="240"/>
      <c r="EZ302" s="240"/>
      <c r="FA302" s="240"/>
      <c r="FB302" s="240"/>
      <c r="FC302" s="117">
        <v>45045</v>
      </c>
      <c r="FD302" s="117">
        <v>45045</v>
      </c>
      <c r="FE302" s="117">
        <v>45045</v>
      </c>
      <c r="FF302" s="117">
        <v>45046</v>
      </c>
      <c r="FG302" s="116">
        <v>60</v>
      </c>
      <c r="FH302" s="116"/>
      <c r="FI302" s="117"/>
      <c r="FJ302" s="142"/>
      <c r="FK302" s="142"/>
      <c r="FL302" s="143">
        <v>243349</v>
      </c>
      <c r="FM302" s="143">
        <v>243349</v>
      </c>
      <c r="FN302" s="139" t="s">
        <v>708</v>
      </c>
      <c r="FO302" s="142"/>
      <c r="FP302" s="142"/>
      <c r="FQ302" s="143">
        <v>243349</v>
      </c>
      <c r="FR302" s="143">
        <v>243349</v>
      </c>
      <c r="FS302" s="157" t="s">
        <v>729</v>
      </c>
    </row>
    <row r="303" spans="1:175" ht="20.100000000000001" customHeight="1" x14ac:dyDescent="0.5">
      <c r="A303" s="109">
        <v>302</v>
      </c>
      <c r="B303" s="109" t="s">
        <v>3361</v>
      </c>
      <c r="C303" s="109">
        <v>16</v>
      </c>
      <c r="D303" s="367" t="s">
        <v>3372</v>
      </c>
      <c r="E303" s="110" t="s">
        <v>912</v>
      </c>
      <c r="F303" s="110" t="s">
        <v>1202</v>
      </c>
      <c r="G303" s="111" t="s">
        <v>89</v>
      </c>
      <c r="H303" s="110" t="s">
        <v>1522</v>
      </c>
      <c r="I303" s="110" t="s">
        <v>3468</v>
      </c>
      <c r="J303" s="110"/>
      <c r="K303" s="111" t="s">
        <v>3473</v>
      </c>
      <c r="L303" s="111" t="s">
        <v>1437</v>
      </c>
      <c r="M303" s="111" t="s">
        <v>912</v>
      </c>
      <c r="N303" s="111" t="s">
        <v>1207</v>
      </c>
      <c r="O303" s="112" t="s">
        <v>3474</v>
      </c>
      <c r="P303" s="113">
        <v>13.352021000000001</v>
      </c>
      <c r="Q303" s="113">
        <v>101.10936599999999</v>
      </c>
      <c r="R303" s="114" t="s">
        <v>3475</v>
      </c>
      <c r="S303" s="114" t="s">
        <v>3476</v>
      </c>
      <c r="T303" s="115"/>
      <c r="U303" s="115"/>
      <c r="V303" s="115"/>
      <c r="W303" s="115" t="s">
        <v>3477</v>
      </c>
      <c r="X303" s="115"/>
      <c r="Y303" s="115"/>
      <c r="Z303" s="181"/>
      <c r="AA303" s="181"/>
      <c r="AB303" s="115"/>
      <c r="AC303" s="115"/>
      <c r="AD303" s="166" t="s">
        <v>1423</v>
      </c>
      <c r="AE303" s="166" t="s">
        <v>1424</v>
      </c>
      <c r="AF303" s="273">
        <v>44986</v>
      </c>
      <c r="AG303" s="273">
        <v>44986</v>
      </c>
      <c r="AH303" s="118" t="s">
        <v>691</v>
      </c>
      <c r="AI303" s="118" t="s">
        <v>692</v>
      </c>
      <c r="AJ303" s="145"/>
      <c r="AK303" s="146"/>
      <c r="AL303" s="146"/>
      <c r="AM303" s="146"/>
      <c r="AN303" s="147"/>
      <c r="AO303" s="147"/>
      <c r="AP303" s="116"/>
      <c r="AQ303" s="147"/>
      <c r="AR303" s="147"/>
      <c r="AS303" s="149"/>
      <c r="AT303" s="122"/>
      <c r="AU303" s="142"/>
      <c r="AV303" s="149"/>
      <c r="AW303" s="150"/>
      <c r="AX303" s="149"/>
      <c r="AY303" s="149"/>
      <c r="AZ303" s="149"/>
      <c r="BA303" s="149"/>
      <c r="BB303" s="149"/>
      <c r="BC303" s="149"/>
      <c r="BD303" s="150" t="s">
        <v>698</v>
      </c>
      <c r="BE303" s="150"/>
      <c r="BF303" s="150"/>
      <c r="BG303" s="151" t="s">
        <v>699</v>
      </c>
      <c r="BH303" s="151" t="s">
        <v>1964</v>
      </c>
      <c r="BI303" s="151" t="s">
        <v>701</v>
      </c>
      <c r="BJ303" s="152"/>
      <c r="BK303" s="152"/>
      <c r="BL303" s="153"/>
      <c r="BM303" s="154"/>
      <c r="BN303" s="155" t="s">
        <v>3478</v>
      </c>
      <c r="BO303" s="257" t="s">
        <v>3474</v>
      </c>
      <c r="BP303" s="257" t="s">
        <v>703</v>
      </c>
      <c r="BQ303" s="269" t="s">
        <v>1215</v>
      </c>
      <c r="BR303" s="269"/>
      <c r="BS303" s="273">
        <v>44986</v>
      </c>
      <c r="BT303" s="133">
        <v>100</v>
      </c>
      <c r="BU303" s="132">
        <v>44986</v>
      </c>
      <c r="BV303" s="132"/>
      <c r="BW303" s="132"/>
      <c r="BX303" s="134"/>
      <c r="BY303" s="134"/>
      <c r="BZ303" s="134"/>
      <c r="CA303" s="132"/>
      <c r="CB303" s="135"/>
      <c r="CC303" s="132"/>
      <c r="CD303" s="132"/>
      <c r="CE303" s="136"/>
      <c r="CF303" s="136"/>
      <c r="CG303" s="136"/>
      <c r="CH303" s="135"/>
      <c r="CI303" s="129"/>
      <c r="CJ303" s="132">
        <v>44993</v>
      </c>
      <c r="CK303" s="132">
        <v>44993</v>
      </c>
      <c r="CL303" s="132"/>
      <c r="CM303" s="132">
        <v>44993</v>
      </c>
      <c r="CN303" s="133">
        <v>100</v>
      </c>
      <c r="CO303" s="132">
        <v>44993</v>
      </c>
      <c r="CP303" s="132"/>
      <c r="CQ303" s="132">
        <v>44993</v>
      </c>
      <c r="CR303" s="132">
        <v>44993</v>
      </c>
      <c r="CS303" s="132"/>
      <c r="CT303" s="132">
        <v>44993</v>
      </c>
      <c r="CU303" s="133">
        <v>100</v>
      </c>
      <c r="CV303" s="117">
        <v>44993</v>
      </c>
      <c r="CW303" s="132"/>
      <c r="CX303" s="149"/>
      <c r="CY303" s="149"/>
      <c r="CZ303" s="117">
        <v>45006</v>
      </c>
      <c r="DA303" s="117">
        <v>45006</v>
      </c>
      <c r="DB303" s="117"/>
      <c r="DC303" s="117">
        <v>45006</v>
      </c>
      <c r="DD303" s="133">
        <v>100</v>
      </c>
      <c r="DE303" s="117">
        <v>45006</v>
      </c>
      <c r="DF303" s="138"/>
      <c r="DG303" s="138">
        <v>45007</v>
      </c>
      <c r="DH303" s="139" t="s">
        <v>4446</v>
      </c>
      <c r="DI303" s="117">
        <v>45020</v>
      </c>
      <c r="DJ303" s="117">
        <v>45020</v>
      </c>
      <c r="DK303" s="117">
        <v>45020</v>
      </c>
      <c r="DL303" s="117">
        <v>45020</v>
      </c>
      <c r="DM303" s="240"/>
      <c r="DN303" s="240"/>
      <c r="DO303" s="240"/>
      <c r="DP303" s="240"/>
      <c r="DQ303" s="271"/>
      <c r="DR303" s="240"/>
      <c r="DS303" s="240"/>
      <c r="DT303" s="117">
        <v>45057</v>
      </c>
      <c r="DU303" s="117"/>
      <c r="DV303" s="117"/>
      <c r="DW303" s="117"/>
      <c r="DX303" s="133"/>
      <c r="DY303" s="117"/>
      <c r="DZ303" s="240"/>
      <c r="EA303" s="117">
        <v>45039</v>
      </c>
      <c r="EB303" s="117">
        <v>45039</v>
      </c>
      <c r="EC303" s="240"/>
      <c r="ED303" s="117">
        <v>45039</v>
      </c>
      <c r="EE303" s="116">
        <v>100</v>
      </c>
      <c r="EF303" s="117">
        <v>45039</v>
      </c>
      <c r="EG303" s="117" t="s">
        <v>4582</v>
      </c>
      <c r="EH303" s="117">
        <v>45039</v>
      </c>
      <c r="EI303" s="117">
        <v>45039</v>
      </c>
      <c r="EJ303" s="117"/>
      <c r="EK303" s="117">
        <v>45039</v>
      </c>
      <c r="EL303" s="133">
        <v>100</v>
      </c>
      <c r="EM303" s="117">
        <v>45039</v>
      </c>
      <c r="EN303" s="122" t="s">
        <v>4489</v>
      </c>
      <c r="EO303" s="141"/>
      <c r="EP303" s="141"/>
      <c r="EQ303" s="141"/>
      <c r="ER303" s="141"/>
      <c r="ES303" s="141"/>
      <c r="ET303" s="141"/>
      <c r="EU303" s="141"/>
      <c r="EV303" s="240"/>
      <c r="EW303" s="240"/>
      <c r="EX303" s="240"/>
      <c r="EY303" s="240"/>
      <c r="EZ303" s="240"/>
      <c r="FA303" s="240"/>
      <c r="FB303" s="240"/>
      <c r="FC303" s="117">
        <v>45050</v>
      </c>
      <c r="FD303" s="117">
        <v>45050</v>
      </c>
      <c r="FE303" s="117">
        <v>45050</v>
      </c>
      <c r="FF303" s="117">
        <v>45051</v>
      </c>
      <c r="FG303" s="133">
        <v>70</v>
      </c>
      <c r="FH303" s="133"/>
      <c r="FI303" s="117"/>
      <c r="FJ303" s="142"/>
      <c r="FK303" s="142"/>
      <c r="FL303" s="143">
        <v>243349</v>
      </c>
      <c r="FM303" s="143">
        <v>243349</v>
      </c>
      <c r="FN303" s="139" t="s">
        <v>708</v>
      </c>
      <c r="FO303" s="142"/>
      <c r="FP303" s="142"/>
      <c r="FQ303" s="143">
        <v>243349</v>
      </c>
      <c r="FR303" s="143">
        <v>243349</v>
      </c>
      <c r="FS303" s="139" t="s">
        <v>708</v>
      </c>
    </row>
    <row r="304" spans="1:175" ht="20.100000000000001" customHeight="1" x14ac:dyDescent="0.5">
      <c r="A304" s="109">
        <v>303</v>
      </c>
      <c r="B304" s="109" t="s">
        <v>3361</v>
      </c>
      <c r="C304" s="109">
        <v>17</v>
      </c>
      <c r="D304" s="367" t="s">
        <v>3372</v>
      </c>
      <c r="E304" s="110" t="s">
        <v>912</v>
      </c>
      <c r="F304" s="110" t="s">
        <v>1202</v>
      </c>
      <c r="G304" s="111" t="s">
        <v>89</v>
      </c>
      <c r="H304" s="110" t="s">
        <v>1455</v>
      </c>
      <c r="I304" s="110" t="s">
        <v>3479</v>
      </c>
      <c r="J304" s="110"/>
      <c r="K304" s="111" t="s">
        <v>3480</v>
      </c>
      <c r="L304" s="111" t="s">
        <v>1517</v>
      </c>
      <c r="M304" s="111" t="s">
        <v>912</v>
      </c>
      <c r="N304" s="111" t="s">
        <v>1207</v>
      </c>
      <c r="O304" s="112" t="s">
        <v>3481</v>
      </c>
      <c r="P304" s="113">
        <v>13.398826</v>
      </c>
      <c r="Q304" s="113">
        <v>101.08027300000001</v>
      </c>
      <c r="R304" s="285" t="s">
        <v>3482</v>
      </c>
      <c r="S304" s="281" t="s">
        <v>3483</v>
      </c>
      <c r="T304" s="115"/>
      <c r="U304" s="115"/>
      <c r="V304" s="115"/>
      <c r="W304" s="371" t="s">
        <v>3484</v>
      </c>
      <c r="X304" s="371"/>
      <c r="Y304" s="115"/>
      <c r="Z304" s="181"/>
      <c r="AA304" s="181"/>
      <c r="AB304" s="371"/>
      <c r="AC304" s="371"/>
      <c r="AD304" s="166" t="s">
        <v>1423</v>
      </c>
      <c r="AE304" s="166" t="s">
        <v>1424</v>
      </c>
      <c r="AF304" s="273">
        <v>44986</v>
      </c>
      <c r="AG304" s="273">
        <v>44986</v>
      </c>
      <c r="AH304" s="118" t="s">
        <v>691</v>
      </c>
      <c r="AI304" s="118" t="s">
        <v>692</v>
      </c>
      <c r="AJ304" s="145"/>
      <c r="AK304" s="146"/>
      <c r="AL304" s="146"/>
      <c r="AM304" s="146"/>
      <c r="AN304" s="147"/>
      <c r="AO304" s="147"/>
      <c r="AP304" s="116"/>
      <c r="AQ304" s="147"/>
      <c r="AR304" s="147"/>
      <c r="AS304" s="149"/>
      <c r="AT304" s="122"/>
      <c r="AU304" s="142"/>
      <c r="AV304" s="149"/>
      <c r="AW304" s="150"/>
      <c r="AX304" s="149"/>
      <c r="AY304" s="149"/>
      <c r="AZ304" s="149"/>
      <c r="BA304" s="149"/>
      <c r="BB304" s="149"/>
      <c r="BC304" s="149"/>
      <c r="BD304" s="150" t="s">
        <v>698</v>
      </c>
      <c r="BE304" s="150"/>
      <c r="BF304" s="150"/>
      <c r="BG304" s="151" t="s">
        <v>699</v>
      </c>
      <c r="BH304" s="151" t="s">
        <v>1964</v>
      </c>
      <c r="BI304" s="151" t="s">
        <v>701</v>
      </c>
      <c r="BJ304" s="152"/>
      <c r="BK304" s="152"/>
      <c r="BL304" s="153"/>
      <c r="BM304" s="154"/>
      <c r="BN304" s="155" t="s">
        <v>3481</v>
      </c>
      <c r="BO304" s="311" t="s">
        <v>3481</v>
      </c>
      <c r="BP304" s="196"/>
      <c r="BQ304" s="269" t="s">
        <v>1215</v>
      </c>
      <c r="BR304" s="269"/>
      <c r="BS304" s="273">
        <v>44986</v>
      </c>
      <c r="BT304" s="133">
        <v>100</v>
      </c>
      <c r="BU304" s="132">
        <v>44986</v>
      </c>
      <c r="BV304" s="132"/>
      <c r="BW304" s="132"/>
      <c r="BX304" s="134"/>
      <c r="BY304" s="134"/>
      <c r="BZ304" s="134"/>
      <c r="CA304" s="132"/>
      <c r="CB304" s="135"/>
      <c r="CC304" s="132"/>
      <c r="CD304" s="132"/>
      <c r="CE304" s="136"/>
      <c r="CF304" s="136"/>
      <c r="CG304" s="136"/>
      <c r="CH304" s="135"/>
      <c r="CI304" s="129"/>
      <c r="CJ304" s="244">
        <v>45016</v>
      </c>
      <c r="CK304" s="244">
        <v>45016</v>
      </c>
      <c r="CL304" s="309"/>
      <c r="CM304" s="244">
        <v>45016</v>
      </c>
      <c r="CN304" s="165">
        <v>100</v>
      </c>
      <c r="CO304" s="244">
        <v>45016</v>
      </c>
      <c r="CP304" s="240"/>
      <c r="CQ304" s="132">
        <v>45016</v>
      </c>
      <c r="CR304" s="132">
        <v>45016</v>
      </c>
      <c r="CS304" s="240"/>
      <c r="CT304" s="132">
        <v>45016</v>
      </c>
      <c r="CU304" s="133">
        <v>100</v>
      </c>
      <c r="CV304" s="132">
        <v>45016</v>
      </c>
      <c r="CW304" s="129"/>
      <c r="CX304" s="149"/>
      <c r="CY304" s="149"/>
      <c r="CZ304" s="117">
        <v>45020</v>
      </c>
      <c r="DA304" s="117">
        <v>45016</v>
      </c>
      <c r="DB304" s="117"/>
      <c r="DC304" s="117">
        <v>45016</v>
      </c>
      <c r="DD304" s="133">
        <v>100</v>
      </c>
      <c r="DE304" s="117">
        <v>45016</v>
      </c>
      <c r="DF304" s="138"/>
      <c r="DG304" s="138">
        <v>45007</v>
      </c>
      <c r="DH304" s="139" t="s">
        <v>4446</v>
      </c>
      <c r="DI304" s="117">
        <v>45037</v>
      </c>
      <c r="DJ304" s="117">
        <v>45037</v>
      </c>
      <c r="DK304" s="117">
        <v>45037</v>
      </c>
      <c r="DL304" s="117">
        <v>45037</v>
      </c>
      <c r="DM304" s="240"/>
      <c r="DN304" s="240"/>
      <c r="DO304" s="240"/>
      <c r="DP304" s="240"/>
      <c r="DQ304" s="271"/>
      <c r="DR304" s="240"/>
      <c r="DS304" s="240"/>
      <c r="DT304" s="117">
        <v>45042</v>
      </c>
      <c r="DU304" s="117">
        <v>45042</v>
      </c>
      <c r="DV304" s="117"/>
      <c r="DW304" s="117">
        <v>45042</v>
      </c>
      <c r="DX304" s="133">
        <v>100</v>
      </c>
      <c r="DY304" s="117">
        <v>45042</v>
      </c>
      <c r="DZ304" s="240"/>
      <c r="EA304" s="117">
        <v>45039</v>
      </c>
      <c r="EB304" s="117">
        <v>45039</v>
      </c>
      <c r="EC304" s="240"/>
      <c r="ED304" s="117">
        <v>45039</v>
      </c>
      <c r="EE304" s="116">
        <v>100</v>
      </c>
      <c r="EF304" s="117">
        <v>45039</v>
      </c>
      <c r="EG304" s="117" t="s">
        <v>4583</v>
      </c>
      <c r="EH304" s="117">
        <v>45039</v>
      </c>
      <c r="EI304" s="117">
        <v>45039</v>
      </c>
      <c r="EJ304" s="117"/>
      <c r="EK304" s="117">
        <v>45039</v>
      </c>
      <c r="EL304" s="116">
        <v>100</v>
      </c>
      <c r="EM304" s="117">
        <v>45039</v>
      </c>
      <c r="EN304" s="122" t="s">
        <v>4583</v>
      </c>
      <c r="EO304" s="141"/>
      <c r="EP304" s="141"/>
      <c r="EQ304" s="141"/>
      <c r="ER304" s="141"/>
      <c r="ES304" s="141"/>
      <c r="ET304" s="141"/>
      <c r="EU304" s="141"/>
      <c r="EV304" s="240"/>
      <c r="EW304" s="240"/>
      <c r="EX304" s="240"/>
      <c r="EY304" s="240"/>
      <c r="EZ304" s="240"/>
      <c r="FA304" s="240"/>
      <c r="FB304" s="240"/>
      <c r="FC304" s="117">
        <v>45047</v>
      </c>
      <c r="FD304" s="117">
        <v>45047</v>
      </c>
      <c r="FE304" s="117">
        <v>45047</v>
      </c>
      <c r="FF304" s="117">
        <v>45048</v>
      </c>
      <c r="FG304" s="133">
        <v>70</v>
      </c>
      <c r="FH304" s="133"/>
      <c r="FI304" s="117"/>
      <c r="FJ304" s="142"/>
      <c r="FK304" s="142"/>
      <c r="FL304" s="143">
        <v>243350</v>
      </c>
      <c r="FM304" s="143">
        <v>243350</v>
      </c>
      <c r="FN304" s="139" t="s">
        <v>708</v>
      </c>
      <c r="FO304" s="142"/>
      <c r="FP304" s="142"/>
      <c r="FQ304" s="143">
        <v>243350</v>
      </c>
      <c r="FR304" s="143">
        <v>243350</v>
      </c>
      <c r="FS304" s="157" t="s">
        <v>729</v>
      </c>
    </row>
    <row r="305" spans="1:175" ht="20.100000000000001" customHeight="1" x14ac:dyDescent="0.5">
      <c r="A305" s="109">
        <v>304</v>
      </c>
      <c r="B305" s="109" t="s">
        <v>3361</v>
      </c>
      <c r="C305" s="109">
        <v>18</v>
      </c>
      <c r="D305" s="367" t="s">
        <v>3372</v>
      </c>
      <c r="E305" s="110" t="s">
        <v>912</v>
      </c>
      <c r="F305" s="110" t="s">
        <v>1202</v>
      </c>
      <c r="G305" s="111" t="s">
        <v>89</v>
      </c>
      <c r="H305" s="110" t="s">
        <v>1486</v>
      </c>
      <c r="I305" s="110" t="s">
        <v>1486</v>
      </c>
      <c r="J305" s="110"/>
      <c r="K305" s="111" t="s">
        <v>3485</v>
      </c>
      <c r="L305" s="111" t="s">
        <v>1488</v>
      </c>
      <c r="M305" s="111" t="s">
        <v>912</v>
      </c>
      <c r="N305" s="111" t="s">
        <v>1207</v>
      </c>
      <c r="O305" s="112" t="s">
        <v>3486</v>
      </c>
      <c r="P305" s="113">
        <v>12.722313</v>
      </c>
      <c r="Q305" s="113">
        <v>100.90051699999999</v>
      </c>
      <c r="R305" s="114" t="s">
        <v>3487</v>
      </c>
      <c r="S305" s="114" t="s">
        <v>3488</v>
      </c>
      <c r="T305" s="115"/>
      <c r="U305" s="115"/>
      <c r="V305" s="115"/>
      <c r="W305" s="115" t="s">
        <v>3489</v>
      </c>
      <c r="X305" s="115"/>
      <c r="Y305" s="115"/>
      <c r="Z305" s="181"/>
      <c r="AA305" s="181"/>
      <c r="AB305" s="115"/>
      <c r="AC305" s="115"/>
      <c r="AD305" s="166" t="s">
        <v>1423</v>
      </c>
      <c r="AE305" s="166" t="s">
        <v>1424</v>
      </c>
      <c r="AF305" s="273">
        <v>44986</v>
      </c>
      <c r="AG305" s="273">
        <v>44986</v>
      </c>
      <c r="AH305" s="118" t="s">
        <v>691</v>
      </c>
      <c r="AI305" s="118" t="s">
        <v>692</v>
      </c>
      <c r="AJ305" s="145"/>
      <c r="AK305" s="146"/>
      <c r="AL305" s="146"/>
      <c r="AM305" s="146"/>
      <c r="AN305" s="147"/>
      <c r="AO305" s="147"/>
      <c r="AP305" s="116"/>
      <c r="AQ305" s="147"/>
      <c r="AR305" s="147"/>
      <c r="AS305" s="149"/>
      <c r="AT305" s="122"/>
      <c r="AU305" s="142"/>
      <c r="AV305" s="149"/>
      <c r="AW305" s="150"/>
      <c r="AX305" s="149"/>
      <c r="AY305" s="149"/>
      <c r="AZ305" s="149"/>
      <c r="BA305" s="149"/>
      <c r="BB305" s="149"/>
      <c r="BC305" s="149"/>
      <c r="BD305" s="150" t="s">
        <v>698</v>
      </c>
      <c r="BE305" s="150"/>
      <c r="BF305" s="150"/>
      <c r="BG305" s="151" t="s">
        <v>699</v>
      </c>
      <c r="BH305" s="151" t="s">
        <v>1964</v>
      </c>
      <c r="BI305" s="151" t="s">
        <v>701</v>
      </c>
      <c r="BJ305" s="152"/>
      <c r="BK305" s="152"/>
      <c r="BL305" s="153"/>
      <c r="BM305" s="154"/>
      <c r="BN305" s="155" t="s">
        <v>3486</v>
      </c>
      <c r="BO305" s="311" t="s">
        <v>3486</v>
      </c>
      <c r="BP305" s="196"/>
      <c r="BQ305" s="269" t="s">
        <v>1215</v>
      </c>
      <c r="BR305" s="269"/>
      <c r="BS305" s="273">
        <v>44986</v>
      </c>
      <c r="BT305" s="133">
        <v>100</v>
      </c>
      <c r="BU305" s="132">
        <v>44986</v>
      </c>
      <c r="BV305" s="132"/>
      <c r="BW305" s="132"/>
      <c r="BX305" s="134"/>
      <c r="BY305" s="134"/>
      <c r="BZ305" s="134"/>
      <c r="CA305" s="132"/>
      <c r="CB305" s="135"/>
      <c r="CC305" s="132"/>
      <c r="CD305" s="132"/>
      <c r="CE305" s="136"/>
      <c r="CF305" s="136"/>
      <c r="CG305" s="136"/>
      <c r="CH305" s="135"/>
      <c r="CI305" s="129"/>
      <c r="CJ305" s="117">
        <v>45018</v>
      </c>
      <c r="CK305" s="117">
        <v>45018</v>
      </c>
      <c r="CL305" s="117"/>
      <c r="CM305" s="117">
        <v>45018</v>
      </c>
      <c r="CN305" s="133">
        <v>100</v>
      </c>
      <c r="CO305" s="117">
        <v>45018</v>
      </c>
      <c r="CP305" s="240"/>
      <c r="CQ305" s="117">
        <v>45018</v>
      </c>
      <c r="CR305" s="117">
        <v>45018</v>
      </c>
      <c r="CS305" s="117"/>
      <c r="CT305" s="117">
        <v>45018</v>
      </c>
      <c r="CU305" s="133">
        <v>100</v>
      </c>
      <c r="CV305" s="117">
        <v>45018</v>
      </c>
      <c r="CW305" s="129"/>
      <c r="CX305" s="149"/>
      <c r="CY305" s="149"/>
      <c r="CZ305" s="117">
        <v>45018</v>
      </c>
      <c r="DA305" s="117">
        <v>45018</v>
      </c>
      <c r="DB305" s="117"/>
      <c r="DC305" s="117">
        <v>45018</v>
      </c>
      <c r="DD305" s="133">
        <v>100</v>
      </c>
      <c r="DE305" s="117">
        <v>45018</v>
      </c>
      <c r="DF305" s="138"/>
      <c r="DG305" s="138">
        <v>45019</v>
      </c>
      <c r="DH305" s="139" t="s">
        <v>4413</v>
      </c>
      <c r="DI305" s="117">
        <v>45044</v>
      </c>
      <c r="DJ305" s="117">
        <v>45044</v>
      </c>
      <c r="DK305" s="117">
        <v>45044</v>
      </c>
      <c r="DL305" s="117">
        <v>45044</v>
      </c>
      <c r="DM305" s="240"/>
      <c r="DN305" s="240"/>
      <c r="DO305" s="240"/>
      <c r="DP305" s="240"/>
      <c r="DQ305" s="271"/>
      <c r="DR305" s="240"/>
      <c r="DS305" s="240"/>
      <c r="DT305" s="117">
        <v>45053</v>
      </c>
      <c r="DU305" s="117">
        <v>45053</v>
      </c>
      <c r="DV305" s="117"/>
      <c r="DW305" s="117"/>
      <c r="DX305" s="133"/>
      <c r="DY305" s="117"/>
      <c r="DZ305" s="240"/>
      <c r="EA305" s="117">
        <v>45040</v>
      </c>
      <c r="EB305" s="117">
        <v>45040</v>
      </c>
      <c r="EC305" s="240"/>
      <c r="ED305" s="117">
        <v>45040</v>
      </c>
      <c r="EE305" s="116">
        <v>100</v>
      </c>
      <c r="EF305" s="117">
        <v>45040</v>
      </c>
      <c r="EG305" s="117" t="s">
        <v>1044</v>
      </c>
      <c r="EH305" s="117">
        <v>45040</v>
      </c>
      <c r="EI305" s="117">
        <v>45040</v>
      </c>
      <c r="EJ305" s="117"/>
      <c r="EK305" s="117">
        <v>45040</v>
      </c>
      <c r="EL305" s="116">
        <v>100</v>
      </c>
      <c r="EM305" s="117">
        <v>45040</v>
      </c>
      <c r="EN305" s="122" t="s">
        <v>1044</v>
      </c>
      <c r="EO305" s="141"/>
      <c r="EP305" s="141"/>
      <c r="EQ305" s="141"/>
      <c r="ER305" s="141"/>
      <c r="ES305" s="141"/>
      <c r="ET305" s="141"/>
      <c r="EU305" s="141"/>
      <c r="EV305" s="240"/>
      <c r="EW305" s="240"/>
      <c r="EX305" s="240"/>
      <c r="EY305" s="240"/>
      <c r="EZ305" s="240"/>
      <c r="FA305" s="240"/>
      <c r="FB305" s="240"/>
      <c r="FC305" s="117">
        <v>45051</v>
      </c>
      <c r="FD305" s="117">
        <v>45051</v>
      </c>
      <c r="FE305" s="117">
        <v>45051</v>
      </c>
      <c r="FF305" s="117">
        <v>45052</v>
      </c>
      <c r="FG305" s="133">
        <v>70</v>
      </c>
      <c r="FH305" s="133"/>
      <c r="FI305" s="117"/>
      <c r="FJ305" s="142"/>
      <c r="FK305" s="142"/>
      <c r="FL305" s="143">
        <v>243347</v>
      </c>
      <c r="FM305" s="143">
        <v>243347</v>
      </c>
      <c r="FN305" s="139" t="s">
        <v>834</v>
      </c>
      <c r="FO305" s="142"/>
      <c r="FP305" s="142"/>
      <c r="FQ305" s="143">
        <v>243347</v>
      </c>
      <c r="FR305" s="143">
        <v>243347</v>
      </c>
      <c r="FS305" s="139" t="s">
        <v>708</v>
      </c>
    </row>
    <row r="306" spans="1:175" ht="20.100000000000001" customHeight="1" x14ac:dyDescent="0.5">
      <c r="A306" s="109">
        <v>305</v>
      </c>
      <c r="B306" s="109" t="s">
        <v>3361</v>
      </c>
      <c r="C306" s="109">
        <v>19</v>
      </c>
      <c r="D306" s="367" t="s">
        <v>3362</v>
      </c>
      <c r="E306" s="110" t="s">
        <v>912</v>
      </c>
      <c r="F306" s="110" t="s">
        <v>1202</v>
      </c>
      <c r="G306" s="111" t="s">
        <v>89</v>
      </c>
      <c r="H306" s="110" t="s">
        <v>1467</v>
      </c>
      <c r="I306" s="110" t="s">
        <v>3490</v>
      </c>
      <c r="J306" s="110"/>
      <c r="K306" s="111" t="s">
        <v>3491</v>
      </c>
      <c r="L306" s="111" t="s">
        <v>1517</v>
      </c>
      <c r="M306" s="111" t="s">
        <v>912</v>
      </c>
      <c r="N306" s="111" t="s">
        <v>1207</v>
      </c>
      <c r="O306" s="288" t="s">
        <v>3492</v>
      </c>
      <c r="P306" s="113">
        <v>13.391135999999999</v>
      </c>
      <c r="Q306" s="113">
        <v>101.170896</v>
      </c>
      <c r="R306" s="114" t="s">
        <v>3493</v>
      </c>
      <c r="S306" s="114" t="s">
        <v>3494</v>
      </c>
      <c r="T306" s="115"/>
      <c r="U306" s="115"/>
      <c r="V306" s="115"/>
      <c r="W306" s="115" t="s">
        <v>3495</v>
      </c>
      <c r="X306" s="115"/>
      <c r="Y306" s="115"/>
      <c r="Z306" s="181"/>
      <c r="AA306" s="181"/>
      <c r="AB306" s="115"/>
      <c r="AC306" s="115"/>
      <c r="AD306" s="166" t="s">
        <v>1423</v>
      </c>
      <c r="AE306" s="166" t="s">
        <v>1424</v>
      </c>
      <c r="AF306" s="273">
        <v>44986</v>
      </c>
      <c r="AG306" s="273">
        <v>44986</v>
      </c>
      <c r="AH306" s="118" t="s">
        <v>691</v>
      </c>
      <c r="AI306" s="118" t="s">
        <v>692</v>
      </c>
      <c r="AJ306" s="145"/>
      <c r="AK306" s="146"/>
      <c r="AL306" s="146"/>
      <c r="AM306" s="146"/>
      <c r="AN306" s="147"/>
      <c r="AO306" s="147"/>
      <c r="AP306" s="116"/>
      <c r="AQ306" s="147"/>
      <c r="AR306" s="147"/>
      <c r="AS306" s="149"/>
      <c r="AT306" s="122"/>
      <c r="AU306" s="142"/>
      <c r="AV306" s="149"/>
      <c r="AW306" s="150"/>
      <c r="AX306" s="149"/>
      <c r="AY306" s="149"/>
      <c r="AZ306" s="149"/>
      <c r="BA306" s="149"/>
      <c r="BB306" s="149"/>
      <c r="BC306" s="149"/>
      <c r="BD306" s="150" t="s">
        <v>698</v>
      </c>
      <c r="BE306" s="150"/>
      <c r="BF306" s="150"/>
      <c r="BG306" s="151" t="s">
        <v>699</v>
      </c>
      <c r="BH306" s="151" t="s">
        <v>1964</v>
      </c>
      <c r="BI306" s="151" t="s">
        <v>701</v>
      </c>
      <c r="BJ306" s="152"/>
      <c r="BK306" s="152"/>
      <c r="BL306" s="153"/>
      <c r="BM306" s="154"/>
      <c r="BN306" s="155" t="s">
        <v>3492</v>
      </c>
      <c r="BO306" s="311" t="s">
        <v>3492</v>
      </c>
      <c r="BP306" s="196"/>
      <c r="BQ306" s="269" t="s">
        <v>1215</v>
      </c>
      <c r="BR306" s="269"/>
      <c r="BS306" s="273">
        <v>44986</v>
      </c>
      <c r="BT306" s="133">
        <v>100</v>
      </c>
      <c r="BU306" s="132">
        <v>44986</v>
      </c>
      <c r="BV306" s="132"/>
      <c r="BW306" s="132"/>
      <c r="BX306" s="134"/>
      <c r="BY306" s="134"/>
      <c r="BZ306" s="134"/>
      <c r="CA306" s="132"/>
      <c r="CB306" s="135"/>
      <c r="CC306" s="132"/>
      <c r="CD306" s="132"/>
      <c r="CE306" s="136"/>
      <c r="CF306" s="289" t="s">
        <v>3496</v>
      </c>
      <c r="CG306" s="289"/>
      <c r="CH306" s="258" t="s">
        <v>3496</v>
      </c>
      <c r="CI306" s="129"/>
      <c r="CJ306" s="132">
        <v>44994</v>
      </c>
      <c r="CK306" s="132"/>
      <c r="CL306" s="132"/>
      <c r="CM306" s="171"/>
      <c r="CN306" s="133"/>
      <c r="CO306" s="240"/>
      <c r="CP306" s="171"/>
      <c r="CQ306" s="132">
        <v>45052</v>
      </c>
      <c r="CR306" s="132">
        <v>45052</v>
      </c>
      <c r="CS306" s="240"/>
      <c r="CT306" s="132">
        <v>45052</v>
      </c>
      <c r="CU306" s="133">
        <v>100</v>
      </c>
      <c r="CV306" s="132">
        <v>45052</v>
      </c>
      <c r="CW306" s="129"/>
      <c r="CX306" s="149"/>
      <c r="CY306" s="149"/>
      <c r="CZ306" s="117"/>
      <c r="DA306" s="117"/>
      <c r="DB306" s="117"/>
      <c r="DC306" s="117"/>
      <c r="DD306" s="133"/>
      <c r="DE306" s="117"/>
      <c r="DF306" s="289" t="s">
        <v>3497</v>
      </c>
      <c r="DG306" s="138">
        <v>45023</v>
      </c>
      <c r="DH306" s="139" t="s">
        <v>4387</v>
      </c>
      <c r="DI306" s="117">
        <v>45040</v>
      </c>
      <c r="DJ306" s="117">
        <v>45040</v>
      </c>
      <c r="DK306" s="117">
        <v>45040</v>
      </c>
      <c r="DL306" s="117">
        <v>45040</v>
      </c>
      <c r="DM306" s="240"/>
      <c r="DN306" s="240"/>
      <c r="DO306" s="240"/>
      <c r="DP306" s="240"/>
      <c r="DQ306" s="271"/>
      <c r="DR306" s="240"/>
      <c r="DS306" s="240"/>
      <c r="DT306" s="117">
        <v>45056</v>
      </c>
      <c r="DU306" s="117"/>
      <c r="DV306" s="117"/>
      <c r="DW306" s="117"/>
      <c r="DX306" s="133"/>
      <c r="DY306" s="117"/>
      <c r="DZ306" s="240"/>
      <c r="EA306" s="117"/>
      <c r="EB306" s="117"/>
      <c r="EC306" s="240"/>
      <c r="ED306" s="117"/>
      <c r="EE306" s="240"/>
      <c r="EF306" s="117"/>
      <c r="EG306" s="240"/>
      <c r="EH306" s="117">
        <v>45049</v>
      </c>
      <c r="EI306" s="117">
        <v>45049</v>
      </c>
      <c r="EJ306" s="117">
        <v>45049</v>
      </c>
      <c r="EK306" s="117">
        <v>45050</v>
      </c>
      <c r="EL306" s="116">
        <v>60</v>
      </c>
      <c r="EM306" s="117"/>
      <c r="EN306" s="122" t="s">
        <v>4584</v>
      </c>
      <c r="EO306" s="141"/>
      <c r="EP306" s="141"/>
      <c r="EQ306" s="141"/>
      <c r="ER306" s="141"/>
      <c r="ES306" s="141"/>
      <c r="ET306" s="141"/>
      <c r="EU306" s="141"/>
      <c r="EV306" s="240"/>
      <c r="EW306" s="240"/>
      <c r="EX306" s="240"/>
      <c r="EY306" s="240"/>
      <c r="EZ306" s="240"/>
      <c r="FA306" s="240"/>
      <c r="FB306" s="240"/>
      <c r="FC306" s="117">
        <v>45058</v>
      </c>
      <c r="FD306" s="117"/>
      <c r="FE306" s="117"/>
      <c r="FF306" s="117"/>
      <c r="FG306" s="133"/>
      <c r="FH306" s="133"/>
      <c r="FI306" s="117"/>
      <c r="FJ306" s="142"/>
      <c r="FK306" s="142"/>
      <c r="FL306" s="143">
        <v>243341</v>
      </c>
      <c r="FM306" s="143">
        <v>243341</v>
      </c>
      <c r="FN306" s="139" t="s">
        <v>708</v>
      </c>
      <c r="FO306" s="142"/>
      <c r="FP306" s="142"/>
      <c r="FQ306" s="143">
        <v>243341</v>
      </c>
      <c r="FR306" s="143">
        <v>243341</v>
      </c>
      <c r="FS306" s="139" t="s">
        <v>708</v>
      </c>
    </row>
    <row r="307" spans="1:175" ht="20.100000000000001" customHeight="1" x14ac:dyDescent="0.5">
      <c r="A307" s="109">
        <v>306</v>
      </c>
      <c r="B307" s="109" t="s">
        <v>3361</v>
      </c>
      <c r="C307" s="109">
        <v>20</v>
      </c>
      <c r="D307" s="367" t="s">
        <v>3372</v>
      </c>
      <c r="E307" s="110" t="s">
        <v>912</v>
      </c>
      <c r="F307" s="110" t="s">
        <v>1202</v>
      </c>
      <c r="G307" s="111" t="s">
        <v>89</v>
      </c>
      <c r="H307" s="110" t="s">
        <v>1467</v>
      </c>
      <c r="I307" s="110" t="s">
        <v>3498</v>
      </c>
      <c r="J307" s="110"/>
      <c r="K307" s="111" t="s">
        <v>3499</v>
      </c>
      <c r="L307" s="111" t="s">
        <v>1517</v>
      </c>
      <c r="M307" s="111" t="s">
        <v>912</v>
      </c>
      <c r="N307" s="111" t="s">
        <v>1207</v>
      </c>
      <c r="O307" s="112" t="s">
        <v>3501</v>
      </c>
      <c r="P307" s="113">
        <v>13.466092</v>
      </c>
      <c r="Q307" s="113">
        <v>101.164936</v>
      </c>
      <c r="R307" s="285" t="s">
        <v>3502</v>
      </c>
      <c r="S307" s="286" t="s">
        <v>3503</v>
      </c>
      <c r="T307" s="115"/>
      <c r="U307" s="115"/>
      <c r="V307" s="115"/>
      <c r="W307" s="371" t="s">
        <v>3504</v>
      </c>
      <c r="X307" s="371"/>
      <c r="Y307" s="115"/>
      <c r="Z307" s="181"/>
      <c r="AA307" s="181"/>
      <c r="AB307" s="371"/>
      <c r="AC307" s="371"/>
      <c r="AD307" s="166" t="s">
        <v>1423</v>
      </c>
      <c r="AE307" s="166" t="s">
        <v>1424</v>
      </c>
      <c r="AF307" s="273">
        <v>44986</v>
      </c>
      <c r="AG307" s="273">
        <v>44986</v>
      </c>
      <c r="AH307" s="118" t="s">
        <v>691</v>
      </c>
      <c r="AI307" s="118" t="s">
        <v>692</v>
      </c>
      <c r="AJ307" s="145"/>
      <c r="AK307" s="146"/>
      <c r="AL307" s="146"/>
      <c r="AM307" s="146"/>
      <c r="AN307" s="147"/>
      <c r="AO307" s="147"/>
      <c r="AP307" s="116"/>
      <c r="AQ307" s="147"/>
      <c r="AR307" s="147"/>
      <c r="AS307" s="149"/>
      <c r="AT307" s="122"/>
      <c r="AU307" s="142"/>
      <c r="AV307" s="149"/>
      <c r="AW307" s="150"/>
      <c r="AX307" s="149"/>
      <c r="AY307" s="149"/>
      <c r="AZ307" s="149"/>
      <c r="BA307" s="149"/>
      <c r="BB307" s="149"/>
      <c r="BC307" s="149"/>
      <c r="BD307" s="150" t="s">
        <v>698</v>
      </c>
      <c r="BE307" s="150"/>
      <c r="BF307" s="150"/>
      <c r="BG307" s="151" t="s">
        <v>699</v>
      </c>
      <c r="BH307" s="151" t="s">
        <v>1964</v>
      </c>
      <c r="BI307" s="151" t="s">
        <v>701</v>
      </c>
      <c r="BJ307" s="152"/>
      <c r="BK307" s="152"/>
      <c r="BL307" s="153"/>
      <c r="BM307" s="154"/>
      <c r="BN307" s="155" t="s">
        <v>3505</v>
      </c>
      <c r="BO307" s="257" t="s">
        <v>3500</v>
      </c>
      <c r="BP307" s="257" t="s">
        <v>703</v>
      </c>
      <c r="BQ307" s="269" t="s">
        <v>1215</v>
      </c>
      <c r="BR307" s="269"/>
      <c r="BS307" s="273">
        <v>44986</v>
      </c>
      <c r="BT307" s="133">
        <v>100</v>
      </c>
      <c r="BU307" s="132">
        <v>44986</v>
      </c>
      <c r="BV307" s="132"/>
      <c r="BW307" s="132"/>
      <c r="BX307" s="134"/>
      <c r="BY307" s="134"/>
      <c r="BZ307" s="134"/>
      <c r="CA307" s="132"/>
      <c r="CB307" s="135"/>
      <c r="CC307" s="132"/>
      <c r="CD307" s="132"/>
      <c r="CE307" s="136"/>
      <c r="CF307" s="136"/>
      <c r="CG307" s="136"/>
      <c r="CH307" s="135"/>
      <c r="CI307" s="129"/>
      <c r="CJ307" s="132">
        <v>44993</v>
      </c>
      <c r="CK307" s="132">
        <v>44993</v>
      </c>
      <c r="CL307" s="132"/>
      <c r="CM307" s="132">
        <v>44993</v>
      </c>
      <c r="CN307" s="133">
        <v>100</v>
      </c>
      <c r="CO307" s="132">
        <v>44993</v>
      </c>
      <c r="CP307" s="132"/>
      <c r="CQ307" s="132">
        <v>44993</v>
      </c>
      <c r="CR307" s="132">
        <v>44993</v>
      </c>
      <c r="CS307" s="132"/>
      <c r="CT307" s="132">
        <v>44993</v>
      </c>
      <c r="CU307" s="133">
        <v>100</v>
      </c>
      <c r="CV307" s="117">
        <v>44993</v>
      </c>
      <c r="CW307" s="132"/>
      <c r="CX307" s="149"/>
      <c r="CY307" s="149"/>
      <c r="CZ307" s="117">
        <v>45003</v>
      </c>
      <c r="DA307" s="117">
        <v>45003</v>
      </c>
      <c r="DB307" s="117"/>
      <c r="DC307" s="117">
        <v>45003</v>
      </c>
      <c r="DD307" s="133">
        <v>100</v>
      </c>
      <c r="DE307" s="117">
        <v>45003</v>
      </c>
      <c r="DF307" s="138"/>
      <c r="DG307" s="138">
        <v>45012</v>
      </c>
      <c r="DH307" s="139" t="s">
        <v>4383</v>
      </c>
      <c r="DI307" s="117">
        <v>45041</v>
      </c>
      <c r="DJ307" s="117">
        <v>45041</v>
      </c>
      <c r="DK307" s="117">
        <v>45041</v>
      </c>
      <c r="DL307" s="117">
        <v>45041</v>
      </c>
      <c r="DM307" s="240"/>
      <c r="DN307" s="240"/>
      <c r="DO307" s="240"/>
      <c r="DP307" s="240"/>
      <c r="DQ307" s="271"/>
      <c r="DR307" s="240"/>
      <c r="DS307" s="240"/>
      <c r="DT307" s="117">
        <v>45040</v>
      </c>
      <c r="DU307" s="117">
        <v>45040</v>
      </c>
      <c r="DV307" s="117"/>
      <c r="DW307" s="117">
        <v>45040</v>
      </c>
      <c r="DX307" s="133">
        <v>100</v>
      </c>
      <c r="DY307" s="117">
        <v>45040</v>
      </c>
      <c r="DZ307" s="240"/>
      <c r="EA307" s="117">
        <v>45039</v>
      </c>
      <c r="EB307" s="117">
        <v>45039</v>
      </c>
      <c r="EC307" s="240"/>
      <c r="ED307" s="117">
        <v>45039</v>
      </c>
      <c r="EE307" s="116">
        <v>100</v>
      </c>
      <c r="EF307" s="117">
        <v>45039</v>
      </c>
      <c r="EG307" s="117" t="s">
        <v>3506</v>
      </c>
      <c r="EH307" s="117">
        <v>45039</v>
      </c>
      <c r="EI307" s="117">
        <v>45039</v>
      </c>
      <c r="EJ307" s="117">
        <v>45039</v>
      </c>
      <c r="EK307" s="117">
        <v>45040</v>
      </c>
      <c r="EL307" s="116">
        <v>60</v>
      </c>
      <c r="EM307" s="117"/>
      <c r="EN307" s="122" t="s">
        <v>3506</v>
      </c>
      <c r="EO307" s="141"/>
      <c r="EP307" s="141"/>
      <c r="EQ307" s="141"/>
      <c r="ER307" s="141"/>
      <c r="ES307" s="141"/>
      <c r="ET307" s="141"/>
      <c r="EU307" s="141"/>
      <c r="EV307" s="240"/>
      <c r="EW307" s="240"/>
      <c r="EX307" s="240"/>
      <c r="EY307" s="240"/>
      <c r="EZ307" s="240"/>
      <c r="FA307" s="240"/>
      <c r="FB307" s="240"/>
      <c r="FC307" s="117">
        <v>45045</v>
      </c>
      <c r="FD307" s="117">
        <v>45045</v>
      </c>
      <c r="FE307" s="117">
        <v>45045</v>
      </c>
      <c r="FF307" s="117">
        <v>45046</v>
      </c>
      <c r="FG307" s="133">
        <v>70</v>
      </c>
      <c r="FH307" s="133"/>
      <c r="FI307" s="117"/>
      <c r="FJ307" s="142"/>
      <c r="FK307" s="142"/>
      <c r="FL307" s="143">
        <v>243341</v>
      </c>
      <c r="FM307" s="143">
        <v>243341</v>
      </c>
      <c r="FN307" s="139" t="s">
        <v>708</v>
      </c>
      <c r="FO307" s="142"/>
      <c r="FP307" s="142"/>
      <c r="FQ307" s="143">
        <v>243341</v>
      </c>
      <c r="FR307" s="143">
        <v>243341</v>
      </c>
      <c r="FS307" s="139" t="s">
        <v>708</v>
      </c>
    </row>
    <row r="308" spans="1:175" ht="20.100000000000001" customHeight="1" x14ac:dyDescent="0.5">
      <c r="A308" s="109">
        <v>307</v>
      </c>
      <c r="B308" s="109" t="s">
        <v>3361</v>
      </c>
      <c r="C308" s="109">
        <v>21</v>
      </c>
      <c r="D308" s="367" t="s">
        <v>3372</v>
      </c>
      <c r="E308" s="110" t="s">
        <v>912</v>
      </c>
      <c r="F308" s="110" t="s">
        <v>1561</v>
      </c>
      <c r="G308" s="111" t="s">
        <v>64</v>
      </c>
      <c r="H308" s="110" t="s">
        <v>1573</v>
      </c>
      <c r="I308" s="110" t="s">
        <v>3507</v>
      </c>
      <c r="J308" s="110"/>
      <c r="K308" s="111" t="s">
        <v>3508</v>
      </c>
      <c r="L308" s="111" t="s">
        <v>1564</v>
      </c>
      <c r="M308" s="111" t="s">
        <v>912</v>
      </c>
      <c r="N308" s="111" t="s">
        <v>1565</v>
      </c>
      <c r="O308" s="111" t="s">
        <v>3509</v>
      </c>
      <c r="P308" s="113">
        <v>15.080361</v>
      </c>
      <c r="Q308" s="113">
        <v>100.21306800000001</v>
      </c>
      <c r="R308" s="114" t="s">
        <v>3510</v>
      </c>
      <c r="S308" s="114" t="s">
        <v>3511</v>
      </c>
      <c r="T308" s="115"/>
      <c r="U308" s="115"/>
      <c r="V308" s="115"/>
      <c r="W308" s="115" t="s">
        <v>3512</v>
      </c>
      <c r="X308" s="115"/>
      <c r="Y308" s="115"/>
      <c r="Z308" s="181"/>
      <c r="AA308" s="181"/>
      <c r="AB308" s="115"/>
      <c r="AC308" s="115"/>
      <c r="AD308" s="166" t="s">
        <v>1313</v>
      </c>
      <c r="AE308" s="166" t="s">
        <v>1314</v>
      </c>
      <c r="AF308" s="117" t="s">
        <v>690</v>
      </c>
      <c r="AG308" s="132">
        <v>44964</v>
      </c>
      <c r="AH308" s="168" t="s">
        <v>691</v>
      </c>
      <c r="AI308" s="118" t="s">
        <v>692</v>
      </c>
      <c r="AJ308" s="145">
        <v>6</v>
      </c>
      <c r="AK308" s="146">
        <v>9</v>
      </c>
      <c r="AL308" s="146">
        <v>3.4</v>
      </c>
      <c r="AM308" s="146">
        <f>AJ308*AK308</f>
        <v>54</v>
      </c>
      <c r="AN308" s="147">
        <v>2</v>
      </c>
      <c r="AO308" s="147">
        <v>2</v>
      </c>
      <c r="AP308" s="116"/>
      <c r="AQ308" s="147" t="s">
        <v>848</v>
      </c>
      <c r="AR308" s="147">
        <v>3</v>
      </c>
      <c r="AS308" s="147"/>
      <c r="AT308" s="138">
        <v>44964</v>
      </c>
      <c r="AU308" s="148" t="s">
        <v>1620</v>
      </c>
      <c r="AV308" s="295" t="s">
        <v>696</v>
      </c>
      <c r="AW308" s="296" t="s">
        <v>1386</v>
      </c>
      <c r="AX308" s="236" t="s">
        <v>1057</v>
      </c>
      <c r="AY308" s="236"/>
      <c r="AZ308" s="236"/>
      <c r="BA308" s="297"/>
      <c r="BB308" s="297"/>
      <c r="BC308" s="297"/>
      <c r="BD308" s="235" t="s">
        <v>698</v>
      </c>
      <c r="BE308" s="235"/>
      <c r="BF308" s="235"/>
      <c r="BG308" s="237" t="s">
        <v>699</v>
      </c>
      <c r="BH308" s="237" t="s">
        <v>1964</v>
      </c>
      <c r="BI308" s="237" t="s">
        <v>701</v>
      </c>
      <c r="BJ308" s="238"/>
      <c r="BK308" s="298"/>
      <c r="BL308" s="153"/>
      <c r="BM308" s="154"/>
      <c r="BN308" s="111" t="s">
        <v>3509</v>
      </c>
      <c r="BO308" s="226" t="s">
        <v>3509</v>
      </c>
      <c r="BP308" s="130"/>
      <c r="BQ308" s="116" t="s">
        <v>704</v>
      </c>
      <c r="BR308" s="116"/>
      <c r="BS308" s="132">
        <v>44964</v>
      </c>
      <c r="BT308" s="133">
        <v>100</v>
      </c>
      <c r="BU308" s="132">
        <v>44964</v>
      </c>
      <c r="BV308" s="132"/>
      <c r="BW308" s="132"/>
      <c r="BX308" s="134"/>
      <c r="BY308" s="134"/>
      <c r="BZ308" s="134"/>
      <c r="CA308" s="132"/>
      <c r="CB308" s="135"/>
      <c r="CC308" s="132"/>
      <c r="CD308" s="132"/>
      <c r="CE308" s="136"/>
      <c r="CF308" s="136"/>
      <c r="CG308" s="136"/>
      <c r="CH308" s="135"/>
      <c r="CI308" s="129" t="s">
        <v>701</v>
      </c>
      <c r="CJ308" s="117">
        <v>45007</v>
      </c>
      <c r="CK308" s="117">
        <v>45007</v>
      </c>
      <c r="CL308" s="117"/>
      <c r="CM308" s="117">
        <v>45007</v>
      </c>
      <c r="CN308" s="133">
        <v>100</v>
      </c>
      <c r="CO308" s="117">
        <v>45007</v>
      </c>
      <c r="CP308" s="117"/>
      <c r="CQ308" s="132">
        <v>45033</v>
      </c>
      <c r="CR308" s="132">
        <v>45033</v>
      </c>
      <c r="CS308" s="117"/>
      <c r="CT308" s="132">
        <v>45033</v>
      </c>
      <c r="CU308" s="133">
        <v>100</v>
      </c>
      <c r="CV308" s="132">
        <v>45033</v>
      </c>
      <c r="CW308" s="117"/>
      <c r="CX308" s="236" t="s">
        <v>1057</v>
      </c>
      <c r="CY308" s="236"/>
      <c r="CZ308" s="117">
        <v>45007</v>
      </c>
      <c r="DA308" s="117">
        <v>45007</v>
      </c>
      <c r="DB308" s="117"/>
      <c r="DC308" s="117">
        <v>45007</v>
      </c>
      <c r="DD308" s="133">
        <v>100</v>
      </c>
      <c r="DE308" s="117">
        <v>45007</v>
      </c>
      <c r="DF308" s="138"/>
      <c r="DG308" s="138">
        <v>45007</v>
      </c>
      <c r="DH308" s="139" t="s">
        <v>4446</v>
      </c>
      <c r="DI308" s="117">
        <v>45040</v>
      </c>
      <c r="DJ308" s="117">
        <v>45040</v>
      </c>
      <c r="DK308" s="117">
        <v>45040</v>
      </c>
      <c r="DL308" s="117">
        <v>45040</v>
      </c>
      <c r="DM308" s="117"/>
      <c r="DN308" s="117"/>
      <c r="DO308" s="117"/>
      <c r="DP308" s="117"/>
      <c r="DQ308" s="140"/>
      <c r="DR308" s="117"/>
      <c r="DS308" s="117"/>
      <c r="DT308" s="117"/>
      <c r="DU308" s="117"/>
      <c r="DV308" s="117"/>
      <c r="DW308" s="117"/>
      <c r="DX308" s="133"/>
      <c r="DY308" s="117"/>
      <c r="DZ308" s="117"/>
      <c r="EA308" s="117">
        <v>45041</v>
      </c>
      <c r="EB308" s="117">
        <v>45041</v>
      </c>
      <c r="EC308" s="117"/>
      <c r="ED308" s="117">
        <v>45041</v>
      </c>
      <c r="EE308" s="116">
        <v>100</v>
      </c>
      <c r="EF308" s="117">
        <v>45041</v>
      </c>
      <c r="EG308" s="117" t="s">
        <v>4485</v>
      </c>
      <c r="EH308" s="117">
        <v>45049</v>
      </c>
      <c r="EI308" s="117">
        <v>45049</v>
      </c>
      <c r="EJ308" s="117">
        <v>45049</v>
      </c>
      <c r="EK308" s="117">
        <v>45050</v>
      </c>
      <c r="EL308" s="116">
        <v>60</v>
      </c>
      <c r="EM308" s="117"/>
      <c r="EN308" s="122" t="s">
        <v>4486</v>
      </c>
      <c r="EO308" s="141"/>
      <c r="EP308" s="141"/>
      <c r="EQ308" s="141"/>
      <c r="ER308" s="141"/>
      <c r="ES308" s="141"/>
      <c r="ET308" s="141"/>
      <c r="EU308" s="141"/>
      <c r="EV308" s="117"/>
      <c r="EW308" s="117"/>
      <c r="EX308" s="117"/>
      <c r="EY308" s="117"/>
      <c r="EZ308" s="117"/>
      <c r="FA308" s="117"/>
      <c r="FB308" s="117"/>
      <c r="FC308" s="117"/>
      <c r="FD308" s="117"/>
      <c r="FE308" s="117"/>
      <c r="FF308" s="117"/>
      <c r="FG308" s="133"/>
      <c r="FH308" s="133"/>
      <c r="FI308" s="117"/>
      <c r="FJ308" s="142"/>
      <c r="FK308" s="142"/>
      <c r="FL308" s="143">
        <v>243350</v>
      </c>
      <c r="FM308" s="143">
        <v>243350</v>
      </c>
      <c r="FN308" s="139" t="s">
        <v>708</v>
      </c>
      <c r="FO308" s="142"/>
      <c r="FP308" s="142"/>
      <c r="FQ308" s="143">
        <v>243350</v>
      </c>
      <c r="FR308" s="143">
        <v>243350</v>
      </c>
      <c r="FS308" s="157" t="s">
        <v>729</v>
      </c>
    </row>
    <row r="309" spans="1:175" ht="20.100000000000001" customHeight="1" x14ac:dyDescent="0.5">
      <c r="A309" s="109">
        <v>308</v>
      </c>
      <c r="B309" s="109" t="s">
        <v>3361</v>
      </c>
      <c r="C309" s="109">
        <v>22</v>
      </c>
      <c r="D309" s="367" t="s">
        <v>3372</v>
      </c>
      <c r="E309" s="110" t="s">
        <v>912</v>
      </c>
      <c r="F309" s="110" t="s">
        <v>1561</v>
      </c>
      <c r="G309" s="111" t="s">
        <v>64</v>
      </c>
      <c r="H309" s="110" t="s">
        <v>3513</v>
      </c>
      <c r="I309" s="110" t="s">
        <v>3514</v>
      </c>
      <c r="J309" s="110"/>
      <c r="K309" s="111" t="s">
        <v>3515</v>
      </c>
      <c r="L309" s="111" t="s">
        <v>1564</v>
      </c>
      <c r="M309" s="111" t="s">
        <v>912</v>
      </c>
      <c r="N309" s="111" t="s">
        <v>1565</v>
      </c>
      <c r="O309" s="111" t="s">
        <v>3516</v>
      </c>
      <c r="P309" s="113">
        <v>15.187305</v>
      </c>
      <c r="Q309" s="113">
        <v>100.20501</v>
      </c>
      <c r="R309" s="114" t="s">
        <v>3517</v>
      </c>
      <c r="S309" s="114" t="s">
        <v>3518</v>
      </c>
      <c r="T309" s="115"/>
      <c r="U309" s="115"/>
      <c r="V309" s="115"/>
      <c r="W309" s="210" t="s">
        <v>3518</v>
      </c>
      <c r="X309" s="210"/>
      <c r="Y309" s="115"/>
      <c r="Z309" s="181"/>
      <c r="AA309" s="181"/>
      <c r="AB309" s="210"/>
      <c r="AC309" s="210"/>
      <c r="AD309" s="166" t="s">
        <v>1313</v>
      </c>
      <c r="AE309" s="166" t="s">
        <v>1314</v>
      </c>
      <c r="AF309" s="117" t="s">
        <v>690</v>
      </c>
      <c r="AG309" s="132">
        <v>44964</v>
      </c>
      <c r="AH309" s="118" t="s">
        <v>691</v>
      </c>
      <c r="AI309" s="118" t="s">
        <v>692</v>
      </c>
      <c r="AJ309" s="145">
        <v>6</v>
      </c>
      <c r="AK309" s="146">
        <v>9</v>
      </c>
      <c r="AL309" s="146">
        <v>3.4</v>
      </c>
      <c r="AM309" s="146">
        <f>AJ309*AK309</f>
        <v>54</v>
      </c>
      <c r="AN309" s="147">
        <v>2</v>
      </c>
      <c r="AO309" s="147">
        <v>2</v>
      </c>
      <c r="AP309" s="240" t="s">
        <v>3519</v>
      </c>
      <c r="AQ309" s="301"/>
      <c r="AR309" s="147">
        <v>3</v>
      </c>
      <c r="AS309" s="147"/>
      <c r="AT309" s="138">
        <v>44964</v>
      </c>
      <c r="AU309" s="294" t="s">
        <v>3520</v>
      </c>
      <c r="AV309" s="234" t="s">
        <v>725</v>
      </c>
      <c r="AW309" s="296" t="s">
        <v>1386</v>
      </c>
      <c r="AX309" s="236"/>
      <c r="AY309" s="236"/>
      <c r="AZ309" s="236"/>
      <c r="BA309" s="297"/>
      <c r="BB309" s="236" t="s">
        <v>697</v>
      </c>
      <c r="BC309" s="236"/>
      <c r="BD309" s="235" t="s">
        <v>698</v>
      </c>
      <c r="BE309" s="235"/>
      <c r="BF309" s="235"/>
      <c r="BG309" s="237" t="s">
        <v>699</v>
      </c>
      <c r="BH309" s="237" t="s">
        <v>1964</v>
      </c>
      <c r="BI309" s="237" t="s">
        <v>701</v>
      </c>
      <c r="BJ309" s="238"/>
      <c r="BK309" s="238"/>
      <c r="BL309" s="170" t="s">
        <v>3521</v>
      </c>
      <c r="BM309" s="154"/>
      <c r="BN309" s="111" t="s">
        <v>3516</v>
      </c>
      <c r="BO309" s="226" t="s">
        <v>3516</v>
      </c>
      <c r="BP309" s="130"/>
      <c r="BQ309" s="116" t="s">
        <v>704</v>
      </c>
      <c r="BR309" s="116"/>
      <c r="BS309" s="132">
        <v>44964</v>
      </c>
      <c r="BT309" s="133">
        <v>100</v>
      </c>
      <c r="BU309" s="132">
        <v>44964</v>
      </c>
      <c r="BV309" s="132"/>
      <c r="BW309" s="132"/>
      <c r="BX309" s="134"/>
      <c r="BY309" s="134"/>
      <c r="BZ309" s="134"/>
      <c r="CA309" s="132"/>
      <c r="CB309" s="135"/>
      <c r="CC309" s="132"/>
      <c r="CD309" s="132"/>
      <c r="CE309" s="136"/>
      <c r="CF309" s="136"/>
      <c r="CG309" s="136"/>
      <c r="CH309" s="135"/>
      <c r="CI309" s="129" t="s">
        <v>701</v>
      </c>
      <c r="CJ309" s="132">
        <v>44986</v>
      </c>
      <c r="CK309" s="132">
        <v>44986</v>
      </c>
      <c r="CL309" s="132"/>
      <c r="CM309" s="132">
        <v>44986</v>
      </c>
      <c r="CN309" s="133">
        <v>100</v>
      </c>
      <c r="CO309" s="132">
        <v>44986</v>
      </c>
      <c r="CP309" s="132"/>
      <c r="CQ309" s="132">
        <v>45033</v>
      </c>
      <c r="CR309" s="132">
        <v>45033</v>
      </c>
      <c r="CS309" s="117"/>
      <c r="CT309" s="132">
        <v>45033</v>
      </c>
      <c r="CU309" s="133">
        <v>100</v>
      </c>
      <c r="CV309" s="132">
        <v>45033</v>
      </c>
      <c r="CW309" s="117"/>
      <c r="CX309" s="236"/>
      <c r="CY309" s="236"/>
      <c r="CZ309" s="117">
        <v>45032</v>
      </c>
      <c r="DA309" s="117">
        <v>45032</v>
      </c>
      <c r="DB309" s="117"/>
      <c r="DC309" s="117">
        <v>45032</v>
      </c>
      <c r="DD309" s="133">
        <v>100</v>
      </c>
      <c r="DE309" s="117">
        <v>45032</v>
      </c>
      <c r="DF309" s="138"/>
      <c r="DG309" s="138">
        <v>45007</v>
      </c>
      <c r="DH309" s="139" t="s">
        <v>4446</v>
      </c>
      <c r="DI309" s="117">
        <v>45040</v>
      </c>
      <c r="DJ309" s="117">
        <v>45040</v>
      </c>
      <c r="DK309" s="117">
        <v>45040</v>
      </c>
      <c r="DL309" s="117">
        <v>45040</v>
      </c>
      <c r="DM309" s="117"/>
      <c r="DN309" s="117"/>
      <c r="DO309" s="117"/>
      <c r="DP309" s="117"/>
      <c r="DQ309" s="140"/>
      <c r="DR309" s="117"/>
      <c r="DS309" s="117"/>
      <c r="DT309" s="117"/>
      <c r="DU309" s="117"/>
      <c r="DV309" s="117"/>
      <c r="DW309" s="117"/>
      <c r="DX309" s="133"/>
      <c r="DY309" s="117"/>
      <c r="DZ309" s="117"/>
      <c r="EA309" s="117">
        <v>45041</v>
      </c>
      <c r="EB309" s="117">
        <v>45041</v>
      </c>
      <c r="EC309" s="117"/>
      <c r="ED309" s="117">
        <v>45041</v>
      </c>
      <c r="EE309" s="116">
        <v>100</v>
      </c>
      <c r="EF309" s="117">
        <v>45041</v>
      </c>
      <c r="EG309" s="117" t="s">
        <v>4485</v>
      </c>
      <c r="EH309" s="117">
        <v>45049</v>
      </c>
      <c r="EI309" s="117">
        <v>45049</v>
      </c>
      <c r="EJ309" s="117">
        <v>45049</v>
      </c>
      <c r="EK309" s="117">
        <v>45050</v>
      </c>
      <c r="EL309" s="116">
        <v>60</v>
      </c>
      <c r="EM309" s="117"/>
      <c r="EN309" s="122" t="s">
        <v>4561</v>
      </c>
      <c r="EO309" s="141"/>
      <c r="EP309" s="141"/>
      <c r="EQ309" s="141"/>
      <c r="ER309" s="141"/>
      <c r="ES309" s="141"/>
      <c r="ET309" s="141"/>
      <c r="EU309" s="141"/>
      <c r="EV309" s="117"/>
      <c r="EW309" s="117"/>
      <c r="EX309" s="117"/>
      <c r="EY309" s="117"/>
      <c r="EZ309" s="117"/>
      <c r="FA309" s="117"/>
      <c r="FB309" s="117"/>
      <c r="FC309" s="117"/>
      <c r="FD309" s="117"/>
      <c r="FE309" s="117"/>
      <c r="FF309" s="117"/>
      <c r="FG309" s="133"/>
      <c r="FH309" s="133"/>
      <c r="FI309" s="117"/>
      <c r="FJ309" s="142"/>
      <c r="FK309" s="142"/>
      <c r="FL309" s="143">
        <v>243347</v>
      </c>
      <c r="FM309" s="143">
        <v>243347</v>
      </c>
      <c r="FN309" s="139" t="s">
        <v>708</v>
      </c>
      <c r="FO309" s="142"/>
      <c r="FP309" s="142"/>
      <c r="FQ309" s="143">
        <v>243347</v>
      </c>
      <c r="FR309" s="143">
        <v>243347</v>
      </c>
      <c r="FS309" s="139" t="s">
        <v>708</v>
      </c>
    </row>
    <row r="310" spans="1:175" ht="20.100000000000001" customHeight="1" x14ac:dyDescent="0.5">
      <c r="A310" s="109">
        <v>309</v>
      </c>
      <c r="B310" s="109" t="s">
        <v>3361</v>
      </c>
      <c r="C310" s="109">
        <v>23</v>
      </c>
      <c r="D310" s="367" t="s">
        <v>3362</v>
      </c>
      <c r="E310" s="110" t="s">
        <v>912</v>
      </c>
      <c r="F310" s="110" t="s">
        <v>1561</v>
      </c>
      <c r="G310" s="111" t="s">
        <v>64</v>
      </c>
      <c r="H310" s="110" t="s">
        <v>3522</v>
      </c>
      <c r="I310" s="110" t="s">
        <v>3523</v>
      </c>
      <c r="J310" s="110"/>
      <c r="K310" s="111" t="s">
        <v>3524</v>
      </c>
      <c r="L310" s="111" t="s">
        <v>1576</v>
      </c>
      <c r="M310" s="111" t="s">
        <v>912</v>
      </c>
      <c r="N310" s="111" t="s">
        <v>1565</v>
      </c>
      <c r="O310" s="111" t="s">
        <v>3525</v>
      </c>
      <c r="P310" s="113">
        <v>15.297176</v>
      </c>
      <c r="Q310" s="113">
        <v>100.187471</v>
      </c>
      <c r="R310" s="114" t="s">
        <v>3526</v>
      </c>
      <c r="S310" s="114" t="s">
        <v>3527</v>
      </c>
      <c r="T310" s="115"/>
      <c r="U310" s="115"/>
      <c r="V310" s="115"/>
      <c r="W310" s="115" t="s">
        <v>3528</v>
      </c>
      <c r="X310" s="115"/>
      <c r="Y310" s="115"/>
      <c r="Z310" s="181"/>
      <c r="AA310" s="181"/>
      <c r="AB310" s="115"/>
      <c r="AC310" s="115"/>
      <c r="AD310" s="166" t="s">
        <v>1313</v>
      </c>
      <c r="AE310" s="166" t="s">
        <v>1314</v>
      </c>
      <c r="AF310" s="117" t="s">
        <v>690</v>
      </c>
      <c r="AG310" s="132">
        <v>44964</v>
      </c>
      <c r="AH310" s="168" t="s">
        <v>691</v>
      </c>
      <c r="AI310" s="118" t="s">
        <v>692</v>
      </c>
      <c r="AJ310" s="145">
        <v>8</v>
      </c>
      <c r="AK310" s="146">
        <v>12</v>
      </c>
      <c r="AL310" s="146">
        <v>3.4</v>
      </c>
      <c r="AM310" s="146">
        <f>AJ310*AK310</f>
        <v>96</v>
      </c>
      <c r="AN310" s="147">
        <v>2</v>
      </c>
      <c r="AO310" s="147">
        <v>2</v>
      </c>
      <c r="AP310" s="240" t="s">
        <v>816</v>
      </c>
      <c r="AQ310" s="147">
        <v>15</v>
      </c>
      <c r="AR310" s="147">
        <v>3</v>
      </c>
      <c r="AS310" s="147"/>
      <c r="AT310" s="138">
        <v>44964</v>
      </c>
      <c r="AU310" s="294" t="s">
        <v>1572</v>
      </c>
      <c r="AV310" s="295" t="s">
        <v>696</v>
      </c>
      <c r="AW310" s="235"/>
      <c r="AX310" s="236"/>
      <c r="AY310" s="236"/>
      <c r="AZ310" s="236"/>
      <c r="BA310" s="297"/>
      <c r="BB310" s="297"/>
      <c r="BC310" s="297"/>
      <c r="BD310" s="235" t="s">
        <v>698</v>
      </c>
      <c r="BE310" s="235"/>
      <c r="BF310" s="235"/>
      <c r="BG310" s="237" t="s">
        <v>699</v>
      </c>
      <c r="BH310" s="237" t="s">
        <v>1964</v>
      </c>
      <c r="BI310" s="237" t="s">
        <v>701</v>
      </c>
      <c r="BJ310" s="238"/>
      <c r="BK310" s="298"/>
      <c r="BL310" s="153"/>
      <c r="BM310" s="154"/>
      <c r="BN310" s="111" t="s">
        <v>3525</v>
      </c>
      <c r="BO310" s="226" t="s">
        <v>3525</v>
      </c>
      <c r="BP310" s="130"/>
      <c r="BQ310" s="116" t="s">
        <v>704</v>
      </c>
      <c r="BR310" s="116"/>
      <c r="BS310" s="132">
        <v>44964</v>
      </c>
      <c r="BT310" s="133">
        <v>100</v>
      </c>
      <c r="BU310" s="132">
        <v>44964</v>
      </c>
      <c r="BV310" s="132"/>
      <c r="BW310" s="132"/>
      <c r="BX310" s="134"/>
      <c r="BY310" s="134"/>
      <c r="BZ310" s="134"/>
      <c r="CA310" s="132"/>
      <c r="CB310" s="135"/>
      <c r="CC310" s="132"/>
      <c r="CD310" s="132"/>
      <c r="CE310" s="136"/>
      <c r="CF310" s="136"/>
      <c r="CG310" s="136"/>
      <c r="CH310" s="135"/>
      <c r="CI310" s="129" t="s">
        <v>701</v>
      </c>
      <c r="CJ310" s="117">
        <v>45031</v>
      </c>
      <c r="CK310" s="117">
        <v>45031</v>
      </c>
      <c r="CL310" s="132"/>
      <c r="CM310" s="117">
        <v>45031</v>
      </c>
      <c r="CN310" s="133">
        <v>100</v>
      </c>
      <c r="CO310" s="117">
        <v>45031</v>
      </c>
      <c r="CP310" s="117"/>
      <c r="CQ310" s="132">
        <v>45034</v>
      </c>
      <c r="CR310" s="132">
        <v>45034</v>
      </c>
      <c r="CS310" s="117"/>
      <c r="CT310" s="132">
        <v>45034</v>
      </c>
      <c r="CU310" s="133">
        <v>100</v>
      </c>
      <c r="CV310" s="132">
        <v>45034</v>
      </c>
      <c r="CW310" s="117"/>
      <c r="CX310" s="236"/>
      <c r="CY310" s="236"/>
      <c r="CZ310" s="117">
        <v>45031</v>
      </c>
      <c r="DA310" s="117">
        <v>45031</v>
      </c>
      <c r="DB310" s="117"/>
      <c r="DC310" s="117">
        <v>45031</v>
      </c>
      <c r="DD310" s="133">
        <v>100</v>
      </c>
      <c r="DE310" s="117">
        <v>45031</v>
      </c>
      <c r="DF310" s="138"/>
      <c r="DG310" s="138">
        <v>45023</v>
      </c>
      <c r="DH310" s="139" t="s">
        <v>4387</v>
      </c>
      <c r="DI310" s="117">
        <v>45041</v>
      </c>
      <c r="DJ310" s="117">
        <v>45041</v>
      </c>
      <c r="DK310" s="117">
        <v>45041</v>
      </c>
      <c r="DL310" s="117">
        <v>45041</v>
      </c>
      <c r="DM310" s="117"/>
      <c r="DN310" s="117"/>
      <c r="DO310" s="117"/>
      <c r="DP310" s="117"/>
      <c r="DQ310" s="140"/>
      <c r="DR310" s="117"/>
      <c r="DS310" s="117"/>
      <c r="DT310" s="117"/>
      <c r="DU310" s="117"/>
      <c r="DV310" s="117"/>
      <c r="DW310" s="117"/>
      <c r="DX310" s="133"/>
      <c r="DY310" s="117"/>
      <c r="DZ310" s="117"/>
      <c r="EA310" s="117">
        <v>45045</v>
      </c>
      <c r="EB310" s="117">
        <v>45045</v>
      </c>
      <c r="EC310" s="117"/>
      <c r="ED310" s="117">
        <v>45045</v>
      </c>
      <c r="EE310" s="116">
        <v>100</v>
      </c>
      <c r="EF310" s="117">
        <v>45045</v>
      </c>
      <c r="EG310" s="117" t="s">
        <v>4585</v>
      </c>
      <c r="EH310" s="117">
        <v>45050</v>
      </c>
      <c r="EI310" s="117">
        <v>45050</v>
      </c>
      <c r="EJ310" s="117">
        <v>45050</v>
      </c>
      <c r="EK310" s="117">
        <v>45051</v>
      </c>
      <c r="EL310" s="116">
        <v>60</v>
      </c>
      <c r="EM310" s="117"/>
      <c r="EN310" s="122" t="s">
        <v>4586</v>
      </c>
      <c r="EO310" s="141"/>
      <c r="EP310" s="141"/>
      <c r="EQ310" s="141"/>
      <c r="ER310" s="141"/>
      <c r="ES310" s="141"/>
      <c r="ET310" s="141"/>
      <c r="EU310" s="141"/>
      <c r="EV310" s="117"/>
      <c r="EW310" s="117"/>
      <c r="EX310" s="117"/>
      <c r="EY310" s="117"/>
      <c r="EZ310" s="117"/>
      <c r="FA310" s="117"/>
      <c r="FB310" s="117"/>
      <c r="FC310" s="117"/>
      <c r="FD310" s="117"/>
      <c r="FE310" s="117"/>
      <c r="FF310" s="117"/>
      <c r="FG310" s="133"/>
      <c r="FH310" s="133"/>
      <c r="FI310" s="117"/>
      <c r="FJ310" s="142"/>
      <c r="FK310" s="142"/>
      <c r="FL310" s="143">
        <v>243350</v>
      </c>
      <c r="FM310" s="143">
        <v>243350</v>
      </c>
      <c r="FN310" s="139" t="s">
        <v>708</v>
      </c>
      <c r="FO310" s="142"/>
      <c r="FP310" s="142"/>
      <c r="FQ310" s="143">
        <v>243350</v>
      </c>
      <c r="FR310" s="143">
        <v>243350</v>
      </c>
      <c r="FS310" s="139" t="s">
        <v>708</v>
      </c>
    </row>
    <row r="311" spans="1:175" ht="20.100000000000001" customHeight="1" x14ac:dyDescent="0.5">
      <c r="A311" s="109">
        <v>310</v>
      </c>
      <c r="B311" s="109" t="s">
        <v>3361</v>
      </c>
      <c r="C311" s="109">
        <v>24</v>
      </c>
      <c r="D311" s="367" t="s">
        <v>3362</v>
      </c>
      <c r="E311" s="110" t="s">
        <v>912</v>
      </c>
      <c r="F311" s="110" t="s">
        <v>1202</v>
      </c>
      <c r="G311" s="111" t="s">
        <v>384</v>
      </c>
      <c r="H311" s="110" t="s">
        <v>1672</v>
      </c>
      <c r="I311" s="110" t="s">
        <v>3529</v>
      </c>
      <c r="J311" s="110"/>
      <c r="K311" s="111" t="s">
        <v>3530</v>
      </c>
      <c r="L311" s="111" t="s">
        <v>1270</v>
      </c>
      <c r="M311" s="111" t="s">
        <v>912</v>
      </c>
      <c r="N311" s="111" t="s">
        <v>1207</v>
      </c>
      <c r="O311" s="112" t="s">
        <v>3531</v>
      </c>
      <c r="P311" s="113">
        <v>12.566533</v>
      </c>
      <c r="Q311" s="113">
        <v>102.542518</v>
      </c>
      <c r="R311" s="114" t="s">
        <v>3532</v>
      </c>
      <c r="S311" s="114" t="s">
        <v>3533</v>
      </c>
      <c r="T311" s="115"/>
      <c r="U311" s="115"/>
      <c r="V311" s="115"/>
      <c r="W311" s="115" t="s">
        <v>3534</v>
      </c>
      <c r="X311" s="115"/>
      <c r="Y311" s="115"/>
      <c r="Z311" s="181"/>
      <c r="AA311" s="181"/>
      <c r="AB311" s="115"/>
      <c r="AC311" s="115"/>
      <c r="AD311" s="166" t="s">
        <v>1224</v>
      </c>
      <c r="AE311" s="266" t="s">
        <v>1225</v>
      </c>
      <c r="AF311" s="273">
        <v>44984</v>
      </c>
      <c r="AG311" s="273">
        <v>44981</v>
      </c>
      <c r="AH311" s="118" t="s">
        <v>691</v>
      </c>
      <c r="AI311" s="118" t="s">
        <v>692</v>
      </c>
      <c r="AJ311" s="145"/>
      <c r="AK311" s="146"/>
      <c r="AL311" s="146"/>
      <c r="AM311" s="146"/>
      <c r="AN311" s="147"/>
      <c r="AO311" s="147"/>
      <c r="AP311" s="116"/>
      <c r="AQ311" s="147"/>
      <c r="AR311" s="147"/>
      <c r="AS311" s="149"/>
      <c r="AT311" s="122"/>
      <c r="AU311" s="142"/>
      <c r="AV311" s="149"/>
      <c r="AW311" s="150"/>
      <c r="AX311" s="149"/>
      <c r="AY311" s="149"/>
      <c r="AZ311" s="149"/>
      <c r="BA311" s="149"/>
      <c r="BB311" s="149"/>
      <c r="BC311" s="149"/>
      <c r="BD311" s="150"/>
      <c r="BE311" s="150" t="s">
        <v>1247</v>
      </c>
      <c r="BF311" s="150">
        <v>1</v>
      </c>
      <c r="BG311" s="151"/>
      <c r="BH311" s="151" t="s">
        <v>1964</v>
      </c>
      <c r="BI311" s="151"/>
      <c r="BJ311" s="152"/>
      <c r="BK311" s="152"/>
      <c r="BL311" s="153"/>
      <c r="BM311" s="154"/>
      <c r="BN311" s="155" t="s">
        <v>3531</v>
      </c>
      <c r="BO311" s="311" t="s">
        <v>3531</v>
      </c>
      <c r="BP311" s="196"/>
      <c r="BQ311" s="269" t="s">
        <v>1215</v>
      </c>
      <c r="BR311" s="269"/>
      <c r="BS311" s="273">
        <v>44981</v>
      </c>
      <c r="BT311" s="133">
        <v>100</v>
      </c>
      <c r="BU311" s="132">
        <v>44981</v>
      </c>
      <c r="BV311" s="132"/>
      <c r="BW311" s="132"/>
      <c r="BX311" s="134"/>
      <c r="BY311" s="134"/>
      <c r="BZ311" s="134"/>
      <c r="CA311" s="132"/>
      <c r="CB311" s="135"/>
      <c r="CC311" s="132"/>
      <c r="CD311" s="132" t="s">
        <v>1248</v>
      </c>
      <c r="CE311" s="270" t="s">
        <v>1287</v>
      </c>
      <c r="CF311" s="270"/>
      <c r="CG311" s="270"/>
      <c r="CH311" s="135"/>
      <c r="CI311" s="129"/>
      <c r="CJ311" s="132">
        <v>45014</v>
      </c>
      <c r="CK311" s="132">
        <v>45014</v>
      </c>
      <c r="CL311" s="132"/>
      <c r="CM311" s="132">
        <v>45014</v>
      </c>
      <c r="CN311" s="133">
        <v>100</v>
      </c>
      <c r="CO311" s="132">
        <v>45014</v>
      </c>
      <c r="CP311" s="240"/>
      <c r="CQ311" s="132">
        <v>45023</v>
      </c>
      <c r="CR311" s="117">
        <v>45023</v>
      </c>
      <c r="CS311" s="240"/>
      <c r="CT311" s="117">
        <v>45023</v>
      </c>
      <c r="CU311" s="133">
        <v>100</v>
      </c>
      <c r="CV311" s="117">
        <v>45023</v>
      </c>
      <c r="CW311" s="129"/>
      <c r="CX311" s="149"/>
      <c r="CY311" s="149"/>
      <c r="CZ311" s="222">
        <v>45019</v>
      </c>
      <c r="DA311" s="117">
        <v>45022</v>
      </c>
      <c r="DB311" s="117"/>
      <c r="DC311" s="117">
        <v>45023</v>
      </c>
      <c r="DD311" s="133">
        <v>100</v>
      </c>
      <c r="DE311" s="117">
        <v>45023</v>
      </c>
      <c r="DF311" s="138"/>
      <c r="DG311" s="138">
        <v>45019</v>
      </c>
      <c r="DH311" s="139" t="s">
        <v>4413</v>
      </c>
      <c r="DI311" s="117">
        <v>45042</v>
      </c>
      <c r="DJ311" s="117">
        <v>45042</v>
      </c>
      <c r="DK311" s="117">
        <v>45042</v>
      </c>
      <c r="DL311" s="117">
        <v>45042</v>
      </c>
      <c r="DM311" s="240"/>
      <c r="DN311" s="240"/>
      <c r="DO311" s="240"/>
      <c r="DP311" s="240"/>
      <c r="DQ311" s="271"/>
      <c r="DR311" s="240"/>
      <c r="DS311" s="240"/>
      <c r="DT311" s="117">
        <v>45051</v>
      </c>
      <c r="DU311" s="117">
        <v>45051</v>
      </c>
      <c r="DV311" s="117"/>
      <c r="DW311" s="117">
        <v>45051</v>
      </c>
      <c r="DX311" s="133">
        <v>100</v>
      </c>
      <c r="DY311" s="117">
        <v>45051</v>
      </c>
      <c r="DZ311" s="240"/>
      <c r="EA311" s="117"/>
      <c r="EB311" s="117"/>
      <c r="EC311" s="240"/>
      <c r="ED311" s="117"/>
      <c r="EE311" s="240"/>
      <c r="EF311" s="117"/>
      <c r="EG311" s="240"/>
      <c r="EH311" s="117"/>
      <c r="EI311" s="117"/>
      <c r="EJ311" s="117"/>
      <c r="EK311" s="117"/>
      <c r="EL311" s="133"/>
      <c r="EM311" s="117"/>
      <c r="EN311" s="122"/>
      <c r="EO311" s="141"/>
      <c r="EP311" s="141"/>
      <c r="EQ311" s="141"/>
      <c r="ER311" s="141"/>
      <c r="ES311" s="141"/>
      <c r="ET311" s="141"/>
      <c r="EU311" s="141"/>
      <c r="EV311" s="240"/>
      <c r="EW311" s="240"/>
      <c r="EX311" s="240"/>
      <c r="EY311" s="240"/>
      <c r="EZ311" s="240"/>
      <c r="FA311" s="240"/>
      <c r="FB311" s="240"/>
      <c r="FC311" s="117">
        <v>45057</v>
      </c>
      <c r="FD311" s="117"/>
      <c r="FE311" s="117"/>
      <c r="FF311" s="117"/>
      <c r="FG311" s="133"/>
      <c r="FH311" s="133"/>
      <c r="FI311" s="117"/>
      <c r="FJ311" s="142"/>
      <c r="FK311" s="142"/>
      <c r="FL311" s="143"/>
      <c r="FM311" s="143"/>
      <c r="FN311" s="139"/>
      <c r="FO311" s="142"/>
      <c r="FP311" s="142"/>
      <c r="FQ311" s="143"/>
      <c r="FR311" s="143"/>
      <c r="FS311" s="139"/>
    </row>
    <row r="312" spans="1:175" ht="20.100000000000001" customHeight="1" x14ac:dyDescent="0.5">
      <c r="A312" s="109">
        <v>311</v>
      </c>
      <c r="B312" s="109" t="s">
        <v>3361</v>
      </c>
      <c r="C312" s="109">
        <v>25</v>
      </c>
      <c r="D312" s="367" t="s">
        <v>3372</v>
      </c>
      <c r="E312" s="110" t="s">
        <v>912</v>
      </c>
      <c r="F312" s="110" t="s">
        <v>1202</v>
      </c>
      <c r="G312" s="111" t="s">
        <v>384</v>
      </c>
      <c r="H312" s="110" t="s">
        <v>1646</v>
      </c>
      <c r="I312" s="110" t="s">
        <v>3535</v>
      </c>
      <c r="J312" s="110"/>
      <c r="K312" s="111" t="s">
        <v>3536</v>
      </c>
      <c r="L312" s="111" t="s">
        <v>1654</v>
      </c>
      <c r="M312" s="111" t="s">
        <v>912</v>
      </c>
      <c r="N312" s="111" t="s">
        <v>1207</v>
      </c>
      <c r="O312" s="112" t="s">
        <v>3537</v>
      </c>
      <c r="P312" s="113">
        <v>12.510197</v>
      </c>
      <c r="Q312" s="113">
        <v>102.34619499999999</v>
      </c>
      <c r="R312" s="114" t="s">
        <v>3538</v>
      </c>
      <c r="S312" s="114" t="s">
        <v>3539</v>
      </c>
      <c r="T312" s="115"/>
      <c r="U312" s="115"/>
      <c r="V312" s="115"/>
      <c r="W312" s="371" t="s">
        <v>3540</v>
      </c>
      <c r="X312" s="371"/>
      <c r="Y312" s="115"/>
      <c r="Z312" s="181"/>
      <c r="AA312" s="181"/>
      <c r="AB312" s="371"/>
      <c r="AC312" s="371"/>
      <c r="AD312" s="166" t="s">
        <v>1211</v>
      </c>
      <c r="AE312" s="266" t="s">
        <v>1212</v>
      </c>
      <c r="AF312" s="267">
        <v>44981</v>
      </c>
      <c r="AG312" s="132">
        <v>44980</v>
      </c>
      <c r="AH312" s="118" t="s">
        <v>691</v>
      </c>
      <c r="AI312" s="118" t="s">
        <v>692</v>
      </c>
      <c r="AJ312" s="145">
        <v>6</v>
      </c>
      <c r="AK312" s="146">
        <v>9</v>
      </c>
      <c r="AL312" s="146">
        <v>3.5</v>
      </c>
      <c r="AM312" s="146">
        <v>54</v>
      </c>
      <c r="AN312" s="147">
        <v>1</v>
      </c>
      <c r="AO312" s="147">
        <v>1</v>
      </c>
      <c r="AP312" s="116" t="s">
        <v>3541</v>
      </c>
      <c r="AQ312" s="147" t="s">
        <v>863</v>
      </c>
      <c r="AR312" s="147">
        <v>3</v>
      </c>
      <c r="AS312" s="149"/>
      <c r="AT312" s="122"/>
      <c r="AU312" s="142"/>
      <c r="AV312" s="149"/>
      <c r="AW312" s="150"/>
      <c r="AX312" s="149"/>
      <c r="AY312" s="149"/>
      <c r="AZ312" s="149"/>
      <c r="BA312" s="149"/>
      <c r="BB312" s="149"/>
      <c r="BC312" s="149"/>
      <c r="BD312" s="150" t="s">
        <v>698</v>
      </c>
      <c r="BE312" s="150"/>
      <c r="BF312" s="150"/>
      <c r="BG312" s="151" t="s">
        <v>699</v>
      </c>
      <c r="BH312" s="151" t="s">
        <v>1964</v>
      </c>
      <c r="BI312" s="151" t="s">
        <v>701</v>
      </c>
      <c r="BJ312" s="152"/>
      <c r="BK312" s="152"/>
      <c r="BL312" s="153"/>
      <c r="BM312" s="154"/>
      <c r="BN312" s="155" t="s">
        <v>3537</v>
      </c>
      <c r="BO312" s="311" t="s">
        <v>3537</v>
      </c>
      <c r="BP312" s="196"/>
      <c r="BQ312" s="269" t="s">
        <v>1215</v>
      </c>
      <c r="BR312" s="116"/>
      <c r="BS312" s="132">
        <v>44980</v>
      </c>
      <c r="BT312" s="133">
        <v>100</v>
      </c>
      <c r="BU312" s="132">
        <v>44980</v>
      </c>
      <c r="BV312" s="132"/>
      <c r="BW312" s="132"/>
      <c r="BX312" s="134"/>
      <c r="BY312" s="134"/>
      <c r="BZ312" s="134"/>
      <c r="CA312" s="132"/>
      <c r="CB312" s="135"/>
      <c r="CC312" s="132"/>
      <c r="CD312" s="132" t="s">
        <v>1248</v>
      </c>
      <c r="CE312" s="270" t="s">
        <v>1217</v>
      </c>
      <c r="CF312" s="270"/>
      <c r="CG312" s="270"/>
      <c r="CH312" s="135"/>
      <c r="CI312" s="129"/>
      <c r="CJ312" s="132">
        <v>45012</v>
      </c>
      <c r="CK312" s="132">
        <v>45012</v>
      </c>
      <c r="CL312" s="240"/>
      <c r="CM312" s="132">
        <v>45012</v>
      </c>
      <c r="CN312" s="133">
        <v>100</v>
      </c>
      <c r="CO312" s="132">
        <v>45012</v>
      </c>
      <c r="CP312" s="240"/>
      <c r="CQ312" s="132">
        <v>45012</v>
      </c>
      <c r="CR312" s="132">
        <v>45012</v>
      </c>
      <c r="CS312" s="240"/>
      <c r="CT312" s="132">
        <v>45012</v>
      </c>
      <c r="CU312" s="133">
        <v>100</v>
      </c>
      <c r="CV312" s="132">
        <v>45012</v>
      </c>
      <c r="CW312" s="116"/>
      <c r="CX312" s="149"/>
      <c r="CY312" s="149"/>
      <c r="CZ312" s="222">
        <v>45019</v>
      </c>
      <c r="DA312" s="117">
        <v>45022</v>
      </c>
      <c r="DB312" s="117"/>
      <c r="DC312" s="117">
        <v>45022</v>
      </c>
      <c r="DD312" s="133">
        <v>100</v>
      </c>
      <c r="DE312" s="117">
        <v>45022</v>
      </c>
      <c r="DF312" s="138"/>
      <c r="DG312" s="138">
        <v>45012</v>
      </c>
      <c r="DH312" s="139" t="s">
        <v>4383</v>
      </c>
      <c r="DI312" s="117">
        <v>45043</v>
      </c>
      <c r="DJ312" s="117">
        <v>45043</v>
      </c>
      <c r="DK312" s="117">
        <v>45043</v>
      </c>
      <c r="DL312" s="117">
        <v>45043</v>
      </c>
      <c r="DM312" s="240"/>
      <c r="DN312" s="240"/>
      <c r="DO312" s="240"/>
      <c r="DP312" s="240"/>
      <c r="DQ312" s="271"/>
      <c r="DR312" s="240"/>
      <c r="DS312" s="240"/>
      <c r="DT312" s="117">
        <v>45055</v>
      </c>
      <c r="DU312" s="117">
        <v>45052</v>
      </c>
      <c r="DV312" s="117"/>
      <c r="DW312" s="117">
        <v>45052</v>
      </c>
      <c r="DX312" s="133">
        <v>100</v>
      </c>
      <c r="DY312" s="117">
        <v>45052</v>
      </c>
      <c r="DZ312" s="240"/>
      <c r="EA312" s="117"/>
      <c r="EB312" s="117"/>
      <c r="EC312" s="240"/>
      <c r="ED312" s="117"/>
      <c r="EE312" s="240"/>
      <c r="EF312" s="117"/>
      <c r="EG312" s="240"/>
      <c r="EH312" s="117">
        <v>45051</v>
      </c>
      <c r="EI312" s="117">
        <v>45051</v>
      </c>
      <c r="EJ312" s="117">
        <v>45051</v>
      </c>
      <c r="EK312" s="117">
        <v>45052</v>
      </c>
      <c r="EL312" s="116">
        <v>60</v>
      </c>
      <c r="EM312" s="117"/>
      <c r="EN312" s="122" t="s">
        <v>4453</v>
      </c>
      <c r="EO312" s="141"/>
      <c r="EP312" s="141"/>
      <c r="EQ312" s="141"/>
      <c r="ER312" s="141"/>
      <c r="ES312" s="141"/>
      <c r="ET312" s="141"/>
      <c r="EU312" s="141"/>
      <c r="EV312" s="240"/>
      <c r="EW312" s="240"/>
      <c r="EX312" s="240"/>
      <c r="EY312" s="240"/>
      <c r="EZ312" s="240"/>
      <c r="FA312" s="240"/>
      <c r="FB312" s="240"/>
      <c r="FC312" s="117">
        <v>45056</v>
      </c>
      <c r="FD312" s="117"/>
      <c r="FE312" s="117"/>
      <c r="FF312" s="117"/>
      <c r="FG312" s="133"/>
      <c r="FH312" s="133"/>
      <c r="FI312" s="117"/>
      <c r="FJ312" s="142"/>
      <c r="FK312" s="142"/>
      <c r="FL312" s="143"/>
      <c r="FM312" s="143"/>
      <c r="FN312" s="139"/>
      <c r="FO312" s="142"/>
      <c r="FP312" s="142"/>
      <c r="FQ312" s="143"/>
      <c r="FR312" s="143"/>
      <c r="FS312" s="139"/>
    </row>
    <row r="313" spans="1:175" ht="20.100000000000001" customHeight="1" x14ac:dyDescent="0.5">
      <c r="A313" s="109">
        <v>312</v>
      </c>
      <c r="B313" s="109" t="s">
        <v>3361</v>
      </c>
      <c r="C313" s="109">
        <v>26</v>
      </c>
      <c r="D313" s="367" t="s">
        <v>3372</v>
      </c>
      <c r="E313" s="110" t="s">
        <v>912</v>
      </c>
      <c r="F313" s="110" t="s">
        <v>1202</v>
      </c>
      <c r="G313" s="111" t="s">
        <v>384</v>
      </c>
      <c r="H313" s="110" t="s">
        <v>1203</v>
      </c>
      <c r="I313" s="110" t="s">
        <v>3542</v>
      </c>
      <c r="J313" s="110"/>
      <c r="K313" s="111" t="s">
        <v>3543</v>
      </c>
      <c r="L313" s="111" t="s">
        <v>1270</v>
      </c>
      <c r="M313" s="111" t="s">
        <v>912</v>
      </c>
      <c r="N313" s="111" t="s">
        <v>1207</v>
      </c>
      <c r="O313" s="209" t="s">
        <v>3544</v>
      </c>
      <c r="P313" s="113">
        <v>12.248868</v>
      </c>
      <c r="Q313" s="113">
        <v>102.521433</v>
      </c>
      <c r="R313" s="114" t="s">
        <v>3545</v>
      </c>
      <c r="S313" s="114" t="s">
        <v>3546</v>
      </c>
      <c r="T313" s="115"/>
      <c r="U313" s="115"/>
      <c r="V313" s="115"/>
      <c r="W313" s="371" t="s">
        <v>3547</v>
      </c>
      <c r="X313" s="371"/>
      <c r="Y313" s="115"/>
      <c r="Z313" s="181"/>
      <c r="AA313" s="181"/>
      <c r="AB313" s="371"/>
      <c r="AC313" s="371"/>
      <c r="AD313" s="348" t="s">
        <v>1224</v>
      </c>
      <c r="AE313" s="348" t="s">
        <v>1225</v>
      </c>
      <c r="AF313" s="273">
        <v>44984</v>
      </c>
      <c r="AG313" s="132">
        <v>44984</v>
      </c>
      <c r="AH313" s="118" t="s">
        <v>691</v>
      </c>
      <c r="AI313" s="118" t="s">
        <v>692</v>
      </c>
      <c r="AJ313" s="145"/>
      <c r="AK313" s="146"/>
      <c r="AL313" s="146"/>
      <c r="AM313" s="146"/>
      <c r="AN313" s="147"/>
      <c r="AO313" s="147"/>
      <c r="AP313" s="116"/>
      <c r="AQ313" s="147"/>
      <c r="AR313" s="147"/>
      <c r="AS313" s="149"/>
      <c r="AT313" s="122"/>
      <c r="AU313" s="142"/>
      <c r="AV313" s="149"/>
      <c r="AW313" s="150"/>
      <c r="AX313" s="149"/>
      <c r="AY313" s="149"/>
      <c r="AZ313" s="149"/>
      <c r="BA313" s="149"/>
      <c r="BB313" s="149"/>
      <c r="BC313" s="149"/>
      <c r="BD313" s="150"/>
      <c r="BE313" s="150" t="s">
        <v>3548</v>
      </c>
      <c r="BF313" s="150">
        <v>1</v>
      </c>
      <c r="BG313" s="151"/>
      <c r="BH313" s="151" t="s">
        <v>1964</v>
      </c>
      <c r="BI313" s="151"/>
      <c r="BJ313" s="152"/>
      <c r="BK313" s="152"/>
      <c r="BL313" s="153"/>
      <c r="BM313" s="154"/>
      <c r="BN313" s="155" t="s">
        <v>3544</v>
      </c>
      <c r="BO313" s="311" t="s">
        <v>3544</v>
      </c>
      <c r="BP313" s="196"/>
      <c r="BQ313" s="269" t="s">
        <v>1215</v>
      </c>
      <c r="BR313" s="116"/>
      <c r="BS313" s="132">
        <v>44984</v>
      </c>
      <c r="BT313" s="133">
        <v>100</v>
      </c>
      <c r="BU313" s="132">
        <v>44984</v>
      </c>
      <c r="BV313" s="132"/>
      <c r="BW313" s="132"/>
      <c r="BX313" s="134"/>
      <c r="BY313" s="134"/>
      <c r="BZ313" s="134"/>
      <c r="CA313" s="132"/>
      <c r="CB313" s="135"/>
      <c r="CC313" s="132"/>
      <c r="CD313" s="372" t="s">
        <v>1248</v>
      </c>
      <c r="CE313" s="270" t="s">
        <v>1217</v>
      </c>
      <c r="CF313" s="270"/>
      <c r="CG313" s="270"/>
      <c r="CH313" s="135"/>
      <c r="CI313" s="129"/>
      <c r="CJ313" s="132">
        <v>45019</v>
      </c>
      <c r="CK313" s="132">
        <v>45019</v>
      </c>
      <c r="CL313" s="132"/>
      <c r="CM313" s="132">
        <v>45019</v>
      </c>
      <c r="CN313" s="133">
        <v>100</v>
      </c>
      <c r="CO313" s="132">
        <v>45019</v>
      </c>
      <c r="CP313" s="240"/>
      <c r="CQ313" s="132">
        <v>45023</v>
      </c>
      <c r="CR313" s="132">
        <v>45022</v>
      </c>
      <c r="CS313" s="240"/>
      <c r="CT313" s="132">
        <v>45022</v>
      </c>
      <c r="CU313" s="133">
        <v>100</v>
      </c>
      <c r="CV313" s="132">
        <v>45022</v>
      </c>
      <c r="CW313" s="129"/>
      <c r="CX313" s="149"/>
      <c r="CY313" s="149"/>
      <c r="CZ313" s="117">
        <v>45026</v>
      </c>
      <c r="DA313" s="117">
        <v>45026</v>
      </c>
      <c r="DB313" s="117"/>
      <c r="DC313" s="117">
        <v>45026</v>
      </c>
      <c r="DD313" s="133">
        <v>100</v>
      </c>
      <c r="DE313" s="117">
        <v>45026</v>
      </c>
      <c r="DF313" s="138"/>
      <c r="DG313" s="138">
        <v>45012</v>
      </c>
      <c r="DH313" s="139" t="s">
        <v>4383</v>
      </c>
      <c r="DI313" s="117">
        <v>45026</v>
      </c>
      <c r="DJ313" s="117">
        <v>45026</v>
      </c>
      <c r="DK313" s="117">
        <v>45026</v>
      </c>
      <c r="DL313" s="117">
        <v>45026</v>
      </c>
      <c r="DM313" s="240"/>
      <c r="DN313" s="240"/>
      <c r="DO313" s="240"/>
      <c r="DP313" s="240"/>
      <c r="DQ313" s="271"/>
      <c r="DR313" s="240"/>
      <c r="DS313" s="240"/>
      <c r="DT313" s="117">
        <v>45054</v>
      </c>
      <c r="DU313" s="117"/>
      <c r="DV313" s="117"/>
      <c r="DW313" s="117"/>
      <c r="DX313" s="133"/>
      <c r="DY313" s="117"/>
      <c r="DZ313" s="240"/>
      <c r="EA313" s="117"/>
      <c r="EB313" s="117"/>
      <c r="EC313" s="240"/>
      <c r="ED313" s="117"/>
      <c r="EE313" s="240"/>
      <c r="EF313" s="117"/>
      <c r="EG313" s="240"/>
      <c r="EH313" s="222">
        <v>45052</v>
      </c>
      <c r="EI313" s="222">
        <v>45052</v>
      </c>
      <c r="EJ313" s="222">
        <v>45052</v>
      </c>
      <c r="EK313" s="222">
        <v>45053</v>
      </c>
      <c r="EL313" s="116">
        <v>60</v>
      </c>
      <c r="EM313" s="117"/>
      <c r="EN313" s="122" t="s">
        <v>4448</v>
      </c>
      <c r="EO313" s="141"/>
      <c r="EP313" s="141"/>
      <c r="EQ313" s="141"/>
      <c r="ER313" s="141"/>
      <c r="ES313" s="141"/>
      <c r="ET313" s="141"/>
      <c r="EU313" s="141"/>
      <c r="EV313" s="240"/>
      <c r="EW313" s="240"/>
      <c r="EX313" s="240"/>
      <c r="EY313" s="240"/>
      <c r="EZ313" s="240"/>
      <c r="FA313" s="240"/>
      <c r="FB313" s="240"/>
      <c r="FC313" s="117">
        <v>45058</v>
      </c>
      <c r="FD313" s="117"/>
      <c r="FE313" s="117"/>
      <c r="FF313" s="117"/>
      <c r="FG313" s="133"/>
      <c r="FH313" s="133"/>
      <c r="FI313" s="117"/>
      <c r="FJ313" s="142"/>
      <c r="FK313" s="142"/>
      <c r="FL313" s="143"/>
      <c r="FM313" s="143"/>
      <c r="FN313" s="139"/>
      <c r="FO313" s="142"/>
      <c r="FP313" s="142"/>
      <c r="FQ313" s="143"/>
      <c r="FR313" s="143"/>
      <c r="FS313" s="139"/>
    </row>
    <row r="314" spans="1:175" ht="20.100000000000001" customHeight="1" x14ac:dyDescent="0.5">
      <c r="A314" s="109">
        <v>313</v>
      </c>
      <c r="B314" s="109" t="s">
        <v>3361</v>
      </c>
      <c r="C314" s="109">
        <v>27</v>
      </c>
      <c r="D314" s="367" t="s">
        <v>3372</v>
      </c>
      <c r="E314" s="110" t="s">
        <v>912</v>
      </c>
      <c r="F314" s="110" t="s">
        <v>1302</v>
      </c>
      <c r="G314" s="111" t="s">
        <v>159</v>
      </c>
      <c r="H314" s="110" t="s">
        <v>1707</v>
      </c>
      <c r="I314" s="110" t="s">
        <v>3549</v>
      </c>
      <c r="J314" s="110"/>
      <c r="K314" s="111" t="s">
        <v>3550</v>
      </c>
      <c r="L314" s="111" t="s">
        <v>1724</v>
      </c>
      <c r="M314" s="111" t="s">
        <v>912</v>
      </c>
      <c r="N314" s="111" t="s">
        <v>1306</v>
      </c>
      <c r="O314" s="111" t="s">
        <v>3551</v>
      </c>
      <c r="P314" s="113">
        <v>14.253830000000001</v>
      </c>
      <c r="Q314" s="113">
        <v>101.065483</v>
      </c>
      <c r="R314" s="114" t="s">
        <v>3552</v>
      </c>
      <c r="S314" s="114" t="s">
        <v>3553</v>
      </c>
      <c r="T314" s="115" t="s">
        <v>3554</v>
      </c>
      <c r="U314" s="115" t="s">
        <v>3555</v>
      </c>
      <c r="V314" s="115"/>
      <c r="W314" s="115" t="s">
        <v>3556</v>
      </c>
      <c r="X314" s="115"/>
      <c r="Y314" s="115"/>
      <c r="Z314" s="181"/>
      <c r="AA314" s="181"/>
      <c r="AB314" s="115"/>
      <c r="AC314" s="115"/>
      <c r="AD314" s="312" t="s">
        <v>1717</v>
      </c>
      <c r="AE314" s="312" t="s">
        <v>1718</v>
      </c>
      <c r="AF314" s="117" t="s">
        <v>690</v>
      </c>
      <c r="AG314" s="132">
        <v>44979</v>
      </c>
      <c r="AH314" s="313" t="s">
        <v>691</v>
      </c>
      <c r="AI314" s="277" t="s">
        <v>692</v>
      </c>
      <c r="AJ314" s="145">
        <v>6</v>
      </c>
      <c r="AK314" s="146">
        <v>9</v>
      </c>
      <c r="AL314" s="146">
        <v>3</v>
      </c>
      <c r="AM314" s="146">
        <v>54</v>
      </c>
      <c r="AN314" s="147">
        <v>2</v>
      </c>
      <c r="AO314" s="147">
        <v>2</v>
      </c>
      <c r="AP314" s="116" t="s">
        <v>1142</v>
      </c>
      <c r="AQ314" s="147" t="s">
        <v>863</v>
      </c>
      <c r="AR314" s="147">
        <v>3</v>
      </c>
      <c r="AS314" s="149"/>
      <c r="AT314" s="122">
        <v>44980</v>
      </c>
      <c r="AU314" s="142"/>
      <c r="AV314" s="149" t="s">
        <v>696</v>
      </c>
      <c r="AW314" s="150" t="s">
        <v>2349</v>
      </c>
      <c r="AX314" s="147"/>
      <c r="AY314" s="147"/>
      <c r="AZ314" s="147"/>
      <c r="BA314" s="147"/>
      <c r="BB314" s="147" t="s">
        <v>697</v>
      </c>
      <c r="BC314" s="147"/>
      <c r="BD314" s="150"/>
      <c r="BE314" s="150" t="s">
        <v>1721</v>
      </c>
      <c r="BF314" s="158">
        <v>1</v>
      </c>
      <c r="BG314" s="151" t="s">
        <v>699</v>
      </c>
      <c r="BH314" s="151" t="s">
        <v>1964</v>
      </c>
      <c r="BI314" s="151" t="s">
        <v>701</v>
      </c>
      <c r="BJ314" s="152"/>
      <c r="BK314" s="152"/>
      <c r="BL314" s="153"/>
      <c r="BM314" s="154"/>
      <c r="BN314" s="155" t="s">
        <v>3551</v>
      </c>
      <c r="BO314" s="226" t="s">
        <v>3551</v>
      </c>
      <c r="BP314" s="130"/>
      <c r="BQ314" s="116" t="s">
        <v>704</v>
      </c>
      <c r="BR314" s="116"/>
      <c r="BS314" s="132">
        <v>44979</v>
      </c>
      <c r="BT314" s="133">
        <v>100</v>
      </c>
      <c r="BU314" s="132">
        <v>44979</v>
      </c>
      <c r="BV314" s="132"/>
      <c r="BW314" s="132"/>
      <c r="BX314" s="134"/>
      <c r="BY314" s="134"/>
      <c r="BZ314" s="134"/>
      <c r="CA314" s="132"/>
      <c r="CB314" s="135"/>
      <c r="CC314" s="132"/>
      <c r="CD314" s="132"/>
      <c r="CE314" s="136"/>
      <c r="CF314" s="136"/>
      <c r="CG314" s="136"/>
      <c r="CH314" s="135"/>
      <c r="CI314" s="129" t="s">
        <v>701</v>
      </c>
      <c r="CJ314" s="132">
        <v>45001</v>
      </c>
      <c r="CK314" s="132">
        <v>45001</v>
      </c>
      <c r="CL314" s="132"/>
      <c r="CM314" s="132">
        <v>45001</v>
      </c>
      <c r="CN314" s="133">
        <v>100</v>
      </c>
      <c r="CO314" s="132">
        <v>45001</v>
      </c>
      <c r="CP314" s="117"/>
      <c r="CQ314" s="117">
        <v>45021</v>
      </c>
      <c r="CR314" s="132"/>
      <c r="CS314" s="117"/>
      <c r="CT314" s="132"/>
      <c r="CU314" s="133"/>
      <c r="CV314" s="137" t="s">
        <v>4382</v>
      </c>
      <c r="CW314" s="117" t="s">
        <v>727</v>
      </c>
      <c r="CX314" s="147"/>
      <c r="CY314" s="149"/>
      <c r="CZ314" s="117">
        <v>45001</v>
      </c>
      <c r="DA314" s="117">
        <v>45001</v>
      </c>
      <c r="DB314" s="117"/>
      <c r="DC314" s="117">
        <v>45002</v>
      </c>
      <c r="DD314" s="133">
        <v>100</v>
      </c>
      <c r="DE314" s="117">
        <v>45002</v>
      </c>
      <c r="DF314" s="138"/>
      <c r="DG314" s="138">
        <v>45007</v>
      </c>
      <c r="DH314" s="139" t="s">
        <v>4446</v>
      </c>
      <c r="DI314" s="117">
        <v>45021</v>
      </c>
      <c r="DJ314" s="117">
        <v>45021</v>
      </c>
      <c r="DK314" s="117">
        <v>45021</v>
      </c>
      <c r="DL314" s="117">
        <v>45021</v>
      </c>
      <c r="DM314" s="117"/>
      <c r="DN314" s="117"/>
      <c r="DO314" s="117"/>
      <c r="DP314" s="117"/>
      <c r="DQ314" s="140"/>
      <c r="DR314" s="117"/>
      <c r="DS314" s="117"/>
      <c r="DT314" s="117"/>
      <c r="DU314" s="117"/>
      <c r="DV314" s="117"/>
      <c r="DW314" s="117"/>
      <c r="DX314" s="133"/>
      <c r="DY314" s="117"/>
      <c r="DZ314" s="117"/>
      <c r="EA314" s="117">
        <v>45038</v>
      </c>
      <c r="EB314" s="117">
        <v>45038</v>
      </c>
      <c r="EC314" s="117"/>
      <c r="ED314" s="117">
        <v>45038</v>
      </c>
      <c r="EE314" s="116">
        <v>100</v>
      </c>
      <c r="EF314" s="117">
        <v>45038</v>
      </c>
      <c r="EG314" s="117" t="s">
        <v>4468</v>
      </c>
      <c r="EH314" s="117">
        <v>45038</v>
      </c>
      <c r="EI314" s="117">
        <v>45038</v>
      </c>
      <c r="EJ314" s="117"/>
      <c r="EK314" s="117">
        <v>45038</v>
      </c>
      <c r="EL314" s="116">
        <v>100</v>
      </c>
      <c r="EM314" s="117">
        <v>45038</v>
      </c>
      <c r="EN314" s="122" t="s">
        <v>4468</v>
      </c>
      <c r="EO314" s="141"/>
      <c r="EP314" s="141"/>
      <c r="EQ314" s="141"/>
      <c r="ER314" s="141"/>
      <c r="ES314" s="141"/>
      <c r="ET314" s="141"/>
      <c r="EU314" s="141"/>
      <c r="EV314" s="117"/>
      <c r="EW314" s="117"/>
      <c r="EX314" s="117"/>
      <c r="EY314" s="117"/>
      <c r="EZ314" s="117"/>
      <c r="FA314" s="117"/>
      <c r="FB314" s="117"/>
      <c r="FC314" s="117"/>
      <c r="FD314" s="117"/>
      <c r="FE314" s="117"/>
      <c r="FF314" s="117"/>
      <c r="FG314" s="133"/>
      <c r="FH314" s="133"/>
      <c r="FI314" s="117"/>
      <c r="FJ314" s="142"/>
      <c r="FK314" s="142"/>
      <c r="FL314" s="143">
        <v>243354</v>
      </c>
      <c r="FM314" s="143">
        <v>243354</v>
      </c>
      <c r="FN314" s="139" t="s">
        <v>708</v>
      </c>
      <c r="FO314" s="142"/>
      <c r="FP314" s="142"/>
      <c r="FQ314" s="143">
        <v>243354</v>
      </c>
      <c r="FR314" s="143">
        <v>243354</v>
      </c>
      <c r="FS314" s="139" t="s">
        <v>708</v>
      </c>
    </row>
    <row r="315" spans="1:175" ht="20.100000000000001" customHeight="1" x14ac:dyDescent="0.5">
      <c r="A315" s="109">
        <v>314</v>
      </c>
      <c r="B315" s="109" t="s">
        <v>3361</v>
      </c>
      <c r="C315" s="109">
        <v>28</v>
      </c>
      <c r="D315" s="367" t="s">
        <v>3372</v>
      </c>
      <c r="E315" s="110" t="s">
        <v>912</v>
      </c>
      <c r="F315" s="110" t="s">
        <v>1302</v>
      </c>
      <c r="G315" s="111" t="s">
        <v>159</v>
      </c>
      <c r="H315" s="110" t="s">
        <v>1731</v>
      </c>
      <c r="I315" s="110" t="s">
        <v>1689</v>
      </c>
      <c r="J315" s="110"/>
      <c r="K315" s="111" t="s">
        <v>3557</v>
      </c>
      <c r="L315" s="111" t="s">
        <v>1724</v>
      </c>
      <c r="M315" s="111" t="s">
        <v>912</v>
      </c>
      <c r="N315" s="111" t="s">
        <v>1306</v>
      </c>
      <c r="O315" s="111" t="s">
        <v>3559</v>
      </c>
      <c r="P315" s="113">
        <v>14.143829</v>
      </c>
      <c r="Q315" s="113">
        <v>100.980436</v>
      </c>
      <c r="R315" s="285" t="s">
        <v>3560</v>
      </c>
      <c r="S315" s="286" t="s">
        <v>3561</v>
      </c>
      <c r="T315" s="115" t="s">
        <v>3562</v>
      </c>
      <c r="U315" s="115" t="s">
        <v>3563</v>
      </c>
      <c r="V315" s="115"/>
      <c r="W315" s="115" t="s">
        <v>3564</v>
      </c>
      <c r="X315" s="115"/>
      <c r="Y315" s="115"/>
      <c r="Z315" s="181"/>
      <c r="AA315" s="181"/>
      <c r="AB315" s="115"/>
      <c r="AC315" s="115"/>
      <c r="AD315" s="312" t="s">
        <v>1717</v>
      </c>
      <c r="AE315" s="312" t="s">
        <v>1718</v>
      </c>
      <c r="AF315" s="117" t="s">
        <v>690</v>
      </c>
      <c r="AG315" s="132">
        <v>44979</v>
      </c>
      <c r="AH315" s="313" t="s">
        <v>691</v>
      </c>
      <c r="AI315" s="277" t="s">
        <v>692</v>
      </c>
      <c r="AJ315" s="145">
        <v>6</v>
      </c>
      <c r="AK315" s="146">
        <v>9</v>
      </c>
      <c r="AL315" s="146">
        <v>3</v>
      </c>
      <c r="AM315" s="146">
        <v>54</v>
      </c>
      <c r="AN315" s="147">
        <v>2</v>
      </c>
      <c r="AO315" s="147">
        <v>3</v>
      </c>
      <c r="AP315" s="116" t="s">
        <v>816</v>
      </c>
      <c r="AQ315" s="147" t="s">
        <v>863</v>
      </c>
      <c r="AR315" s="147">
        <v>3</v>
      </c>
      <c r="AS315" s="149"/>
      <c r="AT315" s="122">
        <v>44980</v>
      </c>
      <c r="AU315" s="142"/>
      <c r="AV315" s="149" t="s">
        <v>696</v>
      </c>
      <c r="AW315" s="150"/>
      <c r="AX315" s="149"/>
      <c r="AY315" s="149"/>
      <c r="AZ315" s="149"/>
      <c r="BA315" s="149"/>
      <c r="BB315" s="147" t="s">
        <v>697</v>
      </c>
      <c r="BC315" s="149"/>
      <c r="BD315" s="235" t="s">
        <v>698</v>
      </c>
      <c r="BE315" s="150"/>
      <c r="BF315" s="150"/>
      <c r="BG315" s="151" t="s">
        <v>699</v>
      </c>
      <c r="BH315" s="151" t="s">
        <v>1964</v>
      </c>
      <c r="BI315" s="151" t="s">
        <v>701</v>
      </c>
      <c r="BJ315" s="152"/>
      <c r="BK315" s="152"/>
      <c r="BL315" s="153"/>
      <c r="BM315" s="154"/>
      <c r="BN315" s="155" t="s">
        <v>3558</v>
      </c>
      <c r="BO315" s="226" t="s">
        <v>3558</v>
      </c>
      <c r="BP315" s="130"/>
      <c r="BQ315" s="116" t="s">
        <v>704</v>
      </c>
      <c r="BR315" s="116"/>
      <c r="BS315" s="132">
        <v>44979</v>
      </c>
      <c r="BT315" s="133">
        <v>100</v>
      </c>
      <c r="BU315" s="132">
        <v>44979</v>
      </c>
      <c r="BV315" s="132"/>
      <c r="BW315" s="132"/>
      <c r="BX315" s="134"/>
      <c r="BY315" s="134"/>
      <c r="BZ315" s="134"/>
      <c r="CA315" s="132"/>
      <c r="CB315" s="135"/>
      <c r="CC315" s="132"/>
      <c r="CD315" s="132"/>
      <c r="CE315" s="136"/>
      <c r="CF315" s="136"/>
      <c r="CG315" s="136"/>
      <c r="CH315" s="135"/>
      <c r="CI315" s="129" t="s">
        <v>701</v>
      </c>
      <c r="CJ315" s="117">
        <v>45013</v>
      </c>
      <c r="CK315" s="117">
        <v>45013</v>
      </c>
      <c r="CL315" s="132"/>
      <c r="CM315" s="117">
        <v>45013</v>
      </c>
      <c r="CN315" s="133">
        <v>100</v>
      </c>
      <c r="CO315" s="117">
        <v>45013</v>
      </c>
      <c r="CP315" s="117"/>
      <c r="CQ315" s="132">
        <v>45020</v>
      </c>
      <c r="CR315" s="132">
        <v>45020</v>
      </c>
      <c r="CS315" s="117"/>
      <c r="CT315" s="132">
        <v>45020</v>
      </c>
      <c r="CU315" s="133">
        <v>100</v>
      </c>
      <c r="CV315" s="132">
        <v>45020</v>
      </c>
      <c r="CW315" s="117"/>
      <c r="CX315" s="147"/>
      <c r="CY315" s="149"/>
      <c r="CZ315" s="117">
        <v>45013</v>
      </c>
      <c r="DA315" s="117">
        <v>45013</v>
      </c>
      <c r="DB315" s="117"/>
      <c r="DC315" s="117">
        <v>45014</v>
      </c>
      <c r="DD315" s="133">
        <v>100</v>
      </c>
      <c r="DE315" s="117">
        <v>45020</v>
      </c>
      <c r="DF315" s="138" t="s">
        <v>3565</v>
      </c>
      <c r="DG315" s="138">
        <v>45019</v>
      </c>
      <c r="DH315" s="139" t="s">
        <v>4413</v>
      </c>
      <c r="DI315" s="117">
        <v>45036</v>
      </c>
      <c r="DJ315" s="117">
        <v>45036</v>
      </c>
      <c r="DK315" s="117">
        <v>45036</v>
      </c>
      <c r="DL315" s="117">
        <v>45036</v>
      </c>
      <c r="DM315" s="117"/>
      <c r="DN315" s="117"/>
      <c r="DO315" s="117"/>
      <c r="DP315" s="117"/>
      <c r="DQ315" s="140"/>
      <c r="DR315" s="117"/>
      <c r="DS315" s="117"/>
      <c r="DT315" s="117"/>
      <c r="DU315" s="117"/>
      <c r="DV315" s="117"/>
      <c r="DW315" s="117"/>
      <c r="DX315" s="133"/>
      <c r="DY315" s="117"/>
      <c r="DZ315" s="117"/>
      <c r="EA315" s="117">
        <v>45036</v>
      </c>
      <c r="EB315" s="117">
        <v>45036</v>
      </c>
      <c r="EC315" s="117"/>
      <c r="ED315" s="117">
        <v>45036</v>
      </c>
      <c r="EE315" s="116">
        <v>100</v>
      </c>
      <c r="EF315" s="117">
        <v>45036</v>
      </c>
      <c r="EG315" s="117" t="s">
        <v>4587</v>
      </c>
      <c r="EH315" s="117">
        <v>45036</v>
      </c>
      <c r="EI315" s="117">
        <v>45036</v>
      </c>
      <c r="EJ315" s="117">
        <v>45036</v>
      </c>
      <c r="EK315" s="117">
        <v>45037</v>
      </c>
      <c r="EL315" s="116">
        <v>60</v>
      </c>
      <c r="EM315" s="117"/>
      <c r="EN315" s="122" t="s">
        <v>4588</v>
      </c>
      <c r="EO315" s="141"/>
      <c r="EP315" s="141"/>
      <c r="EQ315" s="141"/>
      <c r="ER315" s="141"/>
      <c r="ES315" s="141"/>
      <c r="ET315" s="141"/>
      <c r="EU315" s="141"/>
      <c r="EV315" s="117"/>
      <c r="EW315" s="117"/>
      <c r="EX315" s="117"/>
      <c r="EY315" s="117"/>
      <c r="EZ315" s="117"/>
      <c r="FA315" s="117"/>
      <c r="FB315" s="117"/>
      <c r="FC315" s="117"/>
      <c r="FD315" s="117"/>
      <c r="FE315" s="117"/>
      <c r="FF315" s="117"/>
      <c r="FG315" s="133"/>
      <c r="FH315" s="133"/>
      <c r="FI315" s="117"/>
      <c r="FJ315" s="142"/>
      <c r="FK315" s="142"/>
      <c r="FL315" s="143">
        <v>243347</v>
      </c>
      <c r="FM315" s="143">
        <v>243347</v>
      </c>
      <c r="FN315" s="139" t="s">
        <v>708</v>
      </c>
      <c r="FO315" s="142"/>
      <c r="FP315" s="142"/>
      <c r="FQ315" s="143">
        <v>243347</v>
      </c>
      <c r="FR315" s="143">
        <v>243347</v>
      </c>
      <c r="FS315" s="157" t="s">
        <v>729</v>
      </c>
    </row>
    <row r="316" spans="1:175" ht="20.100000000000001" customHeight="1" x14ac:dyDescent="0.5">
      <c r="A316" s="109">
        <v>315</v>
      </c>
      <c r="B316" s="109" t="s">
        <v>3361</v>
      </c>
      <c r="C316" s="109">
        <v>29</v>
      </c>
      <c r="D316" s="367" t="s">
        <v>3362</v>
      </c>
      <c r="E316" s="110" t="s">
        <v>912</v>
      </c>
      <c r="F316" s="110" t="s">
        <v>1302</v>
      </c>
      <c r="G316" s="111" t="s">
        <v>159</v>
      </c>
      <c r="H316" s="110" t="s">
        <v>3566</v>
      </c>
      <c r="I316" s="110" t="s">
        <v>3566</v>
      </c>
      <c r="J316" s="110"/>
      <c r="K316" s="111" t="s">
        <v>3567</v>
      </c>
      <c r="L316" s="111" t="s">
        <v>1710</v>
      </c>
      <c r="M316" s="111" t="s">
        <v>912</v>
      </c>
      <c r="N316" s="111" t="s">
        <v>1306</v>
      </c>
      <c r="O316" s="111" t="s">
        <v>3568</v>
      </c>
      <c r="P316" s="113">
        <v>14.150432</v>
      </c>
      <c r="Q316" s="113">
        <v>101.273285</v>
      </c>
      <c r="R316" s="114" t="s">
        <v>3569</v>
      </c>
      <c r="S316" s="114" t="s">
        <v>3570</v>
      </c>
      <c r="T316" s="115" t="s">
        <v>3571</v>
      </c>
      <c r="U316" s="115" t="s">
        <v>3572</v>
      </c>
      <c r="V316" s="115"/>
      <c r="W316" s="115" t="s">
        <v>3573</v>
      </c>
      <c r="X316" s="115"/>
      <c r="Y316" s="115"/>
      <c r="Z316" s="181"/>
      <c r="AA316" s="181"/>
      <c r="AB316" s="115"/>
      <c r="AC316" s="115"/>
      <c r="AD316" s="312" t="s">
        <v>1717</v>
      </c>
      <c r="AE316" s="312" t="s">
        <v>1718</v>
      </c>
      <c r="AF316" s="117" t="s">
        <v>690</v>
      </c>
      <c r="AG316" s="132">
        <v>44979</v>
      </c>
      <c r="AH316" s="313" t="s">
        <v>691</v>
      </c>
      <c r="AI316" s="277" t="s">
        <v>692</v>
      </c>
      <c r="AJ316" s="145">
        <v>8</v>
      </c>
      <c r="AK316" s="146">
        <v>18</v>
      </c>
      <c r="AL316" s="146">
        <v>3</v>
      </c>
      <c r="AM316" s="146">
        <v>144</v>
      </c>
      <c r="AN316" s="147">
        <v>1</v>
      </c>
      <c r="AO316" s="147">
        <v>2</v>
      </c>
      <c r="AP316" s="116" t="s">
        <v>3574</v>
      </c>
      <c r="AQ316" s="147"/>
      <c r="AR316" s="147">
        <v>3</v>
      </c>
      <c r="AS316" s="149"/>
      <c r="AT316" s="122">
        <v>44980</v>
      </c>
      <c r="AU316" s="148" t="s">
        <v>1316</v>
      </c>
      <c r="AV316" s="149" t="s">
        <v>696</v>
      </c>
      <c r="AW316" s="150" t="s">
        <v>753</v>
      </c>
      <c r="AX316" s="149"/>
      <c r="AY316" s="149"/>
      <c r="AZ316" s="149"/>
      <c r="BA316" s="149"/>
      <c r="BB316" s="149"/>
      <c r="BC316" s="149"/>
      <c r="BD316" s="235" t="s">
        <v>698</v>
      </c>
      <c r="BE316" s="150"/>
      <c r="BF316" s="150"/>
      <c r="BG316" s="151" t="s">
        <v>699</v>
      </c>
      <c r="BH316" s="151" t="s">
        <v>1964</v>
      </c>
      <c r="BI316" s="151" t="s">
        <v>701</v>
      </c>
      <c r="BJ316" s="152"/>
      <c r="BK316" s="152"/>
      <c r="BL316" s="153"/>
      <c r="BM316" s="154"/>
      <c r="BN316" s="155" t="s">
        <v>3568</v>
      </c>
      <c r="BO316" s="226" t="s">
        <v>3568</v>
      </c>
      <c r="BP316" s="130"/>
      <c r="BQ316" s="116" t="s">
        <v>704</v>
      </c>
      <c r="BR316" s="116"/>
      <c r="BS316" s="132">
        <v>44979</v>
      </c>
      <c r="BT316" s="133">
        <v>100</v>
      </c>
      <c r="BU316" s="132">
        <v>44979</v>
      </c>
      <c r="BV316" s="132"/>
      <c r="BW316" s="132"/>
      <c r="BX316" s="134"/>
      <c r="BY316" s="134"/>
      <c r="BZ316" s="134"/>
      <c r="CA316" s="132"/>
      <c r="CB316" s="135"/>
      <c r="CC316" s="132"/>
      <c r="CD316" s="132"/>
      <c r="CE316" s="136"/>
      <c r="CF316" s="136"/>
      <c r="CG316" s="136"/>
      <c r="CH316" s="135"/>
      <c r="CI316" s="129" t="s">
        <v>701</v>
      </c>
      <c r="CJ316" s="117">
        <v>44999</v>
      </c>
      <c r="CK316" s="117">
        <v>44999</v>
      </c>
      <c r="CL316" s="132"/>
      <c r="CM316" s="117">
        <v>44999</v>
      </c>
      <c r="CN316" s="133">
        <v>100</v>
      </c>
      <c r="CO316" s="117">
        <v>44999</v>
      </c>
      <c r="CP316" s="117"/>
      <c r="CQ316" s="137" t="s">
        <v>706</v>
      </c>
      <c r="CR316" s="132"/>
      <c r="CS316" s="117"/>
      <c r="CT316" s="132"/>
      <c r="CU316" s="133"/>
      <c r="CV316" s="137" t="s">
        <v>4382</v>
      </c>
      <c r="CW316" s="117"/>
      <c r="CX316" s="147"/>
      <c r="CY316" s="149"/>
      <c r="CZ316" s="117">
        <v>45020</v>
      </c>
      <c r="DA316" s="117">
        <v>45020</v>
      </c>
      <c r="DB316" s="117"/>
      <c r="DC316" s="117">
        <v>45020</v>
      </c>
      <c r="DD316" s="133">
        <v>100</v>
      </c>
      <c r="DE316" s="117">
        <v>45020</v>
      </c>
      <c r="DF316" s="138"/>
      <c r="DG316" s="138">
        <v>45019</v>
      </c>
      <c r="DH316" s="139" t="s">
        <v>4413</v>
      </c>
      <c r="DI316" s="117">
        <v>45034</v>
      </c>
      <c r="DJ316" s="117">
        <v>45034</v>
      </c>
      <c r="DK316" s="117">
        <v>45034</v>
      </c>
      <c r="DL316" s="117">
        <v>45034</v>
      </c>
      <c r="DM316" s="117"/>
      <c r="DN316" s="117"/>
      <c r="DO316" s="117"/>
      <c r="DP316" s="117"/>
      <c r="DQ316" s="140"/>
      <c r="DR316" s="117"/>
      <c r="DS316" s="117"/>
      <c r="DT316" s="117"/>
      <c r="DU316" s="117"/>
      <c r="DV316" s="117"/>
      <c r="DW316" s="117"/>
      <c r="DX316" s="133"/>
      <c r="DY316" s="117"/>
      <c r="DZ316" s="117"/>
      <c r="EA316" s="117">
        <v>45039</v>
      </c>
      <c r="EB316" s="117">
        <v>45039</v>
      </c>
      <c r="EC316" s="117"/>
      <c r="ED316" s="117">
        <v>45039</v>
      </c>
      <c r="EE316" s="116">
        <v>100</v>
      </c>
      <c r="EF316" s="117">
        <v>45039</v>
      </c>
      <c r="EG316" s="117" t="s">
        <v>4462</v>
      </c>
      <c r="EH316" s="117">
        <v>45049</v>
      </c>
      <c r="EI316" s="117">
        <v>45049</v>
      </c>
      <c r="EJ316" s="117">
        <v>45049</v>
      </c>
      <c r="EK316" s="117">
        <v>45050</v>
      </c>
      <c r="EL316" s="116">
        <v>60</v>
      </c>
      <c r="EM316" s="117"/>
      <c r="EN316" s="122" t="s">
        <v>4589</v>
      </c>
      <c r="EO316" s="141"/>
      <c r="EP316" s="141"/>
      <c r="EQ316" s="141"/>
      <c r="ER316" s="141"/>
      <c r="ES316" s="141"/>
      <c r="ET316" s="141"/>
      <c r="EU316" s="141"/>
      <c r="EV316" s="117"/>
      <c r="EW316" s="117"/>
      <c r="EX316" s="117"/>
      <c r="EY316" s="117"/>
      <c r="EZ316" s="117"/>
      <c r="FA316" s="117"/>
      <c r="FB316" s="117"/>
      <c r="FC316" s="117"/>
      <c r="FD316" s="117"/>
      <c r="FE316" s="117"/>
      <c r="FF316" s="117"/>
      <c r="FG316" s="133"/>
      <c r="FH316" s="133"/>
      <c r="FI316" s="117"/>
      <c r="FJ316" s="142"/>
      <c r="FK316" s="142"/>
      <c r="FL316" s="143">
        <v>243347</v>
      </c>
      <c r="FM316" s="143">
        <v>243347</v>
      </c>
      <c r="FN316" s="139" t="s">
        <v>708</v>
      </c>
      <c r="FO316" s="142"/>
      <c r="FP316" s="142"/>
      <c r="FQ316" s="143">
        <v>243347</v>
      </c>
      <c r="FR316" s="143">
        <v>243347</v>
      </c>
      <c r="FS316" s="157" t="s">
        <v>729</v>
      </c>
    </row>
    <row r="317" spans="1:175" ht="20.100000000000001" customHeight="1" x14ac:dyDescent="0.5">
      <c r="A317" s="109">
        <v>316</v>
      </c>
      <c r="B317" s="109" t="s">
        <v>3361</v>
      </c>
      <c r="C317" s="109">
        <v>30</v>
      </c>
      <c r="D317" s="367" t="s">
        <v>3372</v>
      </c>
      <c r="E317" s="110" t="s">
        <v>912</v>
      </c>
      <c r="F317" s="110" t="s">
        <v>1751</v>
      </c>
      <c r="G317" s="111" t="s">
        <v>164</v>
      </c>
      <c r="H317" s="110" t="s">
        <v>1929</v>
      </c>
      <c r="I317" s="110" t="s">
        <v>3575</v>
      </c>
      <c r="J317" s="110"/>
      <c r="K317" s="111" t="s">
        <v>3576</v>
      </c>
      <c r="L317" s="111" t="s">
        <v>1782</v>
      </c>
      <c r="M317" s="111" t="s">
        <v>912</v>
      </c>
      <c r="N317" s="111" t="s">
        <v>682</v>
      </c>
      <c r="O317" s="111" t="s">
        <v>3577</v>
      </c>
      <c r="P317" s="113">
        <v>14.132987</v>
      </c>
      <c r="Q317" s="113">
        <v>100.015773</v>
      </c>
      <c r="R317" s="114" t="s">
        <v>3578</v>
      </c>
      <c r="S317" s="114" t="s">
        <v>3579</v>
      </c>
      <c r="T317" s="115"/>
      <c r="U317" s="115" t="s">
        <v>3580</v>
      </c>
      <c r="V317" s="115"/>
      <c r="W317" s="373" t="s">
        <v>3581</v>
      </c>
      <c r="X317" s="373"/>
      <c r="Y317" s="115"/>
      <c r="Z317" s="181"/>
      <c r="AA317" s="181"/>
      <c r="AB317" s="373"/>
      <c r="AC317" s="373"/>
      <c r="AD317" s="166" t="s">
        <v>1762</v>
      </c>
      <c r="AE317" s="166" t="s">
        <v>1763</v>
      </c>
      <c r="AF317" s="117" t="s">
        <v>690</v>
      </c>
      <c r="AG317" s="132">
        <v>44963</v>
      </c>
      <c r="AH317" s="168" t="s">
        <v>691</v>
      </c>
      <c r="AI317" s="118" t="s">
        <v>692</v>
      </c>
      <c r="AJ317" s="145">
        <v>6</v>
      </c>
      <c r="AK317" s="146">
        <v>9</v>
      </c>
      <c r="AL317" s="146">
        <v>3.6</v>
      </c>
      <c r="AM317" s="146">
        <f>AJ317*AK317</f>
        <v>54</v>
      </c>
      <c r="AN317" s="147">
        <v>1</v>
      </c>
      <c r="AO317" s="147">
        <v>2</v>
      </c>
      <c r="AP317" s="240" t="s">
        <v>3582</v>
      </c>
      <c r="AQ317" s="147" t="s">
        <v>848</v>
      </c>
      <c r="AR317" s="147">
        <v>3</v>
      </c>
      <c r="AS317" s="147"/>
      <c r="AT317" s="138">
        <v>44964</v>
      </c>
      <c r="AU317" s="294" t="s">
        <v>1815</v>
      </c>
      <c r="AV317" s="295" t="s">
        <v>725</v>
      </c>
      <c r="AW317" s="296" t="s">
        <v>1584</v>
      </c>
      <c r="AX317" s="297"/>
      <c r="AY317" s="297"/>
      <c r="AZ317" s="297"/>
      <c r="BA317" s="297" t="s">
        <v>697</v>
      </c>
      <c r="BB317" s="297" t="s">
        <v>697</v>
      </c>
      <c r="BC317" s="297"/>
      <c r="BD317" s="235" t="s">
        <v>698</v>
      </c>
      <c r="BE317" s="296"/>
      <c r="BF317" s="296"/>
      <c r="BG317" s="237" t="s">
        <v>699</v>
      </c>
      <c r="BH317" s="237" t="s">
        <v>1964</v>
      </c>
      <c r="BI317" s="237" t="s">
        <v>701</v>
      </c>
      <c r="BJ317" s="298"/>
      <c r="BK317" s="298"/>
      <c r="BL317" s="153"/>
      <c r="BM317" s="154"/>
      <c r="BN317" s="111" t="s">
        <v>3577</v>
      </c>
      <c r="BO317" s="319" t="s">
        <v>3577</v>
      </c>
      <c r="BP317" s="317"/>
      <c r="BQ317" s="116" t="s">
        <v>704</v>
      </c>
      <c r="BR317" s="116"/>
      <c r="BS317" s="132">
        <v>44963</v>
      </c>
      <c r="BT317" s="133">
        <v>100</v>
      </c>
      <c r="BU317" s="132">
        <v>44963</v>
      </c>
      <c r="BV317" s="132"/>
      <c r="BW317" s="132"/>
      <c r="BX317" s="134"/>
      <c r="BY317" s="134"/>
      <c r="BZ317" s="134"/>
      <c r="CA317" s="132"/>
      <c r="CB317" s="135"/>
      <c r="CC317" s="132"/>
      <c r="CD317" s="132"/>
      <c r="CE317" s="136"/>
      <c r="CF317" s="136"/>
      <c r="CG317" s="136"/>
      <c r="CH317" s="135"/>
      <c r="CI317" s="129" t="s">
        <v>701</v>
      </c>
      <c r="CJ317" s="132">
        <v>44986</v>
      </c>
      <c r="CK317" s="132">
        <v>44986</v>
      </c>
      <c r="CL317" s="132"/>
      <c r="CM317" s="132">
        <v>44986</v>
      </c>
      <c r="CN317" s="133">
        <v>100</v>
      </c>
      <c r="CO317" s="132">
        <v>44986</v>
      </c>
      <c r="CP317" s="132"/>
      <c r="CQ317" s="132">
        <v>45042</v>
      </c>
      <c r="CR317" s="132">
        <v>45042</v>
      </c>
      <c r="CS317" s="117"/>
      <c r="CT317" s="132">
        <v>45042</v>
      </c>
      <c r="CU317" s="133">
        <v>100</v>
      </c>
      <c r="CV317" s="132">
        <v>45042</v>
      </c>
      <c r="CW317" s="117"/>
      <c r="CX317" s="297"/>
      <c r="CY317" s="297"/>
      <c r="CZ317" s="117">
        <v>45025</v>
      </c>
      <c r="DA317" s="117">
        <v>45025</v>
      </c>
      <c r="DB317" s="117"/>
      <c r="DC317" s="117">
        <v>45026</v>
      </c>
      <c r="DD317" s="133">
        <v>100</v>
      </c>
      <c r="DE317" s="117">
        <v>45026</v>
      </c>
      <c r="DF317" s="138"/>
      <c r="DG317" s="138">
        <v>45007</v>
      </c>
      <c r="DH317" s="139" t="s">
        <v>4446</v>
      </c>
      <c r="DI317" s="117">
        <v>45020</v>
      </c>
      <c r="DJ317" s="117">
        <v>45020</v>
      </c>
      <c r="DK317" s="117">
        <v>45020</v>
      </c>
      <c r="DL317" s="117">
        <v>45020</v>
      </c>
      <c r="DM317" s="117"/>
      <c r="DN317" s="117"/>
      <c r="DO317" s="117"/>
      <c r="DP317" s="117"/>
      <c r="DQ317" s="140"/>
      <c r="DR317" s="117"/>
      <c r="DS317" s="117"/>
      <c r="DT317" s="117"/>
      <c r="DU317" s="117"/>
      <c r="DV317" s="117"/>
      <c r="DW317" s="117"/>
      <c r="DX317" s="133"/>
      <c r="DY317" s="117"/>
      <c r="DZ317" s="117"/>
      <c r="EA317" s="117">
        <v>45041</v>
      </c>
      <c r="EB317" s="117">
        <v>45041</v>
      </c>
      <c r="EC317" s="117"/>
      <c r="ED317" s="117">
        <v>45041</v>
      </c>
      <c r="EE317" s="116">
        <v>100</v>
      </c>
      <c r="EF317" s="117">
        <v>45041</v>
      </c>
      <c r="EG317" s="117" t="s">
        <v>1044</v>
      </c>
      <c r="EH317" s="117">
        <v>45041</v>
      </c>
      <c r="EI317" s="117">
        <v>45041</v>
      </c>
      <c r="EJ317" s="117"/>
      <c r="EK317" s="117">
        <v>45041</v>
      </c>
      <c r="EL317" s="116">
        <v>100</v>
      </c>
      <c r="EM317" s="117">
        <v>45041</v>
      </c>
      <c r="EN317" s="122" t="s">
        <v>1044</v>
      </c>
      <c r="EO317" s="141"/>
      <c r="EP317" s="141"/>
      <c r="EQ317" s="141"/>
      <c r="ER317" s="141"/>
      <c r="ES317" s="141"/>
      <c r="ET317" s="141"/>
      <c r="EU317" s="141"/>
      <c r="EV317" s="117"/>
      <c r="EW317" s="117"/>
      <c r="EX317" s="117"/>
      <c r="EY317" s="117"/>
      <c r="EZ317" s="117"/>
      <c r="FA317" s="117"/>
      <c r="FB317" s="117"/>
      <c r="FC317" s="117"/>
      <c r="FD317" s="117"/>
      <c r="FE317" s="117"/>
      <c r="FF317" s="117"/>
      <c r="FG317" s="133"/>
      <c r="FH317" s="133"/>
      <c r="FI317" s="117"/>
      <c r="FJ317" s="142"/>
      <c r="FK317" s="142"/>
      <c r="FL317" s="143">
        <v>243341</v>
      </c>
      <c r="FM317" s="143">
        <v>243341</v>
      </c>
      <c r="FN317" s="139" t="s">
        <v>708</v>
      </c>
      <c r="FO317" s="142"/>
      <c r="FP317" s="142"/>
      <c r="FQ317" s="143">
        <v>243341</v>
      </c>
      <c r="FR317" s="143">
        <v>243341</v>
      </c>
      <c r="FS317" s="139" t="s">
        <v>708</v>
      </c>
    </row>
    <row r="318" spans="1:175" ht="20.100000000000001" customHeight="1" x14ac:dyDescent="0.5">
      <c r="A318" s="109">
        <v>317</v>
      </c>
      <c r="B318" s="109" t="s">
        <v>3361</v>
      </c>
      <c r="C318" s="109">
        <v>31</v>
      </c>
      <c r="D318" s="367" t="s">
        <v>3372</v>
      </c>
      <c r="E318" s="110" t="s">
        <v>912</v>
      </c>
      <c r="F318" s="110" t="s">
        <v>1751</v>
      </c>
      <c r="G318" s="111" t="s">
        <v>164</v>
      </c>
      <c r="H318" s="110" t="s">
        <v>1837</v>
      </c>
      <c r="I318" s="110" t="s">
        <v>3583</v>
      </c>
      <c r="J318" s="110"/>
      <c r="K318" s="111" t="s">
        <v>3584</v>
      </c>
      <c r="L318" s="111" t="s">
        <v>1782</v>
      </c>
      <c r="M318" s="111" t="s">
        <v>912</v>
      </c>
      <c r="N318" s="111" t="s">
        <v>682</v>
      </c>
      <c r="O318" s="111" t="s">
        <v>3585</v>
      </c>
      <c r="P318" s="113">
        <v>13.8915259</v>
      </c>
      <c r="Q318" s="113">
        <v>100.08950539999999</v>
      </c>
      <c r="R318" s="114" t="s">
        <v>3586</v>
      </c>
      <c r="S318" s="114" t="s">
        <v>3587</v>
      </c>
      <c r="T318" s="115"/>
      <c r="U318" s="115" t="s">
        <v>3588</v>
      </c>
      <c r="V318" s="115"/>
      <c r="W318" s="115" t="s">
        <v>3589</v>
      </c>
      <c r="X318" s="115"/>
      <c r="Y318" s="115"/>
      <c r="Z318" s="181"/>
      <c r="AA318" s="181"/>
      <c r="AB318" s="115"/>
      <c r="AC318" s="115"/>
      <c r="AD318" s="166" t="s">
        <v>1775</v>
      </c>
      <c r="AE318" s="166" t="s">
        <v>1776</v>
      </c>
      <c r="AF318" s="117" t="s">
        <v>690</v>
      </c>
      <c r="AG318" s="132">
        <v>44960</v>
      </c>
      <c r="AH318" s="168" t="s">
        <v>691</v>
      </c>
      <c r="AI318" s="118" t="s">
        <v>692</v>
      </c>
      <c r="AJ318" s="145">
        <v>6</v>
      </c>
      <c r="AK318" s="146">
        <v>9</v>
      </c>
      <c r="AL318" s="146">
        <v>3.6</v>
      </c>
      <c r="AM318" s="146">
        <f>AJ318*AK318</f>
        <v>54</v>
      </c>
      <c r="AN318" s="147">
        <v>1</v>
      </c>
      <c r="AO318" s="147">
        <v>1</v>
      </c>
      <c r="AP318" s="240" t="s">
        <v>816</v>
      </c>
      <c r="AQ318" s="147" t="s">
        <v>752</v>
      </c>
      <c r="AR318" s="147">
        <v>1</v>
      </c>
      <c r="AS318" s="147"/>
      <c r="AT318" s="138">
        <v>44964</v>
      </c>
      <c r="AU318" s="294" t="s">
        <v>1815</v>
      </c>
      <c r="AV318" s="295" t="s">
        <v>696</v>
      </c>
      <c r="AW318" s="296"/>
      <c r="AX318" s="297"/>
      <c r="AY318" s="297"/>
      <c r="AZ318" s="297"/>
      <c r="BA318" s="297" t="s">
        <v>697</v>
      </c>
      <c r="BB318" s="297"/>
      <c r="BC318" s="297"/>
      <c r="BD318" s="296" t="s">
        <v>698</v>
      </c>
      <c r="BE318" s="296"/>
      <c r="BF318" s="296"/>
      <c r="BG318" s="237" t="s">
        <v>699</v>
      </c>
      <c r="BH318" s="262" t="s">
        <v>1964</v>
      </c>
      <c r="BI318" s="237" t="s">
        <v>701</v>
      </c>
      <c r="BJ318" s="298"/>
      <c r="BK318" s="298"/>
      <c r="BL318" s="153"/>
      <c r="BM318" s="154"/>
      <c r="BN318" s="111" t="s">
        <v>3585</v>
      </c>
      <c r="BO318" s="319" t="s">
        <v>3585</v>
      </c>
      <c r="BP318" s="317"/>
      <c r="BQ318" s="116" t="s">
        <v>704</v>
      </c>
      <c r="BR318" s="116"/>
      <c r="BS318" s="132">
        <v>44960</v>
      </c>
      <c r="BT318" s="133">
        <v>100</v>
      </c>
      <c r="BU318" s="132">
        <v>44960</v>
      </c>
      <c r="BV318" s="132"/>
      <c r="BW318" s="132"/>
      <c r="BX318" s="134"/>
      <c r="BY318" s="134"/>
      <c r="BZ318" s="134"/>
      <c r="CA318" s="132"/>
      <c r="CB318" s="135"/>
      <c r="CC318" s="132"/>
      <c r="CD318" s="132"/>
      <c r="CE318" s="136"/>
      <c r="CF318" s="136"/>
      <c r="CG318" s="136"/>
      <c r="CH318" s="135"/>
      <c r="CI318" s="129" t="s">
        <v>701</v>
      </c>
      <c r="CJ318" s="117">
        <v>45016</v>
      </c>
      <c r="CK318" s="117">
        <v>45016</v>
      </c>
      <c r="CL318" s="117"/>
      <c r="CM318" s="117">
        <v>45016</v>
      </c>
      <c r="CN318" s="133">
        <v>100</v>
      </c>
      <c r="CO318" s="117">
        <v>45016</v>
      </c>
      <c r="CP318" s="117"/>
      <c r="CQ318" s="132">
        <v>45020</v>
      </c>
      <c r="CR318" s="132">
        <v>45020</v>
      </c>
      <c r="CS318" s="117"/>
      <c r="CT318" s="132">
        <v>45020</v>
      </c>
      <c r="CU318" s="133">
        <v>100</v>
      </c>
      <c r="CV318" s="132">
        <v>45020</v>
      </c>
      <c r="CW318" s="117"/>
      <c r="CX318" s="297"/>
      <c r="CY318" s="297"/>
      <c r="CZ318" s="117">
        <v>45016</v>
      </c>
      <c r="DA318" s="117">
        <v>45016</v>
      </c>
      <c r="DB318" s="117"/>
      <c r="DC318" s="117">
        <v>45016</v>
      </c>
      <c r="DD318" s="133">
        <v>100</v>
      </c>
      <c r="DE318" s="117">
        <v>45016</v>
      </c>
      <c r="DF318" s="138"/>
      <c r="DG318" s="138">
        <v>45007</v>
      </c>
      <c r="DH318" s="139" t="s">
        <v>4446</v>
      </c>
      <c r="DI318" s="117">
        <v>45021</v>
      </c>
      <c r="DJ318" s="117">
        <v>45021</v>
      </c>
      <c r="DK318" s="117">
        <v>45021</v>
      </c>
      <c r="DL318" s="117">
        <v>45021</v>
      </c>
      <c r="DM318" s="117">
        <v>45037</v>
      </c>
      <c r="DN318" s="117">
        <v>45037</v>
      </c>
      <c r="DO318" s="117"/>
      <c r="DP318" s="117">
        <v>45037</v>
      </c>
      <c r="DQ318" s="133">
        <v>100</v>
      </c>
      <c r="DR318" s="117">
        <v>45037</v>
      </c>
      <c r="DS318" s="117"/>
      <c r="DT318" s="117">
        <v>45037</v>
      </c>
      <c r="DU318" s="117">
        <v>45037</v>
      </c>
      <c r="DV318" s="117"/>
      <c r="DW318" s="117">
        <v>45037</v>
      </c>
      <c r="DX318" s="133">
        <v>100</v>
      </c>
      <c r="DY318" s="117">
        <v>45037</v>
      </c>
      <c r="DZ318" s="117"/>
      <c r="EA318" s="117">
        <v>45036</v>
      </c>
      <c r="EB318" s="117">
        <v>45036</v>
      </c>
      <c r="EC318" s="117"/>
      <c r="ED318" s="117">
        <v>45036</v>
      </c>
      <c r="EE318" s="116">
        <v>100</v>
      </c>
      <c r="EF318" s="117">
        <v>45036</v>
      </c>
      <c r="EG318" s="117" t="s">
        <v>1044</v>
      </c>
      <c r="EH318" s="117">
        <v>45036</v>
      </c>
      <c r="EI318" s="117">
        <v>45036</v>
      </c>
      <c r="EJ318" s="117"/>
      <c r="EK318" s="117">
        <v>45036</v>
      </c>
      <c r="EL318" s="116">
        <v>100</v>
      </c>
      <c r="EM318" s="117">
        <v>45036</v>
      </c>
      <c r="EN318" s="122" t="s">
        <v>1044</v>
      </c>
      <c r="EO318" s="141"/>
      <c r="EP318" s="141"/>
      <c r="EQ318" s="141"/>
      <c r="ER318" s="141"/>
      <c r="ES318" s="141"/>
      <c r="ET318" s="141"/>
      <c r="EU318" s="141"/>
      <c r="EV318" s="117"/>
      <c r="EW318" s="117"/>
      <c r="EX318" s="117"/>
      <c r="EY318" s="117"/>
      <c r="EZ318" s="117"/>
      <c r="FA318" s="117"/>
      <c r="FB318" s="117"/>
      <c r="FC318" s="117"/>
      <c r="FD318" s="117"/>
      <c r="FE318" s="117"/>
      <c r="FF318" s="117"/>
      <c r="FG318" s="133"/>
      <c r="FH318" s="133"/>
      <c r="FI318" s="117"/>
      <c r="FJ318" s="142"/>
      <c r="FK318" s="142"/>
      <c r="FL318" s="143"/>
      <c r="FM318" s="143"/>
      <c r="FN318" s="139"/>
      <c r="FO318" s="142"/>
      <c r="FP318" s="142"/>
      <c r="FQ318" s="143"/>
      <c r="FR318" s="143"/>
      <c r="FS318" s="139"/>
    </row>
    <row r="319" spans="1:175" ht="20.100000000000001" customHeight="1" x14ac:dyDescent="0.5">
      <c r="A319" s="109">
        <v>318</v>
      </c>
      <c r="B319" s="109" t="s">
        <v>3361</v>
      </c>
      <c r="C319" s="109">
        <v>32</v>
      </c>
      <c r="D319" s="367" t="s">
        <v>3372</v>
      </c>
      <c r="E319" s="110" t="s">
        <v>912</v>
      </c>
      <c r="F319" s="110" t="s">
        <v>1751</v>
      </c>
      <c r="G319" s="111" t="s">
        <v>164</v>
      </c>
      <c r="H319" s="110" t="s">
        <v>3590</v>
      </c>
      <c r="I319" s="110" t="s">
        <v>3591</v>
      </c>
      <c r="J319" s="110"/>
      <c r="K319" s="111" t="s">
        <v>3592</v>
      </c>
      <c r="L319" s="111" t="s">
        <v>1755</v>
      </c>
      <c r="M319" s="111" t="s">
        <v>912</v>
      </c>
      <c r="N319" s="111" t="s">
        <v>682</v>
      </c>
      <c r="O319" s="111" t="s">
        <v>3593</v>
      </c>
      <c r="P319" s="113">
        <v>14.107844999999999</v>
      </c>
      <c r="Q319" s="113">
        <v>100.129293</v>
      </c>
      <c r="R319" s="285" t="s">
        <v>3594</v>
      </c>
      <c r="S319" s="281" t="s">
        <v>3595</v>
      </c>
      <c r="T319" s="115" t="s">
        <v>3596</v>
      </c>
      <c r="U319" s="115" t="s">
        <v>3597</v>
      </c>
      <c r="V319" s="115"/>
      <c r="W319" s="115" t="s">
        <v>3598</v>
      </c>
      <c r="X319" s="115"/>
      <c r="Y319" s="115"/>
      <c r="Z319" s="181"/>
      <c r="AA319" s="181"/>
      <c r="AB319" s="115"/>
      <c r="AC319" s="115"/>
      <c r="AD319" s="166" t="s">
        <v>1775</v>
      </c>
      <c r="AE319" s="166" t="s">
        <v>1776</v>
      </c>
      <c r="AF319" s="117" t="s">
        <v>690</v>
      </c>
      <c r="AG319" s="132">
        <v>44960</v>
      </c>
      <c r="AH319" s="168" t="s">
        <v>691</v>
      </c>
      <c r="AI319" s="118" t="s">
        <v>692</v>
      </c>
      <c r="AJ319" s="145">
        <v>10</v>
      </c>
      <c r="AK319" s="146">
        <v>12</v>
      </c>
      <c r="AL319" s="146">
        <v>3.4</v>
      </c>
      <c r="AM319" s="146">
        <f>AJ319*AK319</f>
        <v>120</v>
      </c>
      <c r="AN319" s="147">
        <v>1</v>
      </c>
      <c r="AO319" s="147">
        <v>1</v>
      </c>
      <c r="AP319" s="240" t="s">
        <v>3599</v>
      </c>
      <c r="AQ319" s="147" t="s">
        <v>848</v>
      </c>
      <c r="AR319" s="147">
        <v>3</v>
      </c>
      <c r="AS319" s="147"/>
      <c r="AT319" s="138">
        <v>44964</v>
      </c>
      <c r="AU319" s="294" t="s">
        <v>1815</v>
      </c>
      <c r="AV319" s="295" t="s">
        <v>696</v>
      </c>
      <c r="AW319" s="296" t="s">
        <v>1899</v>
      </c>
      <c r="AX319" s="297"/>
      <c r="AY319" s="297"/>
      <c r="AZ319" s="297" t="s">
        <v>1816</v>
      </c>
      <c r="BA319" s="297"/>
      <c r="BB319" s="297" t="s">
        <v>697</v>
      </c>
      <c r="BC319" s="297"/>
      <c r="BD319" s="296"/>
      <c r="BE319" s="296" t="s">
        <v>598</v>
      </c>
      <c r="BF319" s="158">
        <v>1</v>
      </c>
      <c r="BG319" s="237" t="s">
        <v>699</v>
      </c>
      <c r="BH319" s="237" t="s">
        <v>1964</v>
      </c>
      <c r="BI319" s="237" t="s">
        <v>701</v>
      </c>
      <c r="BJ319" s="298"/>
      <c r="BK319" s="298"/>
      <c r="BL319" s="153"/>
      <c r="BM319" s="154"/>
      <c r="BN319" s="111" t="s">
        <v>3593</v>
      </c>
      <c r="BO319" s="319" t="s">
        <v>3593</v>
      </c>
      <c r="BP319" s="317"/>
      <c r="BQ319" s="116" t="s">
        <v>704</v>
      </c>
      <c r="BR319" s="116"/>
      <c r="BS319" s="132">
        <v>44960</v>
      </c>
      <c r="BT319" s="133">
        <v>100</v>
      </c>
      <c r="BU319" s="132">
        <v>44960</v>
      </c>
      <c r="BV319" s="132"/>
      <c r="BW319" s="132"/>
      <c r="BX319" s="134"/>
      <c r="BY319" s="134"/>
      <c r="BZ319" s="134"/>
      <c r="CA319" s="132"/>
      <c r="CB319" s="135"/>
      <c r="CC319" s="132"/>
      <c r="CD319" s="132"/>
      <c r="CE319" s="136"/>
      <c r="CF319" s="136"/>
      <c r="CG319" s="136"/>
      <c r="CH319" s="135"/>
      <c r="CI319" s="129" t="s">
        <v>701</v>
      </c>
      <c r="CJ319" s="117">
        <v>45027</v>
      </c>
      <c r="CK319" s="117">
        <v>45027</v>
      </c>
      <c r="CL319" s="132"/>
      <c r="CM319" s="117">
        <v>45027</v>
      </c>
      <c r="CN319" s="133">
        <v>100</v>
      </c>
      <c r="CO319" s="117">
        <v>45027</v>
      </c>
      <c r="CP319" s="117"/>
      <c r="CQ319" s="132">
        <v>45042</v>
      </c>
      <c r="CR319" s="132">
        <v>45042</v>
      </c>
      <c r="CS319" s="117"/>
      <c r="CT319" s="132">
        <v>45042</v>
      </c>
      <c r="CU319" s="133">
        <v>100</v>
      </c>
      <c r="CV319" s="132">
        <v>45042</v>
      </c>
      <c r="CW319" s="117"/>
      <c r="CX319" s="297"/>
      <c r="CY319" s="297"/>
      <c r="CZ319" s="117">
        <v>45010</v>
      </c>
      <c r="DA319" s="117">
        <v>45027</v>
      </c>
      <c r="DB319" s="117"/>
      <c r="DC319" s="117">
        <v>45027</v>
      </c>
      <c r="DD319" s="133">
        <v>100</v>
      </c>
      <c r="DE319" s="117">
        <v>45027</v>
      </c>
      <c r="DF319" s="138"/>
      <c r="DG319" s="138">
        <v>45019</v>
      </c>
      <c r="DH319" s="139" t="s">
        <v>4413</v>
      </c>
      <c r="DI319" s="117">
        <v>45040</v>
      </c>
      <c r="DJ319" s="117">
        <v>45040</v>
      </c>
      <c r="DK319" s="117">
        <v>45040</v>
      </c>
      <c r="DL319" s="117">
        <v>45040</v>
      </c>
      <c r="DM319" s="117"/>
      <c r="DN319" s="117"/>
      <c r="DO319" s="117"/>
      <c r="DP319" s="117"/>
      <c r="DQ319" s="140"/>
      <c r="DR319" s="117"/>
      <c r="DS319" s="117"/>
      <c r="DT319" s="117">
        <v>45052</v>
      </c>
      <c r="DU319" s="117">
        <v>45052</v>
      </c>
      <c r="DV319" s="117"/>
      <c r="DW319" s="117">
        <v>45052</v>
      </c>
      <c r="DX319" s="133">
        <v>100</v>
      </c>
      <c r="DY319" s="117">
        <v>45052</v>
      </c>
      <c r="DZ319" s="117"/>
      <c r="EA319" s="117">
        <v>45037</v>
      </c>
      <c r="EB319" s="117">
        <v>45037</v>
      </c>
      <c r="EC319" s="117"/>
      <c r="ED319" s="117">
        <v>45037</v>
      </c>
      <c r="EE319" s="116">
        <v>100</v>
      </c>
      <c r="EF319" s="117">
        <v>45037</v>
      </c>
      <c r="EG319" s="117" t="s">
        <v>4590</v>
      </c>
      <c r="EH319" s="117">
        <v>45037</v>
      </c>
      <c r="EI319" s="117">
        <v>45037</v>
      </c>
      <c r="EJ319" s="117">
        <v>45037</v>
      </c>
      <c r="EK319" s="117">
        <v>45038</v>
      </c>
      <c r="EL319" s="116">
        <v>60</v>
      </c>
      <c r="EM319" s="117"/>
      <c r="EN319" s="122" t="s">
        <v>4590</v>
      </c>
      <c r="EO319" s="141"/>
      <c r="EP319" s="141"/>
      <c r="EQ319" s="141"/>
      <c r="ER319" s="141"/>
      <c r="ES319" s="141"/>
      <c r="ET319" s="141"/>
      <c r="EU319" s="141"/>
      <c r="EV319" s="117"/>
      <c r="EW319" s="117"/>
      <c r="EX319" s="117"/>
      <c r="EY319" s="117"/>
      <c r="EZ319" s="117"/>
      <c r="FA319" s="117"/>
      <c r="FB319" s="117"/>
      <c r="FC319" s="117"/>
      <c r="FD319" s="117"/>
      <c r="FE319" s="117"/>
      <c r="FF319" s="117"/>
      <c r="FG319" s="133"/>
      <c r="FH319" s="133"/>
      <c r="FI319" s="117"/>
      <c r="FJ319" s="142"/>
      <c r="FK319" s="142"/>
      <c r="FL319" s="143"/>
      <c r="FM319" s="143"/>
      <c r="FN319" s="139"/>
      <c r="FO319" s="142"/>
      <c r="FP319" s="142"/>
      <c r="FQ319" s="143"/>
      <c r="FR319" s="143"/>
      <c r="FS319" s="139"/>
    </row>
    <row r="320" spans="1:175" ht="20.100000000000001" customHeight="1" x14ac:dyDescent="0.5">
      <c r="A320" s="109">
        <v>319</v>
      </c>
      <c r="B320" s="109" t="s">
        <v>3361</v>
      </c>
      <c r="C320" s="109">
        <v>33</v>
      </c>
      <c r="D320" s="367" t="s">
        <v>3372</v>
      </c>
      <c r="E320" s="110" t="s">
        <v>912</v>
      </c>
      <c r="F320" s="110" t="s">
        <v>1751</v>
      </c>
      <c r="G320" s="111" t="s">
        <v>164</v>
      </c>
      <c r="H320" s="110" t="s">
        <v>1817</v>
      </c>
      <c r="I320" s="110" t="s">
        <v>1817</v>
      </c>
      <c r="J320" s="110"/>
      <c r="K320" s="111" t="s">
        <v>3600</v>
      </c>
      <c r="L320" s="111" t="s">
        <v>1755</v>
      </c>
      <c r="M320" s="111" t="s">
        <v>912</v>
      </c>
      <c r="N320" s="111" t="s">
        <v>682</v>
      </c>
      <c r="O320" s="111" t="s">
        <v>3601</v>
      </c>
      <c r="P320" s="113">
        <v>13.708997999999999</v>
      </c>
      <c r="Q320" s="113">
        <v>100.21779600000001</v>
      </c>
      <c r="R320" s="114" t="s">
        <v>3602</v>
      </c>
      <c r="S320" s="114" t="s">
        <v>3603</v>
      </c>
      <c r="T320" s="115" t="s">
        <v>3604</v>
      </c>
      <c r="U320" s="115" t="s">
        <v>3605</v>
      </c>
      <c r="V320" s="115"/>
      <c r="W320" s="115" t="s">
        <v>3606</v>
      </c>
      <c r="X320" s="115"/>
      <c r="Y320" s="115"/>
      <c r="Z320" s="181"/>
      <c r="AA320" s="181"/>
      <c r="AB320" s="115"/>
      <c r="AC320" s="115"/>
      <c r="AD320" s="166" t="s">
        <v>1762</v>
      </c>
      <c r="AE320" s="166" t="s">
        <v>1763</v>
      </c>
      <c r="AF320" s="117" t="s">
        <v>690</v>
      </c>
      <c r="AG320" s="132">
        <v>44960</v>
      </c>
      <c r="AH320" s="168" t="s">
        <v>691</v>
      </c>
      <c r="AI320" s="118" t="s">
        <v>692</v>
      </c>
      <c r="AJ320" s="145">
        <v>6</v>
      </c>
      <c r="AK320" s="146">
        <v>9</v>
      </c>
      <c r="AL320" s="146">
        <v>3.6</v>
      </c>
      <c r="AM320" s="146">
        <f>AJ320*AK320</f>
        <v>54</v>
      </c>
      <c r="AN320" s="147">
        <v>1</v>
      </c>
      <c r="AO320" s="147">
        <v>2</v>
      </c>
      <c r="AP320" s="240" t="s">
        <v>816</v>
      </c>
      <c r="AQ320" s="147" t="s">
        <v>752</v>
      </c>
      <c r="AR320" s="147">
        <v>3</v>
      </c>
      <c r="AS320" s="147"/>
      <c r="AT320" s="138">
        <v>44964</v>
      </c>
      <c r="AU320" s="294" t="s">
        <v>1815</v>
      </c>
      <c r="AV320" s="295" t="s">
        <v>696</v>
      </c>
      <c r="AW320" s="296"/>
      <c r="AX320" s="297"/>
      <c r="AY320" s="297"/>
      <c r="AZ320" s="297"/>
      <c r="BA320" s="297" t="s">
        <v>697</v>
      </c>
      <c r="BB320" s="297"/>
      <c r="BC320" s="297"/>
      <c r="BD320" s="235" t="s">
        <v>698</v>
      </c>
      <c r="BE320" s="296"/>
      <c r="BF320" s="296"/>
      <c r="BG320" s="237" t="s">
        <v>699</v>
      </c>
      <c r="BH320" s="237" t="s">
        <v>1964</v>
      </c>
      <c r="BI320" s="237" t="s">
        <v>701</v>
      </c>
      <c r="BJ320" s="298"/>
      <c r="BK320" s="298"/>
      <c r="BL320" s="153"/>
      <c r="BM320" s="154"/>
      <c r="BN320" s="111" t="s">
        <v>3601</v>
      </c>
      <c r="BO320" s="319" t="s">
        <v>3601</v>
      </c>
      <c r="BP320" s="317"/>
      <c r="BQ320" s="116" t="s">
        <v>704</v>
      </c>
      <c r="BR320" s="116"/>
      <c r="BS320" s="132">
        <v>44960</v>
      </c>
      <c r="BT320" s="133">
        <v>100</v>
      </c>
      <c r="BU320" s="132">
        <v>44960</v>
      </c>
      <c r="BV320" s="132"/>
      <c r="BW320" s="132"/>
      <c r="BX320" s="134"/>
      <c r="BY320" s="134"/>
      <c r="BZ320" s="134"/>
      <c r="CA320" s="132"/>
      <c r="CB320" s="135"/>
      <c r="CC320" s="132"/>
      <c r="CD320" s="132"/>
      <c r="CE320" s="136"/>
      <c r="CF320" s="136"/>
      <c r="CG320" s="136"/>
      <c r="CH320" s="135"/>
      <c r="CI320" s="129" t="s">
        <v>701</v>
      </c>
      <c r="CJ320" s="117">
        <v>45007</v>
      </c>
      <c r="CK320" s="117">
        <v>45007</v>
      </c>
      <c r="CL320" s="132"/>
      <c r="CM320" s="117">
        <v>45007</v>
      </c>
      <c r="CN320" s="133">
        <v>100</v>
      </c>
      <c r="CO320" s="117">
        <v>45007</v>
      </c>
      <c r="CP320" s="117"/>
      <c r="CQ320" s="132">
        <v>45023</v>
      </c>
      <c r="CR320" s="132">
        <v>45023</v>
      </c>
      <c r="CS320" s="117"/>
      <c r="CT320" s="132">
        <v>45023</v>
      </c>
      <c r="CU320" s="133">
        <v>100</v>
      </c>
      <c r="CV320" s="132">
        <v>45023</v>
      </c>
      <c r="CW320" s="117"/>
      <c r="CX320" s="297"/>
      <c r="CY320" s="297"/>
      <c r="CZ320" s="117">
        <v>45007</v>
      </c>
      <c r="DA320" s="117">
        <v>45008</v>
      </c>
      <c r="DB320" s="117"/>
      <c r="DC320" s="117">
        <v>45017</v>
      </c>
      <c r="DD320" s="133">
        <v>100</v>
      </c>
      <c r="DE320" s="117">
        <v>45022</v>
      </c>
      <c r="DF320" s="138"/>
      <c r="DG320" s="138">
        <v>45019</v>
      </c>
      <c r="DH320" s="139" t="s">
        <v>4413</v>
      </c>
      <c r="DI320" s="117">
        <v>45042</v>
      </c>
      <c r="DJ320" s="117">
        <v>45042</v>
      </c>
      <c r="DK320" s="117">
        <v>45042</v>
      </c>
      <c r="DL320" s="117">
        <v>45042</v>
      </c>
      <c r="DM320" s="117"/>
      <c r="DN320" s="117"/>
      <c r="DO320" s="117"/>
      <c r="DP320" s="117"/>
      <c r="DQ320" s="140"/>
      <c r="DR320" s="117"/>
      <c r="DS320" s="117"/>
      <c r="DT320" s="117">
        <v>45052</v>
      </c>
      <c r="DU320" s="117">
        <v>45052</v>
      </c>
      <c r="DV320" s="117"/>
      <c r="DW320" s="117">
        <v>45052</v>
      </c>
      <c r="DX320" s="133">
        <v>100</v>
      </c>
      <c r="DY320" s="117">
        <v>45052</v>
      </c>
      <c r="DZ320" s="117"/>
      <c r="EA320" s="117">
        <v>45036</v>
      </c>
      <c r="EB320" s="117">
        <v>45036</v>
      </c>
      <c r="EC320" s="117"/>
      <c r="ED320" s="117">
        <v>45036</v>
      </c>
      <c r="EE320" s="116">
        <v>100</v>
      </c>
      <c r="EF320" s="117">
        <v>45036</v>
      </c>
      <c r="EG320" s="117" t="s">
        <v>1044</v>
      </c>
      <c r="EH320" s="117">
        <v>45036</v>
      </c>
      <c r="EI320" s="117">
        <v>45036</v>
      </c>
      <c r="EJ320" s="117"/>
      <c r="EK320" s="117">
        <v>45036</v>
      </c>
      <c r="EL320" s="116">
        <v>100</v>
      </c>
      <c r="EM320" s="117">
        <v>45036</v>
      </c>
      <c r="EN320" s="122" t="s">
        <v>1044</v>
      </c>
      <c r="EO320" s="141"/>
      <c r="EP320" s="141"/>
      <c r="EQ320" s="141"/>
      <c r="ER320" s="141"/>
      <c r="ES320" s="141"/>
      <c r="ET320" s="141"/>
      <c r="EU320" s="141"/>
      <c r="EV320" s="117"/>
      <c r="EW320" s="117"/>
      <c r="EX320" s="117"/>
      <c r="EY320" s="117"/>
      <c r="EZ320" s="117"/>
      <c r="FA320" s="117"/>
      <c r="FB320" s="117"/>
      <c r="FC320" s="117"/>
      <c r="FD320" s="117"/>
      <c r="FE320" s="117"/>
      <c r="FF320" s="117"/>
      <c r="FG320" s="133"/>
      <c r="FH320" s="133"/>
      <c r="FI320" s="117"/>
      <c r="FJ320" s="142"/>
      <c r="FK320" s="142"/>
      <c r="FL320" s="143">
        <v>243350</v>
      </c>
      <c r="FM320" s="143">
        <v>243350</v>
      </c>
      <c r="FN320" s="139" t="s">
        <v>708</v>
      </c>
      <c r="FO320" s="142"/>
      <c r="FP320" s="142"/>
      <c r="FQ320" s="143">
        <v>243350</v>
      </c>
      <c r="FR320" s="143">
        <v>243350</v>
      </c>
      <c r="FS320" s="157" t="s">
        <v>729</v>
      </c>
    </row>
    <row r="321" spans="1:175" ht="20.100000000000001" customHeight="1" x14ac:dyDescent="0.5">
      <c r="A321" s="109">
        <v>320</v>
      </c>
      <c r="B321" s="109" t="s">
        <v>3361</v>
      </c>
      <c r="C321" s="109">
        <v>34</v>
      </c>
      <c r="D321" s="367" t="s">
        <v>3362</v>
      </c>
      <c r="E321" s="110" t="s">
        <v>912</v>
      </c>
      <c r="F321" s="110" t="s">
        <v>1751</v>
      </c>
      <c r="G321" s="111" t="s">
        <v>164</v>
      </c>
      <c r="H321" s="110" t="s">
        <v>3590</v>
      </c>
      <c r="I321" s="110" t="s">
        <v>3590</v>
      </c>
      <c r="J321" s="110"/>
      <c r="K321" s="111" t="s">
        <v>3607</v>
      </c>
      <c r="L321" s="111" t="s">
        <v>3608</v>
      </c>
      <c r="M321" s="111" t="s">
        <v>912</v>
      </c>
      <c r="N321" s="111" t="s">
        <v>682</v>
      </c>
      <c r="O321" s="111" t="s">
        <v>3609</v>
      </c>
      <c r="P321" s="113">
        <v>14.009195999999999</v>
      </c>
      <c r="Q321" s="113">
        <v>100.17311100000001</v>
      </c>
      <c r="R321" s="114" t="s">
        <v>3610</v>
      </c>
      <c r="S321" s="114" t="s">
        <v>3611</v>
      </c>
      <c r="T321" s="115" t="s">
        <v>3612</v>
      </c>
      <c r="U321" s="115" t="s">
        <v>3613</v>
      </c>
      <c r="V321" s="115"/>
      <c r="W321" s="115" t="s">
        <v>3614</v>
      </c>
      <c r="X321" s="115"/>
      <c r="Y321" s="115"/>
      <c r="Z321" s="181"/>
      <c r="AA321" s="181"/>
      <c r="AB321" s="115"/>
      <c r="AC321" s="115"/>
      <c r="AD321" s="166" t="s">
        <v>1775</v>
      </c>
      <c r="AE321" s="166" t="s">
        <v>1776</v>
      </c>
      <c r="AF321" s="117" t="s">
        <v>690</v>
      </c>
      <c r="AG321" s="132">
        <v>44960</v>
      </c>
      <c r="AH321" s="168" t="s">
        <v>691</v>
      </c>
      <c r="AI321" s="118" t="s">
        <v>692</v>
      </c>
      <c r="AJ321" s="145">
        <v>8</v>
      </c>
      <c r="AK321" s="146">
        <v>10</v>
      </c>
      <c r="AL321" s="146">
        <v>3.2</v>
      </c>
      <c r="AM321" s="146">
        <f>AJ321*AK321</f>
        <v>80</v>
      </c>
      <c r="AN321" s="147">
        <v>1</v>
      </c>
      <c r="AO321" s="147">
        <v>2</v>
      </c>
      <c r="AP321" s="240" t="s">
        <v>716</v>
      </c>
      <c r="AQ321" s="301"/>
      <c r="AR321" s="147">
        <v>3</v>
      </c>
      <c r="AS321" s="147"/>
      <c r="AT321" s="138">
        <v>44964</v>
      </c>
      <c r="AU321" s="294" t="s">
        <v>1764</v>
      </c>
      <c r="AV321" s="295" t="s">
        <v>725</v>
      </c>
      <c r="AW321" s="296"/>
      <c r="AX321" s="297"/>
      <c r="AY321" s="297"/>
      <c r="AZ321" s="297"/>
      <c r="BA321" s="297"/>
      <c r="BB321" s="297" t="s">
        <v>697</v>
      </c>
      <c r="BC321" s="297" t="s">
        <v>697</v>
      </c>
      <c r="BD321" s="235" t="s">
        <v>698</v>
      </c>
      <c r="BE321" s="296"/>
      <c r="BF321" s="296"/>
      <c r="BG321" s="237" t="s">
        <v>699</v>
      </c>
      <c r="BH321" s="237" t="s">
        <v>1964</v>
      </c>
      <c r="BI321" s="237" t="s">
        <v>701</v>
      </c>
      <c r="BJ321" s="298"/>
      <c r="BK321" s="298"/>
      <c r="BL321" s="153"/>
      <c r="BM321" s="154"/>
      <c r="BN321" s="111" t="s">
        <v>3609</v>
      </c>
      <c r="BO321" s="319" t="s">
        <v>3609</v>
      </c>
      <c r="BP321" s="317"/>
      <c r="BQ321" s="116" t="s">
        <v>704</v>
      </c>
      <c r="BR321" s="116"/>
      <c r="BS321" s="132">
        <v>44960</v>
      </c>
      <c r="BT321" s="133">
        <v>100</v>
      </c>
      <c r="BU321" s="132">
        <v>44960</v>
      </c>
      <c r="BV321" s="132"/>
      <c r="BW321" s="132"/>
      <c r="BX321" s="134"/>
      <c r="BY321" s="134"/>
      <c r="BZ321" s="134"/>
      <c r="CA321" s="132"/>
      <c r="CB321" s="135"/>
      <c r="CC321" s="132"/>
      <c r="CD321" s="132"/>
      <c r="CE321" s="136"/>
      <c r="CF321" s="136"/>
      <c r="CG321" s="136"/>
      <c r="CH321" s="135"/>
      <c r="CI321" s="129" t="s">
        <v>701</v>
      </c>
      <c r="CJ321" s="132">
        <v>44986</v>
      </c>
      <c r="CK321" s="132">
        <v>44986</v>
      </c>
      <c r="CL321" s="132"/>
      <c r="CM321" s="132">
        <v>44986</v>
      </c>
      <c r="CN321" s="133">
        <v>100</v>
      </c>
      <c r="CO321" s="132">
        <v>44986</v>
      </c>
      <c r="CP321" s="132"/>
      <c r="CQ321" s="137" t="s">
        <v>706</v>
      </c>
      <c r="CR321" s="132"/>
      <c r="CS321" s="117"/>
      <c r="CT321" s="132"/>
      <c r="CU321" s="133"/>
      <c r="CV321" s="137" t="s">
        <v>4382</v>
      </c>
      <c r="CW321" s="117"/>
      <c r="CX321" s="297"/>
      <c r="CY321" s="297"/>
      <c r="CZ321" s="117">
        <v>45008</v>
      </c>
      <c r="DA321" s="117">
        <v>45008</v>
      </c>
      <c r="DB321" s="117">
        <v>45008</v>
      </c>
      <c r="DC321" s="117">
        <v>45010</v>
      </c>
      <c r="DD321" s="133">
        <v>90</v>
      </c>
      <c r="DE321" s="117"/>
      <c r="DF321" s="374"/>
      <c r="DG321" s="138">
        <v>45019</v>
      </c>
      <c r="DH321" s="139" t="s">
        <v>4413</v>
      </c>
      <c r="DI321" s="117">
        <v>45040</v>
      </c>
      <c r="DJ321" s="117">
        <v>45040</v>
      </c>
      <c r="DK321" s="117">
        <v>45040</v>
      </c>
      <c r="DL321" s="117">
        <v>45040</v>
      </c>
      <c r="DM321" s="117"/>
      <c r="DN321" s="117"/>
      <c r="DO321" s="117"/>
      <c r="DP321" s="117"/>
      <c r="DQ321" s="140"/>
      <c r="DR321" s="117"/>
      <c r="DS321" s="117"/>
      <c r="DT321" s="117">
        <v>45052</v>
      </c>
      <c r="DU321" s="117">
        <v>45052</v>
      </c>
      <c r="DV321" s="117"/>
      <c r="DW321" s="117">
        <v>45052</v>
      </c>
      <c r="DX321" s="133">
        <v>100</v>
      </c>
      <c r="DY321" s="117">
        <v>45052</v>
      </c>
      <c r="DZ321" s="117"/>
      <c r="EA321" s="117">
        <v>45037</v>
      </c>
      <c r="EB321" s="117">
        <v>45037</v>
      </c>
      <c r="EC321" s="117"/>
      <c r="ED321" s="117">
        <v>45037</v>
      </c>
      <c r="EE321" s="116">
        <v>100</v>
      </c>
      <c r="EF321" s="117">
        <v>45037</v>
      </c>
      <c r="EG321" s="117" t="s">
        <v>4591</v>
      </c>
      <c r="EH321" s="117">
        <v>45037</v>
      </c>
      <c r="EI321" s="117">
        <v>45037</v>
      </c>
      <c r="EJ321" s="117">
        <v>45037</v>
      </c>
      <c r="EK321" s="117">
        <v>45038</v>
      </c>
      <c r="EL321" s="116">
        <v>60</v>
      </c>
      <c r="EM321" s="117"/>
      <c r="EN321" s="122" t="s">
        <v>4591</v>
      </c>
      <c r="EO321" s="141"/>
      <c r="EP321" s="141"/>
      <c r="EQ321" s="141"/>
      <c r="ER321" s="141"/>
      <c r="ES321" s="141"/>
      <c r="ET321" s="141"/>
      <c r="EU321" s="141"/>
      <c r="EV321" s="117"/>
      <c r="EW321" s="117"/>
      <c r="EX321" s="117"/>
      <c r="EY321" s="117"/>
      <c r="EZ321" s="117"/>
      <c r="FA321" s="117"/>
      <c r="FB321" s="117"/>
      <c r="FC321" s="117"/>
      <c r="FD321" s="117"/>
      <c r="FE321" s="117"/>
      <c r="FF321" s="117"/>
      <c r="FG321" s="133"/>
      <c r="FH321" s="133"/>
      <c r="FI321" s="117"/>
      <c r="FJ321" s="142"/>
      <c r="FK321" s="142"/>
      <c r="FL321" s="143"/>
      <c r="FM321" s="143"/>
      <c r="FN321" s="139"/>
      <c r="FO321" s="142"/>
      <c r="FP321" s="142"/>
      <c r="FQ321" s="143"/>
      <c r="FR321" s="143"/>
      <c r="FS321" s="139"/>
    </row>
    <row r="322" spans="1:175" ht="20.100000000000001" customHeight="1" x14ac:dyDescent="0.5">
      <c r="A322" s="109">
        <v>321</v>
      </c>
      <c r="B322" s="109" t="s">
        <v>3361</v>
      </c>
      <c r="C322" s="109">
        <v>35</v>
      </c>
      <c r="D322" s="367" t="s">
        <v>3362</v>
      </c>
      <c r="E322" s="110" t="s">
        <v>912</v>
      </c>
      <c r="F322" s="110" t="s">
        <v>1561</v>
      </c>
      <c r="G322" s="111" t="s">
        <v>179</v>
      </c>
      <c r="H322" s="110" t="s">
        <v>3615</v>
      </c>
      <c r="I322" s="110" t="s">
        <v>3616</v>
      </c>
      <c r="J322" s="110"/>
      <c r="K322" s="111" t="s">
        <v>3617</v>
      </c>
      <c r="L322" s="111" t="s">
        <v>2034</v>
      </c>
      <c r="M322" s="111" t="s">
        <v>912</v>
      </c>
      <c r="N322" s="111" t="s">
        <v>1565</v>
      </c>
      <c r="O322" s="111" t="s">
        <v>3618</v>
      </c>
      <c r="P322" s="113">
        <v>15.595896</v>
      </c>
      <c r="Q322" s="113">
        <v>100.08369500000001</v>
      </c>
      <c r="R322" s="114" t="s">
        <v>3619</v>
      </c>
      <c r="S322" s="114" t="s">
        <v>3620</v>
      </c>
      <c r="T322" s="115" t="s">
        <v>3621</v>
      </c>
      <c r="U322" s="115" t="s">
        <v>3622</v>
      </c>
      <c r="V322" s="115"/>
      <c r="W322" s="115" t="s">
        <v>3623</v>
      </c>
      <c r="X322" s="115"/>
      <c r="Y322" s="115"/>
      <c r="Z322" s="181"/>
      <c r="AA322" s="181"/>
      <c r="AB322" s="115"/>
      <c r="AC322" s="115"/>
      <c r="AD322" s="166" t="s">
        <v>1948</v>
      </c>
      <c r="AE322" s="166" t="s">
        <v>1949</v>
      </c>
      <c r="AF322" s="117" t="s">
        <v>690</v>
      </c>
      <c r="AG322" s="132">
        <v>44964</v>
      </c>
      <c r="AH322" s="168" t="s">
        <v>691</v>
      </c>
      <c r="AI322" s="118" t="s">
        <v>692</v>
      </c>
      <c r="AJ322" s="145">
        <v>8</v>
      </c>
      <c r="AK322" s="146">
        <v>7.7</v>
      </c>
      <c r="AL322" s="146">
        <v>2.5</v>
      </c>
      <c r="AM322" s="146">
        <v>61.6</v>
      </c>
      <c r="AN322" s="147">
        <v>2</v>
      </c>
      <c r="AO322" s="147"/>
      <c r="AP322" s="116" t="s">
        <v>1868</v>
      </c>
      <c r="AQ322" s="147">
        <v>5</v>
      </c>
      <c r="AR322" s="147">
        <v>3</v>
      </c>
      <c r="AS322" s="147"/>
      <c r="AT322" s="138">
        <v>44964</v>
      </c>
      <c r="AU322" s="148" t="s">
        <v>1316</v>
      </c>
      <c r="AV322" s="234" t="s">
        <v>3624</v>
      </c>
      <c r="AW322" s="235" t="s">
        <v>3625</v>
      </c>
      <c r="AX322" s="236"/>
      <c r="AY322" s="236"/>
      <c r="AZ322" s="236"/>
      <c r="BA322" s="236" t="s">
        <v>697</v>
      </c>
      <c r="BB322" s="236" t="s">
        <v>697</v>
      </c>
      <c r="BC322" s="236"/>
      <c r="BD322" s="235" t="s">
        <v>698</v>
      </c>
      <c r="BE322" s="235"/>
      <c r="BF322" s="235"/>
      <c r="BG322" s="237" t="s">
        <v>699</v>
      </c>
      <c r="BH322" s="237" t="s">
        <v>1964</v>
      </c>
      <c r="BI322" s="237" t="s">
        <v>701</v>
      </c>
      <c r="BJ322" s="238"/>
      <c r="BK322" s="238"/>
      <c r="BL322" s="170" t="s">
        <v>2051</v>
      </c>
      <c r="BM322" s="154"/>
      <c r="BN322" s="111" t="s">
        <v>3618</v>
      </c>
      <c r="BO322" s="226" t="s">
        <v>3618</v>
      </c>
      <c r="BP322" s="130"/>
      <c r="BQ322" s="116" t="s">
        <v>704</v>
      </c>
      <c r="BR322" s="116"/>
      <c r="BS322" s="132">
        <v>44964</v>
      </c>
      <c r="BT322" s="133">
        <v>100</v>
      </c>
      <c r="BU322" s="132">
        <v>44964</v>
      </c>
      <c r="BV322" s="132"/>
      <c r="BW322" s="132"/>
      <c r="BX322" s="134"/>
      <c r="BY322" s="134"/>
      <c r="BZ322" s="134"/>
      <c r="CA322" s="132"/>
      <c r="CB322" s="135"/>
      <c r="CC322" s="132"/>
      <c r="CD322" s="132"/>
      <c r="CE322" s="136"/>
      <c r="CF322" s="136"/>
      <c r="CG322" s="136"/>
      <c r="CH322" s="135"/>
      <c r="CI322" s="129" t="s">
        <v>701</v>
      </c>
      <c r="CJ322" s="117">
        <v>45036</v>
      </c>
      <c r="CK322" s="117">
        <v>45036</v>
      </c>
      <c r="CL322" s="132"/>
      <c r="CM322" s="117">
        <v>45036</v>
      </c>
      <c r="CN322" s="133">
        <v>100</v>
      </c>
      <c r="CO322" s="117">
        <v>45036</v>
      </c>
      <c r="CP322" s="117"/>
      <c r="CQ322" s="117">
        <v>45041</v>
      </c>
      <c r="CR322" s="117">
        <v>45041</v>
      </c>
      <c r="CS322" s="117"/>
      <c r="CT322" s="117">
        <v>45041</v>
      </c>
      <c r="CU322" s="133">
        <v>100</v>
      </c>
      <c r="CV322" s="117">
        <v>45041</v>
      </c>
      <c r="CW322" s="117"/>
      <c r="CX322" s="236"/>
      <c r="CY322" s="236"/>
      <c r="CZ322" s="117">
        <v>45036</v>
      </c>
      <c r="DA322" s="117">
        <v>45036</v>
      </c>
      <c r="DB322" s="117"/>
      <c r="DC322" s="117">
        <v>45036</v>
      </c>
      <c r="DD322" s="133">
        <v>100</v>
      </c>
      <c r="DE322" s="117">
        <v>45036</v>
      </c>
      <c r="DF322" s="138"/>
      <c r="DG322" s="138">
        <v>45023</v>
      </c>
      <c r="DH322" s="139" t="s">
        <v>4387</v>
      </c>
      <c r="DI322" s="117">
        <v>45043</v>
      </c>
      <c r="DJ322" s="117">
        <v>45043</v>
      </c>
      <c r="DK322" s="117">
        <v>45043</v>
      </c>
      <c r="DL322" s="117">
        <v>45043</v>
      </c>
      <c r="DM322" s="117"/>
      <c r="DN322" s="117"/>
      <c r="DO322" s="117"/>
      <c r="DP322" s="117"/>
      <c r="DQ322" s="140"/>
      <c r="DR322" s="117"/>
      <c r="DS322" s="117"/>
      <c r="DT322" s="117">
        <v>45050</v>
      </c>
      <c r="DU322" s="117">
        <v>45050</v>
      </c>
      <c r="DV322" s="117"/>
      <c r="DW322" s="117">
        <v>45050</v>
      </c>
      <c r="DX322" s="133">
        <v>100</v>
      </c>
      <c r="DY322" s="117">
        <v>45050</v>
      </c>
      <c r="DZ322" s="117"/>
      <c r="EA322" s="117"/>
      <c r="EB322" s="117"/>
      <c r="EC322" s="117"/>
      <c r="ED322" s="117"/>
      <c r="EE322" s="116"/>
      <c r="EF322" s="117"/>
      <c r="EG322" s="117"/>
      <c r="EH322" s="117"/>
      <c r="EI322" s="117"/>
      <c r="EJ322" s="117"/>
      <c r="EK322" s="117"/>
      <c r="EL322" s="133"/>
      <c r="EM322" s="117"/>
      <c r="EN322" s="122"/>
      <c r="EO322" s="141"/>
      <c r="EP322" s="141"/>
      <c r="EQ322" s="141"/>
      <c r="ER322" s="141"/>
      <c r="ES322" s="141"/>
      <c r="ET322" s="141"/>
      <c r="EU322" s="141"/>
      <c r="EV322" s="117"/>
      <c r="EW322" s="117"/>
      <c r="EX322" s="117"/>
      <c r="EY322" s="117"/>
      <c r="EZ322" s="117"/>
      <c r="FA322" s="117"/>
      <c r="FB322" s="117"/>
      <c r="FC322" s="117"/>
      <c r="FD322" s="117"/>
      <c r="FE322" s="117"/>
      <c r="FF322" s="117"/>
      <c r="FG322" s="133"/>
      <c r="FH322" s="133"/>
      <c r="FI322" s="117"/>
      <c r="FJ322" s="142"/>
      <c r="FK322" s="142"/>
      <c r="FL322" s="143"/>
      <c r="FM322" s="143"/>
      <c r="FN322" s="139"/>
      <c r="FO322" s="142"/>
      <c r="FP322" s="142"/>
      <c r="FQ322" s="143"/>
      <c r="FR322" s="143"/>
      <c r="FS322" s="139"/>
    </row>
    <row r="323" spans="1:175" ht="20.100000000000001" customHeight="1" x14ac:dyDescent="0.5">
      <c r="A323" s="109">
        <v>322</v>
      </c>
      <c r="B323" s="109" t="s">
        <v>3361</v>
      </c>
      <c r="C323" s="109">
        <v>36</v>
      </c>
      <c r="D323" s="367" t="s">
        <v>3372</v>
      </c>
      <c r="E323" s="110" t="s">
        <v>912</v>
      </c>
      <c r="F323" s="110" t="s">
        <v>1561</v>
      </c>
      <c r="G323" s="111" t="s">
        <v>179</v>
      </c>
      <c r="H323" s="110" t="s">
        <v>3626</v>
      </c>
      <c r="I323" s="110" t="s">
        <v>3627</v>
      </c>
      <c r="J323" s="110"/>
      <c r="K323" s="111" t="s">
        <v>3628</v>
      </c>
      <c r="L323" s="111" t="s">
        <v>2024</v>
      </c>
      <c r="M323" s="111" t="s">
        <v>912</v>
      </c>
      <c r="N323" s="111" t="s">
        <v>1565</v>
      </c>
      <c r="O323" s="111" t="s">
        <v>3629</v>
      </c>
      <c r="P323" s="113">
        <v>15.834106</v>
      </c>
      <c r="Q323" s="113">
        <v>100.254874</v>
      </c>
      <c r="R323" s="114" t="s">
        <v>3630</v>
      </c>
      <c r="S323" s="114" t="s">
        <v>3631</v>
      </c>
      <c r="T323" s="115" t="s">
        <v>3632</v>
      </c>
      <c r="U323" s="115" t="s">
        <v>3633</v>
      </c>
      <c r="V323" s="115"/>
      <c r="W323" s="115" t="s">
        <v>3634</v>
      </c>
      <c r="X323" s="115"/>
      <c r="Y323" s="115"/>
      <c r="Z323" s="181"/>
      <c r="AA323" s="181"/>
      <c r="AB323" s="115"/>
      <c r="AC323" s="115"/>
      <c r="AD323" s="166" t="s">
        <v>1948</v>
      </c>
      <c r="AE323" s="166" t="s">
        <v>1949</v>
      </c>
      <c r="AF323" s="117" t="s">
        <v>690</v>
      </c>
      <c r="AG323" s="117">
        <v>44967</v>
      </c>
      <c r="AH323" s="168" t="s">
        <v>691</v>
      </c>
      <c r="AI323" s="118" t="s">
        <v>692</v>
      </c>
      <c r="AJ323" s="145">
        <v>6.2</v>
      </c>
      <c r="AK323" s="146">
        <v>9</v>
      </c>
      <c r="AL323" s="146">
        <v>3.5</v>
      </c>
      <c r="AM323" s="146">
        <f>AJ323*AK323</f>
        <v>55.800000000000004</v>
      </c>
      <c r="AN323" s="147">
        <v>2</v>
      </c>
      <c r="AO323" s="147">
        <v>2</v>
      </c>
      <c r="AP323" s="240" t="s">
        <v>3635</v>
      </c>
      <c r="AQ323" s="147" t="s">
        <v>752</v>
      </c>
      <c r="AR323" s="147">
        <v>3</v>
      </c>
      <c r="AS323" s="147"/>
      <c r="AT323" s="138">
        <v>44970</v>
      </c>
      <c r="AU323" s="142"/>
      <c r="AV323" s="234" t="s">
        <v>696</v>
      </c>
      <c r="AW323" s="235" t="s">
        <v>1950</v>
      </c>
      <c r="AX323" s="147"/>
      <c r="AY323" s="147"/>
      <c r="AZ323" s="147"/>
      <c r="BA323" s="147"/>
      <c r="BB323" s="147"/>
      <c r="BC323" s="147"/>
      <c r="BD323" s="235" t="s">
        <v>698</v>
      </c>
      <c r="BE323" s="150"/>
      <c r="BF323" s="150"/>
      <c r="BG323" s="237" t="s">
        <v>699</v>
      </c>
      <c r="BH323" s="237" t="s">
        <v>1964</v>
      </c>
      <c r="BI323" s="237" t="s">
        <v>701</v>
      </c>
      <c r="BJ323" s="152"/>
      <c r="BK323" s="152"/>
      <c r="BL323" s="170" t="s">
        <v>2051</v>
      </c>
      <c r="BM323" s="154"/>
      <c r="BN323" s="111" t="s">
        <v>3629</v>
      </c>
      <c r="BO323" s="226" t="s">
        <v>3629</v>
      </c>
      <c r="BP323" s="130"/>
      <c r="BQ323" s="116" t="s">
        <v>704</v>
      </c>
      <c r="BR323" s="116"/>
      <c r="BS323" s="132">
        <v>44967</v>
      </c>
      <c r="BT323" s="133">
        <v>100</v>
      </c>
      <c r="BU323" s="132">
        <v>44967</v>
      </c>
      <c r="BV323" s="132"/>
      <c r="BW323" s="132"/>
      <c r="BX323" s="134"/>
      <c r="BY323" s="134"/>
      <c r="BZ323" s="134"/>
      <c r="CA323" s="132"/>
      <c r="CB323" s="135"/>
      <c r="CC323" s="132"/>
      <c r="CD323" s="132"/>
      <c r="CE323" s="136"/>
      <c r="CF323" s="136"/>
      <c r="CG323" s="136"/>
      <c r="CH323" s="135"/>
      <c r="CI323" s="129" t="s">
        <v>701</v>
      </c>
      <c r="CJ323" s="117">
        <v>45012</v>
      </c>
      <c r="CK323" s="117">
        <v>45012</v>
      </c>
      <c r="CL323" s="132"/>
      <c r="CM323" s="117">
        <v>45012</v>
      </c>
      <c r="CN323" s="133">
        <v>100</v>
      </c>
      <c r="CO323" s="117">
        <v>45012</v>
      </c>
      <c r="CP323" s="117"/>
      <c r="CQ323" s="117">
        <v>45044</v>
      </c>
      <c r="CR323" s="117">
        <v>45044</v>
      </c>
      <c r="CS323" s="117"/>
      <c r="CT323" s="117">
        <v>45044</v>
      </c>
      <c r="CU323" s="133">
        <v>100</v>
      </c>
      <c r="CV323" s="117">
        <v>45044</v>
      </c>
      <c r="CW323" s="117"/>
      <c r="CX323" s="147"/>
      <c r="CY323" s="147"/>
      <c r="CZ323" s="117">
        <v>45012</v>
      </c>
      <c r="DA323" s="117">
        <v>45012</v>
      </c>
      <c r="DB323" s="117"/>
      <c r="DC323" s="117">
        <v>45012</v>
      </c>
      <c r="DD323" s="133">
        <v>100</v>
      </c>
      <c r="DE323" s="117">
        <v>45012</v>
      </c>
      <c r="DF323" s="138"/>
      <c r="DG323" s="138">
        <v>45007</v>
      </c>
      <c r="DH323" s="139" t="s">
        <v>4446</v>
      </c>
      <c r="DI323" s="117">
        <v>45016</v>
      </c>
      <c r="DJ323" s="117">
        <v>45016</v>
      </c>
      <c r="DK323" s="117">
        <v>45016</v>
      </c>
      <c r="DL323" s="117">
        <v>45016</v>
      </c>
      <c r="DM323" s="117"/>
      <c r="DN323" s="117"/>
      <c r="DO323" s="117"/>
      <c r="DP323" s="117"/>
      <c r="DQ323" s="140"/>
      <c r="DR323" s="117"/>
      <c r="DS323" s="117"/>
      <c r="DT323" s="117"/>
      <c r="DU323" s="117"/>
      <c r="DV323" s="117"/>
      <c r="DW323" s="117"/>
      <c r="DX323" s="133"/>
      <c r="DY323" s="117"/>
      <c r="DZ323" s="117"/>
      <c r="EA323" s="117"/>
      <c r="EB323" s="117"/>
      <c r="EC323" s="117"/>
      <c r="ED323" s="117"/>
      <c r="EE323" s="116"/>
      <c r="EF323" s="117"/>
      <c r="EG323" s="117"/>
      <c r="EH323" s="222">
        <v>45052</v>
      </c>
      <c r="EI323" s="222">
        <v>45052</v>
      </c>
      <c r="EJ323" s="222">
        <v>45052</v>
      </c>
      <c r="EK323" s="222">
        <v>45053</v>
      </c>
      <c r="EL323" s="116">
        <v>60</v>
      </c>
      <c r="EM323" s="117"/>
      <c r="EN323" s="122" t="s">
        <v>4592</v>
      </c>
      <c r="EO323" s="141"/>
      <c r="EP323" s="141"/>
      <c r="EQ323" s="141"/>
      <c r="ER323" s="141"/>
      <c r="ES323" s="141"/>
      <c r="ET323" s="141"/>
      <c r="EU323" s="141"/>
      <c r="EV323" s="117"/>
      <c r="EW323" s="117"/>
      <c r="EX323" s="117"/>
      <c r="EY323" s="117"/>
      <c r="EZ323" s="117"/>
      <c r="FA323" s="117"/>
      <c r="FB323" s="117"/>
      <c r="FC323" s="117"/>
      <c r="FD323" s="117"/>
      <c r="FE323" s="117"/>
      <c r="FF323" s="117"/>
      <c r="FG323" s="133"/>
      <c r="FH323" s="133"/>
      <c r="FI323" s="117"/>
      <c r="FJ323" s="142"/>
      <c r="FK323" s="142"/>
      <c r="FL323" s="143">
        <v>243354</v>
      </c>
      <c r="FM323" s="143">
        <v>243354</v>
      </c>
      <c r="FN323" s="139" t="s">
        <v>708</v>
      </c>
      <c r="FO323" s="142"/>
      <c r="FP323" s="142"/>
      <c r="FQ323" s="143">
        <v>243354</v>
      </c>
      <c r="FR323" s="143">
        <v>243354</v>
      </c>
      <c r="FS323" s="139" t="s">
        <v>708</v>
      </c>
    </row>
    <row r="324" spans="1:175" ht="20.100000000000001" customHeight="1" x14ac:dyDescent="0.5">
      <c r="A324" s="109">
        <v>323</v>
      </c>
      <c r="B324" s="109" t="s">
        <v>3361</v>
      </c>
      <c r="C324" s="109">
        <v>37</v>
      </c>
      <c r="D324" s="367" t="s">
        <v>3372</v>
      </c>
      <c r="E324" s="110" t="s">
        <v>912</v>
      </c>
      <c r="F324" s="110" t="s">
        <v>1561</v>
      </c>
      <c r="G324" s="111" t="s">
        <v>179</v>
      </c>
      <c r="H324" s="110" t="s">
        <v>2021</v>
      </c>
      <c r="I324" s="110" t="s">
        <v>3636</v>
      </c>
      <c r="J324" s="110"/>
      <c r="K324" s="111" t="s">
        <v>3637</v>
      </c>
      <c r="L324" s="111" t="s">
        <v>2024</v>
      </c>
      <c r="M324" s="111" t="s">
        <v>912</v>
      </c>
      <c r="N324" s="111" t="s">
        <v>1565</v>
      </c>
      <c r="O324" s="111" t="s">
        <v>3638</v>
      </c>
      <c r="P324" s="113">
        <v>15.527768999999999</v>
      </c>
      <c r="Q324" s="113">
        <v>100.249137</v>
      </c>
      <c r="R324" s="114" t="s">
        <v>3639</v>
      </c>
      <c r="S324" s="114" t="s">
        <v>3640</v>
      </c>
      <c r="T324" s="115"/>
      <c r="U324" s="115"/>
      <c r="V324" s="115"/>
      <c r="W324" s="115" t="s">
        <v>3641</v>
      </c>
      <c r="X324" s="115"/>
      <c r="Y324" s="115"/>
      <c r="Z324" s="181"/>
      <c r="AA324" s="181"/>
      <c r="AB324" s="115"/>
      <c r="AC324" s="115"/>
      <c r="AD324" s="166" t="s">
        <v>1948</v>
      </c>
      <c r="AE324" s="166" t="s">
        <v>1949</v>
      </c>
      <c r="AF324" s="117" t="s">
        <v>690</v>
      </c>
      <c r="AG324" s="132">
        <v>44964</v>
      </c>
      <c r="AH324" s="168" t="s">
        <v>691</v>
      </c>
      <c r="AI324" s="118" t="s">
        <v>692</v>
      </c>
      <c r="AJ324" s="145">
        <v>6</v>
      </c>
      <c r="AK324" s="146">
        <v>9</v>
      </c>
      <c r="AL324" s="146">
        <v>2.5</v>
      </c>
      <c r="AM324" s="146">
        <v>54</v>
      </c>
      <c r="AN324" s="147">
        <v>1</v>
      </c>
      <c r="AO324" s="147">
        <v>2</v>
      </c>
      <c r="AP324" s="240" t="s">
        <v>974</v>
      </c>
      <c r="AQ324" s="147" t="s">
        <v>752</v>
      </c>
      <c r="AR324" s="147">
        <v>1</v>
      </c>
      <c r="AS324" s="147"/>
      <c r="AT324" s="138">
        <v>44964</v>
      </c>
      <c r="AU324" s="142"/>
      <c r="AV324" s="234" t="s">
        <v>725</v>
      </c>
      <c r="AW324" s="235"/>
      <c r="AX324" s="236"/>
      <c r="AY324" s="236"/>
      <c r="AZ324" s="236"/>
      <c r="BA324" s="236"/>
      <c r="BB324" s="236"/>
      <c r="BC324" s="236"/>
      <c r="BD324" s="235"/>
      <c r="BE324" s="150" t="s">
        <v>3642</v>
      </c>
      <c r="BF324" s="158">
        <v>4</v>
      </c>
      <c r="BG324" s="237" t="s">
        <v>699</v>
      </c>
      <c r="BH324" s="262" t="s">
        <v>1964</v>
      </c>
      <c r="BI324" s="237" t="s">
        <v>701</v>
      </c>
      <c r="BJ324" s="238"/>
      <c r="BK324" s="238"/>
      <c r="BL324" s="153"/>
      <c r="BM324" s="154"/>
      <c r="BN324" s="111" t="s">
        <v>3638</v>
      </c>
      <c r="BO324" s="226" t="s">
        <v>3638</v>
      </c>
      <c r="BP324" s="130"/>
      <c r="BQ324" s="116" t="s">
        <v>704</v>
      </c>
      <c r="BR324" s="116"/>
      <c r="BS324" s="132">
        <v>44964</v>
      </c>
      <c r="BT324" s="133">
        <v>100</v>
      </c>
      <c r="BU324" s="132">
        <v>44964</v>
      </c>
      <c r="BV324" s="132"/>
      <c r="BW324" s="132"/>
      <c r="BX324" s="134"/>
      <c r="BY324" s="134"/>
      <c r="BZ324" s="134"/>
      <c r="CA324" s="132"/>
      <c r="CB324" s="135"/>
      <c r="CC324" s="132"/>
      <c r="CD324" s="132"/>
      <c r="CE324" s="136"/>
      <c r="CF324" s="136"/>
      <c r="CG324" s="136"/>
      <c r="CH324" s="135"/>
      <c r="CI324" s="129" t="s">
        <v>701</v>
      </c>
      <c r="CJ324" s="117">
        <v>45022</v>
      </c>
      <c r="CK324" s="117">
        <v>45022</v>
      </c>
      <c r="CL324" s="117"/>
      <c r="CM324" s="117">
        <v>45022</v>
      </c>
      <c r="CN324" s="133">
        <v>100</v>
      </c>
      <c r="CO324" s="117">
        <v>45022</v>
      </c>
      <c r="CP324" s="132"/>
      <c r="CQ324" s="137" t="s">
        <v>706</v>
      </c>
      <c r="CR324" s="132"/>
      <c r="CS324" s="117"/>
      <c r="CT324" s="132"/>
      <c r="CU324" s="133"/>
      <c r="CV324" s="137" t="s">
        <v>4382</v>
      </c>
      <c r="CW324" s="117"/>
      <c r="CX324" s="236"/>
      <c r="CY324" s="236"/>
      <c r="CZ324" s="117">
        <v>45022</v>
      </c>
      <c r="DA324" s="117">
        <v>45022</v>
      </c>
      <c r="DB324" s="117"/>
      <c r="DC324" s="117">
        <v>45022</v>
      </c>
      <c r="DD324" s="133">
        <v>100</v>
      </c>
      <c r="DE324" s="117">
        <v>45022</v>
      </c>
      <c r="DF324" s="138"/>
      <c r="DG324" s="138">
        <v>45023</v>
      </c>
      <c r="DH324" s="139" t="s">
        <v>4387</v>
      </c>
      <c r="DI324" s="117">
        <v>45043</v>
      </c>
      <c r="DJ324" s="117">
        <v>45043</v>
      </c>
      <c r="DK324" s="117">
        <v>45043</v>
      </c>
      <c r="DL324" s="117">
        <v>45043</v>
      </c>
      <c r="DM324" s="117"/>
      <c r="DN324" s="117"/>
      <c r="DO324" s="117"/>
      <c r="DP324" s="117"/>
      <c r="DQ324" s="140"/>
      <c r="DR324" s="117"/>
      <c r="DS324" s="117"/>
      <c r="DT324" s="117">
        <v>45050</v>
      </c>
      <c r="DU324" s="117">
        <v>45050</v>
      </c>
      <c r="DV324" s="117"/>
      <c r="DW324" s="117">
        <v>45050</v>
      </c>
      <c r="DX324" s="133">
        <v>100</v>
      </c>
      <c r="DY324" s="117">
        <v>45050</v>
      </c>
      <c r="DZ324" s="117"/>
      <c r="EA324" s="117"/>
      <c r="EB324" s="117"/>
      <c r="EC324" s="117"/>
      <c r="ED324" s="117"/>
      <c r="EE324" s="116"/>
      <c r="EF324" s="117"/>
      <c r="EG324" s="117"/>
      <c r="EH324" s="117">
        <v>45050</v>
      </c>
      <c r="EI324" s="117">
        <v>45050</v>
      </c>
      <c r="EJ324" s="117">
        <v>45050</v>
      </c>
      <c r="EK324" s="117">
        <v>45051</v>
      </c>
      <c r="EL324" s="116">
        <v>60</v>
      </c>
      <c r="EM324" s="117"/>
      <c r="EN324" s="122" t="s">
        <v>4394</v>
      </c>
      <c r="EO324" s="141"/>
      <c r="EP324" s="141"/>
      <c r="EQ324" s="141"/>
      <c r="ER324" s="141"/>
      <c r="ES324" s="141"/>
      <c r="ET324" s="141"/>
      <c r="EU324" s="141"/>
      <c r="EV324" s="117"/>
      <c r="EW324" s="117"/>
      <c r="EX324" s="117"/>
      <c r="EY324" s="117"/>
      <c r="EZ324" s="117"/>
      <c r="FA324" s="117"/>
      <c r="FB324" s="117"/>
      <c r="FC324" s="117"/>
      <c r="FD324" s="117"/>
      <c r="FE324" s="117"/>
      <c r="FF324" s="117"/>
      <c r="FG324" s="133"/>
      <c r="FH324" s="133"/>
      <c r="FI324" s="117"/>
      <c r="FJ324" s="142"/>
      <c r="FK324" s="142"/>
      <c r="FL324" s="143"/>
      <c r="FM324" s="143"/>
      <c r="FN324" s="139"/>
      <c r="FO324" s="142"/>
      <c r="FP324" s="142"/>
      <c r="FQ324" s="143"/>
      <c r="FR324" s="143"/>
      <c r="FS324" s="139"/>
    </row>
    <row r="325" spans="1:175" ht="20.100000000000001" customHeight="1" x14ac:dyDescent="0.5">
      <c r="A325" s="109">
        <v>324</v>
      </c>
      <c r="B325" s="109" t="s">
        <v>3361</v>
      </c>
      <c r="C325" s="109">
        <v>38</v>
      </c>
      <c r="D325" s="367" t="s">
        <v>3372</v>
      </c>
      <c r="E325" s="110" t="s">
        <v>912</v>
      </c>
      <c r="F325" s="110" t="s">
        <v>1561</v>
      </c>
      <c r="G325" s="111" t="s">
        <v>179</v>
      </c>
      <c r="H325" s="110" t="s">
        <v>1957</v>
      </c>
      <c r="I325" s="110" t="s">
        <v>3643</v>
      </c>
      <c r="J325" s="110"/>
      <c r="K325" s="111" t="s">
        <v>3644</v>
      </c>
      <c r="L325" s="111" t="s">
        <v>1959</v>
      </c>
      <c r="M325" s="111" t="s">
        <v>912</v>
      </c>
      <c r="N325" s="111" t="s">
        <v>1565</v>
      </c>
      <c r="O325" s="111" t="s">
        <v>3645</v>
      </c>
      <c r="P325" s="113">
        <v>15.978985</v>
      </c>
      <c r="Q325" s="113">
        <v>99.976725000000002</v>
      </c>
      <c r="R325" s="114" t="s">
        <v>3646</v>
      </c>
      <c r="S325" s="114" t="s">
        <v>3647</v>
      </c>
      <c r="T325" s="115"/>
      <c r="U325" s="115"/>
      <c r="V325" s="115"/>
      <c r="W325" s="115" t="s">
        <v>3648</v>
      </c>
      <c r="X325" s="115"/>
      <c r="Y325" s="115"/>
      <c r="Z325" s="181"/>
      <c r="AA325" s="181"/>
      <c r="AB325" s="115"/>
      <c r="AC325" s="115"/>
      <c r="AD325" s="166" t="s">
        <v>1948</v>
      </c>
      <c r="AE325" s="166" t="s">
        <v>1949</v>
      </c>
      <c r="AF325" s="117" t="s">
        <v>690</v>
      </c>
      <c r="AG325" s="132">
        <v>44966</v>
      </c>
      <c r="AH325" s="168" t="s">
        <v>691</v>
      </c>
      <c r="AI325" s="118" t="s">
        <v>692</v>
      </c>
      <c r="AJ325" s="145">
        <v>10</v>
      </c>
      <c r="AK325" s="146">
        <v>12</v>
      </c>
      <c r="AL325" s="146">
        <v>3.3</v>
      </c>
      <c r="AM325" s="146">
        <f t="shared" ref="AM325:AM332" si="7">AJ325*AK325</f>
        <v>120</v>
      </c>
      <c r="AN325" s="147">
        <v>1</v>
      </c>
      <c r="AO325" s="147">
        <v>1</v>
      </c>
      <c r="AP325" s="240"/>
      <c r="AQ325" s="147" t="s">
        <v>848</v>
      </c>
      <c r="AR325" s="147">
        <v>3</v>
      </c>
      <c r="AS325" s="147"/>
      <c r="AT325" s="138">
        <v>44970</v>
      </c>
      <c r="AU325" s="142"/>
      <c r="AV325" s="234" t="s">
        <v>725</v>
      </c>
      <c r="AW325" s="235" t="s">
        <v>1950</v>
      </c>
      <c r="AX325" s="147"/>
      <c r="AY325" s="147"/>
      <c r="AZ325" s="147" t="s">
        <v>1816</v>
      </c>
      <c r="BA325" s="147"/>
      <c r="BB325" s="147" t="s">
        <v>697</v>
      </c>
      <c r="BC325" s="147"/>
      <c r="BD325" s="150"/>
      <c r="BE325" s="150" t="s">
        <v>2361</v>
      </c>
      <c r="BF325" s="158">
        <v>1</v>
      </c>
      <c r="BG325" s="237" t="s">
        <v>699</v>
      </c>
      <c r="BH325" s="237" t="s">
        <v>1964</v>
      </c>
      <c r="BI325" s="237" t="s">
        <v>701</v>
      </c>
      <c r="BJ325" s="152"/>
      <c r="BK325" s="152"/>
      <c r="BL325" s="153"/>
      <c r="BM325" s="154"/>
      <c r="BN325" s="111" t="s">
        <v>3645</v>
      </c>
      <c r="BO325" s="226" t="s">
        <v>3645</v>
      </c>
      <c r="BP325" s="130"/>
      <c r="BQ325" s="116" t="s">
        <v>704</v>
      </c>
      <c r="BR325" s="116"/>
      <c r="BS325" s="132">
        <v>44966</v>
      </c>
      <c r="BT325" s="133">
        <v>100</v>
      </c>
      <c r="BU325" s="132">
        <v>44966</v>
      </c>
      <c r="BV325" s="132"/>
      <c r="BW325" s="132"/>
      <c r="BX325" s="134"/>
      <c r="BY325" s="134"/>
      <c r="BZ325" s="134"/>
      <c r="CA325" s="132"/>
      <c r="CB325" s="135"/>
      <c r="CC325" s="132"/>
      <c r="CD325" s="132"/>
      <c r="CE325" s="136"/>
      <c r="CF325" s="136"/>
      <c r="CG325" s="136"/>
      <c r="CH325" s="135"/>
      <c r="CI325" s="129" t="s">
        <v>701</v>
      </c>
      <c r="CJ325" s="117">
        <v>45009</v>
      </c>
      <c r="CK325" s="117">
        <v>45009</v>
      </c>
      <c r="CL325" s="117"/>
      <c r="CM325" s="117">
        <v>45009</v>
      </c>
      <c r="CN325" s="133">
        <v>100</v>
      </c>
      <c r="CO325" s="117">
        <v>45009</v>
      </c>
      <c r="CP325" s="132"/>
      <c r="CQ325" s="117">
        <v>45042</v>
      </c>
      <c r="CR325" s="117">
        <v>45042</v>
      </c>
      <c r="CS325" s="117"/>
      <c r="CT325" s="117">
        <v>45042</v>
      </c>
      <c r="CU325" s="133">
        <v>100</v>
      </c>
      <c r="CV325" s="117">
        <v>45042</v>
      </c>
      <c r="CW325" s="117"/>
      <c r="CX325" s="147"/>
      <c r="CY325" s="147"/>
      <c r="CZ325" s="117">
        <v>45009</v>
      </c>
      <c r="DA325" s="117">
        <v>45009</v>
      </c>
      <c r="DB325" s="117"/>
      <c r="DC325" s="117">
        <v>45009</v>
      </c>
      <c r="DD325" s="133">
        <v>100</v>
      </c>
      <c r="DE325" s="117">
        <v>45009</v>
      </c>
      <c r="DF325" s="138"/>
      <c r="DG325" s="138">
        <v>45019</v>
      </c>
      <c r="DH325" s="139" t="s">
        <v>4413</v>
      </c>
      <c r="DI325" s="117">
        <v>45036</v>
      </c>
      <c r="DJ325" s="117">
        <v>45036</v>
      </c>
      <c r="DK325" s="117">
        <v>45036</v>
      </c>
      <c r="DL325" s="117">
        <v>45036</v>
      </c>
      <c r="DM325" s="117"/>
      <c r="DN325" s="117"/>
      <c r="DO325" s="117"/>
      <c r="DP325" s="117"/>
      <c r="DQ325" s="140"/>
      <c r="DR325" s="117"/>
      <c r="DS325" s="117"/>
      <c r="DT325" s="117"/>
      <c r="DU325" s="117"/>
      <c r="DV325" s="117"/>
      <c r="DW325" s="117"/>
      <c r="DX325" s="133"/>
      <c r="DY325" s="117"/>
      <c r="DZ325" s="117"/>
      <c r="EA325" s="117">
        <v>45043</v>
      </c>
      <c r="EB325" s="117">
        <v>45043</v>
      </c>
      <c r="EC325" s="117"/>
      <c r="ED325" s="117">
        <v>45043</v>
      </c>
      <c r="EE325" s="116">
        <v>100</v>
      </c>
      <c r="EF325" s="117">
        <v>45043</v>
      </c>
      <c r="EG325" s="117" t="s">
        <v>4593</v>
      </c>
      <c r="EH325" s="222">
        <v>45052</v>
      </c>
      <c r="EI325" s="222">
        <v>45052</v>
      </c>
      <c r="EJ325" s="222">
        <v>45052</v>
      </c>
      <c r="EK325" s="222">
        <v>45053</v>
      </c>
      <c r="EL325" s="116">
        <v>60</v>
      </c>
      <c r="EM325" s="117"/>
      <c r="EN325" s="122" t="s">
        <v>4551</v>
      </c>
      <c r="EO325" s="141"/>
      <c r="EP325" s="141"/>
      <c r="EQ325" s="141"/>
      <c r="ER325" s="141"/>
      <c r="ES325" s="141"/>
      <c r="ET325" s="141"/>
      <c r="EU325" s="141"/>
      <c r="EV325" s="117"/>
      <c r="EW325" s="117"/>
      <c r="EX325" s="117"/>
      <c r="EY325" s="117"/>
      <c r="EZ325" s="117"/>
      <c r="FA325" s="117"/>
      <c r="FB325" s="117"/>
      <c r="FC325" s="117"/>
      <c r="FD325" s="117"/>
      <c r="FE325" s="117"/>
      <c r="FF325" s="117"/>
      <c r="FG325" s="133"/>
      <c r="FH325" s="133"/>
      <c r="FI325" s="117"/>
      <c r="FJ325" s="142"/>
      <c r="FK325" s="142"/>
      <c r="FL325" s="143"/>
      <c r="FM325" s="143"/>
      <c r="FN325" s="139"/>
      <c r="FO325" s="142"/>
      <c r="FP325" s="142"/>
      <c r="FQ325" s="143"/>
      <c r="FR325" s="143"/>
      <c r="FS325" s="139"/>
    </row>
    <row r="326" spans="1:175" ht="20.100000000000001" customHeight="1" x14ac:dyDescent="0.5">
      <c r="A326" s="109">
        <v>325</v>
      </c>
      <c r="B326" s="109" t="s">
        <v>3361</v>
      </c>
      <c r="C326" s="109">
        <v>39</v>
      </c>
      <c r="D326" s="367" t="s">
        <v>3372</v>
      </c>
      <c r="E326" s="110" t="s">
        <v>912</v>
      </c>
      <c r="F326" s="110" t="s">
        <v>1561</v>
      </c>
      <c r="G326" s="111" t="s">
        <v>179</v>
      </c>
      <c r="H326" s="110" t="s">
        <v>3649</v>
      </c>
      <c r="I326" s="110" t="s">
        <v>2015</v>
      </c>
      <c r="J326" s="110"/>
      <c r="K326" s="111" t="s">
        <v>3650</v>
      </c>
      <c r="L326" s="111" t="s">
        <v>1959</v>
      </c>
      <c r="M326" s="111" t="s">
        <v>912</v>
      </c>
      <c r="N326" s="111" t="s">
        <v>1565</v>
      </c>
      <c r="O326" s="111" t="s">
        <v>3651</v>
      </c>
      <c r="P326" s="113">
        <v>15.810419</v>
      </c>
      <c r="Q326" s="113">
        <v>99.750084000000001</v>
      </c>
      <c r="R326" s="114" t="s">
        <v>3652</v>
      </c>
      <c r="S326" s="114" t="s">
        <v>3653</v>
      </c>
      <c r="T326" s="115" t="s">
        <v>3654</v>
      </c>
      <c r="U326" s="115" t="s">
        <v>3655</v>
      </c>
      <c r="V326" s="115"/>
      <c r="W326" s="115" t="s">
        <v>3656</v>
      </c>
      <c r="X326" s="115"/>
      <c r="Y326" s="115"/>
      <c r="Z326" s="181"/>
      <c r="AA326" s="181"/>
      <c r="AB326" s="115"/>
      <c r="AC326" s="115"/>
      <c r="AD326" s="166" t="s">
        <v>1948</v>
      </c>
      <c r="AE326" s="166" t="s">
        <v>1949</v>
      </c>
      <c r="AF326" s="117" t="s">
        <v>690</v>
      </c>
      <c r="AG326" s="132">
        <v>44972</v>
      </c>
      <c r="AH326" s="168" t="s">
        <v>691</v>
      </c>
      <c r="AI326" s="118" t="s">
        <v>692</v>
      </c>
      <c r="AJ326" s="145">
        <v>6</v>
      </c>
      <c r="AK326" s="146">
        <v>9</v>
      </c>
      <c r="AL326" s="146">
        <v>3.4</v>
      </c>
      <c r="AM326" s="146">
        <f t="shared" si="7"/>
        <v>54</v>
      </c>
      <c r="AN326" s="147">
        <v>1</v>
      </c>
      <c r="AO326" s="147">
        <v>2</v>
      </c>
      <c r="AP326" s="240" t="s">
        <v>3657</v>
      </c>
      <c r="AQ326" s="147" t="s">
        <v>1368</v>
      </c>
      <c r="AR326" s="147">
        <v>3</v>
      </c>
      <c r="AS326" s="147"/>
      <c r="AT326" s="138">
        <v>44973</v>
      </c>
      <c r="AU326" s="142"/>
      <c r="AV326" s="234" t="s">
        <v>725</v>
      </c>
      <c r="AW326" s="150"/>
      <c r="AX326" s="147"/>
      <c r="AY326" s="147"/>
      <c r="AZ326" s="147"/>
      <c r="BA326" s="147"/>
      <c r="BB326" s="147"/>
      <c r="BC326" s="147"/>
      <c r="BD326" s="235" t="s">
        <v>698</v>
      </c>
      <c r="BE326" s="150"/>
      <c r="BF326" s="150"/>
      <c r="BG326" s="237" t="s">
        <v>699</v>
      </c>
      <c r="BH326" s="237" t="s">
        <v>1964</v>
      </c>
      <c r="BI326" s="237" t="s">
        <v>701</v>
      </c>
      <c r="BJ326" s="152"/>
      <c r="BK326" s="152"/>
      <c r="BL326" s="153"/>
      <c r="BM326" s="154"/>
      <c r="BN326" s="111" t="s">
        <v>3651</v>
      </c>
      <c r="BO326" s="226" t="s">
        <v>3651</v>
      </c>
      <c r="BP326" s="130"/>
      <c r="BQ326" s="116" t="s">
        <v>704</v>
      </c>
      <c r="BR326" s="116"/>
      <c r="BS326" s="132">
        <v>44972</v>
      </c>
      <c r="BT326" s="133">
        <v>100</v>
      </c>
      <c r="BU326" s="132">
        <v>44972</v>
      </c>
      <c r="BV326" s="132"/>
      <c r="BW326" s="132"/>
      <c r="BX326" s="134"/>
      <c r="BY326" s="134"/>
      <c r="BZ326" s="134"/>
      <c r="CA326" s="132"/>
      <c r="CB326" s="135"/>
      <c r="CC326" s="132"/>
      <c r="CD326" s="132"/>
      <c r="CE326" s="136"/>
      <c r="CF326" s="136"/>
      <c r="CG326" s="136"/>
      <c r="CH326" s="135"/>
      <c r="CI326" s="129" t="s">
        <v>701</v>
      </c>
      <c r="CJ326" s="132">
        <v>44986</v>
      </c>
      <c r="CK326" s="132">
        <v>44986</v>
      </c>
      <c r="CL326" s="132"/>
      <c r="CM326" s="132">
        <v>44986</v>
      </c>
      <c r="CN326" s="133">
        <v>100</v>
      </c>
      <c r="CO326" s="132">
        <v>44986</v>
      </c>
      <c r="CP326" s="132"/>
      <c r="CQ326" s="137" t="s">
        <v>706</v>
      </c>
      <c r="CR326" s="132"/>
      <c r="CS326" s="117"/>
      <c r="CT326" s="132"/>
      <c r="CU326" s="133"/>
      <c r="CV326" s="137" t="s">
        <v>4382</v>
      </c>
      <c r="CW326" s="117"/>
      <c r="CX326" s="147"/>
      <c r="CY326" s="147"/>
      <c r="CZ326" s="117">
        <v>45002</v>
      </c>
      <c r="DA326" s="117">
        <v>45002</v>
      </c>
      <c r="DB326" s="117"/>
      <c r="DC326" s="117">
        <v>45002</v>
      </c>
      <c r="DD326" s="133">
        <v>100</v>
      </c>
      <c r="DE326" s="117">
        <v>45002</v>
      </c>
      <c r="DF326" s="138"/>
      <c r="DG326" s="138">
        <v>45007</v>
      </c>
      <c r="DH326" s="139" t="s">
        <v>4446</v>
      </c>
      <c r="DI326" s="117">
        <v>45021</v>
      </c>
      <c r="DJ326" s="117">
        <v>45021</v>
      </c>
      <c r="DK326" s="117">
        <v>45021</v>
      </c>
      <c r="DL326" s="117">
        <v>45021</v>
      </c>
      <c r="DM326" s="117"/>
      <c r="DN326" s="117"/>
      <c r="DO326" s="117"/>
      <c r="DP326" s="117"/>
      <c r="DQ326" s="140"/>
      <c r="DR326" s="117"/>
      <c r="DS326" s="117"/>
      <c r="DT326" s="117">
        <v>45051</v>
      </c>
      <c r="DU326" s="117">
        <v>45051</v>
      </c>
      <c r="DV326" s="117"/>
      <c r="DW326" s="117">
        <v>45051</v>
      </c>
      <c r="DX326" s="133">
        <v>100</v>
      </c>
      <c r="DY326" s="117">
        <v>45051</v>
      </c>
      <c r="DZ326" s="117"/>
      <c r="EA326" s="117">
        <v>45044</v>
      </c>
      <c r="EB326" s="117">
        <v>45044</v>
      </c>
      <c r="EC326" s="117"/>
      <c r="ED326" s="117">
        <v>45044</v>
      </c>
      <c r="EE326" s="116">
        <v>100</v>
      </c>
      <c r="EF326" s="117">
        <v>45044</v>
      </c>
      <c r="EG326" s="117" t="s">
        <v>4594</v>
      </c>
      <c r="EH326" s="117">
        <v>45044</v>
      </c>
      <c r="EI326" s="117">
        <v>45044</v>
      </c>
      <c r="EJ326" s="117">
        <v>45044</v>
      </c>
      <c r="EK326" s="117">
        <v>45045</v>
      </c>
      <c r="EL326" s="116">
        <v>60</v>
      </c>
      <c r="EM326" s="117"/>
      <c r="EN326" s="122" t="s">
        <v>4594</v>
      </c>
      <c r="EO326" s="141"/>
      <c r="EP326" s="141"/>
      <c r="EQ326" s="141"/>
      <c r="ER326" s="141"/>
      <c r="ES326" s="141"/>
      <c r="ET326" s="141"/>
      <c r="EU326" s="141"/>
      <c r="EV326" s="117"/>
      <c r="EW326" s="117"/>
      <c r="EX326" s="117"/>
      <c r="EY326" s="117"/>
      <c r="EZ326" s="117"/>
      <c r="FA326" s="117"/>
      <c r="FB326" s="117"/>
      <c r="FC326" s="117"/>
      <c r="FD326" s="117"/>
      <c r="FE326" s="117"/>
      <c r="FF326" s="117"/>
      <c r="FG326" s="133"/>
      <c r="FH326" s="133"/>
      <c r="FI326" s="117"/>
      <c r="FJ326" s="142"/>
      <c r="FK326" s="142"/>
      <c r="FL326" s="143"/>
      <c r="FM326" s="143"/>
      <c r="FN326" s="139"/>
      <c r="FO326" s="142"/>
      <c r="FP326" s="142"/>
      <c r="FQ326" s="143"/>
      <c r="FR326" s="143"/>
      <c r="FS326" s="139"/>
    </row>
    <row r="327" spans="1:175" ht="20.100000000000001" customHeight="1" x14ac:dyDescent="0.5">
      <c r="A327" s="109">
        <v>326</v>
      </c>
      <c r="B327" s="109" t="s">
        <v>3361</v>
      </c>
      <c r="C327" s="109">
        <v>40</v>
      </c>
      <c r="D327" s="367" t="s">
        <v>3372</v>
      </c>
      <c r="E327" s="110" t="s">
        <v>912</v>
      </c>
      <c r="F327" s="110" t="s">
        <v>1561</v>
      </c>
      <c r="G327" s="111" t="s">
        <v>179</v>
      </c>
      <c r="H327" s="110" t="s">
        <v>1997</v>
      </c>
      <c r="I327" s="110" t="s">
        <v>1997</v>
      </c>
      <c r="J327" s="110"/>
      <c r="K327" s="111" t="s">
        <v>3658</v>
      </c>
      <c r="L327" s="111" t="s">
        <v>1959</v>
      </c>
      <c r="M327" s="111" t="s">
        <v>912</v>
      </c>
      <c r="N327" s="111" t="s">
        <v>1565</v>
      </c>
      <c r="O327" s="111" t="s">
        <v>3659</v>
      </c>
      <c r="P327" s="113">
        <v>15.778518999999999</v>
      </c>
      <c r="Q327" s="113">
        <v>99.524249999999995</v>
      </c>
      <c r="R327" s="114" t="s">
        <v>3660</v>
      </c>
      <c r="S327" s="114" t="s">
        <v>3661</v>
      </c>
      <c r="T327" s="115"/>
      <c r="U327" s="115"/>
      <c r="V327" s="115"/>
      <c r="W327" s="115" t="s">
        <v>3661</v>
      </c>
      <c r="X327" s="115"/>
      <c r="Y327" s="115"/>
      <c r="Z327" s="181"/>
      <c r="AA327" s="181"/>
      <c r="AB327" s="115"/>
      <c r="AC327" s="115"/>
      <c r="AD327" s="166" t="s">
        <v>1948</v>
      </c>
      <c r="AE327" s="166" t="s">
        <v>1949</v>
      </c>
      <c r="AF327" s="117" t="s">
        <v>690</v>
      </c>
      <c r="AG327" s="132">
        <v>44972</v>
      </c>
      <c r="AH327" s="168" t="s">
        <v>691</v>
      </c>
      <c r="AI327" s="118" t="s">
        <v>692</v>
      </c>
      <c r="AJ327" s="145">
        <v>5.8</v>
      </c>
      <c r="AK327" s="146">
        <v>7.5</v>
      </c>
      <c r="AL327" s="146">
        <v>2.7</v>
      </c>
      <c r="AM327" s="146">
        <f t="shared" si="7"/>
        <v>43.5</v>
      </c>
      <c r="AN327" s="147">
        <v>1</v>
      </c>
      <c r="AO327" s="147">
        <v>1</v>
      </c>
      <c r="AP327" s="240"/>
      <c r="AQ327" s="147" t="s">
        <v>848</v>
      </c>
      <c r="AR327" s="147">
        <v>3</v>
      </c>
      <c r="AS327" s="147"/>
      <c r="AT327" s="138">
        <v>44973</v>
      </c>
      <c r="AU327" s="142"/>
      <c r="AV327" s="234" t="s">
        <v>725</v>
      </c>
      <c r="AW327" s="150"/>
      <c r="AX327" s="147" t="s">
        <v>1057</v>
      </c>
      <c r="AY327" s="147"/>
      <c r="AZ327" s="147" t="s">
        <v>1816</v>
      </c>
      <c r="BA327" s="147"/>
      <c r="BB327" s="147" t="s">
        <v>697</v>
      </c>
      <c r="BC327" s="147"/>
      <c r="BD327" s="150"/>
      <c r="BE327" s="150"/>
      <c r="BF327" s="150"/>
      <c r="BG327" s="163" t="s">
        <v>614</v>
      </c>
      <c r="BH327" s="237" t="s">
        <v>1964</v>
      </c>
      <c r="BI327" s="237" t="s">
        <v>701</v>
      </c>
      <c r="BJ327" s="152"/>
      <c r="BK327" s="152"/>
      <c r="BL327" s="153"/>
      <c r="BM327" s="154"/>
      <c r="BN327" s="111" t="s">
        <v>3659</v>
      </c>
      <c r="BO327" s="226" t="s">
        <v>3659</v>
      </c>
      <c r="BP327" s="130"/>
      <c r="BQ327" s="116" t="s">
        <v>704</v>
      </c>
      <c r="BR327" s="116"/>
      <c r="BS327" s="132">
        <v>44972</v>
      </c>
      <c r="BT327" s="133">
        <v>100</v>
      </c>
      <c r="BU327" s="132">
        <v>44972</v>
      </c>
      <c r="BV327" s="132" t="s">
        <v>614</v>
      </c>
      <c r="BW327" s="132" t="s">
        <v>1155</v>
      </c>
      <c r="BX327" s="134"/>
      <c r="BY327" s="134"/>
      <c r="BZ327" s="134"/>
      <c r="CA327" s="132"/>
      <c r="CB327" s="171"/>
      <c r="CC327" s="172"/>
      <c r="CD327" s="172"/>
      <c r="CE327" s="173"/>
      <c r="CF327" s="173"/>
      <c r="CG327" s="173"/>
      <c r="CH327" s="365" t="s">
        <v>3662</v>
      </c>
      <c r="CI327" s="129" t="s">
        <v>701</v>
      </c>
      <c r="CJ327" s="132">
        <v>44986</v>
      </c>
      <c r="CK327" s="132">
        <v>44986</v>
      </c>
      <c r="CL327" s="132"/>
      <c r="CM327" s="132">
        <v>44986</v>
      </c>
      <c r="CN327" s="133">
        <v>100</v>
      </c>
      <c r="CO327" s="132">
        <v>44986</v>
      </c>
      <c r="CP327" s="132"/>
      <c r="CQ327" s="117">
        <v>45043</v>
      </c>
      <c r="CR327" s="117">
        <v>45043</v>
      </c>
      <c r="CS327" s="117"/>
      <c r="CT327" s="117">
        <v>45043</v>
      </c>
      <c r="CU327" s="133">
        <v>100</v>
      </c>
      <c r="CV327" s="117">
        <v>45043</v>
      </c>
      <c r="CW327" s="117"/>
      <c r="CX327" s="147" t="s">
        <v>1057</v>
      </c>
      <c r="CY327" s="147"/>
      <c r="CZ327" s="117">
        <v>45037</v>
      </c>
      <c r="DA327" s="117">
        <v>45037</v>
      </c>
      <c r="DB327" s="117"/>
      <c r="DC327" s="117">
        <v>45037</v>
      </c>
      <c r="DD327" s="133">
        <v>100</v>
      </c>
      <c r="DE327" s="117">
        <v>45037</v>
      </c>
      <c r="DF327" s="138"/>
      <c r="DG327" s="138">
        <v>45023</v>
      </c>
      <c r="DH327" s="139" t="s">
        <v>4387</v>
      </c>
      <c r="DI327" s="117">
        <v>45035</v>
      </c>
      <c r="DJ327" s="117">
        <v>45035</v>
      </c>
      <c r="DK327" s="117">
        <v>45035</v>
      </c>
      <c r="DL327" s="117">
        <v>45035</v>
      </c>
      <c r="DM327" s="117"/>
      <c r="DN327" s="117"/>
      <c r="DO327" s="117"/>
      <c r="DP327" s="117"/>
      <c r="DQ327" s="140"/>
      <c r="DR327" s="117"/>
      <c r="DS327" s="117"/>
      <c r="DT327" s="117">
        <v>45051</v>
      </c>
      <c r="DU327" s="117">
        <v>45051</v>
      </c>
      <c r="DV327" s="117"/>
      <c r="DW327" s="117">
        <v>45051</v>
      </c>
      <c r="DX327" s="133">
        <v>100</v>
      </c>
      <c r="DY327" s="117">
        <v>45051</v>
      </c>
      <c r="DZ327" s="117"/>
      <c r="EA327" s="117"/>
      <c r="EB327" s="117"/>
      <c r="EC327" s="117"/>
      <c r="ED327" s="117"/>
      <c r="EE327" s="116"/>
      <c r="EF327" s="117"/>
      <c r="EG327" s="117"/>
      <c r="EH327" s="222">
        <v>45052</v>
      </c>
      <c r="EI327" s="222">
        <v>45052</v>
      </c>
      <c r="EJ327" s="222">
        <v>45052</v>
      </c>
      <c r="EK327" s="222">
        <v>45053</v>
      </c>
      <c r="EL327" s="116">
        <v>60</v>
      </c>
      <c r="EM327" s="117"/>
      <c r="EN327" s="122" t="s">
        <v>4595</v>
      </c>
      <c r="EO327" s="141"/>
      <c r="EP327" s="141"/>
      <c r="EQ327" s="141"/>
      <c r="ER327" s="141"/>
      <c r="ES327" s="141"/>
      <c r="ET327" s="141"/>
      <c r="EU327" s="141"/>
      <c r="EV327" s="117"/>
      <c r="EW327" s="117"/>
      <c r="EX327" s="117"/>
      <c r="EY327" s="117"/>
      <c r="EZ327" s="117"/>
      <c r="FA327" s="117"/>
      <c r="FB327" s="117"/>
      <c r="FC327" s="117"/>
      <c r="FD327" s="117"/>
      <c r="FE327" s="117"/>
      <c r="FF327" s="117"/>
      <c r="FG327" s="133"/>
      <c r="FH327" s="133"/>
      <c r="FI327" s="117"/>
      <c r="FJ327" s="142"/>
      <c r="FK327" s="142"/>
      <c r="FL327" s="143">
        <v>243354</v>
      </c>
      <c r="FM327" s="143">
        <v>243354</v>
      </c>
      <c r="FN327" s="139" t="s">
        <v>708</v>
      </c>
      <c r="FO327" s="142"/>
      <c r="FP327" s="142"/>
      <c r="FQ327" s="143">
        <v>243354</v>
      </c>
      <c r="FR327" s="143">
        <v>243354</v>
      </c>
      <c r="FS327" s="139" t="s">
        <v>708</v>
      </c>
    </row>
    <row r="328" spans="1:175" ht="20.100000000000001" customHeight="1" x14ac:dyDescent="0.5">
      <c r="A328" s="109">
        <v>327</v>
      </c>
      <c r="B328" s="109" t="s">
        <v>3361</v>
      </c>
      <c r="C328" s="109">
        <v>41</v>
      </c>
      <c r="D328" s="367" t="s">
        <v>3372</v>
      </c>
      <c r="E328" s="110" t="s">
        <v>912</v>
      </c>
      <c r="F328" s="110" t="s">
        <v>1561</v>
      </c>
      <c r="G328" s="111" t="s">
        <v>179</v>
      </c>
      <c r="H328" s="110" t="s">
        <v>1987</v>
      </c>
      <c r="I328" s="110" t="s">
        <v>3663</v>
      </c>
      <c r="J328" s="110"/>
      <c r="K328" s="111" t="s">
        <v>3664</v>
      </c>
      <c r="L328" s="111" t="s">
        <v>1943</v>
      </c>
      <c r="M328" s="111" t="s">
        <v>912</v>
      </c>
      <c r="N328" s="111" t="s">
        <v>1565</v>
      </c>
      <c r="O328" s="111" t="s">
        <v>3666</v>
      </c>
      <c r="P328" s="113">
        <v>15.451325000000001</v>
      </c>
      <c r="Q328" s="113">
        <v>100.481582</v>
      </c>
      <c r="R328" s="114" t="s">
        <v>3667</v>
      </c>
      <c r="S328" s="114" t="s">
        <v>3668</v>
      </c>
      <c r="T328" s="115"/>
      <c r="U328" s="115"/>
      <c r="V328" s="115"/>
      <c r="W328" s="115" t="s">
        <v>3669</v>
      </c>
      <c r="X328" s="115"/>
      <c r="Y328" s="115"/>
      <c r="Z328" s="181"/>
      <c r="AA328" s="181"/>
      <c r="AB328" s="115"/>
      <c r="AC328" s="115"/>
      <c r="AD328" s="166" t="s">
        <v>1948</v>
      </c>
      <c r="AE328" s="166" t="s">
        <v>1949</v>
      </c>
      <c r="AF328" s="117" t="s">
        <v>690</v>
      </c>
      <c r="AG328" s="132">
        <v>44971</v>
      </c>
      <c r="AH328" s="118" t="s">
        <v>691</v>
      </c>
      <c r="AI328" s="118" t="s">
        <v>692</v>
      </c>
      <c r="AJ328" s="145">
        <v>6</v>
      </c>
      <c r="AK328" s="146">
        <v>9</v>
      </c>
      <c r="AL328" s="146">
        <v>3.5</v>
      </c>
      <c r="AM328" s="146">
        <f t="shared" si="7"/>
        <v>54</v>
      </c>
      <c r="AN328" s="147">
        <v>1</v>
      </c>
      <c r="AO328" s="147">
        <v>2</v>
      </c>
      <c r="AP328" s="116" t="s">
        <v>816</v>
      </c>
      <c r="AQ328" s="147" t="s">
        <v>848</v>
      </c>
      <c r="AR328" s="147">
        <v>3</v>
      </c>
      <c r="AS328" s="147"/>
      <c r="AT328" s="138">
        <v>44972</v>
      </c>
      <c r="AU328" s="148" t="s">
        <v>3670</v>
      </c>
      <c r="AV328" s="234" t="s">
        <v>696</v>
      </c>
      <c r="AW328" s="235" t="s">
        <v>1950</v>
      </c>
      <c r="AX328" s="147"/>
      <c r="AY328" s="147"/>
      <c r="AZ328" s="147"/>
      <c r="BA328" s="147"/>
      <c r="BB328" s="147" t="s">
        <v>697</v>
      </c>
      <c r="BC328" s="147"/>
      <c r="BD328" s="235" t="s">
        <v>698</v>
      </c>
      <c r="BE328" s="150"/>
      <c r="BF328" s="150"/>
      <c r="BG328" s="237" t="s">
        <v>699</v>
      </c>
      <c r="BH328" s="237" t="s">
        <v>1964</v>
      </c>
      <c r="BI328" s="237" t="s">
        <v>701</v>
      </c>
      <c r="BJ328" s="152"/>
      <c r="BK328" s="152"/>
      <c r="BL328" s="153"/>
      <c r="BM328" s="154"/>
      <c r="BN328" s="111" t="s">
        <v>3666</v>
      </c>
      <c r="BO328" s="131" t="s">
        <v>3665</v>
      </c>
      <c r="BP328" s="131" t="s">
        <v>703</v>
      </c>
      <c r="BQ328" s="116" t="s">
        <v>704</v>
      </c>
      <c r="BR328" s="116"/>
      <c r="BS328" s="132">
        <v>44971</v>
      </c>
      <c r="BT328" s="133">
        <v>100</v>
      </c>
      <c r="BU328" s="132">
        <v>44971</v>
      </c>
      <c r="BV328" s="132"/>
      <c r="BW328" s="132"/>
      <c r="BX328" s="134"/>
      <c r="BY328" s="134"/>
      <c r="BZ328" s="134"/>
      <c r="CA328" s="132"/>
      <c r="CB328" s="135"/>
      <c r="CC328" s="132"/>
      <c r="CD328" s="132"/>
      <c r="CE328" s="136"/>
      <c r="CF328" s="136"/>
      <c r="CG328" s="136"/>
      <c r="CH328" s="135"/>
      <c r="CI328" s="129" t="s">
        <v>701</v>
      </c>
      <c r="CJ328" s="117">
        <v>45008</v>
      </c>
      <c r="CK328" s="117">
        <v>45008</v>
      </c>
      <c r="CL328" s="132"/>
      <c r="CM328" s="117">
        <v>45008</v>
      </c>
      <c r="CN328" s="133">
        <v>100</v>
      </c>
      <c r="CO328" s="117">
        <v>45008</v>
      </c>
      <c r="CP328" s="117"/>
      <c r="CQ328" s="117">
        <v>45041</v>
      </c>
      <c r="CR328" s="117">
        <v>45041</v>
      </c>
      <c r="CS328" s="117"/>
      <c r="CT328" s="117">
        <v>45041</v>
      </c>
      <c r="CU328" s="133">
        <v>100</v>
      </c>
      <c r="CV328" s="117">
        <v>45041</v>
      </c>
      <c r="CW328" s="117"/>
      <c r="CX328" s="147"/>
      <c r="CY328" s="147"/>
      <c r="CZ328" s="117">
        <v>45008</v>
      </c>
      <c r="DA328" s="117">
        <v>45008</v>
      </c>
      <c r="DB328" s="117"/>
      <c r="DC328" s="117">
        <v>45008</v>
      </c>
      <c r="DD328" s="133">
        <v>100</v>
      </c>
      <c r="DE328" s="117">
        <v>45008</v>
      </c>
      <c r="DF328" s="138"/>
      <c r="DG328" s="138">
        <v>45007</v>
      </c>
      <c r="DH328" s="139" t="s">
        <v>4446</v>
      </c>
      <c r="DI328" s="117">
        <v>45044</v>
      </c>
      <c r="DJ328" s="117">
        <v>45044</v>
      </c>
      <c r="DK328" s="117">
        <v>45044</v>
      </c>
      <c r="DL328" s="117">
        <v>45044</v>
      </c>
      <c r="DM328" s="117"/>
      <c r="DN328" s="117"/>
      <c r="DO328" s="117"/>
      <c r="DP328" s="117"/>
      <c r="DQ328" s="140"/>
      <c r="DR328" s="117"/>
      <c r="DS328" s="117"/>
      <c r="DT328" s="117"/>
      <c r="DU328" s="117"/>
      <c r="DV328" s="117"/>
      <c r="DW328" s="117"/>
      <c r="DX328" s="133"/>
      <c r="DY328" s="117"/>
      <c r="DZ328" s="117"/>
      <c r="EA328" s="117"/>
      <c r="EB328" s="117"/>
      <c r="EC328" s="117"/>
      <c r="ED328" s="117"/>
      <c r="EE328" s="116"/>
      <c r="EF328" s="117"/>
      <c r="EG328" s="117"/>
      <c r="EH328" s="117">
        <v>45050</v>
      </c>
      <c r="EI328" s="117">
        <v>45050</v>
      </c>
      <c r="EJ328" s="117">
        <v>45050</v>
      </c>
      <c r="EK328" s="117">
        <v>45051</v>
      </c>
      <c r="EL328" s="116">
        <v>60</v>
      </c>
      <c r="EM328" s="117"/>
      <c r="EN328" s="122" t="s">
        <v>4596</v>
      </c>
      <c r="EO328" s="141"/>
      <c r="EP328" s="141"/>
      <c r="EQ328" s="141"/>
      <c r="ER328" s="141"/>
      <c r="ES328" s="141"/>
      <c r="ET328" s="141"/>
      <c r="EU328" s="141"/>
      <c r="EV328" s="117"/>
      <c r="EW328" s="117"/>
      <c r="EX328" s="117"/>
      <c r="EY328" s="117"/>
      <c r="EZ328" s="117"/>
      <c r="FA328" s="117"/>
      <c r="FB328" s="117"/>
      <c r="FC328" s="117"/>
      <c r="FD328" s="117"/>
      <c r="FE328" s="117"/>
      <c r="FF328" s="117"/>
      <c r="FG328" s="133"/>
      <c r="FH328" s="133"/>
      <c r="FI328" s="117"/>
      <c r="FJ328" s="142"/>
      <c r="FK328" s="142"/>
      <c r="FL328" s="143"/>
      <c r="FM328" s="143"/>
      <c r="FN328" s="139"/>
      <c r="FO328" s="142"/>
      <c r="FP328" s="142"/>
      <c r="FQ328" s="143"/>
      <c r="FR328" s="143"/>
      <c r="FS328" s="139"/>
    </row>
    <row r="329" spans="1:175" ht="20.100000000000001" customHeight="1" x14ac:dyDescent="0.5">
      <c r="A329" s="109">
        <v>328</v>
      </c>
      <c r="B329" s="109" t="s">
        <v>3361</v>
      </c>
      <c r="C329" s="109">
        <v>42</v>
      </c>
      <c r="D329" s="367" t="s">
        <v>3372</v>
      </c>
      <c r="E329" s="110" t="s">
        <v>912</v>
      </c>
      <c r="F329" s="110" t="s">
        <v>1561</v>
      </c>
      <c r="G329" s="111" t="s">
        <v>179</v>
      </c>
      <c r="H329" s="110" t="s">
        <v>1965</v>
      </c>
      <c r="I329" s="110" t="s">
        <v>3671</v>
      </c>
      <c r="J329" s="110"/>
      <c r="K329" s="111" t="s">
        <v>3672</v>
      </c>
      <c r="L329" s="111" t="s">
        <v>1943</v>
      </c>
      <c r="M329" s="111" t="s">
        <v>912</v>
      </c>
      <c r="N329" s="111" t="s">
        <v>1565</v>
      </c>
      <c r="O329" s="209" t="s">
        <v>4597</v>
      </c>
      <c r="P329" s="113">
        <v>15.352095</v>
      </c>
      <c r="Q329" s="113">
        <v>100.315718</v>
      </c>
      <c r="R329" s="114" t="s">
        <v>3674</v>
      </c>
      <c r="S329" s="114" t="s">
        <v>3675</v>
      </c>
      <c r="T329" s="115"/>
      <c r="U329" s="115"/>
      <c r="V329" s="115"/>
      <c r="W329" s="371" t="s">
        <v>3676</v>
      </c>
      <c r="X329" s="371" t="s">
        <v>4598</v>
      </c>
      <c r="Y329" s="115" t="s">
        <v>4599</v>
      </c>
      <c r="Z329" s="181">
        <v>15.8843888965401</v>
      </c>
      <c r="AA329" s="181">
        <v>100.51967250817999</v>
      </c>
      <c r="AB329" s="371" t="s">
        <v>4600</v>
      </c>
      <c r="AC329" s="371" t="s">
        <v>4601</v>
      </c>
      <c r="AD329" s="166" t="s">
        <v>1948</v>
      </c>
      <c r="AE329" s="166" t="s">
        <v>1949</v>
      </c>
      <c r="AF329" s="117" t="s">
        <v>690</v>
      </c>
      <c r="AG329" s="132">
        <v>44964</v>
      </c>
      <c r="AH329" s="168" t="s">
        <v>691</v>
      </c>
      <c r="AI329" s="118" t="s">
        <v>692</v>
      </c>
      <c r="AJ329" s="145">
        <v>6</v>
      </c>
      <c r="AK329" s="146">
        <v>9</v>
      </c>
      <c r="AL329" s="146">
        <v>3.4</v>
      </c>
      <c r="AM329" s="146">
        <f t="shared" si="7"/>
        <v>54</v>
      </c>
      <c r="AN329" s="147">
        <v>1</v>
      </c>
      <c r="AO329" s="147">
        <v>2</v>
      </c>
      <c r="AP329" s="240" t="s">
        <v>1619</v>
      </c>
      <c r="AQ329" s="147" t="s">
        <v>1368</v>
      </c>
      <c r="AR329" s="147">
        <v>3</v>
      </c>
      <c r="AS329" s="147"/>
      <c r="AT329" s="138">
        <v>44964</v>
      </c>
      <c r="AU329" s="294" t="s">
        <v>1572</v>
      </c>
      <c r="AV329" s="234" t="s">
        <v>696</v>
      </c>
      <c r="AW329" s="235" t="s">
        <v>3625</v>
      </c>
      <c r="AX329" s="236"/>
      <c r="AY329" s="236"/>
      <c r="AZ329" s="236"/>
      <c r="BA329" s="236"/>
      <c r="BB329" s="236"/>
      <c r="BC329" s="236"/>
      <c r="BD329" s="235" t="s">
        <v>698</v>
      </c>
      <c r="BE329" s="235"/>
      <c r="BF329" s="235"/>
      <c r="BG329" s="237" t="s">
        <v>699</v>
      </c>
      <c r="BH329" s="237" t="s">
        <v>1964</v>
      </c>
      <c r="BI329" s="237" t="s">
        <v>701</v>
      </c>
      <c r="BJ329" s="238"/>
      <c r="BK329" s="238"/>
      <c r="BL329" s="153"/>
      <c r="BM329" s="154"/>
      <c r="BN329" s="111" t="s">
        <v>3677</v>
      </c>
      <c r="BO329" s="226" t="s">
        <v>4598</v>
      </c>
      <c r="BP329" s="130" t="s">
        <v>4507</v>
      </c>
      <c r="BQ329" s="116" t="s">
        <v>704</v>
      </c>
      <c r="BR329" s="116"/>
      <c r="BS329" s="132">
        <v>44964</v>
      </c>
      <c r="BT329" s="133">
        <v>100</v>
      </c>
      <c r="BU329" s="132">
        <v>44964</v>
      </c>
      <c r="BV329" s="132"/>
      <c r="BW329" s="132"/>
      <c r="BX329" s="134"/>
      <c r="BY329" s="134"/>
      <c r="BZ329" s="134"/>
      <c r="CA329" s="132" t="s">
        <v>1377</v>
      </c>
      <c r="CB329" s="135" t="s">
        <v>4598</v>
      </c>
      <c r="CC329" s="132"/>
      <c r="CD329" s="132"/>
      <c r="CE329" s="136"/>
      <c r="CF329" s="136"/>
      <c r="CG329" s="136"/>
      <c r="CH329" s="135"/>
      <c r="CI329" s="129" t="s">
        <v>701</v>
      </c>
      <c r="CJ329" s="117">
        <v>45036</v>
      </c>
      <c r="CK329" s="117">
        <v>45036</v>
      </c>
      <c r="CL329" s="132"/>
      <c r="CM329" s="117">
        <v>45036</v>
      </c>
      <c r="CN329" s="133">
        <v>100</v>
      </c>
      <c r="CO329" s="117">
        <v>45036</v>
      </c>
      <c r="CP329" s="117"/>
      <c r="CQ329" s="137" t="s">
        <v>706</v>
      </c>
      <c r="CR329" s="132"/>
      <c r="CS329" s="117"/>
      <c r="CT329" s="132"/>
      <c r="CU329" s="133"/>
      <c r="CV329" s="137" t="s">
        <v>4382</v>
      </c>
      <c r="CW329" s="117"/>
      <c r="CX329" s="236"/>
      <c r="CY329" s="236"/>
      <c r="CZ329" s="117">
        <v>45035</v>
      </c>
      <c r="DA329" s="117">
        <v>45035</v>
      </c>
      <c r="DB329" s="117"/>
      <c r="DC329" s="117">
        <v>45035</v>
      </c>
      <c r="DD329" s="133">
        <v>100</v>
      </c>
      <c r="DE329" s="117">
        <v>45035</v>
      </c>
      <c r="DF329" s="138"/>
      <c r="DG329" s="138">
        <v>45007</v>
      </c>
      <c r="DH329" s="139" t="s">
        <v>4446</v>
      </c>
      <c r="DI329" s="117">
        <v>45044</v>
      </c>
      <c r="DJ329" s="117">
        <v>45044</v>
      </c>
      <c r="DK329" s="117">
        <v>45044</v>
      </c>
      <c r="DL329" s="117">
        <v>45044</v>
      </c>
      <c r="DM329" s="117"/>
      <c r="DN329" s="117"/>
      <c r="DO329" s="117"/>
      <c r="DP329" s="117"/>
      <c r="DQ329" s="140"/>
      <c r="DR329" s="117"/>
      <c r="DS329" s="117"/>
      <c r="DT329" s="117">
        <v>45053</v>
      </c>
      <c r="DU329" s="117">
        <v>45053</v>
      </c>
      <c r="DV329" s="117"/>
      <c r="DW329" s="117">
        <v>45053</v>
      </c>
      <c r="DX329" s="133">
        <v>100</v>
      </c>
      <c r="DY329" s="117">
        <v>45053</v>
      </c>
      <c r="DZ329" s="117"/>
      <c r="EA329" s="117"/>
      <c r="EB329" s="117"/>
      <c r="EC329" s="117"/>
      <c r="ED329" s="117"/>
      <c r="EE329" s="116"/>
      <c r="EF329" s="117"/>
      <c r="EG329" s="117"/>
      <c r="EH329" s="117">
        <v>45050</v>
      </c>
      <c r="EI329" s="117">
        <v>45050</v>
      </c>
      <c r="EJ329" s="117">
        <v>45050</v>
      </c>
      <c r="EK329" s="117">
        <v>45051</v>
      </c>
      <c r="EL329" s="116">
        <v>60</v>
      </c>
      <c r="EM329" s="117"/>
      <c r="EN329" s="122" t="s">
        <v>4602</v>
      </c>
      <c r="EO329" s="141"/>
      <c r="EP329" s="141"/>
      <c r="EQ329" s="141"/>
      <c r="ER329" s="141"/>
      <c r="ES329" s="141"/>
      <c r="ET329" s="141"/>
      <c r="EU329" s="141"/>
      <c r="EV329" s="117"/>
      <c r="EW329" s="117"/>
      <c r="EX329" s="117"/>
      <c r="EY329" s="117"/>
      <c r="EZ329" s="117"/>
      <c r="FA329" s="117"/>
      <c r="FB329" s="117"/>
      <c r="FC329" s="117"/>
      <c r="FD329" s="117"/>
      <c r="FE329" s="117"/>
      <c r="FF329" s="117"/>
      <c r="FG329" s="133"/>
      <c r="FH329" s="133"/>
      <c r="FI329" s="117"/>
      <c r="FJ329" s="142"/>
      <c r="FK329" s="142"/>
      <c r="FL329" s="143">
        <v>243354</v>
      </c>
      <c r="FM329" s="143">
        <v>243354</v>
      </c>
      <c r="FN329" s="139" t="s">
        <v>708</v>
      </c>
      <c r="FO329" s="142"/>
      <c r="FP329" s="142"/>
      <c r="FQ329" s="143">
        <v>243354</v>
      </c>
      <c r="FR329" s="143">
        <v>243354</v>
      </c>
      <c r="FS329" s="139" t="s">
        <v>708</v>
      </c>
    </row>
    <row r="330" spans="1:175" ht="20.100000000000001" customHeight="1" x14ac:dyDescent="0.5">
      <c r="A330" s="109">
        <v>329</v>
      </c>
      <c r="B330" s="109" t="s">
        <v>3361</v>
      </c>
      <c r="C330" s="109">
        <v>43</v>
      </c>
      <c r="D330" s="367" t="s">
        <v>3372</v>
      </c>
      <c r="E330" s="110" t="s">
        <v>912</v>
      </c>
      <c r="F330" s="110" t="s">
        <v>1561</v>
      </c>
      <c r="G330" s="111" t="s">
        <v>179</v>
      </c>
      <c r="H330" s="110" t="s">
        <v>2044</v>
      </c>
      <c r="I330" s="110" t="s">
        <v>3678</v>
      </c>
      <c r="J330" s="110"/>
      <c r="K330" s="111" t="s">
        <v>3679</v>
      </c>
      <c r="L330" s="111" t="s">
        <v>1943</v>
      </c>
      <c r="M330" s="111" t="s">
        <v>912</v>
      </c>
      <c r="N330" s="111" t="s">
        <v>1565</v>
      </c>
      <c r="O330" s="111" t="s">
        <v>3680</v>
      </c>
      <c r="P330" s="113">
        <v>15.621169999999999</v>
      </c>
      <c r="Q330" s="113">
        <v>100.271355</v>
      </c>
      <c r="R330" s="114" t="s">
        <v>3681</v>
      </c>
      <c r="S330" s="114" t="s">
        <v>3682</v>
      </c>
      <c r="T330" s="115"/>
      <c r="U330" s="115"/>
      <c r="V330" s="115"/>
      <c r="W330" s="115" t="s">
        <v>3682</v>
      </c>
      <c r="X330" s="115"/>
      <c r="Y330" s="115"/>
      <c r="Z330" s="181"/>
      <c r="AA330" s="181"/>
      <c r="AB330" s="115"/>
      <c r="AC330" s="115"/>
      <c r="AD330" s="166" t="s">
        <v>1948</v>
      </c>
      <c r="AE330" s="166" t="s">
        <v>1949</v>
      </c>
      <c r="AF330" s="117" t="s">
        <v>690</v>
      </c>
      <c r="AG330" s="132">
        <v>44966</v>
      </c>
      <c r="AH330" s="168" t="s">
        <v>691</v>
      </c>
      <c r="AI330" s="118" t="s">
        <v>692</v>
      </c>
      <c r="AJ330" s="145">
        <v>6</v>
      </c>
      <c r="AK330" s="146">
        <v>9</v>
      </c>
      <c r="AL330" s="146">
        <v>3</v>
      </c>
      <c r="AM330" s="146">
        <f t="shared" si="7"/>
        <v>54</v>
      </c>
      <c r="AN330" s="147">
        <v>1</v>
      </c>
      <c r="AO330" s="147"/>
      <c r="AP330" s="116" t="s">
        <v>3683</v>
      </c>
      <c r="AQ330" s="326" t="s">
        <v>1963</v>
      </c>
      <c r="AR330" s="147">
        <v>1</v>
      </c>
      <c r="AS330" s="147"/>
      <c r="AT330" s="138">
        <v>44970</v>
      </c>
      <c r="AU330" s="148" t="s">
        <v>1316</v>
      </c>
      <c r="AV330" s="234" t="s">
        <v>696</v>
      </c>
      <c r="AW330" s="235" t="s">
        <v>3625</v>
      </c>
      <c r="AX330" s="147"/>
      <c r="AY330" s="147"/>
      <c r="AZ330" s="147" t="s">
        <v>1816</v>
      </c>
      <c r="BA330" s="147"/>
      <c r="BB330" s="147" t="s">
        <v>697</v>
      </c>
      <c r="BC330" s="147" t="s">
        <v>697</v>
      </c>
      <c r="BD330" s="150"/>
      <c r="BE330" s="150"/>
      <c r="BF330" s="150"/>
      <c r="BG330" s="237" t="s">
        <v>699</v>
      </c>
      <c r="BH330" s="163" t="s">
        <v>1964</v>
      </c>
      <c r="BI330" s="237" t="s">
        <v>701</v>
      </c>
      <c r="BJ330" s="152"/>
      <c r="BK330" s="152"/>
      <c r="BL330" s="153"/>
      <c r="BM330" s="154"/>
      <c r="BN330" s="111" t="s">
        <v>3680</v>
      </c>
      <c r="BO330" s="226" t="s">
        <v>3680</v>
      </c>
      <c r="BP330" s="130"/>
      <c r="BQ330" s="116" t="s">
        <v>704</v>
      </c>
      <c r="BR330" s="116"/>
      <c r="BS330" s="132">
        <v>44966</v>
      </c>
      <c r="BT330" s="133">
        <v>100</v>
      </c>
      <c r="BU330" s="132">
        <v>44966</v>
      </c>
      <c r="BV330" s="132"/>
      <c r="BW330" s="132"/>
      <c r="BX330" s="134"/>
      <c r="BY330" s="134"/>
      <c r="BZ330" s="134"/>
      <c r="CA330" s="132"/>
      <c r="CB330" s="135"/>
      <c r="CC330" s="132"/>
      <c r="CD330" s="132"/>
      <c r="CE330" s="136"/>
      <c r="CF330" s="136"/>
      <c r="CG330" s="136"/>
      <c r="CH330" s="135"/>
      <c r="CI330" s="129" t="s">
        <v>701</v>
      </c>
      <c r="CJ330" s="117">
        <v>45019</v>
      </c>
      <c r="CK330" s="117">
        <v>45019</v>
      </c>
      <c r="CL330" s="117"/>
      <c r="CM330" s="117">
        <v>45019</v>
      </c>
      <c r="CN330" s="133">
        <v>100</v>
      </c>
      <c r="CO330" s="117">
        <v>45019</v>
      </c>
      <c r="CP330" s="117"/>
      <c r="CQ330" s="137" t="s">
        <v>706</v>
      </c>
      <c r="CR330" s="132"/>
      <c r="CS330" s="117"/>
      <c r="CT330" s="132"/>
      <c r="CU330" s="133"/>
      <c r="CV330" s="137" t="s">
        <v>4382</v>
      </c>
      <c r="CW330" s="117"/>
      <c r="CX330" s="147"/>
      <c r="CY330" s="147"/>
      <c r="CZ330" s="117">
        <v>45019</v>
      </c>
      <c r="DA330" s="117">
        <v>45019</v>
      </c>
      <c r="DB330" s="117"/>
      <c r="DC330" s="117">
        <v>45019</v>
      </c>
      <c r="DD330" s="133">
        <v>100</v>
      </c>
      <c r="DE330" s="117">
        <v>45019</v>
      </c>
      <c r="DF330" s="138"/>
      <c r="DG330" s="138">
        <v>45007</v>
      </c>
      <c r="DH330" s="139" t="s">
        <v>4446</v>
      </c>
      <c r="DI330" s="117">
        <v>45019</v>
      </c>
      <c r="DJ330" s="117">
        <v>45019</v>
      </c>
      <c r="DK330" s="117">
        <v>45019</v>
      </c>
      <c r="DL330" s="117">
        <v>45019</v>
      </c>
      <c r="DM330" s="117"/>
      <c r="DN330" s="117"/>
      <c r="DO330" s="117"/>
      <c r="DP330" s="117"/>
      <c r="DQ330" s="140"/>
      <c r="DR330" s="117"/>
      <c r="DS330" s="117"/>
      <c r="DT330" s="117">
        <v>45053</v>
      </c>
      <c r="DU330" s="117">
        <v>45053</v>
      </c>
      <c r="DV330" s="117"/>
      <c r="DW330" s="117">
        <v>45053</v>
      </c>
      <c r="DX330" s="133">
        <v>100</v>
      </c>
      <c r="DY330" s="117">
        <v>45053</v>
      </c>
      <c r="DZ330" s="117"/>
      <c r="EA330" s="117"/>
      <c r="EB330" s="117"/>
      <c r="EC330" s="117"/>
      <c r="ED330" s="117"/>
      <c r="EE330" s="116"/>
      <c r="EF330" s="117"/>
      <c r="EG330" s="117"/>
      <c r="EH330" s="222">
        <v>45052</v>
      </c>
      <c r="EI330" s="222">
        <v>45052</v>
      </c>
      <c r="EJ330" s="222">
        <v>45052</v>
      </c>
      <c r="EK330" s="222">
        <v>45053</v>
      </c>
      <c r="EL330" s="116">
        <v>60</v>
      </c>
      <c r="EM330" s="117"/>
      <c r="EN330" s="122" t="s">
        <v>4484</v>
      </c>
      <c r="EO330" s="141"/>
      <c r="EP330" s="141"/>
      <c r="EQ330" s="141"/>
      <c r="ER330" s="141"/>
      <c r="ES330" s="141"/>
      <c r="ET330" s="141"/>
      <c r="EU330" s="141"/>
      <c r="EV330" s="117"/>
      <c r="EW330" s="117"/>
      <c r="EX330" s="117"/>
      <c r="EY330" s="117"/>
      <c r="EZ330" s="117"/>
      <c r="FA330" s="117"/>
      <c r="FB330" s="117"/>
      <c r="FC330" s="117"/>
      <c r="FD330" s="117"/>
      <c r="FE330" s="117"/>
      <c r="FF330" s="117"/>
      <c r="FG330" s="133"/>
      <c r="FH330" s="133"/>
      <c r="FI330" s="117"/>
      <c r="FJ330" s="142"/>
      <c r="FK330" s="142"/>
      <c r="FL330" s="143"/>
      <c r="FM330" s="143"/>
      <c r="FN330" s="139"/>
      <c r="FO330" s="142"/>
      <c r="FP330" s="142"/>
      <c r="FQ330" s="143"/>
      <c r="FR330" s="143"/>
      <c r="FS330" s="139"/>
    </row>
    <row r="331" spans="1:175" ht="20.100000000000001" customHeight="1" x14ac:dyDescent="0.5">
      <c r="A331" s="109">
        <v>330</v>
      </c>
      <c r="B331" s="109" t="s">
        <v>3361</v>
      </c>
      <c r="C331" s="109">
        <v>44</v>
      </c>
      <c r="D331" s="367" t="s">
        <v>3372</v>
      </c>
      <c r="E331" s="110" t="s">
        <v>912</v>
      </c>
      <c r="F331" s="110" t="s">
        <v>1561</v>
      </c>
      <c r="G331" s="111" t="s">
        <v>179</v>
      </c>
      <c r="H331" s="110" t="s">
        <v>2031</v>
      </c>
      <c r="I331" s="110" t="s">
        <v>3684</v>
      </c>
      <c r="J331" s="110"/>
      <c r="K331" s="111" t="s">
        <v>3685</v>
      </c>
      <c r="L331" s="111" t="s">
        <v>1943</v>
      </c>
      <c r="M331" s="111" t="s">
        <v>912</v>
      </c>
      <c r="N331" s="111" t="s">
        <v>1565</v>
      </c>
      <c r="O331" s="111" t="s">
        <v>3686</v>
      </c>
      <c r="P331" s="113">
        <v>15.427249</v>
      </c>
      <c r="Q331" s="113">
        <v>100.564685</v>
      </c>
      <c r="R331" s="114" t="s">
        <v>3687</v>
      </c>
      <c r="S331" s="114" t="s">
        <v>3688</v>
      </c>
      <c r="T331" s="115" t="s">
        <v>3689</v>
      </c>
      <c r="U331" s="115" t="s">
        <v>3690</v>
      </c>
      <c r="V331" s="115"/>
      <c r="W331" s="115" t="s">
        <v>3691</v>
      </c>
      <c r="X331" s="115"/>
      <c r="Y331" s="115"/>
      <c r="Z331" s="181"/>
      <c r="AA331" s="181"/>
      <c r="AB331" s="115"/>
      <c r="AC331" s="115"/>
      <c r="AD331" s="166" t="s">
        <v>1948</v>
      </c>
      <c r="AE331" s="166" t="s">
        <v>1949</v>
      </c>
      <c r="AF331" s="117" t="s">
        <v>690</v>
      </c>
      <c r="AG331" s="132">
        <v>44971</v>
      </c>
      <c r="AH331" s="118" t="s">
        <v>691</v>
      </c>
      <c r="AI331" s="118" t="s">
        <v>692</v>
      </c>
      <c r="AJ331" s="145">
        <v>6</v>
      </c>
      <c r="AK331" s="146">
        <v>9</v>
      </c>
      <c r="AL331" s="146">
        <v>3.4</v>
      </c>
      <c r="AM331" s="146">
        <f t="shared" si="7"/>
        <v>54</v>
      </c>
      <c r="AN331" s="147">
        <v>1</v>
      </c>
      <c r="AO331" s="147">
        <v>1</v>
      </c>
      <c r="AP331" s="240"/>
      <c r="AQ331" s="147" t="s">
        <v>752</v>
      </c>
      <c r="AR331" s="147">
        <v>1</v>
      </c>
      <c r="AS331" s="147"/>
      <c r="AT331" s="138">
        <v>44972</v>
      </c>
      <c r="AU331" s="142"/>
      <c r="AV331" s="234" t="s">
        <v>725</v>
      </c>
      <c r="AW331" s="235" t="s">
        <v>3625</v>
      </c>
      <c r="AX331" s="147" t="s">
        <v>1057</v>
      </c>
      <c r="AY331" s="147"/>
      <c r="AZ331" s="147"/>
      <c r="BA331" s="147"/>
      <c r="BB331" s="147" t="s">
        <v>697</v>
      </c>
      <c r="BC331" s="147"/>
      <c r="BD331" s="150" t="s">
        <v>698</v>
      </c>
      <c r="BE331" s="150"/>
      <c r="BF331" s="150"/>
      <c r="BG331" s="237" t="s">
        <v>699</v>
      </c>
      <c r="BH331" s="262" t="s">
        <v>1964</v>
      </c>
      <c r="BI331" s="237" t="s">
        <v>701</v>
      </c>
      <c r="BJ331" s="152"/>
      <c r="BK331" s="152"/>
      <c r="BL331" s="153"/>
      <c r="BM331" s="154"/>
      <c r="BN331" s="111" t="s">
        <v>3686</v>
      </c>
      <c r="BO331" s="226" t="s">
        <v>3686</v>
      </c>
      <c r="BP331" s="130"/>
      <c r="BQ331" s="116" t="s">
        <v>704</v>
      </c>
      <c r="BR331" s="116"/>
      <c r="BS331" s="132">
        <v>44971</v>
      </c>
      <c r="BT331" s="133">
        <v>100</v>
      </c>
      <c r="BU331" s="132">
        <v>44971</v>
      </c>
      <c r="BV331" s="132"/>
      <c r="BW331" s="132"/>
      <c r="BX331" s="134"/>
      <c r="BY331" s="134"/>
      <c r="BZ331" s="134"/>
      <c r="CA331" s="132"/>
      <c r="CB331" s="135"/>
      <c r="CC331" s="132"/>
      <c r="CD331" s="132"/>
      <c r="CE331" s="136"/>
      <c r="CF331" s="136"/>
      <c r="CG331" s="136"/>
      <c r="CH331" s="135"/>
      <c r="CI331" s="129" t="s">
        <v>701</v>
      </c>
      <c r="CJ331" s="132">
        <v>44986</v>
      </c>
      <c r="CK331" s="132">
        <v>44986</v>
      </c>
      <c r="CL331" s="132"/>
      <c r="CM331" s="132">
        <v>44986</v>
      </c>
      <c r="CN331" s="133">
        <v>100</v>
      </c>
      <c r="CO331" s="132">
        <v>44986</v>
      </c>
      <c r="CP331" s="132"/>
      <c r="CQ331" s="117">
        <v>45041</v>
      </c>
      <c r="CR331" s="117">
        <v>45041</v>
      </c>
      <c r="CS331" s="117"/>
      <c r="CT331" s="117">
        <v>45041</v>
      </c>
      <c r="CU331" s="133">
        <v>100</v>
      </c>
      <c r="CV331" s="117">
        <v>45041</v>
      </c>
      <c r="CW331" s="117"/>
      <c r="CX331" s="147" t="s">
        <v>1057</v>
      </c>
      <c r="CY331" s="147"/>
      <c r="CZ331" s="117">
        <v>45007</v>
      </c>
      <c r="DA331" s="117">
        <v>45007</v>
      </c>
      <c r="DB331" s="117"/>
      <c r="DC331" s="117">
        <v>45007</v>
      </c>
      <c r="DD331" s="133">
        <v>100</v>
      </c>
      <c r="DE331" s="117">
        <v>45007</v>
      </c>
      <c r="DF331" s="138"/>
      <c r="DG331" s="138">
        <v>45007</v>
      </c>
      <c r="DH331" s="139" t="s">
        <v>4446</v>
      </c>
      <c r="DI331" s="117">
        <v>45035</v>
      </c>
      <c r="DJ331" s="117">
        <v>45035</v>
      </c>
      <c r="DK331" s="117">
        <v>45035</v>
      </c>
      <c r="DL331" s="117">
        <v>45035</v>
      </c>
      <c r="DM331" s="117"/>
      <c r="DN331" s="117"/>
      <c r="DO331" s="117"/>
      <c r="DP331" s="117"/>
      <c r="DQ331" s="140"/>
      <c r="DR331" s="117"/>
      <c r="DS331" s="117"/>
      <c r="DT331" s="117"/>
      <c r="DU331" s="117"/>
      <c r="DV331" s="117"/>
      <c r="DW331" s="117"/>
      <c r="DX331" s="133"/>
      <c r="DY331" s="117"/>
      <c r="DZ331" s="117"/>
      <c r="EA331" s="117"/>
      <c r="EB331" s="117"/>
      <c r="EC331" s="117"/>
      <c r="ED331" s="117"/>
      <c r="EE331" s="116"/>
      <c r="EF331" s="117"/>
      <c r="EG331" s="117"/>
      <c r="EH331" s="117">
        <v>45050</v>
      </c>
      <c r="EI331" s="117">
        <v>45050</v>
      </c>
      <c r="EJ331" s="117">
        <v>45050</v>
      </c>
      <c r="EK331" s="117">
        <v>45051</v>
      </c>
      <c r="EL331" s="116">
        <v>60</v>
      </c>
      <c r="EM331" s="117"/>
      <c r="EN331" s="122" t="s">
        <v>4483</v>
      </c>
      <c r="EO331" s="141"/>
      <c r="EP331" s="141"/>
      <c r="EQ331" s="141"/>
      <c r="ER331" s="141"/>
      <c r="ES331" s="141"/>
      <c r="ET331" s="141"/>
      <c r="EU331" s="141"/>
      <c r="EV331" s="117"/>
      <c r="EW331" s="117"/>
      <c r="EX331" s="117"/>
      <c r="EY331" s="117"/>
      <c r="EZ331" s="117"/>
      <c r="FA331" s="117"/>
      <c r="FB331" s="117"/>
      <c r="FC331" s="117"/>
      <c r="FD331" s="117"/>
      <c r="FE331" s="117"/>
      <c r="FF331" s="117"/>
      <c r="FG331" s="133"/>
      <c r="FH331" s="133"/>
      <c r="FI331" s="117"/>
      <c r="FJ331" s="142"/>
      <c r="FK331" s="142"/>
      <c r="FL331" s="143"/>
      <c r="FM331" s="143"/>
      <c r="FN331" s="139"/>
      <c r="FO331" s="142"/>
      <c r="FP331" s="142"/>
      <c r="FQ331" s="143"/>
      <c r="FR331" s="143"/>
      <c r="FS331" s="139"/>
    </row>
    <row r="332" spans="1:175" ht="20.100000000000001" customHeight="1" x14ac:dyDescent="0.5">
      <c r="A332" s="109">
        <v>331</v>
      </c>
      <c r="B332" s="109" t="s">
        <v>3361</v>
      </c>
      <c r="C332" s="109">
        <v>45</v>
      </c>
      <c r="D332" s="367" t="s">
        <v>3372</v>
      </c>
      <c r="E332" s="110" t="s">
        <v>912</v>
      </c>
      <c r="F332" s="110" t="s">
        <v>1561</v>
      </c>
      <c r="G332" s="111" t="s">
        <v>179</v>
      </c>
      <c r="H332" s="110" t="s">
        <v>1940</v>
      </c>
      <c r="I332" s="110" t="s">
        <v>3692</v>
      </c>
      <c r="J332" s="110"/>
      <c r="K332" s="111" t="s">
        <v>3693</v>
      </c>
      <c r="L332" s="111" t="s">
        <v>1943</v>
      </c>
      <c r="M332" s="111" t="s">
        <v>912</v>
      </c>
      <c r="N332" s="111" t="s">
        <v>1565</v>
      </c>
      <c r="O332" s="111" t="s">
        <v>3695</v>
      </c>
      <c r="P332" s="113">
        <v>15.775944000000001</v>
      </c>
      <c r="Q332" s="113">
        <v>100.458991</v>
      </c>
      <c r="R332" s="114" t="s">
        <v>3696</v>
      </c>
      <c r="S332" s="114" t="s">
        <v>3697</v>
      </c>
      <c r="T332" s="115" t="s">
        <v>3698</v>
      </c>
      <c r="U332" s="115"/>
      <c r="V332" s="115"/>
      <c r="W332" s="115" t="s">
        <v>3699</v>
      </c>
      <c r="X332" s="115"/>
      <c r="Y332" s="115"/>
      <c r="Z332" s="181"/>
      <c r="AA332" s="181"/>
      <c r="AB332" s="115"/>
      <c r="AC332" s="115"/>
      <c r="AD332" s="166" t="s">
        <v>1948</v>
      </c>
      <c r="AE332" s="166" t="s">
        <v>1949</v>
      </c>
      <c r="AF332" s="117" t="s">
        <v>690</v>
      </c>
      <c r="AG332" s="132">
        <v>44963</v>
      </c>
      <c r="AH332" s="168" t="s">
        <v>691</v>
      </c>
      <c r="AI332" s="118" t="s">
        <v>692</v>
      </c>
      <c r="AJ332" s="145">
        <v>6</v>
      </c>
      <c r="AK332" s="146">
        <v>9</v>
      </c>
      <c r="AL332" s="146">
        <v>3.4</v>
      </c>
      <c r="AM332" s="146">
        <f t="shared" si="7"/>
        <v>54</v>
      </c>
      <c r="AN332" s="147">
        <v>1</v>
      </c>
      <c r="AO332" s="147">
        <v>2</v>
      </c>
      <c r="AP332" s="240" t="s">
        <v>1199</v>
      </c>
      <c r="AQ332" s="147" t="s">
        <v>848</v>
      </c>
      <c r="AR332" s="147">
        <v>3</v>
      </c>
      <c r="AS332" s="147"/>
      <c r="AT332" s="138">
        <v>44964</v>
      </c>
      <c r="AU332" s="294" t="s">
        <v>3700</v>
      </c>
      <c r="AV332" s="234" t="s">
        <v>696</v>
      </c>
      <c r="AW332" s="235" t="s">
        <v>3625</v>
      </c>
      <c r="AX332" s="236"/>
      <c r="AY332" s="236"/>
      <c r="AZ332" s="236"/>
      <c r="BA332" s="236"/>
      <c r="BB332" s="236"/>
      <c r="BC332" s="236"/>
      <c r="BD332" s="235" t="s">
        <v>698</v>
      </c>
      <c r="BE332" s="235"/>
      <c r="BF332" s="235"/>
      <c r="BG332" s="237" t="s">
        <v>699</v>
      </c>
      <c r="BH332" s="237" t="s">
        <v>1964</v>
      </c>
      <c r="BI332" s="237" t="s">
        <v>701</v>
      </c>
      <c r="BJ332" s="238"/>
      <c r="BK332" s="238"/>
      <c r="BL332" s="153"/>
      <c r="BM332" s="154"/>
      <c r="BN332" s="111" t="s">
        <v>3695</v>
      </c>
      <c r="BO332" s="131" t="s">
        <v>3694</v>
      </c>
      <c r="BP332" s="131" t="s">
        <v>703</v>
      </c>
      <c r="BQ332" s="116" t="s">
        <v>704</v>
      </c>
      <c r="BR332" s="116"/>
      <c r="BS332" s="132">
        <v>44963</v>
      </c>
      <c r="BT332" s="133">
        <v>100</v>
      </c>
      <c r="BU332" s="132">
        <v>44963</v>
      </c>
      <c r="BV332" s="132"/>
      <c r="BW332" s="132"/>
      <c r="BX332" s="134"/>
      <c r="BY332" s="134"/>
      <c r="BZ332" s="134"/>
      <c r="CA332" s="132"/>
      <c r="CB332" s="135"/>
      <c r="CC332" s="132"/>
      <c r="CD332" s="132"/>
      <c r="CE332" s="136"/>
      <c r="CF332" s="136"/>
      <c r="CG332" s="136"/>
      <c r="CH332" s="135"/>
      <c r="CI332" s="129" t="s">
        <v>701</v>
      </c>
      <c r="CJ332" s="117">
        <v>45013</v>
      </c>
      <c r="CK332" s="117">
        <v>45013</v>
      </c>
      <c r="CL332" s="132"/>
      <c r="CM332" s="117">
        <v>45013</v>
      </c>
      <c r="CN332" s="133">
        <v>100</v>
      </c>
      <c r="CO332" s="117">
        <v>45013</v>
      </c>
      <c r="CP332" s="117"/>
      <c r="CQ332" s="132">
        <v>45039</v>
      </c>
      <c r="CR332" s="132">
        <v>45039</v>
      </c>
      <c r="CS332" s="117"/>
      <c r="CT332" s="132">
        <v>45039</v>
      </c>
      <c r="CU332" s="133">
        <v>100</v>
      </c>
      <c r="CV332" s="132">
        <v>45039</v>
      </c>
      <c r="CW332" s="117"/>
      <c r="CX332" s="236"/>
      <c r="CY332" s="236"/>
      <c r="CZ332" s="117">
        <v>45013</v>
      </c>
      <c r="DA332" s="117">
        <v>45013</v>
      </c>
      <c r="DB332" s="117"/>
      <c r="DC332" s="117">
        <v>45013</v>
      </c>
      <c r="DD332" s="133">
        <v>100</v>
      </c>
      <c r="DE332" s="117">
        <v>45013</v>
      </c>
      <c r="DF332" s="138"/>
      <c r="DG332" s="138">
        <v>45007</v>
      </c>
      <c r="DH332" s="139" t="s">
        <v>4446</v>
      </c>
      <c r="DI332" s="117">
        <v>45036</v>
      </c>
      <c r="DJ332" s="117">
        <v>45036</v>
      </c>
      <c r="DK332" s="117">
        <v>45036</v>
      </c>
      <c r="DL332" s="117">
        <v>45036</v>
      </c>
      <c r="DM332" s="117"/>
      <c r="DN332" s="117"/>
      <c r="DO332" s="117"/>
      <c r="DP332" s="117"/>
      <c r="DQ332" s="140"/>
      <c r="DR332" s="117"/>
      <c r="DS332" s="117"/>
      <c r="DT332" s="117">
        <v>45051</v>
      </c>
      <c r="DU332" s="117">
        <v>45051</v>
      </c>
      <c r="DV332" s="117"/>
      <c r="DW332" s="117">
        <v>45051</v>
      </c>
      <c r="DX332" s="133">
        <v>100</v>
      </c>
      <c r="DY332" s="117">
        <v>45051</v>
      </c>
      <c r="DZ332" s="117"/>
      <c r="EA332" s="117"/>
      <c r="EB332" s="117"/>
      <c r="EC332" s="117"/>
      <c r="ED332" s="117"/>
      <c r="EE332" s="116"/>
      <c r="EF332" s="117"/>
      <c r="EG332" s="117"/>
      <c r="EH332" s="117">
        <v>45051</v>
      </c>
      <c r="EI332" s="117">
        <v>45051</v>
      </c>
      <c r="EJ332" s="117">
        <v>45051</v>
      </c>
      <c r="EK332" s="117">
        <v>45052</v>
      </c>
      <c r="EL332" s="116">
        <v>60</v>
      </c>
      <c r="EM332" s="117"/>
      <c r="EN332" s="122" t="s">
        <v>4603</v>
      </c>
      <c r="EO332" s="141"/>
      <c r="EP332" s="141"/>
      <c r="EQ332" s="141"/>
      <c r="ER332" s="141"/>
      <c r="ES332" s="141"/>
      <c r="ET332" s="141"/>
      <c r="EU332" s="141"/>
      <c r="EV332" s="117"/>
      <c r="EW332" s="117"/>
      <c r="EX332" s="117"/>
      <c r="EY332" s="117"/>
      <c r="EZ332" s="117"/>
      <c r="FA332" s="117"/>
      <c r="FB332" s="117"/>
      <c r="FC332" s="117"/>
      <c r="FD332" s="117"/>
      <c r="FE332" s="117"/>
      <c r="FF332" s="117"/>
      <c r="FG332" s="133"/>
      <c r="FH332" s="133"/>
      <c r="FI332" s="117"/>
      <c r="FJ332" s="142"/>
      <c r="FK332" s="142"/>
      <c r="FL332" s="143"/>
      <c r="FM332" s="143"/>
      <c r="FN332" s="139"/>
      <c r="FO332" s="142"/>
      <c r="FP332" s="142"/>
      <c r="FQ332" s="143"/>
      <c r="FR332" s="143"/>
      <c r="FS332" s="139"/>
    </row>
    <row r="333" spans="1:175" ht="20.100000000000001" customHeight="1" x14ac:dyDescent="0.5">
      <c r="A333" s="110">
        <v>332</v>
      </c>
      <c r="B333" s="109" t="s">
        <v>3361</v>
      </c>
      <c r="C333" s="110">
        <v>46</v>
      </c>
      <c r="D333" s="375" t="s">
        <v>3362</v>
      </c>
      <c r="E333" s="110" t="s">
        <v>912</v>
      </c>
      <c r="F333" s="110" t="s">
        <v>677</v>
      </c>
      <c r="G333" s="111" t="s">
        <v>209</v>
      </c>
      <c r="H333" s="110" t="s">
        <v>209</v>
      </c>
      <c r="I333" s="110" t="s">
        <v>2096</v>
      </c>
      <c r="J333" s="110"/>
      <c r="K333" s="111" t="s">
        <v>3701</v>
      </c>
      <c r="L333" s="144" t="s">
        <v>3702</v>
      </c>
      <c r="M333" s="111" t="s">
        <v>912</v>
      </c>
      <c r="N333" s="111" t="s">
        <v>682</v>
      </c>
      <c r="O333" s="112" t="s">
        <v>3703</v>
      </c>
      <c r="P333" s="176">
        <v>13.869135</v>
      </c>
      <c r="Q333" s="176">
        <v>100.518342</v>
      </c>
      <c r="R333" s="376" t="s">
        <v>3704</v>
      </c>
      <c r="S333" s="376" t="s">
        <v>3705</v>
      </c>
      <c r="T333" s="377" t="s">
        <v>3706</v>
      </c>
      <c r="U333" s="378" t="s">
        <v>3707</v>
      </c>
      <c r="V333" s="378"/>
      <c r="W333" s="379" t="s">
        <v>3708</v>
      </c>
      <c r="X333" s="379"/>
      <c r="Y333" s="115"/>
      <c r="Z333" s="181"/>
      <c r="AA333" s="181"/>
      <c r="AB333" s="379"/>
      <c r="AC333" s="379"/>
      <c r="AD333" s="167" t="s">
        <v>762</v>
      </c>
      <c r="AE333" s="167" t="s">
        <v>763</v>
      </c>
      <c r="AF333" s="117" t="s">
        <v>690</v>
      </c>
      <c r="AG333" s="132">
        <v>44963</v>
      </c>
      <c r="AH333" s="118" t="s">
        <v>691</v>
      </c>
      <c r="AI333" s="118" t="s">
        <v>692</v>
      </c>
      <c r="AJ333" s="145">
        <v>8</v>
      </c>
      <c r="AK333" s="146">
        <v>12</v>
      </c>
      <c r="AL333" s="146">
        <v>2.9</v>
      </c>
      <c r="AM333" s="146">
        <v>96</v>
      </c>
      <c r="AN333" s="147">
        <v>2</v>
      </c>
      <c r="AO333" s="147">
        <v>6</v>
      </c>
      <c r="AP333" s="116"/>
      <c r="AQ333" s="147" t="s">
        <v>694</v>
      </c>
      <c r="AR333" s="147">
        <v>3</v>
      </c>
      <c r="AS333" s="147"/>
      <c r="AT333" s="138">
        <v>44964</v>
      </c>
      <c r="AU333" s="148" t="s">
        <v>1316</v>
      </c>
      <c r="AV333" s="234" t="s">
        <v>725</v>
      </c>
      <c r="AW333" s="235" t="s">
        <v>1584</v>
      </c>
      <c r="AX333" s="236"/>
      <c r="AY333" s="236"/>
      <c r="AZ333" s="236"/>
      <c r="BA333" s="236" t="s">
        <v>697</v>
      </c>
      <c r="BB333" s="236" t="s">
        <v>697</v>
      </c>
      <c r="BC333" s="236"/>
      <c r="BD333" s="235" t="s">
        <v>698</v>
      </c>
      <c r="BE333" s="235"/>
      <c r="BF333" s="235"/>
      <c r="BG333" s="237" t="s">
        <v>699</v>
      </c>
      <c r="BH333" s="237" t="s">
        <v>1964</v>
      </c>
      <c r="BI333" s="237" t="s">
        <v>701</v>
      </c>
      <c r="BJ333" s="238"/>
      <c r="BK333" s="238"/>
      <c r="BL333" s="153"/>
      <c r="BM333" s="154"/>
      <c r="BN333" s="111" t="s">
        <v>3703</v>
      </c>
      <c r="BO333" s="226" t="s">
        <v>3703</v>
      </c>
      <c r="BP333" s="130"/>
      <c r="BQ333" s="116" t="s">
        <v>704</v>
      </c>
      <c r="BR333" s="116"/>
      <c r="BS333" s="132">
        <v>44963</v>
      </c>
      <c r="BT333" s="133">
        <v>100</v>
      </c>
      <c r="BU333" s="132">
        <v>44963</v>
      </c>
      <c r="BV333" s="132"/>
      <c r="BW333" s="132"/>
      <c r="BX333" s="134"/>
      <c r="BY333" s="134"/>
      <c r="BZ333" s="134"/>
      <c r="CA333" s="132"/>
      <c r="CB333" s="135"/>
      <c r="CC333" s="132"/>
      <c r="CD333" s="132"/>
      <c r="CE333" s="136"/>
      <c r="CF333" s="136"/>
      <c r="CG333" s="136"/>
      <c r="CH333" s="135"/>
      <c r="CI333" s="129" t="s">
        <v>701</v>
      </c>
      <c r="CJ333" s="132">
        <v>44986</v>
      </c>
      <c r="CK333" s="132">
        <v>44986</v>
      </c>
      <c r="CL333" s="132"/>
      <c r="CM333" s="132">
        <v>44986</v>
      </c>
      <c r="CN333" s="133">
        <v>100</v>
      </c>
      <c r="CO333" s="132">
        <v>44986</v>
      </c>
      <c r="CP333" s="132"/>
      <c r="CQ333" s="169">
        <v>45025</v>
      </c>
      <c r="CR333" s="132">
        <v>45041</v>
      </c>
      <c r="CS333" s="117"/>
      <c r="CT333" s="132">
        <v>45041</v>
      </c>
      <c r="CU333" s="133">
        <v>100</v>
      </c>
      <c r="CV333" s="132">
        <v>45041</v>
      </c>
      <c r="CW333" s="117"/>
      <c r="CX333" s="236"/>
      <c r="CY333" s="236"/>
      <c r="CZ333" s="117">
        <v>45012</v>
      </c>
      <c r="DA333" s="117">
        <v>45012</v>
      </c>
      <c r="DB333" s="117"/>
      <c r="DC333" s="117">
        <v>45013</v>
      </c>
      <c r="DD333" s="133">
        <v>100</v>
      </c>
      <c r="DE333" s="117">
        <v>45021</v>
      </c>
      <c r="DF333" s="138"/>
      <c r="DG333" s="138">
        <v>45023</v>
      </c>
      <c r="DH333" s="139" t="s">
        <v>4387</v>
      </c>
      <c r="DI333" s="117">
        <v>45044</v>
      </c>
      <c r="DJ333" s="117">
        <v>45044</v>
      </c>
      <c r="DK333" s="117">
        <v>45044</v>
      </c>
      <c r="DL333" s="117">
        <v>45044</v>
      </c>
      <c r="DM333" s="117"/>
      <c r="DN333" s="117"/>
      <c r="DO333" s="117"/>
      <c r="DP333" s="117"/>
      <c r="DQ333" s="140"/>
      <c r="DR333" s="117"/>
      <c r="DS333" s="117"/>
      <c r="DT333" s="117"/>
      <c r="DU333" s="117"/>
      <c r="DV333" s="117"/>
      <c r="DW333" s="117"/>
      <c r="DX333" s="133"/>
      <c r="DY333" s="117"/>
      <c r="DZ333" s="117"/>
      <c r="EA333" s="117"/>
      <c r="EB333" s="117"/>
      <c r="EC333" s="117"/>
      <c r="ED333" s="117"/>
      <c r="EE333" s="116"/>
      <c r="EF333" s="117"/>
      <c r="EG333" s="117"/>
      <c r="EH333" s="117">
        <v>45050</v>
      </c>
      <c r="EI333" s="117">
        <v>45050</v>
      </c>
      <c r="EJ333" s="117">
        <v>45050</v>
      </c>
      <c r="EK333" s="117">
        <v>45051</v>
      </c>
      <c r="EL333" s="116">
        <v>60</v>
      </c>
      <c r="EM333" s="117"/>
      <c r="EN333" s="122" t="s">
        <v>4604</v>
      </c>
      <c r="EO333" s="141"/>
      <c r="EP333" s="141"/>
      <c r="EQ333" s="141"/>
      <c r="ER333" s="141"/>
      <c r="ES333" s="141"/>
      <c r="ET333" s="141"/>
      <c r="EU333" s="141"/>
      <c r="EV333" s="117"/>
      <c r="EW333" s="117"/>
      <c r="EX333" s="117"/>
      <c r="EY333" s="117"/>
      <c r="EZ333" s="117"/>
      <c r="FA333" s="117"/>
      <c r="FB333" s="117"/>
      <c r="FC333" s="117"/>
      <c r="FD333" s="117"/>
      <c r="FE333" s="117"/>
      <c r="FF333" s="117"/>
      <c r="FG333" s="133"/>
      <c r="FH333" s="133"/>
      <c r="FI333" s="117"/>
      <c r="FJ333" s="142"/>
      <c r="FK333" s="142"/>
      <c r="FL333" s="143">
        <v>243347</v>
      </c>
      <c r="FM333" s="143">
        <v>243347</v>
      </c>
      <c r="FN333" s="139" t="s">
        <v>708</v>
      </c>
      <c r="FO333" s="142"/>
      <c r="FP333" s="142"/>
      <c r="FQ333" s="143">
        <v>243347</v>
      </c>
      <c r="FR333" s="143">
        <v>243347</v>
      </c>
      <c r="FS333" s="139" t="s">
        <v>708</v>
      </c>
    </row>
    <row r="334" spans="1:175" ht="20.100000000000001" customHeight="1" x14ac:dyDescent="0.5">
      <c r="A334" s="109">
        <v>333</v>
      </c>
      <c r="B334" s="109" t="s">
        <v>3361</v>
      </c>
      <c r="C334" s="109">
        <v>47</v>
      </c>
      <c r="D334" s="367" t="s">
        <v>3372</v>
      </c>
      <c r="E334" s="110" t="s">
        <v>912</v>
      </c>
      <c r="F334" s="110" t="s">
        <v>677</v>
      </c>
      <c r="G334" s="111" t="s">
        <v>209</v>
      </c>
      <c r="H334" s="110" t="s">
        <v>2106</v>
      </c>
      <c r="I334" s="110" t="s">
        <v>3709</v>
      </c>
      <c r="J334" s="110"/>
      <c r="K334" s="111" t="s">
        <v>3710</v>
      </c>
      <c r="L334" s="111" t="s">
        <v>2108</v>
      </c>
      <c r="M334" s="111" t="s">
        <v>912</v>
      </c>
      <c r="N334" s="111" t="s">
        <v>682</v>
      </c>
      <c r="O334" s="112" t="s">
        <v>3712</v>
      </c>
      <c r="P334" s="113">
        <v>13.803461</v>
      </c>
      <c r="Q334" s="113">
        <v>100.409311</v>
      </c>
      <c r="R334" s="114" t="s">
        <v>3713</v>
      </c>
      <c r="S334" s="114" t="s">
        <v>3714</v>
      </c>
      <c r="T334" s="115" t="s">
        <v>3715</v>
      </c>
      <c r="U334" s="166" t="s">
        <v>3716</v>
      </c>
      <c r="V334" s="166"/>
      <c r="W334" s="166" t="s">
        <v>3717</v>
      </c>
      <c r="X334" s="166"/>
      <c r="Y334" s="115"/>
      <c r="Z334" s="181"/>
      <c r="AA334" s="181"/>
      <c r="AB334" s="166"/>
      <c r="AC334" s="166"/>
      <c r="AD334" s="332" t="s">
        <v>2114</v>
      </c>
      <c r="AE334" s="333" t="s">
        <v>2115</v>
      </c>
      <c r="AF334" s="117" t="s">
        <v>690</v>
      </c>
      <c r="AG334" s="117">
        <v>44967</v>
      </c>
      <c r="AH334" s="277" t="s">
        <v>691</v>
      </c>
      <c r="AI334" s="277" t="s">
        <v>692</v>
      </c>
      <c r="AJ334" s="145">
        <v>6</v>
      </c>
      <c r="AK334" s="146">
        <v>9</v>
      </c>
      <c r="AL334" s="146">
        <v>3.6</v>
      </c>
      <c r="AM334" s="146">
        <f>AJ334*AK334</f>
        <v>54</v>
      </c>
      <c r="AN334" s="147">
        <v>2</v>
      </c>
      <c r="AO334" s="147">
        <v>2</v>
      </c>
      <c r="AP334" s="240" t="s">
        <v>3718</v>
      </c>
      <c r="AQ334" s="147" t="s">
        <v>694</v>
      </c>
      <c r="AR334" s="147">
        <v>3</v>
      </c>
      <c r="AS334" s="147"/>
      <c r="AT334" s="138">
        <v>44972</v>
      </c>
      <c r="AU334" s="142"/>
      <c r="AV334" s="234" t="s">
        <v>725</v>
      </c>
      <c r="AW334" s="235" t="s">
        <v>849</v>
      </c>
      <c r="AX334" s="147"/>
      <c r="AY334" s="147"/>
      <c r="AZ334" s="147"/>
      <c r="BA334" s="236"/>
      <c r="BB334" s="236"/>
      <c r="BC334" s="147"/>
      <c r="BD334" s="235" t="s">
        <v>698</v>
      </c>
      <c r="BE334" s="150"/>
      <c r="BF334" s="150"/>
      <c r="BG334" s="237" t="s">
        <v>699</v>
      </c>
      <c r="BH334" s="237" t="s">
        <v>1964</v>
      </c>
      <c r="BI334" s="237" t="s">
        <v>701</v>
      </c>
      <c r="BJ334" s="152"/>
      <c r="BK334" s="152"/>
      <c r="BL334" s="153"/>
      <c r="BM334" s="154"/>
      <c r="BN334" s="111" t="s">
        <v>3712</v>
      </c>
      <c r="BO334" s="131" t="s">
        <v>3711</v>
      </c>
      <c r="BP334" s="131" t="s">
        <v>703</v>
      </c>
      <c r="BQ334" s="116" t="s">
        <v>704</v>
      </c>
      <c r="BR334" s="116"/>
      <c r="BS334" s="132">
        <v>44967</v>
      </c>
      <c r="BT334" s="133">
        <v>100</v>
      </c>
      <c r="BU334" s="132">
        <v>44967</v>
      </c>
      <c r="BV334" s="132"/>
      <c r="BW334" s="132"/>
      <c r="BX334" s="134"/>
      <c r="BY334" s="134"/>
      <c r="BZ334" s="134"/>
      <c r="CA334" s="132"/>
      <c r="CB334" s="135"/>
      <c r="CC334" s="132"/>
      <c r="CD334" s="132"/>
      <c r="CE334" s="136"/>
      <c r="CF334" s="136"/>
      <c r="CG334" s="136"/>
      <c r="CH334" s="135"/>
      <c r="CI334" s="129" t="s">
        <v>701</v>
      </c>
      <c r="CJ334" s="117">
        <v>44999</v>
      </c>
      <c r="CK334" s="117">
        <v>44999</v>
      </c>
      <c r="CL334" s="132"/>
      <c r="CM334" s="117">
        <v>44999</v>
      </c>
      <c r="CN334" s="133">
        <v>100</v>
      </c>
      <c r="CO334" s="117">
        <v>44999</v>
      </c>
      <c r="CP334" s="132"/>
      <c r="CQ334" s="132">
        <v>45042</v>
      </c>
      <c r="CR334" s="132">
        <v>45042</v>
      </c>
      <c r="CS334" s="117"/>
      <c r="CT334" s="132">
        <v>45042</v>
      </c>
      <c r="CU334" s="133">
        <v>100</v>
      </c>
      <c r="CV334" s="132">
        <v>45042</v>
      </c>
      <c r="CW334" s="117" t="s">
        <v>727</v>
      </c>
      <c r="CX334" s="147"/>
      <c r="CY334" s="147"/>
      <c r="CZ334" s="117">
        <v>44999</v>
      </c>
      <c r="DA334" s="117">
        <v>44999</v>
      </c>
      <c r="DB334" s="117"/>
      <c r="DC334" s="117">
        <v>45000</v>
      </c>
      <c r="DD334" s="133">
        <v>100</v>
      </c>
      <c r="DE334" s="117">
        <v>45000</v>
      </c>
      <c r="DF334" s="138"/>
      <c r="DG334" s="138">
        <v>45012</v>
      </c>
      <c r="DH334" s="139" t="s">
        <v>4383</v>
      </c>
      <c r="DI334" s="117">
        <v>45036</v>
      </c>
      <c r="DJ334" s="117">
        <v>45036</v>
      </c>
      <c r="DK334" s="117">
        <v>45036</v>
      </c>
      <c r="DL334" s="117">
        <v>45036</v>
      </c>
      <c r="DM334" s="117"/>
      <c r="DN334" s="117"/>
      <c r="DO334" s="117"/>
      <c r="DP334" s="117"/>
      <c r="DQ334" s="140"/>
      <c r="DR334" s="117"/>
      <c r="DS334" s="117"/>
      <c r="DT334" s="117"/>
      <c r="DU334" s="117"/>
      <c r="DV334" s="117"/>
      <c r="DW334" s="117"/>
      <c r="DX334" s="133"/>
      <c r="DY334" s="117"/>
      <c r="DZ334" s="117"/>
      <c r="EA334" s="117">
        <v>45033</v>
      </c>
      <c r="EB334" s="117">
        <v>45033</v>
      </c>
      <c r="EC334" s="117"/>
      <c r="ED334" s="117">
        <v>45033</v>
      </c>
      <c r="EE334" s="116">
        <v>100</v>
      </c>
      <c r="EF334" s="117">
        <v>45033</v>
      </c>
      <c r="EG334" s="117" t="s">
        <v>740</v>
      </c>
      <c r="EH334" s="117">
        <v>45033</v>
      </c>
      <c r="EI334" s="117">
        <v>45033</v>
      </c>
      <c r="EJ334" s="117"/>
      <c r="EK334" s="117">
        <v>45033</v>
      </c>
      <c r="EL334" s="116">
        <v>100</v>
      </c>
      <c r="EM334" s="117">
        <v>45033</v>
      </c>
      <c r="EN334" s="122" t="s">
        <v>740</v>
      </c>
      <c r="EO334" s="141"/>
      <c r="EP334" s="141"/>
      <c r="EQ334" s="141"/>
      <c r="ER334" s="141"/>
      <c r="ES334" s="141"/>
      <c r="ET334" s="141"/>
      <c r="EU334" s="141"/>
      <c r="EV334" s="117"/>
      <c r="EW334" s="117"/>
      <c r="EX334" s="117"/>
      <c r="EY334" s="117"/>
      <c r="EZ334" s="117"/>
      <c r="FA334" s="117"/>
      <c r="FB334" s="117"/>
      <c r="FC334" s="117"/>
      <c r="FD334" s="117"/>
      <c r="FE334" s="117"/>
      <c r="FF334" s="117"/>
      <c r="FG334" s="133"/>
      <c r="FH334" s="133"/>
      <c r="FI334" s="117"/>
      <c r="FJ334" s="142"/>
      <c r="FK334" s="142"/>
      <c r="FL334" s="143">
        <v>243347</v>
      </c>
      <c r="FM334" s="143">
        <v>243347</v>
      </c>
      <c r="FN334" s="139" t="s">
        <v>708</v>
      </c>
      <c r="FO334" s="142"/>
      <c r="FP334" s="142"/>
      <c r="FQ334" s="143">
        <v>243347</v>
      </c>
      <c r="FR334" s="143">
        <v>243347</v>
      </c>
      <c r="FS334" s="139" t="s">
        <v>708</v>
      </c>
    </row>
    <row r="335" spans="1:175" ht="20.100000000000001" customHeight="1" x14ac:dyDescent="0.5">
      <c r="A335" s="109">
        <v>334</v>
      </c>
      <c r="B335" s="109" t="s">
        <v>3361</v>
      </c>
      <c r="C335" s="109">
        <v>48</v>
      </c>
      <c r="D335" s="367" t="s">
        <v>3372</v>
      </c>
      <c r="E335" s="110" t="s">
        <v>912</v>
      </c>
      <c r="F335" s="110" t="s">
        <v>677</v>
      </c>
      <c r="G335" s="111" t="s">
        <v>209</v>
      </c>
      <c r="H335" s="110" t="s">
        <v>3719</v>
      </c>
      <c r="I335" s="110" t="s">
        <v>2148</v>
      </c>
      <c r="J335" s="110"/>
      <c r="K335" s="111" t="s">
        <v>3720</v>
      </c>
      <c r="L335" s="111" t="s">
        <v>2180</v>
      </c>
      <c r="M335" s="111" t="s">
        <v>912</v>
      </c>
      <c r="N335" s="111" t="s">
        <v>682</v>
      </c>
      <c r="O335" s="111" t="s">
        <v>3721</v>
      </c>
      <c r="P335" s="113">
        <v>13.927804999999999</v>
      </c>
      <c r="Q335" s="113">
        <v>100.433151</v>
      </c>
      <c r="R335" s="114" t="s">
        <v>3722</v>
      </c>
      <c r="S335" s="114" t="s">
        <v>490</v>
      </c>
      <c r="T335" s="115"/>
      <c r="U335" s="166"/>
      <c r="V335" s="166"/>
      <c r="W335" s="166" t="s">
        <v>3723</v>
      </c>
      <c r="X335" s="166"/>
      <c r="Y335" s="115"/>
      <c r="Z335" s="181"/>
      <c r="AA335" s="181"/>
      <c r="AB335" s="166"/>
      <c r="AC335" s="166"/>
      <c r="AD335" s="166" t="s">
        <v>2114</v>
      </c>
      <c r="AE335" s="167" t="s">
        <v>2115</v>
      </c>
      <c r="AF335" s="117" t="s">
        <v>690</v>
      </c>
      <c r="AG335" s="132">
        <v>44964</v>
      </c>
      <c r="AH335" s="118" t="s">
        <v>691</v>
      </c>
      <c r="AI335" s="118" t="s">
        <v>692</v>
      </c>
      <c r="AJ335" s="145">
        <v>6</v>
      </c>
      <c r="AK335" s="146">
        <v>9</v>
      </c>
      <c r="AL335" s="146">
        <v>3.4</v>
      </c>
      <c r="AM335" s="146">
        <v>54</v>
      </c>
      <c r="AN335" s="147">
        <v>2</v>
      </c>
      <c r="AO335" s="147">
        <v>2</v>
      </c>
      <c r="AP335" s="240" t="s">
        <v>3724</v>
      </c>
      <c r="AQ335" s="147">
        <v>30</v>
      </c>
      <c r="AR335" s="147">
        <v>3</v>
      </c>
      <c r="AS335" s="147"/>
      <c r="AT335" s="138">
        <v>44965</v>
      </c>
      <c r="AU335" s="294" t="s">
        <v>2165</v>
      </c>
      <c r="AV335" s="234" t="s">
        <v>696</v>
      </c>
      <c r="AW335" s="235" t="s">
        <v>849</v>
      </c>
      <c r="AX335" s="236"/>
      <c r="AY335" s="236"/>
      <c r="AZ335" s="236"/>
      <c r="BA335" s="236"/>
      <c r="BB335" s="236"/>
      <c r="BC335" s="236"/>
      <c r="BD335" s="235" t="s">
        <v>698</v>
      </c>
      <c r="BE335" s="235"/>
      <c r="BF335" s="235"/>
      <c r="BG335" s="237" t="s">
        <v>699</v>
      </c>
      <c r="BH335" s="237" t="s">
        <v>1964</v>
      </c>
      <c r="BI335" s="237" t="s">
        <v>701</v>
      </c>
      <c r="BJ335" s="238"/>
      <c r="BK335" s="238"/>
      <c r="BL335" s="170" t="s">
        <v>1825</v>
      </c>
      <c r="BM335" s="154"/>
      <c r="BN335" s="111" t="s">
        <v>3721</v>
      </c>
      <c r="BO335" s="226" t="s">
        <v>3721</v>
      </c>
      <c r="BP335" s="130"/>
      <c r="BQ335" s="116" t="s">
        <v>704</v>
      </c>
      <c r="BR335" s="116"/>
      <c r="BS335" s="132">
        <v>44964</v>
      </c>
      <c r="BT335" s="133">
        <v>100</v>
      </c>
      <c r="BU335" s="132">
        <v>44964</v>
      </c>
      <c r="BV335" s="132"/>
      <c r="BW335" s="132"/>
      <c r="BX335" s="134"/>
      <c r="BY335" s="134"/>
      <c r="BZ335" s="134"/>
      <c r="CA335" s="132"/>
      <c r="CB335" s="135"/>
      <c r="CC335" s="132"/>
      <c r="CD335" s="132"/>
      <c r="CE335" s="136"/>
      <c r="CF335" s="136"/>
      <c r="CG335" s="136"/>
      <c r="CH335" s="135"/>
      <c r="CI335" s="129" t="s">
        <v>701</v>
      </c>
      <c r="CJ335" s="132">
        <v>45000</v>
      </c>
      <c r="CK335" s="132">
        <v>45000</v>
      </c>
      <c r="CL335" s="132"/>
      <c r="CM335" s="132">
        <v>45000</v>
      </c>
      <c r="CN335" s="133">
        <v>100</v>
      </c>
      <c r="CO335" s="132">
        <v>45000</v>
      </c>
      <c r="CP335" s="117"/>
      <c r="CQ335" s="132">
        <v>45038</v>
      </c>
      <c r="CR335" s="132">
        <v>45038</v>
      </c>
      <c r="CS335" s="117"/>
      <c r="CT335" s="132">
        <v>45038</v>
      </c>
      <c r="CU335" s="133">
        <v>100</v>
      </c>
      <c r="CV335" s="132">
        <v>45038</v>
      </c>
      <c r="CW335" s="117" t="s">
        <v>727</v>
      </c>
      <c r="CX335" s="236"/>
      <c r="CY335" s="236"/>
      <c r="CZ335" s="117">
        <v>45000</v>
      </c>
      <c r="DA335" s="117">
        <v>45000</v>
      </c>
      <c r="DB335" s="117"/>
      <c r="DC335" s="117">
        <v>45001</v>
      </c>
      <c r="DD335" s="133">
        <v>100</v>
      </c>
      <c r="DE335" s="117">
        <v>45001</v>
      </c>
      <c r="DF335" s="138"/>
      <c r="DG335" s="138">
        <v>45012</v>
      </c>
      <c r="DH335" s="139" t="s">
        <v>4383</v>
      </c>
      <c r="DI335" s="117">
        <v>45023</v>
      </c>
      <c r="DJ335" s="117">
        <v>45023</v>
      </c>
      <c r="DK335" s="117">
        <v>45023</v>
      </c>
      <c r="DL335" s="117">
        <v>45023</v>
      </c>
      <c r="DM335" s="117"/>
      <c r="DN335" s="117"/>
      <c r="DO335" s="117"/>
      <c r="DP335" s="117"/>
      <c r="DQ335" s="140"/>
      <c r="DR335" s="117"/>
      <c r="DS335" s="117"/>
      <c r="DT335" s="117"/>
      <c r="DU335" s="117"/>
      <c r="DV335" s="117"/>
      <c r="DW335" s="117"/>
      <c r="DX335" s="133"/>
      <c r="DY335" s="117"/>
      <c r="DZ335" s="117"/>
      <c r="EA335" s="117">
        <v>45037</v>
      </c>
      <c r="EB335" s="117">
        <v>45037</v>
      </c>
      <c r="EC335" s="117"/>
      <c r="ED335" s="117">
        <v>45037</v>
      </c>
      <c r="EE335" s="116">
        <v>100</v>
      </c>
      <c r="EF335" s="117">
        <v>45037</v>
      </c>
      <c r="EG335" s="117" t="s">
        <v>1044</v>
      </c>
      <c r="EH335" s="117">
        <v>45037</v>
      </c>
      <c r="EI335" s="117">
        <v>45037</v>
      </c>
      <c r="EJ335" s="117"/>
      <c r="EK335" s="117">
        <v>45037</v>
      </c>
      <c r="EL335" s="116">
        <v>100</v>
      </c>
      <c r="EM335" s="117">
        <v>45037</v>
      </c>
      <c r="EN335" s="122" t="s">
        <v>1044</v>
      </c>
      <c r="EO335" s="141"/>
      <c r="EP335" s="141"/>
      <c r="EQ335" s="141"/>
      <c r="ER335" s="141"/>
      <c r="ES335" s="141"/>
      <c r="ET335" s="141"/>
      <c r="EU335" s="141"/>
      <c r="EV335" s="117"/>
      <c r="EW335" s="117"/>
      <c r="EX335" s="117"/>
      <c r="EY335" s="117"/>
      <c r="EZ335" s="117"/>
      <c r="FA335" s="117"/>
      <c r="FB335" s="117"/>
      <c r="FC335" s="117"/>
      <c r="FD335" s="117"/>
      <c r="FE335" s="117"/>
      <c r="FF335" s="117"/>
      <c r="FG335" s="133"/>
      <c r="FH335" s="133"/>
      <c r="FI335" s="117"/>
      <c r="FJ335" s="142"/>
      <c r="FK335" s="142"/>
      <c r="FL335" s="143"/>
      <c r="FM335" s="143"/>
      <c r="FN335" s="139"/>
      <c r="FO335" s="142"/>
      <c r="FP335" s="142"/>
      <c r="FQ335" s="143"/>
      <c r="FR335" s="143"/>
      <c r="FS335" s="139"/>
    </row>
    <row r="336" spans="1:175" ht="20.100000000000001" customHeight="1" x14ac:dyDescent="0.5">
      <c r="A336" s="109">
        <v>335</v>
      </c>
      <c r="B336" s="109" t="s">
        <v>3361</v>
      </c>
      <c r="C336" s="109">
        <v>49</v>
      </c>
      <c r="D336" s="367" t="s">
        <v>3372</v>
      </c>
      <c r="E336" s="110" t="s">
        <v>912</v>
      </c>
      <c r="F336" s="110" t="s">
        <v>677</v>
      </c>
      <c r="G336" s="111" t="s">
        <v>209</v>
      </c>
      <c r="H336" s="110" t="s">
        <v>2177</v>
      </c>
      <c r="I336" s="110" t="s">
        <v>2177</v>
      </c>
      <c r="J336" s="110"/>
      <c r="K336" s="111" t="s">
        <v>3725</v>
      </c>
      <c r="L336" s="111" t="s">
        <v>2180</v>
      </c>
      <c r="M336" s="111" t="s">
        <v>912</v>
      </c>
      <c r="N336" s="111" t="s">
        <v>682</v>
      </c>
      <c r="O336" s="112" t="s">
        <v>3726</v>
      </c>
      <c r="P336" s="113">
        <v>13.95844</v>
      </c>
      <c r="Q336" s="113">
        <v>100.34665800000001</v>
      </c>
      <c r="R336" s="114" t="s">
        <v>3727</v>
      </c>
      <c r="S336" s="114" t="s">
        <v>3728</v>
      </c>
      <c r="T336" s="115" t="s">
        <v>3729</v>
      </c>
      <c r="U336" s="166" t="s">
        <v>3730</v>
      </c>
      <c r="V336" s="166"/>
      <c r="W336" s="166" t="s">
        <v>3731</v>
      </c>
      <c r="X336" s="166"/>
      <c r="Y336" s="115"/>
      <c r="Z336" s="181"/>
      <c r="AA336" s="181"/>
      <c r="AB336" s="166"/>
      <c r="AC336" s="166"/>
      <c r="AD336" s="166" t="s">
        <v>2114</v>
      </c>
      <c r="AE336" s="167" t="s">
        <v>2115</v>
      </c>
      <c r="AF336" s="117" t="s">
        <v>690</v>
      </c>
      <c r="AG336" s="132">
        <v>44964</v>
      </c>
      <c r="AH336" s="118" t="s">
        <v>691</v>
      </c>
      <c r="AI336" s="118" t="s">
        <v>692</v>
      </c>
      <c r="AJ336" s="145">
        <v>7</v>
      </c>
      <c r="AK336" s="146">
        <v>8</v>
      </c>
      <c r="AL336" s="146">
        <v>2.4</v>
      </c>
      <c r="AM336" s="146">
        <v>56</v>
      </c>
      <c r="AN336" s="147">
        <v>1</v>
      </c>
      <c r="AO336" s="147">
        <v>3</v>
      </c>
      <c r="AP336" s="240" t="s">
        <v>3732</v>
      </c>
      <c r="AQ336" s="301"/>
      <c r="AR336" s="147">
        <v>3</v>
      </c>
      <c r="AS336" s="147"/>
      <c r="AT336" s="138">
        <v>44965</v>
      </c>
      <c r="AU336" s="142"/>
      <c r="AV336" s="234" t="s">
        <v>696</v>
      </c>
      <c r="AW336" s="235" t="s">
        <v>849</v>
      </c>
      <c r="AX336" s="236"/>
      <c r="AY336" s="236"/>
      <c r="AZ336" s="236"/>
      <c r="BA336" s="236"/>
      <c r="BB336" s="236"/>
      <c r="BC336" s="236"/>
      <c r="BD336" s="235" t="s">
        <v>698</v>
      </c>
      <c r="BE336" s="235"/>
      <c r="BF336" s="235"/>
      <c r="BG336" s="237" t="s">
        <v>699</v>
      </c>
      <c r="BH336" s="237" t="s">
        <v>1964</v>
      </c>
      <c r="BI336" s="237" t="s">
        <v>701</v>
      </c>
      <c r="BJ336" s="238"/>
      <c r="BK336" s="238"/>
      <c r="BL336" s="170" t="s">
        <v>1825</v>
      </c>
      <c r="BM336" s="154"/>
      <c r="BN336" s="111" t="s">
        <v>3726</v>
      </c>
      <c r="BO336" s="226" t="s">
        <v>3726</v>
      </c>
      <c r="BP336" s="130"/>
      <c r="BQ336" s="116" t="s">
        <v>704</v>
      </c>
      <c r="BR336" s="116"/>
      <c r="BS336" s="132">
        <v>44964</v>
      </c>
      <c r="BT336" s="133">
        <v>100</v>
      </c>
      <c r="BU336" s="132">
        <v>44964</v>
      </c>
      <c r="BV336" s="132"/>
      <c r="BW336" s="132"/>
      <c r="BX336" s="134"/>
      <c r="BY336" s="134"/>
      <c r="BZ336" s="134"/>
      <c r="CA336" s="132"/>
      <c r="CB336" s="135"/>
      <c r="CC336" s="132"/>
      <c r="CD336" s="132"/>
      <c r="CE336" s="136"/>
      <c r="CF336" s="136"/>
      <c r="CG336" s="136"/>
      <c r="CH336" s="135"/>
      <c r="CI336" s="129" t="s">
        <v>701</v>
      </c>
      <c r="CJ336" s="117">
        <v>45005</v>
      </c>
      <c r="CK336" s="117">
        <v>45005</v>
      </c>
      <c r="CL336" s="117"/>
      <c r="CM336" s="117">
        <v>45005</v>
      </c>
      <c r="CN336" s="133">
        <v>100</v>
      </c>
      <c r="CO336" s="117">
        <v>45005</v>
      </c>
      <c r="CP336" s="117"/>
      <c r="CQ336" s="132">
        <v>45037</v>
      </c>
      <c r="CR336" s="132">
        <v>45037</v>
      </c>
      <c r="CS336" s="117"/>
      <c r="CT336" s="132">
        <v>45037</v>
      </c>
      <c r="CU336" s="133">
        <v>100</v>
      </c>
      <c r="CV336" s="132">
        <v>45037</v>
      </c>
      <c r="CW336" s="117"/>
      <c r="CX336" s="236"/>
      <c r="CY336" s="236"/>
      <c r="CZ336" s="117">
        <v>45005</v>
      </c>
      <c r="DA336" s="117">
        <v>45005</v>
      </c>
      <c r="DB336" s="117"/>
      <c r="DC336" s="117">
        <v>45015</v>
      </c>
      <c r="DD336" s="133">
        <v>100</v>
      </c>
      <c r="DE336" s="117">
        <v>45016</v>
      </c>
      <c r="DF336" s="138"/>
      <c r="DG336" s="138">
        <v>45019</v>
      </c>
      <c r="DH336" s="139" t="s">
        <v>4413</v>
      </c>
      <c r="DI336" s="117">
        <v>45035</v>
      </c>
      <c r="DJ336" s="117">
        <v>45035</v>
      </c>
      <c r="DK336" s="117">
        <v>45035</v>
      </c>
      <c r="DL336" s="117">
        <v>45035</v>
      </c>
      <c r="DM336" s="117"/>
      <c r="DN336" s="117"/>
      <c r="DO336" s="117"/>
      <c r="DP336" s="117"/>
      <c r="DQ336" s="140"/>
      <c r="DR336" s="117"/>
      <c r="DS336" s="117"/>
      <c r="DT336" s="117"/>
      <c r="DU336" s="117"/>
      <c r="DV336" s="117"/>
      <c r="DW336" s="117"/>
      <c r="DX336" s="133"/>
      <c r="DY336" s="117"/>
      <c r="DZ336" s="117"/>
      <c r="EA336" s="117">
        <v>45037</v>
      </c>
      <c r="EB336" s="117">
        <v>45037</v>
      </c>
      <c r="EC336" s="117"/>
      <c r="ED336" s="117">
        <v>45037</v>
      </c>
      <c r="EE336" s="116">
        <v>100</v>
      </c>
      <c r="EF336" s="117">
        <v>45037</v>
      </c>
      <c r="EG336" s="117" t="s">
        <v>4605</v>
      </c>
      <c r="EH336" s="117">
        <v>45037</v>
      </c>
      <c r="EI336" s="117">
        <v>45037</v>
      </c>
      <c r="EJ336" s="117"/>
      <c r="EK336" s="117">
        <v>45037</v>
      </c>
      <c r="EL336" s="116">
        <v>100</v>
      </c>
      <c r="EM336" s="117">
        <v>45037</v>
      </c>
      <c r="EN336" s="122" t="s">
        <v>4605</v>
      </c>
      <c r="EO336" s="141"/>
      <c r="EP336" s="141"/>
      <c r="EQ336" s="141"/>
      <c r="ER336" s="141"/>
      <c r="ES336" s="141"/>
      <c r="ET336" s="141"/>
      <c r="EU336" s="141"/>
      <c r="EV336" s="117"/>
      <c r="EW336" s="117"/>
      <c r="EX336" s="117"/>
      <c r="EY336" s="117"/>
      <c r="EZ336" s="117"/>
      <c r="FA336" s="117"/>
      <c r="FB336" s="117"/>
      <c r="FC336" s="117"/>
      <c r="FD336" s="117"/>
      <c r="FE336" s="117"/>
      <c r="FF336" s="117"/>
      <c r="FG336" s="133"/>
      <c r="FH336" s="133"/>
      <c r="FI336" s="117"/>
      <c r="FJ336" s="142"/>
      <c r="FK336" s="142"/>
      <c r="FL336" s="143"/>
      <c r="FM336" s="143"/>
      <c r="FN336" s="139"/>
      <c r="FO336" s="142"/>
      <c r="FP336" s="142"/>
      <c r="FQ336" s="143"/>
      <c r="FR336" s="143"/>
      <c r="FS336" s="139"/>
    </row>
    <row r="337" spans="1:175" ht="20.100000000000001" customHeight="1" x14ac:dyDescent="0.5">
      <c r="A337" s="109">
        <v>336</v>
      </c>
      <c r="B337" s="109" t="s">
        <v>3361</v>
      </c>
      <c r="C337" s="109">
        <v>50</v>
      </c>
      <c r="D337" s="367" t="s">
        <v>3372</v>
      </c>
      <c r="E337" s="110" t="s">
        <v>912</v>
      </c>
      <c r="F337" s="110" t="s">
        <v>677</v>
      </c>
      <c r="G337" s="111" t="s">
        <v>214</v>
      </c>
      <c r="H337" s="110" t="s">
        <v>3733</v>
      </c>
      <c r="I337" s="110" t="s">
        <v>3734</v>
      </c>
      <c r="J337" s="110"/>
      <c r="K337" s="111" t="s">
        <v>3735</v>
      </c>
      <c r="L337" s="111" t="s">
        <v>2258</v>
      </c>
      <c r="M337" s="111" t="s">
        <v>912</v>
      </c>
      <c r="N337" s="111" t="s">
        <v>682</v>
      </c>
      <c r="O337" s="112" t="s">
        <v>4606</v>
      </c>
      <c r="P337" s="113">
        <v>14.068851</v>
      </c>
      <c r="Q337" s="113">
        <v>100.52648600000001</v>
      </c>
      <c r="R337" s="114" t="s">
        <v>3737</v>
      </c>
      <c r="S337" s="114" t="s">
        <v>3738</v>
      </c>
      <c r="T337" s="115" t="s">
        <v>3739</v>
      </c>
      <c r="U337" s="115" t="s">
        <v>3740</v>
      </c>
      <c r="V337" s="115"/>
      <c r="W337" s="115" t="s">
        <v>3741</v>
      </c>
      <c r="X337" s="115"/>
      <c r="Y337" s="115"/>
      <c r="Z337" s="181"/>
      <c r="AA337" s="181"/>
      <c r="AB337" s="115"/>
      <c r="AC337" s="115"/>
      <c r="AD337" s="332" t="s">
        <v>2114</v>
      </c>
      <c r="AE337" s="333" t="s">
        <v>2115</v>
      </c>
      <c r="AF337" s="117" t="s">
        <v>690</v>
      </c>
      <c r="AG337" s="132">
        <v>44974</v>
      </c>
      <c r="AH337" s="118" t="s">
        <v>691</v>
      </c>
      <c r="AI337" s="118" t="s">
        <v>692</v>
      </c>
      <c r="AJ337" s="145">
        <v>6</v>
      </c>
      <c r="AK337" s="146">
        <v>9</v>
      </c>
      <c r="AL337" s="146">
        <v>3</v>
      </c>
      <c r="AM337" s="146">
        <f t="shared" ref="AM337:AM342" si="8">AJ337*AK337</f>
        <v>54</v>
      </c>
      <c r="AN337" s="147">
        <v>1</v>
      </c>
      <c r="AO337" s="147">
        <v>2</v>
      </c>
      <c r="AP337" s="240" t="s">
        <v>3742</v>
      </c>
      <c r="AQ337" s="326" t="s">
        <v>1963</v>
      </c>
      <c r="AR337" s="147">
        <v>1</v>
      </c>
      <c r="AS337" s="149"/>
      <c r="AT337" s="138">
        <v>44977</v>
      </c>
      <c r="AU337" s="142"/>
      <c r="AV337" s="149" t="s">
        <v>696</v>
      </c>
      <c r="AW337" s="150" t="s">
        <v>3625</v>
      </c>
      <c r="AX337" s="147"/>
      <c r="AY337" s="147"/>
      <c r="AZ337" s="147"/>
      <c r="BA337" s="147"/>
      <c r="BB337" s="147"/>
      <c r="BC337" s="147"/>
      <c r="BD337" s="150"/>
      <c r="BE337" s="150"/>
      <c r="BF337" s="150"/>
      <c r="BG337" s="237" t="s">
        <v>699</v>
      </c>
      <c r="BH337" s="163" t="s">
        <v>1964</v>
      </c>
      <c r="BI337" s="237" t="s">
        <v>701</v>
      </c>
      <c r="BJ337" s="152"/>
      <c r="BK337" s="152"/>
      <c r="BL337" s="170" t="s">
        <v>2266</v>
      </c>
      <c r="BM337" s="154"/>
      <c r="BN337" s="111" t="s">
        <v>3743</v>
      </c>
      <c r="BO337" s="131" t="s">
        <v>3736</v>
      </c>
      <c r="BP337" s="131" t="s">
        <v>703</v>
      </c>
      <c r="BQ337" s="116" t="s">
        <v>704</v>
      </c>
      <c r="BR337" s="116"/>
      <c r="BS337" s="132">
        <v>44974</v>
      </c>
      <c r="BT337" s="133">
        <v>100</v>
      </c>
      <c r="BU337" s="132">
        <v>44974</v>
      </c>
      <c r="BV337" s="132"/>
      <c r="BW337" s="132"/>
      <c r="BX337" s="134"/>
      <c r="BY337" s="134"/>
      <c r="BZ337" s="134"/>
      <c r="CA337" s="132"/>
      <c r="CB337" s="135"/>
      <c r="CC337" s="132"/>
      <c r="CD337" s="132"/>
      <c r="CE337" s="136"/>
      <c r="CF337" s="136"/>
      <c r="CG337" s="136"/>
      <c r="CH337" s="135"/>
      <c r="CI337" s="129" t="s">
        <v>701</v>
      </c>
      <c r="CJ337" s="117">
        <v>45014</v>
      </c>
      <c r="CK337" s="117">
        <v>45014</v>
      </c>
      <c r="CL337" s="132"/>
      <c r="CM337" s="117">
        <v>45014</v>
      </c>
      <c r="CN337" s="133">
        <v>100</v>
      </c>
      <c r="CO337" s="117">
        <v>45014</v>
      </c>
      <c r="CP337" s="117"/>
      <c r="CQ337" s="132">
        <v>45019</v>
      </c>
      <c r="CR337" s="132">
        <v>45019</v>
      </c>
      <c r="CS337" s="117"/>
      <c r="CT337" s="132">
        <v>45019</v>
      </c>
      <c r="CU337" s="133">
        <v>100</v>
      </c>
      <c r="CV337" s="132">
        <v>45019</v>
      </c>
      <c r="CW337" s="117"/>
      <c r="CX337" s="147"/>
      <c r="CY337" s="147"/>
      <c r="CZ337" s="169">
        <v>45014</v>
      </c>
      <c r="DA337" s="117">
        <v>45014</v>
      </c>
      <c r="DB337" s="117"/>
      <c r="DC337" s="117">
        <v>45014</v>
      </c>
      <c r="DD337" s="133">
        <v>100</v>
      </c>
      <c r="DE337" s="117">
        <v>45014</v>
      </c>
      <c r="DF337" s="138"/>
      <c r="DG337" s="138">
        <v>45012</v>
      </c>
      <c r="DH337" s="139" t="s">
        <v>4383</v>
      </c>
      <c r="DI337" s="117">
        <v>45034</v>
      </c>
      <c r="DJ337" s="117">
        <v>45034</v>
      </c>
      <c r="DK337" s="117">
        <v>45034</v>
      </c>
      <c r="DL337" s="117">
        <v>45034</v>
      </c>
      <c r="DM337" s="117"/>
      <c r="DN337" s="117"/>
      <c r="DO337" s="117"/>
      <c r="DP337" s="117"/>
      <c r="DQ337" s="140"/>
      <c r="DR337" s="117"/>
      <c r="DS337" s="117"/>
      <c r="DT337" s="117"/>
      <c r="DU337" s="117"/>
      <c r="DV337" s="117"/>
      <c r="DW337" s="117"/>
      <c r="DX337" s="133"/>
      <c r="DY337" s="117"/>
      <c r="DZ337" s="117"/>
      <c r="EA337" s="117"/>
      <c r="EB337" s="117"/>
      <c r="EC337" s="117"/>
      <c r="ED337" s="117"/>
      <c r="EE337" s="116"/>
      <c r="EF337" s="117"/>
      <c r="EG337" s="117"/>
      <c r="EH337" s="117">
        <v>45051</v>
      </c>
      <c r="EI337" s="117">
        <v>45051</v>
      </c>
      <c r="EJ337" s="117"/>
      <c r="EK337" s="117">
        <v>45051</v>
      </c>
      <c r="EL337" s="133">
        <v>100</v>
      </c>
      <c r="EM337" s="117">
        <v>45051</v>
      </c>
      <c r="EN337" s="122" t="s">
        <v>4388</v>
      </c>
      <c r="EO337" s="141"/>
      <c r="EP337" s="141"/>
      <c r="EQ337" s="141"/>
      <c r="ER337" s="141"/>
      <c r="ES337" s="141"/>
      <c r="ET337" s="141"/>
      <c r="EU337" s="141"/>
      <c r="EV337" s="117"/>
      <c r="EW337" s="117"/>
      <c r="EX337" s="117"/>
      <c r="EY337" s="117"/>
      <c r="EZ337" s="117"/>
      <c r="FA337" s="117"/>
      <c r="FB337" s="117"/>
      <c r="FC337" s="117"/>
      <c r="FD337" s="117"/>
      <c r="FE337" s="117"/>
      <c r="FF337" s="117"/>
      <c r="FG337" s="133"/>
      <c r="FH337" s="133"/>
      <c r="FI337" s="117"/>
      <c r="FJ337" s="142"/>
      <c r="FK337" s="142"/>
      <c r="FL337" s="143"/>
      <c r="FM337" s="143"/>
      <c r="FN337" s="139"/>
      <c r="FO337" s="142"/>
      <c r="FP337" s="142"/>
      <c r="FQ337" s="143"/>
      <c r="FR337" s="143"/>
      <c r="FS337" s="139"/>
    </row>
    <row r="338" spans="1:175" ht="20.100000000000001" customHeight="1" x14ac:dyDescent="0.5">
      <c r="A338" s="109">
        <v>337</v>
      </c>
      <c r="B338" s="109" t="s">
        <v>3361</v>
      </c>
      <c r="C338" s="109">
        <v>51</v>
      </c>
      <c r="D338" s="367" t="s">
        <v>3372</v>
      </c>
      <c r="E338" s="110" t="s">
        <v>912</v>
      </c>
      <c r="F338" s="110" t="s">
        <v>677</v>
      </c>
      <c r="G338" s="111" t="s">
        <v>214</v>
      </c>
      <c r="H338" s="110" t="s">
        <v>2189</v>
      </c>
      <c r="I338" s="110" t="s">
        <v>2429</v>
      </c>
      <c r="J338" s="110"/>
      <c r="K338" s="111" t="s">
        <v>3744</v>
      </c>
      <c r="L338" s="111" t="s">
        <v>2192</v>
      </c>
      <c r="M338" s="111" t="s">
        <v>912</v>
      </c>
      <c r="N338" s="111" t="s">
        <v>682</v>
      </c>
      <c r="O338" s="112" t="s">
        <v>3745</v>
      </c>
      <c r="P338" s="113">
        <v>13.965744000000001</v>
      </c>
      <c r="Q338" s="113">
        <v>100.866378</v>
      </c>
      <c r="R338" s="114" t="s">
        <v>3746</v>
      </c>
      <c r="S338" s="114" t="s">
        <v>3747</v>
      </c>
      <c r="T338" s="115" t="s">
        <v>3748</v>
      </c>
      <c r="U338" s="115" t="s">
        <v>3749</v>
      </c>
      <c r="V338" s="115"/>
      <c r="W338" s="115" t="s">
        <v>3750</v>
      </c>
      <c r="X338" s="115"/>
      <c r="Y338" s="115"/>
      <c r="Z338" s="181"/>
      <c r="AA338" s="181"/>
      <c r="AB338" s="115"/>
      <c r="AC338" s="115"/>
      <c r="AD338" s="332" t="s">
        <v>2114</v>
      </c>
      <c r="AE338" s="333" t="s">
        <v>2115</v>
      </c>
      <c r="AF338" s="117" t="s">
        <v>690</v>
      </c>
      <c r="AG338" s="132">
        <v>44973</v>
      </c>
      <c r="AH338" s="118" t="s">
        <v>691</v>
      </c>
      <c r="AI338" s="118" t="s">
        <v>692</v>
      </c>
      <c r="AJ338" s="145">
        <v>6</v>
      </c>
      <c r="AK338" s="146">
        <v>9</v>
      </c>
      <c r="AL338" s="146">
        <v>3</v>
      </c>
      <c r="AM338" s="146">
        <f t="shared" si="8"/>
        <v>54</v>
      </c>
      <c r="AN338" s="147">
        <v>2</v>
      </c>
      <c r="AO338" s="147">
        <v>2</v>
      </c>
      <c r="AP338" s="240" t="s">
        <v>716</v>
      </c>
      <c r="AQ338" s="147" t="s">
        <v>752</v>
      </c>
      <c r="AR338" s="147">
        <v>3</v>
      </c>
      <c r="AS338" s="149"/>
      <c r="AT338" s="138">
        <v>44974</v>
      </c>
      <c r="AU338" s="142"/>
      <c r="AV338" s="149" t="s">
        <v>696</v>
      </c>
      <c r="AW338" s="150" t="s">
        <v>3751</v>
      </c>
      <c r="AX338" s="147"/>
      <c r="AY338" s="147"/>
      <c r="AZ338" s="147"/>
      <c r="BA338" s="147"/>
      <c r="BB338" s="147"/>
      <c r="BC338" s="147"/>
      <c r="BD338" s="235" t="s">
        <v>698</v>
      </c>
      <c r="BE338" s="150"/>
      <c r="BF338" s="150"/>
      <c r="BG338" s="237" t="s">
        <v>699</v>
      </c>
      <c r="BH338" s="237" t="s">
        <v>1964</v>
      </c>
      <c r="BI338" s="237" t="s">
        <v>701</v>
      </c>
      <c r="BJ338" s="152"/>
      <c r="BK338" s="152"/>
      <c r="BL338" s="153"/>
      <c r="BM338" s="154"/>
      <c r="BN338" s="111" t="s">
        <v>3745</v>
      </c>
      <c r="BO338" s="226" t="s">
        <v>3745</v>
      </c>
      <c r="BP338" s="130"/>
      <c r="BQ338" s="116" t="s">
        <v>704</v>
      </c>
      <c r="BR338" s="116"/>
      <c r="BS338" s="132">
        <v>44973</v>
      </c>
      <c r="BT338" s="133">
        <v>100</v>
      </c>
      <c r="BU338" s="132">
        <v>44973</v>
      </c>
      <c r="BV338" s="132"/>
      <c r="BW338" s="132"/>
      <c r="BX338" s="134"/>
      <c r="BY338" s="134"/>
      <c r="BZ338" s="134"/>
      <c r="CA338" s="132"/>
      <c r="CB338" s="135"/>
      <c r="CC338" s="132"/>
      <c r="CD338" s="132"/>
      <c r="CE338" s="136"/>
      <c r="CF338" s="136"/>
      <c r="CG338" s="136"/>
      <c r="CH338" s="135"/>
      <c r="CI338" s="129" t="s">
        <v>701</v>
      </c>
      <c r="CJ338" s="117">
        <v>45013</v>
      </c>
      <c r="CK338" s="117">
        <v>45013</v>
      </c>
      <c r="CL338" s="117"/>
      <c r="CM338" s="117">
        <v>45013</v>
      </c>
      <c r="CN338" s="133">
        <v>100</v>
      </c>
      <c r="CO338" s="117">
        <v>45013</v>
      </c>
      <c r="CP338" s="117"/>
      <c r="CQ338" s="137" t="s">
        <v>706</v>
      </c>
      <c r="CR338" s="132"/>
      <c r="CS338" s="117"/>
      <c r="CT338" s="132"/>
      <c r="CU338" s="133"/>
      <c r="CV338" s="137" t="s">
        <v>4382</v>
      </c>
      <c r="CW338" s="117"/>
      <c r="CX338" s="147"/>
      <c r="CY338" s="147"/>
      <c r="CZ338" s="117">
        <v>45013</v>
      </c>
      <c r="DA338" s="117">
        <v>45013</v>
      </c>
      <c r="DB338" s="117"/>
      <c r="DC338" s="117">
        <v>45013</v>
      </c>
      <c r="DD338" s="133">
        <v>100</v>
      </c>
      <c r="DE338" s="117">
        <v>45013</v>
      </c>
      <c r="DF338" s="138"/>
      <c r="DG338" s="138">
        <v>45012</v>
      </c>
      <c r="DH338" s="139" t="s">
        <v>4383</v>
      </c>
      <c r="DI338" s="117">
        <v>45028</v>
      </c>
      <c r="DJ338" s="117">
        <v>45028</v>
      </c>
      <c r="DK338" s="117">
        <v>45028</v>
      </c>
      <c r="DL338" s="117">
        <v>45028</v>
      </c>
      <c r="DM338" s="117"/>
      <c r="DN338" s="117"/>
      <c r="DO338" s="117"/>
      <c r="DP338" s="117"/>
      <c r="DQ338" s="140"/>
      <c r="DR338" s="117"/>
      <c r="DS338" s="117"/>
      <c r="DT338" s="117"/>
      <c r="DU338" s="117"/>
      <c r="DV338" s="117"/>
      <c r="DW338" s="117"/>
      <c r="DX338" s="133"/>
      <c r="DY338" s="117"/>
      <c r="DZ338" s="117"/>
      <c r="EA338" s="117">
        <v>45027</v>
      </c>
      <c r="EB338" s="117">
        <v>45027</v>
      </c>
      <c r="EC338" s="117"/>
      <c r="ED338" s="117">
        <v>45027</v>
      </c>
      <c r="EE338" s="116">
        <v>100</v>
      </c>
      <c r="EF338" s="117">
        <v>45027</v>
      </c>
      <c r="EG338" s="117" t="s">
        <v>3752</v>
      </c>
      <c r="EH338" s="117">
        <v>45027</v>
      </c>
      <c r="EI338" s="117">
        <v>45027</v>
      </c>
      <c r="EJ338" s="117">
        <v>45027</v>
      </c>
      <c r="EK338" s="117">
        <v>45028</v>
      </c>
      <c r="EL338" s="116">
        <v>60</v>
      </c>
      <c r="EM338" s="117"/>
      <c r="EN338" s="122" t="s">
        <v>3752</v>
      </c>
      <c r="EO338" s="141"/>
      <c r="EP338" s="141"/>
      <c r="EQ338" s="141"/>
      <c r="ER338" s="141"/>
      <c r="ES338" s="141"/>
      <c r="ET338" s="141"/>
      <c r="EU338" s="141"/>
      <c r="EV338" s="117"/>
      <c r="EW338" s="117"/>
      <c r="EX338" s="117"/>
      <c r="EY338" s="117"/>
      <c r="EZ338" s="117"/>
      <c r="FA338" s="117"/>
      <c r="FB338" s="117"/>
      <c r="FC338" s="117">
        <v>45045</v>
      </c>
      <c r="FD338" s="117">
        <v>45045</v>
      </c>
      <c r="FE338" s="117">
        <v>45045</v>
      </c>
      <c r="FF338" s="117">
        <v>45046</v>
      </c>
      <c r="FG338" s="133">
        <v>70</v>
      </c>
      <c r="FH338" s="133"/>
      <c r="FI338" s="117"/>
      <c r="FJ338" s="142"/>
      <c r="FK338" s="142"/>
      <c r="FL338" s="143"/>
      <c r="FM338" s="143"/>
      <c r="FN338" s="139"/>
      <c r="FO338" s="142"/>
      <c r="FP338" s="142"/>
      <c r="FQ338" s="143"/>
      <c r="FR338" s="143"/>
      <c r="FS338" s="139"/>
    </row>
    <row r="339" spans="1:175" ht="20.100000000000001" customHeight="1" x14ac:dyDescent="0.5">
      <c r="A339" s="109">
        <v>338</v>
      </c>
      <c r="B339" s="109" t="s">
        <v>3361</v>
      </c>
      <c r="C339" s="109">
        <v>52</v>
      </c>
      <c r="D339" s="367" t="s">
        <v>3372</v>
      </c>
      <c r="E339" s="110" t="s">
        <v>912</v>
      </c>
      <c r="F339" s="110" t="s">
        <v>677</v>
      </c>
      <c r="G339" s="111" t="s">
        <v>214</v>
      </c>
      <c r="H339" s="110" t="s">
        <v>2277</v>
      </c>
      <c r="I339" s="110" t="s">
        <v>3753</v>
      </c>
      <c r="J339" s="110"/>
      <c r="K339" s="111" t="s">
        <v>3754</v>
      </c>
      <c r="L339" s="111" t="s">
        <v>2192</v>
      </c>
      <c r="M339" s="111" t="s">
        <v>912</v>
      </c>
      <c r="N339" s="111" t="s">
        <v>682</v>
      </c>
      <c r="O339" s="209" t="s">
        <v>3756</v>
      </c>
      <c r="P339" s="113">
        <v>14.23143</v>
      </c>
      <c r="Q339" s="113">
        <v>100.80099300000001</v>
      </c>
      <c r="R339" s="114" t="s">
        <v>3757</v>
      </c>
      <c r="S339" s="114" t="s">
        <v>3758</v>
      </c>
      <c r="T339" s="115" t="s">
        <v>3759</v>
      </c>
      <c r="U339" s="115" t="s">
        <v>3760</v>
      </c>
      <c r="V339" s="115"/>
      <c r="W339" s="115" t="s">
        <v>3761</v>
      </c>
      <c r="X339" s="115" t="s">
        <v>3755</v>
      </c>
      <c r="Y339" s="115" t="s">
        <v>4607</v>
      </c>
      <c r="Z339" s="181">
        <v>14.206334605099199</v>
      </c>
      <c r="AA339" s="181">
        <v>100.801696897135</v>
      </c>
      <c r="AB339" s="115" t="s">
        <v>4608</v>
      </c>
      <c r="AC339" s="371" t="s">
        <v>4609</v>
      </c>
      <c r="AD339" s="332" t="s">
        <v>2114</v>
      </c>
      <c r="AE339" s="333" t="s">
        <v>2115</v>
      </c>
      <c r="AF339" s="117" t="s">
        <v>690</v>
      </c>
      <c r="AG339" s="132">
        <v>44971</v>
      </c>
      <c r="AH339" s="277" t="s">
        <v>691</v>
      </c>
      <c r="AI339" s="277" t="s">
        <v>692</v>
      </c>
      <c r="AJ339" s="145">
        <v>6</v>
      </c>
      <c r="AK339" s="146">
        <v>12</v>
      </c>
      <c r="AL339" s="146">
        <v>3</v>
      </c>
      <c r="AM339" s="146">
        <f t="shared" si="8"/>
        <v>72</v>
      </c>
      <c r="AN339" s="147">
        <v>1</v>
      </c>
      <c r="AO339" s="147">
        <v>1</v>
      </c>
      <c r="AP339" s="116" t="s">
        <v>1142</v>
      </c>
      <c r="AQ339" s="147" t="s">
        <v>848</v>
      </c>
      <c r="AR339" s="147">
        <v>3</v>
      </c>
      <c r="AS339" s="149"/>
      <c r="AT339" s="138">
        <v>44972</v>
      </c>
      <c r="AU339" s="148" t="s">
        <v>1316</v>
      </c>
      <c r="AV339" s="149" t="s">
        <v>696</v>
      </c>
      <c r="AW339" s="150" t="s">
        <v>2293</v>
      </c>
      <c r="AX339" s="147"/>
      <c r="AY339" s="147"/>
      <c r="AZ339" s="147"/>
      <c r="BA339" s="147"/>
      <c r="BB339" s="147" t="s">
        <v>697</v>
      </c>
      <c r="BC339" s="147" t="s">
        <v>697</v>
      </c>
      <c r="BD339" s="235" t="s">
        <v>698</v>
      </c>
      <c r="BE339" s="150"/>
      <c r="BF339" s="150"/>
      <c r="BG339" s="151" t="s">
        <v>699</v>
      </c>
      <c r="BH339" s="237" t="s">
        <v>1964</v>
      </c>
      <c r="BI339" s="237" t="s">
        <v>701</v>
      </c>
      <c r="BJ339" s="152"/>
      <c r="BK339" s="152"/>
      <c r="BL339" s="153"/>
      <c r="BM339" s="154"/>
      <c r="BN339" s="111" t="s">
        <v>3762</v>
      </c>
      <c r="BO339" s="130" t="s">
        <v>3755</v>
      </c>
      <c r="BP339" s="196" t="s">
        <v>795</v>
      </c>
      <c r="BQ339" s="116" t="s">
        <v>704</v>
      </c>
      <c r="BR339" s="116"/>
      <c r="BS339" s="132">
        <v>44971</v>
      </c>
      <c r="BT339" s="133">
        <v>100</v>
      </c>
      <c r="BU339" s="199" t="s">
        <v>616</v>
      </c>
      <c r="BV339" s="132"/>
      <c r="BW339" s="132"/>
      <c r="BX339" s="132" t="s">
        <v>616</v>
      </c>
      <c r="BY339" s="134" t="s">
        <v>616</v>
      </c>
      <c r="BZ339" s="134"/>
      <c r="CA339" s="132"/>
      <c r="CB339" s="216" t="s">
        <v>3755</v>
      </c>
      <c r="CC339" s="202" t="s">
        <v>796</v>
      </c>
      <c r="CD339" s="132"/>
      <c r="CE339" s="136"/>
      <c r="CF339" s="136"/>
      <c r="CG339" s="136"/>
      <c r="CH339" s="135"/>
      <c r="CI339" s="129" t="s">
        <v>701</v>
      </c>
      <c r="CJ339" s="117">
        <v>45050</v>
      </c>
      <c r="CK339" s="117">
        <v>45050</v>
      </c>
      <c r="CL339" s="132"/>
      <c r="CM339" s="117">
        <v>45050</v>
      </c>
      <c r="CN339" s="133">
        <v>100</v>
      </c>
      <c r="CO339" s="117">
        <v>45050</v>
      </c>
      <c r="CP339" s="117"/>
      <c r="CQ339" s="117">
        <v>45050</v>
      </c>
      <c r="CR339" s="117">
        <v>45050</v>
      </c>
      <c r="CS339" s="117"/>
      <c r="CT339" s="117">
        <v>45050</v>
      </c>
      <c r="CU339" s="133">
        <v>100</v>
      </c>
      <c r="CV339" s="117">
        <v>45050</v>
      </c>
      <c r="CW339" s="117"/>
      <c r="CX339" s="147"/>
      <c r="CY339" s="147"/>
      <c r="CZ339" s="117">
        <v>45050</v>
      </c>
      <c r="DA339" s="117">
        <v>45050</v>
      </c>
      <c r="DB339" s="117"/>
      <c r="DC339" s="117">
        <v>45050</v>
      </c>
      <c r="DD339" s="133">
        <v>100</v>
      </c>
      <c r="DE339" s="117">
        <v>45050</v>
      </c>
      <c r="DF339" s="117"/>
      <c r="DG339" s="138">
        <v>45051</v>
      </c>
      <c r="DH339" s="139" t="s">
        <v>4401</v>
      </c>
      <c r="DI339" s="117"/>
      <c r="DJ339" s="117"/>
      <c r="DK339" s="117"/>
      <c r="DL339" s="117"/>
      <c r="DM339" s="117"/>
      <c r="DN339" s="117"/>
      <c r="DO339" s="117"/>
      <c r="DP339" s="117"/>
      <c r="DQ339" s="140"/>
      <c r="DR339" s="117"/>
      <c r="DS339" s="117"/>
      <c r="DT339" s="117"/>
      <c r="DU339" s="117"/>
      <c r="DV339" s="117"/>
      <c r="DW339" s="117"/>
      <c r="DX339" s="133"/>
      <c r="DY339" s="117"/>
      <c r="DZ339" s="117"/>
      <c r="EA339" s="117"/>
      <c r="EB339" s="117"/>
      <c r="EC339" s="117"/>
      <c r="ED339" s="117"/>
      <c r="EE339" s="116"/>
      <c r="EF339" s="117"/>
      <c r="EG339" s="117"/>
      <c r="EH339" s="117"/>
      <c r="EI339" s="117"/>
      <c r="EJ339" s="117"/>
      <c r="EK339" s="117"/>
      <c r="EL339" s="133"/>
      <c r="EM339" s="117"/>
      <c r="EN339" s="122"/>
      <c r="EO339" s="141"/>
      <c r="EP339" s="141"/>
      <c r="EQ339" s="141"/>
      <c r="ER339" s="141"/>
      <c r="ES339" s="141"/>
      <c r="ET339" s="141"/>
      <c r="EU339" s="141"/>
      <c r="EV339" s="117"/>
      <c r="EW339" s="117"/>
      <c r="EX339" s="117"/>
      <c r="EY339" s="117"/>
      <c r="EZ339" s="117"/>
      <c r="FA339" s="117"/>
      <c r="FB339" s="117"/>
      <c r="FC339" s="117"/>
      <c r="FD339" s="117"/>
      <c r="FE339" s="117"/>
      <c r="FF339" s="117"/>
      <c r="FG339" s="133"/>
      <c r="FH339" s="133"/>
      <c r="FI339" s="117"/>
      <c r="FJ339" s="142"/>
      <c r="FK339" s="142"/>
      <c r="FL339" s="143"/>
      <c r="FM339" s="143"/>
      <c r="FN339" s="139"/>
      <c r="FO339" s="142"/>
      <c r="FP339" s="142"/>
      <c r="FQ339" s="143"/>
      <c r="FR339" s="143"/>
      <c r="FS339" s="139"/>
    </row>
    <row r="340" spans="1:175" ht="20.100000000000001" customHeight="1" x14ac:dyDescent="0.5">
      <c r="A340" s="109">
        <v>339</v>
      </c>
      <c r="B340" s="109" t="s">
        <v>3361</v>
      </c>
      <c r="C340" s="109">
        <v>53</v>
      </c>
      <c r="D340" s="367" t="s">
        <v>3372</v>
      </c>
      <c r="E340" s="110" t="s">
        <v>912</v>
      </c>
      <c r="F340" s="110" t="s">
        <v>677</v>
      </c>
      <c r="G340" s="111" t="s">
        <v>214</v>
      </c>
      <c r="H340" s="110" t="s">
        <v>3763</v>
      </c>
      <c r="I340" s="110" t="s">
        <v>3764</v>
      </c>
      <c r="J340" s="110"/>
      <c r="K340" s="111" t="s">
        <v>3765</v>
      </c>
      <c r="L340" s="111" t="s">
        <v>3766</v>
      </c>
      <c r="M340" s="111" t="s">
        <v>912</v>
      </c>
      <c r="N340" s="111" t="s">
        <v>682</v>
      </c>
      <c r="O340" s="112" t="s">
        <v>3767</v>
      </c>
      <c r="P340" s="113">
        <v>14.086069</v>
      </c>
      <c r="Q340" s="113">
        <v>100.609752</v>
      </c>
      <c r="R340" s="114" t="s">
        <v>3768</v>
      </c>
      <c r="S340" s="114" t="s">
        <v>3769</v>
      </c>
      <c r="T340" s="115" t="s">
        <v>3770</v>
      </c>
      <c r="U340" s="115" t="s">
        <v>3771</v>
      </c>
      <c r="V340" s="115"/>
      <c r="W340" s="115" t="s">
        <v>3772</v>
      </c>
      <c r="X340" s="115"/>
      <c r="Y340" s="115"/>
      <c r="Z340" s="181"/>
      <c r="AA340" s="181"/>
      <c r="AB340" s="115"/>
      <c r="AC340" s="115"/>
      <c r="AD340" s="332" t="s">
        <v>2114</v>
      </c>
      <c r="AE340" s="333" t="s">
        <v>2115</v>
      </c>
      <c r="AF340" s="117" t="s">
        <v>690</v>
      </c>
      <c r="AG340" s="132">
        <v>44974</v>
      </c>
      <c r="AH340" s="118" t="s">
        <v>691</v>
      </c>
      <c r="AI340" s="118" t="s">
        <v>692</v>
      </c>
      <c r="AJ340" s="145">
        <v>8.1999999999999993</v>
      </c>
      <c r="AK340" s="146">
        <v>12</v>
      </c>
      <c r="AL340" s="146">
        <v>3</v>
      </c>
      <c r="AM340" s="146">
        <f t="shared" si="8"/>
        <v>98.399999999999991</v>
      </c>
      <c r="AN340" s="147">
        <v>1</v>
      </c>
      <c r="AO340" s="147">
        <v>3</v>
      </c>
      <c r="AP340" s="240" t="s">
        <v>2200</v>
      </c>
      <c r="AQ340" s="147" t="s">
        <v>1368</v>
      </c>
      <c r="AR340" s="147">
        <v>3</v>
      </c>
      <c r="AS340" s="149"/>
      <c r="AT340" s="138">
        <v>44977</v>
      </c>
      <c r="AU340" s="380" t="s">
        <v>3773</v>
      </c>
      <c r="AV340" s="149" t="s">
        <v>696</v>
      </c>
      <c r="AW340" s="150"/>
      <c r="AX340" s="147"/>
      <c r="AY340" s="147"/>
      <c r="AZ340" s="147"/>
      <c r="BA340" s="147" t="s">
        <v>697</v>
      </c>
      <c r="BB340" s="147"/>
      <c r="BC340" s="147"/>
      <c r="BD340" s="235" t="s">
        <v>698</v>
      </c>
      <c r="BE340" s="150"/>
      <c r="BF340" s="150"/>
      <c r="BG340" s="151" t="s">
        <v>699</v>
      </c>
      <c r="BH340" s="237" t="s">
        <v>1964</v>
      </c>
      <c r="BI340" s="237" t="s">
        <v>701</v>
      </c>
      <c r="BJ340" s="152"/>
      <c r="BK340" s="152"/>
      <c r="BL340" s="170" t="s">
        <v>2266</v>
      </c>
      <c r="BM340" s="154"/>
      <c r="BN340" s="111" t="s">
        <v>3767</v>
      </c>
      <c r="BO340" s="226" t="s">
        <v>3767</v>
      </c>
      <c r="BP340" s="130"/>
      <c r="BQ340" s="116" t="s">
        <v>704</v>
      </c>
      <c r="BR340" s="116"/>
      <c r="BS340" s="132">
        <v>44974</v>
      </c>
      <c r="BT340" s="133">
        <v>100</v>
      </c>
      <c r="BU340" s="132">
        <v>44974</v>
      </c>
      <c r="BV340" s="132"/>
      <c r="BW340" s="132"/>
      <c r="BX340" s="134"/>
      <c r="BY340" s="134"/>
      <c r="BZ340" s="134"/>
      <c r="CA340" s="132"/>
      <c r="CB340" s="135"/>
      <c r="CC340" s="132"/>
      <c r="CD340" s="132"/>
      <c r="CE340" s="136"/>
      <c r="CF340" s="258" t="s">
        <v>3774</v>
      </c>
      <c r="CG340" s="258"/>
      <c r="CH340" s="258" t="s">
        <v>3775</v>
      </c>
      <c r="CI340" s="129" t="s">
        <v>701</v>
      </c>
      <c r="CJ340" s="117">
        <v>45020</v>
      </c>
      <c r="CK340" s="117">
        <v>45020</v>
      </c>
      <c r="CL340" s="132"/>
      <c r="CM340" s="117">
        <v>45020</v>
      </c>
      <c r="CN340" s="133">
        <v>100</v>
      </c>
      <c r="CO340" s="117">
        <v>45020</v>
      </c>
      <c r="CP340" s="117"/>
      <c r="CQ340" s="132">
        <v>45019</v>
      </c>
      <c r="CR340" s="132">
        <v>45019</v>
      </c>
      <c r="CS340" s="117"/>
      <c r="CT340" s="132">
        <v>45019</v>
      </c>
      <c r="CU340" s="133">
        <v>100</v>
      </c>
      <c r="CV340" s="132">
        <v>45019</v>
      </c>
      <c r="CW340" s="117"/>
      <c r="CX340" s="147"/>
      <c r="CY340" s="147"/>
      <c r="CZ340" s="169">
        <v>45019</v>
      </c>
      <c r="DA340" s="117">
        <v>45020</v>
      </c>
      <c r="DB340" s="117"/>
      <c r="DC340" s="117">
        <v>45020</v>
      </c>
      <c r="DD340" s="133">
        <v>100</v>
      </c>
      <c r="DE340" s="117">
        <v>45020</v>
      </c>
      <c r="DF340" s="138"/>
      <c r="DG340" s="138">
        <v>45023</v>
      </c>
      <c r="DH340" s="139" t="s">
        <v>4387</v>
      </c>
      <c r="DI340" s="117">
        <v>45036</v>
      </c>
      <c r="DJ340" s="117">
        <v>45036</v>
      </c>
      <c r="DK340" s="117">
        <v>45036</v>
      </c>
      <c r="DL340" s="117">
        <v>45036</v>
      </c>
      <c r="DM340" s="117"/>
      <c r="DN340" s="117"/>
      <c r="DO340" s="117"/>
      <c r="DP340" s="117"/>
      <c r="DQ340" s="140"/>
      <c r="DR340" s="117"/>
      <c r="DS340" s="117"/>
      <c r="DT340" s="117"/>
      <c r="DU340" s="117"/>
      <c r="DV340" s="117"/>
      <c r="DW340" s="117"/>
      <c r="DX340" s="133"/>
      <c r="DY340" s="117"/>
      <c r="DZ340" s="117"/>
      <c r="EA340" s="117">
        <v>45037</v>
      </c>
      <c r="EB340" s="117">
        <v>45037</v>
      </c>
      <c r="EC340" s="117"/>
      <c r="ED340" s="117">
        <v>45037</v>
      </c>
      <c r="EE340" s="116">
        <v>100</v>
      </c>
      <c r="EF340" s="117">
        <v>45037</v>
      </c>
      <c r="EG340" s="117" t="s">
        <v>4610</v>
      </c>
      <c r="EH340" s="117"/>
      <c r="EI340" s="117"/>
      <c r="EJ340" s="117"/>
      <c r="EK340" s="117"/>
      <c r="EL340" s="133"/>
      <c r="EM340" s="117"/>
      <c r="EN340" s="122"/>
      <c r="EO340" s="141"/>
      <c r="EP340" s="141"/>
      <c r="EQ340" s="141"/>
      <c r="ER340" s="141"/>
      <c r="ES340" s="141"/>
      <c r="ET340" s="141"/>
      <c r="EU340" s="141"/>
      <c r="EV340" s="117"/>
      <c r="EW340" s="117"/>
      <c r="EX340" s="117"/>
      <c r="EY340" s="117"/>
      <c r="EZ340" s="117"/>
      <c r="FA340" s="117"/>
      <c r="FB340" s="117"/>
      <c r="FC340" s="117"/>
      <c r="FD340" s="117"/>
      <c r="FE340" s="117"/>
      <c r="FF340" s="117"/>
      <c r="FG340" s="133"/>
      <c r="FH340" s="133"/>
      <c r="FI340" s="117"/>
      <c r="FJ340" s="142"/>
      <c r="FK340" s="142"/>
      <c r="FL340" s="143"/>
      <c r="FM340" s="143"/>
      <c r="FN340" s="139"/>
      <c r="FO340" s="142"/>
      <c r="FP340" s="142"/>
      <c r="FQ340" s="143"/>
      <c r="FR340" s="143"/>
      <c r="FS340" s="139"/>
    </row>
    <row r="341" spans="1:175" ht="20.100000000000001" customHeight="1" x14ac:dyDescent="0.5">
      <c r="A341" s="109">
        <v>340</v>
      </c>
      <c r="B341" s="109" t="s">
        <v>3361</v>
      </c>
      <c r="C341" s="109">
        <v>54</v>
      </c>
      <c r="D341" s="367" t="s">
        <v>3362</v>
      </c>
      <c r="E341" s="110" t="s">
        <v>912</v>
      </c>
      <c r="F341" s="110" t="s">
        <v>677</v>
      </c>
      <c r="G341" s="111" t="s">
        <v>214</v>
      </c>
      <c r="H341" s="110" t="s">
        <v>2255</v>
      </c>
      <c r="I341" s="110" t="s">
        <v>3776</v>
      </c>
      <c r="J341" s="110"/>
      <c r="K341" s="111" t="s">
        <v>3777</v>
      </c>
      <c r="L341" s="111" t="s">
        <v>2258</v>
      </c>
      <c r="M341" s="111" t="s">
        <v>912</v>
      </c>
      <c r="N341" s="111" t="s">
        <v>682</v>
      </c>
      <c r="O341" s="112" t="s">
        <v>3779</v>
      </c>
      <c r="P341" s="113">
        <v>14.046008</v>
      </c>
      <c r="Q341" s="113">
        <v>100.380486</v>
      </c>
      <c r="R341" s="114" t="s">
        <v>3780</v>
      </c>
      <c r="S341" s="114" t="s">
        <v>3781</v>
      </c>
      <c r="T341" s="115" t="s">
        <v>3782</v>
      </c>
      <c r="U341" s="115" t="s">
        <v>3783</v>
      </c>
      <c r="V341" s="115"/>
      <c r="W341" s="115" t="s">
        <v>3784</v>
      </c>
      <c r="X341" s="115"/>
      <c r="Y341" s="115"/>
      <c r="Z341" s="181"/>
      <c r="AA341" s="181"/>
      <c r="AB341" s="115"/>
      <c r="AC341" s="115"/>
      <c r="AD341" s="332" t="s">
        <v>2114</v>
      </c>
      <c r="AE341" s="333" t="s">
        <v>2115</v>
      </c>
      <c r="AF341" s="117" t="s">
        <v>690</v>
      </c>
      <c r="AG341" s="132">
        <v>44974</v>
      </c>
      <c r="AH341" s="118" t="s">
        <v>691</v>
      </c>
      <c r="AI341" s="118" t="s">
        <v>692</v>
      </c>
      <c r="AJ341" s="145">
        <v>8</v>
      </c>
      <c r="AK341" s="146">
        <v>9</v>
      </c>
      <c r="AL341" s="146">
        <v>3.2</v>
      </c>
      <c r="AM341" s="146">
        <f t="shared" si="8"/>
        <v>72</v>
      </c>
      <c r="AN341" s="147">
        <v>1</v>
      </c>
      <c r="AO341" s="147">
        <v>2</v>
      </c>
      <c r="AP341" s="240" t="s">
        <v>3785</v>
      </c>
      <c r="AQ341" s="147" t="s">
        <v>863</v>
      </c>
      <c r="AR341" s="147">
        <v>3</v>
      </c>
      <c r="AS341" s="149"/>
      <c r="AT341" s="138">
        <v>44977</v>
      </c>
      <c r="AU341" s="380" t="s">
        <v>3786</v>
      </c>
      <c r="AV341" s="149" t="s">
        <v>696</v>
      </c>
      <c r="AW341" s="150"/>
      <c r="AX341" s="147"/>
      <c r="AY341" s="147"/>
      <c r="AZ341" s="147"/>
      <c r="BA341" s="147"/>
      <c r="BB341" s="147"/>
      <c r="BC341" s="147"/>
      <c r="BD341" s="235" t="s">
        <v>698</v>
      </c>
      <c r="BE341" s="150"/>
      <c r="BF341" s="150"/>
      <c r="BG341" s="151" t="s">
        <v>699</v>
      </c>
      <c r="BH341" s="237" t="s">
        <v>1964</v>
      </c>
      <c r="BI341" s="237" t="s">
        <v>701</v>
      </c>
      <c r="BJ341" s="152"/>
      <c r="BK341" s="152"/>
      <c r="BL341" s="170" t="s">
        <v>2266</v>
      </c>
      <c r="BM341" s="154"/>
      <c r="BN341" s="111" t="s">
        <v>3787</v>
      </c>
      <c r="BO341" s="131" t="s">
        <v>3778</v>
      </c>
      <c r="BP341" s="131" t="s">
        <v>703</v>
      </c>
      <c r="BQ341" s="116" t="s">
        <v>704</v>
      </c>
      <c r="BR341" s="116"/>
      <c r="BS341" s="132">
        <v>44974</v>
      </c>
      <c r="BT341" s="133">
        <v>100</v>
      </c>
      <c r="BU341" s="132">
        <v>44974</v>
      </c>
      <c r="BV341" s="132"/>
      <c r="BW341" s="132"/>
      <c r="BX341" s="134"/>
      <c r="BY341" s="134"/>
      <c r="BZ341" s="134"/>
      <c r="CA341" s="132"/>
      <c r="CB341" s="135"/>
      <c r="CC341" s="132"/>
      <c r="CD341" s="132"/>
      <c r="CE341" s="136"/>
      <c r="CF341" s="258" t="s">
        <v>3788</v>
      </c>
      <c r="CG341" s="258"/>
      <c r="CH341" s="258" t="s">
        <v>3788</v>
      </c>
      <c r="CI341" s="129" t="s">
        <v>701</v>
      </c>
      <c r="CJ341" s="117">
        <v>44998</v>
      </c>
      <c r="CK341" s="117">
        <v>44998</v>
      </c>
      <c r="CL341" s="132"/>
      <c r="CM341" s="117">
        <v>44998</v>
      </c>
      <c r="CN341" s="133">
        <v>100</v>
      </c>
      <c r="CO341" s="117">
        <v>44998</v>
      </c>
      <c r="CP341" s="117"/>
      <c r="CQ341" s="137" t="s">
        <v>706</v>
      </c>
      <c r="CR341" s="132"/>
      <c r="CS341" s="117"/>
      <c r="CT341" s="132"/>
      <c r="CU341" s="133"/>
      <c r="CV341" s="137" t="s">
        <v>4382</v>
      </c>
      <c r="CW341" s="117" t="s">
        <v>868</v>
      </c>
      <c r="CX341" s="147"/>
      <c r="CY341" s="147"/>
      <c r="CZ341" s="117">
        <v>44998</v>
      </c>
      <c r="DA341" s="117">
        <v>44998</v>
      </c>
      <c r="DB341" s="117"/>
      <c r="DC341" s="117">
        <v>44998</v>
      </c>
      <c r="DD341" s="133">
        <v>100</v>
      </c>
      <c r="DE341" s="117">
        <v>44998</v>
      </c>
      <c r="DF341" s="138"/>
      <c r="DG341" s="138">
        <v>45012</v>
      </c>
      <c r="DH341" s="139" t="s">
        <v>4383</v>
      </c>
      <c r="DI341" s="117">
        <v>45023</v>
      </c>
      <c r="DJ341" s="117">
        <v>45023</v>
      </c>
      <c r="DK341" s="117">
        <v>45023</v>
      </c>
      <c r="DL341" s="117">
        <v>45023</v>
      </c>
      <c r="DM341" s="117"/>
      <c r="DN341" s="117"/>
      <c r="DO341" s="117"/>
      <c r="DP341" s="117"/>
      <c r="DQ341" s="140"/>
      <c r="DR341" s="117"/>
      <c r="DS341" s="117"/>
      <c r="DT341" s="117"/>
      <c r="DU341" s="117"/>
      <c r="DV341" s="117"/>
      <c r="DW341" s="117"/>
      <c r="DX341" s="133"/>
      <c r="DY341" s="117"/>
      <c r="DZ341" s="117"/>
      <c r="EA341" s="117"/>
      <c r="EB341" s="117"/>
      <c r="EC341" s="117"/>
      <c r="ED341" s="117"/>
      <c r="EE341" s="116">
        <v>100</v>
      </c>
      <c r="EF341" s="117"/>
      <c r="EG341" s="117"/>
      <c r="EH341" s="117"/>
      <c r="EI341" s="117"/>
      <c r="EJ341" s="117"/>
      <c r="EK341" s="117"/>
      <c r="EL341" s="133"/>
      <c r="EM341" s="117"/>
      <c r="EN341" s="122"/>
      <c r="EO341" s="141"/>
      <c r="EP341" s="141"/>
      <c r="EQ341" s="141"/>
      <c r="ER341" s="141"/>
      <c r="ES341" s="141"/>
      <c r="ET341" s="141"/>
      <c r="EU341" s="141"/>
      <c r="EV341" s="117"/>
      <c r="EW341" s="117"/>
      <c r="EX341" s="117"/>
      <c r="EY341" s="117"/>
      <c r="EZ341" s="117"/>
      <c r="FA341" s="117"/>
      <c r="FB341" s="117"/>
      <c r="FC341" s="117"/>
      <c r="FD341" s="117"/>
      <c r="FE341" s="117"/>
      <c r="FF341" s="117"/>
      <c r="FG341" s="133"/>
      <c r="FH341" s="133"/>
      <c r="FI341" s="117"/>
      <c r="FJ341" s="142"/>
      <c r="FK341" s="142"/>
      <c r="FL341" s="143">
        <v>243350</v>
      </c>
      <c r="FM341" s="143">
        <v>243350</v>
      </c>
      <c r="FN341" s="139" t="s">
        <v>708</v>
      </c>
      <c r="FO341" s="142"/>
      <c r="FP341" s="142"/>
      <c r="FQ341" s="143">
        <v>243350</v>
      </c>
      <c r="FR341" s="143">
        <v>243350</v>
      </c>
      <c r="FS341" s="157" t="s">
        <v>729</v>
      </c>
    </row>
    <row r="342" spans="1:175" ht="20.100000000000001" customHeight="1" x14ac:dyDescent="0.5">
      <c r="A342" s="109">
        <v>341</v>
      </c>
      <c r="B342" s="109" t="s">
        <v>3361</v>
      </c>
      <c r="C342" s="109">
        <v>55</v>
      </c>
      <c r="D342" s="367" t="s">
        <v>3372</v>
      </c>
      <c r="E342" s="110" t="s">
        <v>912</v>
      </c>
      <c r="F342" s="110" t="s">
        <v>677</v>
      </c>
      <c r="G342" s="111" t="s">
        <v>214</v>
      </c>
      <c r="H342" s="110" t="s">
        <v>3789</v>
      </c>
      <c r="I342" s="110" t="s">
        <v>3790</v>
      </c>
      <c r="J342" s="110"/>
      <c r="K342" s="111" t="s">
        <v>3791</v>
      </c>
      <c r="L342" s="111" t="s">
        <v>2258</v>
      </c>
      <c r="M342" s="111" t="s">
        <v>912</v>
      </c>
      <c r="N342" s="111" t="s">
        <v>682</v>
      </c>
      <c r="O342" s="259" t="s">
        <v>3411</v>
      </c>
      <c r="P342" s="113">
        <v>14.059137399999999</v>
      </c>
      <c r="Q342" s="113">
        <v>100.5908149</v>
      </c>
      <c r="R342" s="114" t="s">
        <v>3792</v>
      </c>
      <c r="S342" s="114" t="s">
        <v>3793</v>
      </c>
      <c r="T342" s="115" t="s">
        <v>3794</v>
      </c>
      <c r="U342" s="115" t="s">
        <v>3795</v>
      </c>
      <c r="V342" s="115"/>
      <c r="W342" s="115" t="s">
        <v>3796</v>
      </c>
      <c r="X342" s="115"/>
      <c r="Y342" s="115"/>
      <c r="Z342" s="181"/>
      <c r="AA342" s="181"/>
      <c r="AB342" s="115"/>
      <c r="AC342" s="115"/>
      <c r="AD342" s="332" t="s">
        <v>2114</v>
      </c>
      <c r="AE342" s="333" t="s">
        <v>2115</v>
      </c>
      <c r="AF342" s="117" t="s">
        <v>690</v>
      </c>
      <c r="AG342" s="132">
        <v>44974</v>
      </c>
      <c r="AH342" s="118" t="s">
        <v>691</v>
      </c>
      <c r="AI342" s="118" t="s">
        <v>692</v>
      </c>
      <c r="AJ342" s="145">
        <v>8</v>
      </c>
      <c r="AK342" s="146">
        <v>8</v>
      </c>
      <c r="AL342" s="146">
        <v>3.5</v>
      </c>
      <c r="AM342" s="146">
        <f t="shared" si="8"/>
        <v>64</v>
      </c>
      <c r="AN342" s="147">
        <v>1</v>
      </c>
      <c r="AO342" s="147">
        <v>1</v>
      </c>
      <c r="AP342" s="370" t="s">
        <v>3797</v>
      </c>
      <c r="AQ342" s="147" t="s">
        <v>863</v>
      </c>
      <c r="AR342" s="147">
        <v>3</v>
      </c>
      <c r="AS342" s="149"/>
      <c r="AT342" s="138">
        <v>44977</v>
      </c>
      <c r="AU342" s="142" t="s">
        <v>3798</v>
      </c>
      <c r="AV342" s="149" t="s">
        <v>696</v>
      </c>
      <c r="AW342" s="150" t="s">
        <v>3799</v>
      </c>
      <c r="AX342" s="147"/>
      <c r="AY342" s="147"/>
      <c r="AZ342" s="147"/>
      <c r="BA342" s="147"/>
      <c r="BB342" s="147"/>
      <c r="BC342" s="147"/>
      <c r="BD342" s="235" t="s">
        <v>698</v>
      </c>
      <c r="BE342" s="150"/>
      <c r="BF342" s="150"/>
      <c r="BG342" s="151" t="s">
        <v>699</v>
      </c>
      <c r="BH342" s="237" t="s">
        <v>1964</v>
      </c>
      <c r="BI342" s="237" t="s">
        <v>701</v>
      </c>
      <c r="BJ342" s="152"/>
      <c r="BK342" s="152"/>
      <c r="BL342" s="170" t="s">
        <v>2266</v>
      </c>
      <c r="BM342" s="154"/>
      <c r="BN342" s="111" t="s">
        <v>3411</v>
      </c>
      <c r="BO342" s="226" t="s">
        <v>3411</v>
      </c>
      <c r="BP342" s="130"/>
      <c r="BQ342" s="116" t="s">
        <v>704</v>
      </c>
      <c r="BR342" s="116"/>
      <c r="BS342" s="132">
        <v>44974</v>
      </c>
      <c r="BT342" s="133">
        <v>100</v>
      </c>
      <c r="BU342" s="132">
        <v>44974</v>
      </c>
      <c r="BV342" s="132"/>
      <c r="BW342" s="132"/>
      <c r="BX342" s="134"/>
      <c r="BY342" s="134"/>
      <c r="BZ342" s="134"/>
      <c r="CA342" s="132"/>
      <c r="CB342" s="135"/>
      <c r="CC342" s="132"/>
      <c r="CD342" s="132"/>
      <c r="CE342" s="136"/>
      <c r="CF342" s="136"/>
      <c r="CG342" s="136"/>
      <c r="CH342" s="135"/>
      <c r="CI342" s="129"/>
      <c r="CJ342" s="117">
        <v>45012</v>
      </c>
      <c r="CK342" s="117">
        <v>45012</v>
      </c>
      <c r="CL342" s="117"/>
      <c r="CM342" s="117">
        <v>45012</v>
      </c>
      <c r="CN342" s="133">
        <v>100</v>
      </c>
      <c r="CO342" s="117">
        <v>45012</v>
      </c>
      <c r="CP342" s="117"/>
      <c r="CQ342" s="137" t="s">
        <v>706</v>
      </c>
      <c r="CR342" s="132"/>
      <c r="CS342" s="117"/>
      <c r="CT342" s="132"/>
      <c r="CU342" s="133"/>
      <c r="CV342" s="137" t="s">
        <v>4382</v>
      </c>
      <c r="CW342" s="117"/>
      <c r="CX342" s="147"/>
      <c r="CY342" s="147"/>
      <c r="CZ342" s="117">
        <v>45012</v>
      </c>
      <c r="DA342" s="117">
        <v>45012</v>
      </c>
      <c r="DB342" s="117"/>
      <c r="DC342" s="117">
        <v>45012</v>
      </c>
      <c r="DD342" s="133">
        <v>100</v>
      </c>
      <c r="DE342" s="117">
        <v>45012</v>
      </c>
      <c r="DF342" s="261" t="s">
        <v>3800</v>
      </c>
      <c r="DG342" s="138">
        <v>45019</v>
      </c>
      <c r="DH342" s="139" t="s">
        <v>4413</v>
      </c>
      <c r="DI342" s="117">
        <v>45040</v>
      </c>
      <c r="DJ342" s="117">
        <v>45040</v>
      </c>
      <c r="DK342" s="117">
        <v>45040</v>
      </c>
      <c r="DL342" s="117">
        <v>45040</v>
      </c>
      <c r="DM342" s="117"/>
      <c r="DN342" s="117"/>
      <c r="DO342" s="117"/>
      <c r="DP342" s="117"/>
      <c r="DQ342" s="140"/>
      <c r="DR342" s="117"/>
      <c r="DS342" s="117"/>
      <c r="DT342" s="117"/>
      <c r="DU342" s="117"/>
      <c r="DV342" s="117"/>
      <c r="DW342" s="117"/>
      <c r="DX342" s="133"/>
      <c r="DY342" s="117"/>
      <c r="DZ342" s="117"/>
      <c r="EA342" s="117">
        <v>45038</v>
      </c>
      <c r="EB342" s="117">
        <v>45038</v>
      </c>
      <c r="EC342" s="117"/>
      <c r="ED342" s="117">
        <v>45038</v>
      </c>
      <c r="EE342" s="116">
        <v>100</v>
      </c>
      <c r="EF342" s="117">
        <v>45038</v>
      </c>
      <c r="EG342" s="117" t="s">
        <v>1044</v>
      </c>
      <c r="EH342" s="117">
        <v>45038</v>
      </c>
      <c r="EI342" s="117">
        <v>45038</v>
      </c>
      <c r="EJ342" s="117"/>
      <c r="EK342" s="117">
        <v>45038</v>
      </c>
      <c r="EL342" s="116">
        <v>100</v>
      </c>
      <c r="EM342" s="117">
        <v>45038</v>
      </c>
      <c r="EN342" s="122" t="s">
        <v>1044</v>
      </c>
      <c r="EO342" s="141"/>
      <c r="EP342" s="141"/>
      <c r="EQ342" s="141"/>
      <c r="ER342" s="141"/>
      <c r="ES342" s="141"/>
      <c r="ET342" s="141"/>
      <c r="EU342" s="141"/>
      <c r="EV342" s="117"/>
      <c r="EW342" s="117"/>
      <c r="EX342" s="117"/>
      <c r="EY342" s="117"/>
      <c r="EZ342" s="117"/>
      <c r="FA342" s="117"/>
      <c r="FB342" s="117"/>
      <c r="FC342" s="117"/>
      <c r="FD342" s="117"/>
      <c r="FE342" s="117"/>
      <c r="FF342" s="117"/>
      <c r="FG342" s="133"/>
      <c r="FH342" s="133"/>
      <c r="FI342" s="117"/>
      <c r="FJ342" s="142"/>
      <c r="FK342" s="142"/>
      <c r="FL342" s="143">
        <v>243350</v>
      </c>
      <c r="FM342" s="143">
        <v>243350</v>
      </c>
      <c r="FN342" s="139" t="s">
        <v>708</v>
      </c>
      <c r="FO342" s="142"/>
      <c r="FP342" s="142"/>
      <c r="FQ342" s="143">
        <v>243350</v>
      </c>
      <c r="FR342" s="143">
        <v>243350</v>
      </c>
      <c r="FS342" s="157" t="s">
        <v>729</v>
      </c>
    </row>
    <row r="343" spans="1:175" ht="20.100000000000001" customHeight="1" x14ac:dyDescent="0.5">
      <c r="A343" s="109">
        <v>342</v>
      </c>
      <c r="B343" s="109" t="s">
        <v>3361</v>
      </c>
      <c r="C343" s="109">
        <v>56</v>
      </c>
      <c r="D343" s="367" t="s">
        <v>3372</v>
      </c>
      <c r="E343" s="110" t="s">
        <v>912</v>
      </c>
      <c r="F343" s="110" t="s">
        <v>1302</v>
      </c>
      <c r="G343" s="111" t="s">
        <v>274</v>
      </c>
      <c r="H343" s="110" t="s">
        <v>2317</v>
      </c>
      <c r="I343" s="110" t="s">
        <v>3801</v>
      </c>
      <c r="J343" s="110"/>
      <c r="K343" s="111" t="s">
        <v>3802</v>
      </c>
      <c r="L343" s="111" t="s">
        <v>2320</v>
      </c>
      <c r="M343" s="111" t="s">
        <v>912</v>
      </c>
      <c r="N343" s="111" t="s">
        <v>1306</v>
      </c>
      <c r="O343" s="111" t="s">
        <v>3803</v>
      </c>
      <c r="P343" s="113">
        <v>13.892156999999999</v>
      </c>
      <c r="Q343" s="113">
        <v>101.401574</v>
      </c>
      <c r="R343" s="114" t="s">
        <v>3804</v>
      </c>
      <c r="S343" s="114" t="s">
        <v>3805</v>
      </c>
      <c r="T343" s="115"/>
      <c r="U343" s="115"/>
      <c r="V343" s="115"/>
      <c r="W343" s="115" t="s">
        <v>3806</v>
      </c>
      <c r="X343" s="115"/>
      <c r="Y343" s="115"/>
      <c r="Z343" s="181"/>
      <c r="AA343" s="181"/>
      <c r="AB343" s="115"/>
      <c r="AC343" s="115"/>
      <c r="AD343" s="312" t="s">
        <v>1775</v>
      </c>
      <c r="AE343" s="166" t="s">
        <v>1776</v>
      </c>
      <c r="AF343" s="117">
        <v>44981</v>
      </c>
      <c r="AG343" s="132">
        <v>44981</v>
      </c>
      <c r="AH343" s="118" t="s">
        <v>691</v>
      </c>
      <c r="AI343" s="118" t="s">
        <v>692</v>
      </c>
      <c r="AJ343" s="145">
        <v>6</v>
      </c>
      <c r="AK343" s="146">
        <v>8</v>
      </c>
      <c r="AL343" s="146">
        <v>4</v>
      </c>
      <c r="AM343" s="146">
        <v>48</v>
      </c>
      <c r="AN343" s="147">
        <v>1</v>
      </c>
      <c r="AO343" s="147">
        <v>2</v>
      </c>
      <c r="AP343" s="116"/>
      <c r="AQ343" s="147" t="s">
        <v>863</v>
      </c>
      <c r="AR343" s="147">
        <v>3</v>
      </c>
      <c r="AS343" s="149"/>
      <c r="AT343" s="122"/>
      <c r="AU343" s="142"/>
      <c r="AV343" s="149" t="s">
        <v>696</v>
      </c>
      <c r="AW343" s="150"/>
      <c r="AX343" s="149"/>
      <c r="AY343" s="149"/>
      <c r="AZ343" s="149"/>
      <c r="BA343" s="147" t="s">
        <v>697</v>
      </c>
      <c r="BB343" s="149"/>
      <c r="BC343" s="149"/>
      <c r="BD343" s="150" t="s">
        <v>698</v>
      </c>
      <c r="BE343" s="150"/>
      <c r="BF343" s="150"/>
      <c r="BG343" s="151" t="s">
        <v>699</v>
      </c>
      <c r="BH343" s="151" t="s">
        <v>1964</v>
      </c>
      <c r="BI343" s="151" t="s">
        <v>701</v>
      </c>
      <c r="BJ343" s="152"/>
      <c r="BK343" s="152"/>
      <c r="BL343" s="153"/>
      <c r="BM343" s="154"/>
      <c r="BN343" s="155" t="s">
        <v>3803</v>
      </c>
      <c r="BO343" s="226" t="s">
        <v>3803</v>
      </c>
      <c r="BP343" s="130"/>
      <c r="BQ343" s="116" t="s">
        <v>704</v>
      </c>
      <c r="BR343" s="116"/>
      <c r="BS343" s="132">
        <v>44981</v>
      </c>
      <c r="BT343" s="133">
        <v>100</v>
      </c>
      <c r="BU343" s="132">
        <v>44981</v>
      </c>
      <c r="BV343" s="132"/>
      <c r="BW343" s="132"/>
      <c r="BX343" s="134"/>
      <c r="BY343" s="134"/>
      <c r="BZ343" s="134"/>
      <c r="CA343" s="132"/>
      <c r="CB343" s="135"/>
      <c r="CC343" s="132"/>
      <c r="CD343" s="132"/>
      <c r="CE343" s="136"/>
      <c r="CF343" s="136"/>
      <c r="CG343" s="136"/>
      <c r="CH343" s="135"/>
      <c r="CI343" s="129" t="s">
        <v>701</v>
      </c>
      <c r="CJ343" s="132">
        <v>45001</v>
      </c>
      <c r="CK343" s="132">
        <v>45001</v>
      </c>
      <c r="CL343" s="132"/>
      <c r="CM343" s="132">
        <v>45001</v>
      </c>
      <c r="CN343" s="133">
        <v>100</v>
      </c>
      <c r="CO343" s="132">
        <v>45001</v>
      </c>
      <c r="CP343" s="117"/>
      <c r="CQ343" s="137" t="s">
        <v>706</v>
      </c>
      <c r="CR343" s="132"/>
      <c r="CS343" s="117"/>
      <c r="CT343" s="132"/>
      <c r="CU343" s="133"/>
      <c r="CV343" s="137" t="s">
        <v>4382</v>
      </c>
      <c r="CW343" s="117" t="s">
        <v>868</v>
      </c>
      <c r="CX343" s="147"/>
      <c r="CY343" s="149"/>
      <c r="CZ343" s="117">
        <v>45001</v>
      </c>
      <c r="DA343" s="117">
        <v>45001</v>
      </c>
      <c r="DB343" s="117"/>
      <c r="DC343" s="117">
        <v>45001</v>
      </c>
      <c r="DD343" s="133">
        <v>100</v>
      </c>
      <c r="DE343" s="117">
        <v>45001</v>
      </c>
      <c r="DF343" s="138"/>
      <c r="DG343" s="138">
        <v>45007</v>
      </c>
      <c r="DH343" s="139" t="s">
        <v>4446</v>
      </c>
      <c r="DI343" s="117">
        <v>45027</v>
      </c>
      <c r="DJ343" s="117">
        <v>45027</v>
      </c>
      <c r="DK343" s="117">
        <v>45027</v>
      </c>
      <c r="DL343" s="117">
        <v>45027</v>
      </c>
      <c r="DM343" s="117"/>
      <c r="DN343" s="117"/>
      <c r="DO343" s="117"/>
      <c r="DP343" s="117"/>
      <c r="DQ343" s="140"/>
      <c r="DR343" s="117"/>
      <c r="DS343" s="117"/>
      <c r="DT343" s="117"/>
      <c r="DU343" s="117"/>
      <c r="DV343" s="117"/>
      <c r="DW343" s="117"/>
      <c r="DX343" s="133"/>
      <c r="DY343" s="117">
        <v>45046</v>
      </c>
      <c r="DZ343" s="117"/>
      <c r="EA343" s="117">
        <v>45040</v>
      </c>
      <c r="EB343" s="117">
        <v>45040</v>
      </c>
      <c r="EC343" s="117"/>
      <c r="ED343" s="117">
        <v>45040</v>
      </c>
      <c r="EE343" s="116">
        <v>100</v>
      </c>
      <c r="EF343" s="117">
        <v>45040</v>
      </c>
      <c r="EG343" s="117" t="s">
        <v>1044</v>
      </c>
      <c r="EH343" s="117">
        <v>45040</v>
      </c>
      <c r="EI343" s="117">
        <v>45040</v>
      </c>
      <c r="EJ343" s="117"/>
      <c r="EK343" s="117">
        <v>45040</v>
      </c>
      <c r="EL343" s="116">
        <v>100</v>
      </c>
      <c r="EM343" s="117">
        <v>45040</v>
      </c>
      <c r="EN343" s="122" t="s">
        <v>1044</v>
      </c>
      <c r="EO343" s="141"/>
      <c r="EP343" s="141"/>
      <c r="EQ343" s="141"/>
      <c r="ER343" s="141"/>
      <c r="ES343" s="141"/>
      <c r="ET343" s="141"/>
      <c r="EU343" s="141"/>
      <c r="EV343" s="117"/>
      <c r="EW343" s="117"/>
      <c r="EX343" s="117"/>
      <c r="EY343" s="117"/>
      <c r="EZ343" s="117"/>
      <c r="FA343" s="117"/>
      <c r="FB343" s="117"/>
      <c r="FC343" s="117"/>
      <c r="FD343" s="117"/>
      <c r="FE343" s="117"/>
      <c r="FF343" s="117"/>
      <c r="FG343" s="133"/>
      <c r="FH343" s="133"/>
      <c r="FI343" s="117"/>
      <c r="FJ343" s="142"/>
      <c r="FK343" s="142"/>
      <c r="FL343" s="143">
        <v>243347</v>
      </c>
      <c r="FM343" s="143">
        <v>243347</v>
      </c>
      <c r="FN343" s="139" t="s">
        <v>708</v>
      </c>
      <c r="FO343" s="142"/>
      <c r="FP343" s="142"/>
      <c r="FQ343" s="143">
        <v>243347</v>
      </c>
      <c r="FR343" s="143">
        <v>243347</v>
      </c>
      <c r="FS343" s="139" t="s">
        <v>708</v>
      </c>
    </row>
    <row r="344" spans="1:175" ht="20.100000000000001" customHeight="1" x14ac:dyDescent="0.5">
      <c r="A344" s="109">
        <v>343</v>
      </c>
      <c r="B344" s="109" t="s">
        <v>3361</v>
      </c>
      <c r="C344" s="109">
        <v>57</v>
      </c>
      <c r="D344" s="367" t="s">
        <v>3372</v>
      </c>
      <c r="E344" s="110" t="s">
        <v>912</v>
      </c>
      <c r="F344" s="110" t="s">
        <v>1302</v>
      </c>
      <c r="G344" s="111" t="s">
        <v>274</v>
      </c>
      <c r="H344" s="110" t="s">
        <v>3807</v>
      </c>
      <c r="I344" s="110" t="s">
        <v>3807</v>
      </c>
      <c r="J344" s="110"/>
      <c r="K344" s="111" t="s">
        <v>3808</v>
      </c>
      <c r="L344" s="111" t="s">
        <v>2320</v>
      </c>
      <c r="M344" s="111" t="s">
        <v>912</v>
      </c>
      <c r="N344" s="111" t="s">
        <v>1306</v>
      </c>
      <c r="O344" s="111" t="s">
        <v>3809</v>
      </c>
      <c r="P344" s="113">
        <v>13.971329000000001</v>
      </c>
      <c r="Q344" s="113">
        <v>101.517878</v>
      </c>
      <c r="R344" s="114" t="s">
        <v>3810</v>
      </c>
      <c r="S344" s="114" t="s">
        <v>3811</v>
      </c>
      <c r="T344" s="115"/>
      <c r="U344" s="115"/>
      <c r="V344" s="115"/>
      <c r="W344" s="115" t="s">
        <v>3812</v>
      </c>
      <c r="X344" s="115"/>
      <c r="Y344" s="115"/>
      <c r="Z344" s="181"/>
      <c r="AA344" s="181"/>
      <c r="AB344" s="115"/>
      <c r="AC344" s="115"/>
      <c r="AD344" s="312" t="s">
        <v>1775</v>
      </c>
      <c r="AE344" s="166" t="s">
        <v>1776</v>
      </c>
      <c r="AF344" s="117">
        <v>44981</v>
      </c>
      <c r="AG344" s="132">
        <v>44981</v>
      </c>
      <c r="AH344" s="118" t="s">
        <v>691</v>
      </c>
      <c r="AI344" s="118" t="s">
        <v>692</v>
      </c>
      <c r="AJ344" s="145">
        <v>6</v>
      </c>
      <c r="AK344" s="146">
        <v>8</v>
      </c>
      <c r="AL344" s="146">
        <v>3.8</v>
      </c>
      <c r="AM344" s="146">
        <v>48</v>
      </c>
      <c r="AN344" s="147">
        <v>2</v>
      </c>
      <c r="AO344" s="147">
        <v>2</v>
      </c>
      <c r="AP344" s="116"/>
      <c r="AQ344" s="147" t="s">
        <v>863</v>
      </c>
      <c r="AR344" s="147">
        <v>3</v>
      </c>
      <c r="AS344" s="149"/>
      <c r="AT344" s="122"/>
      <c r="AU344" s="148" t="s">
        <v>3813</v>
      </c>
      <c r="AV344" s="149" t="s">
        <v>696</v>
      </c>
      <c r="AW344" s="150"/>
      <c r="AX344" s="149"/>
      <c r="AY344" s="149"/>
      <c r="AZ344" s="149"/>
      <c r="BA344" s="147" t="s">
        <v>697</v>
      </c>
      <c r="BB344" s="149"/>
      <c r="BC344" s="149"/>
      <c r="BD344" s="150" t="s">
        <v>698</v>
      </c>
      <c r="BE344" s="150"/>
      <c r="BF344" s="150"/>
      <c r="BG344" s="151" t="s">
        <v>699</v>
      </c>
      <c r="BH344" s="151" t="s">
        <v>1964</v>
      </c>
      <c r="BI344" s="151" t="s">
        <v>701</v>
      </c>
      <c r="BJ344" s="152"/>
      <c r="BK344" s="152"/>
      <c r="BL344" s="153"/>
      <c r="BM344" s="154"/>
      <c r="BN344" s="155" t="s">
        <v>3809</v>
      </c>
      <c r="BO344" s="226" t="s">
        <v>3809</v>
      </c>
      <c r="BP344" s="130"/>
      <c r="BQ344" s="116" t="s">
        <v>704</v>
      </c>
      <c r="BR344" s="116"/>
      <c r="BS344" s="132">
        <v>44981</v>
      </c>
      <c r="BT344" s="133">
        <v>100</v>
      </c>
      <c r="BU344" s="132">
        <v>44981</v>
      </c>
      <c r="BV344" s="132"/>
      <c r="BW344" s="132"/>
      <c r="BX344" s="134"/>
      <c r="BY344" s="134"/>
      <c r="BZ344" s="134"/>
      <c r="CA344" s="132"/>
      <c r="CB344" s="135"/>
      <c r="CC344" s="132"/>
      <c r="CD344" s="132"/>
      <c r="CE344" s="136"/>
      <c r="CF344" s="136"/>
      <c r="CG344" s="136"/>
      <c r="CH344" s="135"/>
      <c r="CI344" s="129" t="s">
        <v>701</v>
      </c>
      <c r="CJ344" s="132">
        <v>45001</v>
      </c>
      <c r="CK344" s="132">
        <v>45001</v>
      </c>
      <c r="CL344" s="132"/>
      <c r="CM344" s="132">
        <v>45001</v>
      </c>
      <c r="CN344" s="133">
        <v>100</v>
      </c>
      <c r="CO344" s="132">
        <v>45001</v>
      </c>
      <c r="CP344" s="117"/>
      <c r="CQ344" s="137" t="s">
        <v>706</v>
      </c>
      <c r="CR344" s="132"/>
      <c r="CS344" s="117"/>
      <c r="CT344" s="132"/>
      <c r="CU344" s="133"/>
      <c r="CV344" s="137" t="s">
        <v>4382</v>
      </c>
      <c r="CW344" s="117"/>
      <c r="CX344" s="147"/>
      <c r="CY344" s="149"/>
      <c r="CZ344" s="117">
        <v>45001</v>
      </c>
      <c r="DA344" s="117">
        <v>45001</v>
      </c>
      <c r="DB344" s="117"/>
      <c r="DC344" s="117">
        <v>45001</v>
      </c>
      <c r="DD344" s="133">
        <v>100</v>
      </c>
      <c r="DE344" s="117">
        <v>45001</v>
      </c>
      <c r="DF344" s="138"/>
      <c r="DG344" s="138">
        <v>45007</v>
      </c>
      <c r="DH344" s="139" t="s">
        <v>4446</v>
      </c>
      <c r="DI344" s="117">
        <v>45034</v>
      </c>
      <c r="DJ344" s="117">
        <v>45034</v>
      </c>
      <c r="DK344" s="117">
        <v>45034</v>
      </c>
      <c r="DL344" s="117">
        <v>45034</v>
      </c>
      <c r="DM344" s="117"/>
      <c r="DN344" s="117"/>
      <c r="DO344" s="117"/>
      <c r="DP344" s="117"/>
      <c r="DQ344" s="140"/>
      <c r="DR344" s="117"/>
      <c r="DS344" s="117"/>
      <c r="DT344" s="117">
        <v>45047</v>
      </c>
      <c r="DU344" s="117">
        <v>45047</v>
      </c>
      <c r="DV344" s="117"/>
      <c r="DW344" s="117">
        <v>45047</v>
      </c>
      <c r="DX344" s="133">
        <v>100</v>
      </c>
      <c r="DY344" s="117">
        <v>45047</v>
      </c>
      <c r="DZ344" s="117"/>
      <c r="EA344" s="117">
        <v>45042</v>
      </c>
      <c r="EB344" s="117">
        <v>45042</v>
      </c>
      <c r="EC344" s="117"/>
      <c r="ED344" s="117">
        <v>45042</v>
      </c>
      <c r="EE344" s="116">
        <v>100</v>
      </c>
      <c r="EF344" s="117">
        <v>45042</v>
      </c>
      <c r="EG344" s="117" t="s">
        <v>4522</v>
      </c>
      <c r="EH344" s="222">
        <v>45052</v>
      </c>
      <c r="EI344" s="222">
        <v>45052</v>
      </c>
      <c r="EJ344" s="222">
        <v>45052</v>
      </c>
      <c r="EK344" s="222">
        <v>45053</v>
      </c>
      <c r="EL344" s="116">
        <v>60</v>
      </c>
      <c r="EM344" s="117"/>
      <c r="EN344" s="122" t="s">
        <v>4611</v>
      </c>
      <c r="EO344" s="141"/>
      <c r="EP344" s="141"/>
      <c r="EQ344" s="141"/>
      <c r="ER344" s="141"/>
      <c r="ES344" s="141"/>
      <c r="ET344" s="141"/>
      <c r="EU344" s="141"/>
      <c r="EV344" s="117"/>
      <c r="EW344" s="117"/>
      <c r="EX344" s="117"/>
      <c r="EY344" s="117"/>
      <c r="EZ344" s="117"/>
      <c r="FA344" s="117"/>
      <c r="FB344" s="117"/>
      <c r="FC344" s="117"/>
      <c r="FD344" s="117"/>
      <c r="FE344" s="117"/>
      <c r="FF344" s="117"/>
      <c r="FG344" s="133"/>
      <c r="FH344" s="133"/>
      <c r="FI344" s="117"/>
      <c r="FJ344" s="142"/>
      <c r="FK344" s="142"/>
      <c r="FL344" s="143">
        <v>243354</v>
      </c>
      <c r="FM344" s="143">
        <v>243354</v>
      </c>
      <c r="FN344" s="139" t="s">
        <v>708</v>
      </c>
      <c r="FO344" s="142"/>
      <c r="FP344" s="142"/>
      <c r="FQ344" s="143">
        <v>243354</v>
      </c>
      <c r="FR344" s="143">
        <v>243354</v>
      </c>
      <c r="FS344" s="139" t="s">
        <v>708</v>
      </c>
    </row>
    <row r="345" spans="1:175" ht="20.100000000000001" customHeight="1" x14ac:dyDescent="0.5">
      <c r="A345" s="109">
        <v>344</v>
      </c>
      <c r="B345" s="109" t="s">
        <v>3361</v>
      </c>
      <c r="C345" s="109">
        <v>58</v>
      </c>
      <c r="D345" s="367" t="s">
        <v>3372</v>
      </c>
      <c r="E345" s="110" t="s">
        <v>912</v>
      </c>
      <c r="F345" s="110" t="s">
        <v>1302</v>
      </c>
      <c r="G345" s="111" t="s">
        <v>274</v>
      </c>
      <c r="H345" s="110" t="s">
        <v>2311</v>
      </c>
      <c r="I345" s="110" t="s">
        <v>3814</v>
      </c>
      <c r="J345" s="110"/>
      <c r="K345" s="111" t="s">
        <v>3815</v>
      </c>
      <c r="L345" s="111" t="s">
        <v>3816</v>
      </c>
      <c r="M345" s="111" t="s">
        <v>912</v>
      </c>
      <c r="N345" s="111" t="s">
        <v>1306</v>
      </c>
      <c r="O345" s="111" t="s">
        <v>3817</v>
      </c>
      <c r="P345" s="113">
        <v>13.82413</v>
      </c>
      <c r="Q345" s="113">
        <v>101.822943</v>
      </c>
      <c r="R345" s="114" t="s">
        <v>3818</v>
      </c>
      <c r="S345" s="114" t="s">
        <v>490</v>
      </c>
      <c r="T345" s="115"/>
      <c r="U345" s="115"/>
      <c r="V345" s="115"/>
      <c r="W345" s="115" t="s">
        <v>3819</v>
      </c>
      <c r="X345" s="115"/>
      <c r="Y345" s="115"/>
      <c r="Z345" s="181"/>
      <c r="AA345" s="181"/>
      <c r="AB345" s="115"/>
      <c r="AC345" s="115"/>
      <c r="AD345" s="312" t="s">
        <v>1775</v>
      </c>
      <c r="AE345" s="166" t="s">
        <v>1776</v>
      </c>
      <c r="AF345" s="117">
        <v>44981</v>
      </c>
      <c r="AG345" s="132">
        <v>44981</v>
      </c>
      <c r="AH345" s="118" t="s">
        <v>691</v>
      </c>
      <c r="AI345" s="118" t="s">
        <v>692</v>
      </c>
      <c r="AJ345" s="145">
        <v>6</v>
      </c>
      <c r="AK345" s="146">
        <v>9</v>
      </c>
      <c r="AL345" s="146">
        <v>3.4</v>
      </c>
      <c r="AM345" s="146">
        <v>54</v>
      </c>
      <c r="AN345" s="147">
        <v>1</v>
      </c>
      <c r="AO345" s="147">
        <v>2</v>
      </c>
      <c r="AP345" s="116"/>
      <c r="AQ345" s="147" t="s">
        <v>863</v>
      </c>
      <c r="AR345" s="147">
        <v>3</v>
      </c>
      <c r="AS345" s="149"/>
      <c r="AT345" s="122"/>
      <c r="AU345" s="142"/>
      <c r="AV345" s="149" t="s">
        <v>725</v>
      </c>
      <c r="AW345" s="150" t="s">
        <v>753</v>
      </c>
      <c r="AX345" s="149"/>
      <c r="AY345" s="149"/>
      <c r="AZ345" s="149"/>
      <c r="BA345" s="149"/>
      <c r="BB345" s="147" t="s">
        <v>697</v>
      </c>
      <c r="BC345" s="149"/>
      <c r="BD345" s="150" t="s">
        <v>698</v>
      </c>
      <c r="BE345" s="150"/>
      <c r="BF345" s="150"/>
      <c r="BG345" s="151" t="s">
        <v>699</v>
      </c>
      <c r="BH345" s="151" t="s">
        <v>1964</v>
      </c>
      <c r="BI345" s="151" t="s">
        <v>701</v>
      </c>
      <c r="BJ345" s="152"/>
      <c r="BK345" s="152"/>
      <c r="BL345" s="153"/>
      <c r="BM345" s="154"/>
      <c r="BN345" s="155" t="s">
        <v>3817</v>
      </c>
      <c r="BO345" s="226" t="s">
        <v>3817</v>
      </c>
      <c r="BP345" s="130"/>
      <c r="BQ345" s="116" t="s">
        <v>704</v>
      </c>
      <c r="BR345" s="116"/>
      <c r="BS345" s="132">
        <v>44981</v>
      </c>
      <c r="BT345" s="133">
        <v>100</v>
      </c>
      <c r="BU345" s="132">
        <v>44981</v>
      </c>
      <c r="BV345" s="132"/>
      <c r="BW345" s="132"/>
      <c r="BX345" s="134"/>
      <c r="BY345" s="134"/>
      <c r="BZ345" s="134"/>
      <c r="CA345" s="132"/>
      <c r="CB345" s="135"/>
      <c r="CC345" s="132"/>
      <c r="CD345" s="132"/>
      <c r="CE345" s="136"/>
      <c r="CF345" s="136"/>
      <c r="CG345" s="136"/>
      <c r="CH345" s="135"/>
      <c r="CI345" s="129" t="s">
        <v>701</v>
      </c>
      <c r="CJ345" s="132">
        <v>44998</v>
      </c>
      <c r="CK345" s="132">
        <v>44998</v>
      </c>
      <c r="CL345" s="132"/>
      <c r="CM345" s="132">
        <v>44998</v>
      </c>
      <c r="CN345" s="133">
        <v>100</v>
      </c>
      <c r="CO345" s="132">
        <v>44998</v>
      </c>
      <c r="CP345" s="132"/>
      <c r="CQ345" s="117">
        <v>45009</v>
      </c>
      <c r="CR345" s="117">
        <v>45009</v>
      </c>
      <c r="CS345" s="117"/>
      <c r="CT345" s="117">
        <v>45009</v>
      </c>
      <c r="CU345" s="133">
        <v>100</v>
      </c>
      <c r="CV345" s="117">
        <v>45009</v>
      </c>
      <c r="CW345" s="117" t="s">
        <v>727</v>
      </c>
      <c r="CX345" s="147"/>
      <c r="CY345" s="149"/>
      <c r="CZ345" s="117">
        <v>44998</v>
      </c>
      <c r="DA345" s="117">
        <v>44998</v>
      </c>
      <c r="DB345" s="117"/>
      <c r="DC345" s="117">
        <v>44998</v>
      </c>
      <c r="DD345" s="133">
        <v>100</v>
      </c>
      <c r="DE345" s="117">
        <v>44998</v>
      </c>
      <c r="DF345" s="138"/>
      <c r="DG345" s="138">
        <v>45007</v>
      </c>
      <c r="DH345" s="139" t="s">
        <v>4446</v>
      </c>
      <c r="DI345" s="117">
        <v>45021</v>
      </c>
      <c r="DJ345" s="117">
        <v>45021</v>
      </c>
      <c r="DK345" s="117">
        <v>45021</v>
      </c>
      <c r="DL345" s="117">
        <v>45021</v>
      </c>
      <c r="DM345" s="117"/>
      <c r="DN345" s="117"/>
      <c r="DO345" s="117"/>
      <c r="DP345" s="117"/>
      <c r="DQ345" s="140"/>
      <c r="DR345" s="117"/>
      <c r="DS345" s="117"/>
      <c r="DT345" s="117">
        <v>45043</v>
      </c>
      <c r="DU345" s="117">
        <v>45043</v>
      </c>
      <c r="DV345" s="117"/>
      <c r="DW345" s="117">
        <v>45043</v>
      </c>
      <c r="DX345" s="133">
        <v>100</v>
      </c>
      <c r="DY345" s="117">
        <v>45043</v>
      </c>
      <c r="DZ345" s="117"/>
      <c r="EA345" s="117">
        <v>45042</v>
      </c>
      <c r="EB345" s="117">
        <v>45042</v>
      </c>
      <c r="EC345" s="117"/>
      <c r="ED345" s="117">
        <v>45042</v>
      </c>
      <c r="EE345" s="116">
        <v>100</v>
      </c>
      <c r="EF345" s="117">
        <v>45042</v>
      </c>
      <c r="EG345" s="117" t="s">
        <v>4548</v>
      </c>
      <c r="EH345" s="222">
        <v>45052</v>
      </c>
      <c r="EI345" s="222">
        <v>45052</v>
      </c>
      <c r="EJ345" s="222">
        <v>45052</v>
      </c>
      <c r="EK345" s="222">
        <v>45053</v>
      </c>
      <c r="EL345" s="116">
        <v>60</v>
      </c>
      <c r="EM345" s="117"/>
      <c r="EN345" s="122" t="s">
        <v>4612</v>
      </c>
      <c r="EO345" s="141"/>
      <c r="EP345" s="141"/>
      <c r="EQ345" s="141"/>
      <c r="ER345" s="141"/>
      <c r="ES345" s="141"/>
      <c r="ET345" s="141"/>
      <c r="EU345" s="141"/>
      <c r="EV345" s="117"/>
      <c r="EW345" s="117"/>
      <c r="EX345" s="117"/>
      <c r="EY345" s="117"/>
      <c r="EZ345" s="117"/>
      <c r="FA345" s="117"/>
      <c r="FB345" s="117"/>
      <c r="FC345" s="117"/>
      <c r="FD345" s="117"/>
      <c r="FE345" s="117"/>
      <c r="FF345" s="117"/>
      <c r="FG345" s="133"/>
      <c r="FH345" s="133"/>
      <c r="FI345" s="117"/>
      <c r="FJ345" s="142"/>
      <c r="FK345" s="142"/>
      <c r="FL345" s="143"/>
      <c r="FM345" s="143"/>
      <c r="FN345" s="139"/>
      <c r="FO345" s="142"/>
      <c r="FP345" s="142"/>
      <c r="FQ345" s="143"/>
      <c r="FR345" s="143"/>
      <c r="FS345" s="139"/>
    </row>
    <row r="346" spans="1:175" ht="20.100000000000001" customHeight="1" x14ac:dyDescent="0.5">
      <c r="A346" s="109">
        <v>345</v>
      </c>
      <c r="B346" s="109" t="s">
        <v>3361</v>
      </c>
      <c r="C346" s="109">
        <v>59</v>
      </c>
      <c r="D346" s="367" t="s">
        <v>3362</v>
      </c>
      <c r="E346" s="110" t="s">
        <v>912</v>
      </c>
      <c r="F346" s="110" t="s">
        <v>1302</v>
      </c>
      <c r="G346" s="111" t="s">
        <v>274</v>
      </c>
      <c r="H346" s="110" t="s">
        <v>2311</v>
      </c>
      <c r="I346" s="110" t="s">
        <v>3820</v>
      </c>
      <c r="J346" s="110"/>
      <c r="K346" s="111" t="s">
        <v>3821</v>
      </c>
      <c r="L346" s="111" t="s">
        <v>3816</v>
      </c>
      <c r="M346" s="111" t="s">
        <v>912</v>
      </c>
      <c r="N346" s="111" t="s">
        <v>1306</v>
      </c>
      <c r="O346" s="111" t="s">
        <v>3822</v>
      </c>
      <c r="P346" s="113">
        <v>13.924236000000001</v>
      </c>
      <c r="Q346" s="113">
        <v>101.839546</v>
      </c>
      <c r="R346" s="114" t="s">
        <v>3823</v>
      </c>
      <c r="S346" s="114" t="s">
        <v>3824</v>
      </c>
      <c r="T346" s="115" t="s">
        <v>3825</v>
      </c>
      <c r="U346" s="115" t="s">
        <v>3826</v>
      </c>
      <c r="V346" s="115"/>
      <c r="W346" s="115" t="s">
        <v>3827</v>
      </c>
      <c r="X346" s="115"/>
      <c r="Y346" s="115"/>
      <c r="Z346" s="181"/>
      <c r="AA346" s="181"/>
      <c r="AB346" s="115"/>
      <c r="AC346" s="115"/>
      <c r="AD346" s="312" t="s">
        <v>1775</v>
      </c>
      <c r="AE346" s="166" t="s">
        <v>1776</v>
      </c>
      <c r="AF346" s="117">
        <v>44981</v>
      </c>
      <c r="AG346" s="132">
        <v>44980</v>
      </c>
      <c r="AH346" s="118" t="s">
        <v>691</v>
      </c>
      <c r="AI346" s="118" t="s">
        <v>692</v>
      </c>
      <c r="AJ346" s="145">
        <v>6</v>
      </c>
      <c r="AK346" s="146">
        <v>18</v>
      </c>
      <c r="AL346" s="146">
        <v>3.5</v>
      </c>
      <c r="AM346" s="146">
        <v>108</v>
      </c>
      <c r="AN346" s="147">
        <v>1</v>
      </c>
      <c r="AO346" s="147">
        <v>2</v>
      </c>
      <c r="AP346" s="116"/>
      <c r="AQ346" s="147" t="s">
        <v>1368</v>
      </c>
      <c r="AR346" s="147">
        <v>3</v>
      </c>
      <c r="AS346" s="149"/>
      <c r="AT346" s="122">
        <v>44981</v>
      </c>
      <c r="AU346" s="142"/>
      <c r="AV346" s="149" t="s">
        <v>725</v>
      </c>
      <c r="AW346" s="150"/>
      <c r="AX346" s="147"/>
      <c r="AY346" s="147"/>
      <c r="AZ346" s="147"/>
      <c r="BA346" s="147"/>
      <c r="BB346" s="147" t="s">
        <v>697</v>
      </c>
      <c r="BC346" s="147"/>
      <c r="BD346" s="150"/>
      <c r="BE346" s="150" t="s">
        <v>3828</v>
      </c>
      <c r="BF346" s="158">
        <v>1</v>
      </c>
      <c r="BG346" s="151" t="s">
        <v>699</v>
      </c>
      <c r="BH346" s="151" t="s">
        <v>1964</v>
      </c>
      <c r="BI346" s="151" t="s">
        <v>701</v>
      </c>
      <c r="BJ346" s="152"/>
      <c r="BK346" s="152"/>
      <c r="BL346" s="153"/>
      <c r="BM346" s="154"/>
      <c r="BN346" s="155" t="s">
        <v>3822</v>
      </c>
      <c r="BO346" s="226" t="s">
        <v>3822</v>
      </c>
      <c r="BP346" s="130"/>
      <c r="BQ346" s="116" t="s">
        <v>704</v>
      </c>
      <c r="BR346" s="116"/>
      <c r="BS346" s="132">
        <v>44980</v>
      </c>
      <c r="BT346" s="133">
        <v>100</v>
      </c>
      <c r="BU346" s="132">
        <v>44980</v>
      </c>
      <c r="BV346" s="132"/>
      <c r="BW346" s="132"/>
      <c r="BX346" s="134"/>
      <c r="BY346" s="134"/>
      <c r="BZ346" s="134"/>
      <c r="CA346" s="132"/>
      <c r="CB346" s="135"/>
      <c r="CC346" s="132"/>
      <c r="CD346" s="132"/>
      <c r="CE346" s="136"/>
      <c r="CF346" s="136"/>
      <c r="CG346" s="136"/>
      <c r="CH346" s="135"/>
      <c r="CI346" s="129" t="s">
        <v>701</v>
      </c>
      <c r="CJ346" s="117">
        <v>45023</v>
      </c>
      <c r="CK346" s="117">
        <v>45023</v>
      </c>
      <c r="CL346" s="117"/>
      <c r="CM346" s="117">
        <v>45023</v>
      </c>
      <c r="CN346" s="133">
        <v>100</v>
      </c>
      <c r="CO346" s="117">
        <v>45023</v>
      </c>
      <c r="CP346" s="132"/>
      <c r="CQ346" s="137" t="s">
        <v>706</v>
      </c>
      <c r="CR346" s="132"/>
      <c r="CS346" s="117"/>
      <c r="CT346" s="132"/>
      <c r="CU346" s="133"/>
      <c r="CV346" s="137" t="s">
        <v>4382</v>
      </c>
      <c r="CW346" s="117"/>
      <c r="CX346" s="147"/>
      <c r="CY346" s="149"/>
      <c r="CZ346" s="117">
        <v>45023</v>
      </c>
      <c r="DA346" s="117">
        <v>45023</v>
      </c>
      <c r="DB346" s="117"/>
      <c r="DC346" s="117">
        <v>45023</v>
      </c>
      <c r="DD346" s="133">
        <v>100</v>
      </c>
      <c r="DE346" s="117">
        <v>45023</v>
      </c>
      <c r="DF346" s="138"/>
      <c r="DG346" s="138">
        <v>45019</v>
      </c>
      <c r="DH346" s="139" t="s">
        <v>4413</v>
      </c>
      <c r="DI346" s="117">
        <v>45044</v>
      </c>
      <c r="DJ346" s="117">
        <v>45044</v>
      </c>
      <c r="DK346" s="117">
        <v>45044</v>
      </c>
      <c r="DL346" s="117">
        <v>45044</v>
      </c>
      <c r="DM346" s="117"/>
      <c r="DN346" s="117"/>
      <c r="DO346" s="117"/>
      <c r="DP346" s="117"/>
      <c r="DQ346" s="140"/>
      <c r="DR346" s="117"/>
      <c r="DS346" s="117"/>
      <c r="DT346" s="117">
        <v>45042</v>
      </c>
      <c r="DU346" s="117">
        <v>45042</v>
      </c>
      <c r="DV346" s="117"/>
      <c r="DW346" s="117">
        <v>45042</v>
      </c>
      <c r="DX346" s="133">
        <v>100</v>
      </c>
      <c r="DY346" s="117">
        <v>45042</v>
      </c>
      <c r="DZ346" s="117"/>
      <c r="EA346" s="117">
        <v>45036</v>
      </c>
      <c r="EB346" s="117">
        <v>45036</v>
      </c>
      <c r="EC346" s="117"/>
      <c r="ED346" s="117">
        <v>45036</v>
      </c>
      <c r="EE346" s="116">
        <v>100</v>
      </c>
      <c r="EF346" s="117">
        <v>45036</v>
      </c>
      <c r="EG346" s="117" t="s">
        <v>1044</v>
      </c>
      <c r="EH346" s="117">
        <v>45036</v>
      </c>
      <c r="EI346" s="117">
        <v>45036</v>
      </c>
      <c r="EJ346" s="117"/>
      <c r="EK346" s="117">
        <v>45036</v>
      </c>
      <c r="EL346" s="116">
        <v>100</v>
      </c>
      <c r="EM346" s="117">
        <v>45036</v>
      </c>
      <c r="EN346" s="122" t="s">
        <v>1044</v>
      </c>
      <c r="EO346" s="141"/>
      <c r="EP346" s="141"/>
      <c r="EQ346" s="141"/>
      <c r="ER346" s="141"/>
      <c r="ES346" s="141"/>
      <c r="ET346" s="141"/>
      <c r="EU346" s="141"/>
      <c r="EV346" s="117"/>
      <c r="EW346" s="117"/>
      <c r="EX346" s="117"/>
      <c r="EY346" s="117"/>
      <c r="EZ346" s="117"/>
      <c r="FA346" s="117"/>
      <c r="FB346" s="117"/>
      <c r="FC346" s="117">
        <v>45052</v>
      </c>
      <c r="FD346" s="117">
        <v>45052</v>
      </c>
      <c r="FE346" s="117">
        <v>45052</v>
      </c>
      <c r="FF346" s="117">
        <v>45053</v>
      </c>
      <c r="FG346" s="133">
        <v>70</v>
      </c>
      <c r="FH346" s="133"/>
      <c r="FI346" s="117"/>
      <c r="FJ346" s="142"/>
      <c r="FK346" s="142"/>
      <c r="FL346" s="143"/>
      <c r="FM346" s="143"/>
      <c r="FN346" s="139"/>
      <c r="FO346" s="142"/>
      <c r="FP346" s="142"/>
      <c r="FQ346" s="143"/>
      <c r="FR346" s="143"/>
      <c r="FS346" s="139"/>
    </row>
    <row r="347" spans="1:175" ht="20.100000000000001" customHeight="1" x14ac:dyDescent="0.5">
      <c r="A347" s="109">
        <v>346</v>
      </c>
      <c r="B347" s="109" t="s">
        <v>3361</v>
      </c>
      <c r="C347" s="109">
        <v>60</v>
      </c>
      <c r="D347" s="367" t="s">
        <v>3372</v>
      </c>
      <c r="E347" s="110" t="s">
        <v>912</v>
      </c>
      <c r="F347" s="110" t="s">
        <v>1302</v>
      </c>
      <c r="G347" s="111" t="s">
        <v>274</v>
      </c>
      <c r="H347" s="110" t="s">
        <v>3829</v>
      </c>
      <c r="I347" s="110" t="s">
        <v>3830</v>
      </c>
      <c r="J347" s="110"/>
      <c r="K347" s="111" t="s">
        <v>3831</v>
      </c>
      <c r="L347" s="111" t="s">
        <v>1710</v>
      </c>
      <c r="M347" s="111" t="s">
        <v>912</v>
      </c>
      <c r="N347" s="111" t="s">
        <v>1306</v>
      </c>
      <c r="O347" s="111" t="s">
        <v>3832</v>
      </c>
      <c r="P347" s="113">
        <v>14.099621000000001</v>
      </c>
      <c r="Q347" s="113">
        <v>101.778644</v>
      </c>
      <c r="R347" s="114" t="s">
        <v>3833</v>
      </c>
      <c r="S347" s="114" t="s">
        <v>490</v>
      </c>
      <c r="T347" s="115"/>
      <c r="U347" s="115"/>
      <c r="V347" s="115"/>
      <c r="W347" s="115" t="s">
        <v>3834</v>
      </c>
      <c r="X347" s="115"/>
      <c r="Y347" s="115"/>
      <c r="Z347" s="181"/>
      <c r="AA347" s="181"/>
      <c r="AB347" s="115"/>
      <c r="AC347" s="115"/>
      <c r="AD347" s="312" t="s">
        <v>1775</v>
      </c>
      <c r="AE347" s="166" t="s">
        <v>1776</v>
      </c>
      <c r="AF347" s="117">
        <v>44981</v>
      </c>
      <c r="AG347" s="132">
        <v>44981</v>
      </c>
      <c r="AH347" s="118" t="s">
        <v>691</v>
      </c>
      <c r="AI347" s="118" t="s">
        <v>692</v>
      </c>
      <c r="AJ347" s="145">
        <v>6</v>
      </c>
      <c r="AK347" s="146">
        <v>18</v>
      </c>
      <c r="AL347" s="146">
        <v>3.8</v>
      </c>
      <c r="AM347" s="146">
        <v>108</v>
      </c>
      <c r="AN347" s="147">
        <v>1</v>
      </c>
      <c r="AO347" s="147">
        <v>2</v>
      </c>
      <c r="AP347" s="116"/>
      <c r="AQ347" s="147" t="s">
        <v>1368</v>
      </c>
      <c r="AR347" s="147">
        <v>3</v>
      </c>
      <c r="AS347" s="149"/>
      <c r="AT347" s="122"/>
      <c r="AU347" s="142"/>
      <c r="AV347" s="149" t="s">
        <v>725</v>
      </c>
      <c r="AW347" s="150"/>
      <c r="AX347" s="149"/>
      <c r="AY347" s="149"/>
      <c r="AZ347" s="149"/>
      <c r="BA347" s="147" t="s">
        <v>697</v>
      </c>
      <c r="BB347" s="147" t="s">
        <v>697</v>
      </c>
      <c r="BC347" s="149"/>
      <c r="BD347" s="150" t="s">
        <v>698</v>
      </c>
      <c r="BE347" s="150"/>
      <c r="BF347" s="150"/>
      <c r="BG347" s="151" t="s">
        <v>699</v>
      </c>
      <c r="BH347" s="151" t="s">
        <v>1964</v>
      </c>
      <c r="BI347" s="151" t="s">
        <v>701</v>
      </c>
      <c r="BJ347" s="152"/>
      <c r="BK347" s="152"/>
      <c r="BL347" s="153"/>
      <c r="BM347" s="154"/>
      <c r="BN347" s="155" t="s">
        <v>3832</v>
      </c>
      <c r="BO347" s="226" t="s">
        <v>3832</v>
      </c>
      <c r="BP347" s="130"/>
      <c r="BQ347" s="116" t="s">
        <v>704</v>
      </c>
      <c r="BR347" s="116"/>
      <c r="BS347" s="132">
        <v>44981</v>
      </c>
      <c r="BT347" s="133">
        <v>100</v>
      </c>
      <c r="BU347" s="132">
        <v>44981</v>
      </c>
      <c r="BV347" s="132"/>
      <c r="BW347" s="132"/>
      <c r="BX347" s="134"/>
      <c r="BY347" s="134"/>
      <c r="BZ347" s="134"/>
      <c r="CA347" s="132"/>
      <c r="CB347" s="135"/>
      <c r="CC347" s="132"/>
      <c r="CD347" s="132"/>
      <c r="CE347" s="136"/>
      <c r="CF347" s="136"/>
      <c r="CG347" s="136"/>
      <c r="CH347" s="135"/>
      <c r="CI347" s="129" t="s">
        <v>701</v>
      </c>
      <c r="CJ347" s="132">
        <v>44986</v>
      </c>
      <c r="CK347" s="132">
        <v>44986</v>
      </c>
      <c r="CL347" s="132"/>
      <c r="CM347" s="132">
        <v>44986</v>
      </c>
      <c r="CN347" s="133">
        <v>100</v>
      </c>
      <c r="CO347" s="132">
        <v>44986</v>
      </c>
      <c r="CP347" s="132"/>
      <c r="CQ347" s="137" t="s">
        <v>706</v>
      </c>
      <c r="CR347" s="132"/>
      <c r="CS347" s="117"/>
      <c r="CT347" s="132"/>
      <c r="CU347" s="133"/>
      <c r="CV347" s="137" t="s">
        <v>4382</v>
      </c>
      <c r="CW347" s="117" t="s">
        <v>727</v>
      </c>
      <c r="CX347" s="147"/>
      <c r="CY347" s="149"/>
      <c r="CZ347" s="117">
        <v>45004</v>
      </c>
      <c r="DA347" s="117">
        <v>45004</v>
      </c>
      <c r="DB347" s="117"/>
      <c r="DC347" s="117">
        <v>45004</v>
      </c>
      <c r="DD347" s="133">
        <v>100</v>
      </c>
      <c r="DE347" s="117">
        <v>45004</v>
      </c>
      <c r="DF347" s="138"/>
      <c r="DG347" s="138">
        <v>45012</v>
      </c>
      <c r="DH347" s="139" t="s">
        <v>4383</v>
      </c>
      <c r="DI347" s="117">
        <v>45037</v>
      </c>
      <c r="DJ347" s="117">
        <v>45037</v>
      </c>
      <c r="DK347" s="117">
        <v>45037</v>
      </c>
      <c r="DL347" s="117">
        <v>45037</v>
      </c>
      <c r="DM347" s="117"/>
      <c r="DN347" s="117"/>
      <c r="DO347" s="117"/>
      <c r="DP347" s="117"/>
      <c r="DQ347" s="140"/>
      <c r="DR347" s="117"/>
      <c r="DS347" s="117"/>
      <c r="DT347" s="117">
        <v>45042</v>
      </c>
      <c r="DU347" s="117">
        <v>45042</v>
      </c>
      <c r="DV347" s="117"/>
      <c r="DW347" s="117">
        <v>45042</v>
      </c>
      <c r="DX347" s="133">
        <v>100</v>
      </c>
      <c r="DY347" s="117">
        <v>45042</v>
      </c>
      <c r="DZ347" s="117"/>
      <c r="EA347" s="117">
        <v>45042</v>
      </c>
      <c r="EB347" s="117">
        <v>45042</v>
      </c>
      <c r="EC347" s="117"/>
      <c r="ED347" s="117">
        <v>45042</v>
      </c>
      <c r="EE347" s="116">
        <v>100</v>
      </c>
      <c r="EF347" s="117">
        <v>45042</v>
      </c>
      <c r="EG347" s="117" t="s">
        <v>4548</v>
      </c>
      <c r="EH347" s="222">
        <v>45052</v>
      </c>
      <c r="EI347" s="222">
        <v>45052</v>
      </c>
      <c r="EJ347" s="222">
        <v>45052</v>
      </c>
      <c r="EK347" s="222">
        <v>45053</v>
      </c>
      <c r="EL347" s="116">
        <v>60</v>
      </c>
      <c r="EM347" s="117"/>
      <c r="EN347" s="122" t="s">
        <v>4448</v>
      </c>
      <c r="EO347" s="141"/>
      <c r="EP347" s="141"/>
      <c r="EQ347" s="141"/>
      <c r="ER347" s="141"/>
      <c r="ES347" s="141"/>
      <c r="ET347" s="141"/>
      <c r="EU347" s="141"/>
      <c r="EV347" s="117"/>
      <c r="EW347" s="117"/>
      <c r="EX347" s="117"/>
      <c r="EY347" s="117"/>
      <c r="EZ347" s="117"/>
      <c r="FA347" s="117"/>
      <c r="FB347" s="117"/>
      <c r="FC347" s="117"/>
      <c r="FD347" s="117"/>
      <c r="FE347" s="117"/>
      <c r="FF347" s="117"/>
      <c r="FG347" s="133"/>
      <c r="FH347" s="133"/>
      <c r="FI347" s="117"/>
      <c r="FJ347" s="142"/>
      <c r="FK347" s="142"/>
      <c r="FL347" s="143"/>
      <c r="FM347" s="143"/>
      <c r="FN347" s="139"/>
      <c r="FO347" s="142"/>
      <c r="FP347" s="142"/>
      <c r="FQ347" s="143"/>
      <c r="FR347" s="143"/>
      <c r="FS347" s="139"/>
    </row>
    <row r="348" spans="1:175" ht="20.100000000000001" customHeight="1" x14ac:dyDescent="0.5">
      <c r="A348" s="109">
        <v>347</v>
      </c>
      <c r="B348" s="109" t="s">
        <v>3361</v>
      </c>
      <c r="C348" s="110">
        <v>61</v>
      </c>
      <c r="D348" s="375" t="s">
        <v>3362</v>
      </c>
      <c r="E348" s="110" t="s">
        <v>912</v>
      </c>
      <c r="F348" s="110" t="s">
        <v>1751</v>
      </c>
      <c r="G348" s="111" t="s">
        <v>259</v>
      </c>
      <c r="H348" s="110" t="s">
        <v>3835</v>
      </c>
      <c r="I348" s="110" t="s">
        <v>3835</v>
      </c>
      <c r="J348" s="110"/>
      <c r="K348" s="111" t="s">
        <v>3836</v>
      </c>
      <c r="L348" s="144" t="s">
        <v>3702</v>
      </c>
      <c r="M348" s="111" t="s">
        <v>912</v>
      </c>
      <c r="N348" s="111" t="s">
        <v>682</v>
      </c>
      <c r="O348" s="111" t="s">
        <v>3837</v>
      </c>
      <c r="P348" s="176">
        <v>14.448302</v>
      </c>
      <c r="Q348" s="176">
        <v>100.72287</v>
      </c>
      <c r="R348" s="114" t="s">
        <v>3838</v>
      </c>
      <c r="S348" s="114" t="s">
        <v>3839</v>
      </c>
      <c r="T348" s="115" t="s">
        <v>3840</v>
      </c>
      <c r="U348" s="115" t="s">
        <v>3841</v>
      </c>
      <c r="V348" s="115"/>
      <c r="W348" s="115" t="s">
        <v>3842</v>
      </c>
      <c r="X348" s="115"/>
      <c r="Y348" s="115"/>
      <c r="Z348" s="181"/>
      <c r="AA348" s="181"/>
      <c r="AB348" s="115"/>
      <c r="AC348" s="115"/>
      <c r="AD348" s="166" t="s">
        <v>1762</v>
      </c>
      <c r="AE348" s="166" t="s">
        <v>1763</v>
      </c>
      <c r="AF348" s="117" t="s">
        <v>690</v>
      </c>
      <c r="AG348" s="132">
        <v>44965</v>
      </c>
      <c r="AH348" s="118" t="s">
        <v>691</v>
      </c>
      <c r="AI348" s="118" t="s">
        <v>692</v>
      </c>
      <c r="AJ348" s="145">
        <v>9.5</v>
      </c>
      <c r="AK348" s="146">
        <v>15.5</v>
      </c>
      <c r="AL348" s="146">
        <v>4</v>
      </c>
      <c r="AM348" s="146">
        <f>AJ348*AK348</f>
        <v>147.25</v>
      </c>
      <c r="AN348" s="147">
        <v>1</v>
      </c>
      <c r="AO348" s="147">
        <v>4</v>
      </c>
      <c r="AP348" s="240" t="s">
        <v>1868</v>
      </c>
      <c r="AQ348" s="147" t="s">
        <v>1368</v>
      </c>
      <c r="AR348" s="147">
        <v>3</v>
      </c>
      <c r="AS348" s="149"/>
      <c r="AT348" s="138">
        <v>44967</v>
      </c>
      <c r="AU348" s="294" t="s">
        <v>2395</v>
      </c>
      <c r="AV348" s="234" t="s">
        <v>696</v>
      </c>
      <c r="AW348" s="150"/>
      <c r="AX348" s="147"/>
      <c r="AY348" s="147"/>
      <c r="AZ348" s="147"/>
      <c r="BA348" s="236"/>
      <c r="BB348" s="236"/>
      <c r="BC348" s="147"/>
      <c r="BD348" s="235" t="s">
        <v>698</v>
      </c>
      <c r="BE348" s="150"/>
      <c r="BF348" s="150"/>
      <c r="BG348" s="237" t="s">
        <v>699</v>
      </c>
      <c r="BH348" s="237" t="s">
        <v>1964</v>
      </c>
      <c r="BI348" s="237" t="s">
        <v>701</v>
      </c>
      <c r="BJ348" s="152"/>
      <c r="BK348" s="152"/>
      <c r="BL348" s="153"/>
      <c r="BM348" s="154"/>
      <c r="BN348" s="111" t="s">
        <v>3837</v>
      </c>
      <c r="BO348" s="319" t="s">
        <v>3837</v>
      </c>
      <c r="BP348" s="317"/>
      <c r="BQ348" s="116" t="s">
        <v>704</v>
      </c>
      <c r="BR348" s="116"/>
      <c r="BS348" s="132">
        <v>44965</v>
      </c>
      <c r="BT348" s="133">
        <v>100</v>
      </c>
      <c r="BU348" s="132">
        <v>44965</v>
      </c>
      <c r="BV348" s="132"/>
      <c r="BW348" s="132"/>
      <c r="BX348" s="134"/>
      <c r="BY348" s="134"/>
      <c r="BZ348" s="134"/>
      <c r="CA348" s="132"/>
      <c r="CB348" s="135"/>
      <c r="CC348" s="132"/>
      <c r="CD348" s="132"/>
      <c r="CE348" s="136"/>
      <c r="CF348" s="136"/>
      <c r="CG348" s="136"/>
      <c r="CH348" s="135"/>
      <c r="CI348" s="129" t="s">
        <v>701</v>
      </c>
      <c r="CJ348" s="132">
        <v>45000</v>
      </c>
      <c r="CK348" s="132">
        <v>45000</v>
      </c>
      <c r="CL348" s="132"/>
      <c r="CM348" s="132">
        <v>45000</v>
      </c>
      <c r="CN348" s="133">
        <v>100</v>
      </c>
      <c r="CO348" s="132">
        <v>45000</v>
      </c>
      <c r="CP348" s="117"/>
      <c r="CQ348" s="137" t="s">
        <v>706</v>
      </c>
      <c r="CR348" s="132"/>
      <c r="CS348" s="117"/>
      <c r="CT348" s="132"/>
      <c r="CU348" s="133"/>
      <c r="CV348" s="137" t="s">
        <v>4382</v>
      </c>
      <c r="CW348" s="117"/>
      <c r="CX348" s="147"/>
      <c r="CY348" s="147"/>
      <c r="CZ348" s="117">
        <v>45035</v>
      </c>
      <c r="DA348" s="117">
        <v>45035</v>
      </c>
      <c r="DB348" s="117"/>
      <c r="DC348" s="117">
        <v>45035</v>
      </c>
      <c r="DD348" s="133">
        <v>100</v>
      </c>
      <c r="DE348" s="117">
        <v>45035</v>
      </c>
      <c r="DF348" s="138"/>
      <c r="DG348" s="138">
        <v>45019</v>
      </c>
      <c r="DH348" s="139" t="s">
        <v>4413</v>
      </c>
      <c r="DI348" s="117">
        <v>45044</v>
      </c>
      <c r="DJ348" s="117">
        <v>45044</v>
      </c>
      <c r="DK348" s="117">
        <v>45044</v>
      </c>
      <c r="DL348" s="117">
        <v>45044</v>
      </c>
      <c r="DM348" s="117"/>
      <c r="DN348" s="117"/>
      <c r="DO348" s="117"/>
      <c r="DP348" s="117"/>
      <c r="DQ348" s="140"/>
      <c r="DR348" s="117"/>
      <c r="DS348" s="117"/>
      <c r="DT348" s="117"/>
      <c r="DU348" s="117"/>
      <c r="DV348" s="117"/>
      <c r="DW348" s="117"/>
      <c r="DX348" s="133"/>
      <c r="DY348" s="117"/>
      <c r="DZ348" s="117"/>
      <c r="EA348" s="117">
        <v>45037</v>
      </c>
      <c r="EB348" s="117">
        <v>45037</v>
      </c>
      <c r="EC348" s="117"/>
      <c r="ED348" s="117">
        <v>45037</v>
      </c>
      <c r="EE348" s="116">
        <v>100</v>
      </c>
      <c r="EF348" s="117">
        <v>45037</v>
      </c>
      <c r="EG348" s="117" t="s">
        <v>4613</v>
      </c>
      <c r="EH348" s="117">
        <v>45037</v>
      </c>
      <c r="EI348" s="117">
        <v>45037</v>
      </c>
      <c r="EJ348" s="117">
        <v>45037</v>
      </c>
      <c r="EK348" s="117">
        <v>45038</v>
      </c>
      <c r="EL348" s="116">
        <v>60</v>
      </c>
      <c r="EM348" s="117"/>
      <c r="EN348" s="122" t="s">
        <v>4613</v>
      </c>
      <c r="EO348" s="141"/>
      <c r="EP348" s="141"/>
      <c r="EQ348" s="141"/>
      <c r="ER348" s="141"/>
      <c r="ES348" s="141"/>
      <c r="ET348" s="141"/>
      <c r="EU348" s="141"/>
      <c r="EV348" s="117"/>
      <c r="EW348" s="117"/>
      <c r="EX348" s="117"/>
      <c r="EY348" s="117"/>
      <c r="EZ348" s="117"/>
      <c r="FA348" s="117"/>
      <c r="FB348" s="117"/>
      <c r="FC348" s="117">
        <v>45050</v>
      </c>
      <c r="FD348" s="117">
        <v>45050</v>
      </c>
      <c r="FE348" s="117">
        <v>45050</v>
      </c>
      <c r="FF348" s="117">
        <v>45051</v>
      </c>
      <c r="FG348" s="133">
        <v>70</v>
      </c>
      <c r="FH348" s="133"/>
      <c r="FI348" s="117"/>
      <c r="FJ348" s="142"/>
      <c r="FK348" s="142"/>
      <c r="FL348" s="143"/>
      <c r="FM348" s="143"/>
      <c r="FN348" s="139"/>
      <c r="FO348" s="142"/>
      <c r="FP348" s="142"/>
      <c r="FQ348" s="143"/>
      <c r="FR348" s="143"/>
      <c r="FS348" s="139"/>
    </row>
    <row r="349" spans="1:175" ht="20.100000000000001" customHeight="1" x14ac:dyDescent="0.5">
      <c r="A349" s="109">
        <v>348</v>
      </c>
      <c r="B349" s="109" t="s">
        <v>3361</v>
      </c>
      <c r="C349" s="109">
        <v>62</v>
      </c>
      <c r="D349" s="367" t="s">
        <v>3372</v>
      </c>
      <c r="E349" s="110" t="s">
        <v>912</v>
      </c>
      <c r="F349" s="110" t="s">
        <v>1751</v>
      </c>
      <c r="G349" s="111" t="s">
        <v>259</v>
      </c>
      <c r="H349" s="110" t="s">
        <v>3835</v>
      </c>
      <c r="I349" s="110" t="s">
        <v>3843</v>
      </c>
      <c r="J349" s="110"/>
      <c r="K349" s="111" t="s">
        <v>3844</v>
      </c>
      <c r="L349" s="111" t="s">
        <v>2353</v>
      </c>
      <c r="M349" s="111" t="s">
        <v>912</v>
      </c>
      <c r="N349" s="111" t="s">
        <v>682</v>
      </c>
      <c r="O349" s="111" t="s">
        <v>3845</v>
      </c>
      <c r="P349" s="113">
        <v>14.430586</v>
      </c>
      <c r="Q349" s="113">
        <v>100.684348</v>
      </c>
      <c r="R349" s="114" t="s">
        <v>3846</v>
      </c>
      <c r="S349" s="114" t="s">
        <v>3847</v>
      </c>
      <c r="T349" s="115" t="s">
        <v>3848</v>
      </c>
      <c r="U349" s="115" t="s">
        <v>3849</v>
      </c>
      <c r="V349" s="115"/>
      <c r="W349" s="115" t="s">
        <v>3850</v>
      </c>
      <c r="X349" s="115"/>
      <c r="Y349" s="115"/>
      <c r="Z349" s="181"/>
      <c r="AA349" s="181"/>
      <c r="AB349" s="115"/>
      <c r="AC349" s="115"/>
      <c r="AD349" s="166" t="s">
        <v>1762</v>
      </c>
      <c r="AE349" s="166" t="s">
        <v>1763</v>
      </c>
      <c r="AF349" s="117" t="s">
        <v>690</v>
      </c>
      <c r="AG349" s="132">
        <v>44965</v>
      </c>
      <c r="AH349" s="118" t="s">
        <v>691</v>
      </c>
      <c r="AI349" s="118" t="s">
        <v>692</v>
      </c>
      <c r="AJ349" s="145">
        <v>6.5</v>
      </c>
      <c r="AK349" s="146">
        <v>8</v>
      </c>
      <c r="AL349" s="146">
        <v>4</v>
      </c>
      <c r="AM349" s="146">
        <f>AJ349*AK349</f>
        <v>52</v>
      </c>
      <c r="AN349" s="147">
        <v>2</v>
      </c>
      <c r="AO349" s="147">
        <v>3</v>
      </c>
      <c r="AP349" s="240" t="s">
        <v>3851</v>
      </c>
      <c r="AQ349" s="147" t="s">
        <v>752</v>
      </c>
      <c r="AR349" s="147">
        <v>3</v>
      </c>
      <c r="AS349" s="149"/>
      <c r="AT349" s="138">
        <v>44967</v>
      </c>
      <c r="AU349" s="294" t="s">
        <v>2395</v>
      </c>
      <c r="AV349" s="234" t="s">
        <v>696</v>
      </c>
      <c r="AW349" s="235" t="s">
        <v>1386</v>
      </c>
      <c r="AX349" s="147"/>
      <c r="AY349" s="147"/>
      <c r="AZ349" s="147"/>
      <c r="BA349" s="236"/>
      <c r="BB349" s="236"/>
      <c r="BC349" s="147"/>
      <c r="BD349" s="235" t="s">
        <v>698</v>
      </c>
      <c r="BE349" s="150"/>
      <c r="BF349" s="150"/>
      <c r="BG349" s="237" t="s">
        <v>699</v>
      </c>
      <c r="BH349" s="237" t="s">
        <v>1964</v>
      </c>
      <c r="BI349" s="237" t="s">
        <v>701</v>
      </c>
      <c r="BJ349" s="152"/>
      <c r="BK349" s="152"/>
      <c r="BL349" s="170" t="s">
        <v>1825</v>
      </c>
      <c r="BM349" s="154"/>
      <c r="BN349" s="111" t="s">
        <v>3845</v>
      </c>
      <c r="BO349" s="319" t="s">
        <v>3845</v>
      </c>
      <c r="BP349" s="317"/>
      <c r="BQ349" s="116" t="s">
        <v>704</v>
      </c>
      <c r="BR349" s="116"/>
      <c r="BS349" s="132">
        <v>44965</v>
      </c>
      <c r="BT349" s="133">
        <v>100</v>
      </c>
      <c r="BU349" s="132">
        <v>44965</v>
      </c>
      <c r="BV349" s="132"/>
      <c r="BW349" s="132"/>
      <c r="BX349" s="134"/>
      <c r="BY349" s="134"/>
      <c r="BZ349" s="134"/>
      <c r="CA349" s="132"/>
      <c r="CB349" s="135"/>
      <c r="CC349" s="132"/>
      <c r="CD349" s="132"/>
      <c r="CE349" s="136"/>
      <c r="CF349" s="136"/>
      <c r="CG349" s="136"/>
      <c r="CH349" s="135"/>
      <c r="CI349" s="129" t="s">
        <v>701</v>
      </c>
      <c r="CJ349" s="117">
        <v>44999</v>
      </c>
      <c r="CK349" s="117">
        <v>44999</v>
      </c>
      <c r="CL349" s="132"/>
      <c r="CM349" s="117">
        <v>44999</v>
      </c>
      <c r="CN349" s="133">
        <v>100</v>
      </c>
      <c r="CO349" s="117">
        <v>44999</v>
      </c>
      <c r="CP349" s="117"/>
      <c r="CQ349" s="137" t="s">
        <v>706</v>
      </c>
      <c r="CR349" s="132"/>
      <c r="CS349" s="117"/>
      <c r="CT349" s="132"/>
      <c r="CU349" s="133"/>
      <c r="CV349" s="137" t="s">
        <v>4382</v>
      </c>
      <c r="CW349" s="117"/>
      <c r="CX349" s="147"/>
      <c r="CY349" s="147"/>
      <c r="CZ349" s="117">
        <v>45004</v>
      </c>
      <c r="DA349" s="117">
        <v>45004</v>
      </c>
      <c r="DB349" s="117"/>
      <c r="DC349" s="117">
        <v>45006</v>
      </c>
      <c r="DD349" s="133">
        <v>100</v>
      </c>
      <c r="DE349" s="117">
        <v>45006</v>
      </c>
      <c r="DF349" s="138"/>
      <c r="DG349" s="138">
        <v>45012</v>
      </c>
      <c r="DH349" s="139" t="s">
        <v>4383</v>
      </c>
      <c r="DI349" s="117">
        <v>45035</v>
      </c>
      <c r="DJ349" s="117">
        <v>45035</v>
      </c>
      <c r="DK349" s="117">
        <v>45035</v>
      </c>
      <c r="DL349" s="117">
        <v>45035</v>
      </c>
      <c r="DM349" s="117"/>
      <c r="DN349" s="117"/>
      <c r="DO349" s="117"/>
      <c r="DP349" s="117"/>
      <c r="DQ349" s="140"/>
      <c r="DR349" s="117"/>
      <c r="DS349" s="117"/>
      <c r="DT349" s="117"/>
      <c r="DU349" s="117"/>
      <c r="DV349" s="117"/>
      <c r="DW349" s="117"/>
      <c r="DX349" s="133"/>
      <c r="DY349" s="117"/>
      <c r="DZ349" s="117"/>
      <c r="EA349" s="117">
        <v>45035</v>
      </c>
      <c r="EB349" s="117">
        <v>45035</v>
      </c>
      <c r="EC349" s="117"/>
      <c r="ED349" s="117">
        <v>45035</v>
      </c>
      <c r="EE349" s="116">
        <v>100</v>
      </c>
      <c r="EF349" s="117">
        <v>45035</v>
      </c>
      <c r="EG349" s="117" t="s">
        <v>780</v>
      </c>
      <c r="EH349" s="117">
        <v>45035</v>
      </c>
      <c r="EI349" s="117">
        <v>45035</v>
      </c>
      <c r="EJ349" s="117">
        <v>45035</v>
      </c>
      <c r="EK349" s="117">
        <v>45036</v>
      </c>
      <c r="EL349" s="116">
        <v>60</v>
      </c>
      <c r="EM349" s="117"/>
      <c r="EN349" s="122" t="s">
        <v>780</v>
      </c>
      <c r="EO349" s="141"/>
      <c r="EP349" s="141"/>
      <c r="EQ349" s="141"/>
      <c r="ER349" s="141"/>
      <c r="ES349" s="141"/>
      <c r="ET349" s="141"/>
      <c r="EU349" s="141"/>
      <c r="EV349" s="117"/>
      <c r="EW349" s="117"/>
      <c r="EX349" s="117"/>
      <c r="EY349" s="117"/>
      <c r="EZ349" s="117"/>
      <c r="FA349" s="117"/>
      <c r="FB349" s="117"/>
      <c r="FC349" s="117">
        <v>45046</v>
      </c>
      <c r="FD349" s="117">
        <v>45046</v>
      </c>
      <c r="FE349" s="117">
        <v>45046</v>
      </c>
      <c r="FF349" s="117">
        <v>45048</v>
      </c>
      <c r="FG349" s="133">
        <v>70</v>
      </c>
      <c r="FH349" s="133"/>
      <c r="FI349" s="117"/>
      <c r="FJ349" s="142"/>
      <c r="FK349" s="142"/>
      <c r="FL349" s="143"/>
      <c r="FM349" s="143"/>
      <c r="FN349" s="139"/>
      <c r="FO349" s="142"/>
      <c r="FP349" s="142"/>
      <c r="FQ349" s="143"/>
      <c r="FR349" s="143"/>
      <c r="FS349" s="139"/>
    </row>
    <row r="350" spans="1:175" ht="20.100000000000001" customHeight="1" x14ac:dyDescent="0.5">
      <c r="A350" s="109">
        <v>349</v>
      </c>
      <c r="B350" s="109" t="s">
        <v>3361</v>
      </c>
      <c r="C350" s="109">
        <v>63</v>
      </c>
      <c r="D350" s="367" t="s">
        <v>3372</v>
      </c>
      <c r="E350" s="110" t="s">
        <v>912</v>
      </c>
      <c r="F350" s="110" t="s">
        <v>1751</v>
      </c>
      <c r="G350" s="111" t="s">
        <v>259</v>
      </c>
      <c r="H350" s="110" t="s">
        <v>3835</v>
      </c>
      <c r="I350" s="110" t="s">
        <v>3852</v>
      </c>
      <c r="J350" s="110"/>
      <c r="K350" s="111" t="s">
        <v>3853</v>
      </c>
      <c r="L350" s="111" t="s">
        <v>2353</v>
      </c>
      <c r="M350" s="111" t="s">
        <v>912</v>
      </c>
      <c r="N350" s="111" t="s">
        <v>682</v>
      </c>
      <c r="O350" s="111" t="s">
        <v>3855</v>
      </c>
      <c r="P350" s="113">
        <v>14.434415</v>
      </c>
      <c r="Q350" s="113">
        <v>100.752786</v>
      </c>
      <c r="R350" s="114" t="s">
        <v>3856</v>
      </c>
      <c r="S350" s="114" t="s">
        <v>3857</v>
      </c>
      <c r="T350" s="115" t="s">
        <v>3858</v>
      </c>
      <c r="U350" s="115" t="s">
        <v>3859</v>
      </c>
      <c r="V350" s="115"/>
      <c r="W350" s="115" t="s">
        <v>3860</v>
      </c>
      <c r="X350" s="115"/>
      <c r="Y350" s="115"/>
      <c r="Z350" s="181"/>
      <c r="AA350" s="181"/>
      <c r="AB350" s="115"/>
      <c r="AC350" s="115"/>
      <c r="AD350" s="166" t="s">
        <v>1762</v>
      </c>
      <c r="AE350" s="166" t="s">
        <v>1763</v>
      </c>
      <c r="AF350" s="117" t="s">
        <v>690</v>
      </c>
      <c r="AG350" s="132">
        <v>44965</v>
      </c>
      <c r="AH350" s="118" t="s">
        <v>691</v>
      </c>
      <c r="AI350" s="118" t="s">
        <v>692</v>
      </c>
      <c r="AJ350" s="145">
        <v>6.5</v>
      </c>
      <c r="AK350" s="146">
        <v>11.5</v>
      </c>
      <c r="AL350" s="146">
        <v>3.5</v>
      </c>
      <c r="AM350" s="146">
        <f>AJ350*AK350</f>
        <v>74.75</v>
      </c>
      <c r="AN350" s="147">
        <v>1</v>
      </c>
      <c r="AO350" s="147">
        <v>1</v>
      </c>
      <c r="AP350" s="240" t="s">
        <v>3861</v>
      </c>
      <c r="AQ350" s="147" t="s">
        <v>752</v>
      </c>
      <c r="AR350" s="147">
        <v>3</v>
      </c>
      <c r="AS350" s="149"/>
      <c r="AT350" s="138">
        <v>44967</v>
      </c>
      <c r="AU350" s="294" t="s">
        <v>2395</v>
      </c>
      <c r="AV350" s="234" t="s">
        <v>696</v>
      </c>
      <c r="AW350" s="150"/>
      <c r="AX350" s="147"/>
      <c r="AY350" s="147"/>
      <c r="AZ350" s="147"/>
      <c r="BA350" s="236"/>
      <c r="BB350" s="147" t="s">
        <v>697</v>
      </c>
      <c r="BC350" s="147"/>
      <c r="BD350" s="235" t="s">
        <v>698</v>
      </c>
      <c r="BE350" s="150"/>
      <c r="BF350" s="150"/>
      <c r="BG350" s="237" t="s">
        <v>699</v>
      </c>
      <c r="BH350" s="237" t="s">
        <v>1964</v>
      </c>
      <c r="BI350" s="237" t="s">
        <v>701</v>
      </c>
      <c r="BJ350" s="152"/>
      <c r="BK350" s="152"/>
      <c r="BL350" s="153"/>
      <c r="BM350" s="154"/>
      <c r="BN350" s="111" t="s">
        <v>3855</v>
      </c>
      <c r="BO350" s="317" t="s">
        <v>3854</v>
      </c>
      <c r="BP350" s="317" t="s">
        <v>703</v>
      </c>
      <c r="BQ350" s="116" t="s">
        <v>704</v>
      </c>
      <c r="BR350" s="116"/>
      <c r="BS350" s="132">
        <v>44965</v>
      </c>
      <c r="BT350" s="133">
        <v>100</v>
      </c>
      <c r="BU350" s="132">
        <v>44965</v>
      </c>
      <c r="BV350" s="132"/>
      <c r="BW350" s="132"/>
      <c r="BX350" s="134"/>
      <c r="BY350" s="134"/>
      <c r="BZ350" s="134"/>
      <c r="CA350" s="132"/>
      <c r="CB350" s="135"/>
      <c r="CC350" s="132"/>
      <c r="CD350" s="132"/>
      <c r="CE350" s="136"/>
      <c r="CF350" s="136"/>
      <c r="CG350" s="136"/>
      <c r="CH350" s="135"/>
      <c r="CI350" s="129" t="s">
        <v>701</v>
      </c>
      <c r="CJ350" s="117">
        <v>45006</v>
      </c>
      <c r="CK350" s="117">
        <v>45006</v>
      </c>
      <c r="CL350" s="117"/>
      <c r="CM350" s="117">
        <v>45006</v>
      </c>
      <c r="CN350" s="133">
        <v>100</v>
      </c>
      <c r="CO350" s="117">
        <v>45006</v>
      </c>
      <c r="CP350" s="117"/>
      <c r="CQ350" s="137" t="s">
        <v>706</v>
      </c>
      <c r="CR350" s="132"/>
      <c r="CS350" s="117"/>
      <c r="CT350" s="132"/>
      <c r="CU350" s="133"/>
      <c r="CV350" s="137" t="s">
        <v>4382</v>
      </c>
      <c r="CW350" s="117"/>
      <c r="CX350" s="147"/>
      <c r="CY350" s="147"/>
      <c r="CZ350" s="117">
        <v>45006</v>
      </c>
      <c r="DA350" s="117">
        <v>45006</v>
      </c>
      <c r="DB350" s="117"/>
      <c r="DC350" s="117">
        <v>45006</v>
      </c>
      <c r="DD350" s="133">
        <v>100</v>
      </c>
      <c r="DE350" s="117">
        <v>45006</v>
      </c>
      <c r="DF350" s="138"/>
      <c r="DG350" s="138">
        <v>45019</v>
      </c>
      <c r="DH350" s="139" t="s">
        <v>4413</v>
      </c>
      <c r="DI350" s="117">
        <v>45044</v>
      </c>
      <c r="DJ350" s="117">
        <v>45044</v>
      </c>
      <c r="DK350" s="117">
        <v>45044</v>
      </c>
      <c r="DL350" s="117">
        <v>45044</v>
      </c>
      <c r="DM350" s="117"/>
      <c r="DN350" s="117"/>
      <c r="DO350" s="117"/>
      <c r="DP350" s="117"/>
      <c r="DQ350" s="140"/>
      <c r="DR350" s="117"/>
      <c r="DS350" s="117"/>
      <c r="DT350" s="117"/>
      <c r="DU350" s="117"/>
      <c r="DV350" s="117"/>
      <c r="DW350" s="117"/>
      <c r="DX350" s="133"/>
      <c r="DY350" s="117"/>
      <c r="DZ350" s="117"/>
      <c r="EA350" s="117">
        <v>45037</v>
      </c>
      <c r="EB350" s="117">
        <v>45037</v>
      </c>
      <c r="EC350" s="117"/>
      <c r="ED350" s="117">
        <v>45037</v>
      </c>
      <c r="EE350" s="116">
        <v>100</v>
      </c>
      <c r="EF350" s="117">
        <v>45037</v>
      </c>
      <c r="EG350" s="117" t="s">
        <v>4614</v>
      </c>
      <c r="EH350" s="117">
        <v>45037</v>
      </c>
      <c r="EI350" s="117">
        <v>45037</v>
      </c>
      <c r="EJ350" s="117">
        <v>45037</v>
      </c>
      <c r="EK350" s="117">
        <v>45038</v>
      </c>
      <c r="EL350" s="116">
        <v>60</v>
      </c>
      <c r="EM350" s="117"/>
      <c r="EN350" s="122" t="s">
        <v>4614</v>
      </c>
      <c r="EO350" s="141"/>
      <c r="EP350" s="141"/>
      <c r="EQ350" s="141"/>
      <c r="ER350" s="141"/>
      <c r="ES350" s="141"/>
      <c r="ET350" s="141"/>
      <c r="EU350" s="141"/>
      <c r="EV350" s="117"/>
      <c r="EW350" s="117"/>
      <c r="EX350" s="117"/>
      <c r="EY350" s="117"/>
      <c r="EZ350" s="117"/>
      <c r="FA350" s="117"/>
      <c r="FB350" s="117"/>
      <c r="FC350" s="117">
        <v>45018</v>
      </c>
      <c r="FD350" s="117">
        <v>45018</v>
      </c>
      <c r="FE350" s="117">
        <v>45018</v>
      </c>
      <c r="FF350" s="117">
        <v>45049</v>
      </c>
      <c r="FG350" s="133">
        <v>70</v>
      </c>
      <c r="FH350" s="133"/>
      <c r="FI350" s="117"/>
      <c r="FJ350" s="142"/>
      <c r="FK350" s="142"/>
      <c r="FL350" s="143">
        <v>243347</v>
      </c>
      <c r="FM350" s="143">
        <v>243347</v>
      </c>
      <c r="FN350" s="139" t="s">
        <v>708</v>
      </c>
      <c r="FO350" s="142"/>
      <c r="FP350" s="142"/>
      <c r="FQ350" s="143">
        <v>243347</v>
      </c>
      <c r="FR350" s="143">
        <v>243347</v>
      </c>
      <c r="FS350" s="157" t="s">
        <v>729</v>
      </c>
    </row>
    <row r="351" spans="1:175" ht="20.100000000000001" customHeight="1" x14ac:dyDescent="0.5">
      <c r="A351" s="109">
        <v>350</v>
      </c>
      <c r="B351" s="109" t="s">
        <v>3361</v>
      </c>
      <c r="C351" s="109">
        <v>64</v>
      </c>
      <c r="D351" s="367" t="s">
        <v>3372</v>
      </c>
      <c r="E351" s="110" t="s">
        <v>912</v>
      </c>
      <c r="F351" s="110" t="s">
        <v>1751</v>
      </c>
      <c r="G351" s="111" t="s">
        <v>259</v>
      </c>
      <c r="H351" s="110" t="s">
        <v>3862</v>
      </c>
      <c r="I351" s="110" t="s">
        <v>3862</v>
      </c>
      <c r="J351" s="110"/>
      <c r="K351" s="111" t="s">
        <v>3863</v>
      </c>
      <c r="L351" s="111" t="s">
        <v>2375</v>
      </c>
      <c r="M351" s="111" t="s">
        <v>912</v>
      </c>
      <c r="N351" s="111" t="s">
        <v>682</v>
      </c>
      <c r="O351" s="111" t="s">
        <v>3864</v>
      </c>
      <c r="P351" s="113">
        <v>14.212641</v>
      </c>
      <c r="Q351" s="113">
        <v>100.499199</v>
      </c>
      <c r="R351" s="114" t="s">
        <v>3865</v>
      </c>
      <c r="S351" s="114" t="s">
        <v>3866</v>
      </c>
      <c r="T351" s="115" t="s">
        <v>3867</v>
      </c>
      <c r="U351" s="115" t="s">
        <v>3868</v>
      </c>
      <c r="V351" s="115"/>
      <c r="W351" s="115" t="s">
        <v>3869</v>
      </c>
      <c r="X351" s="115"/>
      <c r="Y351" s="115"/>
      <c r="Z351" s="181"/>
      <c r="AA351" s="181"/>
      <c r="AB351" s="115"/>
      <c r="AC351" s="115"/>
      <c r="AD351" s="166" t="s">
        <v>1762</v>
      </c>
      <c r="AE351" s="166" t="s">
        <v>1763</v>
      </c>
      <c r="AF351" s="117" t="s">
        <v>690</v>
      </c>
      <c r="AG351" s="132">
        <v>44966</v>
      </c>
      <c r="AH351" s="118" t="s">
        <v>691</v>
      </c>
      <c r="AI351" s="118" t="s">
        <v>692</v>
      </c>
      <c r="AJ351" s="145">
        <v>6</v>
      </c>
      <c r="AK351" s="146">
        <v>10</v>
      </c>
      <c r="AL351" s="146">
        <v>3.3</v>
      </c>
      <c r="AM351" s="146">
        <f>AJ351*AK351</f>
        <v>60</v>
      </c>
      <c r="AN351" s="147">
        <v>2</v>
      </c>
      <c r="AO351" s="147">
        <v>2</v>
      </c>
      <c r="AP351" s="240" t="s">
        <v>3870</v>
      </c>
      <c r="AQ351" s="330"/>
      <c r="AR351" s="147">
        <v>3</v>
      </c>
      <c r="AS351" s="149"/>
      <c r="AT351" s="138">
        <v>44970</v>
      </c>
      <c r="AU351" s="294" t="s">
        <v>3871</v>
      </c>
      <c r="AV351" s="234" t="s">
        <v>696</v>
      </c>
      <c r="AW351" s="150"/>
      <c r="AX351" s="147"/>
      <c r="AY351" s="147" t="s">
        <v>1326</v>
      </c>
      <c r="AZ351" s="147"/>
      <c r="BA351" s="147" t="s">
        <v>697</v>
      </c>
      <c r="BB351" s="147" t="s">
        <v>697</v>
      </c>
      <c r="BC351" s="147"/>
      <c r="BD351" s="150"/>
      <c r="BE351" s="235" t="s">
        <v>3872</v>
      </c>
      <c r="BF351" s="158">
        <v>1</v>
      </c>
      <c r="BG351" s="237" t="s">
        <v>699</v>
      </c>
      <c r="BH351" s="237" t="s">
        <v>1964</v>
      </c>
      <c r="BI351" s="237" t="s">
        <v>701</v>
      </c>
      <c r="BJ351" s="238"/>
      <c r="BK351" s="152"/>
      <c r="BL351" s="170" t="s">
        <v>3120</v>
      </c>
      <c r="BM351" s="154"/>
      <c r="BN351" s="111" t="s">
        <v>3864</v>
      </c>
      <c r="BO351" s="319" t="s">
        <v>3864</v>
      </c>
      <c r="BP351" s="317"/>
      <c r="BQ351" s="116" t="s">
        <v>704</v>
      </c>
      <c r="BR351" s="116"/>
      <c r="BS351" s="132">
        <v>44966</v>
      </c>
      <c r="BT351" s="133">
        <v>100</v>
      </c>
      <c r="BU351" s="132">
        <v>44966</v>
      </c>
      <c r="BV351" s="132"/>
      <c r="BW351" s="132"/>
      <c r="BX351" s="134"/>
      <c r="BY351" s="134"/>
      <c r="BZ351" s="134"/>
      <c r="CA351" s="132"/>
      <c r="CB351" s="135"/>
      <c r="CC351" s="132"/>
      <c r="CD351" s="132"/>
      <c r="CE351" s="136"/>
      <c r="CF351" s="136"/>
      <c r="CG351" s="136"/>
      <c r="CH351" s="135"/>
      <c r="CI351" s="129" t="s">
        <v>701</v>
      </c>
      <c r="CJ351" s="117">
        <v>44999</v>
      </c>
      <c r="CK351" s="117">
        <v>44999</v>
      </c>
      <c r="CL351" s="132"/>
      <c r="CM351" s="117">
        <v>44999</v>
      </c>
      <c r="CN351" s="133">
        <v>100</v>
      </c>
      <c r="CO351" s="117">
        <v>44999</v>
      </c>
      <c r="CP351" s="117"/>
      <c r="CQ351" s="117">
        <v>45019</v>
      </c>
      <c r="CR351" s="117">
        <v>45019</v>
      </c>
      <c r="CS351" s="117"/>
      <c r="CT351" s="117">
        <v>45019</v>
      </c>
      <c r="CU351" s="133">
        <v>100</v>
      </c>
      <c r="CV351" s="117">
        <v>45019</v>
      </c>
      <c r="CW351" s="117"/>
      <c r="CX351" s="147"/>
      <c r="CY351" s="147" t="s">
        <v>1326</v>
      </c>
      <c r="CZ351" s="117">
        <v>45015</v>
      </c>
      <c r="DA351" s="117">
        <v>45015</v>
      </c>
      <c r="DB351" s="117"/>
      <c r="DC351" s="117">
        <v>45016</v>
      </c>
      <c r="DD351" s="133">
        <v>100</v>
      </c>
      <c r="DE351" s="117">
        <v>45015</v>
      </c>
      <c r="DF351" s="138"/>
      <c r="DG351" s="138">
        <v>45019</v>
      </c>
      <c r="DH351" s="139" t="s">
        <v>4413</v>
      </c>
      <c r="DI351" s="117">
        <v>45037</v>
      </c>
      <c r="DJ351" s="117">
        <v>45037</v>
      </c>
      <c r="DK351" s="117">
        <v>45037</v>
      </c>
      <c r="DL351" s="117">
        <v>45037</v>
      </c>
      <c r="DM351" s="117"/>
      <c r="DN351" s="117"/>
      <c r="DO351" s="117"/>
      <c r="DP351" s="117"/>
      <c r="DQ351" s="140"/>
      <c r="DR351" s="117"/>
      <c r="DS351" s="117"/>
      <c r="DT351" s="117"/>
      <c r="DU351" s="117"/>
      <c r="DV351" s="117"/>
      <c r="DW351" s="117"/>
      <c r="DX351" s="133"/>
      <c r="DY351" s="117"/>
      <c r="DZ351" s="117"/>
      <c r="EA351" s="117">
        <v>45038</v>
      </c>
      <c r="EB351" s="117">
        <v>45038</v>
      </c>
      <c r="EC351" s="117"/>
      <c r="ED351" s="117">
        <v>45038</v>
      </c>
      <c r="EE351" s="116">
        <v>100</v>
      </c>
      <c r="EF351" s="117">
        <v>45038</v>
      </c>
      <c r="EG351" s="117" t="s">
        <v>1044</v>
      </c>
      <c r="EH351" s="117">
        <v>45038</v>
      </c>
      <c r="EI351" s="117">
        <v>45038</v>
      </c>
      <c r="EJ351" s="117"/>
      <c r="EK351" s="117">
        <v>45038</v>
      </c>
      <c r="EL351" s="116">
        <v>100</v>
      </c>
      <c r="EM351" s="117">
        <v>45038</v>
      </c>
      <c r="EN351" s="122" t="s">
        <v>1044</v>
      </c>
      <c r="EO351" s="141"/>
      <c r="EP351" s="141"/>
      <c r="EQ351" s="141"/>
      <c r="ER351" s="141"/>
      <c r="ES351" s="141"/>
      <c r="ET351" s="141"/>
      <c r="EU351" s="141"/>
      <c r="EV351" s="117"/>
      <c r="EW351" s="117"/>
      <c r="EX351" s="117"/>
      <c r="EY351" s="117"/>
      <c r="EZ351" s="117"/>
      <c r="FA351" s="117"/>
      <c r="FB351" s="117"/>
      <c r="FC351" s="117">
        <v>45045</v>
      </c>
      <c r="FD351" s="117">
        <v>45045</v>
      </c>
      <c r="FE351" s="117">
        <v>45045</v>
      </c>
      <c r="FF351" s="117">
        <v>45046</v>
      </c>
      <c r="FG351" s="133">
        <v>70</v>
      </c>
      <c r="FH351" s="133"/>
      <c r="FI351" s="117"/>
      <c r="FJ351" s="142"/>
      <c r="FK351" s="142"/>
      <c r="FL351" s="143"/>
      <c r="FM351" s="143"/>
      <c r="FN351" s="139"/>
      <c r="FO351" s="142"/>
      <c r="FP351" s="142"/>
      <c r="FQ351" s="143"/>
      <c r="FR351" s="143"/>
      <c r="FS351" s="139"/>
    </row>
    <row r="352" spans="1:175" ht="20.100000000000001" customHeight="1" x14ac:dyDescent="0.5">
      <c r="A352" s="109">
        <v>351</v>
      </c>
      <c r="B352" s="109" t="s">
        <v>3361</v>
      </c>
      <c r="C352" s="109">
        <v>65</v>
      </c>
      <c r="D352" s="367" t="s">
        <v>3372</v>
      </c>
      <c r="E352" s="110" t="s">
        <v>912</v>
      </c>
      <c r="F352" s="110" t="s">
        <v>1751</v>
      </c>
      <c r="G352" s="111" t="s">
        <v>259</v>
      </c>
      <c r="H352" s="110" t="s">
        <v>3873</v>
      </c>
      <c r="I352" s="110" t="s">
        <v>3874</v>
      </c>
      <c r="J352" s="110"/>
      <c r="K352" s="111" t="s">
        <v>3875</v>
      </c>
      <c r="L352" s="111" t="s">
        <v>2375</v>
      </c>
      <c r="M352" s="111" t="s">
        <v>912</v>
      </c>
      <c r="N352" s="111" t="s">
        <v>682</v>
      </c>
      <c r="O352" s="111" t="s">
        <v>3876</v>
      </c>
      <c r="P352" s="113">
        <v>14.47845</v>
      </c>
      <c r="Q352" s="113">
        <v>100.38019199999999</v>
      </c>
      <c r="R352" s="114" t="s">
        <v>3877</v>
      </c>
      <c r="S352" s="114" t="s">
        <v>3878</v>
      </c>
      <c r="T352" s="115" t="s">
        <v>3879</v>
      </c>
      <c r="U352" s="115" t="s">
        <v>3880</v>
      </c>
      <c r="V352" s="115"/>
      <c r="W352" s="115" t="s">
        <v>3881</v>
      </c>
      <c r="X352" s="115"/>
      <c r="Y352" s="115"/>
      <c r="Z352" s="181"/>
      <c r="AA352" s="181"/>
      <c r="AB352" s="115"/>
      <c r="AC352" s="115"/>
      <c r="AD352" s="166" t="s">
        <v>1762</v>
      </c>
      <c r="AE352" s="166" t="s">
        <v>1763</v>
      </c>
      <c r="AF352" s="117" t="s">
        <v>690</v>
      </c>
      <c r="AG352" s="132">
        <v>44964</v>
      </c>
      <c r="AH352" s="168" t="s">
        <v>691</v>
      </c>
      <c r="AI352" s="118" t="s">
        <v>692</v>
      </c>
      <c r="AJ352" s="145">
        <v>6</v>
      </c>
      <c r="AK352" s="146">
        <v>9.1999999999999993</v>
      </c>
      <c r="AL352" s="146">
        <v>3.4</v>
      </c>
      <c r="AM352" s="146">
        <v>55.2</v>
      </c>
      <c r="AN352" s="147">
        <v>1</v>
      </c>
      <c r="AO352" s="147">
        <v>1</v>
      </c>
      <c r="AP352" s="240"/>
      <c r="AQ352" s="381" t="s">
        <v>848</v>
      </c>
      <c r="AR352" s="147">
        <v>1</v>
      </c>
      <c r="AS352" s="147"/>
      <c r="AT352" s="138">
        <v>44964</v>
      </c>
      <c r="AU352" s="294" t="s">
        <v>2371</v>
      </c>
      <c r="AV352" s="234" t="s">
        <v>725</v>
      </c>
      <c r="AW352" s="235"/>
      <c r="AX352" s="236"/>
      <c r="AY352" s="236"/>
      <c r="AZ352" s="236"/>
      <c r="BA352" s="236"/>
      <c r="BB352" s="236" t="s">
        <v>697</v>
      </c>
      <c r="BC352" s="236"/>
      <c r="BD352" s="235" t="s">
        <v>698</v>
      </c>
      <c r="BE352" s="235"/>
      <c r="BF352" s="235"/>
      <c r="BG352" s="237" t="s">
        <v>699</v>
      </c>
      <c r="BH352" s="321" t="s">
        <v>1964</v>
      </c>
      <c r="BI352" s="237" t="s">
        <v>701</v>
      </c>
      <c r="BJ352" s="238"/>
      <c r="BK352" s="238"/>
      <c r="BL352" s="170" t="s">
        <v>3882</v>
      </c>
      <c r="BM352" s="154"/>
      <c r="BN352" s="111" t="s">
        <v>3876</v>
      </c>
      <c r="BO352" s="319" t="s">
        <v>3876</v>
      </c>
      <c r="BP352" s="317"/>
      <c r="BQ352" s="116" t="s">
        <v>704</v>
      </c>
      <c r="BR352" s="116"/>
      <c r="BS352" s="132">
        <v>44964</v>
      </c>
      <c r="BT352" s="133">
        <v>100</v>
      </c>
      <c r="BU352" s="132">
        <v>44964</v>
      </c>
      <c r="BV352" s="132"/>
      <c r="BW352" s="132"/>
      <c r="BX352" s="134"/>
      <c r="BY352" s="134"/>
      <c r="BZ352" s="134"/>
      <c r="CA352" s="132"/>
      <c r="CB352" s="135"/>
      <c r="CC352" s="132"/>
      <c r="CD352" s="132"/>
      <c r="CE352" s="136"/>
      <c r="CF352" s="136"/>
      <c r="CG352" s="136"/>
      <c r="CH352" s="135"/>
      <c r="CI352" s="129" t="s">
        <v>701</v>
      </c>
      <c r="CJ352" s="132">
        <v>44986</v>
      </c>
      <c r="CK352" s="132">
        <v>44986</v>
      </c>
      <c r="CL352" s="132"/>
      <c r="CM352" s="132">
        <v>44986</v>
      </c>
      <c r="CN352" s="133">
        <v>100</v>
      </c>
      <c r="CO352" s="132">
        <v>44986</v>
      </c>
      <c r="CP352" s="132"/>
      <c r="CQ352" s="137" t="s">
        <v>706</v>
      </c>
      <c r="CR352" s="132"/>
      <c r="CS352" s="117"/>
      <c r="CT352" s="132"/>
      <c r="CU352" s="133"/>
      <c r="CV352" s="137" t="s">
        <v>4382</v>
      </c>
      <c r="CW352" s="117"/>
      <c r="CX352" s="236"/>
      <c r="CY352" s="236"/>
      <c r="CZ352" s="117">
        <v>45023</v>
      </c>
      <c r="DA352" s="117">
        <v>45023</v>
      </c>
      <c r="DB352" s="117"/>
      <c r="DC352" s="117">
        <v>45023</v>
      </c>
      <c r="DD352" s="133">
        <v>100</v>
      </c>
      <c r="DE352" s="117">
        <v>45023</v>
      </c>
      <c r="DF352" s="138"/>
      <c r="DG352" s="138">
        <v>45007</v>
      </c>
      <c r="DH352" s="139" t="s">
        <v>4446</v>
      </c>
      <c r="DI352" s="117">
        <v>45035</v>
      </c>
      <c r="DJ352" s="117">
        <v>45035</v>
      </c>
      <c r="DK352" s="117">
        <v>45035</v>
      </c>
      <c r="DL352" s="117">
        <v>45035</v>
      </c>
      <c r="DM352" s="117"/>
      <c r="DN352" s="117"/>
      <c r="DO352" s="117"/>
      <c r="DP352" s="117"/>
      <c r="DQ352" s="140"/>
      <c r="DR352" s="117"/>
      <c r="DS352" s="117"/>
      <c r="DT352" s="117"/>
      <c r="DU352" s="117"/>
      <c r="DV352" s="117"/>
      <c r="DW352" s="117"/>
      <c r="DX352" s="133"/>
      <c r="DY352" s="117"/>
      <c r="DZ352" s="117"/>
      <c r="EA352" s="117">
        <v>45037</v>
      </c>
      <c r="EB352" s="117">
        <v>45037</v>
      </c>
      <c r="EC352" s="117"/>
      <c r="ED352" s="117">
        <v>45037</v>
      </c>
      <c r="EE352" s="116">
        <v>100</v>
      </c>
      <c r="EF352" s="117">
        <v>45037</v>
      </c>
      <c r="EG352" s="117" t="s">
        <v>1044</v>
      </c>
      <c r="EH352" s="117">
        <v>45037</v>
      </c>
      <c r="EI352" s="117">
        <v>45037</v>
      </c>
      <c r="EJ352" s="117"/>
      <c r="EK352" s="117">
        <v>45037</v>
      </c>
      <c r="EL352" s="116">
        <v>100</v>
      </c>
      <c r="EM352" s="117">
        <v>45037</v>
      </c>
      <c r="EN352" s="122" t="s">
        <v>1044</v>
      </c>
      <c r="EO352" s="141"/>
      <c r="EP352" s="141"/>
      <c r="EQ352" s="141"/>
      <c r="ER352" s="141"/>
      <c r="ES352" s="141"/>
      <c r="ET352" s="141"/>
      <c r="EU352" s="141"/>
      <c r="EV352" s="117"/>
      <c r="EW352" s="117"/>
      <c r="EX352" s="117"/>
      <c r="EY352" s="117"/>
      <c r="EZ352" s="117"/>
      <c r="FA352" s="117"/>
      <c r="FB352" s="117"/>
      <c r="FC352" s="117">
        <v>45046</v>
      </c>
      <c r="FD352" s="117">
        <v>45046</v>
      </c>
      <c r="FE352" s="117">
        <v>45046</v>
      </c>
      <c r="FF352" s="117">
        <v>45048</v>
      </c>
      <c r="FG352" s="133">
        <v>50</v>
      </c>
      <c r="FH352" s="133"/>
      <c r="FI352" s="117"/>
      <c r="FJ352" s="142"/>
      <c r="FK352" s="142"/>
      <c r="FL352" s="143">
        <v>243347</v>
      </c>
      <c r="FM352" s="143">
        <v>243347</v>
      </c>
      <c r="FN352" s="139" t="s">
        <v>708</v>
      </c>
      <c r="FO352" s="142"/>
      <c r="FP352" s="142"/>
      <c r="FQ352" s="143">
        <v>243347</v>
      </c>
      <c r="FR352" s="143">
        <v>243347</v>
      </c>
      <c r="FS352" s="139" t="s">
        <v>708</v>
      </c>
    </row>
    <row r="353" spans="1:175" ht="20.100000000000001" customHeight="1" x14ac:dyDescent="0.5">
      <c r="A353" s="109">
        <v>352</v>
      </c>
      <c r="B353" s="109" t="s">
        <v>3361</v>
      </c>
      <c r="C353" s="109">
        <v>66</v>
      </c>
      <c r="D353" s="367" t="s">
        <v>3362</v>
      </c>
      <c r="E353" s="110" t="s">
        <v>912</v>
      </c>
      <c r="F353" s="110" t="s">
        <v>1202</v>
      </c>
      <c r="G353" s="111" t="s">
        <v>294</v>
      </c>
      <c r="H353" s="110" t="s">
        <v>3883</v>
      </c>
      <c r="I353" s="110" t="s">
        <v>3884</v>
      </c>
      <c r="J353" s="110"/>
      <c r="K353" s="111" t="s">
        <v>3885</v>
      </c>
      <c r="L353" s="111" t="s">
        <v>3886</v>
      </c>
      <c r="M353" s="111" t="s">
        <v>912</v>
      </c>
      <c r="N353" s="111" t="s">
        <v>1207</v>
      </c>
      <c r="O353" s="112" t="s">
        <v>3887</v>
      </c>
      <c r="P353" s="113">
        <v>12.772622999999999</v>
      </c>
      <c r="Q353" s="113">
        <v>101.735252</v>
      </c>
      <c r="R353" s="114" t="s">
        <v>3888</v>
      </c>
      <c r="S353" s="114" t="s">
        <v>3889</v>
      </c>
      <c r="T353" s="115"/>
      <c r="U353" s="115"/>
      <c r="V353" s="115"/>
      <c r="W353" s="115" t="s">
        <v>3890</v>
      </c>
      <c r="X353" s="115"/>
      <c r="Y353" s="115"/>
      <c r="Z353" s="181"/>
      <c r="AA353" s="181"/>
      <c r="AB353" s="115"/>
      <c r="AC353" s="115"/>
      <c r="AD353" s="166" t="s">
        <v>1423</v>
      </c>
      <c r="AE353" s="166" t="s">
        <v>1424</v>
      </c>
      <c r="AF353" s="132">
        <v>44984</v>
      </c>
      <c r="AG353" s="132">
        <v>44984</v>
      </c>
      <c r="AH353" s="118" t="s">
        <v>691</v>
      </c>
      <c r="AI353" s="118" t="s">
        <v>692</v>
      </c>
      <c r="AJ353" s="145"/>
      <c r="AK353" s="146"/>
      <c r="AL353" s="146"/>
      <c r="AM353" s="146"/>
      <c r="AN353" s="147"/>
      <c r="AO353" s="147"/>
      <c r="AP353" s="116"/>
      <c r="AQ353" s="147"/>
      <c r="AR353" s="147"/>
      <c r="AS353" s="149"/>
      <c r="AT353" s="122"/>
      <c r="AU353" s="142"/>
      <c r="AV353" s="149"/>
      <c r="AW353" s="150"/>
      <c r="AX353" s="149"/>
      <c r="AY353" s="149"/>
      <c r="AZ353" s="149"/>
      <c r="BA353" s="149"/>
      <c r="BB353" s="149"/>
      <c r="BC353" s="149"/>
      <c r="BD353" s="150" t="s">
        <v>698</v>
      </c>
      <c r="BE353" s="150"/>
      <c r="BF353" s="150"/>
      <c r="BG353" s="151" t="s">
        <v>699</v>
      </c>
      <c r="BH353" s="151" t="s">
        <v>1964</v>
      </c>
      <c r="BI353" s="151" t="s">
        <v>701</v>
      </c>
      <c r="BJ353" s="152"/>
      <c r="BK353" s="152"/>
      <c r="BL353" s="153"/>
      <c r="BM353" s="154"/>
      <c r="BN353" s="155" t="s">
        <v>3887</v>
      </c>
      <c r="BO353" s="311" t="s">
        <v>3887</v>
      </c>
      <c r="BP353" s="196"/>
      <c r="BQ353" s="269" t="s">
        <v>1215</v>
      </c>
      <c r="BR353" s="116"/>
      <c r="BS353" s="132">
        <v>44984</v>
      </c>
      <c r="BT353" s="133">
        <v>100</v>
      </c>
      <c r="BU353" s="132">
        <v>44984</v>
      </c>
      <c r="BV353" s="132"/>
      <c r="BW353" s="132"/>
      <c r="BX353" s="134"/>
      <c r="BY353" s="134"/>
      <c r="BZ353" s="134"/>
      <c r="CA353" s="132"/>
      <c r="CB353" s="135"/>
      <c r="CC353" s="132"/>
      <c r="CD353" s="132"/>
      <c r="CE353" s="136"/>
      <c r="CF353" s="136"/>
      <c r="CG353" s="136"/>
      <c r="CH353" s="135"/>
      <c r="CI353" s="129"/>
      <c r="CJ353" s="132">
        <v>44996</v>
      </c>
      <c r="CK353" s="132">
        <v>44996</v>
      </c>
      <c r="CL353" s="132"/>
      <c r="CM353" s="132">
        <v>44996</v>
      </c>
      <c r="CN353" s="133">
        <v>100</v>
      </c>
      <c r="CO353" s="132">
        <v>44996</v>
      </c>
      <c r="CP353" s="240"/>
      <c r="CQ353" s="132">
        <v>44996</v>
      </c>
      <c r="CR353" s="132">
        <v>44996</v>
      </c>
      <c r="CS353" s="240"/>
      <c r="CT353" s="132">
        <v>44996</v>
      </c>
      <c r="CU353" s="133">
        <v>100</v>
      </c>
      <c r="CV353" s="132">
        <v>44996</v>
      </c>
      <c r="CW353" s="116"/>
      <c r="CX353" s="149"/>
      <c r="CY353" s="149"/>
      <c r="CZ353" s="117">
        <v>45008</v>
      </c>
      <c r="DA353" s="117">
        <v>45008</v>
      </c>
      <c r="DB353" s="117"/>
      <c r="DC353" s="117">
        <v>45008</v>
      </c>
      <c r="DD353" s="133">
        <v>100</v>
      </c>
      <c r="DE353" s="117">
        <v>45008</v>
      </c>
      <c r="DF353" s="138"/>
      <c r="DG353" s="138">
        <v>45007</v>
      </c>
      <c r="DH353" s="139" t="s">
        <v>4446</v>
      </c>
      <c r="DI353" s="117">
        <v>45020</v>
      </c>
      <c r="DJ353" s="117">
        <v>45020</v>
      </c>
      <c r="DK353" s="117">
        <v>45020</v>
      </c>
      <c r="DL353" s="117">
        <v>45020</v>
      </c>
      <c r="DM353" s="240"/>
      <c r="DN353" s="240"/>
      <c r="DO353" s="240"/>
      <c r="DP353" s="240"/>
      <c r="DQ353" s="271"/>
      <c r="DR353" s="240"/>
      <c r="DS353" s="240"/>
      <c r="DT353" s="117">
        <v>45059</v>
      </c>
      <c r="DU353" s="117"/>
      <c r="DV353" s="117"/>
      <c r="DW353" s="117"/>
      <c r="DX353" s="133"/>
      <c r="DY353" s="117"/>
      <c r="DZ353" s="240"/>
      <c r="EA353" s="117">
        <v>45039</v>
      </c>
      <c r="EB353" s="117">
        <v>45039</v>
      </c>
      <c r="EC353" s="240"/>
      <c r="ED353" s="117">
        <v>45039</v>
      </c>
      <c r="EE353" s="116">
        <v>100</v>
      </c>
      <c r="EF353" s="117">
        <v>45039</v>
      </c>
      <c r="EG353" s="117" t="s">
        <v>4465</v>
      </c>
      <c r="EH353" s="117">
        <v>45051</v>
      </c>
      <c r="EI353" s="117">
        <v>45051</v>
      </c>
      <c r="EJ353" s="117">
        <v>45051</v>
      </c>
      <c r="EK353" s="117">
        <v>45052</v>
      </c>
      <c r="EL353" s="116">
        <v>60</v>
      </c>
      <c r="EM353" s="117"/>
      <c r="EN353" s="122" t="s">
        <v>4449</v>
      </c>
      <c r="EO353" s="141"/>
      <c r="EP353" s="141"/>
      <c r="EQ353" s="141"/>
      <c r="ER353" s="141"/>
      <c r="ES353" s="141"/>
      <c r="ET353" s="141"/>
      <c r="EU353" s="141"/>
      <c r="EV353" s="240"/>
      <c r="EW353" s="240"/>
      <c r="EX353" s="240"/>
      <c r="EY353" s="240"/>
      <c r="EZ353" s="240"/>
      <c r="FA353" s="240"/>
      <c r="FB353" s="240"/>
      <c r="FC353" s="117">
        <v>45058</v>
      </c>
      <c r="FD353" s="117"/>
      <c r="FE353" s="117"/>
      <c r="FF353" s="117"/>
      <c r="FG353" s="133"/>
      <c r="FH353" s="133"/>
      <c r="FI353" s="117"/>
      <c r="FJ353" s="142"/>
      <c r="FK353" s="142"/>
      <c r="FL353" s="143">
        <v>243354</v>
      </c>
      <c r="FM353" s="143">
        <v>243354</v>
      </c>
      <c r="FN353" s="139" t="s">
        <v>708</v>
      </c>
      <c r="FO353" s="142"/>
      <c r="FP353" s="142"/>
      <c r="FQ353" s="143">
        <v>243354</v>
      </c>
      <c r="FR353" s="143">
        <v>243354</v>
      </c>
      <c r="FS353" s="139" t="s">
        <v>708</v>
      </c>
    </row>
    <row r="354" spans="1:175" ht="20.100000000000001" customHeight="1" x14ac:dyDescent="0.5">
      <c r="A354" s="109">
        <v>353</v>
      </c>
      <c r="B354" s="109" t="s">
        <v>3361</v>
      </c>
      <c r="C354" s="109">
        <v>67</v>
      </c>
      <c r="D354" s="367" t="s">
        <v>3372</v>
      </c>
      <c r="E354" s="110" t="s">
        <v>912</v>
      </c>
      <c r="F354" s="110" t="s">
        <v>1202</v>
      </c>
      <c r="G354" s="111" t="s">
        <v>294</v>
      </c>
      <c r="H354" s="110" t="s">
        <v>3883</v>
      </c>
      <c r="I354" s="110" t="s">
        <v>3891</v>
      </c>
      <c r="J354" s="110"/>
      <c r="K354" s="111" t="s">
        <v>3892</v>
      </c>
      <c r="L354" s="111" t="s">
        <v>2549</v>
      </c>
      <c r="M354" s="111" t="s">
        <v>912</v>
      </c>
      <c r="N354" s="111" t="s">
        <v>1207</v>
      </c>
      <c r="O354" s="112" t="s">
        <v>3893</v>
      </c>
      <c r="P354" s="113">
        <v>12.733672</v>
      </c>
      <c r="Q354" s="113">
        <v>101.786598</v>
      </c>
      <c r="R354" s="114" t="s">
        <v>3894</v>
      </c>
      <c r="S354" s="114" t="s">
        <v>3895</v>
      </c>
      <c r="T354" s="115"/>
      <c r="U354" s="115"/>
      <c r="V354" s="115"/>
      <c r="W354" s="115" t="s">
        <v>3896</v>
      </c>
      <c r="X354" s="115"/>
      <c r="Y354" s="115"/>
      <c r="Z354" s="181"/>
      <c r="AA354" s="181"/>
      <c r="AB354" s="115"/>
      <c r="AC354" s="115"/>
      <c r="AD354" s="166" t="s">
        <v>1423</v>
      </c>
      <c r="AE354" s="166" t="s">
        <v>1424</v>
      </c>
      <c r="AF354" s="132">
        <v>44984</v>
      </c>
      <c r="AG354" s="132">
        <v>44984</v>
      </c>
      <c r="AH354" s="118" t="s">
        <v>691</v>
      </c>
      <c r="AI354" s="118" t="s">
        <v>692</v>
      </c>
      <c r="AJ354" s="145"/>
      <c r="AK354" s="146"/>
      <c r="AL354" s="146"/>
      <c r="AM354" s="146"/>
      <c r="AN354" s="147"/>
      <c r="AO354" s="147"/>
      <c r="AP354" s="116"/>
      <c r="AQ354" s="147"/>
      <c r="AR354" s="147"/>
      <c r="AS354" s="149"/>
      <c r="AT354" s="122"/>
      <c r="AU354" s="142"/>
      <c r="AV354" s="149"/>
      <c r="AW354" s="150"/>
      <c r="AX354" s="149"/>
      <c r="AY354" s="149"/>
      <c r="AZ354" s="149"/>
      <c r="BA354" s="149"/>
      <c r="BB354" s="149"/>
      <c r="BC354" s="149"/>
      <c r="BD354" s="150" t="s">
        <v>698</v>
      </c>
      <c r="BE354" s="150"/>
      <c r="BF354" s="150"/>
      <c r="BG354" s="151" t="s">
        <v>699</v>
      </c>
      <c r="BH354" s="151" t="s">
        <v>1964</v>
      </c>
      <c r="BI354" s="151" t="s">
        <v>701</v>
      </c>
      <c r="BJ354" s="152"/>
      <c r="BK354" s="152"/>
      <c r="BL354" s="153"/>
      <c r="BM354" s="154"/>
      <c r="BN354" s="155" t="s">
        <v>3893</v>
      </c>
      <c r="BO354" s="311" t="s">
        <v>3893</v>
      </c>
      <c r="BP354" s="196"/>
      <c r="BQ354" s="269" t="s">
        <v>1215</v>
      </c>
      <c r="BR354" s="116"/>
      <c r="BS354" s="132">
        <v>44984</v>
      </c>
      <c r="BT354" s="133">
        <v>100</v>
      </c>
      <c r="BU354" s="132">
        <v>44984</v>
      </c>
      <c r="BV354" s="132"/>
      <c r="BW354" s="132"/>
      <c r="BX354" s="134"/>
      <c r="BY354" s="134"/>
      <c r="BZ354" s="134"/>
      <c r="CA354" s="132"/>
      <c r="CB354" s="135"/>
      <c r="CC354" s="132"/>
      <c r="CD354" s="132"/>
      <c r="CE354" s="136"/>
      <c r="CF354" s="136"/>
      <c r="CG354" s="136"/>
      <c r="CH354" s="135"/>
      <c r="CI354" s="129"/>
      <c r="CJ354" s="132">
        <v>44999</v>
      </c>
      <c r="CK354" s="132">
        <v>44999</v>
      </c>
      <c r="CL354" s="132"/>
      <c r="CM354" s="132">
        <v>44999</v>
      </c>
      <c r="CN354" s="133">
        <v>100</v>
      </c>
      <c r="CO354" s="132">
        <v>44999</v>
      </c>
      <c r="CP354" s="240"/>
      <c r="CQ354" s="132">
        <v>44999</v>
      </c>
      <c r="CR354" s="132">
        <v>44999</v>
      </c>
      <c r="CS354" s="240"/>
      <c r="CT354" s="132">
        <v>44999</v>
      </c>
      <c r="CU354" s="133">
        <v>100</v>
      </c>
      <c r="CV354" s="132">
        <v>44999</v>
      </c>
      <c r="CW354" s="116"/>
      <c r="CX354" s="149"/>
      <c r="CY354" s="149"/>
      <c r="CZ354" s="117">
        <v>45008</v>
      </c>
      <c r="DA354" s="117">
        <v>45008</v>
      </c>
      <c r="DB354" s="117"/>
      <c r="DC354" s="117">
        <v>45008</v>
      </c>
      <c r="DD354" s="133">
        <v>100</v>
      </c>
      <c r="DE354" s="117">
        <v>45008</v>
      </c>
      <c r="DF354" s="138"/>
      <c r="DG354" s="138">
        <v>45007</v>
      </c>
      <c r="DH354" s="139" t="s">
        <v>4446</v>
      </c>
      <c r="DI354" s="117">
        <v>45021</v>
      </c>
      <c r="DJ354" s="117">
        <v>45021</v>
      </c>
      <c r="DK354" s="117">
        <v>45021</v>
      </c>
      <c r="DL354" s="117">
        <v>45021</v>
      </c>
      <c r="DM354" s="240"/>
      <c r="DN354" s="240"/>
      <c r="DO354" s="240"/>
      <c r="DP354" s="240"/>
      <c r="DQ354" s="271"/>
      <c r="DR354" s="240"/>
      <c r="DS354" s="240"/>
      <c r="DT354" s="117">
        <v>45059</v>
      </c>
      <c r="DU354" s="117"/>
      <c r="DV354" s="117"/>
      <c r="DW354" s="117"/>
      <c r="DX354" s="133"/>
      <c r="DY354" s="117"/>
      <c r="DZ354" s="240"/>
      <c r="EA354" s="117">
        <v>45039</v>
      </c>
      <c r="EB354" s="117">
        <v>45039</v>
      </c>
      <c r="EC354" s="240"/>
      <c r="ED354" s="117">
        <v>45039</v>
      </c>
      <c r="EE354" s="116">
        <v>100</v>
      </c>
      <c r="EF354" s="117">
        <v>45039</v>
      </c>
      <c r="EG354" s="117" t="s">
        <v>4465</v>
      </c>
      <c r="EH354" s="117">
        <v>45051</v>
      </c>
      <c r="EI354" s="117">
        <v>45051</v>
      </c>
      <c r="EJ354" s="117">
        <v>45051</v>
      </c>
      <c r="EK354" s="117">
        <v>45052</v>
      </c>
      <c r="EL354" s="116">
        <v>60</v>
      </c>
      <c r="EM354" s="117"/>
      <c r="EN354" s="122" t="s">
        <v>4449</v>
      </c>
      <c r="EO354" s="141"/>
      <c r="EP354" s="141"/>
      <c r="EQ354" s="141"/>
      <c r="ER354" s="141"/>
      <c r="ES354" s="141"/>
      <c r="ET354" s="141"/>
      <c r="EU354" s="141"/>
      <c r="EV354" s="240"/>
      <c r="EW354" s="240"/>
      <c r="EX354" s="240"/>
      <c r="EY354" s="240"/>
      <c r="EZ354" s="240"/>
      <c r="FA354" s="240"/>
      <c r="FB354" s="240"/>
      <c r="FC354" s="117">
        <v>45058</v>
      </c>
      <c r="FD354" s="117"/>
      <c r="FE354" s="117"/>
      <c r="FF354" s="117"/>
      <c r="FG354" s="133"/>
      <c r="FH354" s="133"/>
      <c r="FI354" s="117"/>
      <c r="FJ354" s="142"/>
      <c r="FK354" s="142"/>
      <c r="FL354" s="143"/>
      <c r="FM354" s="143"/>
      <c r="FN354" s="139"/>
      <c r="FO354" s="142"/>
      <c r="FP354" s="142"/>
      <c r="FQ354" s="143"/>
      <c r="FR354" s="143"/>
      <c r="FS354" s="139"/>
    </row>
    <row r="355" spans="1:175" ht="20.100000000000001" customHeight="1" x14ac:dyDescent="0.5">
      <c r="A355" s="109">
        <v>354</v>
      </c>
      <c r="B355" s="109" t="s">
        <v>3361</v>
      </c>
      <c r="C355" s="109">
        <v>68</v>
      </c>
      <c r="D355" s="367" t="s">
        <v>3372</v>
      </c>
      <c r="E355" s="110" t="s">
        <v>912</v>
      </c>
      <c r="F355" s="110" t="s">
        <v>1202</v>
      </c>
      <c r="G355" s="111" t="s">
        <v>294</v>
      </c>
      <c r="H355" s="110" t="s">
        <v>2503</v>
      </c>
      <c r="I355" s="110" t="s">
        <v>2044</v>
      </c>
      <c r="J355" s="110"/>
      <c r="K355" s="111" t="s">
        <v>3897</v>
      </c>
      <c r="L355" s="111" t="s">
        <v>2493</v>
      </c>
      <c r="M355" s="111" t="s">
        <v>912</v>
      </c>
      <c r="N355" s="111" t="s">
        <v>1207</v>
      </c>
      <c r="O355" s="112" t="s">
        <v>3898</v>
      </c>
      <c r="P355" s="113">
        <v>12.940049999999999</v>
      </c>
      <c r="Q355" s="113">
        <v>101.46067600000001</v>
      </c>
      <c r="R355" s="114" t="s">
        <v>3899</v>
      </c>
      <c r="S355" s="114" t="s">
        <v>3900</v>
      </c>
      <c r="T355" s="115"/>
      <c r="U355" s="115"/>
      <c r="V355" s="115"/>
      <c r="W355" s="115" t="s">
        <v>3901</v>
      </c>
      <c r="X355" s="115"/>
      <c r="Y355" s="115"/>
      <c r="Z355" s="181"/>
      <c r="AA355" s="181"/>
      <c r="AB355" s="115"/>
      <c r="AC355" s="115"/>
      <c r="AD355" s="166" t="s">
        <v>1423</v>
      </c>
      <c r="AE355" s="166" t="s">
        <v>1424</v>
      </c>
      <c r="AF355" s="273">
        <v>44979</v>
      </c>
      <c r="AG355" s="132">
        <v>44979</v>
      </c>
      <c r="AH355" s="118" t="s">
        <v>691</v>
      </c>
      <c r="AI355" s="118" t="s">
        <v>692</v>
      </c>
      <c r="AJ355" s="145">
        <v>6</v>
      </c>
      <c r="AK355" s="146">
        <v>8.5</v>
      </c>
      <c r="AL355" s="146">
        <v>2.9</v>
      </c>
      <c r="AM355" s="146">
        <v>51</v>
      </c>
      <c r="AN355" s="147">
        <v>1</v>
      </c>
      <c r="AO355" s="147">
        <v>2</v>
      </c>
      <c r="AP355" s="116" t="s">
        <v>716</v>
      </c>
      <c r="AQ355" s="147" t="s">
        <v>3902</v>
      </c>
      <c r="AR355" s="147">
        <v>3</v>
      </c>
      <c r="AS355" s="149"/>
      <c r="AT355" s="122"/>
      <c r="AU355" s="142"/>
      <c r="AV355" s="149"/>
      <c r="AW355" s="150"/>
      <c r="AX355" s="149"/>
      <c r="AY355" s="149"/>
      <c r="AZ355" s="149"/>
      <c r="BA355" s="149"/>
      <c r="BB355" s="149"/>
      <c r="BC355" s="149"/>
      <c r="BD355" s="150"/>
      <c r="BE355" s="150" t="s">
        <v>1247</v>
      </c>
      <c r="BF355" s="150">
        <v>1</v>
      </c>
      <c r="BG355" s="151"/>
      <c r="BH355" s="151" t="s">
        <v>1964</v>
      </c>
      <c r="BI355" s="151"/>
      <c r="BJ355" s="152"/>
      <c r="BK355" s="152"/>
      <c r="BL355" s="153"/>
      <c r="BM355" s="154"/>
      <c r="BN355" s="155" t="s">
        <v>3898</v>
      </c>
      <c r="BO355" s="311" t="s">
        <v>3898</v>
      </c>
      <c r="BP355" s="196"/>
      <c r="BQ355" s="269" t="s">
        <v>1215</v>
      </c>
      <c r="BR355" s="269"/>
      <c r="BS355" s="273">
        <v>44979</v>
      </c>
      <c r="BT355" s="133">
        <v>100</v>
      </c>
      <c r="BU355" s="132">
        <v>44979</v>
      </c>
      <c r="BV355" s="132"/>
      <c r="BW355" s="132"/>
      <c r="BX355" s="134"/>
      <c r="BY355" s="134"/>
      <c r="BZ355" s="134"/>
      <c r="CA355" s="132"/>
      <c r="CB355" s="135"/>
      <c r="CC355" s="132"/>
      <c r="CD355" s="132" t="s">
        <v>1248</v>
      </c>
      <c r="CE355" s="270" t="s">
        <v>1287</v>
      </c>
      <c r="CF355" s="270"/>
      <c r="CG355" s="270"/>
      <c r="CH355" s="135"/>
      <c r="CI355" s="129"/>
      <c r="CJ355" s="244">
        <v>45016</v>
      </c>
      <c r="CK355" s="244">
        <v>45016</v>
      </c>
      <c r="CL355" s="309"/>
      <c r="CM355" s="244">
        <v>45016</v>
      </c>
      <c r="CN355" s="165">
        <v>100</v>
      </c>
      <c r="CO355" s="244">
        <v>45016</v>
      </c>
      <c r="CP355" s="240"/>
      <c r="CQ355" s="244">
        <v>45016</v>
      </c>
      <c r="CR355" s="244">
        <v>45016</v>
      </c>
      <c r="CS355" s="309"/>
      <c r="CT355" s="244">
        <v>45016</v>
      </c>
      <c r="CU355" s="165">
        <v>100</v>
      </c>
      <c r="CV355" s="244">
        <v>45016</v>
      </c>
      <c r="CW355" s="129"/>
      <c r="CX355" s="149"/>
      <c r="CY355" s="149"/>
      <c r="CZ355" s="117">
        <v>45017</v>
      </c>
      <c r="DA355" s="117">
        <v>45016</v>
      </c>
      <c r="DB355" s="117"/>
      <c r="DC355" s="117">
        <v>45016</v>
      </c>
      <c r="DD355" s="133">
        <v>100</v>
      </c>
      <c r="DE355" s="117">
        <v>45016</v>
      </c>
      <c r="DF355" s="138"/>
      <c r="DG355" s="138">
        <v>45012</v>
      </c>
      <c r="DH355" s="139" t="s">
        <v>4383</v>
      </c>
      <c r="DI355" s="117">
        <v>45036</v>
      </c>
      <c r="DJ355" s="117">
        <v>45036</v>
      </c>
      <c r="DK355" s="117">
        <v>45036</v>
      </c>
      <c r="DL355" s="117">
        <v>45036</v>
      </c>
      <c r="DM355" s="240"/>
      <c r="DN355" s="240"/>
      <c r="DO355" s="240"/>
      <c r="DP355" s="240"/>
      <c r="DQ355" s="271"/>
      <c r="DR355" s="240"/>
      <c r="DS355" s="240"/>
      <c r="DT355" s="117">
        <v>45060</v>
      </c>
      <c r="DU355" s="117"/>
      <c r="DV355" s="117"/>
      <c r="DW355" s="117"/>
      <c r="DX355" s="133"/>
      <c r="DY355" s="117"/>
      <c r="DZ355" s="240"/>
      <c r="EA355" s="117">
        <v>45042</v>
      </c>
      <c r="EB355" s="117">
        <v>45042</v>
      </c>
      <c r="EC355" s="240"/>
      <c r="ED355" s="117">
        <v>45042</v>
      </c>
      <c r="EE355" s="116">
        <v>100</v>
      </c>
      <c r="EF355" s="117">
        <v>45042</v>
      </c>
      <c r="EG355" s="240" t="s">
        <v>4615</v>
      </c>
      <c r="EH355" s="117">
        <v>45042</v>
      </c>
      <c r="EI355" s="117">
        <v>45042</v>
      </c>
      <c r="EJ355" s="117">
        <v>45042</v>
      </c>
      <c r="EK355" s="117">
        <v>45043</v>
      </c>
      <c r="EL355" s="116">
        <v>60</v>
      </c>
      <c r="EM355" s="117"/>
      <c r="EN355" s="122" t="s">
        <v>4615</v>
      </c>
      <c r="EO355" s="141"/>
      <c r="EP355" s="141"/>
      <c r="EQ355" s="141"/>
      <c r="ER355" s="141"/>
      <c r="ES355" s="141"/>
      <c r="ET355" s="141"/>
      <c r="EU355" s="141"/>
      <c r="EV355" s="240"/>
      <c r="EW355" s="240"/>
      <c r="EX355" s="240"/>
      <c r="EY355" s="240"/>
      <c r="EZ355" s="240"/>
      <c r="FA355" s="240"/>
      <c r="FB355" s="240"/>
      <c r="FC355" s="117">
        <v>45057</v>
      </c>
      <c r="FD355" s="117"/>
      <c r="FE355" s="117"/>
      <c r="FF355" s="117"/>
      <c r="FG355" s="133"/>
      <c r="FH355" s="133"/>
      <c r="FI355" s="117"/>
      <c r="FJ355" s="142"/>
      <c r="FK355" s="142"/>
      <c r="FL355" s="143"/>
      <c r="FM355" s="143"/>
      <c r="FN355" s="139"/>
      <c r="FO355" s="142"/>
      <c r="FP355" s="142"/>
      <c r="FQ355" s="143"/>
      <c r="FR355" s="143"/>
      <c r="FS355" s="139"/>
    </row>
    <row r="356" spans="1:175" ht="20.100000000000001" customHeight="1" x14ac:dyDescent="0.5">
      <c r="A356" s="109">
        <v>355</v>
      </c>
      <c r="B356" s="109" t="s">
        <v>3361</v>
      </c>
      <c r="C356" s="109">
        <v>69</v>
      </c>
      <c r="D356" s="367" t="s">
        <v>3372</v>
      </c>
      <c r="E356" s="110" t="s">
        <v>912</v>
      </c>
      <c r="F356" s="110" t="s">
        <v>1202</v>
      </c>
      <c r="G356" s="111" t="s">
        <v>294</v>
      </c>
      <c r="H356" s="110" t="s">
        <v>3883</v>
      </c>
      <c r="I356" s="110" t="s">
        <v>3903</v>
      </c>
      <c r="J356" s="110"/>
      <c r="K356" s="111" t="s">
        <v>3904</v>
      </c>
      <c r="L356" s="111" t="s">
        <v>2549</v>
      </c>
      <c r="M356" s="111" t="s">
        <v>912</v>
      </c>
      <c r="N356" s="111" t="s">
        <v>1207</v>
      </c>
      <c r="O356" s="112" t="s">
        <v>3905</v>
      </c>
      <c r="P356" s="113">
        <v>12.695311999999999</v>
      </c>
      <c r="Q356" s="113">
        <v>101.666084</v>
      </c>
      <c r="R356" s="114" t="s">
        <v>3906</v>
      </c>
      <c r="S356" s="114" t="s">
        <v>3907</v>
      </c>
      <c r="T356" s="115"/>
      <c r="U356" s="115"/>
      <c r="V356" s="115"/>
      <c r="W356" s="115" t="s">
        <v>3908</v>
      </c>
      <c r="X356" s="115"/>
      <c r="Y356" s="115"/>
      <c r="Z356" s="181"/>
      <c r="AA356" s="181"/>
      <c r="AB356" s="115"/>
      <c r="AC356" s="115"/>
      <c r="AD356" s="166" t="s">
        <v>1423</v>
      </c>
      <c r="AE356" s="166" t="s">
        <v>1424</v>
      </c>
      <c r="AF356" s="132">
        <v>44984</v>
      </c>
      <c r="AG356" s="132">
        <v>44984</v>
      </c>
      <c r="AH356" s="118" t="s">
        <v>691</v>
      </c>
      <c r="AI356" s="118" t="s">
        <v>692</v>
      </c>
      <c r="AJ356" s="145"/>
      <c r="AK356" s="146"/>
      <c r="AL356" s="146"/>
      <c r="AM356" s="146"/>
      <c r="AN356" s="147"/>
      <c r="AO356" s="147"/>
      <c r="AP356" s="116"/>
      <c r="AQ356" s="147"/>
      <c r="AR356" s="147"/>
      <c r="AS356" s="149"/>
      <c r="AT356" s="122"/>
      <c r="AU356" s="142"/>
      <c r="AV356" s="149"/>
      <c r="AW356" s="150"/>
      <c r="AX356" s="149"/>
      <c r="AY356" s="149"/>
      <c r="AZ356" s="149"/>
      <c r="BA356" s="149"/>
      <c r="BB356" s="149"/>
      <c r="BC356" s="149"/>
      <c r="BD356" s="150" t="s">
        <v>698</v>
      </c>
      <c r="BE356" s="150"/>
      <c r="BF356" s="150"/>
      <c r="BG356" s="151" t="s">
        <v>699</v>
      </c>
      <c r="BH356" s="151" t="s">
        <v>1964</v>
      </c>
      <c r="BI356" s="151" t="s">
        <v>701</v>
      </c>
      <c r="BJ356" s="152"/>
      <c r="BK356" s="152"/>
      <c r="BL356" s="153"/>
      <c r="BM356" s="154"/>
      <c r="BN356" s="155" t="s">
        <v>3905</v>
      </c>
      <c r="BO356" s="311" t="s">
        <v>3905</v>
      </c>
      <c r="BP356" s="196"/>
      <c r="BQ356" s="269" t="s">
        <v>1215</v>
      </c>
      <c r="BR356" s="116"/>
      <c r="BS356" s="132">
        <v>44984</v>
      </c>
      <c r="BT356" s="133">
        <v>100</v>
      </c>
      <c r="BU356" s="132">
        <v>44984</v>
      </c>
      <c r="BV356" s="132"/>
      <c r="BW356" s="132"/>
      <c r="BX356" s="134"/>
      <c r="BY356" s="134"/>
      <c r="BZ356" s="134"/>
      <c r="CA356" s="132"/>
      <c r="CB356" s="135"/>
      <c r="CC356" s="132"/>
      <c r="CD356" s="132"/>
      <c r="CE356" s="136"/>
      <c r="CF356" s="136"/>
      <c r="CG356" s="136"/>
      <c r="CH356" s="135"/>
      <c r="CI356" s="129"/>
      <c r="CJ356" s="132">
        <v>45000</v>
      </c>
      <c r="CK356" s="132">
        <v>45001</v>
      </c>
      <c r="CL356" s="132"/>
      <c r="CM356" s="132">
        <v>45001</v>
      </c>
      <c r="CN356" s="133">
        <v>100</v>
      </c>
      <c r="CO356" s="132">
        <v>45001</v>
      </c>
      <c r="CP356" s="240"/>
      <c r="CQ356" s="132">
        <v>45001</v>
      </c>
      <c r="CR356" s="132">
        <v>45001</v>
      </c>
      <c r="CS356" s="240"/>
      <c r="CT356" s="132">
        <v>45001</v>
      </c>
      <c r="CU356" s="133">
        <v>100</v>
      </c>
      <c r="CV356" s="132">
        <v>45001</v>
      </c>
      <c r="CW356" s="116"/>
      <c r="CX356" s="149"/>
      <c r="CY356" s="149"/>
      <c r="CZ356" s="117">
        <v>45007</v>
      </c>
      <c r="DA356" s="117">
        <v>45007</v>
      </c>
      <c r="DB356" s="117"/>
      <c r="DC356" s="117">
        <v>45007</v>
      </c>
      <c r="DD356" s="133">
        <v>100</v>
      </c>
      <c r="DE356" s="117">
        <v>45007</v>
      </c>
      <c r="DF356" s="138"/>
      <c r="DG356" s="138">
        <v>45012</v>
      </c>
      <c r="DH356" s="139" t="s">
        <v>4383</v>
      </c>
      <c r="DI356" s="117">
        <v>45035</v>
      </c>
      <c r="DJ356" s="117">
        <v>45035</v>
      </c>
      <c r="DK356" s="117">
        <v>45035</v>
      </c>
      <c r="DL356" s="117">
        <v>45035</v>
      </c>
      <c r="DM356" s="240"/>
      <c r="DN356" s="240"/>
      <c r="DO356" s="240"/>
      <c r="DP356" s="240"/>
      <c r="DQ356" s="271"/>
      <c r="DR356" s="240"/>
      <c r="DS356" s="240"/>
      <c r="DT356" s="117">
        <v>45059</v>
      </c>
      <c r="DU356" s="117"/>
      <c r="DV356" s="117"/>
      <c r="DW356" s="117"/>
      <c r="DX356" s="133"/>
      <c r="DY356" s="117"/>
      <c r="DZ356" s="240"/>
      <c r="EA356" s="117">
        <v>45042</v>
      </c>
      <c r="EB356" s="117">
        <v>45042</v>
      </c>
      <c r="EC356" s="240"/>
      <c r="ED356" s="117">
        <v>45042</v>
      </c>
      <c r="EE356" s="116">
        <v>100</v>
      </c>
      <c r="EF356" s="117">
        <v>45042</v>
      </c>
      <c r="EG356" s="240" t="s">
        <v>1044</v>
      </c>
      <c r="EH356" s="117">
        <v>45042</v>
      </c>
      <c r="EI356" s="117">
        <v>45042</v>
      </c>
      <c r="EJ356" s="117"/>
      <c r="EK356" s="117">
        <v>45042</v>
      </c>
      <c r="EL356" s="116">
        <v>100</v>
      </c>
      <c r="EM356" s="117">
        <v>45042</v>
      </c>
      <c r="EN356" s="122" t="s">
        <v>1044</v>
      </c>
      <c r="EO356" s="141"/>
      <c r="EP356" s="141"/>
      <c r="EQ356" s="141"/>
      <c r="ER356" s="141"/>
      <c r="ES356" s="141"/>
      <c r="ET356" s="141"/>
      <c r="EU356" s="141"/>
      <c r="EV356" s="240"/>
      <c r="EW356" s="240"/>
      <c r="EX356" s="240"/>
      <c r="EY356" s="240"/>
      <c r="EZ356" s="240"/>
      <c r="FA356" s="240"/>
      <c r="FB356" s="240"/>
      <c r="FC356" s="117">
        <v>45058</v>
      </c>
      <c r="FD356" s="117"/>
      <c r="FE356" s="117"/>
      <c r="FF356" s="117"/>
      <c r="FG356" s="133"/>
      <c r="FH356" s="133"/>
      <c r="FI356" s="117"/>
      <c r="FJ356" s="142"/>
      <c r="FK356" s="142"/>
      <c r="FL356" s="143"/>
      <c r="FM356" s="143"/>
      <c r="FN356" s="139"/>
      <c r="FO356" s="142"/>
      <c r="FP356" s="142"/>
      <c r="FQ356" s="143"/>
      <c r="FR356" s="143"/>
      <c r="FS356" s="139"/>
    </row>
    <row r="357" spans="1:175" ht="20.100000000000001" customHeight="1" x14ac:dyDescent="0.5">
      <c r="A357" s="109">
        <v>356</v>
      </c>
      <c r="B357" s="109" t="s">
        <v>3361</v>
      </c>
      <c r="C357" s="109">
        <v>70</v>
      </c>
      <c r="D357" s="367" t="s">
        <v>3372</v>
      </c>
      <c r="E357" s="110" t="s">
        <v>912</v>
      </c>
      <c r="F357" s="110" t="s">
        <v>1751</v>
      </c>
      <c r="G357" s="111" t="s">
        <v>139</v>
      </c>
      <c r="H357" s="110" t="s">
        <v>2622</v>
      </c>
      <c r="I357" s="110" t="s">
        <v>3909</v>
      </c>
      <c r="J357" s="110"/>
      <c r="K357" s="111" t="s">
        <v>3910</v>
      </c>
      <c r="L357" s="111" t="s">
        <v>2609</v>
      </c>
      <c r="M357" s="111" t="s">
        <v>912</v>
      </c>
      <c r="N357" s="111" t="s">
        <v>1565</v>
      </c>
      <c r="O357" s="112" t="s">
        <v>3911</v>
      </c>
      <c r="P357" s="113">
        <v>14.941426</v>
      </c>
      <c r="Q357" s="113">
        <v>101.136375</v>
      </c>
      <c r="R357" s="114" t="s">
        <v>3912</v>
      </c>
      <c r="S357" s="114" t="s">
        <v>3913</v>
      </c>
      <c r="T357" s="115" t="s">
        <v>3914</v>
      </c>
      <c r="U357" s="115" t="s">
        <v>3915</v>
      </c>
      <c r="V357" s="115"/>
      <c r="W357" s="115" t="s">
        <v>3916</v>
      </c>
      <c r="X357" s="115"/>
      <c r="Y357" s="115"/>
      <c r="Z357" s="181"/>
      <c r="AA357" s="181"/>
      <c r="AB357" s="115"/>
      <c r="AC357" s="115"/>
      <c r="AD357" s="166" t="s">
        <v>1775</v>
      </c>
      <c r="AE357" s="166" t="s">
        <v>1776</v>
      </c>
      <c r="AF357" s="117" t="s">
        <v>690</v>
      </c>
      <c r="AG357" s="132">
        <v>44966</v>
      </c>
      <c r="AH357" s="118" t="s">
        <v>691</v>
      </c>
      <c r="AI357" s="118" t="s">
        <v>692</v>
      </c>
      <c r="AJ357" s="145">
        <v>6</v>
      </c>
      <c r="AK357" s="146">
        <v>9</v>
      </c>
      <c r="AL357" s="146">
        <v>3</v>
      </c>
      <c r="AM357" s="146">
        <f>AJ357*AK357</f>
        <v>54</v>
      </c>
      <c r="AN357" s="147">
        <v>1</v>
      </c>
      <c r="AO357" s="147">
        <v>2</v>
      </c>
      <c r="AP357" s="240" t="s">
        <v>3917</v>
      </c>
      <c r="AQ357" s="147" t="s">
        <v>848</v>
      </c>
      <c r="AR357" s="147">
        <v>3</v>
      </c>
      <c r="AS357" s="149"/>
      <c r="AT357" s="138">
        <v>44967</v>
      </c>
      <c r="AU357" s="294" t="s">
        <v>2395</v>
      </c>
      <c r="AV357" s="149" t="s">
        <v>725</v>
      </c>
      <c r="AW357" s="150" t="s">
        <v>1584</v>
      </c>
      <c r="AX357" s="147"/>
      <c r="AY357" s="147"/>
      <c r="AZ357" s="147"/>
      <c r="BA357" s="147"/>
      <c r="BB357" s="147"/>
      <c r="BC357" s="147"/>
      <c r="BD357" s="235" t="s">
        <v>698</v>
      </c>
      <c r="BE357" s="150"/>
      <c r="BF357" s="150"/>
      <c r="BG357" s="237" t="s">
        <v>699</v>
      </c>
      <c r="BH357" s="237" t="s">
        <v>1964</v>
      </c>
      <c r="BI357" s="237" t="s">
        <v>701</v>
      </c>
      <c r="BJ357" s="152"/>
      <c r="BK357" s="152"/>
      <c r="BL357" s="153"/>
      <c r="BM357" s="154"/>
      <c r="BN357" s="111" t="s">
        <v>3911</v>
      </c>
      <c r="BO357" s="319" t="s">
        <v>3911</v>
      </c>
      <c r="BP357" s="317"/>
      <c r="BQ357" s="116" t="s">
        <v>704</v>
      </c>
      <c r="BR357" s="116"/>
      <c r="BS357" s="132">
        <v>44966</v>
      </c>
      <c r="BT357" s="133">
        <v>100</v>
      </c>
      <c r="BU357" s="132">
        <v>44966</v>
      </c>
      <c r="BV357" s="132"/>
      <c r="BW357" s="132"/>
      <c r="BX357" s="134"/>
      <c r="BY357" s="134"/>
      <c r="BZ357" s="134"/>
      <c r="CA357" s="132"/>
      <c r="CB357" s="135"/>
      <c r="CC357" s="132"/>
      <c r="CD357" s="132"/>
      <c r="CE357" s="136"/>
      <c r="CF357" s="136"/>
      <c r="CG357" s="136"/>
      <c r="CH357" s="135"/>
      <c r="CI357" s="129" t="s">
        <v>701</v>
      </c>
      <c r="CJ357" s="117">
        <v>44998</v>
      </c>
      <c r="CK357" s="117">
        <v>44998</v>
      </c>
      <c r="CL357" s="132"/>
      <c r="CM357" s="117">
        <v>44998</v>
      </c>
      <c r="CN357" s="133">
        <v>100</v>
      </c>
      <c r="CO357" s="117">
        <v>44998</v>
      </c>
      <c r="CP357" s="132"/>
      <c r="CQ357" s="164">
        <v>45013</v>
      </c>
      <c r="CR357" s="164">
        <v>45013</v>
      </c>
      <c r="CS357" s="164"/>
      <c r="CT357" s="164">
        <v>45013</v>
      </c>
      <c r="CU357" s="165">
        <v>100</v>
      </c>
      <c r="CV357" s="164">
        <v>45013</v>
      </c>
      <c r="CW357" s="117" t="s">
        <v>868</v>
      </c>
      <c r="CX357" s="147"/>
      <c r="CY357" s="147"/>
      <c r="CZ357" s="117">
        <v>44998</v>
      </c>
      <c r="DA357" s="117">
        <v>44998</v>
      </c>
      <c r="DB357" s="117"/>
      <c r="DC357" s="117">
        <v>44998</v>
      </c>
      <c r="DD357" s="133">
        <v>100</v>
      </c>
      <c r="DE357" s="117">
        <v>44998</v>
      </c>
      <c r="DF357" s="138"/>
      <c r="DG357" s="138">
        <v>45007</v>
      </c>
      <c r="DH357" s="139" t="s">
        <v>4446</v>
      </c>
      <c r="DI357" s="117">
        <v>45026</v>
      </c>
      <c r="DJ357" s="117">
        <v>45026</v>
      </c>
      <c r="DK357" s="117">
        <v>45026</v>
      </c>
      <c r="DL357" s="117">
        <v>45026</v>
      </c>
      <c r="DM357" s="117">
        <v>45038</v>
      </c>
      <c r="DN357" s="117">
        <v>45038</v>
      </c>
      <c r="DO357" s="117"/>
      <c r="DP357" s="117">
        <v>45038</v>
      </c>
      <c r="DQ357" s="133">
        <v>100</v>
      </c>
      <c r="DR357" s="117">
        <v>45038</v>
      </c>
      <c r="DS357" s="117"/>
      <c r="DT357" s="117">
        <v>45038</v>
      </c>
      <c r="DU357" s="117">
        <v>45038</v>
      </c>
      <c r="DV357" s="117"/>
      <c r="DW357" s="117">
        <v>45038</v>
      </c>
      <c r="DX357" s="133">
        <v>100</v>
      </c>
      <c r="DY357" s="117">
        <v>45038</v>
      </c>
      <c r="DZ357" s="117"/>
      <c r="EA357" s="117">
        <v>45040</v>
      </c>
      <c r="EB357" s="117">
        <v>45040</v>
      </c>
      <c r="EC357" s="117"/>
      <c r="ED357" s="117">
        <v>45040</v>
      </c>
      <c r="EE357" s="116">
        <v>100</v>
      </c>
      <c r="EF357" s="117">
        <v>45040</v>
      </c>
      <c r="EG357" s="117" t="s">
        <v>4465</v>
      </c>
      <c r="EH357" s="117"/>
      <c r="EI357" s="117"/>
      <c r="EJ357" s="117"/>
      <c r="EK357" s="117"/>
      <c r="EL357" s="133"/>
      <c r="EM357" s="117"/>
      <c r="EN357" s="122"/>
      <c r="EO357" s="141"/>
      <c r="EP357" s="141"/>
      <c r="EQ357" s="141"/>
      <c r="ER357" s="141"/>
      <c r="ES357" s="141"/>
      <c r="ET357" s="141"/>
      <c r="EU357" s="141"/>
      <c r="EV357" s="117"/>
      <c r="EW357" s="117"/>
      <c r="EX357" s="117"/>
      <c r="EY357" s="117"/>
      <c r="EZ357" s="117"/>
      <c r="FA357" s="117"/>
      <c r="FB357" s="117"/>
      <c r="FC357" s="117"/>
      <c r="FD357" s="117"/>
      <c r="FE357" s="117"/>
      <c r="FF357" s="117"/>
      <c r="FG357" s="133"/>
      <c r="FH357" s="133"/>
      <c r="FI357" s="117"/>
      <c r="FJ357" s="142"/>
      <c r="FK357" s="142"/>
      <c r="FL357" s="143">
        <v>243347</v>
      </c>
      <c r="FM357" s="143">
        <v>243347</v>
      </c>
      <c r="FN357" s="139" t="s">
        <v>708</v>
      </c>
      <c r="FO357" s="142"/>
      <c r="FP357" s="142"/>
      <c r="FQ357" s="143">
        <v>243347</v>
      </c>
      <c r="FR357" s="143">
        <v>243347</v>
      </c>
      <c r="FS357" s="139" t="s">
        <v>708</v>
      </c>
    </row>
    <row r="358" spans="1:175" ht="20.100000000000001" customHeight="1" x14ac:dyDescent="0.5">
      <c r="A358" s="109">
        <v>357</v>
      </c>
      <c r="B358" s="109" t="s">
        <v>3361</v>
      </c>
      <c r="C358" s="109">
        <v>71</v>
      </c>
      <c r="D358" s="367" t="s">
        <v>3372</v>
      </c>
      <c r="E358" s="110" t="s">
        <v>912</v>
      </c>
      <c r="F358" s="110" t="s">
        <v>1751</v>
      </c>
      <c r="G358" s="111" t="s">
        <v>139</v>
      </c>
      <c r="H358" s="110" t="s">
        <v>3918</v>
      </c>
      <c r="I358" s="110" t="s">
        <v>3919</v>
      </c>
      <c r="J358" s="110"/>
      <c r="K358" s="111" t="s">
        <v>3920</v>
      </c>
      <c r="L358" s="111" t="s">
        <v>2609</v>
      </c>
      <c r="M358" s="111" t="s">
        <v>912</v>
      </c>
      <c r="N358" s="111" t="s">
        <v>1565</v>
      </c>
      <c r="O358" s="111" t="s">
        <v>3921</v>
      </c>
      <c r="P358" s="113">
        <v>15.433318999999999</v>
      </c>
      <c r="Q358" s="113">
        <v>100.919282</v>
      </c>
      <c r="R358" s="114" t="s">
        <v>3922</v>
      </c>
      <c r="S358" s="114" t="s">
        <v>3923</v>
      </c>
      <c r="T358" s="115" t="s">
        <v>3924</v>
      </c>
      <c r="U358" s="115" t="s">
        <v>3925</v>
      </c>
      <c r="V358" s="115"/>
      <c r="W358" s="115" t="s">
        <v>3926</v>
      </c>
      <c r="X358" s="115"/>
      <c r="Y358" s="115"/>
      <c r="Z358" s="181"/>
      <c r="AA358" s="181"/>
      <c r="AB358" s="115"/>
      <c r="AC358" s="115"/>
      <c r="AD358" s="166" t="s">
        <v>1775</v>
      </c>
      <c r="AE358" s="166" t="s">
        <v>1776</v>
      </c>
      <c r="AF358" s="117" t="s">
        <v>690</v>
      </c>
      <c r="AG358" s="132">
        <v>44971</v>
      </c>
      <c r="AH358" s="118" t="s">
        <v>691</v>
      </c>
      <c r="AI358" s="118" t="s">
        <v>692</v>
      </c>
      <c r="AJ358" s="145">
        <v>6</v>
      </c>
      <c r="AK358" s="146">
        <v>9</v>
      </c>
      <c r="AL358" s="146">
        <v>3.4</v>
      </c>
      <c r="AM358" s="146">
        <f>AJ358*AK358</f>
        <v>54</v>
      </c>
      <c r="AN358" s="147">
        <v>1</v>
      </c>
      <c r="AO358" s="147">
        <v>2</v>
      </c>
      <c r="AP358" s="116" t="s">
        <v>2563</v>
      </c>
      <c r="AQ358" s="330"/>
      <c r="AR358" s="147">
        <v>3</v>
      </c>
      <c r="AS358" s="149"/>
      <c r="AT358" s="138">
        <v>44972</v>
      </c>
      <c r="AU358" s="148" t="s">
        <v>3927</v>
      </c>
      <c r="AV358" s="149" t="s">
        <v>725</v>
      </c>
      <c r="AW358" s="150" t="s">
        <v>1584</v>
      </c>
      <c r="AX358" s="147"/>
      <c r="AY358" s="147"/>
      <c r="AZ358" s="147"/>
      <c r="BA358" s="147"/>
      <c r="BB358" s="147"/>
      <c r="BC358" s="147"/>
      <c r="BD358" s="235" t="s">
        <v>698</v>
      </c>
      <c r="BE358" s="150"/>
      <c r="BF358" s="150"/>
      <c r="BG358" s="237" t="s">
        <v>699</v>
      </c>
      <c r="BH358" s="237" t="s">
        <v>1964</v>
      </c>
      <c r="BI358" s="237" t="s">
        <v>701</v>
      </c>
      <c r="BJ358" s="152"/>
      <c r="BK358" s="152"/>
      <c r="BL358" s="153"/>
      <c r="BM358" s="154"/>
      <c r="BN358" s="111" t="s">
        <v>3921</v>
      </c>
      <c r="BO358" s="319" t="s">
        <v>3921</v>
      </c>
      <c r="BP358" s="317"/>
      <c r="BQ358" s="116" t="s">
        <v>704</v>
      </c>
      <c r="BR358" s="116"/>
      <c r="BS358" s="132">
        <v>44971</v>
      </c>
      <c r="BT358" s="133">
        <v>100</v>
      </c>
      <c r="BU358" s="132">
        <v>44971</v>
      </c>
      <c r="BV358" s="132"/>
      <c r="BW358" s="132"/>
      <c r="BX358" s="134"/>
      <c r="BY358" s="134"/>
      <c r="BZ358" s="134"/>
      <c r="CA358" s="132"/>
      <c r="CB358" s="135"/>
      <c r="CC358" s="132"/>
      <c r="CD358" s="132"/>
      <c r="CE358" s="136"/>
      <c r="CF358" s="136"/>
      <c r="CG358" s="136"/>
      <c r="CH358" s="135"/>
      <c r="CI358" s="129" t="s">
        <v>701</v>
      </c>
      <c r="CJ358" s="132">
        <v>44986</v>
      </c>
      <c r="CK358" s="132">
        <v>44986</v>
      </c>
      <c r="CL358" s="132"/>
      <c r="CM358" s="132">
        <v>44986</v>
      </c>
      <c r="CN358" s="133">
        <v>100</v>
      </c>
      <c r="CO358" s="132">
        <v>44986</v>
      </c>
      <c r="CP358" s="132"/>
      <c r="CQ358" s="132">
        <v>45016</v>
      </c>
      <c r="CR358" s="132">
        <v>45016</v>
      </c>
      <c r="CS358" s="117"/>
      <c r="CT358" s="132">
        <v>45016</v>
      </c>
      <c r="CU358" s="133">
        <v>100</v>
      </c>
      <c r="CV358" s="132">
        <v>45016</v>
      </c>
      <c r="CW358" s="117" t="s">
        <v>727</v>
      </c>
      <c r="CX358" s="147"/>
      <c r="CY358" s="147"/>
      <c r="CZ358" s="117">
        <v>45015</v>
      </c>
      <c r="DA358" s="117">
        <v>45015</v>
      </c>
      <c r="DB358" s="117"/>
      <c r="DC358" s="117">
        <v>45015</v>
      </c>
      <c r="DD358" s="133">
        <v>100</v>
      </c>
      <c r="DE358" s="117">
        <v>45015</v>
      </c>
      <c r="DF358" s="138"/>
      <c r="DG358" s="138">
        <v>45007</v>
      </c>
      <c r="DH358" s="139" t="s">
        <v>4446</v>
      </c>
      <c r="DI358" s="117">
        <v>45019</v>
      </c>
      <c r="DJ358" s="117">
        <v>45019</v>
      </c>
      <c r="DK358" s="117">
        <v>45019</v>
      </c>
      <c r="DL358" s="117">
        <v>45019</v>
      </c>
      <c r="DM358" s="117"/>
      <c r="DN358" s="117"/>
      <c r="DO358" s="117"/>
      <c r="DP358" s="117"/>
      <c r="DQ358" s="140"/>
      <c r="DR358" s="117"/>
      <c r="DS358" s="117"/>
      <c r="DT358" s="117">
        <v>45049</v>
      </c>
      <c r="DU358" s="117">
        <v>45049</v>
      </c>
      <c r="DV358" s="117"/>
      <c r="DW358" s="117">
        <v>45049</v>
      </c>
      <c r="DX358" s="133">
        <v>100</v>
      </c>
      <c r="DY358" s="117">
        <v>45049</v>
      </c>
      <c r="DZ358" s="117"/>
      <c r="EA358" s="117">
        <v>45040</v>
      </c>
      <c r="EB358" s="117">
        <v>45040</v>
      </c>
      <c r="EC358" s="117"/>
      <c r="ED358" s="117">
        <v>45040</v>
      </c>
      <c r="EE358" s="116">
        <v>100</v>
      </c>
      <c r="EF358" s="117">
        <v>45040</v>
      </c>
      <c r="EG358" s="117" t="s">
        <v>4465</v>
      </c>
      <c r="EH358" s="117"/>
      <c r="EI358" s="117"/>
      <c r="EJ358" s="117"/>
      <c r="EK358" s="117"/>
      <c r="EL358" s="133"/>
      <c r="EM358" s="117"/>
      <c r="EN358" s="122"/>
      <c r="EO358" s="141"/>
      <c r="EP358" s="141"/>
      <c r="EQ358" s="141"/>
      <c r="ER358" s="141"/>
      <c r="ES358" s="141"/>
      <c r="ET358" s="141"/>
      <c r="EU358" s="141"/>
      <c r="EV358" s="117"/>
      <c r="EW358" s="117"/>
      <c r="EX358" s="117"/>
      <c r="EY358" s="117"/>
      <c r="EZ358" s="117"/>
      <c r="FA358" s="117"/>
      <c r="FB358" s="117"/>
      <c r="FC358" s="117"/>
      <c r="FD358" s="117"/>
      <c r="FE358" s="117"/>
      <c r="FF358" s="117"/>
      <c r="FG358" s="133"/>
      <c r="FH358" s="133"/>
      <c r="FI358" s="117"/>
      <c r="FJ358" s="142"/>
      <c r="FK358" s="142"/>
      <c r="FL358" s="143">
        <v>243350</v>
      </c>
      <c r="FM358" s="143">
        <v>243350</v>
      </c>
      <c r="FN358" s="139" t="s">
        <v>708</v>
      </c>
      <c r="FO358" s="142"/>
      <c r="FP358" s="142"/>
      <c r="FQ358" s="143">
        <v>243350</v>
      </c>
      <c r="FR358" s="143">
        <v>243350</v>
      </c>
      <c r="FS358" s="157" t="s">
        <v>729</v>
      </c>
    </row>
    <row r="359" spans="1:175" ht="20.100000000000001" customHeight="1" x14ac:dyDescent="0.5">
      <c r="A359" s="109">
        <v>358</v>
      </c>
      <c r="B359" s="109" t="s">
        <v>3361</v>
      </c>
      <c r="C359" s="109">
        <v>72</v>
      </c>
      <c r="D359" s="367" t="s">
        <v>3372</v>
      </c>
      <c r="E359" s="110" t="s">
        <v>912</v>
      </c>
      <c r="F359" s="110" t="s">
        <v>1751</v>
      </c>
      <c r="G359" s="111" t="s">
        <v>139</v>
      </c>
      <c r="H359" s="110" t="s">
        <v>1203</v>
      </c>
      <c r="I359" s="110" t="s">
        <v>2613</v>
      </c>
      <c r="J359" s="110"/>
      <c r="K359" s="111" t="s">
        <v>3928</v>
      </c>
      <c r="L359" s="111" t="s">
        <v>2557</v>
      </c>
      <c r="M359" s="111" t="s">
        <v>912</v>
      </c>
      <c r="N359" s="111" t="s">
        <v>1565</v>
      </c>
      <c r="O359" s="111" t="s">
        <v>3929</v>
      </c>
      <c r="P359" s="113">
        <v>14.806982</v>
      </c>
      <c r="Q359" s="113">
        <v>100.638193</v>
      </c>
      <c r="R359" s="114" t="s">
        <v>3930</v>
      </c>
      <c r="S359" s="114" t="s">
        <v>3931</v>
      </c>
      <c r="T359" s="115" t="s">
        <v>3932</v>
      </c>
      <c r="U359" s="115" t="s">
        <v>3933</v>
      </c>
      <c r="V359" s="115"/>
      <c r="W359" s="115" t="s">
        <v>3934</v>
      </c>
      <c r="X359" s="115"/>
      <c r="Y359" s="115"/>
      <c r="Z359" s="181"/>
      <c r="AA359" s="181"/>
      <c r="AB359" s="115"/>
      <c r="AC359" s="115"/>
      <c r="AD359" s="166" t="s">
        <v>1775</v>
      </c>
      <c r="AE359" s="166" t="s">
        <v>1776</v>
      </c>
      <c r="AF359" s="117" t="s">
        <v>690</v>
      </c>
      <c r="AG359" s="117">
        <v>44967</v>
      </c>
      <c r="AH359" s="118" t="s">
        <v>691</v>
      </c>
      <c r="AI359" s="118" t="s">
        <v>692</v>
      </c>
      <c r="AJ359" s="145">
        <v>7</v>
      </c>
      <c r="AK359" s="146">
        <v>8</v>
      </c>
      <c r="AL359" s="146">
        <v>2.8</v>
      </c>
      <c r="AM359" s="146">
        <f>AJ359*AK359</f>
        <v>56</v>
      </c>
      <c r="AN359" s="147">
        <v>1</v>
      </c>
      <c r="AO359" s="147">
        <v>3</v>
      </c>
      <c r="AP359" s="240" t="s">
        <v>2904</v>
      </c>
      <c r="AQ359" s="147" t="s">
        <v>1368</v>
      </c>
      <c r="AR359" s="147">
        <v>3</v>
      </c>
      <c r="AS359" s="149"/>
      <c r="AT359" s="138">
        <v>44970</v>
      </c>
      <c r="AU359" s="294" t="s">
        <v>3935</v>
      </c>
      <c r="AV359" s="149" t="s">
        <v>696</v>
      </c>
      <c r="AW359" s="150"/>
      <c r="AX359" s="147"/>
      <c r="AY359" s="147"/>
      <c r="AZ359" s="147"/>
      <c r="BA359" s="147"/>
      <c r="BB359" s="147"/>
      <c r="BC359" s="147"/>
      <c r="BD359" s="235" t="s">
        <v>698</v>
      </c>
      <c r="BE359" s="150"/>
      <c r="BF359" s="150"/>
      <c r="BG359" s="237" t="s">
        <v>699</v>
      </c>
      <c r="BH359" s="237" t="s">
        <v>1964</v>
      </c>
      <c r="BI359" s="237" t="s">
        <v>701</v>
      </c>
      <c r="BJ359" s="152"/>
      <c r="BK359" s="152"/>
      <c r="BL359" s="153"/>
      <c r="BM359" s="154"/>
      <c r="BN359" s="111" t="s">
        <v>3929</v>
      </c>
      <c r="BO359" s="319" t="s">
        <v>3929</v>
      </c>
      <c r="BP359" s="317"/>
      <c r="BQ359" s="116" t="s">
        <v>704</v>
      </c>
      <c r="BR359" s="116"/>
      <c r="BS359" s="132">
        <v>44967</v>
      </c>
      <c r="BT359" s="133">
        <v>100</v>
      </c>
      <c r="BU359" s="132">
        <v>44967</v>
      </c>
      <c r="BV359" s="132"/>
      <c r="BW359" s="132"/>
      <c r="BX359" s="134"/>
      <c r="BY359" s="134"/>
      <c r="BZ359" s="134"/>
      <c r="CA359" s="132"/>
      <c r="CB359" s="135"/>
      <c r="CC359" s="132"/>
      <c r="CD359" s="132"/>
      <c r="CE359" s="136"/>
      <c r="CF359" s="136"/>
      <c r="CG359" s="136"/>
      <c r="CH359" s="135"/>
      <c r="CI359" s="129" t="s">
        <v>701</v>
      </c>
      <c r="CJ359" s="117">
        <v>45008</v>
      </c>
      <c r="CK359" s="117">
        <v>45008</v>
      </c>
      <c r="CL359" s="132"/>
      <c r="CM359" s="117">
        <v>45008</v>
      </c>
      <c r="CN359" s="133">
        <v>100</v>
      </c>
      <c r="CO359" s="117">
        <v>45008</v>
      </c>
      <c r="CP359" s="117"/>
      <c r="CQ359" s="137" t="s">
        <v>706</v>
      </c>
      <c r="CR359" s="132"/>
      <c r="CS359" s="117"/>
      <c r="CT359" s="132"/>
      <c r="CU359" s="133"/>
      <c r="CV359" s="137" t="s">
        <v>4382</v>
      </c>
      <c r="CW359" s="117"/>
      <c r="CX359" s="147"/>
      <c r="CY359" s="147"/>
      <c r="CZ359" s="117">
        <v>45008</v>
      </c>
      <c r="DA359" s="117">
        <v>45008</v>
      </c>
      <c r="DB359" s="117">
        <v>45008</v>
      </c>
      <c r="DC359" s="117">
        <v>45009</v>
      </c>
      <c r="DD359" s="133">
        <v>90</v>
      </c>
      <c r="DE359" s="117"/>
      <c r="DF359" s="138"/>
      <c r="DG359" s="138">
        <v>45019</v>
      </c>
      <c r="DH359" s="139" t="s">
        <v>4413</v>
      </c>
      <c r="DI359" s="117">
        <v>45036</v>
      </c>
      <c r="DJ359" s="117">
        <v>45036</v>
      </c>
      <c r="DK359" s="117">
        <v>45036</v>
      </c>
      <c r="DL359" s="117">
        <v>45036</v>
      </c>
      <c r="DM359" s="117"/>
      <c r="DN359" s="117"/>
      <c r="DO359" s="117"/>
      <c r="DP359" s="117"/>
      <c r="DQ359" s="140"/>
      <c r="DR359" s="117"/>
      <c r="DS359" s="117"/>
      <c r="DT359" s="117">
        <v>45048</v>
      </c>
      <c r="DU359" s="117">
        <v>45048</v>
      </c>
      <c r="DV359" s="117"/>
      <c r="DW359" s="117">
        <v>45048</v>
      </c>
      <c r="DX359" s="133">
        <v>100</v>
      </c>
      <c r="DY359" s="117">
        <v>45048</v>
      </c>
      <c r="DZ359" s="117"/>
      <c r="EA359" s="117">
        <v>45040</v>
      </c>
      <c r="EB359" s="117">
        <v>45040</v>
      </c>
      <c r="EC359" s="117"/>
      <c r="ED359" s="117">
        <v>45040</v>
      </c>
      <c r="EE359" s="116">
        <v>100</v>
      </c>
      <c r="EF359" s="117">
        <v>45040</v>
      </c>
      <c r="EG359" s="117" t="s">
        <v>1044</v>
      </c>
      <c r="EH359" s="117">
        <v>45040</v>
      </c>
      <c r="EI359" s="117">
        <v>45040</v>
      </c>
      <c r="EJ359" s="117"/>
      <c r="EK359" s="117">
        <v>45040</v>
      </c>
      <c r="EL359" s="116">
        <v>100</v>
      </c>
      <c r="EM359" s="117">
        <v>45040</v>
      </c>
      <c r="EN359" s="122" t="s">
        <v>1044</v>
      </c>
      <c r="EO359" s="141"/>
      <c r="EP359" s="141"/>
      <c r="EQ359" s="141"/>
      <c r="ER359" s="141"/>
      <c r="ES359" s="141"/>
      <c r="ET359" s="141"/>
      <c r="EU359" s="141"/>
      <c r="EV359" s="117"/>
      <c r="EW359" s="117"/>
      <c r="EX359" s="117"/>
      <c r="EY359" s="117"/>
      <c r="EZ359" s="117"/>
      <c r="FA359" s="117"/>
      <c r="FB359" s="117"/>
      <c r="FC359" s="117"/>
      <c r="FD359" s="117"/>
      <c r="FE359" s="117"/>
      <c r="FF359" s="117"/>
      <c r="FG359" s="133"/>
      <c r="FH359" s="133"/>
      <c r="FI359" s="117"/>
      <c r="FJ359" s="142"/>
      <c r="FK359" s="142"/>
      <c r="FL359" s="143">
        <v>243354</v>
      </c>
      <c r="FM359" s="143">
        <v>243354</v>
      </c>
      <c r="FN359" s="139" t="s">
        <v>708</v>
      </c>
      <c r="FO359" s="142"/>
      <c r="FP359" s="142"/>
      <c r="FQ359" s="143">
        <v>243354</v>
      </c>
      <c r="FR359" s="143">
        <v>243354</v>
      </c>
      <c r="FS359" s="139" t="s">
        <v>708</v>
      </c>
    </row>
    <row r="360" spans="1:175" ht="20.100000000000001" customHeight="1" x14ac:dyDescent="0.5">
      <c r="A360" s="109">
        <v>359</v>
      </c>
      <c r="B360" s="109" t="s">
        <v>3361</v>
      </c>
      <c r="C360" s="109">
        <v>73</v>
      </c>
      <c r="D360" s="367" t="s">
        <v>3372</v>
      </c>
      <c r="E360" s="110" t="s">
        <v>912</v>
      </c>
      <c r="F360" s="110" t="s">
        <v>1751</v>
      </c>
      <c r="G360" s="111" t="s">
        <v>139</v>
      </c>
      <c r="H360" s="110" t="s">
        <v>2554</v>
      </c>
      <c r="I360" s="110" t="s">
        <v>3936</v>
      </c>
      <c r="J360" s="110"/>
      <c r="K360" s="111" t="s">
        <v>3937</v>
      </c>
      <c r="L360" s="111" t="s">
        <v>2557</v>
      </c>
      <c r="M360" s="111" t="s">
        <v>912</v>
      </c>
      <c r="N360" s="111" t="s">
        <v>1565</v>
      </c>
      <c r="O360" s="111" t="s">
        <v>3938</v>
      </c>
      <c r="P360" s="113">
        <v>14.971101000000001</v>
      </c>
      <c r="Q360" s="113">
        <v>100.525212</v>
      </c>
      <c r="R360" s="114" t="s">
        <v>3939</v>
      </c>
      <c r="S360" s="114" t="s">
        <v>3940</v>
      </c>
      <c r="T360" s="115" t="s">
        <v>3941</v>
      </c>
      <c r="U360" s="115" t="s">
        <v>3942</v>
      </c>
      <c r="V360" s="115"/>
      <c r="W360" s="115" t="s">
        <v>3943</v>
      </c>
      <c r="X360" s="115"/>
      <c r="Y360" s="115"/>
      <c r="Z360" s="181"/>
      <c r="AA360" s="181"/>
      <c r="AB360" s="115"/>
      <c r="AC360" s="115"/>
      <c r="AD360" s="166" t="s">
        <v>1775</v>
      </c>
      <c r="AE360" s="166" t="s">
        <v>1776</v>
      </c>
      <c r="AF360" s="117" t="s">
        <v>690</v>
      </c>
      <c r="AG360" s="132">
        <v>44970</v>
      </c>
      <c r="AH360" s="118" t="s">
        <v>691</v>
      </c>
      <c r="AI360" s="118" t="s">
        <v>692</v>
      </c>
      <c r="AJ360" s="145">
        <v>6</v>
      </c>
      <c r="AK360" s="146">
        <v>9</v>
      </c>
      <c r="AL360" s="146">
        <v>2.9</v>
      </c>
      <c r="AM360" s="146">
        <f>AJ360*AK360</f>
        <v>54</v>
      </c>
      <c r="AN360" s="147">
        <v>1</v>
      </c>
      <c r="AO360" s="147">
        <v>2</v>
      </c>
      <c r="AP360" s="240" t="s">
        <v>3944</v>
      </c>
      <c r="AQ360" s="147" t="s">
        <v>848</v>
      </c>
      <c r="AR360" s="147">
        <v>3</v>
      </c>
      <c r="AS360" s="149"/>
      <c r="AT360" s="138">
        <v>44972</v>
      </c>
      <c r="AU360" s="142"/>
      <c r="AV360" s="149" t="s">
        <v>696</v>
      </c>
      <c r="AW360" s="150" t="s">
        <v>1584</v>
      </c>
      <c r="AX360" s="147"/>
      <c r="AY360" s="147"/>
      <c r="AZ360" s="147"/>
      <c r="BA360" s="147"/>
      <c r="BB360" s="147"/>
      <c r="BC360" s="147"/>
      <c r="BD360" s="235" t="s">
        <v>698</v>
      </c>
      <c r="BE360" s="150"/>
      <c r="BF360" s="150"/>
      <c r="BG360" s="237" t="s">
        <v>699</v>
      </c>
      <c r="BH360" s="237" t="s">
        <v>1964</v>
      </c>
      <c r="BI360" s="237" t="s">
        <v>701</v>
      </c>
      <c r="BJ360" s="152"/>
      <c r="BK360" s="152"/>
      <c r="BL360" s="153"/>
      <c r="BM360" s="154"/>
      <c r="BN360" s="111" t="s">
        <v>3938</v>
      </c>
      <c r="BO360" s="319" t="s">
        <v>3938</v>
      </c>
      <c r="BP360" s="317"/>
      <c r="BQ360" s="116" t="s">
        <v>704</v>
      </c>
      <c r="BR360" s="116"/>
      <c r="BS360" s="132">
        <v>44970</v>
      </c>
      <c r="BT360" s="133">
        <v>100</v>
      </c>
      <c r="BU360" s="132">
        <v>44970</v>
      </c>
      <c r="BV360" s="132"/>
      <c r="BW360" s="132"/>
      <c r="BX360" s="134"/>
      <c r="BY360" s="134"/>
      <c r="BZ360" s="134"/>
      <c r="CA360" s="132"/>
      <c r="CB360" s="135"/>
      <c r="CC360" s="132"/>
      <c r="CD360" s="132"/>
      <c r="CE360" s="136"/>
      <c r="CF360" s="136"/>
      <c r="CG360" s="136"/>
      <c r="CH360" s="135"/>
      <c r="CI360" s="129" t="s">
        <v>701</v>
      </c>
      <c r="CJ360" s="117">
        <v>44999</v>
      </c>
      <c r="CK360" s="117">
        <v>44999</v>
      </c>
      <c r="CL360" s="132"/>
      <c r="CM360" s="117">
        <v>44999</v>
      </c>
      <c r="CN360" s="133">
        <v>100</v>
      </c>
      <c r="CO360" s="117">
        <v>44999</v>
      </c>
      <c r="CP360" s="117"/>
      <c r="CQ360" s="137" t="s">
        <v>706</v>
      </c>
      <c r="CR360" s="132"/>
      <c r="CS360" s="117"/>
      <c r="CT360" s="132"/>
      <c r="CU360" s="133"/>
      <c r="CV360" s="137" t="s">
        <v>4382</v>
      </c>
      <c r="CW360" s="117"/>
      <c r="CX360" s="147"/>
      <c r="CY360" s="147"/>
      <c r="CZ360" s="117">
        <v>45014</v>
      </c>
      <c r="DA360" s="117">
        <v>45014</v>
      </c>
      <c r="DB360" s="117"/>
      <c r="DC360" s="117">
        <v>45014</v>
      </c>
      <c r="DD360" s="133">
        <v>100</v>
      </c>
      <c r="DE360" s="117">
        <v>45014</v>
      </c>
      <c r="DF360" s="138"/>
      <c r="DG360" s="138">
        <v>45007</v>
      </c>
      <c r="DH360" s="139" t="s">
        <v>4446</v>
      </c>
      <c r="DI360" s="117">
        <v>45021</v>
      </c>
      <c r="DJ360" s="117">
        <v>45021</v>
      </c>
      <c r="DK360" s="117">
        <v>45021</v>
      </c>
      <c r="DL360" s="117">
        <v>45021</v>
      </c>
      <c r="DM360" s="117"/>
      <c r="DN360" s="117"/>
      <c r="DO360" s="117"/>
      <c r="DP360" s="117"/>
      <c r="DQ360" s="140"/>
      <c r="DR360" s="117"/>
      <c r="DS360" s="117"/>
      <c r="DT360" s="117">
        <v>45051</v>
      </c>
      <c r="DU360" s="117">
        <v>45051</v>
      </c>
      <c r="DV360" s="117"/>
      <c r="DW360" s="117">
        <v>45051</v>
      </c>
      <c r="DX360" s="133">
        <v>100</v>
      </c>
      <c r="DY360" s="117">
        <v>45051</v>
      </c>
      <c r="DZ360" s="117"/>
      <c r="EA360" s="117">
        <v>45040</v>
      </c>
      <c r="EB360" s="117">
        <v>45040</v>
      </c>
      <c r="EC360" s="117"/>
      <c r="ED360" s="117">
        <v>45040</v>
      </c>
      <c r="EE360" s="116">
        <v>100</v>
      </c>
      <c r="EF360" s="117">
        <v>45040</v>
      </c>
      <c r="EG360" s="117" t="s">
        <v>4465</v>
      </c>
      <c r="EH360" s="117"/>
      <c r="EI360" s="117"/>
      <c r="EJ360" s="117"/>
      <c r="EK360" s="117"/>
      <c r="EL360" s="133"/>
      <c r="EM360" s="117"/>
      <c r="EN360" s="122"/>
      <c r="EO360" s="141"/>
      <c r="EP360" s="141"/>
      <c r="EQ360" s="141"/>
      <c r="ER360" s="141"/>
      <c r="ES360" s="141"/>
      <c r="ET360" s="141"/>
      <c r="EU360" s="141"/>
      <c r="EV360" s="117"/>
      <c r="EW360" s="117"/>
      <c r="EX360" s="117"/>
      <c r="EY360" s="117"/>
      <c r="EZ360" s="117"/>
      <c r="FA360" s="117"/>
      <c r="FB360" s="117"/>
      <c r="FC360" s="117"/>
      <c r="FD360" s="117"/>
      <c r="FE360" s="117"/>
      <c r="FF360" s="117"/>
      <c r="FG360" s="133"/>
      <c r="FH360" s="133"/>
      <c r="FI360" s="117"/>
      <c r="FJ360" s="142"/>
      <c r="FK360" s="142"/>
      <c r="FL360" s="143">
        <v>243341</v>
      </c>
      <c r="FM360" s="143">
        <v>243341</v>
      </c>
      <c r="FN360" s="139" t="s">
        <v>708</v>
      </c>
      <c r="FO360" s="142"/>
      <c r="FP360" s="142"/>
      <c r="FQ360" s="143">
        <v>243341</v>
      </c>
      <c r="FR360" s="143">
        <v>243341</v>
      </c>
      <c r="FS360" s="139" t="s">
        <v>708</v>
      </c>
    </row>
    <row r="361" spans="1:175" ht="20.100000000000001" customHeight="1" x14ac:dyDescent="0.5">
      <c r="A361" s="109">
        <v>360</v>
      </c>
      <c r="B361" s="109" t="s">
        <v>3361</v>
      </c>
      <c r="C361" s="109">
        <v>74</v>
      </c>
      <c r="D361" s="367" t="s">
        <v>3362</v>
      </c>
      <c r="E361" s="110" t="s">
        <v>912</v>
      </c>
      <c r="F361" s="110" t="s">
        <v>1751</v>
      </c>
      <c r="G361" s="111" t="s">
        <v>139</v>
      </c>
      <c r="H361" s="110" t="s">
        <v>3918</v>
      </c>
      <c r="I361" s="110" t="s">
        <v>3918</v>
      </c>
      <c r="J361" s="110"/>
      <c r="K361" s="111" t="s">
        <v>3945</v>
      </c>
      <c r="L361" s="144" t="s">
        <v>3946</v>
      </c>
      <c r="M361" s="111" t="s">
        <v>912</v>
      </c>
      <c r="N361" s="111" t="s">
        <v>1565</v>
      </c>
      <c r="O361" s="111" t="s">
        <v>3947</v>
      </c>
      <c r="P361" s="176">
        <v>15.384589</v>
      </c>
      <c r="Q361" s="176">
        <v>100.82246499999999</v>
      </c>
      <c r="R361" s="114" t="s">
        <v>3948</v>
      </c>
      <c r="S361" s="114" t="s">
        <v>3949</v>
      </c>
      <c r="T361" s="115" t="s">
        <v>3950</v>
      </c>
      <c r="U361" s="115" t="s">
        <v>3951</v>
      </c>
      <c r="V361" s="115"/>
      <c r="W361" s="265" t="s">
        <v>3952</v>
      </c>
      <c r="X361" s="265"/>
      <c r="Y361" s="115"/>
      <c r="Z361" s="181"/>
      <c r="AA361" s="181"/>
      <c r="AB361" s="265"/>
      <c r="AC361" s="265"/>
      <c r="AD361" s="166" t="s">
        <v>1775</v>
      </c>
      <c r="AE361" s="166" t="s">
        <v>1776</v>
      </c>
      <c r="AF361" s="117" t="s">
        <v>690</v>
      </c>
      <c r="AG361" s="132">
        <v>44971</v>
      </c>
      <c r="AH361" s="118" t="s">
        <v>691</v>
      </c>
      <c r="AI361" s="118" t="s">
        <v>692</v>
      </c>
      <c r="AJ361" s="145">
        <v>8</v>
      </c>
      <c r="AK361" s="146">
        <v>10.4</v>
      </c>
      <c r="AL361" s="146">
        <v>2.75</v>
      </c>
      <c r="AM361" s="146">
        <f>AJ361*AK361</f>
        <v>83.2</v>
      </c>
      <c r="AN361" s="147">
        <v>1</v>
      </c>
      <c r="AO361" s="147">
        <v>3</v>
      </c>
      <c r="AP361" s="240" t="s">
        <v>816</v>
      </c>
      <c r="AQ361" s="147" t="s">
        <v>848</v>
      </c>
      <c r="AR361" s="147">
        <v>3</v>
      </c>
      <c r="AS361" s="149"/>
      <c r="AT361" s="138">
        <v>44972</v>
      </c>
      <c r="AU361" s="142" t="s">
        <v>3953</v>
      </c>
      <c r="AV361" s="149" t="s">
        <v>725</v>
      </c>
      <c r="AW361" s="150" t="s">
        <v>2438</v>
      </c>
      <c r="AX361" s="147" t="s">
        <v>1057</v>
      </c>
      <c r="AY361" s="147"/>
      <c r="AZ361" s="147"/>
      <c r="BA361" s="147"/>
      <c r="BB361" s="147"/>
      <c r="BC361" s="147" t="s">
        <v>2576</v>
      </c>
      <c r="BD361" s="235" t="s">
        <v>698</v>
      </c>
      <c r="BE361" s="150"/>
      <c r="BF361" s="150"/>
      <c r="BG361" s="237" t="s">
        <v>699</v>
      </c>
      <c r="BH361" s="237" t="s">
        <v>1964</v>
      </c>
      <c r="BI361" s="237" t="s">
        <v>701</v>
      </c>
      <c r="BJ361" s="152"/>
      <c r="BK361" s="152"/>
      <c r="BL361" s="153"/>
      <c r="BM361" s="154"/>
      <c r="BN361" s="111" t="s">
        <v>3947</v>
      </c>
      <c r="BO361" s="319" t="s">
        <v>3947</v>
      </c>
      <c r="BP361" s="317"/>
      <c r="BQ361" s="116" t="s">
        <v>704</v>
      </c>
      <c r="BR361" s="116"/>
      <c r="BS361" s="132">
        <v>44971</v>
      </c>
      <c r="BT361" s="133">
        <v>100</v>
      </c>
      <c r="BU361" s="132">
        <v>44971</v>
      </c>
      <c r="BV361" s="132"/>
      <c r="BW361" s="132"/>
      <c r="BX361" s="134"/>
      <c r="BY361" s="134"/>
      <c r="BZ361" s="134"/>
      <c r="CA361" s="132"/>
      <c r="CB361" s="135"/>
      <c r="CC361" s="132"/>
      <c r="CD361" s="132"/>
      <c r="CE361" s="136"/>
      <c r="CF361" s="136"/>
      <c r="CG361" s="136"/>
      <c r="CH361" s="135"/>
      <c r="CI361" s="129" t="s">
        <v>701</v>
      </c>
      <c r="CJ361" s="132">
        <v>44998</v>
      </c>
      <c r="CK361" s="132">
        <v>44998</v>
      </c>
      <c r="CL361" s="132"/>
      <c r="CM361" s="132">
        <v>44998</v>
      </c>
      <c r="CN361" s="133">
        <v>100</v>
      </c>
      <c r="CO361" s="132">
        <v>44998</v>
      </c>
      <c r="CP361" s="132"/>
      <c r="CQ361" s="132">
        <v>44999</v>
      </c>
      <c r="CR361" s="132">
        <v>44999</v>
      </c>
      <c r="CS361" s="117"/>
      <c r="CT361" s="132">
        <v>44999</v>
      </c>
      <c r="CU361" s="133">
        <v>100</v>
      </c>
      <c r="CV361" s="132">
        <v>44999</v>
      </c>
      <c r="CW361" s="117" t="s">
        <v>727</v>
      </c>
      <c r="CX361" s="147" t="s">
        <v>1057</v>
      </c>
      <c r="CY361" s="147"/>
      <c r="CZ361" s="117">
        <v>45016</v>
      </c>
      <c r="DA361" s="117">
        <v>45016</v>
      </c>
      <c r="DB361" s="117">
        <v>45016</v>
      </c>
      <c r="DC361" s="117">
        <v>45017</v>
      </c>
      <c r="DD361" s="133">
        <v>100</v>
      </c>
      <c r="DE361" s="117">
        <v>45050</v>
      </c>
      <c r="DF361" s="138" t="s">
        <v>3954</v>
      </c>
      <c r="DG361" s="138">
        <v>45019</v>
      </c>
      <c r="DH361" s="139" t="s">
        <v>4413</v>
      </c>
      <c r="DI361" s="117">
        <v>45041</v>
      </c>
      <c r="DJ361" s="117">
        <v>45041</v>
      </c>
      <c r="DK361" s="117">
        <v>45041</v>
      </c>
      <c r="DL361" s="117">
        <v>45041</v>
      </c>
      <c r="DM361" s="117"/>
      <c r="DN361" s="117"/>
      <c r="DO361" s="117"/>
      <c r="DP361" s="117"/>
      <c r="DQ361" s="140"/>
      <c r="DR361" s="117"/>
      <c r="DS361" s="117"/>
      <c r="DT361" s="117">
        <v>45049</v>
      </c>
      <c r="DU361" s="117">
        <v>45049</v>
      </c>
      <c r="DV361" s="117"/>
      <c r="DW361" s="117">
        <v>45049</v>
      </c>
      <c r="DX361" s="133">
        <v>100</v>
      </c>
      <c r="DY361" s="117">
        <v>45049</v>
      </c>
      <c r="DZ361" s="117"/>
      <c r="EA361" s="117">
        <v>45040</v>
      </c>
      <c r="EB361" s="117">
        <v>45040</v>
      </c>
      <c r="EC361" s="117"/>
      <c r="ED361" s="117">
        <v>45040</v>
      </c>
      <c r="EE361" s="116">
        <v>100</v>
      </c>
      <c r="EF361" s="117">
        <v>45040</v>
      </c>
      <c r="EG361" s="117" t="s">
        <v>4465</v>
      </c>
      <c r="EH361" s="117"/>
      <c r="EI361" s="117"/>
      <c r="EJ361" s="117"/>
      <c r="EK361" s="117"/>
      <c r="EL361" s="133"/>
      <c r="EM361" s="117"/>
      <c r="EN361" s="122"/>
      <c r="EO361" s="141"/>
      <c r="EP361" s="141"/>
      <c r="EQ361" s="141"/>
      <c r="ER361" s="141"/>
      <c r="ES361" s="141"/>
      <c r="ET361" s="141"/>
      <c r="EU361" s="141"/>
      <c r="EV361" s="117"/>
      <c r="EW361" s="117"/>
      <c r="EX361" s="117"/>
      <c r="EY361" s="117"/>
      <c r="EZ361" s="117"/>
      <c r="FA361" s="117"/>
      <c r="FB361" s="117"/>
      <c r="FC361" s="117"/>
      <c r="FD361" s="117"/>
      <c r="FE361" s="117"/>
      <c r="FF361" s="117"/>
      <c r="FG361" s="133"/>
      <c r="FH361" s="133"/>
      <c r="FI361" s="117"/>
      <c r="FJ361" s="142"/>
      <c r="FK361" s="142"/>
      <c r="FL361" s="143">
        <v>243347</v>
      </c>
      <c r="FM361" s="143">
        <v>243347</v>
      </c>
      <c r="FN361" s="139" t="s">
        <v>708</v>
      </c>
      <c r="FO361" s="142"/>
      <c r="FP361" s="142"/>
      <c r="FQ361" s="143">
        <v>243347</v>
      </c>
      <c r="FR361" s="143">
        <v>243347</v>
      </c>
      <c r="FS361" s="139" t="s">
        <v>708</v>
      </c>
    </row>
    <row r="362" spans="1:175" ht="20.100000000000001" customHeight="1" x14ac:dyDescent="0.5">
      <c r="A362" s="109">
        <v>361</v>
      </c>
      <c r="B362" s="109" t="s">
        <v>3361</v>
      </c>
      <c r="C362" s="109">
        <v>75</v>
      </c>
      <c r="D362" s="367" t="s">
        <v>3372</v>
      </c>
      <c r="E362" s="110" t="s">
        <v>912</v>
      </c>
      <c r="F362" s="110" t="s">
        <v>1302</v>
      </c>
      <c r="G362" s="111" t="s">
        <v>314</v>
      </c>
      <c r="H362" s="110" t="s">
        <v>2796</v>
      </c>
      <c r="I362" s="110" t="s">
        <v>3955</v>
      </c>
      <c r="J362" s="110"/>
      <c r="K362" s="111" t="s">
        <v>3956</v>
      </c>
      <c r="L362" s="111" t="s">
        <v>2697</v>
      </c>
      <c r="M362" s="111" t="s">
        <v>912</v>
      </c>
      <c r="N362" s="111" t="s">
        <v>682</v>
      </c>
      <c r="O362" s="111" t="s">
        <v>3957</v>
      </c>
      <c r="P362" s="113">
        <v>13.666321</v>
      </c>
      <c r="Q362" s="113">
        <v>100.58091899999999</v>
      </c>
      <c r="R362" s="114" t="s">
        <v>3958</v>
      </c>
      <c r="S362" s="114" t="s">
        <v>3959</v>
      </c>
      <c r="T362" s="115"/>
      <c r="U362" s="115"/>
      <c r="V362" s="115"/>
      <c r="W362" s="115" t="s">
        <v>3960</v>
      </c>
      <c r="X362" s="115"/>
      <c r="Y362" s="115"/>
      <c r="Z362" s="181"/>
      <c r="AA362" s="181"/>
      <c r="AB362" s="115"/>
      <c r="AC362" s="115"/>
      <c r="AD362" s="166" t="s">
        <v>762</v>
      </c>
      <c r="AE362" s="166" t="s">
        <v>763</v>
      </c>
      <c r="AF362" s="117">
        <v>44980</v>
      </c>
      <c r="AG362" s="132">
        <v>44980</v>
      </c>
      <c r="AH362" s="118" t="s">
        <v>691</v>
      </c>
      <c r="AI362" s="118" t="s">
        <v>692</v>
      </c>
      <c r="AJ362" s="145">
        <v>7</v>
      </c>
      <c r="AK362" s="146">
        <v>13.5</v>
      </c>
      <c r="AL362" s="146">
        <v>3.3</v>
      </c>
      <c r="AM362" s="146">
        <v>94.5</v>
      </c>
      <c r="AN362" s="147">
        <v>1</v>
      </c>
      <c r="AO362" s="147">
        <v>3</v>
      </c>
      <c r="AP362" s="116" t="s">
        <v>2874</v>
      </c>
      <c r="AQ362" s="147" t="s">
        <v>882</v>
      </c>
      <c r="AR362" s="147">
        <v>3</v>
      </c>
      <c r="AS362" s="149"/>
      <c r="AT362" s="122">
        <v>44980</v>
      </c>
      <c r="AU362" s="142"/>
      <c r="AV362" s="149" t="s">
        <v>696</v>
      </c>
      <c r="AW362" s="150"/>
      <c r="AX362" s="149"/>
      <c r="AY362" s="149"/>
      <c r="AZ362" s="149"/>
      <c r="BA362" s="147" t="s">
        <v>3961</v>
      </c>
      <c r="BB362" s="147" t="s">
        <v>697</v>
      </c>
      <c r="BC362" s="149"/>
      <c r="BD362" s="150" t="s">
        <v>698</v>
      </c>
      <c r="BE362" s="150"/>
      <c r="BF362" s="150"/>
      <c r="BG362" s="151" t="s">
        <v>699</v>
      </c>
      <c r="BH362" s="151" t="s">
        <v>1964</v>
      </c>
      <c r="BI362" s="151" t="s">
        <v>701</v>
      </c>
      <c r="BJ362" s="152"/>
      <c r="BK362" s="152"/>
      <c r="BL362" s="153"/>
      <c r="BM362" s="154"/>
      <c r="BN362" s="155" t="s">
        <v>3957</v>
      </c>
      <c r="BO362" s="226" t="s">
        <v>3957</v>
      </c>
      <c r="BP362" s="130"/>
      <c r="BQ362" s="116" t="s">
        <v>704</v>
      </c>
      <c r="BR362" s="116"/>
      <c r="BS362" s="132">
        <v>44980</v>
      </c>
      <c r="BT362" s="133">
        <v>100</v>
      </c>
      <c r="BU362" s="132">
        <v>44980</v>
      </c>
      <c r="BV362" s="132"/>
      <c r="BW362" s="132"/>
      <c r="BX362" s="134"/>
      <c r="BY362" s="134"/>
      <c r="BZ362" s="134"/>
      <c r="CA362" s="132"/>
      <c r="CB362" s="135"/>
      <c r="CC362" s="132"/>
      <c r="CD362" s="132"/>
      <c r="CE362" s="136"/>
      <c r="CF362" s="136"/>
      <c r="CG362" s="136"/>
      <c r="CH362" s="135"/>
      <c r="CI362" s="129" t="s">
        <v>701</v>
      </c>
      <c r="CJ362" s="117">
        <v>44997</v>
      </c>
      <c r="CK362" s="117">
        <v>44997</v>
      </c>
      <c r="CL362" s="117"/>
      <c r="CM362" s="117">
        <v>44997</v>
      </c>
      <c r="CN362" s="133">
        <v>100</v>
      </c>
      <c r="CO362" s="117">
        <v>44997</v>
      </c>
      <c r="CP362" s="117" t="s">
        <v>1448</v>
      </c>
      <c r="CQ362" s="132">
        <v>45020</v>
      </c>
      <c r="CR362" s="132">
        <v>45020</v>
      </c>
      <c r="CS362" s="117"/>
      <c r="CT362" s="132">
        <v>45020</v>
      </c>
      <c r="CU362" s="133">
        <v>100</v>
      </c>
      <c r="CV362" s="132">
        <v>45020</v>
      </c>
      <c r="CW362" s="117" t="s">
        <v>727</v>
      </c>
      <c r="CX362" s="147"/>
      <c r="CY362" s="149"/>
      <c r="CZ362" s="117">
        <v>44992</v>
      </c>
      <c r="DA362" s="117">
        <v>44997</v>
      </c>
      <c r="DB362" s="117"/>
      <c r="DC362" s="117">
        <v>44998</v>
      </c>
      <c r="DD362" s="133">
        <v>100</v>
      </c>
      <c r="DE362" s="117">
        <v>44998</v>
      </c>
      <c r="DF362" s="138"/>
      <c r="DG362" s="138">
        <v>45012</v>
      </c>
      <c r="DH362" s="139" t="s">
        <v>4383</v>
      </c>
      <c r="DI362" s="117">
        <v>45043</v>
      </c>
      <c r="DJ362" s="117">
        <v>45043</v>
      </c>
      <c r="DK362" s="117">
        <v>45043</v>
      </c>
      <c r="DL362" s="117">
        <v>45043</v>
      </c>
      <c r="DM362" s="117"/>
      <c r="DN362" s="117"/>
      <c r="DO362" s="117"/>
      <c r="DP362" s="117"/>
      <c r="DQ362" s="140"/>
      <c r="DR362" s="117"/>
      <c r="DS362" s="117"/>
      <c r="DT362" s="117">
        <v>45023</v>
      </c>
      <c r="DU362" s="117">
        <v>45023</v>
      </c>
      <c r="DV362" s="117">
        <v>45023</v>
      </c>
      <c r="DW362" s="117">
        <v>45024</v>
      </c>
      <c r="DX362" s="133">
        <v>50</v>
      </c>
      <c r="DY362" s="117"/>
      <c r="DZ362" s="117"/>
      <c r="EA362" s="117">
        <v>45024</v>
      </c>
      <c r="EB362" s="117">
        <v>45024</v>
      </c>
      <c r="EC362" s="117"/>
      <c r="ED362" s="117">
        <v>45024</v>
      </c>
      <c r="EE362" s="116">
        <v>100</v>
      </c>
      <c r="EF362" s="117">
        <v>45024</v>
      </c>
      <c r="EG362" s="117" t="s">
        <v>740</v>
      </c>
      <c r="EH362" s="117">
        <v>45024</v>
      </c>
      <c r="EI362" s="117">
        <v>45024</v>
      </c>
      <c r="EJ362" s="117"/>
      <c r="EK362" s="117">
        <v>45024</v>
      </c>
      <c r="EL362" s="116">
        <v>100</v>
      </c>
      <c r="EM362" s="117">
        <v>45024</v>
      </c>
      <c r="EN362" s="122" t="s">
        <v>740</v>
      </c>
      <c r="EO362" s="141"/>
      <c r="EP362" s="141"/>
      <c r="EQ362" s="141"/>
      <c r="ER362" s="141"/>
      <c r="ES362" s="141"/>
      <c r="ET362" s="141"/>
      <c r="EU362" s="141"/>
      <c r="EV362" s="117"/>
      <c r="EW362" s="117"/>
      <c r="EX362" s="117"/>
      <c r="EY362" s="117"/>
      <c r="EZ362" s="117"/>
      <c r="FA362" s="117"/>
      <c r="FB362" s="117"/>
      <c r="FC362" s="117">
        <v>45048</v>
      </c>
      <c r="FD362" s="117">
        <v>45048</v>
      </c>
      <c r="FE362" s="117">
        <v>45048</v>
      </c>
      <c r="FF362" s="117">
        <v>45049</v>
      </c>
      <c r="FG362" s="133">
        <v>70</v>
      </c>
      <c r="FH362" s="133"/>
      <c r="FI362" s="117"/>
      <c r="FJ362" s="142"/>
      <c r="FK362" s="142"/>
      <c r="FL362" s="143">
        <v>243347</v>
      </c>
      <c r="FM362" s="143">
        <v>243347</v>
      </c>
      <c r="FN362" s="139" t="s">
        <v>708</v>
      </c>
      <c r="FO362" s="142"/>
      <c r="FP362" s="142"/>
      <c r="FQ362" s="143">
        <v>243347</v>
      </c>
      <c r="FR362" s="143">
        <v>243347</v>
      </c>
      <c r="FS362" s="157" t="s">
        <v>729</v>
      </c>
    </row>
    <row r="363" spans="1:175" ht="20.100000000000001" customHeight="1" x14ac:dyDescent="0.5">
      <c r="A363" s="109">
        <v>362</v>
      </c>
      <c r="B363" s="109" t="s">
        <v>3361</v>
      </c>
      <c r="C363" s="109">
        <v>76</v>
      </c>
      <c r="D363" s="367" t="s">
        <v>3372</v>
      </c>
      <c r="E363" s="110" t="s">
        <v>912</v>
      </c>
      <c r="F363" s="110" t="s">
        <v>1302</v>
      </c>
      <c r="G363" s="111" t="s">
        <v>314</v>
      </c>
      <c r="H363" s="110" t="s">
        <v>2726</v>
      </c>
      <c r="I363" s="110" t="s">
        <v>2727</v>
      </c>
      <c r="J363" s="110"/>
      <c r="K363" s="111" t="s">
        <v>3962</v>
      </c>
      <c r="L363" s="111" t="s">
        <v>2697</v>
      </c>
      <c r="M363" s="111" t="s">
        <v>912</v>
      </c>
      <c r="N363" s="111" t="s">
        <v>682</v>
      </c>
      <c r="O363" s="111" t="s">
        <v>3963</v>
      </c>
      <c r="P363" s="113">
        <v>13.567534999999999</v>
      </c>
      <c r="Q363" s="113">
        <v>100.571234</v>
      </c>
      <c r="R363" s="114" t="s">
        <v>3964</v>
      </c>
      <c r="S363" s="114" t="s">
        <v>3965</v>
      </c>
      <c r="T363" s="115" t="s">
        <v>3966</v>
      </c>
      <c r="U363" s="115" t="s">
        <v>3967</v>
      </c>
      <c r="V363" s="115"/>
      <c r="W363" s="115" t="s">
        <v>3968</v>
      </c>
      <c r="X363" s="115"/>
      <c r="Y363" s="115"/>
      <c r="Z363" s="181"/>
      <c r="AA363" s="181"/>
      <c r="AB363" s="115"/>
      <c r="AC363" s="115"/>
      <c r="AD363" s="166" t="s">
        <v>762</v>
      </c>
      <c r="AE363" s="166" t="s">
        <v>763</v>
      </c>
      <c r="AF363" s="117" t="s">
        <v>690</v>
      </c>
      <c r="AG363" s="132">
        <v>44979</v>
      </c>
      <c r="AH363" s="118" t="s">
        <v>691</v>
      </c>
      <c r="AI363" s="118" t="s">
        <v>692</v>
      </c>
      <c r="AJ363" s="145">
        <v>7.7</v>
      </c>
      <c r="AK363" s="146">
        <v>8</v>
      </c>
      <c r="AL363" s="146">
        <v>3.4</v>
      </c>
      <c r="AM363" s="146">
        <v>61.6</v>
      </c>
      <c r="AN363" s="147">
        <v>1</v>
      </c>
      <c r="AO363" s="147">
        <v>3</v>
      </c>
      <c r="AP363" s="116" t="s">
        <v>3969</v>
      </c>
      <c r="AQ363" s="147" t="s">
        <v>694</v>
      </c>
      <c r="AR363" s="147">
        <v>3</v>
      </c>
      <c r="AS363" s="149"/>
      <c r="AT363" s="122">
        <v>44979</v>
      </c>
      <c r="AU363" s="142"/>
      <c r="AV363" s="149" t="s">
        <v>725</v>
      </c>
      <c r="AW363" s="150"/>
      <c r="AX363" s="149"/>
      <c r="AY363" s="149"/>
      <c r="AZ363" s="149"/>
      <c r="BA363" s="149"/>
      <c r="BB363" s="149"/>
      <c r="BC363" s="149"/>
      <c r="BD363" s="150" t="s">
        <v>698</v>
      </c>
      <c r="BE363" s="150"/>
      <c r="BF363" s="150"/>
      <c r="BG363" s="151" t="s">
        <v>699</v>
      </c>
      <c r="BH363" s="151" t="s">
        <v>1964</v>
      </c>
      <c r="BI363" s="151" t="s">
        <v>701</v>
      </c>
      <c r="BJ363" s="152"/>
      <c r="BK363" s="152"/>
      <c r="BL363" s="170" t="s">
        <v>3970</v>
      </c>
      <c r="BM363" s="154"/>
      <c r="BN363" s="155" t="s">
        <v>3963</v>
      </c>
      <c r="BO363" s="226" t="s">
        <v>3963</v>
      </c>
      <c r="BP363" s="130"/>
      <c r="BQ363" s="116" t="s">
        <v>704</v>
      </c>
      <c r="BR363" s="116"/>
      <c r="BS363" s="132">
        <v>44978</v>
      </c>
      <c r="BT363" s="133">
        <v>100</v>
      </c>
      <c r="BU363" s="132">
        <v>44979</v>
      </c>
      <c r="BV363" s="132"/>
      <c r="BW363" s="132"/>
      <c r="BX363" s="134"/>
      <c r="BY363" s="134"/>
      <c r="BZ363" s="134"/>
      <c r="CA363" s="132"/>
      <c r="CB363" s="135"/>
      <c r="CC363" s="132"/>
      <c r="CD363" s="132"/>
      <c r="CE363" s="136"/>
      <c r="CF363" s="136"/>
      <c r="CG363" s="136"/>
      <c r="CH363" s="135"/>
      <c r="CI363" s="129" t="s">
        <v>701</v>
      </c>
      <c r="CJ363" s="117">
        <v>44992</v>
      </c>
      <c r="CK363" s="117">
        <v>44992</v>
      </c>
      <c r="CL363" s="117"/>
      <c r="CM363" s="117">
        <v>44992</v>
      </c>
      <c r="CN363" s="133">
        <v>100</v>
      </c>
      <c r="CO363" s="117">
        <v>44992</v>
      </c>
      <c r="CP363" s="117"/>
      <c r="CQ363" s="137" t="s">
        <v>706</v>
      </c>
      <c r="CR363" s="132"/>
      <c r="CS363" s="117"/>
      <c r="CT363" s="132"/>
      <c r="CU363" s="133"/>
      <c r="CV363" s="137" t="s">
        <v>4382</v>
      </c>
      <c r="CW363" s="117" t="s">
        <v>868</v>
      </c>
      <c r="CX363" s="147"/>
      <c r="CY363" s="149"/>
      <c r="CZ363" s="117">
        <v>44992</v>
      </c>
      <c r="DA363" s="117">
        <v>44992</v>
      </c>
      <c r="DB363" s="117"/>
      <c r="DC363" s="117">
        <v>44992</v>
      </c>
      <c r="DD363" s="133">
        <v>100</v>
      </c>
      <c r="DE363" s="117">
        <v>44992</v>
      </c>
      <c r="DF363" s="138"/>
      <c r="DG363" s="138">
        <v>45012</v>
      </c>
      <c r="DH363" s="139" t="s">
        <v>4383</v>
      </c>
      <c r="DI363" s="117">
        <v>45039</v>
      </c>
      <c r="DJ363" s="117">
        <v>45039</v>
      </c>
      <c r="DK363" s="117">
        <v>45039</v>
      </c>
      <c r="DL363" s="117">
        <v>45039</v>
      </c>
      <c r="DM363" s="117"/>
      <c r="DN363" s="117"/>
      <c r="DO363" s="117"/>
      <c r="DP363" s="117"/>
      <c r="DQ363" s="140"/>
      <c r="DR363" s="117"/>
      <c r="DS363" s="117"/>
      <c r="DT363" s="117">
        <v>45027</v>
      </c>
      <c r="DU363" s="117">
        <v>45027</v>
      </c>
      <c r="DV363" s="117">
        <v>45027</v>
      </c>
      <c r="DW363" s="117">
        <v>45028</v>
      </c>
      <c r="DX363" s="133">
        <v>50</v>
      </c>
      <c r="DY363" s="117"/>
      <c r="DZ363" s="117"/>
      <c r="EA363" s="117">
        <v>45037</v>
      </c>
      <c r="EB363" s="117">
        <v>45037</v>
      </c>
      <c r="EC363" s="117"/>
      <c r="ED363" s="117">
        <v>45037</v>
      </c>
      <c r="EE363" s="116">
        <v>100</v>
      </c>
      <c r="EF363" s="117">
        <v>45037</v>
      </c>
      <c r="EG363" s="117" t="s">
        <v>4616</v>
      </c>
      <c r="EH363" s="117">
        <v>45051</v>
      </c>
      <c r="EI363" s="117">
        <v>45051</v>
      </c>
      <c r="EJ363" s="117"/>
      <c r="EK363" s="117">
        <v>45051</v>
      </c>
      <c r="EL363" s="133">
        <v>100</v>
      </c>
      <c r="EM363" s="117">
        <v>45051</v>
      </c>
      <c r="EN363" s="122" t="s">
        <v>4388</v>
      </c>
      <c r="EO363" s="141"/>
      <c r="EP363" s="141"/>
      <c r="EQ363" s="141"/>
      <c r="ER363" s="141"/>
      <c r="ES363" s="141"/>
      <c r="ET363" s="141"/>
      <c r="EU363" s="141"/>
      <c r="EV363" s="117"/>
      <c r="EW363" s="117"/>
      <c r="EX363" s="117"/>
      <c r="EY363" s="117"/>
      <c r="EZ363" s="117"/>
      <c r="FA363" s="117"/>
      <c r="FB363" s="117"/>
      <c r="FC363" s="117"/>
      <c r="FD363" s="117"/>
      <c r="FE363" s="117"/>
      <c r="FF363" s="117"/>
      <c r="FG363" s="133"/>
      <c r="FH363" s="133"/>
      <c r="FI363" s="117"/>
      <c r="FJ363" s="142"/>
      <c r="FK363" s="142"/>
      <c r="FL363" s="143"/>
      <c r="FM363" s="143"/>
      <c r="FN363" s="139"/>
      <c r="FO363" s="142"/>
      <c r="FP363" s="142"/>
      <c r="FQ363" s="143"/>
      <c r="FR363" s="143"/>
      <c r="FS363" s="139"/>
    </row>
    <row r="364" spans="1:175" ht="20.100000000000001" customHeight="1" x14ac:dyDescent="0.5">
      <c r="A364" s="109">
        <v>363</v>
      </c>
      <c r="B364" s="109" t="s">
        <v>3361</v>
      </c>
      <c r="C364" s="109">
        <v>77</v>
      </c>
      <c r="D364" s="367" t="s">
        <v>3372</v>
      </c>
      <c r="E364" s="110" t="s">
        <v>912</v>
      </c>
      <c r="F364" s="110" t="s">
        <v>1302</v>
      </c>
      <c r="G364" s="111" t="s">
        <v>314</v>
      </c>
      <c r="H364" s="110" t="s">
        <v>2774</v>
      </c>
      <c r="I364" s="110" t="s">
        <v>3971</v>
      </c>
      <c r="J364" s="110"/>
      <c r="K364" s="111" t="s">
        <v>3972</v>
      </c>
      <c r="L364" s="111" t="s">
        <v>2777</v>
      </c>
      <c r="M364" s="111" t="s">
        <v>912</v>
      </c>
      <c r="N364" s="111" t="s">
        <v>682</v>
      </c>
      <c r="O364" s="111" t="s">
        <v>3973</v>
      </c>
      <c r="P364" s="113">
        <v>13.682483</v>
      </c>
      <c r="Q364" s="113">
        <v>100.895523</v>
      </c>
      <c r="R364" s="114" t="s">
        <v>3974</v>
      </c>
      <c r="S364" s="114" t="s">
        <v>3975</v>
      </c>
      <c r="T364" s="115"/>
      <c r="U364" s="115"/>
      <c r="V364" s="115"/>
      <c r="W364" s="115" t="s">
        <v>3976</v>
      </c>
      <c r="X364" s="115"/>
      <c r="Y364" s="115"/>
      <c r="Z364" s="181"/>
      <c r="AA364" s="181"/>
      <c r="AB364" s="115"/>
      <c r="AC364" s="115"/>
      <c r="AD364" s="348" t="s">
        <v>1384</v>
      </c>
      <c r="AE364" s="166" t="s">
        <v>1385</v>
      </c>
      <c r="AF364" s="117">
        <v>44981</v>
      </c>
      <c r="AG364" s="132">
        <v>44985</v>
      </c>
      <c r="AH364" s="118" t="s">
        <v>691</v>
      </c>
      <c r="AI364" s="118" t="s">
        <v>692</v>
      </c>
      <c r="AJ364" s="146">
        <v>7</v>
      </c>
      <c r="AK364" s="146">
        <v>8</v>
      </c>
      <c r="AL364" s="146">
        <v>3.4</v>
      </c>
      <c r="AM364" s="146">
        <v>56</v>
      </c>
      <c r="AN364" s="147">
        <v>1</v>
      </c>
      <c r="AO364" s="147">
        <v>3</v>
      </c>
      <c r="AP364" s="116"/>
      <c r="AQ364" s="147" t="s">
        <v>848</v>
      </c>
      <c r="AR364" s="149"/>
      <c r="AS364" s="149"/>
      <c r="AT364" s="122"/>
      <c r="AU364" s="142"/>
      <c r="AV364" s="149" t="s">
        <v>696</v>
      </c>
      <c r="AW364" s="150" t="s">
        <v>2293</v>
      </c>
      <c r="AX364" s="149"/>
      <c r="AY364" s="149"/>
      <c r="AZ364" s="149"/>
      <c r="BA364" s="149"/>
      <c r="BB364" s="149"/>
      <c r="BC364" s="149"/>
      <c r="BD364" s="150" t="s">
        <v>698</v>
      </c>
      <c r="BE364" s="150"/>
      <c r="BF364" s="150"/>
      <c r="BG364" s="151" t="s">
        <v>699</v>
      </c>
      <c r="BH364" s="151" t="s">
        <v>1964</v>
      </c>
      <c r="BI364" s="151" t="s">
        <v>701</v>
      </c>
      <c r="BJ364" s="152"/>
      <c r="BK364" s="152"/>
      <c r="BL364" s="153"/>
      <c r="BM364" s="154"/>
      <c r="BN364" s="155" t="s">
        <v>3973</v>
      </c>
      <c r="BO364" s="226" t="s">
        <v>3973</v>
      </c>
      <c r="BP364" s="130"/>
      <c r="BQ364" s="116" t="s">
        <v>704</v>
      </c>
      <c r="BR364" s="116"/>
      <c r="BS364" s="132">
        <v>44985</v>
      </c>
      <c r="BT364" s="133">
        <v>100</v>
      </c>
      <c r="BU364" s="117">
        <v>44985</v>
      </c>
      <c r="BV364" s="132"/>
      <c r="BW364" s="132"/>
      <c r="BX364" s="134"/>
      <c r="BY364" s="134"/>
      <c r="BZ364" s="134"/>
      <c r="CA364" s="132"/>
      <c r="CB364" s="138"/>
      <c r="CC364" s="117"/>
      <c r="CD364" s="117"/>
      <c r="CE364" s="223"/>
      <c r="CF364" s="223"/>
      <c r="CG364" s="223"/>
      <c r="CH364" s="138"/>
      <c r="CI364" s="129" t="s">
        <v>701</v>
      </c>
      <c r="CJ364" s="132">
        <v>45005</v>
      </c>
      <c r="CK364" s="132">
        <v>45005</v>
      </c>
      <c r="CL364" s="132"/>
      <c r="CM364" s="132">
        <v>45005</v>
      </c>
      <c r="CN364" s="133">
        <v>100</v>
      </c>
      <c r="CO364" s="132">
        <v>45005</v>
      </c>
      <c r="CP364" s="117"/>
      <c r="CQ364" s="117">
        <v>45016</v>
      </c>
      <c r="CR364" s="117">
        <v>45016</v>
      </c>
      <c r="CS364" s="117"/>
      <c r="CT364" s="117">
        <v>45016</v>
      </c>
      <c r="CU364" s="133">
        <v>100</v>
      </c>
      <c r="CV364" s="117">
        <v>45016</v>
      </c>
      <c r="CW364" s="117"/>
      <c r="CX364" s="147"/>
      <c r="CY364" s="149"/>
      <c r="CZ364" s="117">
        <v>45005</v>
      </c>
      <c r="DA364" s="117">
        <v>45005</v>
      </c>
      <c r="DB364" s="117"/>
      <c r="DC364" s="117">
        <v>45006</v>
      </c>
      <c r="DD364" s="133">
        <v>100</v>
      </c>
      <c r="DE364" s="117">
        <v>45009</v>
      </c>
      <c r="DF364" s="138"/>
      <c r="DG364" s="138">
        <v>45019</v>
      </c>
      <c r="DH364" s="139" t="s">
        <v>4413</v>
      </c>
      <c r="DI364" s="117">
        <v>45041</v>
      </c>
      <c r="DJ364" s="117">
        <v>45041</v>
      </c>
      <c r="DK364" s="117">
        <v>45041</v>
      </c>
      <c r="DL364" s="117">
        <v>45041</v>
      </c>
      <c r="DM364" s="117"/>
      <c r="DN364" s="117"/>
      <c r="DO364" s="117"/>
      <c r="DP364" s="117"/>
      <c r="DQ364" s="140"/>
      <c r="DR364" s="117"/>
      <c r="DS364" s="117"/>
      <c r="DT364" s="117">
        <v>45041</v>
      </c>
      <c r="DU364" s="117">
        <v>45041</v>
      </c>
      <c r="DV364" s="117"/>
      <c r="DW364" s="117">
        <v>45041</v>
      </c>
      <c r="DX364" s="133">
        <v>100</v>
      </c>
      <c r="DY364" s="117">
        <v>45041</v>
      </c>
      <c r="DZ364" s="117"/>
      <c r="EA364" s="117">
        <v>45038</v>
      </c>
      <c r="EB364" s="117">
        <v>45038</v>
      </c>
      <c r="EC364" s="117"/>
      <c r="ED364" s="117">
        <v>45038</v>
      </c>
      <c r="EE364" s="116">
        <v>100</v>
      </c>
      <c r="EF364" s="117">
        <v>45038</v>
      </c>
      <c r="EG364" s="117" t="s">
        <v>4617</v>
      </c>
      <c r="EH364" s="117">
        <v>45038</v>
      </c>
      <c r="EI364" s="117">
        <v>45038</v>
      </c>
      <c r="EJ364" s="117">
        <v>45038</v>
      </c>
      <c r="EK364" s="117">
        <v>45039</v>
      </c>
      <c r="EL364" s="116">
        <v>60</v>
      </c>
      <c r="EM364" s="117"/>
      <c r="EN364" s="122" t="s">
        <v>4617</v>
      </c>
      <c r="EO364" s="141"/>
      <c r="EP364" s="141"/>
      <c r="EQ364" s="141"/>
      <c r="ER364" s="141"/>
      <c r="ES364" s="141"/>
      <c r="ET364" s="141"/>
      <c r="EU364" s="141"/>
      <c r="EV364" s="117"/>
      <c r="EW364" s="117"/>
      <c r="EX364" s="117"/>
      <c r="EY364" s="117"/>
      <c r="EZ364" s="117"/>
      <c r="FA364" s="117"/>
      <c r="FB364" s="117"/>
      <c r="FC364" s="117"/>
      <c r="FD364" s="117"/>
      <c r="FE364" s="117"/>
      <c r="FF364" s="117"/>
      <c r="FG364" s="133"/>
      <c r="FH364" s="133"/>
      <c r="FI364" s="117"/>
      <c r="FJ364" s="142"/>
      <c r="FK364" s="142"/>
      <c r="FL364" s="143">
        <v>243346</v>
      </c>
      <c r="FM364" s="143">
        <v>243346</v>
      </c>
      <c r="FN364" s="139" t="s">
        <v>834</v>
      </c>
      <c r="FO364" s="142"/>
      <c r="FP364" s="142"/>
      <c r="FQ364" s="143">
        <v>243346</v>
      </c>
      <c r="FR364" s="143">
        <v>243346</v>
      </c>
      <c r="FS364" s="157" t="s">
        <v>729</v>
      </c>
    </row>
    <row r="365" spans="1:175" ht="20.100000000000001" customHeight="1" x14ac:dyDescent="0.5">
      <c r="A365" s="109">
        <v>364</v>
      </c>
      <c r="B365" s="109" t="s">
        <v>3361</v>
      </c>
      <c r="C365" s="109">
        <v>78</v>
      </c>
      <c r="D365" s="367" t="s">
        <v>3372</v>
      </c>
      <c r="E365" s="110" t="s">
        <v>912</v>
      </c>
      <c r="F365" s="110" t="s">
        <v>1302</v>
      </c>
      <c r="G365" s="111" t="s">
        <v>314</v>
      </c>
      <c r="H365" s="110" t="s">
        <v>2774</v>
      </c>
      <c r="I365" s="110" t="s">
        <v>3977</v>
      </c>
      <c r="J365" s="110"/>
      <c r="K365" s="111" t="s">
        <v>4618</v>
      </c>
      <c r="L365" s="111" t="s">
        <v>2777</v>
      </c>
      <c r="M365" s="111" t="s">
        <v>912</v>
      </c>
      <c r="N365" s="111" t="s">
        <v>682</v>
      </c>
      <c r="O365" s="111" t="s">
        <v>3978</v>
      </c>
      <c r="P365" s="113">
        <v>13.533825</v>
      </c>
      <c r="Q365" s="113">
        <v>100.811347</v>
      </c>
      <c r="R365" s="114" t="s">
        <v>3979</v>
      </c>
      <c r="S365" s="114" t="s">
        <v>3980</v>
      </c>
      <c r="T365" s="115"/>
      <c r="U365" s="115"/>
      <c r="V365" s="115"/>
      <c r="W365" s="115" t="s">
        <v>3981</v>
      </c>
      <c r="X365" s="115"/>
      <c r="Y365" s="115"/>
      <c r="Z365" s="181"/>
      <c r="AA365" s="181"/>
      <c r="AB365" s="115"/>
      <c r="AC365" s="115"/>
      <c r="AD365" s="166" t="s">
        <v>762</v>
      </c>
      <c r="AE365" s="166" t="s">
        <v>763</v>
      </c>
      <c r="AF365" s="117" t="s">
        <v>690</v>
      </c>
      <c r="AG365" s="132">
        <v>44978</v>
      </c>
      <c r="AH365" s="118" t="s">
        <v>691</v>
      </c>
      <c r="AI365" s="118" t="s">
        <v>692</v>
      </c>
      <c r="AJ365" s="145">
        <v>6</v>
      </c>
      <c r="AK365" s="146">
        <v>9</v>
      </c>
      <c r="AL365" s="146">
        <v>3.2</v>
      </c>
      <c r="AM365" s="146">
        <v>54</v>
      </c>
      <c r="AN365" s="147">
        <v>1</v>
      </c>
      <c r="AO365" s="147">
        <v>2</v>
      </c>
      <c r="AP365" s="116" t="s">
        <v>3982</v>
      </c>
      <c r="AQ365" s="147" t="s">
        <v>848</v>
      </c>
      <c r="AR365" s="147">
        <v>1</v>
      </c>
      <c r="AS365" s="149"/>
      <c r="AT365" s="122">
        <v>44978</v>
      </c>
      <c r="AU365" s="142"/>
      <c r="AV365" s="149" t="s">
        <v>696</v>
      </c>
      <c r="AW365" s="150" t="s">
        <v>3983</v>
      </c>
      <c r="AX365" s="149"/>
      <c r="AY365" s="149"/>
      <c r="AZ365" s="149"/>
      <c r="BA365" s="149"/>
      <c r="BB365" s="149"/>
      <c r="BC365" s="149"/>
      <c r="BD365" s="150" t="s">
        <v>698</v>
      </c>
      <c r="BE365" s="150"/>
      <c r="BF365" s="150"/>
      <c r="BG365" s="151" t="s">
        <v>699</v>
      </c>
      <c r="BH365" s="151" t="s">
        <v>1964</v>
      </c>
      <c r="BI365" s="151" t="s">
        <v>701</v>
      </c>
      <c r="BJ365" s="152"/>
      <c r="BK365" s="152"/>
      <c r="BL365" s="170" t="s">
        <v>3984</v>
      </c>
      <c r="BM365" s="154"/>
      <c r="BN365" s="155" t="s">
        <v>3978</v>
      </c>
      <c r="BO365" s="226" t="s">
        <v>3978</v>
      </c>
      <c r="BP365" s="130"/>
      <c r="BQ365" s="116" t="s">
        <v>704</v>
      </c>
      <c r="BR365" s="116"/>
      <c r="BS365" s="132">
        <v>44977</v>
      </c>
      <c r="BT365" s="133">
        <v>100</v>
      </c>
      <c r="BU365" s="132">
        <v>44978</v>
      </c>
      <c r="BV365" s="132"/>
      <c r="BW365" s="132"/>
      <c r="BX365" s="134"/>
      <c r="BY365" s="134"/>
      <c r="BZ365" s="134"/>
      <c r="CA365" s="132"/>
      <c r="CB365" s="135"/>
      <c r="CC365" s="132"/>
      <c r="CD365" s="132"/>
      <c r="CE365" s="136"/>
      <c r="CF365" s="136"/>
      <c r="CG365" s="136"/>
      <c r="CH365" s="135"/>
      <c r="CI365" s="129" t="s">
        <v>701</v>
      </c>
      <c r="CJ365" s="117">
        <v>44999</v>
      </c>
      <c r="CK365" s="117">
        <v>44999</v>
      </c>
      <c r="CL365" s="132"/>
      <c r="CM365" s="117">
        <v>44999</v>
      </c>
      <c r="CN365" s="133">
        <v>100</v>
      </c>
      <c r="CO365" s="117">
        <v>44999</v>
      </c>
      <c r="CP365" s="117"/>
      <c r="CQ365" s="132">
        <v>45000</v>
      </c>
      <c r="CR365" s="132">
        <v>45000</v>
      </c>
      <c r="CS365" s="132"/>
      <c r="CT365" s="132">
        <v>45002</v>
      </c>
      <c r="CU365" s="133">
        <v>100</v>
      </c>
      <c r="CV365" s="117">
        <v>45019</v>
      </c>
      <c r="CW365" s="117" t="s">
        <v>868</v>
      </c>
      <c r="CX365" s="147"/>
      <c r="CY365" s="149"/>
      <c r="CZ365" s="117">
        <v>44999</v>
      </c>
      <c r="DA365" s="117">
        <v>44999</v>
      </c>
      <c r="DB365" s="117"/>
      <c r="DC365" s="117">
        <v>44999</v>
      </c>
      <c r="DD365" s="133">
        <v>100</v>
      </c>
      <c r="DE365" s="117">
        <v>45000</v>
      </c>
      <c r="DF365" s="138"/>
      <c r="DG365" s="138">
        <v>45007</v>
      </c>
      <c r="DH365" s="139" t="s">
        <v>4446</v>
      </c>
      <c r="DI365" s="222">
        <v>45050</v>
      </c>
      <c r="DJ365" s="222">
        <v>45050</v>
      </c>
      <c r="DK365" s="222">
        <v>45050</v>
      </c>
      <c r="DL365" s="222">
        <v>45050</v>
      </c>
      <c r="DM365" s="117"/>
      <c r="DN365" s="117"/>
      <c r="DO365" s="117"/>
      <c r="DP365" s="117"/>
      <c r="DQ365" s="140"/>
      <c r="DR365" s="117"/>
      <c r="DS365" s="117"/>
      <c r="DT365" s="117">
        <v>45020</v>
      </c>
      <c r="DU365" s="117">
        <v>45020</v>
      </c>
      <c r="DV365" s="117">
        <v>45020</v>
      </c>
      <c r="DW365" s="117">
        <v>45021</v>
      </c>
      <c r="DX365" s="133">
        <v>100</v>
      </c>
      <c r="DY365" s="117">
        <v>45042</v>
      </c>
      <c r="DZ365" s="117"/>
      <c r="EA365" s="117">
        <v>45024</v>
      </c>
      <c r="EB365" s="117">
        <v>45024</v>
      </c>
      <c r="EC365" s="117"/>
      <c r="ED365" s="117">
        <v>45024</v>
      </c>
      <c r="EE365" s="116">
        <v>100</v>
      </c>
      <c r="EF365" s="117">
        <v>45024</v>
      </c>
      <c r="EG365" s="117" t="s">
        <v>4424</v>
      </c>
      <c r="EH365" s="117">
        <v>45050</v>
      </c>
      <c r="EI365" s="117">
        <v>45050</v>
      </c>
      <c r="EJ365" s="117"/>
      <c r="EK365" s="117">
        <v>45050</v>
      </c>
      <c r="EL365" s="204">
        <v>100</v>
      </c>
      <c r="EM365" s="117">
        <v>45050</v>
      </c>
      <c r="EN365" s="122" t="s">
        <v>4573</v>
      </c>
      <c r="EO365" s="141"/>
      <c r="EP365" s="141"/>
      <c r="EQ365" s="141"/>
      <c r="ER365" s="141"/>
      <c r="ES365" s="141"/>
      <c r="ET365" s="141"/>
      <c r="EU365" s="141"/>
      <c r="EV365" s="117"/>
      <c r="EW365" s="117"/>
      <c r="EX365" s="117"/>
      <c r="EY365" s="117"/>
      <c r="EZ365" s="117"/>
      <c r="FA365" s="117"/>
      <c r="FB365" s="117"/>
      <c r="FC365" s="117"/>
      <c r="FD365" s="117"/>
      <c r="FE365" s="117"/>
      <c r="FF365" s="117"/>
      <c r="FG365" s="133"/>
      <c r="FH365" s="133"/>
      <c r="FI365" s="117"/>
      <c r="FJ365" s="142"/>
      <c r="FK365" s="142"/>
      <c r="FL365" s="143">
        <v>243347</v>
      </c>
      <c r="FM365" s="143">
        <v>243347</v>
      </c>
      <c r="FN365" s="139" t="s">
        <v>834</v>
      </c>
      <c r="FO365" s="142"/>
      <c r="FP365" s="142"/>
      <c r="FQ365" s="143">
        <v>243347</v>
      </c>
      <c r="FR365" s="143">
        <v>243347</v>
      </c>
      <c r="FS365" s="157" t="s">
        <v>729</v>
      </c>
    </row>
    <row r="366" spans="1:175" ht="20.100000000000001" customHeight="1" x14ac:dyDescent="0.5">
      <c r="A366" s="109">
        <v>365</v>
      </c>
      <c r="B366" s="109" t="s">
        <v>3361</v>
      </c>
      <c r="C366" s="109">
        <v>79</v>
      </c>
      <c r="D366" s="367" t="s">
        <v>3362</v>
      </c>
      <c r="E366" s="110" t="s">
        <v>912</v>
      </c>
      <c r="F366" s="110" t="s">
        <v>1302</v>
      </c>
      <c r="G366" s="111" t="s">
        <v>314</v>
      </c>
      <c r="H366" s="110" t="s">
        <v>2796</v>
      </c>
      <c r="I366" s="110" t="s">
        <v>1204</v>
      </c>
      <c r="J366" s="110"/>
      <c r="K366" s="111" t="s">
        <v>3985</v>
      </c>
      <c r="L366" s="144" t="s">
        <v>3986</v>
      </c>
      <c r="M366" s="111" t="s">
        <v>912</v>
      </c>
      <c r="N366" s="111" t="s">
        <v>682</v>
      </c>
      <c r="O366" s="111" t="s">
        <v>3987</v>
      </c>
      <c r="P366" s="113">
        <v>13.657114999999999</v>
      </c>
      <c r="Q366" s="113">
        <v>100.533582</v>
      </c>
      <c r="R366" s="114" t="s">
        <v>3988</v>
      </c>
      <c r="S366" s="114" t="s">
        <v>3989</v>
      </c>
      <c r="T366" s="115"/>
      <c r="U366" s="115"/>
      <c r="V366" s="115"/>
      <c r="W366" s="115" t="s">
        <v>3990</v>
      </c>
      <c r="X366" s="115"/>
      <c r="Y366" s="115"/>
      <c r="Z366" s="181"/>
      <c r="AA366" s="181"/>
      <c r="AB366" s="115"/>
      <c r="AC366" s="115"/>
      <c r="AD366" s="166" t="s">
        <v>762</v>
      </c>
      <c r="AE366" s="166" t="s">
        <v>763</v>
      </c>
      <c r="AF366" s="117">
        <v>44980</v>
      </c>
      <c r="AG366" s="132">
        <v>44981</v>
      </c>
      <c r="AH366" s="168" t="s">
        <v>764</v>
      </c>
      <c r="AI366" s="168" t="s">
        <v>764</v>
      </c>
      <c r="AJ366" s="145">
        <v>8</v>
      </c>
      <c r="AK366" s="146">
        <v>8</v>
      </c>
      <c r="AL366" s="146">
        <v>3.6</v>
      </c>
      <c r="AM366" s="146">
        <v>64</v>
      </c>
      <c r="AN366" s="147">
        <v>1</v>
      </c>
      <c r="AO366" s="147">
        <v>2</v>
      </c>
      <c r="AP366" s="116" t="s">
        <v>3991</v>
      </c>
      <c r="AQ366" s="147"/>
      <c r="AR366" s="147">
        <v>3</v>
      </c>
      <c r="AS366" s="149"/>
      <c r="AT366" s="122"/>
      <c r="AU366" s="148" t="s">
        <v>2756</v>
      </c>
      <c r="AV366" s="149" t="s">
        <v>696</v>
      </c>
      <c r="AW366" s="150"/>
      <c r="AX366" s="149"/>
      <c r="AY366" s="149"/>
      <c r="AZ366" s="149"/>
      <c r="BA366" s="147" t="s">
        <v>697</v>
      </c>
      <c r="BB366" s="149"/>
      <c r="BC366" s="149"/>
      <c r="BD366" s="150" t="s">
        <v>698</v>
      </c>
      <c r="BE366" s="150"/>
      <c r="BF366" s="150"/>
      <c r="BG366" s="151" t="s">
        <v>699</v>
      </c>
      <c r="BH366" s="151" t="s">
        <v>1964</v>
      </c>
      <c r="BI366" s="215" t="s">
        <v>701</v>
      </c>
      <c r="BJ366" s="152"/>
      <c r="BK366" s="152"/>
      <c r="BL366" s="153"/>
      <c r="BM366" s="154"/>
      <c r="BN366" s="155" t="s">
        <v>3987</v>
      </c>
      <c r="BO366" s="226" t="s">
        <v>3987</v>
      </c>
      <c r="BP366" s="130"/>
      <c r="BQ366" s="116" t="s">
        <v>704</v>
      </c>
      <c r="BR366" s="116"/>
      <c r="BS366" s="132">
        <v>44981</v>
      </c>
      <c r="BT366" s="133">
        <v>100</v>
      </c>
      <c r="BU366" s="132">
        <v>44981</v>
      </c>
      <c r="BV366" s="132"/>
      <c r="BW366" s="132"/>
      <c r="BX366" s="134"/>
      <c r="BY366" s="134"/>
      <c r="BZ366" s="134"/>
      <c r="CA366" s="132"/>
      <c r="CB366" s="135"/>
      <c r="CC366" s="132"/>
      <c r="CD366" s="132"/>
      <c r="CE366" s="136"/>
      <c r="CF366" s="136"/>
      <c r="CG366" s="136"/>
      <c r="CH366" s="135"/>
      <c r="CI366" s="129" t="s">
        <v>764</v>
      </c>
      <c r="CJ366" s="132">
        <v>45000</v>
      </c>
      <c r="CK366" s="132">
        <v>45000</v>
      </c>
      <c r="CL366" s="132"/>
      <c r="CM366" s="132">
        <v>45000</v>
      </c>
      <c r="CN366" s="133">
        <v>100</v>
      </c>
      <c r="CO366" s="132">
        <v>45000</v>
      </c>
      <c r="CP366" s="117"/>
      <c r="CQ366" s="132">
        <v>45023</v>
      </c>
      <c r="CR366" s="132">
        <v>45023</v>
      </c>
      <c r="CS366" s="117"/>
      <c r="CT366" s="132">
        <v>45023</v>
      </c>
      <c r="CU366" s="133">
        <v>100</v>
      </c>
      <c r="CV366" s="132">
        <v>45023</v>
      </c>
      <c r="CW366" s="117" t="s">
        <v>727</v>
      </c>
      <c r="CX366" s="147"/>
      <c r="CY366" s="149"/>
      <c r="CZ366" s="117">
        <v>45000</v>
      </c>
      <c r="DA366" s="117">
        <v>45000</v>
      </c>
      <c r="DB366" s="117"/>
      <c r="DC366" s="117">
        <v>45001</v>
      </c>
      <c r="DD366" s="133">
        <v>100</v>
      </c>
      <c r="DE366" s="117">
        <v>45001</v>
      </c>
      <c r="DF366" s="138" t="s">
        <v>3992</v>
      </c>
      <c r="DG366" s="138">
        <v>45012</v>
      </c>
      <c r="DH366" s="139" t="s">
        <v>4383</v>
      </c>
      <c r="DI366" s="117">
        <v>45028</v>
      </c>
      <c r="DJ366" s="117">
        <v>45028</v>
      </c>
      <c r="DK366" s="117">
        <v>45028</v>
      </c>
      <c r="DL366" s="117">
        <v>45028</v>
      </c>
      <c r="DM366" s="117"/>
      <c r="DN366" s="117"/>
      <c r="DO366" s="117"/>
      <c r="DP366" s="117"/>
      <c r="DQ366" s="140"/>
      <c r="DR366" s="117"/>
      <c r="DS366" s="117"/>
      <c r="DT366" s="117"/>
      <c r="DU366" s="117"/>
      <c r="DV366" s="117"/>
      <c r="DW366" s="117"/>
      <c r="DX366" s="133"/>
      <c r="DY366" s="117"/>
      <c r="DZ366" s="117"/>
      <c r="EA366" s="117">
        <v>45038</v>
      </c>
      <c r="EB366" s="117">
        <v>45038</v>
      </c>
      <c r="EC366" s="117"/>
      <c r="ED366" s="117">
        <v>45038</v>
      </c>
      <c r="EE366" s="116">
        <v>100</v>
      </c>
      <c r="EF366" s="117">
        <v>45038</v>
      </c>
      <c r="EG366" s="117" t="s">
        <v>4619</v>
      </c>
      <c r="EH366" s="117">
        <v>45038</v>
      </c>
      <c r="EI366" s="117">
        <v>45038</v>
      </c>
      <c r="EJ366" s="117">
        <v>45038</v>
      </c>
      <c r="EK366" s="117">
        <v>45039</v>
      </c>
      <c r="EL366" s="116">
        <v>60</v>
      </c>
      <c r="EM366" s="117"/>
      <c r="EN366" s="122" t="s">
        <v>4619</v>
      </c>
      <c r="EO366" s="141"/>
      <c r="EP366" s="141"/>
      <c r="EQ366" s="141"/>
      <c r="ER366" s="141"/>
      <c r="ES366" s="141"/>
      <c r="ET366" s="141"/>
      <c r="EU366" s="141"/>
      <c r="EV366" s="117"/>
      <c r="EW366" s="117"/>
      <c r="EX366" s="117"/>
      <c r="EY366" s="117"/>
      <c r="EZ366" s="117"/>
      <c r="FA366" s="117"/>
      <c r="FB366" s="117"/>
      <c r="FC366" s="117"/>
      <c r="FD366" s="117"/>
      <c r="FE366" s="117"/>
      <c r="FF366" s="117"/>
      <c r="FG366" s="133"/>
      <c r="FH366" s="133"/>
      <c r="FI366" s="117"/>
      <c r="FJ366" s="142"/>
      <c r="FK366" s="142"/>
      <c r="FL366" s="143"/>
      <c r="FM366" s="143"/>
      <c r="FN366" s="139"/>
      <c r="FO366" s="142"/>
      <c r="FP366" s="142"/>
      <c r="FQ366" s="143"/>
      <c r="FR366" s="143"/>
      <c r="FS366" s="139"/>
    </row>
    <row r="367" spans="1:175" ht="20.100000000000001" customHeight="1" x14ac:dyDescent="0.5">
      <c r="A367" s="109">
        <v>366</v>
      </c>
      <c r="B367" s="109" t="s">
        <v>3361</v>
      </c>
      <c r="C367" s="109">
        <v>80</v>
      </c>
      <c r="D367" s="367" t="s">
        <v>3372</v>
      </c>
      <c r="E367" s="110" t="s">
        <v>912</v>
      </c>
      <c r="F367" s="110" t="s">
        <v>1302</v>
      </c>
      <c r="G367" s="111" t="s">
        <v>304</v>
      </c>
      <c r="H367" s="110" t="s">
        <v>1203</v>
      </c>
      <c r="I367" s="110" t="s">
        <v>2915</v>
      </c>
      <c r="J367" s="110"/>
      <c r="K367" s="111" t="s">
        <v>3993</v>
      </c>
      <c r="L367" s="111" t="s">
        <v>2828</v>
      </c>
      <c r="M367" s="111" t="s">
        <v>912</v>
      </c>
      <c r="N367" s="111" t="s">
        <v>1306</v>
      </c>
      <c r="O367" s="111" t="s">
        <v>3994</v>
      </c>
      <c r="P367" s="113">
        <v>13.834630000000001</v>
      </c>
      <c r="Q367" s="113">
        <v>101.950205</v>
      </c>
      <c r="R367" s="114" t="s">
        <v>3995</v>
      </c>
      <c r="S367" s="114" t="s">
        <v>3996</v>
      </c>
      <c r="T367" s="115" t="s">
        <v>3997</v>
      </c>
      <c r="U367" s="115" t="s">
        <v>3998</v>
      </c>
      <c r="V367" s="115"/>
      <c r="W367" s="115" t="s">
        <v>3999</v>
      </c>
      <c r="X367" s="115"/>
      <c r="Y367" s="115"/>
      <c r="Z367" s="181"/>
      <c r="AA367" s="181"/>
      <c r="AB367" s="115"/>
      <c r="AC367" s="115"/>
      <c r="AD367" s="312" t="s">
        <v>1775</v>
      </c>
      <c r="AE367" s="166" t="s">
        <v>1776</v>
      </c>
      <c r="AF367" s="117">
        <v>44980</v>
      </c>
      <c r="AG367" s="132">
        <v>44980</v>
      </c>
      <c r="AH367" s="118" t="s">
        <v>691</v>
      </c>
      <c r="AI367" s="118" t="s">
        <v>692</v>
      </c>
      <c r="AJ367" s="145">
        <v>6</v>
      </c>
      <c r="AK367" s="146">
        <v>9</v>
      </c>
      <c r="AL367" s="146">
        <v>4.5</v>
      </c>
      <c r="AM367" s="146">
        <v>54</v>
      </c>
      <c r="AN367" s="147">
        <v>1</v>
      </c>
      <c r="AO367" s="147">
        <v>1</v>
      </c>
      <c r="AP367" s="116" t="s">
        <v>4000</v>
      </c>
      <c r="AQ367" s="147" t="s">
        <v>752</v>
      </c>
      <c r="AR367" s="147">
        <v>1</v>
      </c>
      <c r="AS367" s="149"/>
      <c r="AT367" s="122">
        <v>44981</v>
      </c>
      <c r="AU367" s="142"/>
      <c r="AV367" s="149" t="s">
        <v>725</v>
      </c>
      <c r="AW367" s="150" t="s">
        <v>1325</v>
      </c>
      <c r="AX367" s="147" t="s">
        <v>1057</v>
      </c>
      <c r="AY367" s="147" t="s">
        <v>2887</v>
      </c>
      <c r="AZ367" s="149"/>
      <c r="BA367" s="149"/>
      <c r="BB367" s="149"/>
      <c r="BC367" s="149"/>
      <c r="BD367" s="150" t="s">
        <v>698</v>
      </c>
      <c r="BE367" s="150"/>
      <c r="BF367" s="150"/>
      <c r="BG367" s="151" t="s">
        <v>699</v>
      </c>
      <c r="BH367" s="163" t="s">
        <v>1964</v>
      </c>
      <c r="BI367" s="151" t="s">
        <v>701</v>
      </c>
      <c r="BJ367" s="152"/>
      <c r="BK367" s="152"/>
      <c r="BL367" s="153"/>
      <c r="BM367" s="154"/>
      <c r="BN367" s="155" t="s">
        <v>3994</v>
      </c>
      <c r="BO367" s="226" t="s">
        <v>3994</v>
      </c>
      <c r="BP367" s="130"/>
      <c r="BQ367" s="116" t="s">
        <v>704</v>
      </c>
      <c r="BR367" s="116"/>
      <c r="BS367" s="132">
        <v>44980</v>
      </c>
      <c r="BT367" s="133">
        <v>100</v>
      </c>
      <c r="BU367" s="132">
        <v>44980</v>
      </c>
      <c r="BV367" s="132"/>
      <c r="BW367" s="132"/>
      <c r="BX367" s="134"/>
      <c r="BY367" s="134"/>
      <c r="BZ367" s="134"/>
      <c r="CA367" s="132"/>
      <c r="CB367" s="135"/>
      <c r="CC367" s="132"/>
      <c r="CD367" s="132"/>
      <c r="CE367" s="136"/>
      <c r="CF367" s="136"/>
      <c r="CG367" s="136"/>
      <c r="CH367" s="135"/>
      <c r="CI367" s="129" t="s">
        <v>701</v>
      </c>
      <c r="CJ367" s="132">
        <v>45001</v>
      </c>
      <c r="CK367" s="132">
        <v>45001</v>
      </c>
      <c r="CL367" s="132"/>
      <c r="CM367" s="132">
        <v>45001</v>
      </c>
      <c r="CN367" s="133">
        <v>100</v>
      </c>
      <c r="CO367" s="132">
        <v>45001</v>
      </c>
      <c r="CP367" s="132"/>
      <c r="CQ367" s="117">
        <v>45013</v>
      </c>
      <c r="CR367" s="117">
        <v>45013</v>
      </c>
      <c r="CS367" s="117"/>
      <c r="CT367" s="117">
        <v>45013</v>
      </c>
      <c r="CU367" s="133">
        <v>100</v>
      </c>
      <c r="CV367" s="117">
        <v>45013</v>
      </c>
      <c r="CW367" s="117"/>
      <c r="CX367" s="147" t="s">
        <v>1057</v>
      </c>
      <c r="CY367" s="149" t="s">
        <v>2887</v>
      </c>
      <c r="CZ367" s="117">
        <v>45001</v>
      </c>
      <c r="DA367" s="117">
        <v>45001</v>
      </c>
      <c r="DB367" s="117"/>
      <c r="DC367" s="117">
        <v>45001</v>
      </c>
      <c r="DD367" s="133">
        <v>100</v>
      </c>
      <c r="DE367" s="117">
        <v>45001</v>
      </c>
      <c r="DF367" s="138"/>
      <c r="DG367" s="138">
        <v>45007</v>
      </c>
      <c r="DH367" s="139" t="s">
        <v>4446</v>
      </c>
      <c r="DI367" s="117">
        <v>45022</v>
      </c>
      <c r="DJ367" s="117">
        <v>45022</v>
      </c>
      <c r="DK367" s="117">
        <v>45022</v>
      </c>
      <c r="DL367" s="117">
        <v>45022</v>
      </c>
      <c r="DM367" s="117"/>
      <c r="DN367" s="117"/>
      <c r="DO367" s="117"/>
      <c r="DP367" s="117"/>
      <c r="DQ367" s="140"/>
      <c r="DR367" s="117"/>
      <c r="DS367" s="117"/>
      <c r="DT367" s="117"/>
      <c r="DU367" s="117"/>
      <c r="DV367" s="117"/>
      <c r="DW367" s="117"/>
      <c r="DX367" s="133"/>
      <c r="DY367" s="117">
        <v>45046</v>
      </c>
      <c r="DZ367" s="117"/>
      <c r="EA367" s="117">
        <v>45042</v>
      </c>
      <c r="EB367" s="117">
        <v>45042</v>
      </c>
      <c r="EC367" s="117"/>
      <c r="ED367" s="117">
        <v>45042</v>
      </c>
      <c r="EE367" s="116">
        <v>100</v>
      </c>
      <c r="EF367" s="117">
        <v>45042</v>
      </c>
      <c r="EG367" s="117" t="s">
        <v>4548</v>
      </c>
      <c r="EH367" s="117">
        <v>45049</v>
      </c>
      <c r="EI367" s="117">
        <v>45049</v>
      </c>
      <c r="EJ367" s="117">
        <v>45049</v>
      </c>
      <c r="EK367" s="117">
        <v>45050</v>
      </c>
      <c r="EL367" s="116">
        <v>60</v>
      </c>
      <c r="EM367" s="117"/>
      <c r="EN367" s="122" t="s">
        <v>4620</v>
      </c>
      <c r="EO367" s="141"/>
      <c r="EP367" s="141"/>
      <c r="EQ367" s="141"/>
      <c r="ER367" s="141"/>
      <c r="ES367" s="141"/>
      <c r="ET367" s="141"/>
      <c r="EU367" s="141"/>
      <c r="EV367" s="117"/>
      <c r="EW367" s="117"/>
      <c r="EX367" s="117"/>
      <c r="EY367" s="117"/>
      <c r="EZ367" s="117"/>
      <c r="FA367" s="117"/>
      <c r="FB367" s="117"/>
      <c r="FC367" s="117"/>
      <c r="FD367" s="117"/>
      <c r="FE367" s="117"/>
      <c r="FF367" s="117"/>
      <c r="FG367" s="133"/>
      <c r="FH367" s="133"/>
      <c r="FI367" s="117"/>
      <c r="FJ367" s="142"/>
      <c r="FK367" s="142"/>
      <c r="FL367" s="143"/>
      <c r="FM367" s="143"/>
      <c r="FN367" s="139"/>
      <c r="FO367" s="142"/>
      <c r="FP367" s="142"/>
      <c r="FQ367" s="143"/>
      <c r="FR367" s="143"/>
      <c r="FS367" s="139"/>
    </row>
    <row r="368" spans="1:175" ht="20.100000000000001" customHeight="1" x14ac:dyDescent="0.5">
      <c r="A368" s="109">
        <v>367</v>
      </c>
      <c r="B368" s="109" t="s">
        <v>3361</v>
      </c>
      <c r="C368" s="109">
        <v>81</v>
      </c>
      <c r="D368" s="367" t="s">
        <v>3372</v>
      </c>
      <c r="E368" s="110" t="s">
        <v>912</v>
      </c>
      <c r="F368" s="110" t="s">
        <v>1302</v>
      </c>
      <c r="G368" s="111" t="s">
        <v>304</v>
      </c>
      <c r="H368" s="110" t="s">
        <v>2888</v>
      </c>
      <c r="I368" s="110" t="s">
        <v>4001</v>
      </c>
      <c r="J368" s="110"/>
      <c r="K368" s="144" t="s">
        <v>4002</v>
      </c>
      <c r="L368" s="111" t="s">
        <v>2828</v>
      </c>
      <c r="M368" s="111" t="s">
        <v>912</v>
      </c>
      <c r="N368" s="111" t="s">
        <v>1306</v>
      </c>
      <c r="O368" s="111" t="s">
        <v>4003</v>
      </c>
      <c r="P368" s="176">
        <v>13.620229</v>
      </c>
      <c r="Q368" s="176">
        <v>102.11498</v>
      </c>
      <c r="R368" s="114" t="s">
        <v>4004</v>
      </c>
      <c r="S368" s="114" t="s">
        <v>4005</v>
      </c>
      <c r="T368" s="265" t="s">
        <v>4006</v>
      </c>
      <c r="U368" s="265" t="s">
        <v>4007</v>
      </c>
      <c r="V368" s="265"/>
      <c r="W368" s="265" t="s">
        <v>4008</v>
      </c>
      <c r="X368" s="265"/>
      <c r="Y368" s="115"/>
      <c r="Z368" s="181"/>
      <c r="AA368" s="181"/>
      <c r="AB368" s="265"/>
      <c r="AC368" s="265"/>
      <c r="AD368" s="312" t="s">
        <v>1775</v>
      </c>
      <c r="AE368" s="166" t="s">
        <v>1776</v>
      </c>
      <c r="AF368" s="117" t="s">
        <v>690</v>
      </c>
      <c r="AG368" s="132">
        <v>44979</v>
      </c>
      <c r="AH368" s="118" t="s">
        <v>691</v>
      </c>
      <c r="AI368" s="118" t="s">
        <v>692</v>
      </c>
      <c r="AJ368" s="145">
        <v>6</v>
      </c>
      <c r="AK368" s="146">
        <v>9</v>
      </c>
      <c r="AL368" s="146">
        <v>3.35</v>
      </c>
      <c r="AM368" s="146">
        <v>54</v>
      </c>
      <c r="AN368" s="147">
        <v>1</v>
      </c>
      <c r="AO368" s="147">
        <v>1</v>
      </c>
      <c r="AP368" s="116" t="s">
        <v>777</v>
      </c>
      <c r="AQ368" s="147" t="s">
        <v>2886</v>
      </c>
      <c r="AR368" s="147">
        <v>1</v>
      </c>
      <c r="AS368" s="149"/>
      <c r="AT368" s="122">
        <v>44980</v>
      </c>
      <c r="AU368" s="148" t="s">
        <v>4009</v>
      </c>
      <c r="AV368" s="149" t="s">
        <v>696</v>
      </c>
      <c r="AW368" s="150" t="s">
        <v>753</v>
      </c>
      <c r="AX368" s="149"/>
      <c r="AY368" s="149"/>
      <c r="AZ368" s="149"/>
      <c r="BA368" s="147" t="s">
        <v>697</v>
      </c>
      <c r="BB368" s="149"/>
      <c r="BC368" s="149"/>
      <c r="BD368" s="150"/>
      <c r="BE368" s="150"/>
      <c r="BF368" s="150"/>
      <c r="BG368" s="151" t="s">
        <v>699</v>
      </c>
      <c r="BH368" s="163" t="s">
        <v>1964</v>
      </c>
      <c r="BI368" s="151" t="s">
        <v>701</v>
      </c>
      <c r="BJ368" s="152"/>
      <c r="BK368" s="152"/>
      <c r="BL368" s="153"/>
      <c r="BM368" s="154"/>
      <c r="BN368" s="155" t="s">
        <v>4003</v>
      </c>
      <c r="BO368" s="226" t="s">
        <v>4003</v>
      </c>
      <c r="BP368" s="130"/>
      <c r="BQ368" s="116" t="s">
        <v>704</v>
      </c>
      <c r="BR368" s="116"/>
      <c r="BS368" s="132">
        <v>44979</v>
      </c>
      <c r="BT368" s="133">
        <v>100</v>
      </c>
      <c r="BU368" s="132">
        <v>44979</v>
      </c>
      <c r="BV368" s="132"/>
      <c r="BW368" s="132"/>
      <c r="BX368" s="134"/>
      <c r="BY368" s="134"/>
      <c r="BZ368" s="134"/>
      <c r="CA368" s="132"/>
      <c r="CB368" s="135"/>
      <c r="CC368" s="132"/>
      <c r="CD368" s="132"/>
      <c r="CE368" s="136"/>
      <c r="CF368" s="136"/>
      <c r="CG368" s="136"/>
      <c r="CH368" s="135"/>
      <c r="CI368" s="129" t="s">
        <v>701</v>
      </c>
      <c r="CJ368" s="117">
        <v>44999</v>
      </c>
      <c r="CK368" s="117">
        <v>44999</v>
      </c>
      <c r="CL368" s="132"/>
      <c r="CM368" s="117">
        <v>44999</v>
      </c>
      <c r="CN368" s="133">
        <v>100</v>
      </c>
      <c r="CO368" s="117">
        <v>44999</v>
      </c>
      <c r="CP368" s="117"/>
      <c r="CQ368" s="132">
        <v>45019</v>
      </c>
      <c r="CR368" s="132">
        <v>45019</v>
      </c>
      <c r="CS368" s="117"/>
      <c r="CT368" s="132">
        <v>45019</v>
      </c>
      <c r="CU368" s="133">
        <v>100</v>
      </c>
      <c r="CV368" s="132">
        <v>45019</v>
      </c>
      <c r="CW368" s="117" t="s">
        <v>727</v>
      </c>
      <c r="CX368" s="147"/>
      <c r="CY368" s="149"/>
      <c r="CZ368" s="117">
        <v>45002</v>
      </c>
      <c r="DA368" s="117">
        <v>45002</v>
      </c>
      <c r="DB368" s="117"/>
      <c r="DC368" s="117">
        <v>45002</v>
      </c>
      <c r="DD368" s="133">
        <v>100</v>
      </c>
      <c r="DE368" s="117">
        <v>45002</v>
      </c>
      <c r="DF368" s="138"/>
      <c r="DG368" s="138">
        <v>45007</v>
      </c>
      <c r="DH368" s="139" t="s">
        <v>4446</v>
      </c>
      <c r="DI368" s="117">
        <v>45019</v>
      </c>
      <c r="DJ368" s="117">
        <v>45019</v>
      </c>
      <c r="DK368" s="117">
        <v>45019</v>
      </c>
      <c r="DL368" s="117">
        <v>45019</v>
      </c>
      <c r="DM368" s="117"/>
      <c r="DN368" s="117"/>
      <c r="DO368" s="117"/>
      <c r="DP368" s="117"/>
      <c r="DQ368" s="140"/>
      <c r="DR368" s="117"/>
      <c r="DS368" s="117"/>
      <c r="DT368" s="117"/>
      <c r="DU368" s="117"/>
      <c r="DV368" s="117"/>
      <c r="DW368" s="117"/>
      <c r="DX368" s="133"/>
      <c r="DY368" s="117"/>
      <c r="DZ368" s="117"/>
      <c r="EA368" s="117">
        <v>45043</v>
      </c>
      <c r="EB368" s="117">
        <v>45043</v>
      </c>
      <c r="EC368" s="117"/>
      <c r="ED368" s="117">
        <v>45043</v>
      </c>
      <c r="EE368" s="116">
        <v>100</v>
      </c>
      <c r="EF368" s="117">
        <v>45043</v>
      </c>
      <c r="EG368" s="117" t="s">
        <v>4548</v>
      </c>
      <c r="EH368" s="222">
        <v>45052</v>
      </c>
      <c r="EI368" s="222">
        <v>45052</v>
      </c>
      <c r="EJ368" s="222">
        <v>45052</v>
      </c>
      <c r="EK368" s="222">
        <v>45053</v>
      </c>
      <c r="EL368" s="116">
        <v>60</v>
      </c>
      <c r="EM368" s="117"/>
      <c r="EN368" s="122" t="s">
        <v>4551</v>
      </c>
      <c r="EO368" s="141"/>
      <c r="EP368" s="141"/>
      <c r="EQ368" s="141"/>
      <c r="ER368" s="141"/>
      <c r="ES368" s="141"/>
      <c r="ET368" s="141"/>
      <c r="EU368" s="141"/>
      <c r="EV368" s="117"/>
      <c r="EW368" s="117"/>
      <c r="EX368" s="117"/>
      <c r="EY368" s="117"/>
      <c r="EZ368" s="117"/>
      <c r="FA368" s="117"/>
      <c r="FB368" s="117"/>
      <c r="FC368" s="117"/>
      <c r="FD368" s="117"/>
      <c r="FE368" s="117"/>
      <c r="FF368" s="117"/>
      <c r="FG368" s="133"/>
      <c r="FH368" s="133"/>
      <c r="FI368" s="117"/>
      <c r="FJ368" s="142"/>
      <c r="FK368" s="142"/>
      <c r="FL368" s="143"/>
      <c r="FM368" s="143"/>
      <c r="FN368" s="139"/>
      <c r="FO368" s="142"/>
      <c r="FP368" s="142"/>
      <c r="FQ368" s="143"/>
      <c r="FR368" s="143"/>
      <c r="FS368" s="139"/>
    </row>
    <row r="369" spans="1:175" ht="20.100000000000001" customHeight="1" x14ac:dyDescent="0.5">
      <c r="A369" s="109">
        <v>368</v>
      </c>
      <c r="B369" s="109" t="s">
        <v>3361</v>
      </c>
      <c r="C369" s="109">
        <v>82</v>
      </c>
      <c r="D369" s="367" t="s">
        <v>3372</v>
      </c>
      <c r="E369" s="110" t="s">
        <v>912</v>
      </c>
      <c r="F369" s="110" t="s">
        <v>1302</v>
      </c>
      <c r="G369" s="111" t="s">
        <v>304</v>
      </c>
      <c r="H369" s="110" t="s">
        <v>1203</v>
      </c>
      <c r="I369" s="110" t="s">
        <v>2915</v>
      </c>
      <c r="J369" s="110"/>
      <c r="K369" s="111" t="s">
        <v>4010</v>
      </c>
      <c r="L369" s="111" t="s">
        <v>1517</v>
      </c>
      <c r="M369" s="111" t="s">
        <v>912</v>
      </c>
      <c r="N369" s="111" t="s">
        <v>1306</v>
      </c>
      <c r="O369" s="111" t="s">
        <v>4011</v>
      </c>
      <c r="P369" s="113">
        <v>13.854056999999999</v>
      </c>
      <c r="Q369" s="113">
        <v>101.991598</v>
      </c>
      <c r="R369" s="114" t="s">
        <v>4012</v>
      </c>
      <c r="S369" s="114" t="s">
        <v>4013</v>
      </c>
      <c r="T369" s="115" t="s">
        <v>4014</v>
      </c>
      <c r="U369" s="115" t="s">
        <v>4015</v>
      </c>
      <c r="V369" s="115"/>
      <c r="W369" s="115" t="s">
        <v>4016</v>
      </c>
      <c r="X369" s="115"/>
      <c r="Y369" s="115"/>
      <c r="Z369" s="181"/>
      <c r="AA369" s="181"/>
      <c r="AB369" s="115"/>
      <c r="AC369" s="115"/>
      <c r="AD369" s="312" t="s">
        <v>1775</v>
      </c>
      <c r="AE369" s="166" t="s">
        <v>1776</v>
      </c>
      <c r="AF369" s="117">
        <v>44980</v>
      </c>
      <c r="AG369" s="132">
        <v>44980</v>
      </c>
      <c r="AH369" s="118" t="s">
        <v>691</v>
      </c>
      <c r="AI369" s="118" t="s">
        <v>692</v>
      </c>
      <c r="AJ369" s="145">
        <v>6</v>
      </c>
      <c r="AK369" s="146">
        <v>9</v>
      </c>
      <c r="AL369" s="146">
        <v>3.9</v>
      </c>
      <c r="AM369" s="146">
        <v>54</v>
      </c>
      <c r="AN369" s="147">
        <v>1</v>
      </c>
      <c r="AO369" s="147">
        <v>1</v>
      </c>
      <c r="AP369" s="116" t="s">
        <v>4017</v>
      </c>
      <c r="AQ369" s="147" t="s">
        <v>2886</v>
      </c>
      <c r="AR369" s="147">
        <v>1</v>
      </c>
      <c r="AS369" s="149"/>
      <c r="AT369" s="122">
        <v>44981</v>
      </c>
      <c r="AU369" s="142"/>
      <c r="AV369" s="149" t="s">
        <v>696</v>
      </c>
      <c r="AW369" s="150"/>
      <c r="AX369" s="149"/>
      <c r="AY369" s="149"/>
      <c r="AZ369" s="149"/>
      <c r="BA369" s="147" t="s">
        <v>697</v>
      </c>
      <c r="BB369" s="149"/>
      <c r="BC369" s="149"/>
      <c r="BD369" s="150"/>
      <c r="BE369" s="150"/>
      <c r="BF369" s="150"/>
      <c r="BG369" s="151" t="s">
        <v>699</v>
      </c>
      <c r="BH369" s="163" t="s">
        <v>1964</v>
      </c>
      <c r="BI369" s="151" t="s">
        <v>701</v>
      </c>
      <c r="BJ369" s="152"/>
      <c r="BK369" s="152"/>
      <c r="BL369" s="153"/>
      <c r="BM369" s="154"/>
      <c r="BN369" s="155" t="s">
        <v>4011</v>
      </c>
      <c r="BO369" s="226" t="s">
        <v>4011</v>
      </c>
      <c r="BP369" s="130"/>
      <c r="BQ369" s="116" t="s">
        <v>704</v>
      </c>
      <c r="BR369" s="116"/>
      <c r="BS369" s="132">
        <v>44980</v>
      </c>
      <c r="BT369" s="133">
        <v>100</v>
      </c>
      <c r="BU369" s="132">
        <v>44980</v>
      </c>
      <c r="BV369" s="132"/>
      <c r="BW369" s="132"/>
      <c r="BX369" s="134"/>
      <c r="BY369" s="134"/>
      <c r="BZ369" s="134"/>
      <c r="CA369" s="132"/>
      <c r="CB369" s="135"/>
      <c r="CC369" s="132"/>
      <c r="CD369" s="132"/>
      <c r="CE369" s="136"/>
      <c r="CF369" s="136"/>
      <c r="CG369" s="136"/>
      <c r="CH369" s="135"/>
      <c r="CI369" s="129" t="s">
        <v>701</v>
      </c>
      <c r="CJ369" s="132">
        <v>45001</v>
      </c>
      <c r="CK369" s="132">
        <v>45001</v>
      </c>
      <c r="CL369" s="132"/>
      <c r="CM369" s="132">
        <v>45001</v>
      </c>
      <c r="CN369" s="133">
        <v>100</v>
      </c>
      <c r="CO369" s="132">
        <v>45001</v>
      </c>
      <c r="CP369" s="117"/>
      <c r="CQ369" s="117">
        <v>45014</v>
      </c>
      <c r="CR369" s="117">
        <v>45014</v>
      </c>
      <c r="CS369" s="117"/>
      <c r="CT369" s="117">
        <v>45014</v>
      </c>
      <c r="CU369" s="133">
        <v>100</v>
      </c>
      <c r="CV369" s="117">
        <v>45014</v>
      </c>
      <c r="CW369" s="117" t="s">
        <v>727</v>
      </c>
      <c r="CX369" s="147"/>
      <c r="CY369" s="149"/>
      <c r="CZ369" s="117">
        <v>45001</v>
      </c>
      <c r="DA369" s="117">
        <v>45001</v>
      </c>
      <c r="DB369" s="117"/>
      <c r="DC369" s="117">
        <v>45001</v>
      </c>
      <c r="DD369" s="133">
        <v>100</v>
      </c>
      <c r="DE369" s="117">
        <v>45001</v>
      </c>
      <c r="DF369" s="138"/>
      <c r="DG369" s="138">
        <v>45007</v>
      </c>
      <c r="DH369" s="139" t="s">
        <v>4446</v>
      </c>
      <c r="DI369" s="117">
        <v>45020</v>
      </c>
      <c r="DJ369" s="117">
        <v>45020</v>
      </c>
      <c r="DK369" s="117">
        <v>45020</v>
      </c>
      <c r="DL369" s="117">
        <v>45020</v>
      </c>
      <c r="DM369" s="117"/>
      <c r="DN369" s="117"/>
      <c r="DO369" s="117"/>
      <c r="DP369" s="117"/>
      <c r="DQ369" s="140"/>
      <c r="DR369" s="117"/>
      <c r="DS369" s="117"/>
      <c r="DT369" s="117"/>
      <c r="DU369" s="117"/>
      <c r="DV369" s="117"/>
      <c r="DW369" s="117"/>
      <c r="DX369" s="133"/>
      <c r="DY369" s="117">
        <v>45044</v>
      </c>
      <c r="DZ369" s="117"/>
      <c r="EA369" s="117">
        <v>45043</v>
      </c>
      <c r="EB369" s="117">
        <v>45043</v>
      </c>
      <c r="EC369" s="117"/>
      <c r="ED369" s="117">
        <v>45043</v>
      </c>
      <c r="EE369" s="116">
        <v>100</v>
      </c>
      <c r="EF369" s="117">
        <v>45043</v>
      </c>
      <c r="EG369" s="117" t="s">
        <v>4552</v>
      </c>
      <c r="EH369" s="117">
        <v>45050</v>
      </c>
      <c r="EI369" s="117">
        <v>45050</v>
      </c>
      <c r="EJ369" s="117"/>
      <c r="EK369" s="117">
        <v>45050</v>
      </c>
      <c r="EL369" s="204">
        <v>100</v>
      </c>
      <c r="EM369" s="117">
        <v>45050</v>
      </c>
      <c r="EN369" s="122" t="s">
        <v>4621</v>
      </c>
      <c r="EO369" s="141"/>
      <c r="EP369" s="141"/>
      <c r="EQ369" s="141"/>
      <c r="ER369" s="141"/>
      <c r="ES369" s="141"/>
      <c r="ET369" s="141"/>
      <c r="EU369" s="141"/>
      <c r="EV369" s="117"/>
      <c r="EW369" s="117"/>
      <c r="EX369" s="117"/>
      <c r="EY369" s="117"/>
      <c r="EZ369" s="117"/>
      <c r="FA369" s="117"/>
      <c r="FB369" s="117"/>
      <c r="FC369" s="117"/>
      <c r="FD369" s="117"/>
      <c r="FE369" s="117"/>
      <c r="FF369" s="117"/>
      <c r="FG369" s="133"/>
      <c r="FH369" s="133"/>
      <c r="FI369" s="117"/>
      <c r="FJ369" s="142"/>
      <c r="FK369" s="142"/>
      <c r="FL369" s="143"/>
      <c r="FM369" s="143"/>
      <c r="FN369" s="139"/>
      <c r="FO369" s="142"/>
      <c r="FP369" s="142"/>
      <c r="FQ369" s="143"/>
      <c r="FR369" s="143"/>
      <c r="FS369" s="139"/>
    </row>
    <row r="370" spans="1:175" ht="20.100000000000001" customHeight="1" x14ac:dyDescent="0.5">
      <c r="A370" s="109">
        <v>369</v>
      </c>
      <c r="B370" s="109" t="s">
        <v>3361</v>
      </c>
      <c r="C370" s="109">
        <v>83</v>
      </c>
      <c r="D370" s="367" t="s">
        <v>3372</v>
      </c>
      <c r="E370" s="110" t="s">
        <v>912</v>
      </c>
      <c r="F370" s="110" t="s">
        <v>1302</v>
      </c>
      <c r="G370" s="111" t="s">
        <v>304</v>
      </c>
      <c r="H370" s="110" t="s">
        <v>2906</v>
      </c>
      <c r="I370" s="110" t="s">
        <v>4018</v>
      </c>
      <c r="J370" s="110"/>
      <c r="K370" s="111" t="s">
        <v>4019</v>
      </c>
      <c r="L370" s="111" t="s">
        <v>2837</v>
      </c>
      <c r="M370" s="111" t="s">
        <v>912</v>
      </c>
      <c r="N370" s="111" t="s">
        <v>1306</v>
      </c>
      <c r="O370" s="111" t="s">
        <v>4021</v>
      </c>
      <c r="P370" s="113">
        <v>13.866204</v>
      </c>
      <c r="Q370" s="113">
        <v>102.426391</v>
      </c>
      <c r="R370" s="114" t="s">
        <v>4022</v>
      </c>
      <c r="S370" s="114" t="s">
        <v>4023</v>
      </c>
      <c r="T370" s="115" t="s">
        <v>4024</v>
      </c>
      <c r="U370" s="115" t="s">
        <v>4025</v>
      </c>
      <c r="V370" s="115"/>
      <c r="W370" s="115" t="s">
        <v>4026</v>
      </c>
      <c r="X370" s="115"/>
      <c r="Y370" s="115"/>
      <c r="Z370" s="181"/>
      <c r="AA370" s="181"/>
      <c r="AB370" s="115"/>
      <c r="AC370" s="115"/>
      <c r="AD370" s="312" t="s">
        <v>1775</v>
      </c>
      <c r="AE370" s="166" t="s">
        <v>1776</v>
      </c>
      <c r="AF370" s="117">
        <v>44980</v>
      </c>
      <c r="AG370" s="132">
        <v>44980</v>
      </c>
      <c r="AH370" s="118" t="s">
        <v>691</v>
      </c>
      <c r="AI370" s="118" t="s">
        <v>692</v>
      </c>
      <c r="AJ370" s="145">
        <v>9</v>
      </c>
      <c r="AK370" s="146">
        <v>9</v>
      </c>
      <c r="AL370" s="146">
        <v>2.6</v>
      </c>
      <c r="AM370" s="146">
        <v>81</v>
      </c>
      <c r="AN370" s="147">
        <v>2</v>
      </c>
      <c r="AO370" s="147">
        <v>4</v>
      </c>
      <c r="AP370" s="116" t="s">
        <v>777</v>
      </c>
      <c r="AQ370" s="147"/>
      <c r="AR370" s="147">
        <v>3</v>
      </c>
      <c r="AS370" s="149"/>
      <c r="AT370" s="122">
        <v>44981</v>
      </c>
      <c r="AU370" s="148" t="s">
        <v>1316</v>
      </c>
      <c r="AV370" s="149" t="s">
        <v>696</v>
      </c>
      <c r="AW370" s="150"/>
      <c r="AX370" s="149"/>
      <c r="AY370" s="149"/>
      <c r="AZ370" s="149"/>
      <c r="BA370" s="147" t="s">
        <v>697</v>
      </c>
      <c r="BB370" s="149"/>
      <c r="BC370" s="149"/>
      <c r="BD370" s="150" t="s">
        <v>698</v>
      </c>
      <c r="BE370" s="150"/>
      <c r="BF370" s="150"/>
      <c r="BG370" s="151" t="s">
        <v>699</v>
      </c>
      <c r="BH370" s="151" t="s">
        <v>1964</v>
      </c>
      <c r="BI370" s="151" t="s">
        <v>701</v>
      </c>
      <c r="BJ370" s="152"/>
      <c r="BK370" s="152"/>
      <c r="BL370" s="153"/>
      <c r="BM370" s="154"/>
      <c r="BN370" s="155" t="s">
        <v>4020</v>
      </c>
      <c r="BO370" s="226" t="s">
        <v>4020</v>
      </c>
      <c r="BP370" s="130"/>
      <c r="BQ370" s="116" t="s">
        <v>704</v>
      </c>
      <c r="BR370" s="116"/>
      <c r="BS370" s="132">
        <v>44980</v>
      </c>
      <c r="BT370" s="133">
        <v>100</v>
      </c>
      <c r="BU370" s="132">
        <v>44980</v>
      </c>
      <c r="BV370" s="132"/>
      <c r="BW370" s="132"/>
      <c r="BX370" s="134"/>
      <c r="BY370" s="134"/>
      <c r="BZ370" s="134"/>
      <c r="CA370" s="132"/>
      <c r="CB370" s="135"/>
      <c r="CC370" s="132"/>
      <c r="CD370" s="132"/>
      <c r="CE370" s="136"/>
      <c r="CF370" s="136"/>
      <c r="CG370" s="136"/>
      <c r="CH370" s="135"/>
      <c r="CI370" s="129" t="s">
        <v>701</v>
      </c>
      <c r="CJ370" s="117">
        <v>45008</v>
      </c>
      <c r="CK370" s="117">
        <v>45008</v>
      </c>
      <c r="CL370" s="117"/>
      <c r="CM370" s="117">
        <v>45008</v>
      </c>
      <c r="CN370" s="133">
        <v>100</v>
      </c>
      <c r="CO370" s="117">
        <v>45008</v>
      </c>
      <c r="CP370" s="117"/>
      <c r="CQ370" s="117">
        <v>45038</v>
      </c>
      <c r="CR370" s="117">
        <v>45038</v>
      </c>
      <c r="CS370" s="117"/>
      <c r="CT370" s="117">
        <v>45038</v>
      </c>
      <c r="CU370" s="133">
        <v>100</v>
      </c>
      <c r="CV370" s="117">
        <v>45038</v>
      </c>
      <c r="CW370" s="117"/>
      <c r="CX370" s="147"/>
      <c r="CY370" s="149"/>
      <c r="CZ370" s="117">
        <v>45008</v>
      </c>
      <c r="DA370" s="117">
        <v>45008</v>
      </c>
      <c r="DB370" s="117"/>
      <c r="DC370" s="117">
        <v>45008</v>
      </c>
      <c r="DD370" s="133">
        <v>100</v>
      </c>
      <c r="DE370" s="117">
        <v>45008</v>
      </c>
      <c r="DF370" s="138"/>
      <c r="DG370" s="138">
        <v>45019</v>
      </c>
      <c r="DH370" s="139" t="s">
        <v>4413</v>
      </c>
      <c r="DI370" s="117">
        <v>45041</v>
      </c>
      <c r="DJ370" s="117">
        <v>45041</v>
      </c>
      <c r="DK370" s="117">
        <v>45041</v>
      </c>
      <c r="DL370" s="117">
        <v>45041</v>
      </c>
      <c r="DM370" s="117"/>
      <c r="DN370" s="117"/>
      <c r="DO370" s="117"/>
      <c r="DP370" s="117"/>
      <c r="DQ370" s="140"/>
      <c r="DR370" s="117"/>
      <c r="DS370" s="117"/>
      <c r="DT370" s="117"/>
      <c r="DU370" s="117"/>
      <c r="DV370" s="117"/>
      <c r="DW370" s="117"/>
      <c r="DX370" s="133"/>
      <c r="DY370" s="117"/>
      <c r="DZ370" s="117"/>
      <c r="EA370" s="117">
        <v>45043</v>
      </c>
      <c r="EB370" s="117">
        <v>45043</v>
      </c>
      <c r="EC370" s="117"/>
      <c r="ED370" s="117">
        <v>45043</v>
      </c>
      <c r="EE370" s="116">
        <v>100</v>
      </c>
      <c r="EF370" s="117">
        <v>45043</v>
      </c>
      <c r="EG370" s="117" t="s">
        <v>4622</v>
      </c>
      <c r="EH370" s="117">
        <v>45043</v>
      </c>
      <c r="EI370" s="117">
        <v>45043</v>
      </c>
      <c r="EJ370" s="117">
        <v>45043</v>
      </c>
      <c r="EK370" s="117">
        <v>45044</v>
      </c>
      <c r="EL370" s="116">
        <v>60</v>
      </c>
      <c r="EM370" s="117"/>
      <c r="EN370" s="122" t="s">
        <v>4622</v>
      </c>
      <c r="EO370" s="141"/>
      <c r="EP370" s="141"/>
      <c r="EQ370" s="141"/>
      <c r="ER370" s="141"/>
      <c r="ES370" s="141"/>
      <c r="ET370" s="141"/>
      <c r="EU370" s="141"/>
      <c r="EV370" s="117"/>
      <c r="EW370" s="117"/>
      <c r="EX370" s="117"/>
      <c r="EY370" s="117"/>
      <c r="EZ370" s="117"/>
      <c r="FA370" s="117"/>
      <c r="FB370" s="117"/>
      <c r="FC370" s="117"/>
      <c r="FD370" s="117"/>
      <c r="FE370" s="117"/>
      <c r="FF370" s="117"/>
      <c r="FG370" s="133"/>
      <c r="FH370" s="133"/>
      <c r="FI370" s="117"/>
      <c r="FJ370" s="142"/>
      <c r="FK370" s="142"/>
      <c r="FL370" s="143"/>
      <c r="FM370" s="143"/>
      <c r="FN370" s="139"/>
      <c r="FO370" s="142"/>
      <c r="FP370" s="142"/>
      <c r="FQ370" s="143"/>
      <c r="FR370" s="143"/>
      <c r="FS370" s="139"/>
    </row>
    <row r="371" spans="1:175" ht="20.100000000000001" customHeight="1" x14ac:dyDescent="0.5">
      <c r="A371" s="109">
        <v>370</v>
      </c>
      <c r="B371" s="109" t="s">
        <v>3361</v>
      </c>
      <c r="C371" s="109">
        <v>84</v>
      </c>
      <c r="D371" s="367" t="s">
        <v>3362</v>
      </c>
      <c r="E371" s="110" t="s">
        <v>912</v>
      </c>
      <c r="F371" s="110" t="s">
        <v>1302</v>
      </c>
      <c r="G371" s="111" t="s">
        <v>304</v>
      </c>
      <c r="H371" s="110" t="s">
        <v>1203</v>
      </c>
      <c r="I371" s="110" t="s">
        <v>4027</v>
      </c>
      <c r="J371" s="110"/>
      <c r="K371" s="111" t="s">
        <v>4028</v>
      </c>
      <c r="L371" s="111" t="s">
        <v>2848</v>
      </c>
      <c r="M371" s="111" t="s">
        <v>912</v>
      </c>
      <c r="N371" s="111" t="s">
        <v>1306</v>
      </c>
      <c r="O371" s="111" t="s">
        <v>4029</v>
      </c>
      <c r="P371" s="113">
        <v>13.780725</v>
      </c>
      <c r="Q371" s="113">
        <v>102.17175400000001</v>
      </c>
      <c r="R371" s="114" t="s">
        <v>4030</v>
      </c>
      <c r="S371" s="114" t="s">
        <v>4031</v>
      </c>
      <c r="T371" s="115"/>
      <c r="U371" s="115"/>
      <c r="V371" s="115"/>
      <c r="W371" s="239" t="s">
        <v>4032</v>
      </c>
      <c r="X371" s="239"/>
      <c r="Y371" s="115"/>
      <c r="Z371" s="181"/>
      <c r="AA371" s="181"/>
      <c r="AB371" s="239"/>
      <c r="AC371" s="239"/>
      <c r="AD371" s="166"/>
      <c r="AE371" s="166"/>
      <c r="AF371" s="117" t="s">
        <v>2334</v>
      </c>
      <c r="AG371" s="132"/>
      <c r="AH371" s="116"/>
      <c r="AI371" s="116"/>
      <c r="AJ371" s="145"/>
      <c r="AK371" s="146"/>
      <c r="AL371" s="212"/>
      <c r="AM371" s="146"/>
      <c r="AN371" s="147"/>
      <c r="AO371" s="147"/>
      <c r="AP371" s="116"/>
      <c r="AQ371" s="147"/>
      <c r="AR371" s="147"/>
      <c r="AS371" s="149"/>
      <c r="AT371" s="122"/>
      <c r="AU371" s="294" t="s">
        <v>4033</v>
      </c>
      <c r="AV371" s="149"/>
      <c r="AW371" s="150"/>
      <c r="AX371" s="149"/>
      <c r="AY371" s="149"/>
      <c r="AZ371" s="149"/>
      <c r="BA371" s="149"/>
      <c r="BB371" s="149"/>
      <c r="BC371" s="149"/>
      <c r="BD371" s="150"/>
      <c r="BE371" s="150"/>
      <c r="BF371" s="150"/>
      <c r="BG371" s="151"/>
      <c r="BH371" s="151" t="s">
        <v>1964</v>
      </c>
      <c r="BI371" s="151"/>
      <c r="BJ371" s="152"/>
      <c r="BK371" s="152" t="s">
        <v>2336</v>
      </c>
      <c r="BL371" s="153"/>
      <c r="BM371" s="154"/>
      <c r="BN371" s="155" t="s">
        <v>4029</v>
      </c>
      <c r="BO371" s="226" t="s">
        <v>4029</v>
      </c>
      <c r="BP371" s="130"/>
      <c r="BQ371" s="116" t="s">
        <v>704</v>
      </c>
      <c r="BR371" s="116"/>
      <c r="BS371" s="241">
        <v>44992</v>
      </c>
      <c r="BT371" s="242">
        <v>100</v>
      </c>
      <c r="BU371" s="241">
        <v>44992</v>
      </c>
      <c r="BV371" s="132"/>
      <c r="BW371" s="132"/>
      <c r="BX371" s="134"/>
      <c r="BY371" s="134"/>
      <c r="BZ371" s="134"/>
      <c r="CA371" s="132"/>
      <c r="CB371" s="135"/>
      <c r="CC371" s="132"/>
      <c r="CD371" s="132"/>
      <c r="CE371" s="136"/>
      <c r="CF371" s="136"/>
      <c r="CG371" s="136"/>
      <c r="CH371" s="135"/>
      <c r="CI371" s="129" t="s">
        <v>701</v>
      </c>
      <c r="CJ371" s="117">
        <v>45007</v>
      </c>
      <c r="CK371" s="117">
        <v>45007</v>
      </c>
      <c r="CL371" s="132"/>
      <c r="CM371" s="117">
        <v>45007</v>
      </c>
      <c r="CN371" s="133">
        <v>100</v>
      </c>
      <c r="CO371" s="117">
        <v>45007</v>
      </c>
      <c r="CP371" s="117"/>
      <c r="CQ371" s="137" t="s">
        <v>706</v>
      </c>
      <c r="CR371" s="132"/>
      <c r="CS371" s="117"/>
      <c r="CT371" s="132"/>
      <c r="CU371" s="133"/>
      <c r="CV371" s="137" t="s">
        <v>4382</v>
      </c>
      <c r="CW371" s="117"/>
      <c r="CX371" s="147"/>
      <c r="CY371" s="149"/>
      <c r="CZ371" s="117">
        <v>45007</v>
      </c>
      <c r="DA371" s="117">
        <v>45007</v>
      </c>
      <c r="DB371" s="117"/>
      <c r="DC371" s="117">
        <v>45007</v>
      </c>
      <c r="DD371" s="133">
        <v>100</v>
      </c>
      <c r="DE371" s="117">
        <v>45007</v>
      </c>
      <c r="DF371" s="138"/>
      <c r="DG371" s="138">
        <v>45012</v>
      </c>
      <c r="DH371" s="139" t="s">
        <v>4383</v>
      </c>
      <c r="DI371" s="117">
        <v>45037</v>
      </c>
      <c r="DJ371" s="117">
        <v>45037</v>
      </c>
      <c r="DK371" s="117">
        <v>45037</v>
      </c>
      <c r="DL371" s="117">
        <v>45037</v>
      </c>
      <c r="DM371" s="117"/>
      <c r="DN371" s="117"/>
      <c r="DO371" s="117"/>
      <c r="DP371" s="117"/>
      <c r="DQ371" s="140"/>
      <c r="DR371" s="117"/>
      <c r="DS371" s="117"/>
      <c r="DT371" s="117"/>
      <c r="DU371" s="117"/>
      <c r="DV371" s="117"/>
      <c r="DW371" s="117"/>
      <c r="DX371" s="133"/>
      <c r="DY371" s="117"/>
      <c r="DZ371" s="117"/>
      <c r="EA371" s="117">
        <v>45043</v>
      </c>
      <c r="EB371" s="117">
        <v>45043</v>
      </c>
      <c r="EC371" s="117"/>
      <c r="ED371" s="117">
        <v>45043</v>
      </c>
      <c r="EE371" s="116">
        <v>100</v>
      </c>
      <c r="EF371" s="117">
        <v>45043</v>
      </c>
      <c r="EG371" s="117" t="s">
        <v>4548</v>
      </c>
      <c r="EH371" s="117"/>
      <c r="EI371" s="117"/>
      <c r="EJ371" s="117"/>
      <c r="EK371" s="117"/>
      <c r="EL371" s="116"/>
      <c r="EM371" s="117"/>
      <c r="EN371" s="122"/>
      <c r="EO371" s="141"/>
      <c r="EP371" s="141"/>
      <c r="EQ371" s="141"/>
      <c r="ER371" s="141"/>
      <c r="ES371" s="141"/>
      <c r="ET371" s="141"/>
      <c r="EU371" s="141"/>
      <c r="EV371" s="117"/>
      <c r="EW371" s="117"/>
      <c r="EX371" s="117"/>
      <c r="EY371" s="117"/>
      <c r="EZ371" s="117"/>
      <c r="FA371" s="117"/>
      <c r="FB371" s="117"/>
      <c r="FC371" s="117"/>
      <c r="FD371" s="117"/>
      <c r="FE371" s="117"/>
      <c r="FF371" s="117"/>
      <c r="FG371" s="133"/>
      <c r="FH371" s="133"/>
      <c r="FI371" s="117"/>
      <c r="FJ371" s="142"/>
      <c r="FK371" s="142"/>
      <c r="FL371" s="143"/>
      <c r="FM371" s="143"/>
      <c r="FN371" s="139"/>
      <c r="FO371" s="142"/>
      <c r="FP371" s="142"/>
      <c r="FQ371" s="143"/>
      <c r="FR371" s="143"/>
      <c r="FS371" s="139"/>
    </row>
    <row r="372" spans="1:175" ht="20.100000000000001" customHeight="1" x14ac:dyDescent="0.5">
      <c r="A372" s="109">
        <v>371</v>
      </c>
      <c r="B372" s="109" t="s">
        <v>3361</v>
      </c>
      <c r="C372" s="109">
        <v>85</v>
      </c>
      <c r="D372" s="367" t="s">
        <v>3372</v>
      </c>
      <c r="E372" s="110" t="s">
        <v>912</v>
      </c>
      <c r="F372" s="110" t="s">
        <v>1751</v>
      </c>
      <c r="G372" s="111" t="s">
        <v>329</v>
      </c>
      <c r="H372" s="110" t="s">
        <v>3014</v>
      </c>
      <c r="I372" s="110" t="s">
        <v>4034</v>
      </c>
      <c r="J372" s="110" t="s">
        <v>4623</v>
      </c>
      <c r="K372" s="111" t="s">
        <v>4035</v>
      </c>
      <c r="L372" s="111" t="s">
        <v>2947</v>
      </c>
      <c r="M372" s="111" t="s">
        <v>912</v>
      </c>
      <c r="N372" s="111" t="s">
        <v>682</v>
      </c>
      <c r="O372" s="111" t="s">
        <v>4036</v>
      </c>
      <c r="P372" s="113">
        <v>14.754419</v>
      </c>
      <c r="Q372" s="113">
        <v>100.807917</v>
      </c>
      <c r="R372" s="114" t="s">
        <v>4037</v>
      </c>
      <c r="S372" s="114" t="s">
        <v>4038</v>
      </c>
      <c r="T372" s="115" t="s">
        <v>4039</v>
      </c>
      <c r="U372" s="115" t="s">
        <v>4040</v>
      </c>
      <c r="V372" s="115"/>
      <c r="W372" s="115" t="s">
        <v>4041</v>
      </c>
      <c r="X372" s="115"/>
      <c r="Y372" s="115"/>
      <c r="Z372" s="181"/>
      <c r="AA372" s="181"/>
      <c r="AB372" s="115"/>
      <c r="AC372" s="115"/>
      <c r="AD372" s="166" t="s">
        <v>1775</v>
      </c>
      <c r="AE372" s="166" t="s">
        <v>1776</v>
      </c>
      <c r="AF372" s="117" t="s">
        <v>690</v>
      </c>
      <c r="AG372" s="132">
        <v>44965</v>
      </c>
      <c r="AH372" s="118" t="s">
        <v>691</v>
      </c>
      <c r="AI372" s="118" t="s">
        <v>692</v>
      </c>
      <c r="AJ372" s="145">
        <v>6</v>
      </c>
      <c r="AK372" s="146">
        <v>9</v>
      </c>
      <c r="AL372" s="146">
        <v>3.5</v>
      </c>
      <c r="AM372" s="146">
        <f t="shared" ref="AM372:AM382" si="9">AJ372*AK372</f>
        <v>54</v>
      </c>
      <c r="AN372" s="147">
        <v>2</v>
      </c>
      <c r="AO372" s="147">
        <v>2</v>
      </c>
      <c r="AP372" s="240" t="s">
        <v>3917</v>
      </c>
      <c r="AQ372" s="147" t="s">
        <v>752</v>
      </c>
      <c r="AR372" s="147">
        <v>1</v>
      </c>
      <c r="AS372" s="149"/>
      <c r="AT372" s="138">
        <v>44967</v>
      </c>
      <c r="AU372" s="294" t="s">
        <v>4042</v>
      </c>
      <c r="AV372" s="234" t="s">
        <v>696</v>
      </c>
      <c r="AW372" s="150"/>
      <c r="AX372" s="147"/>
      <c r="AY372" s="147"/>
      <c r="AZ372" s="147"/>
      <c r="BA372" s="236"/>
      <c r="BB372" s="236" t="s">
        <v>697</v>
      </c>
      <c r="BC372" s="147"/>
      <c r="BD372" s="150" t="s">
        <v>698</v>
      </c>
      <c r="BE372" s="150"/>
      <c r="BF372" s="150"/>
      <c r="BG372" s="237" t="s">
        <v>699</v>
      </c>
      <c r="BH372" s="262" t="s">
        <v>1964</v>
      </c>
      <c r="BI372" s="237" t="s">
        <v>701</v>
      </c>
      <c r="BJ372" s="152"/>
      <c r="BK372" s="152"/>
      <c r="BL372" s="153"/>
      <c r="BM372" s="154"/>
      <c r="BN372" s="111" t="s">
        <v>4036</v>
      </c>
      <c r="BO372" s="319" t="s">
        <v>4036</v>
      </c>
      <c r="BP372" s="317"/>
      <c r="BQ372" s="116" t="s">
        <v>704</v>
      </c>
      <c r="BR372" s="116"/>
      <c r="BS372" s="132">
        <v>44965</v>
      </c>
      <c r="BT372" s="133">
        <v>100</v>
      </c>
      <c r="BU372" s="132">
        <v>44965</v>
      </c>
      <c r="BV372" s="132"/>
      <c r="BW372" s="132"/>
      <c r="BX372" s="134"/>
      <c r="BY372" s="134"/>
      <c r="BZ372" s="134"/>
      <c r="CA372" s="132"/>
      <c r="CB372" s="135"/>
      <c r="CC372" s="132"/>
      <c r="CD372" s="132"/>
      <c r="CE372" s="136"/>
      <c r="CF372" s="136"/>
      <c r="CG372" s="136"/>
      <c r="CH372" s="135"/>
      <c r="CI372" s="129" t="s">
        <v>701</v>
      </c>
      <c r="CJ372" s="132">
        <v>44999</v>
      </c>
      <c r="CK372" s="132">
        <v>44999</v>
      </c>
      <c r="CL372" s="132"/>
      <c r="CM372" s="132">
        <v>44999</v>
      </c>
      <c r="CN372" s="133">
        <v>100</v>
      </c>
      <c r="CO372" s="132">
        <v>44999</v>
      </c>
      <c r="CP372" s="117"/>
      <c r="CQ372" s="132">
        <v>45011</v>
      </c>
      <c r="CR372" s="132">
        <v>45011</v>
      </c>
      <c r="CS372" s="132"/>
      <c r="CT372" s="132">
        <v>45012</v>
      </c>
      <c r="CU372" s="133">
        <v>100</v>
      </c>
      <c r="CV372" s="132">
        <v>45012</v>
      </c>
      <c r="CW372" s="117" t="s">
        <v>727</v>
      </c>
      <c r="CX372" s="147"/>
      <c r="CY372" s="147"/>
      <c r="CZ372" s="117">
        <v>45011</v>
      </c>
      <c r="DA372" s="117">
        <v>45011</v>
      </c>
      <c r="DB372" s="117"/>
      <c r="DC372" s="117">
        <v>45011</v>
      </c>
      <c r="DD372" s="133">
        <v>100</v>
      </c>
      <c r="DE372" s="117">
        <v>45011</v>
      </c>
      <c r="DF372" s="138"/>
      <c r="DG372" s="138">
        <v>45007</v>
      </c>
      <c r="DH372" s="139" t="s">
        <v>4446</v>
      </c>
      <c r="DI372" s="117">
        <v>45016</v>
      </c>
      <c r="DJ372" s="117">
        <v>45016</v>
      </c>
      <c r="DK372" s="117">
        <v>45016</v>
      </c>
      <c r="DL372" s="117">
        <v>45016</v>
      </c>
      <c r="DM372" s="117"/>
      <c r="DN372" s="117"/>
      <c r="DO372" s="117"/>
      <c r="DP372" s="117"/>
      <c r="DQ372" s="140"/>
      <c r="DR372" s="117"/>
      <c r="DS372" s="117"/>
      <c r="DT372" s="117"/>
      <c r="DU372" s="117"/>
      <c r="DV372" s="117"/>
      <c r="DW372" s="117"/>
      <c r="DX372" s="133"/>
      <c r="DY372" s="117"/>
      <c r="DZ372" s="117"/>
      <c r="EA372" s="117">
        <v>45038</v>
      </c>
      <c r="EB372" s="117">
        <v>45038</v>
      </c>
      <c r="EC372" s="117"/>
      <c r="ED372" s="117">
        <v>45038</v>
      </c>
      <c r="EE372" s="116">
        <v>100</v>
      </c>
      <c r="EF372" s="117">
        <v>45038</v>
      </c>
      <c r="EG372" s="117" t="s">
        <v>4465</v>
      </c>
      <c r="EH372" s="222">
        <v>45052</v>
      </c>
      <c r="EI372" s="222">
        <v>45052</v>
      </c>
      <c r="EJ372" s="222">
        <v>45052</v>
      </c>
      <c r="EK372" s="222">
        <v>45053</v>
      </c>
      <c r="EL372" s="116">
        <v>60</v>
      </c>
      <c r="EM372" s="117"/>
      <c r="EN372" s="122" t="s">
        <v>4551</v>
      </c>
      <c r="EO372" s="141"/>
      <c r="EP372" s="141"/>
      <c r="EQ372" s="141"/>
      <c r="ER372" s="141"/>
      <c r="ES372" s="141"/>
      <c r="ET372" s="141"/>
      <c r="EU372" s="141"/>
      <c r="EV372" s="117"/>
      <c r="EW372" s="117"/>
      <c r="EX372" s="117"/>
      <c r="EY372" s="117"/>
      <c r="EZ372" s="117"/>
      <c r="FA372" s="117"/>
      <c r="FB372" s="117"/>
      <c r="FC372" s="117">
        <v>45052</v>
      </c>
      <c r="FD372" s="117">
        <v>45052</v>
      </c>
      <c r="FE372" s="117">
        <v>45052</v>
      </c>
      <c r="FF372" s="117">
        <v>45053</v>
      </c>
      <c r="FG372" s="133">
        <v>20</v>
      </c>
      <c r="FH372" s="133"/>
      <c r="FI372" s="117"/>
      <c r="FJ372" s="142"/>
      <c r="FK372" s="142"/>
      <c r="FL372" s="143">
        <v>243347</v>
      </c>
      <c r="FM372" s="143">
        <v>243347</v>
      </c>
      <c r="FN372" s="139" t="s">
        <v>708</v>
      </c>
      <c r="FO372" s="142"/>
      <c r="FP372" s="142"/>
      <c r="FQ372" s="143">
        <v>243347</v>
      </c>
      <c r="FR372" s="143">
        <v>243347</v>
      </c>
      <c r="FS372" s="139" t="s">
        <v>708</v>
      </c>
    </row>
    <row r="373" spans="1:175" ht="20.100000000000001" customHeight="1" x14ac:dyDescent="0.5">
      <c r="A373" s="109">
        <v>372</v>
      </c>
      <c r="B373" s="109" t="s">
        <v>3361</v>
      </c>
      <c r="C373" s="109">
        <v>86</v>
      </c>
      <c r="D373" s="367" t="s">
        <v>3372</v>
      </c>
      <c r="E373" s="110" t="s">
        <v>912</v>
      </c>
      <c r="F373" s="110" t="s">
        <v>1751</v>
      </c>
      <c r="G373" s="111" t="s">
        <v>329</v>
      </c>
      <c r="H373" s="110" t="s">
        <v>3003</v>
      </c>
      <c r="I373" s="110" t="s">
        <v>4043</v>
      </c>
      <c r="J373" s="110" t="s">
        <v>4044</v>
      </c>
      <c r="K373" s="111" t="s">
        <v>4045</v>
      </c>
      <c r="L373" s="111" t="s">
        <v>2947</v>
      </c>
      <c r="M373" s="111" t="s">
        <v>912</v>
      </c>
      <c r="N373" s="111" t="s">
        <v>682</v>
      </c>
      <c r="O373" s="111" t="s">
        <v>4046</v>
      </c>
      <c r="P373" s="113">
        <v>14.663118000000001</v>
      </c>
      <c r="Q373" s="113">
        <v>100.891848</v>
      </c>
      <c r="R373" s="114" t="s">
        <v>4047</v>
      </c>
      <c r="S373" s="114" t="s">
        <v>4048</v>
      </c>
      <c r="T373" s="115" t="s">
        <v>4049</v>
      </c>
      <c r="U373" s="115" t="s">
        <v>4050</v>
      </c>
      <c r="V373" s="115"/>
      <c r="W373" s="115" t="s">
        <v>4051</v>
      </c>
      <c r="X373" s="115"/>
      <c r="Y373" s="115"/>
      <c r="Z373" s="181"/>
      <c r="AA373" s="181"/>
      <c r="AB373" s="115"/>
      <c r="AC373" s="115"/>
      <c r="AD373" s="166" t="s">
        <v>1775</v>
      </c>
      <c r="AE373" s="166" t="s">
        <v>1776</v>
      </c>
      <c r="AF373" s="117" t="s">
        <v>690</v>
      </c>
      <c r="AG373" s="132">
        <v>44964</v>
      </c>
      <c r="AH373" s="168" t="s">
        <v>691</v>
      </c>
      <c r="AI373" s="118" t="s">
        <v>692</v>
      </c>
      <c r="AJ373" s="145">
        <v>6</v>
      </c>
      <c r="AK373" s="146">
        <v>9</v>
      </c>
      <c r="AL373" s="146">
        <v>3.5</v>
      </c>
      <c r="AM373" s="146">
        <f t="shared" si="9"/>
        <v>54</v>
      </c>
      <c r="AN373" s="147">
        <v>1</v>
      </c>
      <c r="AO373" s="147">
        <v>1</v>
      </c>
      <c r="AP373" s="240" t="s">
        <v>4052</v>
      </c>
      <c r="AQ373" s="147" t="s">
        <v>752</v>
      </c>
      <c r="AR373" s="147">
        <v>3</v>
      </c>
      <c r="AS373" s="147"/>
      <c r="AT373" s="138">
        <v>44964</v>
      </c>
      <c r="AU373" s="294" t="s">
        <v>2974</v>
      </c>
      <c r="AV373" s="234" t="s">
        <v>696</v>
      </c>
      <c r="AW373" s="235"/>
      <c r="AX373" s="236" t="s">
        <v>1057</v>
      </c>
      <c r="AY373" s="236"/>
      <c r="AZ373" s="236"/>
      <c r="BA373" s="236"/>
      <c r="BB373" s="236" t="s">
        <v>697</v>
      </c>
      <c r="BC373" s="236"/>
      <c r="BD373" s="235" t="s">
        <v>698</v>
      </c>
      <c r="BE373" s="235"/>
      <c r="BF373" s="235"/>
      <c r="BG373" s="237" t="s">
        <v>699</v>
      </c>
      <c r="BH373" s="237" t="s">
        <v>1964</v>
      </c>
      <c r="BI373" s="237" t="s">
        <v>701</v>
      </c>
      <c r="BJ373" s="238"/>
      <c r="BK373" s="238"/>
      <c r="BL373" s="153"/>
      <c r="BM373" s="154"/>
      <c r="BN373" s="111" t="s">
        <v>4046</v>
      </c>
      <c r="BO373" s="319" t="s">
        <v>4046</v>
      </c>
      <c r="BP373" s="317"/>
      <c r="BQ373" s="116" t="s">
        <v>704</v>
      </c>
      <c r="BR373" s="116"/>
      <c r="BS373" s="132">
        <v>44964</v>
      </c>
      <c r="BT373" s="133">
        <v>100</v>
      </c>
      <c r="BU373" s="132">
        <v>44964</v>
      </c>
      <c r="BV373" s="132"/>
      <c r="BW373" s="132"/>
      <c r="BX373" s="134"/>
      <c r="BY373" s="134"/>
      <c r="BZ373" s="134"/>
      <c r="CA373" s="132"/>
      <c r="CB373" s="135"/>
      <c r="CC373" s="132"/>
      <c r="CD373" s="132"/>
      <c r="CE373" s="136"/>
      <c r="CF373" s="136"/>
      <c r="CG373" s="136"/>
      <c r="CH373" s="135"/>
      <c r="CI373" s="129" t="s">
        <v>701</v>
      </c>
      <c r="CJ373" s="117">
        <v>44999</v>
      </c>
      <c r="CK373" s="117">
        <v>44999</v>
      </c>
      <c r="CL373" s="132"/>
      <c r="CM373" s="117">
        <v>44999</v>
      </c>
      <c r="CN373" s="133">
        <v>100</v>
      </c>
      <c r="CO373" s="117">
        <v>44999</v>
      </c>
      <c r="CP373" s="117"/>
      <c r="CQ373" s="132">
        <v>45004</v>
      </c>
      <c r="CR373" s="132">
        <v>45004</v>
      </c>
      <c r="CS373" s="132"/>
      <c r="CT373" s="132">
        <v>45005</v>
      </c>
      <c r="CU373" s="133">
        <v>100</v>
      </c>
      <c r="CV373" s="117">
        <v>45005</v>
      </c>
      <c r="CW373" s="117" t="s">
        <v>727</v>
      </c>
      <c r="CX373" s="236" t="s">
        <v>1057</v>
      </c>
      <c r="CY373" s="236"/>
      <c r="CZ373" s="117">
        <v>45009</v>
      </c>
      <c r="DA373" s="117">
        <v>45009</v>
      </c>
      <c r="DB373" s="117"/>
      <c r="DC373" s="117">
        <v>45009</v>
      </c>
      <c r="DD373" s="133">
        <v>100</v>
      </c>
      <c r="DE373" s="117">
        <v>45009</v>
      </c>
      <c r="DF373" s="138"/>
      <c r="DG373" s="138">
        <v>45007</v>
      </c>
      <c r="DH373" s="139" t="s">
        <v>4446</v>
      </c>
      <c r="DI373" s="117">
        <v>45026</v>
      </c>
      <c r="DJ373" s="117">
        <v>45026</v>
      </c>
      <c r="DK373" s="117">
        <v>45026</v>
      </c>
      <c r="DL373" s="117">
        <v>45026</v>
      </c>
      <c r="DM373" s="117"/>
      <c r="DN373" s="117"/>
      <c r="DO373" s="117"/>
      <c r="DP373" s="117"/>
      <c r="DQ373" s="140"/>
      <c r="DR373" s="117"/>
      <c r="DS373" s="117"/>
      <c r="DT373" s="117"/>
      <c r="DU373" s="117"/>
      <c r="DV373" s="117"/>
      <c r="DW373" s="117"/>
      <c r="DX373" s="133"/>
      <c r="DY373" s="117"/>
      <c r="DZ373" s="117"/>
      <c r="EA373" s="117">
        <v>45038</v>
      </c>
      <c r="EB373" s="117">
        <v>45038</v>
      </c>
      <c r="EC373" s="117"/>
      <c r="ED373" s="117">
        <v>45038</v>
      </c>
      <c r="EE373" s="116">
        <v>100</v>
      </c>
      <c r="EF373" s="117">
        <v>45038</v>
      </c>
      <c r="EG373" s="117" t="s">
        <v>4465</v>
      </c>
      <c r="EH373" s="117">
        <v>45049</v>
      </c>
      <c r="EI373" s="117">
        <v>45049</v>
      </c>
      <c r="EJ373" s="117">
        <v>45049</v>
      </c>
      <c r="EK373" s="117">
        <v>45050</v>
      </c>
      <c r="EL373" s="116">
        <v>60</v>
      </c>
      <c r="EM373" s="117"/>
      <c r="EN373" s="122" t="s">
        <v>4624</v>
      </c>
      <c r="EO373" s="141"/>
      <c r="EP373" s="141"/>
      <c r="EQ373" s="141"/>
      <c r="ER373" s="141"/>
      <c r="ES373" s="141"/>
      <c r="ET373" s="141"/>
      <c r="EU373" s="141"/>
      <c r="EV373" s="117"/>
      <c r="EW373" s="117"/>
      <c r="EX373" s="117"/>
      <c r="EY373" s="117"/>
      <c r="EZ373" s="117"/>
      <c r="FA373" s="117"/>
      <c r="FB373" s="117"/>
      <c r="FC373" s="117">
        <v>45051</v>
      </c>
      <c r="FD373" s="117">
        <v>45051</v>
      </c>
      <c r="FE373" s="117">
        <v>45051</v>
      </c>
      <c r="FF373" s="117">
        <v>45052</v>
      </c>
      <c r="FG373" s="133">
        <v>70</v>
      </c>
      <c r="FH373" s="133"/>
      <c r="FI373" s="117"/>
      <c r="FJ373" s="142"/>
      <c r="FK373" s="142"/>
      <c r="FL373" s="143">
        <v>243347</v>
      </c>
      <c r="FM373" s="143">
        <v>243347</v>
      </c>
      <c r="FN373" s="139" t="s">
        <v>708</v>
      </c>
      <c r="FO373" s="142"/>
      <c r="FP373" s="142"/>
      <c r="FQ373" s="143">
        <v>243347</v>
      </c>
      <c r="FR373" s="143">
        <v>243347</v>
      </c>
      <c r="FS373" s="139" t="s">
        <v>708</v>
      </c>
    </row>
    <row r="374" spans="1:175" ht="20.100000000000001" customHeight="1" x14ac:dyDescent="0.5">
      <c r="A374" s="109">
        <v>373</v>
      </c>
      <c r="B374" s="109" t="s">
        <v>3361</v>
      </c>
      <c r="C374" s="109">
        <v>87</v>
      </c>
      <c r="D374" s="367" t="s">
        <v>3362</v>
      </c>
      <c r="E374" s="110" t="s">
        <v>912</v>
      </c>
      <c r="F374" s="110" t="s">
        <v>1751</v>
      </c>
      <c r="G374" s="111" t="s">
        <v>329</v>
      </c>
      <c r="H374" s="110" t="s">
        <v>4053</v>
      </c>
      <c r="I374" s="110" t="s">
        <v>4053</v>
      </c>
      <c r="J374" s="110"/>
      <c r="K374" s="111" t="s">
        <v>4054</v>
      </c>
      <c r="L374" s="111" t="s">
        <v>2977</v>
      </c>
      <c r="M374" s="111" t="s">
        <v>912</v>
      </c>
      <c r="N374" s="111" t="s">
        <v>682</v>
      </c>
      <c r="O374" s="111" t="s">
        <v>4055</v>
      </c>
      <c r="P374" s="113">
        <v>14.846418</v>
      </c>
      <c r="Q374" s="113">
        <v>101.144414</v>
      </c>
      <c r="R374" s="114" t="s">
        <v>4056</v>
      </c>
      <c r="S374" s="114" t="s">
        <v>4057</v>
      </c>
      <c r="T374" s="115" t="s">
        <v>4058</v>
      </c>
      <c r="U374" s="115" t="s">
        <v>4059</v>
      </c>
      <c r="V374" s="115"/>
      <c r="W374" s="115" t="s">
        <v>4060</v>
      </c>
      <c r="X374" s="115"/>
      <c r="Y374" s="115"/>
      <c r="Z374" s="181"/>
      <c r="AA374" s="181"/>
      <c r="AB374" s="115"/>
      <c r="AC374" s="115"/>
      <c r="AD374" s="166" t="s">
        <v>1775</v>
      </c>
      <c r="AE374" s="166" t="s">
        <v>1776</v>
      </c>
      <c r="AF374" s="117" t="s">
        <v>690</v>
      </c>
      <c r="AG374" s="132">
        <v>44965</v>
      </c>
      <c r="AH374" s="118" t="s">
        <v>691</v>
      </c>
      <c r="AI374" s="118" t="s">
        <v>692</v>
      </c>
      <c r="AJ374" s="145">
        <v>10</v>
      </c>
      <c r="AK374" s="146">
        <v>24</v>
      </c>
      <c r="AL374" s="146">
        <v>2.8</v>
      </c>
      <c r="AM374" s="146">
        <f t="shared" si="9"/>
        <v>240</v>
      </c>
      <c r="AN374" s="147">
        <v>1</v>
      </c>
      <c r="AO374" s="147">
        <v>2</v>
      </c>
      <c r="AP374" s="240" t="s">
        <v>816</v>
      </c>
      <c r="AQ374" s="147" t="s">
        <v>1368</v>
      </c>
      <c r="AR374" s="147">
        <v>3</v>
      </c>
      <c r="AS374" s="149"/>
      <c r="AT374" s="138">
        <v>44967</v>
      </c>
      <c r="AU374" s="294" t="s">
        <v>2395</v>
      </c>
      <c r="AV374" s="234" t="s">
        <v>696</v>
      </c>
      <c r="AW374" s="150"/>
      <c r="AX374" s="147"/>
      <c r="AY374" s="147"/>
      <c r="AZ374" s="147"/>
      <c r="BA374" s="236"/>
      <c r="BB374" s="236" t="s">
        <v>697</v>
      </c>
      <c r="BC374" s="236" t="s">
        <v>697</v>
      </c>
      <c r="BD374" s="235"/>
      <c r="BE374" s="235" t="s">
        <v>4061</v>
      </c>
      <c r="BF374" s="158">
        <v>1</v>
      </c>
      <c r="BG374" s="237" t="s">
        <v>699</v>
      </c>
      <c r="BH374" s="237" t="s">
        <v>1964</v>
      </c>
      <c r="BI374" s="237" t="s">
        <v>701</v>
      </c>
      <c r="BJ374" s="238"/>
      <c r="BK374" s="238"/>
      <c r="BL374" s="153"/>
      <c r="BM374" s="154"/>
      <c r="BN374" s="111" t="s">
        <v>4055</v>
      </c>
      <c r="BO374" s="319" t="s">
        <v>4055</v>
      </c>
      <c r="BP374" s="317"/>
      <c r="BQ374" s="116" t="s">
        <v>704</v>
      </c>
      <c r="BR374" s="116"/>
      <c r="BS374" s="132">
        <v>44965</v>
      </c>
      <c r="BT374" s="133">
        <v>100</v>
      </c>
      <c r="BU374" s="132">
        <v>44965</v>
      </c>
      <c r="BV374" s="132"/>
      <c r="BW374" s="132"/>
      <c r="BX374" s="134"/>
      <c r="BY374" s="134"/>
      <c r="BZ374" s="134"/>
      <c r="CA374" s="132"/>
      <c r="CB374" s="135"/>
      <c r="CC374" s="132"/>
      <c r="CD374" s="132"/>
      <c r="CE374" s="136"/>
      <c r="CF374" s="136"/>
      <c r="CG374" s="136"/>
      <c r="CH374" s="135"/>
      <c r="CI374" s="129" t="s">
        <v>701</v>
      </c>
      <c r="CJ374" s="117">
        <v>44999</v>
      </c>
      <c r="CK374" s="117">
        <v>44999</v>
      </c>
      <c r="CL374" s="132"/>
      <c r="CM374" s="117">
        <v>44999</v>
      </c>
      <c r="CN374" s="133">
        <v>100</v>
      </c>
      <c r="CO374" s="117">
        <v>44999</v>
      </c>
      <c r="CP374" s="117"/>
      <c r="CQ374" s="117">
        <v>45035</v>
      </c>
      <c r="CR374" s="117">
        <v>45035</v>
      </c>
      <c r="CS374" s="117"/>
      <c r="CT374" s="117">
        <v>45035</v>
      </c>
      <c r="CU374" s="133">
        <v>100</v>
      </c>
      <c r="CV374" s="117">
        <v>45035</v>
      </c>
      <c r="CW374" s="117" t="s">
        <v>2655</v>
      </c>
      <c r="CX374" s="147"/>
      <c r="CY374" s="147"/>
      <c r="CZ374" s="117">
        <v>45002</v>
      </c>
      <c r="DA374" s="117">
        <v>45002</v>
      </c>
      <c r="DB374" s="117"/>
      <c r="DC374" s="117">
        <v>45002</v>
      </c>
      <c r="DD374" s="133">
        <v>100</v>
      </c>
      <c r="DE374" s="117">
        <v>45002</v>
      </c>
      <c r="DF374" s="138"/>
      <c r="DG374" s="138">
        <v>45019</v>
      </c>
      <c r="DH374" s="139" t="s">
        <v>4413</v>
      </c>
      <c r="DI374" s="117">
        <v>45036</v>
      </c>
      <c r="DJ374" s="117">
        <v>45036</v>
      </c>
      <c r="DK374" s="117">
        <v>45036</v>
      </c>
      <c r="DL374" s="117">
        <v>45036</v>
      </c>
      <c r="DM374" s="117">
        <v>45036</v>
      </c>
      <c r="DN374" s="117">
        <v>45036</v>
      </c>
      <c r="DO374" s="117"/>
      <c r="DP374" s="117">
        <v>45036</v>
      </c>
      <c r="DQ374" s="133">
        <v>100</v>
      </c>
      <c r="DR374" s="117">
        <v>45036</v>
      </c>
      <c r="DS374" s="117"/>
      <c r="DT374" s="117">
        <v>45036</v>
      </c>
      <c r="DU374" s="117">
        <v>45036</v>
      </c>
      <c r="DV374" s="117"/>
      <c r="DW374" s="117">
        <v>45036</v>
      </c>
      <c r="DX374" s="133">
        <v>100</v>
      </c>
      <c r="DY374" s="117">
        <v>45036</v>
      </c>
      <c r="DZ374" s="117"/>
      <c r="EA374" s="117">
        <v>45045</v>
      </c>
      <c r="EB374" s="117">
        <v>45045</v>
      </c>
      <c r="EC374" s="117"/>
      <c r="ED374" s="117">
        <v>45045</v>
      </c>
      <c r="EE374" s="116">
        <v>100</v>
      </c>
      <c r="EF374" s="117">
        <v>45045</v>
      </c>
      <c r="EG374" s="117" t="s">
        <v>4567</v>
      </c>
      <c r="EH374" s="222">
        <v>45052</v>
      </c>
      <c r="EI374" s="222">
        <v>45052</v>
      </c>
      <c r="EJ374" s="222">
        <v>45052</v>
      </c>
      <c r="EK374" s="222">
        <v>45053</v>
      </c>
      <c r="EL374" s="116">
        <v>60</v>
      </c>
      <c r="EM374" s="117"/>
      <c r="EN374" s="122" t="s">
        <v>4625</v>
      </c>
      <c r="EO374" s="141"/>
      <c r="EP374" s="141"/>
      <c r="EQ374" s="141"/>
      <c r="ER374" s="141"/>
      <c r="ES374" s="141"/>
      <c r="ET374" s="141"/>
      <c r="EU374" s="141"/>
      <c r="EV374" s="117"/>
      <c r="EW374" s="117"/>
      <c r="EX374" s="117"/>
      <c r="EY374" s="117"/>
      <c r="EZ374" s="117"/>
      <c r="FA374" s="117"/>
      <c r="FB374" s="117"/>
      <c r="FC374" s="117"/>
      <c r="FD374" s="117"/>
      <c r="FE374" s="117"/>
      <c r="FF374" s="117"/>
      <c r="FG374" s="133"/>
      <c r="FH374" s="133"/>
      <c r="FI374" s="117"/>
      <c r="FJ374" s="142"/>
      <c r="FK374" s="142"/>
      <c r="FL374" s="143">
        <v>243341</v>
      </c>
      <c r="FM374" s="143">
        <v>243341</v>
      </c>
      <c r="FN374" s="139" t="s">
        <v>708</v>
      </c>
      <c r="FO374" s="142"/>
      <c r="FP374" s="142"/>
      <c r="FQ374" s="143">
        <v>243341</v>
      </c>
      <c r="FR374" s="143">
        <v>243341</v>
      </c>
      <c r="FS374" s="139" t="s">
        <v>708</v>
      </c>
    </row>
    <row r="375" spans="1:175" ht="20.100000000000001" customHeight="1" x14ac:dyDescent="0.5">
      <c r="A375" s="109">
        <v>374</v>
      </c>
      <c r="B375" s="109" t="s">
        <v>3361</v>
      </c>
      <c r="C375" s="109">
        <v>88</v>
      </c>
      <c r="D375" s="367" t="s">
        <v>3372</v>
      </c>
      <c r="E375" s="110" t="s">
        <v>912</v>
      </c>
      <c r="F375" s="110" t="s">
        <v>1751</v>
      </c>
      <c r="G375" s="111" t="s">
        <v>329</v>
      </c>
      <c r="H375" s="110" t="s">
        <v>4062</v>
      </c>
      <c r="I375" s="110" t="s">
        <v>4063</v>
      </c>
      <c r="J375" s="110" t="s">
        <v>4064</v>
      </c>
      <c r="K375" s="111" t="s">
        <v>4065</v>
      </c>
      <c r="L375" s="111" t="s">
        <v>1550</v>
      </c>
      <c r="M375" s="111" t="s">
        <v>912</v>
      </c>
      <c r="N375" s="111" t="s">
        <v>682</v>
      </c>
      <c r="O375" s="111" t="s">
        <v>4066</v>
      </c>
      <c r="P375" s="113">
        <v>14.406897000000001</v>
      </c>
      <c r="Q375" s="113">
        <v>101.100927</v>
      </c>
      <c r="R375" s="285" t="s">
        <v>4067</v>
      </c>
      <c r="S375" s="281" t="s">
        <v>4068</v>
      </c>
      <c r="T375" s="115" t="s">
        <v>4069</v>
      </c>
      <c r="U375" s="115" t="s">
        <v>4070</v>
      </c>
      <c r="V375" s="115"/>
      <c r="W375" s="115" t="s">
        <v>4071</v>
      </c>
      <c r="X375" s="115"/>
      <c r="Y375" s="115"/>
      <c r="Z375" s="181"/>
      <c r="AA375" s="181"/>
      <c r="AB375" s="115"/>
      <c r="AC375" s="115"/>
      <c r="AD375" s="166" t="s">
        <v>1775</v>
      </c>
      <c r="AE375" s="166" t="s">
        <v>1776</v>
      </c>
      <c r="AF375" s="117" t="s">
        <v>690</v>
      </c>
      <c r="AG375" s="132">
        <v>44963</v>
      </c>
      <c r="AH375" s="168" t="s">
        <v>691</v>
      </c>
      <c r="AI375" s="118" t="s">
        <v>692</v>
      </c>
      <c r="AJ375" s="145">
        <v>6</v>
      </c>
      <c r="AK375" s="146">
        <v>9</v>
      </c>
      <c r="AL375" s="146">
        <v>3.2</v>
      </c>
      <c r="AM375" s="146">
        <f t="shared" si="9"/>
        <v>54</v>
      </c>
      <c r="AN375" s="147">
        <v>1</v>
      </c>
      <c r="AO375" s="147">
        <v>1</v>
      </c>
      <c r="AP375" s="240" t="s">
        <v>1142</v>
      </c>
      <c r="AQ375" s="301"/>
      <c r="AR375" s="147">
        <v>3</v>
      </c>
      <c r="AS375" s="147"/>
      <c r="AT375" s="138">
        <v>44964</v>
      </c>
      <c r="AU375" s="294" t="s">
        <v>2955</v>
      </c>
      <c r="AV375" s="234" t="s">
        <v>696</v>
      </c>
      <c r="AW375" s="235"/>
      <c r="AX375" s="236"/>
      <c r="AY375" s="236"/>
      <c r="AZ375" s="236"/>
      <c r="BA375" s="236"/>
      <c r="BB375" s="236" t="s">
        <v>697</v>
      </c>
      <c r="BC375" s="236" t="s">
        <v>697</v>
      </c>
      <c r="BD375" s="235" t="s">
        <v>698</v>
      </c>
      <c r="BE375" s="235"/>
      <c r="BF375" s="235"/>
      <c r="BG375" s="237" t="s">
        <v>699</v>
      </c>
      <c r="BH375" s="237" t="s">
        <v>1964</v>
      </c>
      <c r="BI375" s="237" t="s">
        <v>701</v>
      </c>
      <c r="BJ375" s="238"/>
      <c r="BK375" s="238"/>
      <c r="BL375" s="153"/>
      <c r="BM375" s="154"/>
      <c r="BN375" s="111" t="s">
        <v>4066</v>
      </c>
      <c r="BO375" s="319" t="s">
        <v>4066</v>
      </c>
      <c r="BP375" s="317"/>
      <c r="BQ375" s="116" t="s">
        <v>704</v>
      </c>
      <c r="BR375" s="116"/>
      <c r="BS375" s="132">
        <v>44963</v>
      </c>
      <c r="BT375" s="133">
        <v>100</v>
      </c>
      <c r="BU375" s="132">
        <v>44963</v>
      </c>
      <c r="BV375" s="132"/>
      <c r="BW375" s="132"/>
      <c r="BX375" s="134"/>
      <c r="BY375" s="134"/>
      <c r="BZ375" s="134"/>
      <c r="CA375" s="132"/>
      <c r="CB375" s="135"/>
      <c r="CC375" s="132"/>
      <c r="CD375" s="132"/>
      <c r="CE375" s="136"/>
      <c r="CF375" s="136"/>
      <c r="CG375" s="136"/>
      <c r="CH375" s="135"/>
      <c r="CI375" s="129" t="s">
        <v>701</v>
      </c>
      <c r="CJ375" s="132">
        <v>45014</v>
      </c>
      <c r="CK375" s="132">
        <v>45014</v>
      </c>
      <c r="CL375" s="132"/>
      <c r="CM375" s="132">
        <v>45014</v>
      </c>
      <c r="CN375" s="133">
        <v>100</v>
      </c>
      <c r="CO375" s="132">
        <v>45014</v>
      </c>
      <c r="CP375" s="117"/>
      <c r="CQ375" s="132">
        <v>45009</v>
      </c>
      <c r="CR375" s="132">
        <v>45009</v>
      </c>
      <c r="CS375" s="132"/>
      <c r="CT375" s="132">
        <v>45010</v>
      </c>
      <c r="CU375" s="133">
        <v>100</v>
      </c>
      <c r="CV375" s="117">
        <v>45014</v>
      </c>
      <c r="CW375" s="117" t="s">
        <v>727</v>
      </c>
      <c r="CX375" s="236"/>
      <c r="CY375" s="236"/>
      <c r="CZ375" s="117">
        <v>45020</v>
      </c>
      <c r="DA375" s="117">
        <v>45020</v>
      </c>
      <c r="DB375" s="117"/>
      <c r="DC375" s="117">
        <v>45020</v>
      </c>
      <c r="DD375" s="133">
        <v>100</v>
      </c>
      <c r="DE375" s="117">
        <v>45020</v>
      </c>
      <c r="DF375" s="138"/>
      <c r="DG375" s="138">
        <v>45019</v>
      </c>
      <c r="DH375" s="139" t="s">
        <v>4413</v>
      </c>
      <c r="DI375" s="117">
        <v>45040</v>
      </c>
      <c r="DJ375" s="117">
        <v>45040</v>
      </c>
      <c r="DK375" s="117">
        <v>45040</v>
      </c>
      <c r="DL375" s="117">
        <v>45040</v>
      </c>
      <c r="DM375" s="117"/>
      <c r="DN375" s="117"/>
      <c r="DO375" s="117"/>
      <c r="DP375" s="117"/>
      <c r="DQ375" s="140"/>
      <c r="DR375" s="117"/>
      <c r="DS375" s="117"/>
      <c r="DT375" s="117"/>
      <c r="DU375" s="117"/>
      <c r="DV375" s="117"/>
      <c r="DW375" s="117"/>
      <c r="DX375" s="133"/>
      <c r="DY375" s="117"/>
      <c r="DZ375" s="117"/>
      <c r="EA375" s="117">
        <v>45041</v>
      </c>
      <c r="EB375" s="117">
        <v>45041</v>
      </c>
      <c r="EC375" s="117"/>
      <c r="ED375" s="117">
        <v>45041</v>
      </c>
      <c r="EE375" s="116">
        <v>100</v>
      </c>
      <c r="EF375" s="117">
        <v>45041</v>
      </c>
      <c r="EG375" s="117" t="s">
        <v>1044</v>
      </c>
      <c r="EH375" s="117">
        <v>45041</v>
      </c>
      <c r="EI375" s="117">
        <v>45041</v>
      </c>
      <c r="EJ375" s="117"/>
      <c r="EK375" s="117">
        <v>45041</v>
      </c>
      <c r="EL375" s="116">
        <v>100</v>
      </c>
      <c r="EM375" s="117">
        <v>45041</v>
      </c>
      <c r="EN375" s="122" t="s">
        <v>1044</v>
      </c>
      <c r="EO375" s="141"/>
      <c r="EP375" s="141"/>
      <c r="EQ375" s="141"/>
      <c r="ER375" s="141"/>
      <c r="ES375" s="141"/>
      <c r="ET375" s="141"/>
      <c r="EU375" s="141"/>
      <c r="EV375" s="117"/>
      <c r="EW375" s="117"/>
      <c r="EX375" s="117"/>
      <c r="EY375" s="117"/>
      <c r="EZ375" s="117"/>
      <c r="FA375" s="117"/>
      <c r="FB375" s="117"/>
      <c r="FC375" s="117"/>
      <c r="FD375" s="117"/>
      <c r="FE375" s="117"/>
      <c r="FF375" s="117"/>
      <c r="FG375" s="133"/>
      <c r="FH375" s="133"/>
      <c r="FI375" s="117"/>
      <c r="FJ375" s="142"/>
      <c r="FK375" s="142"/>
      <c r="FL375" s="143">
        <v>243350</v>
      </c>
      <c r="FM375" s="143">
        <v>243350</v>
      </c>
      <c r="FN375" s="139" t="s">
        <v>708</v>
      </c>
      <c r="FO375" s="142"/>
      <c r="FP375" s="142"/>
      <c r="FQ375" s="143">
        <v>243350</v>
      </c>
      <c r="FR375" s="143">
        <v>243350</v>
      </c>
      <c r="FS375" s="157" t="s">
        <v>729</v>
      </c>
    </row>
    <row r="376" spans="1:175" ht="20.100000000000001" customHeight="1" x14ac:dyDescent="0.5">
      <c r="A376" s="109">
        <v>375</v>
      </c>
      <c r="B376" s="109" t="s">
        <v>3361</v>
      </c>
      <c r="C376" s="109">
        <v>89</v>
      </c>
      <c r="D376" s="367" t="s">
        <v>3372</v>
      </c>
      <c r="E376" s="110" t="s">
        <v>912</v>
      </c>
      <c r="F376" s="110" t="s">
        <v>1751</v>
      </c>
      <c r="G376" s="111" t="s">
        <v>329</v>
      </c>
      <c r="H376" s="110" t="s">
        <v>4053</v>
      </c>
      <c r="I376" s="110" t="s">
        <v>4053</v>
      </c>
      <c r="J376" s="110"/>
      <c r="K376" s="111" t="s">
        <v>4072</v>
      </c>
      <c r="L376" s="111" t="s">
        <v>1550</v>
      </c>
      <c r="M376" s="111" t="s">
        <v>912</v>
      </c>
      <c r="N376" s="111" t="s">
        <v>682</v>
      </c>
      <c r="O376" s="111" t="s">
        <v>4073</v>
      </c>
      <c r="P376" s="113">
        <v>14.842836999999999</v>
      </c>
      <c r="Q376" s="113">
        <v>101.131901</v>
      </c>
      <c r="R376" s="114" t="s">
        <v>4074</v>
      </c>
      <c r="S376" s="114" t="s">
        <v>4075</v>
      </c>
      <c r="T376" s="115" t="s">
        <v>4076</v>
      </c>
      <c r="U376" s="115" t="s">
        <v>4077</v>
      </c>
      <c r="V376" s="115"/>
      <c r="W376" s="115" t="s">
        <v>4078</v>
      </c>
      <c r="X376" s="115"/>
      <c r="Y376" s="115"/>
      <c r="Z376" s="181"/>
      <c r="AA376" s="181"/>
      <c r="AB376" s="115"/>
      <c r="AC376" s="115"/>
      <c r="AD376" s="166" t="s">
        <v>1775</v>
      </c>
      <c r="AE376" s="166" t="s">
        <v>1776</v>
      </c>
      <c r="AF376" s="117" t="s">
        <v>690</v>
      </c>
      <c r="AG376" s="132">
        <v>44965</v>
      </c>
      <c r="AH376" s="118" t="s">
        <v>691</v>
      </c>
      <c r="AI376" s="118" t="s">
        <v>692</v>
      </c>
      <c r="AJ376" s="145">
        <v>6</v>
      </c>
      <c r="AK376" s="146">
        <v>9</v>
      </c>
      <c r="AL376" s="146">
        <v>3.5</v>
      </c>
      <c r="AM376" s="146">
        <f t="shared" si="9"/>
        <v>54</v>
      </c>
      <c r="AN376" s="147">
        <v>1</v>
      </c>
      <c r="AO376" s="147">
        <v>2</v>
      </c>
      <c r="AP376" s="240" t="s">
        <v>4079</v>
      </c>
      <c r="AQ376" s="301"/>
      <c r="AR376" s="147">
        <v>3</v>
      </c>
      <c r="AS376" s="149"/>
      <c r="AT376" s="138">
        <v>44967</v>
      </c>
      <c r="AU376" s="294" t="s">
        <v>4080</v>
      </c>
      <c r="AV376" s="234" t="s">
        <v>696</v>
      </c>
      <c r="AW376" s="235" t="s">
        <v>1584</v>
      </c>
      <c r="AX376" s="147"/>
      <c r="AY376" s="147"/>
      <c r="AZ376" s="147"/>
      <c r="BA376" s="236"/>
      <c r="BB376" s="236" t="s">
        <v>697</v>
      </c>
      <c r="BC376" s="147"/>
      <c r="BD376" s="235" t="s">
        <v>698</v>
      </c>
      <c r="BE376" s="150"/>
      <c r="BF376" s="150"/>
      <c r="BG376" s="237" t="s">
        <v>699</v>
      </c>
      <c r="BH376" s="237" t="s">
        <v>1964</v>
      </c>
      <c r="BI376" s="237" t="s">
        <v>701</v>
      </c>
      <c r="BJ376" s="152"/>
      <c r="BK376" s="152"/>
      <c r="BL376" s="153"/>
      <c r="BM376" s="154"/>
      <c r="BN376" s="111" t="s">
        <v>4073</v>
      </c>
      <c r="BO376" s="319" t="s">
        <v>4073</v>
      </c>
      <c r="BP376" s="317"/>
      <c r="BQ376" s="116" t="s">
        <v>704</v>
      </c>
      <c r="BR376" s="116"/>
      <c r="BS376" s="132">
        <v>44965</v>
      </c>
      <c r="BT376" s="133">
        <v>100</v>
      </c>
      <c r="BU376" s="132">
        <v>44965</v>
      </c>
      <c r="BV376" s="132"/>
      <c r="BW376" s="132"/>
      <c r="BX376" s="134"/>
      <c r="BY376" s="134"/>
      <c r="BZ376" s="134"/>
      <c r="CA376" s="132"/>
      <c r="CB376" s="135"/>
      <c r="CC376" s="132"/>
      <c r="CD376" s="132"/>
      <c r="CE376" s="136"/>
      <c r="CF376" s="136"/>
      <c r="CG376" s="136"/>
      <c r="CH376" s="135"/>
      <c r="CI376" s="129" t="s">
        <v>701</v>
      </c>
      <c r="CJ376" s="117">
        <v>44992</v>
      </c>
      <c r="CK376" s="117">
        <v>44992</v>
      </c>
      <c r="CL376" s="132"/>
      <c r="CM376" s="117">
        <v>44992</v>
      </c>
      <c r="CN376" s="133">
        <v>100</v>
      </c>
      <c r="CO376" s="117">
        <v>44992</v>
      </c>
      <c r="CP376" s="117"/>
      <c r="CQ376" s="132">
        <v>45014</v>
      </c>
      <c r="CR376" s="132">
        <v>45014</v>
      </c>
      <c r="CS376" s="132">
        <v>45014</v>
      </c>
      <c r="CT376" s="132">
        <v>45015</v>
      </c>
      <c r="CU376" s="133">
        <v>100</v>
      </c>
      <c r="CV376" s="132">
        <v>45015</v>
      </c>
      <c r="CW376" s="117" t="s">
        <v>727</v>
      </c>
      <c r="CX376" s="147"/>
      <c r="CY376" s="147"/>
      <c r="CZ376" s="117">
        <v>44992</v>
      </c>
      <c r="DA376" s="117">
        <v>44992</v>
      </c>
      <c r="DB376" s="117"/>
      <c r="DC376" s="117">
        <v>44993</v>
      </c>
      <c r="DD376" s="133">
        <v>100</v>
      </c>
      <c r="DE376" s="117">
        <v>44993</v>
      </c>
      <c r="DF376" s="138"/>
      <c r="DG376" s="138">
        <v>45007</v>
      </c>
      <c r="DH376" s="139" t="s">
        <v>4446</v>
      </c>
      <c r="DI376" s="117">
        <v>45021</v>
      </c>
      <c r="DJ376" s="117">
        <v>45021</v>
      </c>
      <c r="DK376" s="117">
        <v>45021</v>
      </c>
      <c r="DL376" s="117">
        <v>45021</v>
      </c>
      <c r="DM376" s="117">
        <v>45037</v>
      </c>
      <c r="DN376" s="117">
        <v>45037</v>
      </c>
      <c r="DO376" s="117"/>
      <c r="DP376" s="117">
        <v>45037</v>
      </c>
      <c r="DQ376" s="133">
        <v>100</v>
      </c>
      <c r="DR376" s="117">
        <v>45037</v>
      </c>
      <c r="DS376" s="117"/>
      <c r="DT376" s="117">
        <v>45037</v>
      </c>
      <c r="DU376" s="117">
        <v>45037</v>
      </c>
      <c r="DV376" s="117"/>
      <c r="DW376" s="117">
        <v>45037</v>
      </c>
      <c r="DX376" s="133">
        <v>100</v>
      </c>
      <c r="DY376" s="117">
        <v>45037</v>
      </c>
      <c r="DZ376" s="117"/>
      <c r="EA376" s="117">
        <v>45038</v>
      </c>
      <c r="EB376" s="117">
        <v>45038</v>
      </c>
      <c r="EC376" s="117"/>
      <c r="ED376" s="117">
        <v>45038</v>
      </c>
      <c r="EE376" s="116">
        <v>100</v>
      </c>
      <c r="EF376" s="117">
        <v>45038</v>
      </c>
      <c r="EG376" s="117" t="s">
        <v>4465</v>
      </c>
      <c r="EH376" s="222">
        <v>45052</v>
      </c>
      <c r="EI376" s="222">
        <v>45052</v>
      </c>
      <c r="EJ376" s="222">
        <v>45052</v>
      </c>
      <c r="EK376" s="222">
        <v>45053</v>
      </c>
      <c r="EL376" s="116">
        <v>60</v>
      </c>
      <c r="EM376" s="117"/>
      <c r="EN376" s="122" t="s">
        <v>4626</v>
      </c>
      <c r="EO376" s="141"/>
      <c r="EP376" s="141"/>
      <c r="EQ376" s="141"/>
      <c r="ER376" s="141"/>
      <c r="ES376" s="141"/>
      <c r="ET376" s="141"/>
      <c r="EU376" s="141"/>
      <c r="EV376" s="117"/>
      <c r="EW376" s="117"/>
      <c r="EX376" s="117"/>
      <c r="EY376" s="117"/>
      <c r="EZ376" s="117"/>
      <c r="FA376" s="117"/>
      <c r="FB376" s="117"/>
      <c r="FC376" s="117"/>
      <c r="FD376" s="117"/>
      <c r="FE376" s="117"/>
      <c r="FF376" s="117"/>
      <c r="FG376" s="133"/>
      <c r="FH376" s="133"/>
      <c r="FI376" s="117"/>
      <c r="FJ376" s="142"/>
      <c r="FK376" s="142"/>
      <c r="FL376" s="143"/>
      <c r="FM376" s="143"/>
      <c r="FN376" s="139"/>
      <c r="FO376" s="142"/>
      <c r="FP376" s="142"/>
      <c r="FQ376" s="143"/>
      <c r="FR376" s="143"/>
      <c r="FS376" s="139"/>
    </row>
    <row r="377" spans="1:175" ht="20.100000000000001" customHeight="1" x14ac:dyDescent="0.5">
      <c r="A377" s="109">
        <v>376</v>
      </c>
      <c r="B377" s="109" t="s">
        <v>3361</v>
      </c>
      <c r="C377" s="109">
        <v>90</v>
      </c>
      <c r="D377" s="367" t="s">
        <v>3372</v>
      </c>
      <c r="E377" s="110" t="s">
        <v>912</v>
      </c>
      <c r="F377" s="110" t="s">
        <v>1561</v>
      </c>
      <c r="G377" s="111" t="s">
        <v>339</v>
      </c>
      <c r="H377" s="110" t="s">
        <v>4081</v>
      </c>
      <c r="I377" s="110" t="s">
        <v>1479</v>
      </c>
      <c r="J377" s="110" t="s">
        <v>4082</v>
      </c>
      <c r="K377" s="111" t="s">
        <v>4083</v>
      </c>
      <c r="L377" s="111" t="s">
        <v>3124</v>
      </c>
      <c r="M377" s="111" t="s">
        <v>912</v>
      </c>
      <c r="N377" s="111" t="s">
        <v>1565</v>
      </c>
      <c r="O377" s="111" t="s">
        <v>4084</v>
      </c>
      <c r="P377" s="113">
        <v>14.817042000000001</v>
      </c>
      <c r="Q377" s="113">
        <v>100.366416</v>
      </c>
      <c r="R377" s="114" t="s">
        <v>4085</v>
      </c>
      <c r="S377" s="114" t="s">
        <v>4086</v>
      </c>
      <c r="T377" s="115" t="s">
        <v>4087</v>
      </c>
      <c r="U377" s="115" t="s">
        <v>4088</v>
      </c>
      <c r="V377" s="115"/>
      <c r="W377" s="115" t="s">
        <v>4089</v>
      </c>
      <c r="X377" s="115"/>
      <c r="Y377" s="115"/>
      <c r="Z377" s="181"/>
      <c r="AA377" s="181"/>
      <c r="AB377" s="115"/>
      <c r="AC377" s="115"/>
      <c r="AD377" s="166" t="s">
        <v>1313</v>
      </c>
      <c r="AE377" s="166" t="s">
        <v>1314</v>
      </c>
      <c r="AF377" s="117" t="s">
        <v>690</v>
      </c>
      <c r="AG377" s="117">
        <v>44967</v>
      </c>
      <c r="AH377" s="118" t="s">
        <v>691</v>
      </c>
      <c r="AI377" s="118" t="s">
        <v>692</v>
      </c>
      <c r="AJ377" s="145">
        <v>6</v>
      </c>
      <c r="AK377" s="146">
        <v>9</v>
      </c>
      <c r="AL377" s="146">
        <v>4</v>
      </c>
      <c r="AM377" s="146">
        <f t="shared" si="9"/>
        <v>54</v>
      </c>
      <c r="AN377" s="147">
        <v>1</v>
      </c>
      <c r="AO377" s="147">
        <v>1</v>
      </c>
      <c r="AP377" s="116" t="s">
        <v>4090</v>
      </c>
      <c r="AQ377" s="147" t="s">
        <v>1368</v>
      </c>
      <c r="AR377" s="147">
        <v>3</v>
      </c>
      <c r="AS377" s="149"/>
      <c r="AT377" s="138">
        <v>44970</v>
      </c>
      <c r="AU377" s="148" t="s">
        <v>1316</v>
      </c>
      <c r="AV377" s="149" t="s">
        <v>725</v>
      </c>
      <c r="AW377" s="150"/>
      <c r="AX377" s="147"/>
      <c r="AY377" s="147"/>
      <c r="AZ377" s="147"/>
      <c r="BA377" s="147"/>
      <c r="BB377" s="147" t="s">
        <v>697</v>
      </c>
      <c r="BC377" s="147"/>
      <c r="BD377" s="235" t="s">
        <v>698</v>
      </c>
      <c r="BE377" s="150"/>
      <c r="BF377" s="150"/>
      <c r="BG377" s="237" t="s">
        <v>699</v>
      </c>
      <c r="BH377" s="237" t="s">
        <v>1964</v>
      </c>
      <c r="BI377" s="237" t="s">
        <v>701</v>
      </c>
      <c r="BJ377" s="152"/>
      <c r="BK377" s="152"/>
      <c r="BL377" s="153"/>
      <c r="BM377" s="154"/>
      <c r="BN377" s="111" t="s">
        <v>4084</v>
      </c>
      <c r="BO377" s="226" t="s">
        <v>4084</v>
      </c>
      <c r="BP377" s="130"/>
      <c r="BQ377" s="116" t="s">
        <v>704</v>
      </c>
      <c r="BR377" s="116"/>
      <c r="BS377" s="132">
        <v>44967</v>
      </c>
      <c r="BT377" s="133">
        <v>100</v>
      </c>
      <c r="BU377" s="132">
        <v>44967</v>
      </c>
      <c r="BV377" s="132"/>
      <c r="BW377" s="132"/>
      <c r="BX377" s="134"/>
      <c r="BY377" s="134"/>
      <c r="BZ377" s="134"/>
      <c r="CA377" s="132"/>
      <c r="CB377" s="135"/>
      <c r="CC377" s="132"/>
      <c r="CD377" s="132"/>
      <c r="CE377" s="136"/>
      <c r="CF377" s="136"/>
      <c r="CG377" s="136"/>
      <c r="CH377" s="135"/>
      <c r="CI377" s="129" t="s">
        <v>701</v>
      </c>
      <c r="CJ377" s="132">
        <v>44986</v>
      </c>
      <c r="CK377" s="132">
        <v>44986</v>
      </c>
      <c r="CL377" s="132"/>
      <c r="CM377" s="132">
        <v>44986</v>
      </c>
      <c r="CN377" s="133">
        <v>100</v>
      </c>
      <c r="CO377" s="132">
        <v>44986</v>
      </c>
      <c r="CP377" s="132"/>
      <c r="CQ377" s="137" t="s">
        <v>706</v>
      </c>
      <c r="CR377" s="132"/>
      <c r="CS377" s="117"/>
      <c r="CT377" s="132"/>
      <c r="CU377" s="133"/>
      <c r="CV377" s="137" t="s">
        <v>4382</v>
      </c>
      <c r="CW377" s="117"/>
      <c r="CX377" s="147"/>
      <c r="CY377" s="147"/>
      <c r="CZ377" s="117">
        <v>45015</v>
      </c>
      <c r="DA377" s="117">
        <v>45015</v>
      </c>
      <c r="DB377" s="117"/>
      <c r="DC377" s="117">
        <v>45015</v>
      </c>
      <c r="DD377" s="133">
        <v>100</v>
      </c>
      <c r="DE377" s="117">
        <v>45015</v>
      </c>
      <c r="DF377" s="138"/>
      <c r="DG377" s="138">
        <v>45007</v>
      </c>
      <c r="DH377" s="139" t="s">
        <v>4446</v>
      </c>
      <c r="DI377" s="117">
        <v>45019</v>
      </c>
      <c r="DJ377" s="117">
        <v>45019</v>
      </c>
      <c r="DK377" s="117">
        <v>45019</v>
      </c>
      <c r="DL377" s="117">
        <v>45019</v>
      </c>
      <c r="DM377" s="117"/>
      <c r="DN377" s="117"/>
      <c r="DO377" s="117"/>
      <c r="DP377" s="117"/>
      <c r="DQ377" s="140"/>
      <c r="DR377" s="117"/>
      <c r="DS377" s="117"/>
      <c r="DT377" s="117"/>
      <c r="DU377" s="117"/>
      <c r="DV377" s="117"/>
      <c r="DW377" s="117"/>
      <c r="DX377" s="133"/>
      <c r="DY377" s="117"/>
      <c r="DZ377" s="117"/>
      <c r="EA377" s="117">
        <v>45041</v>
      </c>
      <c r="EB377" s="117">
        <v>45041</v>
      </c>
      <c r="EC377" s="117"/>
      <c r="ED377" s="117">
        <v>45041</v>
      </c>
      <c r="EE377" s="116">
        <v>100</v>
      </c>
      <c r="EF377" s="117">
        <v>45041</v>
      </c>
      <c r="EG377" s="117" t="s">
        <v>4627</v>
      </c>
      <c r="EH377" s="117">
        <v>45051</v>
      </c>
      <c r="EI377" s="117">
        <v>45051</v>
      </c>
      <c r="EJ377" s="117">
        <v>45051</v>
      </c>
      <c r="EK377" s="117">
        <v>45052</v>
      </c>
      <c r="EL377" s="116">
        <v>60</v>
      </c>
      <c r="EM377" s="117"/>
      <c r="EN377" s="122" t="s">
        <v>4549</v>
      </c>
      <c r="EO377" s="141"/>
      <c r="EP377" s="141"/>
      <c r="EQ377" s="141"/>
      <c r="ER377" s="141"/>
      <c r="ES377" s="141"/>
      <c r="ET377" s="141"/>
      <c r="EU377" s="141"/>
      <c r="EV377" s="117"/>
      <c r="EW377" s="117"/>
      <c r="EX377" s="117"/>
      <c r="EY377" s="117"/>
      <c r="EZ377" s="117"/>
      <c r="FA377" s="117"/>
      <c r="FB377" s="117"/>
      <c r="FC377" s="117"/>
      <c r="FD377" s="117"/>
      <c r="FE377" s="117"/>
      <c r="FF377" s="117"/>
      <c r="FG377" s="133"/>
      <c r="FH377" s="133"/>
      <c r="FI377" s="117"/>
      <c r="FJ377" s="142"/>
      <c r="FK377" s="142"/>
      <c r="FL377" s="143"/>
      <c r="FM377" s="143"/>
      <c r="FN377" s="139"/>
      <c r="FO377" s="142"/>
      <c r="FP377" s="142"/>
      <c r="FQ377" s="143"/>
      <c r="FR377" s="143"/>
      <c r="FS377" s="139"/>
    </row>
    <row r="378" spans="1:175" ht="20.100000000000001" customHeight="1" x14ac:dyDescent="0.5">
      <c r="A378" s="109">
        <v>377</v>
      </c>
      <c r="B378" s="109" t="s">
        <v>3361</v>
      </c>
      <c r="C378" s="109">
        <v>91</v>
      </c>
      <c r="D378" s="367" t="s">
        <v>3372</v>
      </c>
      <c r="E378" s="110" t="s">
        <v>912</v>
      </c>
      <c r="F378" s="110" t="s">
        <v>1561</v>
      </c>
      <c r="G378" s="111" t="s">
        <v>339</v>
      </c>
      <c r="H378" s="110" t="s">
        <v>3152</v>
      </c>
      <c r="I378" s="110" t="s">
        <v>4091</v>
      </c>
      <c r="J378" s="110" t="s">
        <v>4092</v>
      </c>
      <c r="K378" s="111" t="s">
        <v>4093</v>
      </c>
      <c r="L378" s="111" t="s">
        <v>3124</v>
      </c>
      <c r="M378" s="111" t="s">
        <v>912</v>
      </c>
      <c r="N378" s="111" t="s">
        <v>1565</v>
      </c>
      <c r="O378" s="111" t="s">
        <v>4095</v>
      </c>
      <c r="P378" s="113">
        <v>14.885313</v>
      </c>
      <c r="Q378" s="113">
        <v>100.31739899999999</v>
      </c>
      <c r="R378" s="114" t="s">
        <v>4096</v>
      </c>
      <c r="S378" s="114" t="s">
        <v>4097</v>
      </c>
      <c r="T378" s="115"/>
      <c r="U378" s="115"/>
      <c r="V378" s="115"/>
      <c r="W378" s="115" t="s">
        <v>4098</v>
      </c>
      <c r="X378" s="115"/>
      <c r="Y378" s="115"/>
      <c r="Z378" s="181"/>
      <c r="AA378" s="181"/>
      <c r="AB378" s="115"/>
      <c r="AC378" s="115"/>
      <c r="AD378" s="166" t="s">
        <v>1313</v>
      </c>
      <c r="AE378" s="166" t="s">
        <v>1314</v>
      </c>
      <c r="AF378" s="117" t="s">
        <v>690</v>
      </c>
      <c r="AG378" s="117">
        <v>44967</v>
      </c>
      <c r="AH378" s="118" t="s">
        <v>691</v>
      </c>
      <c r="AI378" s="118" t="s">
        <v>692</v>
      </c>
      <c r="AJ378" s="145">
        <v>8</v>
      </c>
      <c r="AK378" s="146">
        <v>8</v>
      </c>
      <c r="AL378" s="146">
        <v>4</v>
      </c>
      <c r="AM378" s="146">
        <f t="shared" si="9"/>
        <v>64</v>
      </c>
      <c r="AN378" s="147">
        <v>2</v>
      </c>
      <c r="AO378" s="147">
        <v>2</v>
      </c>
      <c r="AP378" s="116" t="s">
        <v>4099</v>
      </c>
      <c r="AQ378" s="147" t="s">
        <v>4100</v>
      </c>
      <c r="AR378" s="147">
        <v>3</v>
      </c>
      <c r="AS378" s="149"/>
      <c r="AT378" s="138">
        <v>44970</v>
      </c>
      <c r="AU378" s="148" t="s">
        <v>1316</v>
      </c>
      <c r="AV378" s="149" t="s">
        <v>696</v>
      </c>
      <c r="AW378" s="150" t="s">
        <v>1584</v>
      </c>
      <c r="AX378" s="147"/>
      <c r="AY378" s="147"/>
      <c r="AZ378" s="147"/>
      <c r="BA378" s="147"/>
      <c r="BB378" s="147"/>
      <c r="BC378" s="147"/>
      <c r="BD378" s="235" t="s">
        <v>698</v>
      </c>
      <c r="BE378" s="150"/>
      <c r="BF378" s="150"/>
      <c r="BG378" s="237" t="s">
        <v>699</v>
      </c>
      <c r="BH378" s="237" t="s">
        <v>1964</v>
      </c>
      <c r="BI378" s="237" t="s">
        <v>701</v>
      </c>
      <c r="BJ378" s="152"/>
      <c r="BK378" s="152"/>
      <c r="BL378" s="153"/>
      <c r="BM378" s="154"/>
      <c r="BN378" s="111" t="s">
        <v>4095</v>
      </c>
      <c r="BO378" s="131" t="s">
        <v>4094</v>
      </c>
      <c r="BP378" s="131" t="s">
        <v>703</v>
      </c>
      <c r="BQ378" s="116" t="s">
        <v>704</v>
      </c>
      <c r="BR378" s="116"/>
      <c r="BS378" s="132">
        <v>44967</v>
      </c>
      <c r="BT378" s="133">
        <v>100</v>
      </c>
      <c r="BU378" s="132">
        <v>44967</v>
      </c>
      <c r="BV378" s="132"/>
      <c r="BW378" s="132"/>
      <c r="BX378" s="134"/>
      <c r="BY378" s="134"/>
      <c r="BZ378" s="134"/>
      <c r="CA378" s="132"/>
      <c r="CB378" s="135"/>
      <c r="CC378" s="132"/>
      <c r="CD378" s="132"/>
      <c r="CE378" s="136"/>
      <c r="CF378" s="136"/>
      <c r="CG378" s="136"/>
      <c r="CH378" s="135"/>
      <c r="CI378" s="129" t="s">
        <v>701</v>
      </c>
      <c r="CJ378" s="117">
        <v>45016</v>
      </c>
      <c r="CK378" s="117">
        <v>45016</v>
      </c>
      <c r="CL378" s="117"/>
      <c r="CM378" s="117">
        <v>45016</v>
      </c>
      <c r="CN378" s="133">
        <v>100</v>
      </c>
      <c r="CO378" s="117">
        <v>45016</v>
      </c>
      <c r="CP378" s="117"/>
      <c r="CQ378" s="132">
        <v>45025</v>
      </c>
      <c r="CR378" s="132">
        <v>45025</v>
      </c>
      <c r="CS378" s="117"/>
      <c r="CT378" s="132">
        <v>45025</v>
      </c>
      <c r="CU378" s="133">
        <v>100</v>
      </c>
      <c r="CV378" s="132">
        <v>45025</v>
      </c>
      <c r="CW378" s="117"/>
      <c r="CX378" s="147"/>
      <c r="CY378" s="147"/>
      <c r="CZ378" s="117">
        <v>45016</v>
      </c>
      <c r="DA378" s="117">
        <v>45016</v>
      </c>
      <c r="DB378" s="117"/>
      <c r="DC378" s="117">
        <v>45016</v>
      </c>
      <c r="DD378" s="133">
        <v>100</v>
      </c>
      <c r="DE378" s="117">
        <v>45016</v>
      </c>
      <c r="DF378" s="138"/>
      <c r="DG378" s="138">
        <v>45019</v>
      </c>
      <c r="DH378" s="139" t="s">
        <v>4413</v>
      </c>
      <c r="DI378" s="117">
        <v>45041</v>
      </c>
      <c r="DJ378" s="117">
        <v>45041</v>
      </c>
      <c r="DK378" s="117">
        <v>45041</v>
      </c>
      <c r="DL378" s="117">
        <v>45041</v>
      </c>
      <c r="DM378" s="117"/>
      <c r="DN378" s="117"/>
      <c r="DO378" s="117"/>
      <c r="DP378" s="117"/>
      <c r="DQ378" s="140"/>
      <c r="DR378" s="117"/>
      <c r="DS378" s="117"/>
      <c r="DT378" s="117"/>
      <c r="DU378" s="117"/>
      <c r="DV378" s="117"/>
      <c r="DW378" s="117"/>
      <c r="DX378" s="133"/>
      <c r="DY378" s="117"/>
      <c r="DZ378" s="117"/>
      <c r="EA378" s="117">
        <v>45041</v>
      </c>
      <c r="EB378" s="117">
        <v>45041</v>
      </c>
      <c r="EC378" s="117"/>
      <c r="ED378" s="117">
        <v>45041</v>
      </c>
      <c r="EE378" s="116">
        <v>100</v>
      </c>
      <c r="EF378" s="117">
        <v>45041</v>
      </c>
      <c r="EG378" s="117" t="s">
        <v>4627</v>
      </c>
      <c r="EH378" s="117">
        <v>45051</v>
      </c>
      <c r="EI378" s="117">
        <v>45051</v>
      </c>
      <c r="EJ378" s="117">
        <v>45051</v>
      </c>
      <c r="EK378" s="117">
        <v>45052</v>
      </c>
      <c r="EL378" s="116">
        <v>60</v>
      </c>
      <c r="EM378" s="117"/>
      <c r="EN378" s="122" t="s">
        <v>4549</v>
      </c>
      <c r="EO378" s="141"/>
      <c r="EP378" s="141"/>
      <c r="EQ378" s="141"/>
      <c r="ER378" s="141"/>
      <c r="ES378" s="141"/>
      <c r="ET378" s="141"/>
      <c r="EU378" s="141"/>
      <c r="EV378" s="117"/>
      <c r="EW378" s="117"/>
      <c r="EX378" s="117"/>
      <c r="EY378" s="117"/>
      <c r="EZ378" s="117"/>
      <c r="FA378" s="117"/>
      <c r="FB378" s="117"/>
      <c r="FC378" s="117"/>
      <c r="FD378" s="117"/>
      <c r="FE378" s="117"/>
      <c r="FF378" s="117"/>
      <c r="FG378" s="133"/>
      <c r="FH378" s="133"/>
      <c r="FI378" s="117"/>
      <c r="FJ378" s="142"/>
      <c r="FK378" s="142"/>
      <c r="FL378" s="143">
        <v>243350</v>
      </c>
      <c r="FM378" s="143">
        <v>243350</v>
      </c>
      <c r="FN378" s="139" t="s">
        <v>708</v>
      </c>
      <c r="FO378" s="142"/>
      <c r="FP378" s="142"/>
      <c r="FQ378" s="143">
        <v>243350</v>
      </c>
      <c r="FR378" s="143">
        <v>243350</v>
      </c>
      <c r="FS378" s="157" t="s">
        <v>729</v>
      </c>
    </row>
    <row r="379" spans="1:175" ht="20.100000000000001" customHeight="1" x14ac:dyDescent="0.5">
      <c r="A379" s="109">
        <v>378</v>
      </c>
      <c r="B379" s="109" t="s">
        <v>3361</v>
      </c>
      <c r="C379" s="109">
        <v>92</v>
      </c>
      <c r="D379" s="367" t="s">
        <v>3362</v>
      </c>
      <c r="E379" s="110" t="s">
        <v>912</v>
      </c>
      <c r="F379" s="110" t="s">
        <v>1561</v>
      </c>
      <c r="G379" s="111" t="s">
        <v>339</v>
      </c>
      <c r="H379" s="110" t="s">
        <v>3108</v>
      </c>
      <c r="I379" s="110" t="s">
        <v>3121</v>
      </c>
      <c r="J379" s="110"/>
      <c r="K379" s="111" t="s">
        <v>4101</v>
      </c>
      <c r="L379" s="111" t="s">
        <v>3195</v>
      </c>
      <c r="M379" s="111" t="s">
        <v>912</v>
      </c>
      <c r="N379" s="111" t="s">
        <v>1565</v>
      </c>
      <c r="O379" s="111" t="s">
        <v>4102</v>
      </c>
      <c r="P379" s="113">
        <v>14.758069000000001</v>
      </c>
      <c r="Q379" s="113">
        <v>100.39845200000001</v>
      </c>
      <c r="R379" s="114" t="s">
        <v>4103</v>
      </c>
      <c r="S379" s="114" t="s">
        <v>4104</v>
      </c>
      <c r="T379" s="115" t="s">
        <v>4105</v>
      </c>
      <c r="U379" s="115" t="s">
        <v>4106</v>
      </c>
      <c r="V379" s="115"/>
      <c r="W379" s="115" t="s">
        <v>4107</v>
      </c>
      <c r="X379" s="115"/>
      <c r="Y379" s="115"/>
      <c r="Z379" s="181"/>
      <c r="AA379" s="181"/>
      <c r="AB379" s="115"/>
      <c r="AC379" s="115"/>
      <c r="AD379" s="166" t="s">
        <v>1762</v>
      </c>
      <c r="AE379" s="166" t="s">
        <v>1763</v>
      </c>
      <c r="AF379" s="117" t="s">
        <v>690</v>
      </c>
      <c r="AG379" s="132">
        <v>44970</v>
      </c>
      <c r="AH379" s="118" t="s">
        <v>691</v>
      </c>
      <c r="AI379" s="118" t="s">
        <v>692</v>
      </c>
      <c r="AJ379" s="145">
        <v>8</v>
      </c>
      <c r="AK379" s="146">
        <v>12</v>
      </c>
      <c r="AL379" s="146">
        <v>3.5</v>
      </c>
      <c r="AM379" s="146">
        <f t="shared" si="9"/>
        <v>96</v>
      </c>
      <c r="AN379" s="147">
        <v>2</v>
      </c>
      <c r="AO379" s="147">
        <v>3</v>
      </c>
      <c r="AP379" s="240" t="s">
        <v>4108</v>
      </c>
      <c r="AQ379" s="330"/>
      <c r="AR379" s="363"/>
      <c r="AS379" s="149"/>
      <c r="AT379" s="138">
        <v>44972</v>
      </c>
      <c r="AU379" s="142" t="s">
        <v>2222</v>
      </c>
      <c r="AV379" s="149" t="s">
        <v>725</v>
      </c>
      <c r="AW379" s="150"/>
      <c r="AX379" s="147"/>
      <c r="AY379" s="147"/>
      <c r="AZ379" s="147"/>
      <c r="BA379" s="147"/>
      <c r="BB379" s="147"/>
      <c r="BC379" s="147"/>
      <c r="BD379" s="150" t="s">
        <v>698</v>
      </c>
      <c r="BE379" s="150"/>
      <c r="BF379" s="150"/>
      <c r="BG379" s="237" t="s">
        <v>699</v>
      </c>
      <c r="BH379" s="364" t="s">
        <v>1964</v>
      </c>
      <c r="BI379" s="237" t="s">
        <v>701</v>
      </c>
      <c r="BJ379" s="152"/>
      <c r="BK379" s="152"/>
      <c r="BL379" s="170" t="s">
        <v>3120</v>
      </c>
      <c r="BM379" s="154"/>
      <c r="BN379" s="111" t="s">
        <v>4102</v>
      </c>
      <c r="BO379" s="226" t="s">
        <v>4102</v>
      </c>
      <c r="BP379" s="130"/>
      <c r="BQ379" s="116" t="s">
        <v>704</v>
      </c>
      <c r="BR379" s="116"/>
      <c r="BS379" s="132">
        <v>44970</v>
      </c>
      <c r="BT379" s="133">
        <v>100</v>
      </c>
      <c r="BU379" s="132">
        <v>44970</v>
      </c>
      <c r="BV379" s="132"/>
      <c r="BW379" s="132"/>
      <c r="BX379" s="134"/>
      <c r="BY379" s="134"/>
      <c r="BZ379" s="134"/>
      <c r="CA379" s="132"/>
      <c r="CB379" s="135"/>
      <c r="CC379" s="132"/>
      <c r="CD379" s="132"/>
      <c r="CE379" s="136"/>
      <c r="CF379" s="136"/>
      <c r="CG379" s="136"/>
      <c r="CH379" s="135"/>
      <c r="CI379" s="129" t="s">
        <v>701</v>
      </c>
      <c r="CJ379" s="132">
        <v>44986</v>
      </c>
      <c r="CK379" s="132">
        <v>44986</v>
      </c>
      <c r="CL379" s="132"/>
      <c r="CM379" s="132">
        <v>44986</v>
      </c>
      <c r="CN379" s="133">
        <v>100</v>
      </c>
      <c r="CO379" s="132">
        <v>44986</v>
      </c>
      <c r="CP379" s="132"/>
      <c r="CQ379" s="132">
        <v>45021</v>
      </c>
      <c r="CR379" s="132">
        <v>45021</v>
      </c>
      <c r="CS379" s="117"/>
      <c r="CT379" s="132">
        <v>45021</v>
      </c>
      <c r="CU379" s="133">
        <v>100</v>
      </c>
      <c r="CV379" s="132">
        <v>45021</v>
      </c>
      <c r="CW379" s="117"/>
      <c r="CX379" s="147"/>
      <c r="CY379" s="147"/>
      <c r="CZ379" s="117">
        <v>45017</v>
      </c>
      <c r="DA379" s="117">
        <v>45017</v>
      </c>
      <c r="DB379" s="117"/>
      <c r="DC379" s="117">
        <v>44987</v>
      </c>
      <c r="DD379" s="133">
        <v>100</v>
      </c>
      <c r="DE379" s="117">
        <v>45020</v>
      </c>
      <c r="DF379" s="138"/>
      <c r="DG379" s="138">
        <v>45019</v>
      </c>
      <c r="DH379" s="139" t="s">
        <v>4413</v>
      </c>
      <c r="DI379" s="117">
        <v>45040</v>
      </c>
      <c r="DJ379" s="117">
        <v>45040</v>
      </c>
      <c r="DK379" s="117">
        <v>45040</v>
      </c>
      <c r="DL379" s="117">
        <v>45040</v>
      </c>
      <c r="DM379" s="117"/>
      <c r="DN379" s="117"/>
      <c r="DO379" s="117"/>
      <c r="DP379" s="117"/>
      <c r="DQ379" s="140"/>
      <c r="DR379" s="117"/>
      <c r="DS379" s="117"/>
      <c r="DT379" s="117"/>
      <c r="DU379" s="117"/>
      <c r="DV379" s="117"/>
      <c r="DW379" s="117"/>
      <c r="DX379" s="133"/>
      <c r="DY379" s="117"/>
      <c r="DZ379" s="117"/>
      <c r="EA379" s="117">
        <v>45041</v>
      </c>
      <c r="EB379" s="117">
        <v>45041</v>
      </c>
      <c r="EC379" s="117"/>
      <c r="ED379" s="117">
        <v>45041</v>
      </c>
      <c r="EE379" s="116">
        <v>100</v>
      </c>
      <c r="EF379" s="117">
        <v>45041</v>
      </c>
      <c r="EG379" s="117" t="s">
        <v>4485</v>
      </c>
      <c r="EH379" s="117">
        <v>45051</v>
      </c>
      <c r="EI379" s="117">
        <v>45051</v>
      </c>
      <c r="EJ379" s="117">
        <v>45051</v>
      </c>
      <c r="EK379" s="117">
        <v>45052</v>
      </c>
      <c r="EL379" s="116">
        <v>60</v>
      </c>
      <c r="EM379" s="117"/>
      <c r="EN379" s="122" t="s">
        <v>4628</v>
      </c>
      <c r="EO379" s="141"/>
      <c r="EP379" s="141"/>
      <c r="EQ379" s="141"/>
      <c r="ER379" s="141"/>
      <c r="ES379" s="141"/>
      <c r="ET379" s="141"/>
      <c r="EU379" s="141"/>
      <c r="EV379" s="117"/>
      <c r="EW379" s="117"/>
      <c r="EX379" s="117"/>
      <c r="EY379" s="117"/>
      <c r="EZ379" s="117"/>
      <c r="FA379" s="117"/>
      <c r="FB379" s="117"/>
      <c r="FC379" s="117"/>
      <c r="FD379" s="117"/>
      <c r="FE379" s="117"/>
      <c r="FF379" s="117"/>
      <c r="FG379" s="133"/>
      <c r="FH379" s="133"/>
      <c r="FI379" s="117"/>
      <c r="FJ379" s="142"/>
      <c r="FK379" s="142"/>
      <c r="FL379" s="143">
        <v>243350</v>
      </c>
      <c r="FM379" s="143">
        <v>243350</v>
      </c>
      <c r="FN379" s="139" t="s">
        <v>708</v>
      </c>
      <c r="FO379" s="142"/>
      <c r="FP379" s="142"/>
      <c r="FQ379" s="143">
        <v>243350</v>
      </c>
      <c r="FR379" s="143">
        <v>243350</v>
      </c>
      <c r="FS379" s="157" t="s">
        <v>729</v>
      </c>
    </row>
    <row r="380" spans="1:175" ht="20.100000000000001" customHeight="1" x14ac:dyDescent="0.5">
      <c r="A380" s="109">
        <v>379</v>
      </c>
      <c r="B380" s="109" t="s">
        <v>3361</v>
      </c>
      <c r="C380" s="109">
        <v>93</v>
      </c>
      <c r="D380" s="367" t="s">
        <v>3372</v>
      </c>
      <c r="E380" s="110" t="s">
        <v>912</v>
      </c>
      <c r="F380" s="110" t="s">
        <v>1561</v>
      </c>
      <c r="G380" s="111" t="s">
        <v>44</v>
      </c>
      <c r="H380" s="110" t="s">
        <v>3246</v>
      </c>
      <c r="I380" s="110" t="s">
        <v>4109</v>
      </c>
      <c r="J380" s="110" t="s">
        <v>4110</v>
      </c>
      <c r="K380" s="111" t="s">
        <v>4111</v>
      </c>
      <c r="L380" s="111" t="s">
        <v>3241</v>
      </c>
      <c r="M380" s="111" t="s">
        <v>912</v>
      </c>
      <c r="N380" s="111" t="s">
        <v>682</v>
      </c>
      <c r="O380" s="111" t="s">
        <v>4113</v>
      </c>
      <c r="P380" s="113">
        <v>14.513526000000001</v>
      </c>
      <c r="Q380" s="113">
        <v>100.43547</v>
      </c>
      <c r="R380" s="114" t="s">
        <v>4114</v>
      </c>
      <c r="S380" s="114" t="s">
        <v>4115</v>
      </c>
      <c r="T380" s="382" t="s">
        <v>4116</v>
      </c>
      <c r="U380" s="382" t="s">
        <v>4117</v>
      </c>
      <c r="V380" s="382"/>
      <c r="W380" s="309" t="s">
        <v>4118</v>
      </c>
      <c r="X380" s="309"/>
      <c r="Y380" s="115"/>
      <c r="Z380" s="181"/>
      <c r="AA380" s="181"/>
      <c r="AB380" s="309"/>
      <c r="AC380" s="309"/>
      <c r="AD380" s="166" t="s">
        <v>1762</v>
      </c>
      <c r="AE380" s="166" t="s">
        <v>1763</v>
      </c>
      <c r="AF380" s="117" t="s">
        <v>690</v>
      </c>
      <c r="AG380" s="132">
        <v>44966</v>
      </c>
      <c r="AH380" s="118" t="s">
        <v>691</v>
      </c>
      <c r="AI380" s="118" t="s">
        <v>692</v>
      </c>
      <c r="AJ380" s="116">
        <v>6.5</v>
      </c>
      <c r="AK380" s="116">
        <v>12.5</v>
      </c>
      <c r="AL380" s="116">
        <v>3.5</v>
      </c>
      <c r="AM380" s="146">
        <f t="shared" si="9"/>
        <v>81.25</v>
      </c>
      <c r="AN380" s="147">
        <v>1</v>
      </c>
      <c r="AO380" s="147">
        <v>2</v>
      </c>
      <c r="AP380" s="240" t="s">
        <v>4119</v>
      </c>
      <c r="AQ380" s="147" t="s">
        <v>752</v>
      </c>
      <c r="AR380" s="147">
        <v>3</v>
      </c>
      <c r="AS380" s="149"/>
      <c r="AT380" s="138">
        <v>44970</v>
      </c>
      <c r="AU380" s="294" t="s">
        <v>2395</v>
      </c>
      <c r="AV380" s="149" t="s">
        <v>696</v>
      </c>
      <c r="AW380" s="150"/>
      <c r="AX380" s="147"/>
      <c r="AY380" s="147"/>
      <c r="AZ380" s="147"/>
      <c r="BA380" s="147" t="s">
        <v>697</v>
      </c>
      <c r="BB380" s="147"/>
      <c r="BC380" s="147"/>
      <c r="BD380" s="235" t="s">
        <v>698</v>
      </c>
      <c r="BE380" s="150"/>
      <c r="BF380" s="150"/>
      <c r="BG380" s="237" t="s">
        <v>699</v>
      </c>
      <c r="BH380" s="237" t="s">
        <v>1964</v>
      </c>
      <c r="BI380" s="237" t="s">
        <v>701</v>
      </c>
      <c r="BJ380" s="152"/>
      <c r="BK380" s="152"/>
      <c r="BL380" s="153"/>
      <c r="BM380" s="154"/>
      <c r="BN380" s="111" t="s">
        <v>4113</v>
      </c>
      <c r="BO380" s="131" t="s">
        <v>4112</v>
      </c>
      <c r="BP380" s="131" t="s">
        <v>703</v>
      </c>
      <c r="BQ380" s="116" t="s">
        <v>704</v>
      </c>
      <c r="BR380" s="116"/>
      <c r="BS380" s="132">
        <v>44966</v>
      </c>
      <c r="BT380" s="133">
        <v>100</v>
      </c>
      <c r="BU380" s="132">
        <v>44966</v>
      </c>
      <c r="BV380" s="132"/>
      <c r="BW380" s="132"/>
      <c r="BX380" s="134"/>
      <c r="BY380" s="134"/>
      <c r="BZ380" s="134"/>
      <c r="CA380" s="132"/>
      <c r="CB380" s="135"/>
      <c r="CC380" s="132"/>
      <c r="CD380" s="132"/>
      <c r="CE380" s="136"/>
      <c r="CF380" s="136"/>
      <c r="CG380" s="136"/>
      <c r="CH380" s="135"/>
      <c r="CI380" s="129" t="s">
        <v>701</v>
      </c>
      <c r="CJ380" s="132">
        <v>45000</v>
      </c>
      <c r="CK380" s="132">
        <v>45000</v>
      </c>
      <c r="CL380" s="132"/>
      <c r="CM380" s="132">
        <v>45000</v>
      </c>
      <c r="CN380" s="133">
        <v>100</v>
      </c>
      <c r="CO380" s="132">
        <v>45000</v>
      </c>
      <c r="CP380" s="117"/>
      <c r="CQ380" s="137" t="s">
        <v>706</v>
      </c>
      <c r="CR380" s="132"/>
      <c r="CS380" s="117"/>
      <c r="CT380" s="132"/>
      <c r="CU380" s="133"/>
      <c r="CV380" s="137" t="s">
        <v>4382</v>
      </c>
      <c r="CW380" s="117"/>
      <c r="CX380" s="147"/>
      <c r="CY380" s="147"/>
      <c r="CZ380" s="117">
        <v>45008</v>
      </c>
      <c r="DA380" s="117">
        <v>45008</v>
      </c>
      <c r="DB380" s="117"/>
      <c r="DC380" s="117">
        <v>45008</v>
      </c>
      <c r="DD380" s="133">
        <v>100</v>
      </c>
      <c r="DE380" s="117">
        <v>45008</v>
      </c>
      <c r="DF380" s="138"/>
      <c r="DG380" s="138">
        <v>45019</v>
      </c>
      <c r="DH380" s="139" t="s">
        <v>4413</v>
      </c>
      <c r="DI380" s="117">
        <v>45043</v>
      </c>
      <c r="DJ380" s="117">
        <v>45043</v>
      </c>
      <c r="DK380" s="117">
        <v>45043</v>
      </c>
      <c r="DL380" s="117">
        <v>45043</v>
      </c>
      <c r="DM380" s="117"/>
      <c r="DN380" s="117"/>
      <c r="DO380" s="117"/>
      <c r="DP380" s="117"/>
      <c r="DQ380" s="140"/>
      <c r="DR380" s="117"/>
      <c r="DS380" s="117"/>
      <c r="DT380" s="117"/>
      <c r="DU380" s="117"/>
      <c r="DV380" s="117"/>
      <c r="DW380" s="117"/>
      <c r="DX380" s="133"/>
      <c r="DY380" s="117"/>
      <c r="DZ380" s="117"/>
      <c r="EA380" s="117">
        <v>45037</v>
      </c>
      <c r="EB380" s="117">
        <v>45037</v>
      </c>
      <c r="EC380" s="117"/>
      <c r="ED380" s="117">
        <v>45037</v>
      </c>
      <c r="EE380" s="116">
        <v>100</v>
      </c>
      <c r="EF380" s="117">
        <v>45037</v>
      </c>
      <c r="EG380" s="117" t="s">
        <v>4465</v>
      </c>
      <c r="EH380" s="117"/>
      <c r="EI380" s="117"/>
      <c r="EJ380" s="117"/>
      <c r="EK380" s="117"/>
      <c r="EL380" s="133"/>
      <c r="EM380" s="117"/>
      <c r="EN380" s="122"/>
      <c r="EO380" s="141"/>
      <c r="EP380" s="141"/>
      <c r="EQ380" s="141"/>
      <c r="ER380" s="141"/>
      <c r="ES380" s="141"/>
      <c r="ET380" s="141"/>
      <c r="EU380" s="141"/>
      <c r="EV380" s="117"/>
      <c r="EW380" s="117"/>
      <c r="EX380" s="117"/>
      <c r="EY380" s="117"/>
      <c r="EZ380" s="117"/>
      <c r="FA380" s="117"/>
      <c r="FB380" s="117"/>
      <c r="FC380" s="117"/>
      <c r="FD380" s="117"/>
      <c r="FE380" s="117"/>
      <c r="FF380" s="117"/>
      <c r="FG380" s="133"/>
      <c r="FH380" s="133"/>
      <c r="FI380" s="117"/>
      <c r="FJ380" s="142"/>
      <c r="FK380" s="142"/>
      <c r="FL380" s="143"/>
      <c r="FM380" s="143"/>
      <c r="FN380" s="139"/>
      <c r="FO380" s="142"/>
      <c r="FP380" s="142"/>
      <c r="FQ380" s="143"/>
      <c r="FR380" s="143"/>
      <c r="FS380" s="139"/>
    </row>
    <row r="381" spans="1:175" ht="20.100000000000001" customHeight="1" x14ac:dyDescent="0.5">
      <c r="A381" s="109">
        <v>380</v>
      </c>
      <c r="B381" s="109" t="s">
        <v>3361</v>
      </c>
      <c r="C381" s="109">
        <v>94</v>
      </c>
      <c r="D381" s="367" t="s">
        <v>3372</v>
      </c>
      <c r="E381" s="110" t="s">
        <v>912</v>
      </c>
      <c r="F381" s="110" t="s">
        <v>1561</v>
      </c>
      <c r="G381" s="111" t="s">
        <v>44</v>
      </c>
      <c r="H381" s="110" t="s">
        <v>4120</v>
      </c>
      <c r="I381" s="110" t="s">
        <v>4120</v>
      </c>
      <c r="J381" s="110" t="s">
        <v>4629</v>
      </c>
      <c r="K381" s="111" t="s">
        <v>4121</v>
      </c>
      <c r="L381" s="111" t="s">
        <v>3241</v>
      </c>
      <c r="M381" s="111" t="s">
        <v>912</v>
      </c>
      <c r="N381" s="111" t="s">
        <v>682</v>
      </c>
      <c r="O381" s="111" t="s">
        <v>4122</v>
      </c>
      <c r="P381" s="113">
        <v>14.753508</v>
      </c>
      <c r="Q381" s="113">
        <v>100.325682</v>
      </c>
      <c r="R381" s="114" t="s">
        <v>4123</v>
      </c>
      <c r="S381" s="114" t="s">
        <v>4124</v>
      </c>
      <c r="T381" s="115" t="s">
        <v>4125</v>
      </c>
      <c r="U381" s="115" t="s">
        <v>4126</v>
      </c>
      <c r="V381" s="115"/>
      <c r="W381" s="115" t="s">
        <v>4127</v>
      </c>
      <c r="X381" s="115"/>
      <c r="Y381" s="115"/>
      <c r="Z381" s="181"/>
      <c r="AA381" s="181"/>
      <c r="AB381" s="115"/>
      <c r="AC381" s="115"/>
      <c r="AD381" s="166" t="s">
        <v>1762</v>
      </c>
      <c r="AE381" s="166" t="s">
        <v>1763</v>
      </c>
      <c r="AF381" s="117" t="s">
        <v>690</v>
      </c>
      <c r="AG381" s="117">
        <v>44967</v>
      </c>
      <c r="AH381" s="118" t="s">
        <v>691</v>
      </c>
      <c r="AI381" s="118" t="s">
        <v>692</v>
      </c>
      <c r="AJ381" s="119">
        <v>6</v>
      </c>
      <c r="AK381" s="119">
        <v>12</v>
      </c>
      <c r="AL381" s="119">
        <v>2.6</v>
      </c>
      <c r="AM381" s="146">
        <f t="shared" si="9"/>
        <v>72</v>
      </c>
      <c r="AN381" s="147">
        <v>1</v>
      </c>
      <c r="AO381" s="147">
        <v>2</v>
      </c>
      <c r="AP381" s="240" t="s">
        <v>4128</v>
      </c>
      <c r="AQ381" s="147" t="s">
        <v>848</v>
      </c>
      <c r="AR381" s="147">
        <v>1</v>
      </c>
      <c r="AS381" s="149"/>
      <c r="AT381" s="138">
        <v>44970</v>
      </c>
      <c r="AU381" s="294" t="s">
        <v>2395</v>
      </c>
      <c r="AV381" s="149" t="s">
        <v>696</v>
      </c>
      <c r="AW381" s="150" t="s">
        <v>2293</v>
      </c>
      <c r="AX381" s="147"/>
      <c r="AY381" s="147" t="s">
        <v>1326</v>
      </c>
      <c r="AZ381" s="147"/>
      <c r="BA381" s="147"/>
      <c r="BB381" s="147"/>
      <c r="BC381" s="147" t="s">
        <v>697</v>
      </c>
      <c r="BD381" s="235" t="s">
        <v>698</v>
      </c>
      <c r="BE381" s="150"/>
      <c r="BF381" s="150"/>
      <c r="BG381" s="237" t="s">
        <v>699</v>
      </c>
      <c r="BH381" s="321" t="s">
        <v>1964</v>
      </c>
      <c r="BI381" s="237" t="s">
        <v>701</v>
      </c>
      <c r="BJ381" s="152"/>
      <c r="BK381" s="152"/>
      <c r="BL381" s="153"/>
      <c r="BM381" s="154"/>
      <c r="BN381" s="111" t="s">
        <v>4122</v>
      </c>
      <c r="BO381" s="226" t="s">
        <v>4122</v>
      </c>
      <c r="BP381" s="130"/>
      <c r="BQ381" s="116" t="s">
        <v>704</v>
      </c>
      <c r="BR381" s="116"/>
      <c r="BS381" s="132">
        <v>44967</v>
      </c>
      <c r="BT381" s="133">
        <v>100</v>
      </c>
      <c r="BU381" s="132">
        <v>44967</v>
      </c>
      <c r="BV381" s="132"/>
      <c r="BW381" s="132"/>
      <c r="BX381" s="134"/>
      <c r="BY381" s="134"/>
      <c r="BZ381" s="134"/>
      <c r="CA381" s="132"/>
      <c r="CB381" s="135"/>
      <c r="CC381" s="132"/>
      <c r="CD381" s="132"/>
      <c r="CE381" s="136"/>
      <c r="CF381" s="136"/>
      <c r="CG381" s="136"/>
      <c r="CH381" s="135"/>
      <c r="CI381" s="129" t="s">
        <v>701</v>
      </c>
      <c r="CJ381" s="117">
        <v>45010</v>
      </c>
      <c r="CK381" s="117">
        <v>45010</v>
      </c>
      <c r="CL381" s="117"/>
      <c r="CM381" s="117">
        <v>45010</v>
      </c>
      <c r="CN381" s="133">
        <v>100</v>
      </c>
      <c r="CO381" s="117">
        <v>45010</v>
      </c>
      <c r="CP381" s="117"/>
      <c r="CQ381" s="132">
        <v>45019</v>
      </c>
      <c r="CR381" s="132">
        <v>45019</v>
      </c>
      <c r="CS381" s="132"/>
      <c r="CT381" s="132">
        <v>45020</v>
      </c>
      <c r="CU381" s="133">
        <v>100</v>
      </c>
      <c r="CV381" s="132">
        <v>45020</v>
      </c>
      <c r="CW381" s="117" t="s">
        <v>4129</v>
      </c>
      <c r="CX381" s="147"/>
      <c r="CY381" s="147" t="s">
        <v>1326</v>
      </c>
      <c r="CZ381" s="117">
        <v>45010</v>
      </c>
      <c r="DA381" s="117">
        <v>45010</v>
      </c>
      <c r="DB381" s="117"/>
      <c r="DC381" s="117">
        <v>45010</v>
      </c>
      <c r="DD381" s="133">
        <v>100</v>
      </c>
      <c r="DE381" s="117">
        <v>45010</v>
      </c>
      <c r="DF381" s="138"/>
      <c r="DG381" s="138">
        <v>45019</v>
      </c>
      <c r="DH381" s="139" t="s">
        <v>4413</v>
      </c>
      <c r="DI381" s="117">
        <v>45034</v>
      </c>
      <c r="DJ381" s="117">
        <v>45034</v>
      </c>
      <c r="DK381" s="117">
        <v>45034</v>
      </c>
      <c r="DL381" s="117">
        <v>45034</v>
      </c>
      <c r="DM381" s="117"/>
      <c r="DN381" s="117"/>
      <c r="DO381" s="117"/>
      <c r="DP381" s="117"/>
      <c r="DQ381" s="140"/>
      <c r="DR381" s="117"/>
      <c r="DS381" s="117"/>
      <c r="DT381" s="117"/>
      <c r="DU381" s="117"/>
      <c r="DV381" s="117"/>
      <c r="DW381" s="117"/>
      <c r="DX381" s="133"/>
      <c r="DY381" s="117"/>
      <c r="DZ381" s="117"/>
      <c r="EA381" s="117">
        <v>45041</v>
      </c>
      <c r="EB381" s="117">
        <v>45041</v>
      </c>
      <c r="EC381" s="117"/>
      <c r="ED381" s="117">
        <v>45041</v>
      </c>
      <c r="EE381" s="116">
        <v>100</v>
      </c>
      <c r="EF381" s="117">
        <v>45041</v>
      </c>
      <c r="EG381" s="117" t="s">
        <v>4630</v>
      </c>
      <c r="EH381" s="117">
        <v>45041</v>
      </c>
      <c r="EI381" s="117">
        <v>45041</v>
      </c>
      <c r="EJ381" s="117">
        <v>45041</v>
      </c>
      <c r="EK381" s="117">
        <v>45042</v>
      </c>
      <c r="EL381" s="116">
        <v>60</v>
      </c>
      <c r="EM381" s="117"/>
      <c r="EN381" s="122" t="s">
        <v>4630</v>
      </c>
      <c r="EO381" s="141"/>
      <c r="EP381" s="141"/>
      <c r="EQ381" s="141"/>
      <c r="ER381" s="141"/>
      <c r="ES381" s="141"/>
      <c r="ET381" s="141"/>
      <c r="EU381" s="141"/>
      <c r="EV381" s="117"/>
      <c r="EW381" s="117"/>
      <c r="EX381" s="117"/>
      <c r="EY381" s="117"/>
      <c r="EZ381" s="117"/>
      <c r="FA381" s="117"/>
      <c r="FB381" s="117"/>
      <c r="FC381" s="117"/>
      <c r="FD381" s="117"/>
      <c r="FE381" s="117"/>
      <c r="FF381" s="117"/>
      <c r="FG381" s="133"/>
      <c r="FH381" s="133"/>
      <c r="FI381" s="117"/>
      <c r="FJ381" s="142"/>
      <c r="FK381" s="142"/>
      <c r="FL381" s="143">
        <v>243347</v>
      </c>
      <c r="FM381" s="143">
        <v>243347</v>
      </c>
      <c r="FN381" s="139" t="s">
        <v>834</v>
      </c>
      <c r="FO381" s="142"/>
      <c r="FP381" s="142"/>
      <c r="FQ381" s="143">
        <v>243347</v>
      </c>
      <c r="FR381" s="143">
        <v>243347</v>
      </c>
      <c r="FS381" s="139" t="s">
        <v>708</v>
      </c>
    </row>
    <row r="382" spans="1:175" ht="20.100000000000001" customHeight="1" x14ac:dyDescent="0.5">
      <c r="A382" s="109">
        <v>381</v>
      </c>
      <c r="B382" s="109" t="s">
        <v>3361</v>
      </c>
      <c r="C382" s="109">
        <v>95</v>
      </c>
      <c r="D382" s="367" t="s">
        <v>3362</v>
      </c>
      <c r="E382" s="110" t="s">
        <v>912</v>
      </c>
      <c r="F382" s="110" t="s">
        <v>1561</v>
      </c>
      <c r="G382" s="111" t="s">
        <v>44</v>
      </c>
      <c r="H382" s="110" t="s">
        <v>4120</v>
      </c>
      <c r="I382" s="110" t="s">
        <v>4120</v>
      </c>
      <c r="J382" s="110" t="s">
        <v>4130</v>
      </c>
      <c r="K382" s="111" t="s">
        <v>4131</v>
      </c>
      <c r="L382" s="111" t="s">
        <v>3195</v>
      </c>
      <c r="M382" s="111" t="s">
        <v>912</v>
      </c>
      <c r="N382" s="111" t="s">
        <v>682</v>
      </c>
      <c r="O382" s="111" t="s">
        <v>4132</v>
      </c>
      <c r="P382" s="113">
        <v>14.756500000000001</v>
      </c>
      <c r="Q382" s="113">
        <v>100.300422</v>
      </c>
      <c r="R382" s="114" t="s">
        <v>4133</v>
      </c>
      <c r="S382" s="114" t="s">
        <v>4134</v>
      </c>
      <c r="T382" s="115" t="s">
        <v>4135</v>
      </c>
      <c r="U382" s="115" t="s">
        <v>4136</v>
      </c>
      <c r="V382" s="115"/>
      <c r="W382" s="115" t="s">
        <v>4137</v>
      </c>
      <c r="X382" s="115"/>
      <c r="Y382" s="115"/>
      <c r="Z382" s="181"/>
      <c r="AA382" s="181"/>
      <c r="AB382" s="115"/>
      <c r="AC382" s="115"/>
      <c r="AD382" s="166" t="s">
        <v>1762</v>
      </c>
      <c r="AE382" s="166" t="s">
        <v>1763</v>
      </c>
      <c r="AF382" s="117" t="s">
        <v>690</v>
      </c>
      <c r="AG382" s="117">
        <v>44967</v>
      </c>
      <c r="AH382" s="118" t="s">
        <v>691</v>
      </c>
      <c r="AI382" s="118" t="s">
        <v>692</v>
      </c>
      <c r="AJ382" s="119">
        <v>3.5</v>
      </c>
      <c r="AK382" s="119">
        <v>10.5</v>
      </c>
      <c r="AL382" s="119">
        <v>4</v>
      </c>
      <c r="AM382" s="146">
        <f t="shared" si="9"/>
        <v>36.75</v>
      </c>
      <c r="AN382" s="147">
        <v>1</v>
      </c>
      <c r="AO382" s="147">
        <v>2</v>
      </c>
      <c r="AP382" s="240" t="s">
        <v>4138</v>
      </c>
      <c r="AQ382" s="330"/>
      <c r="AR382" s="147">
        <v>3</v>
      </c>
      <c r="AS382" s="149"/>
      <c r="AT382" s="138">
        <v>44970</v>
      </c>
      <c r="AU382" s="294" t="s">
        <v>4139</v>
      </c>
      <c r="AV382" s="149" t="s">
        <v>696</v>
      </c>
      <c r="AW382" s="150"/>
      <c r="AX382" s="147"/>
      <c r="AY382" s="147"/>
      <c r="AZ382" s="147"/>
      <c r="BA382" s="147"/>
      <c r="BB382" s="147"/>
      <c r="BC382" s="147"/>
      <c r="BD382" s="150"/>
      <c r="BE382" s="150"/>
      <c r="BF382" s="150"/>
      <c r="BG382" s="163" t="s">
        <v>614</v>
      </c>
      <c r="BH382" s="237" t="s">
        <v>1964</v>
      </c>
      <c r="BI382" s="237" t="s">
        <v>701</v>
      </c>
      <c r="BJ382" s="152"/>
      <c r="BK382" s="152"/>
      <c r="BL382" s="153"/>
      <c r="BM382" s="154"/>
      <c r="BN382" s="111" t="s">
        <v>4132</v>
      </c>
      <c r="BO382" s="226" t="s">
        <v>4132</v>
      </c>
      <c r="BP382" s="130"/>
      <c r="BQ382" s="116" t="s">
        <v>704</v>
      </c>
      <c r="BR382" s="116"/>
      <c r="BS382" s="132">
        <v>44967</v>
      </c>
      <c r="BT382" s="133">
        <v>100</v>
      </c>
      <c r="BU382" s="132">
        <v>44967</v>
      </c>
      <c r="BV382" s="132" t="s">
        <v>614</v>
      </c>
      <c r="BW382" s="132" t="s">
        <v>1155</v>
      </c>
      <c r="BX382" s="134"/>
      <c r="BY382" s="134"/>
      <c r="BZ382" s="134"/>
      <c r="CA382" s="132"/>
      <c r="CB382" s="171"/>
      <c r="CC382" s="172"/>
      <c r="CD382" s="172"/>
      <c r="CE382" s="173"/>
      <c r="CF382" s="173"/>
      <c r="CG382" s="173"/>
      <c r="CH382" s="365" t="s">
        <v>3662</v>
      </c>
      <c r="CI382" s="129" t="s">
        <v>701</v>
      </c>
      <c r="CJ382" s="132">
        <v>45000</v>
      </c>
      <c r="CK382" s="132">
        <v>45000</v>
      </c>
      <c r="CL382" s="132"/>
      <c r="CM382" s="132">
        <v>45000</v>
      </c>
      <c r="CN382" s="133">
        <v>100</v>
      </c>
      <c r="CO382" s="132">
        <v>45000</v>
      </c>
      <c r="CP382" s="117"/>
      <c r="CQ382" s="132">
        <v>45019</v>
      </c>
      <c r="CR382" s="132">
        <v>45019</v>
      </c>
      <c r="CS382" s="132"/>
      <c r="CT382" s="132">
        <v>45020</v>
      </c>
      <c r="CU382" s="133">
        <v>100</v>
      </c>
      <c r="CV382" s="132">
        <v>45020</v>
      </c>
      <c r="CW382" s="117"/>
      <c r="CX382" s="147"/>
      <c r="CY382" s="147"/>
      <c r="CZ382" s="117">
        <v>45028</v>
      </c>
      <c r="DA382" s="117">
        <v>45028</v>
      </c>
      <c r="DB382" s="117"/>
      <c r="DC382" s="117">
        <v>45028</v>
      </c>
      <c r="DD382" s="133">
        <v>100</v>
      </c>
      <c r="DE382" s="117">
        <v>45028</v>
      </c>
      <c r="DF382" s="138"/>
      <c r="DG382" s="138">
        <v>45023</v>
      </c>
      <c r="DH382" s="139" t="s">
        <v>4387</v>
      </c>
      <c r="DI382" s="117">
        <v>45034</v>
      </c>
      <c r="DJ382" s="117">
        <v>45034</v>
      </c>
      <c r="DK382" s="117">
        <v>45034</v>
      </c>
      <c r="DL382" s="117">
        <v>45034</v>
      </c>
      <c r="DM382" s="117"/>
      <c r="DN382" s="117"/>
      <c r="DO382" s="117"/>
      <c r="DP382" s="117"/>
      <c r="DQ382" s="140"/>
      <c r="DR382" s="117"/>
      <c r="DS382" s="117"/>
      <c r="DT382" s="117"/>
      <c r="DU382" s="117"/>
      <c r="DV382" s="117"/>
      <c r="DW382" s="117"/>
      <c r="DX382" s="133"/>
      <c r="DY382" s="117"/>
      <c r="DZ382" s="117"/>
      <c r="EA382" s="117"/>
      <c r="EB382" s="117"/>
      <c r="EC382" s="117"/>
      <c r="ED382" s="117"/>
      <c r="EE382" s="116"/>
      <c r="EF382" s="117"/>
      <c r="EG382" s="117"/>
      <c r="EH382" s="222">
        <v>45052</v>
      </c>
      <c r="EI382" s="222">
        <v>45052</v>
      </c>
      <c r="EJ382" s="117"/>
      <c r="EK382" s="222">
        <v>45052</v>
      </c>
      <c r="EL382" s="133">
        <v>100</v>
      </c>
      <c r="EM382" s="222">
        <v>45052</v>
      </c>
      <c r="EN382" s="122" t="s">
        <v>4631</v>
      </c>
      <c r="EO382" s="141"/>
      <c r="EP382" s="141"/>
      <c r="EQ382" s="141"/>
      <c r="ER382" s="141"/>
      <c r="ES382" s="141"/>
      <c r="ET382" s="141"/>
      <c r="EU382" s="141"/>
      <c r="EV382" s="117"/>
      <c r="EW382" s="117"/>
      <c r="EX382" s="117"/>
      <c r="EY382" s="117"/>
      <c r="EZ382" s="117"/>
      <c r="FA382" s="117"/>
      <c r="FB382" s="117"/>
      <c r="FC382" s="117"/>
      <c r="FD382" s="117"/>
      <c r="FE382" s="117"/>
      <c r="FF382" s="117"/>
      <c r="FG382" s="133"/>
      <c r="FH382" s="133"/>
      <c r="FI382" s="117"/>
      <c r="FJ382" s="142"/>
      <c r="FK382" s="142"/>
      <c r="FL382" s="143">
        <v>243347</v>
      </c>
      <c r="FM382" s="143">
        <v>243347</v>
      </c>
      <c r="FN382" s="139" t="s">
        <v>708</v>
      </c>
      <c r="FO382" s="142"/>
      <c r="FP382" s="142"/>
      <c r="FQ382" s="143">
        <v>243347</v>
      </c>
      <c r="FR382" s="143">
        <v>243347</v>
      </c>
      <c r="FS382" s="139" t="s">
        <v>708</v>
      </c>
    </row>
    <row r="383" spans="1:175" ht="20.100000000000001" customHeight="1" x14ac:dyDescent="0.5">
      <c r="A383" s="109">
        <v>382</v>
      </c>
      <c r="B383" s="109" t="s">
        <v>3361</v>
      </c>
      <c r="C383" s="109">
        <v>96</v>
      </c>
      <c r="D383" s="367" t="s">
        <v>3372</v>
      </c>
      <c r="E383" s="110" t="s">
        <v>912</v>
      </c>
      <c r="F383" s="110" t="s">
        <v>1561</v>
      </c>
      <c r="G383" s="111" t="s">
        <v>399</v>
      </c>
      <c r="H383" s="110" t="s">
        <v>3315</v>
      </c>
      <c r="I383" s="110" t="s">
        <v>4140</v>
      </c>
      <c r="J383" s="110" t="s">
        <v>4141</v>
      </c>
      <c r="K383" s="111" t="s">
        <v>4142</v>
      </c>
      <c r="L383" s="111" t="s">
        <v>3307</v>
      </c>
      <c r="M383" s="111" t="s">
        <v>912</v>
      </c>
      <c r="N383" s="111" t="s">
        <v>1565</v>
      </c>
      <c r="O383" s="111" t="s">
        <v>4143</v>
      </c>
      <c r="P383" s="113">
        <v>15.488273</v>
      </c>
      <c r="Q383" s="113">
        <v>99.692605999999998</v>
      </c>
      <c r="R383" s="114" t="s">
        <v>4144</v>
      </c>
      <c r="S383" s="114" t="s">
        <v>4145</v>
      </c>
      <c r="T383" s="115" t="s">
        <v>4146</v>
      </c>
      <c r="U383" s="115" t="s">
        <v>4147</v>
      </c>
      <c r="V383" s="115"/>
      <c r="W383" s="115" t="s">
        <v>4148</v>
      </c>
      <c r="X383" s="115"/>
      <c r="Y383" s="115"/>
      <c r="Z383" s="181"/>
      <c r="AA383" s="181"/>
      <c r="AB383" s="115"/>
      <c r="AC383" s="115"/>
      <c r="AD383" s="166" t="s">
        <v>1313</v>
      </c>
      <c r="AE383" s="166" t="s">
        <v>1314</v>
      </c>
      <c r="AF383" s="117" t="s">
        <v>690</v>
      </c>
      <c r="AG383" s="132">
        <v>44965</v>
      </c>
      <c r="AH383" s="118" t="s">
        <v>691</v>
      </c>
      <c r="AI383" s="118" t="s">
        <v>692</v>
      </c>
      <c r="AJ383" s="145">
        <v>6</v>
      </c>
      <c r="AK383" s="146">
        <v>9</v>
      </c>
      <c r="AL383" s="146">
        <v>3.6</v>
      </c>
      <c r="AM383" s="146">
        <v>54</v>
      </c>
      <c r="AN383" s="147">
        <v>2</v>
      </c>
      <c r="AO383" s="147">
        <v>2</v>
      </c>
      <c r="AP383" s="116" t="s">
        <v>4149</v>
      </c>
      <c r="AQ383" s="147" t="s">
        <v>863</v>
      </c>
      <c r="AR383" s="147">
        <v>3</v>
      </c>
      <c r="AS383" s="149"/>
      <c r="AT383" s="138">
        <v>44967</v>
      </c>
      <c r="AU383" s="366" t="s">
        <v>3301</v>
      </c>
      <c r="AV383" s="149" t="s">
        <v>696</v>
      </c>
      <c r="AW383" s="150" t="s">
        <v>1386</v>
      </c>
      <c r="AX383" s="236"/>
      <c r="AY383" s="236"/>
      <c r="AZ383" s="236"/>
      <c r="BA383" s="147"/>
      <c r="BB383" s="147"/>
      <c r="BC383" s="236"/>
      <c r="BD383" s="235" t="s">
        <v>698</v>
      </c>
      <c r="BE383" s="235"/>
      <c r="BF383" s="235"/>
      <c r="BG383" s="237" t="s">
        <v>699</v>
      </c>
      <c r="BH383" s="237" t="s">
        <v>1964</v>
      </c>
      <c r="BI383" s="237" t="s">
        <v>701</v>
      </c>
      <c r="BJ383" s="238"/>
      <c r="BK383" s="238"/>
      <c r="BL383" s="153"/>
      <c r="BM383" s="154"/>
      <c r="BN383" s="111" t="s">
        <v>4143</v>
      </c>
      <c r="BO383" s="226" t="s">
        <v>4143</v>
      </c>
      <c r="BP383" s="130"/>
      <c r="BQ383" s="116" t="s">
        <v>704</v>
      </c>
      <c r="BR383" s="116"/>
      <c r="BS383" s="132">
        <v>44965</v>
      </c>
      <c r="BT383" s="133">
        <v>100</v>
      </c>
      <c r="BU383" s="132">
        <v>44965</v>
      </c>
      <c r="BV383" s="132"/>
      <c r="BW383" s="132"/>
      <c r="BX383" s="134"/>
      <c r="BY383" s="134"/>
      <c r="BZ383" s="134"/>
      <c r="CA383" s="132"/>
      <c r="CB383" s="135"/>
      <c r="CC383" s="132"/>
      <c r="CD383" s="132"/>
      <c r="CE383" s="136"/>
      <c r="CF383" s="136"/>
      <c r="CG383" s="136"/>
      <c r="CH383" s="135"/>
      <c r="CI383" s="129" t="s">
        <v>701</v>
      </c>
      <c r="CJ383" s="117">
        <v>44999</v>
      </c>
      <c r="CK383" s="117">
        <v>44999</v>
      </c>
      <c r="CL383" s="132"/>
      <c r="CM383" s="117">
        <v>44999</v>
      </c>
      <c r="CN383" s="133">
        <v>100</v>
      </c>
      <c r="CO383" s="117">
        <v>44999</v>
      </c>
      <c r="CP383" s="117"/>
      <c r="CQ383" s="132">
        <v>45039</v>
      </c>
      <c r="CR383" s="132">
        <v>45039</v>
      </c>
      <c r="CS383" s="117"/>
      <c r="CT383" s="132">
        <v>45039</v>
      </c>
      <c r="CU383" s="133">
        <v>100</v>
      </c>
      <c r="CV383" s="132">
        <v>45039</v>
      </c>
      <c r="CW383" s="117"/>
      <c r="CX383" s="236"/>
      <c r="CY383" s="236"/>
      <c r="CZ383" s="117">
        <v>45021</v>
      </c>
      <c r="DA383" s="117">
        <v>45021</v>
      </c>
      <c r="DB383" s="117"/>
      <c r="DC383" s="117">
        <v>45021</v>
      </c>
      <c r="DD383" s="133">
        <v>100</v>
      </c>
      <c r="DE383" s="117">
        <v>45021</v>
      </c>
      <c r="DF383" s="138" t="s">
        <v>4150</v>
      </c>
      <c r="DG383" s="138">
        <v>45007</v>
      </c>
      <c r="DH383" s="139" t="s">
        <v>4446</v>
      </c>
      <c r="DI383" s="117">
        <v>45034</v>
      </c>
      <c r="DJ383" s="117">
        <v>45034</v>
      </c>
      <c r="DK383" s="117">
        <v>45034</v>
      </c>
      <c r="DL383" s="117">
        <v>45034</v>
      </c>
      <c r="DM383" s="117"/>
      <c r="DN383" s="117"/>
      <c r="DO383" s="117"/>
      <c r="DP383" s="117"/>
      <c r="DQ383" s="140"/>
      <c r="DR383" s="117"/>
      <c r="DS383" s="117"/>
      <c r="DT383" s="117"/>
      <c r="DU383" s="117"/>
      <c r="DV383" s="117"/>
      <c r="DW383" s="117"/>
      <c r="DX383" s="133"/>
      <c r="DY383" s="117"/>
      <c r="DZ383" s="117"/>
      <c r="EA383" s="117"/>
      <c r="EB383" s="117"/>
      <c r="EC383" s="117"/>
      <c r="ED383" s="117"/>
      <c r="EE383" s="116"/>
      <c r="EF383" s="117"/>
      <c r="EG383" s="117"/>
      <c r="EH383" s="117">
        <v>45050</v>
      </c>
      <c r="EI383" s="117">
        <v>45050</v>
      </c>
      <c r="EJ383" s="117">
        <v>45050</v>
      </c>
      <c r="EK383" s="117">
        <v>45051</v>
      </c>
      <c r="EL383" s="116">
        <v>60</v>
      </c>
      <c r="EM383" s="117"/>
      <c r="EN383" s="122" t="s">
        <v>4394</v>
      </c>
      <c r="EO383" s="141"/>
      <c r="EP383" s="141"/>
      <c r="EQ383" s="141"/>
      <c r="ER383" s="141"/>
      <c r="ES383" s="141"/>
      <c r="ET383" s="141"/>
      <c r="EU383" s="141"/>
      <c r="EV383" s="117"/>
      <c r="EW383" s="117"/>
      <c r="EX383" s="117"/>
      <c r="EY383" s="117"/>
      <c r="EZ383" s="117"/>
      <c r="FA383" s="117"/>
      <c r="FB383" s="117"/>
      <c r="FC383" s="117"/>
      <c r="FD383" s="117"/>
      <c r="FE383" s="117"/>
      <c r="FF383" s="117"/>
      <c r="FG383" s="133"/>
      <c r="FH383" s="133"/>
      <c r="FI383" s="117"/>
      <c r="FJ383" s="142"/>
      <c r="FK383" s="142"/>
      <c r="FL383" s="143">
        <v>243347</v>
      </c>
      <c r="FM383" s="143">
        <v>243347</v>
      </c>
      <c r="FN383" s="139" t="s">
        <v>708</v>
      </c>
      <c r="FO383" s="142"/>
      <c r="FP383" s="142"/>
      <c r="FQ383" s="143">
        <v>243347</v>
      </c>
      <c r="FR383" s="143">
        <v>243347</v>
      </c>
      <c r="FS383" s="157" t="s">
        <v>729</v>
      </c>
    </row>
    <row r="384" spans="1:175" ht="20.100000000000001" customHeight="1" x14ac:dyDescent="0.5">
      <c r="A384" s="109">
        <v>383</v>
      </c>
      <c r="B384" s="109" t="s">
        <v>3361</v>
      </c>
      <c r="C384" s="109">
        <v>97</v>
      </c>
      <c r="D384" s="367" t="s">
        <v>3372</v>
      </c>
      <c r="E384" s="110" t="s">
        <v>912</v>
      </c>
      <c r="F384" s="110" t="s">
        <v>1561</v>
      </c>
      <c r="G384" s="111" t="s">
        <v>399</v>
      </c>
      <c r="H384" s="110" t="s">
        <v>4151</v>
      </c>
      <c r="I384" s="110" t="s">
        <v>4152</v>
      </c>
      <c r="J384" s="110" t="s">
        <v>4153</v>
      </c>
      <c r="K384" s="111" t="s">
        <v>4154</v>
      </c>
      <c r="L384" s="111" t="s">
        <v>3307</v>
      </c>
      <c r="M384" s="111" t="s">
        <v>912</v>
      </c>
      <c r="N384" s="111" t="s">
        <v>1565</v>
      </c>
      <c r="O384" s="175" t="s">
        <v>4156</v>
      </c>
      <c r="P384" s="113">
        <v>15.623953999999999</v>
      </c>
      <c r="Q384" s="113">
        <v>99.631039000000001</v>
      </c>
      <c r="R384" s="114" t="s">
        <v>4157</v>
      </c>
      <c r="S384" s="114" t="s">
        <v>4158</v>
      </c>
      <c r="T384" s="115" t="s">
        <v>4159</v>
      </c>
      <c r="U384" s="115" t="s">
        <v>4160</v>
      </c>
      <c r="V384" s="115"/>
      <c r="W384" s="115" t="s">
        <v>4161</v>
      </c>
      <c r="X384" s="115" t="s">
        <v>4155</v>
      </c>
      <c r="Y384" s="115" t="s">
        <v>4632</v>
      </c>
      <c r="Z384" s="181">
        <v>15.580444973113901</v>
      </c>
      <c r="AA384" s="181">
        <v>99.633458033583395</v>
      </c>
      <c r="AB384" s="115" t="s">
        <v>4633</v>
      </c>
      <c r="AC384" s="115" t="s">
        <v>4634</v>
      </c>
      <c r="AD384" s="166" t="s">
        <v>1313</v>
      </c>
      <c r="AE384" s="166" t="s">
        <v>1314</v>
      </c>
      <c r="AF384" s="117" t="s">
        <v>690</v>
      </c>
      <c r="AG384" s="132">
        <v>44966</v>
      </c>
      <c r="AH384" s="118" t="s">
        <v>691</v>
      </c>
      <c r="AI384" s="118" t="s">
        <v>692</v>
      </c>
      <c r="AJ384" s="145">
        <v>6</v>
      </c>
      <c r="AK384" s="146">
        <v>18</v>
      </c>
      <c r="AL384" s="146">
        <v>3.4</v>
      </c>
      <c r="AM384" s="146">
        <v>108</v>
      </c>
      <c r="AN384" s="147">
        <v>1</v>
      </c>
      <c r="AO384" s="147">
        <v>2</v>
      </c>
      <c r="AP384" s="116" t="s">
        <v>2803</v>
      </c>
      <c r="AQ384" s="147" t="s">
        <v>863</v>
      </c>
      <c r="AR384" s="147">
        <v>3</v>
      </c>
      <c r="AS384" s="149"/>
      <c r="AT384" s="138">
        <v>44967</v>
      </c>
      <c r="AU384" s="366" t="s">
        <v>3301</v>
      </c>
      <c r="AV384" s="234" t="s">
        <v>725</v>
      </c>
      <c r="AW384" s="150"/>
      <c r="AX384" s="236"/>
      <c r="AY384" s="236"/>
      <c r="AZ384" s="236"/>
      <c r="BA384" s="147"/>
      <c r="BB384" s="147"/>
      <c r="BC384" s="236"/>
      <c r="BD384" s="235" t="s">
        <v>698</v>
      </c>
      <c r="BE384" s="235"/>
      <c r="BF384" s="235"/>
      <c r="BG384" s="237" t="s">
        <v>699</v>
      </c>
      <c r="BH384" s="237" t="s">
        <v>1964</v>
      </c>
      <c r="BI384" s="237" t="s">
        <v>701</v>
      </c>
      <c r="BJ384" s="238"/>
      <c r="BK384" s="238"/>
      <c r="BL384" s="153"/>
      <c r="BM384" s="154"/>
      <c r="BN384" s="111" t="s">
        <v>4162</v>
      </c>
      <c r="BO384" s="130" t="s">
        <v>4155</v>
      </c>
      <c r="BP384" s="196" t="s">
        <v>795</v>
      </c>
      <c r="BQ384" s="116" t="s">
        <v>704</v>
      </c>
      <c r="BR384" s="116"/>
      <c r="BS384" s="132">
        <v>44966</v>
      </c>
      <c r="BT384" s="133">
        <v>100</v>
      </c>
      <c r="BU384" s="132">
        <v>44966</v>
      </c>
      <c r="BV384" s="132"/>
      <c r="BW384" s="132"/>
      <c r="BX384" s="134" t="s">
        <v>616</v>
      </c>
      <c r="BY384" s="134" t="s">
        <v>616</v>
      </c>
      <c r="BZ384" s="134"/>
      <c r="CA384" s="132"/>
      <c r="CB384" s="135" t="s">
        <v>4155</v>
      </c>
      <c r="CC384" s="132"/>
      <c r="CD384" s="132"/>
      <c r="CE384" s="136"/>
      <c r="CF384" s="136"/>
      <c r="CG384" s="136"/>
      <c r="CH384" s="135"/>
      <c r="CI384" s="129" t="s">
        <v>701</v>
      </c>
      <c r="CJ384" s="132">
        <v>44986</v>
      </c>
      <c r="CK384" s="132">
        <v>44986</v>
      </c>
      <c r="CL384" s="132"/>
      <c r="CM384" s="132">
        <v>44986</v>
      </c>
      <c r="CN384" s="133">
        <v>100</v>
      </c>
      <c r="CO384" s="132">
        <v>44986</v>
      </c>
      <c r="CP384" s="132"/>
      <c r="CQ384" s="132">
        <v>45037</v>
      </c>
      <c r="CR384" s="132">
        <v>45037</v>
      </c>
      <c r="CS384" s="117"/>
      <c r="CT384" s="132">
        <v>45037</v>
      </c>
      <c r="CU384" s="133">
        <v>100</v>
      </c>
      <c r="CV384" s="132">
        <v>45037</v>
      </c>
      <c r="CW384" s="117"/>
      <c r="CX384" s="236"/>
      <c r="CY384" s="236"/>
      <c r="CZ384" s="117">
        <v>45020</v>
      </c>
      <c r="DA384" s="117">
        <v>45020</v>
      </c>
      <c r="DB384" s="117"/>
      <c r="DC384" s="117">
        <v>45021</v>
      </c>
      <c r="DD384" s="133">
        <v>100</v>
      </c>
      <c r="DE384" s="117">
        <v>45029</v>
      </c>
      <c r="DF384" s="138"/>
      <c r="DG384" s="138">
        <v>45044</v>
      </c>
      <c r="DH384" s="139" t="s">
        <v>4393</v>
      </c>
      <c r="DI384" s="222">
        <v>45050</v>
      </c>
      <c r="DJ384" s="222">
        <v>45050</v>
      </c>
      <c r="DK384" s="222">
        <v>45050</v>
      </c>
      <c r="DL384" s="222">
        <v>45050</v>
      </c>
      <c r="DM384" s="117"/>
      <c r="DN384" s="117"/>
      <c r="DO384" s="117"/>
      <c r="DP384" s="117"/>
      <c r="DQ384" s="140"/>
      <c r="DR384" s="117"/>
      <c r="DS384" s="117"/>
      <c r="DT384" s="117"/>
      <c r="DU384" s="117"/>
      <c r="DV384" s="117"/>
      <c r="DW384" s="117"/>
      <c r="DX384" s="133"/>
      <c r="DY384" s="117"/>
      <c r="DZ384" s="117"/>
      <c r="EA384" s="117"/>
      <c r="EB384" s="117"/>
      <c r="EC384" s="117"/>
      <c r="ED384" s="117"/>
      <c r="EE384" s="116"/>
      <c r="EF384" s="117"/>
      <c r="EG384" s="117"/>
      <c r="EH384" s="117">
        <v>45051</v>
      </c>
      <c r="EI384" s="117">
        <v>45051</v>
      </c>
      <c r="EJ384" s="117">
        <v>45051</v>
      </c>
      <c r="EK384" s="117">
        <v>45052</v>
      </c>
      <c r="EL384" s="116">
        <v>60</v>
      </c>
      <c r="EM384" s="117"/>
      <c r="EN384" s="122" t="s">
        <v>4635</v>
      </c>
      <c r="EO384" s="141"/>
      <c r="EP384" s="141"/>
      <c r="EQ384" s="141"/>
      <c r="ER384" s="141"/>
      <c r="ES384" s="141"/>
      <c r="ET384" s="141"/>
      <c r="EU384" s="141"/>
      <c r="EV384" s="117"/>
      <c r="EW384" s="117"/>
      <c r="EX384" s="117"/>
      <c r="EY384" s="117"/>
      <c r="EZ384" s="117"/>
      <c r="FA384" s="117"/>
      <c r="FB384" s="117"/>
      <c r="FC384" s="117"/>
      <c r="FD384" s="117"/>
      <c r="FE384" s="117"/>
      <c r="FF384" s="117"/>
      <c r="FG384" s="133"/>
      <c r="FH384" s="133"/>
      <c r="FI384" s="117"/>
      <c r="FJ384" s="142"/>
      <c r="FK384" s="142"/>
      <c r="FL384" s="143"/>
      <c r="FM384" s="143"/>
      <c r="FN384" s="139"/>
      <c r="FO384" s="142"/>
      <c r="FP384" s="142"/>
      <c r="FQ384" s="143"/>
      <c r="FR384" s="143"/>
      <c r="FS384" s="139"/>
    </row>
    <row r="385" spans="1:175" ht="20.100000000000001" customHeight="1" x14ac:dyDescent="0.5">
      <c r="A385" s="109">
        <v>384</v>
      </c>
      <c r="B385" s="109" t="s">
        <v>3361</v>
      </c>
      <c r="C385" s="109">
        <v>98</v>
      </c>
      <c r="D385" s="367" t="s">
        <v>3372</v>
      </c>
      <c r="E385" s="110" t="s">
        <v>912</v>
      </c>
      <c r="F385" s="110" t="s">
        <v>1561</v>
      </c>
      <c r="G385" s="111" t="s">
        <v>399</v>
      </c>
      <c r="H385" s="110" t="s">
        <v>2015</v>
      </c>
      <c r="I385" s="110" t="s">
        <v>4163</v>
      </c>
      <c r="J385" s="110" t="s">
        <v>4164</v>
      </c>
      <c r="K385" s="111" t="s">
        <v>4165</v>
      </c>
      <c r="L385" s="111" t="s">
        <v>3281</v>
      </c>
      <c r="M385" s="111" t="s">
        <v>912</v>
      </c>
      <c r="N385" s="111" t="s">
        <v>1565</v>
      </c>
      <c r="O385" s="111" t="s">
        <v>4166</v>
      </c>
      <c r="P385" s="113">
        <v>15.175447999999999</v>
      </c>
      <c r="Q385" s="113">
        <v>99.506366</v>
      </c>
      <c r="R385" s="114" t="s">
        <v>4167</v>
      </c>
      <c r="S385" s="114" t="s">
        <v>4168</v>
      </c>
      <c r="T385" s="115" t="s">
        <v>4169</v>
      </c>
      <c r="U385" s="115" t="s">
        <v>4170</v>
      </c>
      <c r="V385" s="115"/>
      <c r="W385" s="115" t="s">
        <v>4171</v>
      </c>
      <c r="X385" s="115"/>
      <c r="Y385" s="115"/>
      <c r="Z385" s="181"/>
      <c r="AA385" s="181"/>
      <c r="AB385" s="115"/>
      <c r="AC385" s="115"/>
      <c r="AD385" s="166" t="s">
        <v>1313</v>
      </c>
      <c r="AE385" s="166" t="s">
        <v>1314</v>
      </c>
      <c r="AF385" s="117" t="s">
        <v>690</v>
      </c>
      <c r="AG385" s="132">
        <v>44966</v>
      </c>
      <c r="AH385" s="118" t="s">
        <v>691</v>
      </c>
      <c r="AI385" s="118" t="s">
        <v>692</v>
      </c>
      <c r="AJ385" s="145">
        <v>6</v>
      </c>
      <c r="AK385" s="146">
        <v>18</v>
      </c>
      <c r="AL385" s="146">
        <v>3.6</v>
      </c>
      <c r="AM385" s="146">
        <v>108</v>
      </c>
      <c r="AN385" s="147">
        <v>1</v>
      </c>
      <c r="AO385" s="147">
        <v>1</v>
      </c>
      <c r="AP385" s="116" t="s">
        <v>816</v>
      </c>
      <c r="AQ385" s="147" t="s">
        <v>752</v>
      </c>
      <c r="AR385" s="147">
        <v>1</v>
      </c>
      <c r="AS385" s="149"/>
      <c r="AT385" s="138">
        <v>44967</v>
      </c>
      <c r="AU385" s="366" t="s">
        <v>3301</v>
      </c>
      <c r="AV385" s="149" t="s">
        <v>696</v>
      </c>
      <c r="AW385" s="150" t="s">
        <v>1386</v>
      </c>
      <c r="AX385" s="236"/>
      <c r="AY385" s="236"/>
      <c r="AZ385" s="236"/>
      <c r="BA385" s="147"/>
      <c r="BB385" s="147" t="s">
        <v>697</v>
      </c>
      <c r="BC385" s="236"/>
      <c r="BD385" s="235"/>
      <c r="BE385" s="150" t="s">
        <v>4172</v>
      </c>
      <c r="BF385" s="158">
        <v>1</v>
      </c>
      <c r="BG385" s="237" t="s">
        <v>699</v>
      </c>
      <c r="BH385" s="262" t="s">
        <v>1964</v>
      </c>
      <c r="BI385" s="237" t="s">
        <v>701</v>
      </c>
      <c r="BJ385" s="152"/>
      <c r="BK385" s="238"/>
      <c r="BL385" s="153"/>
      <c r="BM385" s="154"/>
      <c r="BN385" s="111" t="s">
        <v>4166</v>
      </c>
      <c r="BO385" s="226" t="s">
        <v>4166</v>
      </c>
      <c r="BP385" s="130"/>
      <c r="BQ385" s="116" t="s">
        <v>704</v>
      </c>
      <c r="BR385" s="116"/>
      <c r="BS385" s="132">
        <v>44966</v>
      </c>
      <c r="BT385" s="133">
        <v>100</v>
      </c>
      <c r="BU385" s="132">
        <v>44966</v>
      </c>
      <c r="BV385" s="132"/>
      <c r="BW385" s="132"/>
      <c r="BX385" s="134"/>
      <c r="BY385" s="134"/>
      <c r="BZ385" s="134"/>
      <c r="CA385" s="132"/>
      <c r="CB385" s="135"/>
      <c r="CC385" s="132"/>
      <c r="CD385" s="132"/>
      <c r="CE385" s="136"/>
      <c r="CF385" s="136"/>
      <c r="CG385" s="136"/>
      <c r="CH385" s="135"/>
      <c r="CI385" s="129" t="s">
        <v>701</v>
      </c>
      <c r="CJ385" s="132">
        <v>44993</v>
      </c>
      <c r="CK385" s="132">
        <v>44993</v>
      </c>
      <c r="CL385" s="132"/>
      <c r="CM385" s="132">
        <v>44993</v>
      </c>
      <c r="CN385" s="133">
        <v>100</v>
      </c>
      <c r="CO385" s="132">
        <v>44993</v>
      </c>
      <c r="CP385" s="132" t="s">
        <v>1610</v>
      </c>
      <c r="CQ385" s="132">
        <v>45038</v>
      </c>
      <c r="CR385" s="132">
        <v>45038</v>
      </c>
      <c r="CS385" s="117"/>
      <c r="CT385" s="132">
        <v>45038</v>
      </c>
      <c r="CU385" s="133">
        <v>100</v>
      </c>
      <c r="CV385" s="132">
        <v>45038</v>
      </c>
      <c r="CW385" s="117" t="s">
        <v>2655</v>
      </c>
      <c r="CX385" s="236"/>
      <c r="CY385" s="236"/>
      <c r="CZ385" s="117">
        <v>45028</v>
      </c>
      <c r="DA385" s="117">
        <v>45028</v>
      </c>
      <c r="DB385" s="117"/>
      <c r="DC385" s="117">
        <v>45028</v>
      </c>
      <c r="DD385" s="133">
        <v>100</v>
      </c>
      <c r="DE385" s="117">
        <v>45028</v>
      </c>
      <c r="DF385" s="138"/>
      <c r="DG385" s="138">
        <v>45023</v>
      </c>
      <c r="DH385" s="139" t="s">
        <v>4387</v>
      </c>
      <c r="DI385" s="117">
        <v>45044</v>
      </c>
      <c r="DJ385" s="117">
        <v>45044</v>
      </c>
      <c r="DK385" s="117">
        <v>45044</v>
      </c>
      <c r="DL385" s="117">
        <v>45044</v>
      </c>
      <c r="DM385" s="117"/>
      <c r="DN385" s="117"/>
      <c r="DO385" s="117"/>
      <c r="DP385" s="117"/>
      <c r="DQ385" s="140"/>
      <c r="DR385" s="117"/>
      <c r="DS385" s="117"/>
      <c r="DT385" s="117"/>
      <c r="DU385" s="117"/>
      <c r="DV385" s="117"/>
      <c r="DW385" s="117"/>
      <c r="DX385" s="133"/>
      <c r="DY385" s="117"/>
      <c r="DZ385" s="117"/>
      <c r="EA385" s="117">
        <v>45045</v>
      </c>
      <c r="EB385" s="117">
        <v>45045</v>
      </c>
      <c r="EC385" s="117"/>
      <c r="ED385" s="117">
        <v>45045</v>
      </c>
      <c r="EE385" s="116">
        <v>100</v>
      </c>
      <c r="EF385" s="117">
        <v>45045</v>
      </c>
      <c r="EG385" s="117" t="s">
        <v>4585</v>
      </c>
      <c r="EH385" s="117">
        <v>45051</v>
      </c>
      <c r="EI385" s="117">
        <v>45051</v>
      </c>
      <c r="EJ385" s="117"/>
      <c r="EK385" s="117">
        <v>45051</v>
      </c>
      <c r="EL385" s="133">
        <v>100</v>
      </c>
      <c r="EM385" s="117">
        <v>45051</v>
      </c>
      <c r="EN385" s="122" t="s">
        <v>4636</v>
      </c>
      <c r="EO385" s="141"/>
      <c r="EP385" s="141"/>
      <c r="EQ385" s="141"/>
      <c r="ER385" s="141"/>
      <c r="ES385" s="141"/>
      <c r="ET385" s="141"/>
      <c r="EU385" s="141"/>
      <c r="EV385" s="117"/>
      <c r="EW385" s="117"/>
      <c r="EX385" s="117"/>
      <c r="EY385" s="117"/>
      <c r="EZ385" s="117"/>
      <c r="FA385" s="117"/>
      <c r="FB385" s="117"/>
      <c r="FC385" s="117"/>
      <c r="FD385" s="117"/>
      <c r="FE385" s="117"/>
      <c r="FF385" s="117"/>
      <c r="FG385" s="133"/>
      <c r="FH385" s="133"/>
      <c r="FI385" s="117"/>
      <c r="FJ385" s="142"/>
      <c r="FK385" s="142"/>
      <c r="FL385" s="143">
        <v>243354</v>
      </c>
      <c r="FM385" s="143">
        <v>243354</v>
      </c>
      <c r="FN385" s="139" t="s">
        <v>708</v>
      </c>
      <c r="FO385" s="142"/>
      <c r="FP385" s="142"/>
      <c r="FQ385" s="143">
        <v>243354</v>
      </c>
      <c r="FR385" s="143">
        <v>243354</v>
      </c>
      <c r="FS385" s="139" t="s">
        <v>708</v>
      </c>
    </row>
    <row r="386" spans="1:175" ht="20.100000000000001" customHeight="1" x14ac:dyDescent="0.5">
      <c r="A386" s="109">
        <v>385</v>
      </c>
      <c r="B386" s="109" t="s">
        <v>3361</v>
      </c>
      <c r="C386" s="109">
        <v>99</v>
      </c>
      <c r="D386" s="367" t="s">
        <v>3372</v>
      </c>
      <c r="E386" s="110" t="s">
        <v>912</v>
      </c>
      <c r="F386" s="110" t="s">
        <v>1561</v>
      </c>
      <c r="G386" s="111" t="s">
        <v>399</v>
      </c>
      <c r="H386" s="110" t="s">
        <v>3352</v>
      </c>
      <c r="I386" s="110" t="s">
        <v>4173</v>
      </c>
      <c r="J386" s="110" t="s">
        <v>4174</v>
      </c>
      <c r="K386" s="111" t="s">
        <v>4175</v>
      </c>
      <c r="L386" s="111" t="s">
        <v>4637</v>
      </c>
      <c r="M386" s="111" t="s">
        <v>912</v>
      </c>
      <c r="N386" s="111" t="s">
        <v>1565</v>
      </c>
      <c r="O386" s="111" t="s">
        <v>4176</v>
      </c>
      <c r="P386" s="113">
        <v>15.452251</v>
      </c>
      <c r="Q386" s="113">
        <v>99.519486999999998</v>
      </c>
      <c r="R386" s="114" t="s">
        <v>4177</v>
      </c>
      <c r="S386" s="113" t="s">
        <v>4178</v>
      </c>
      <c r="T386" s="115" t="s">
        <v>4179</v>
      </c>
      <c r="U386" s="115" t="s">
        <v>4180</v>
      </c>
      <c r="V386" s="115"/>
      <c r="W386" s="305" t="s">
        <v>4181</v>
      </c>
      <c r="X386" s="305"/>
      <c r="Y386" s="115"/>
      <c r="Z386" s="181"/>
      <c r="AA386" s="181"/>
      <c r="AB386" s="305"/>
      <c r="AC386" s="305"/>
      <c r="AD386" s="166" t="s">
        <v>1313</v>
      </c>
      <c r="AE386" s="166" t="s">
        <v>1314</v>
      </c>
      <c r="AF386" s="117" t="s">
        <v>690</v>
      </c>
      <c r="AG386" s="132">
        <v>44965</v>
      </c>
      <c r="AH386" s="118" t="s">
        <v>691</v>
      </c>
      <c r="AI386" s="118" t="s">
        <v>692</v>
      </c>
      <c r="AJ386" s="145">
        <v>12</v>
      </c>
      <c r="AK386" s="146">
        <v>16</v>
      </c>
      <c r="AL386" s="146">
        <v>3.2</v>
      </c>
      <c r="AM386" s="146">
        <v>192</v>
      </c>
      <c r="AN386" s="147">
        <v>1</v>
      </c>
      <c r="AO386" s="147">
        <v>1</v>
      </c>
      <c r="AP386" s="116" t="s">
        <v>1142</v>
      </c>
      <c r="AQ386" s="147" t="s">
        <v>752</v>
      </c>
      <c r="AR386" s="147">
        <v>1</v>
      </c>
      <c r="AS386" s="149"/>
      <c r="AT386" s="138">
        <v>44967</v>
      </c>
      <c r="AU386" s="366" t="s">
        <v>3301</v>
      </c>
      <c r="AV386" s="149" t="s">
        <v>696</v>
      </c>
      <c r="AW386" s="150" t="s">
        <v>2438</v>
      </c>
      <c r="AX386" s="236"/>
      <c r="AY386" s="236"/>
      <c r="AZ386" s="236"/>
      <c r="BA386" s="147"/>
      <c r="BB386" s="147" t="s">
        <v>697</v>
      </c>
      <c r="BC386" s="236"/>
      <c r="BD386" s="235"/>
      <c r="BE386" s="150" t="s">
        <v>3302</v>
      </c>
      <c r="BF386" s="158">
        <v>1</v>
      </c>
      <c r="BG386" s="237" t="s">
        <v>699</v>
      </c>
      <c r="BH386" s="262" t="s">
        <v>1964</v>
      </c>
      <c r="BI386" s="237" t="s">
        <v>701</v>
      </c>
      <c r="BJ386" s="152"/>
      <c r="BK386" s="238"/>
      <c r="BL386" s="153"/>
      <c r="BM386" s="154"/>
      <c r="BN386" s="111" t="s">
        <v>4176</v>
      </c>
      <c r="BO386" s="226" t="s">
        <v>4176</v>
      </c>
      <c r="BP386" s="130"/>
      <c r="BQ386" s="116" t="s">
        <v>704</v>
      </c>
      <c r="BR386" s="116"/>
      <c r="BS386" s="132">
        <v>44965</v>
      </c>
      <c r="BT386" s="133">
        <v>100</v>
      </c>
      <c r="BU386" s="132">
        <v>44965</v>
      </c>
      <c r="BV386" s="132"/>
      <c r="BW386" s="132"/>
      <c r="BX386" s="134"/>
      <c r="BY386" s="134"/>
      <c r="BZ386" s="134"/>
      <c r="CA386" s="132"/>
      <c r="CB386" s="135"/>
      <c r="CC386" s="132"/>
      <c r="CD386" s="132"/>
      <c r="CE386" s="136"/>
      <c r="CF386" s="136"/>
      <c r="CG386" s="136"/>
      <c r="CH386" s="135"/>
      <c r="CI386" s="129" t="s">
        <v>701</v>
      </c>
      <c r="CJ386" s="132">
        <v>44994</v>
      </c>
      <c r="CK386" s="132">
        <v>44994</v>
      </c>
      <c r="CL386" s="132"/>
      <c r="CM386" s="132">
        <v>44994</v>
      </c>
      <c r="CN386" s="133">
        <v>100</v>
      </c>
      <c r="CO386" s="132">
        <v>44994</v>
      </c>
      <c r="CP386" s="132" t="s">
        <v>1610</v>
      </c>
      <c r="CQ386" s="132">
        <v>45037</v>
      </c>
      <c r="CR386" s="132">
        <v>45037</v>
      </c>
      <c r="CS386" s="132"/>
      <c r="CT386" s="132">
        <v>45037</v>
      </c>
      <c r="CU386" s="133">
        <v>100</v>
      </c>
      <c r="CV386" s="132">
        <v>45037</v>
      </c>
      <c r="CW386" s="117" t="s">
        <v>3290</v>
      </c>
      <c r="CX386" s="236"/>
      <c r="CY386" s="236"/>
      <c r="CZ386" s="117">
        <v>45028</v>
      </c>
      <c r="DA386" s="117">
        <v>45028</v>
      </c>
      <c r="DB386" s="117"/>
      <c r="DC386" s="117">
        <v>45028</v>
      </c>
      <c r="DD386" s="133">
        <v>100</v>
      </c>
      <c r="DE386" s="117">
        <v>45028</v>
      </c>
      <c r="DF386" s="138"/>
      <c r="DG386" s="138">
        <v>45023</v>
      </c>
      <c r="DH386" s="139" t="s">
        <v>4387</v>
      </c>
      <c r="DI386" s="222">
        <v>45050</v>
      </c>
      <c r="DJ386" s="222">
        <v>45050</v>
      </c>
      <c r="DK386" s="222">
        <v>45050</v>
      </c>
      <c r="DL386" s="222">
        <v>45050</v>
      </c>
      <c r="DM386" s="117"/>
      <c r="DN386" s="117"/>
      <c r="DO386" s="117"/>
      <c r="DP386" s="117"/>
      <c r="DQ386" s="140"/>
      <c r="DR386" s="117"/>
      <c r="DS386" s="117"/>
      <c r="DT386" s="117"/>
      <c r="DU386" s="117"/>
      <c r="DV386" s="117"/>
      <c r="DW386" s="117"/>
      <c r="DX386" s="133"/>
      <c r="DY386" s="117"/>
      <c r="DZ386" s="117"/>
      <c r="EA386" s="117"/>
      <c r="EB386" s="117"/>
      <c r="EC386" s="117"/>
      <c r="ED386" s="117"/>
      <c r="EE386" s="116"/>
      <c r="EF386" s="117"/>
      <c r="EG386" s="117"/>
      <c r="EH386" s="117">
        <v>45050</v>
      </c>
      <c r="EI386" s="117">
        <v>45050</v>
      </c>
      <c r="EJ386" s="117">
        <v>45050</v>
      </c>
      <c r="EK386" s="117">
        <v>45051</v>
      </c>
      <c r="EL386" s="116">
        <v>60</v>
      </c>
      <c r="EM386" s="117"/>
      <c r="EN386" s="122" t="s">
        <v>4638</v>
      </c>
      <c r="EO386" s="141"/>
      <c r="EP386" s="141"/>
      <c r="EQ386" s="141"/>
      <c r="ER386" s="141"/>
      <c r="ES386" s="141"/>
      <c r="ET386" s="141"/>
      <c r="EU386" s="141"/>
      <c r="EV386" s="117"/>
      <c r="EW386" s="117"/>
      <c r="EX386" s="117"/>
      <c r="EY386" s="117"/>
      <c r="EZ386" s="117"/>
      <c r="FA386" s="117"/>
      <c r="FB386" s="117"/>
      <c r="FC386" s="117"/>
      <c r="FD386" s="117"/>
      <c r="FE386" s="117"/>
      <c r="FF386" s="117"/>
      <c r="FG386" s="133"/>
      <c r="FH386" s="133"/>
      <c r="FI386" s="117"/>
      <c r="FJ386" s="142"/>
      <c r="FK386" s="142"/>
      <c r="FL386" s="143">
        <v>243347</v>
      </c>
      <c r="FM386" s="143">
        <v>243347</v>
      </c>
      <c r="FN386" s="139" t="s">
        <v>708</v>
      </c>
      <c r="FO386" s="142"/>
      <c r="FP386" s="142"/>
      <c r="FQ386" s="143">
        <v>243347</v>
      </c>
      <c r="FR386" s="143">
        <v>243347</v>
      </c>
      <c r="FS386" s="139" t="s">
        <v>708</v>
      </c>
    </row>
    <row r="387" spans="1:175" ht="20.100000000000001" customHeight="1" x14ac:dyDescent="0.5">
      <c r="A387" s="109">
        <v>386</v>
      </c>
      <c r="B387" s="109" t="s">
        <v>3361</v>
      </c>
      <c r="C387" s="109">
        <v>100</v>
      </c>
      <c r="D387" s="367" t="s">
        <v>3362</v>
      </c>
      <c r="E387" s="110" t="s">
        <v>912</v>
      </c>
      <c r="F387" s="110" t="s">
        <v>1561</v>
      </c>
      <c r="G387" s="111" t="s">
        <v>399</v>
      </c>
      <c r="H387" s="110" t="s">
        <v>4151</v>
      </c>
      <c r="I387" s="110" t="s">
        <v>4151</v>
      </c>
      <c r="J387" s="110" t="s">
        <v>4182</v>
      </c>
      <c r="K387" s="111" t="s">
        <v>4183</v>
      </c>
      <c r="L387" s="144" t="s">
        <v>4184</v>
      </c>
      <c r="M387" s="111" t="s">
        <v>912</v>
      </c>
      <c r="N387" s="111" t="s">
        <v>1565</v>
      </c>
      <c r="O387" s="111" t="s">
        <v>4185</v>
      </c>
      <c r="P387" s="176">
        <v>15.586710999999999</v>
      </c>
      <c r="Q387" s="176">
        <v>99.844806000000005</v>
      </c>
      <c r="R387" s="114" t="s">
        <v>4186</v>
      </c>
      <c r="S387" s="114" t="s">
        <v>4187</v>
      </c>
      <c r="T387" s="115"/>
      <c r="U387" s="115"/>
      <c r="V387" s="115"/>
      <c r="W387" s="265" t="s">
        <v>4188</v>
      </c>
      <c r="X387" s="265"/>
      <c r="Y387" s="115"/>
      <c r="Z387" s="181"/>
      <c r="AA387" s="181"/>
      <c r="AB387" s="265"/>
      <c r="AC387" s="265"/>
      <c r="AD387" s="166" t="s">
        <v>1313</v>
      </c>
      <c r="AE387" s="166" t="s">
        <v>1314</v>
      </c>
      <c r="AF387" s="117" t="s">
        <v>690</v>
      </c>
      <c r="AG387" s="132">
        <v>44966</v>
      </c>
      <c r="AH387" s="118" t="s">
        <v>691</v>
      </c>
      <c r="AI387" s="118" t="s">
        <v>692</v>
      </c>
      <c r="AJ387" s="145">
        <v>9</v>
      </c>
      <c r="AK387" s="146">
        <v>10</v>
      </c>
      <c r="AL387" s="146">
        <v>3</v>
      </c>
      <c r="AM387" s="146">
        <v>90</v>
      </c>
      <c r="AN387" s="147">
        <v>1</v>
      </c>
      <c r="AO387" s="147">
        <v>2</v>
      </c>
      <c r="AP387" s="116" t="s">
        <v>4189</v>
      </c>
      <c r="AQ387" s="147">
        <v>5</v>
      </c>
      <c r="AR387" s="147">
        <v>3</v>
      </c>
      <c r="AS387" s="149"/>
      <c r="AT387" s="138">
        <v>44967</v>
      </c>
      <c r="AU387" s="366" t="s">
        <v>3301</v>
      </c>
      <c r="AV387" s="149" t="s">
        <v>3289</v>
      </c>
      <c r="AW387" s="150" t="s">
        <v>1386</v>
      </c>
      <c r="AX387" s="236"/>
      <c r="AY387" s="236"/>
      <c r="AZ387" s="236"/>
      <c r="BA387" s="147"/>
      <c r="BB387" s="147"/>
      <c r="BC387" s="236"/>
      <c r="BD387" s="235" t="s">
        <v>698</v>
      </c>
      <c r="BE387" s="235"/>
      <c r="BF387" s="235"/>
      <c r="BG387" s="237" t="s">
        <v>699</v>
      </c>
      <c r="BH387" s="237" t="s">
        <v>1964</v>
      </c>
      <c r="BI387" s="237" t="s">
        <v>701</v>
      </c>
      <c r="BJ387" s="238"/>
      <c r="BK387" s="238"/>
      <c r="BL387" s="153"/>
      <c r="BM387" s="154"/>
      <c r="BN387" s="111" t="s">
        <v>4185</v>
      </c>
      <c r="BO387" s="226" t="s">
        <v>4185</v>
      </c>
      <c r="BP387" s="130"/>
      <c r="BQ387" s="116" t="s">
        <v>704</v>
      </c>
      <c r="BR387" s="116"/>
      <c r="BS387" s="132">
        <v>44966</v>
      </c>
      <c r="BT387" s="133">
        <v>100</v>
      </c>
      <c r="BU387" s="132">
        <v>44966</v>
      </c>
      <c r="BV387" s="132"/>
      <c r="BW387" s="132"/>
      <c r="BX387" s="134"/>
      <c r="BY387" s="134"/>
      <c r="BZ387" s="134"/>
      <c r="CA387" s="132"/>
      <c r="CB387" s="135"/>
      <c r="CC387" s="132"/>
      <c r="CD387" s="132"/>
      <c r="CE387" s="136"/>
      <c r="CF387" s="136"/>
      <c r="CG387" s="136"/>
      <c r="CH387" s="135"/>
      <c r="CI387" s="129" t="s">
        <v>701</v>
      </c>
      <c r="CJ387" s="132">
        <v>44998</v>
      </c>
      <c r="CK387" s="132">
        <v>44998</v>
      </c>
      <c r="CL387" s="132"/>
      <c r="CM387" s="132">
        <v>44998</v>
      </c>
      <c r="CN387" s="133">
        <v>100</v>
      </c>
      <c r="CO387" s="132">
        <v>44998</v>
      </c>
      <c r="CP387" s="132" t="s">
        <v>1610</v>
      </c>
      <c r="CQ387" s="132">
        <v>45027</v>
      </c>
      <c r="CR387" s="132">
        <v>45027</v>
      </c>
      <c r="CS387" s="117"/>
      <c r="CT387" s="132">
        <v>45027</v>
      </c>
      <c r="CU387" s="133">
        <v>100</v>
      </c>
      <c r="CV387" s="132">
        <v>45027</v>
      </c>
      <c r="CW387" s="117"/>
      <c r="CX387" s="236"/>
      <c r="CY387" s="236"/>
      <c r="CZ387" s="117">
        <v>45019</v>
      </c>
      <c r="DA387" s="117">
        <v>45019</v>
      </c>
      <c r="DB387" s="117"/>
      <c r="DC387" s="117">
        <v>45020</v>
      </c>
      <c r="DD387" s="133">
        <v>100</v>
      </c>
      <c r="DE387" s="117">
        <v>45026</v>
      </c>
      <c r="DF387" s="138" t="s">
        <v>4190</v>
      </c>
      <c r="DG387" s="138">
        <v>45023</v>
      </c>
      <c r="DH387" s="139" t="s">
        <v>4387</v>
      </c>
      <c r="DI387" s="117">
        <v>45037</v>
      </c>
      <c r="DJ387" s="117">
        <v>45037</v>
      </c>
      <c r="DK387" s="117">
        <v>45037</v>
      </c>
      <c r="DL387" s="117">
        <v>45037</v>
      </c>
      <c r="DM387" s="117"/>
      <c r="DN387" s="117"/>
      <c r="DO387" s="117"/>
      <c r="DP387" s="117"/>
      <c r="DQ387" s="140"/>
      <c r="DR387" s="117"/>
      <c r="DS387" s="117"/>
      <c r="DT387" s="117"/>
      <c r="DU387" s="117"/>
      <c r="DV387" s="117"/>
      <c r="DW387" s="117"/>
      <c r="DX387" s="133"/>
      <c r="DY387" s="117"/>
      <c r="DZ387" s="117"/>
      <c r="EA387" s="117"/>
      <c r="EB387" s="117"/>
      <c r="EC387" s="117"/>
      <c r="ED387" s="117"/>
      <c r="EE387" s="116"/>
      <c r="EF387" s="117"/>
      <c r="EG387" s="117"/>
      <c r="EH387" s="117">
        <v>45051</v>
      </c>
      <c r="EI387" s="117">
        <v>45051</v>
      </c>
      <c r="EJ387" s="117">
        <v>45051</v>
      </c>
      <c r="EK387" s="117">
        <v>45052</v>
      </c>
      <c r="EL387" s="116">
        <v>60</v>
      </c>
      <c r="EM387" s="117"/>
      <c r="EN387" s="122" t="s">
        <v>4639</v>
      </c>
      <c r="EO387" s="141"/>
      <c r="EP387" s="141"/>
      <c r="EQ387" s="141"/>
      <c r="ER387" s="141"/>
      <c r="ES387" s="141"/>
      <c r="ET387" s="141"/>
      <c r="EU387" s="141"/>
      <c r="EV387" s="117"/>
      <c r="EW387" s="117"/>
      <c r="EX387" s="117"/>
      <c r="EY387" s="117"/>
      <c r="EZ387" s="117"/>
      <c r="FA387" s="117"/>
      <c r="FB387" s="117"/>
      <c r="FC387" s="117"/>
      <c r="FD387" s="117"/>
      <c r="FE387" s="117"/>
      <c r="FF387" s="117"/>
      <c r="FG387" s="133"/>
      <c r="FH387" s="133"/>
      <c r="FI387" s="117"/>
      <c r="FJ387" s="142"/>
      <c r="FK387" s="142"/>
      <c r="FL387" s="143">
        <v>243347</v>
      </c>
      <c r="FM387" s="143">
        <v>243347</v>
      </c>
      <c r="FN387" s="139" t="s">
        <v>708</v>
      </c>
      <c r="FO387" s="142"/>
      <c r="FP387" s="142"/>
      <c r="FQ387" s="143">
        <v>243347</v>
      </c>
      <c r="FR387" s="143">
        <v>243347</v>
      </c>
      <c r="FS387" s="139" t="s">
        <v>708</v>
      </c>
    </row>
    <row r="388" spans="1:175" ht="20.100000000000001" customHeight="1" x14ac:dyDescent="0.5">
      <c r="A388" s="109">
        <v>387</v>
      </c>
      <c r="B388" s="109" t="s">
        <v>4191</v>
      </c>
      <c r="C388" s="109">
        <v>1</v>
      </c>
      <c r="D388" s="367" t="s">
        <v>4192</v>
      </c>
      <c r="E388" s="110" t="s">
        <v>4193</v>
      </c>
      <c r="F388" s="110" t="s">
        <v>1202</v>
      </c>
      <c r="G388" s="111" t="s">
        <v>74</v>
      </c>
      <c r="H388" s="110" t="s">
        <v>1295</v>
      </c>
      <c r="I388" s="110" t="s">
        <v>4194</v>
      </c>
      <c r="J388" s="110"/>
      <c r="K388" s="111" t="s">
        <v>4195</v>
      </c>
      <c r="L388" s="111"/>
      <c r="M388" s="111" t="s">
        <v>4193</v>
      </c>
      <c r="N388" s="111" t="s">
        <v>1207</v>
      </c>
      <c r="O388" s="112" t="s">
        <v>4197</v>
      </c>
      <c r="P388" s="113">
        <v>12.355007000000001</v>
      </c>
      <c r="Q388" s="113">
        <v>102.223438</v>
      </c>
      <c r="R388" s="114" t="s">
        <v>4198</v>
      </c>
      <c r="S388" s="114" t="s">
        <v>4199</v>
      </c>
      <c r="T388" s="115"/>
      <c r="U388" s="115"/>
      <c r="V388" s="115"/>
      <c r="W388" s="115" t="s">
        <v>4200</v>
      </c>
      <c r="X388" s="115"/>
      <c r="Y388" s="115"/>
      <c r="Z388" s="181"/>
      <c r="AA388" s="181"/>
      <c r="AB388" s="115"/>
      <c r="AC388" s="115"/>
      <c r="AD388" s="166" t="s">
        <v>1211</v>
      </c>
      <c r="AE388" s="266" t="s">
        <v>1212</v>
      </c>
      <c r="AF388" s="267">
        <v>44981</v>
      </c>
      <c r="AG388" s="132">
        <v>44980</v>
      </c>
      <c r="AH388" s="118" t="s">
        <v>691</v>
      </c>
      <c r="AI388" s="118" t="s">
        <v>692</v>
      </c>
      <c r="AJ388" s="145">
        <v>4</v>
      </c>
      <c r="AK388" s="146">
        <v>9</v>
      </c>
      <c r="AL388" s="146">
        <v>2.6</v>
      </c>
      <c r="AM388" s="146">
        <v>36</v>
      </c>
      <c r="AN388" s="147">
        <v>1</v>
      </c>
      <c r="AO388" s="147">
        <v>1</v>
      </c>
      <c r="AP388" s="116" t="s">
        <v>4201</v>
      </c>
      <c r="AQ388" s="147" t="s">
        <v>1226</v>
      </c>
      <c r="AR388" s="147">
        <v>1</v>
      </c>
      <c r="AS388" s="149"/>
      <c r="AT388" s="122"/>
      <c r="AU388" s="142"/>
      <c r="AV388" s="149"/>
      <c r="AW388" s="150"/>
      <c r="AX388" s="149"/>
      <c r="AY388" s="149"/>
      <c r="AZ388" s="149"/>
      <c r="BA388" s="149"/>
      <c r="BB388" s="149"/>
      <c r="BC388" s="149"/>
      <c r="BD388" s="150" t="s">
        <v>698</v>
      </c>
      <c r="BE388" s="150"/>
      <c r="BF388" s="150"/>
      <c r="BG388" s="151" t="s">
        <v>699</v>
      </c>
      <c r="BH388" s="151" t="s">
        <v>1964</v>
      </c>
      <c r="BI388" s="151" t="s">
        <v>701</v>
      </c>
      <c r="BJ388" s="152"/>
      <c r="BK388" s="152"/>
      <c r="BL388" s="153" t="s">
        <v>4202</v>
      </c>
      <c r="BM388" s="154"/>
      <c r="BN388" s="268" t="s">
        <v>4197</v>
      </c>
      <c r="BO388" s="257" t="s">
        <v>4196</v>
      </c>
      <c r="BP388" s="257" t="s">
        <v>703</v>
      </c>
      <c r="BQ388" s="269" t="s">
        <v>1215</v>
      </c>
      <c r="BR388" s="269"/>
      <c r="BS388" s="267">
        <v>44981</v>
      </c>
      <c r="BT388" s="133">
        <v>100</v>
      </c>
      <c r="BU388" s="132">
        <v>44980</v>
      </c>
      <c r="BV388" s="132"/>
      <c r="BW388" s="132"/>
      <c r="BX388" s="134"/>
      <c r="BY388" s="134"/>
      <c r="BZ388" s="134"/>
      <c r="CA388" s="132"/>
      <c r="CB388" s="135"/>
      <c r="CC388" s="132"/>
      <c r="CD388" s="132"/>
      <c r="CE388" s="136"/>
      <c r="CF388" s="136"/>
      <c r="CG388" s="136"/>
      <c r="CH388" s="135"/>
      <c r="CI388" s="129"/>
      <c r="CJ388" s="132">
        <v>44998</v>
      </c>
      <c r="CK388" s="132">
        <v>44998</v>
      </c>
      <c r="CL388" s="132"/>
      <c r="CM388" s="132">
        <v>44998</v>
      </c>
      <c r="CN388" s="133">
        <v>100</v>
      </c>
      <c r="CO388" s="132">
        <v>44998</v>
      </c>
      <c r="CP388" s="240"/>
      <c r="CQ388" s="132">
        <v>44998</v>
      </c>
      <c r="CR388" s="132">
        <v>44998</v>
      </c>
      <c r="CS388" s="240"/>
      <c r="CT388" s="132">
        <v>44998</v>
      </c>
      <c r="CU388" s="133">
        <v>100</v>
      </c>
      <c r="CV388" s="132">
        <v>44998</v>
      </c>
      <c r="CW388" s="116"/>
      <c r="CX388" s="149"/>
      <c r="CY388" s="149"/>
      <c r="CZ388" s="117">
        <v>45015</v>
      </c>
      <c r="DA388" s="117">
        <v>45015</v>
      </c>
      <c r="DB388" s="117"/>
      <c r="DC388" s="117">
        <v>45015</v>
      </c>
      <c r="DD388" s="133">
        <v>100</v>
      </c>
      <c r="DE388" s="117">
        <v>45015</v>
      </c>
      <c r="DF388" s="138"/>
      <c r="DG388" s="138">
        <v>45007</v>
      </c>
      <c r="DH388" s="139" t="s">
        <v>4446</v>
      </c>
      <c r="DI388" s="117">
        <v>45020</v>
      </c>
      <c r="DJ388" s="117">
        <v>45020</v>
      </c>
      <c r="DK388" s="117">
        <v>45020</v>
      </c>
      <c r="DL388" s="117">
        <v>45020</v>
      </c>
      <c r="DM388" s="240"/>
      <c r="DN388" s="240"/>
      <c r="DO388" s="240"/>
      <c r="DP388" s="240"/>
      <c r="DQ388" s="271"/>
      <c r="DR388" s="240"/>
      <c r="DS388" s="240"/>
      <c r="DT388" s="117"/>
      <c r="DU388" s="117"/>
      <c r="DV388" s="117"/>
      <c r="DW388" s="117"/>
      <c r="DX388" s="133"/>
      <c r="DY388" s="117"/>
      <c r="DZ388" s="240"/>
      <c r="EA388" s="117"/>
      <c r="EB388" s="117"/>
      <c r="EC388" s="240"/>
      <c r="ED388" s="117"/>
      <c r="EE388" s="240"/>
      <c r="EF388" s="117"/>
      <c r="EG388" s="240"/>
      <c r="EH388" s="222">
        <v>45052</v>
      </c>
      <c r="EI388" s="222">
        <v>45052</v>
      </c>
      <c r="EJ388" s="222">
        <v>45052</v>
      </c>
      <c r="EK388" s="222">
        <v>45053</v>
      </c>
      <c r="EL388" s="116">
        <v>60</v>
      </c>
      <c r="EM388" s="117"/>
      <c r="EN388" s="122" t="s">
        <v>4456</v>
      </c>
      <c r="EO388" s="240"/>
      <c r="EP388" s="240"/>
      <c r="EQ388" s="240"/>
      <c r="ER388" s="240"/>
      <c r="ES388" s="240"/>
      <c r="ET388" s="240"/>
      <c r="EU388" s="240"/>
      <c r="EV388" s="240"/>
      <c r="EW388" s="240"/>
      <c r="EX388" s="240"/>
      <c r="EY388" s="240"/>
      <c r="EZ388" s="240"/>
      <c r="FA388" s="240"/>
      <c r="FB388" s="240"/>
      <c r="FC388" s="117">
        <v>45057</v>
      </c>
      <c r="FD388" s="117"/>
      <c r="FE388" s="117"/>
      <c r="FF388" s="117"/>
      <c r="FG388" s="133"/>
      <c r="FH388" s="133"/>
      <c r="FI388" s="117"/>
      <c r="FJ388" s="142"/>
      <c r="FK388" s="142"/>
      <c r="FL388" s="143"/>
      <c r="FM388" s="143"/>
      <c r="FN388" s="139"/>
      <c r="FO388" s="142"/>
      <c r="FP388" s="142"/>
      <c r="FQ388" s="143"/>
      <c r="FR388" s="143"/>
      <c r="FS388" s="139"/>
    </row>
    <row r="389" spans="1:175" ht="20.100000000000001" customHeight="1" x14ac:dyDescent="0.5">
      <c r="A389" s="109">
        <v>388</v>
      </c>
      <c r="B389" s="109" t="s">
        <v>4191</v>
      </c>
      <c r="C389" s="109">
        <v>2</v>
      </c>
      <c r="D389" s="367" t="s">
        <v>4192</v>
      </c>
      <c r="E389" s="110" t="s">
        <v>4193</v>
      </c>
      <c r="F389" s="110" t="s">
        <v>1202</v>
      </c>
      <c r="G389" s="111" t="s">
        <v>74</v>
      </c>
      <c r="H389" s="110" t="s">
        <v>3415</v>
      </c>
      <c r="I389" s="110" t="s">
        <v>4203</v>
      </c>
      <c r="J389" s="110"/>
      <c r="K389" s="111" t="s">
        <v>4204</v>
      </c>
      <c r="L389" s="111"/>
      <c r="M389" s="111" t="s">
        <v>4193</v>
      </c>
      <c r="N389" s="111" t="s">
        <v>1207</v>
      </c>
      <c r="O389" s="112" t="s">
        <v>4206</v>
      </c>
      <c r="P389" s="113">
        <v>12.640337000000001</v>
      </c>
      <c r="Q389" s="113">
        <v>102.281113</v>
      </c>
      <c r="R389" s="114" t="s">
        <v>4207</v>
      </c>
      <c r="S389" s="114" t="s">
        <v>4208</v>
      </c>
      <c r="T389" s="115"/>
      <c r="U389" s="115"/>
      <c r="V389" s="115"/>
      <c r="W389" s="115" t="s">
        <v>4209</v>
      </c>
      <c r="X389" s="115"/>
      <c r="Y389" s="115"/>
      <c r="Z389" s="181"/>
      <c r="AA389" s="181"/>
      <c r="AB389" s="115"/>
      <c r="AC389" s="115"/>
      <c r="AD389" s="166" t="s">
        <v>1224</v>
      </c>
      <c r="AE389" s="266" t="s">
        <v>1225</v>
      </c>
      <c r="AF389" s="273">
        <v>44980</v>
      </c>
      <c r="AG389" s="132">
        <v>44980</v>
      </c>
      <c r="AH389" s="118" t="s">
        <v>691</v>
      </c>
      <c r="AI389" s="118" t="s">
        <v>692</v>
      </c>
      <c r="AJ389" s="145">
        <v>6</v>
      </c>
      <c r="AK389" s="146">
        <v>7.4</v>
      </c>
      <c r="AL389" s="146">
        <v>2.8</v>
      </c>
      <c r="AM389" s="146">
        <v>44.4</v>
      </c>
      <c r="AN389" s="147">
        <v>1</v>
      </c>
      <c r="AO389" s="147">
        <v>1</v>
      </c>
      <c r="AP389" s="116" t="s">
        <v>4210</v>
      </c>
      <c r="AQ389" s="147" t="s">
        <v>1226</v>
      </c>
      <c r="AR389" s="147">
        <v>3</v>
      </c>
      <c r="AS389" s="149"/>
      <c r="AT389" s="122"/>
      <c r="AU389" s="142"/>
      <c r="AV389" s="149"/>
      <c r="AW389" s="150"/>
      <c r="AX389" s="149"/>
      <c r="AY389" s="149"/>
      <c r="AZ389" s="149"/>
      <c r="BA389" s="149"/>
      <c r="BB389" s="149"/>
      <c r="BC389" s="149"/>
      <c r="BD389" s="150"/>
      <c r="BE389" s="150"/>
      <c r="BF389" s="150"/>
      <c r="BG389" s="151"/>
      <c r="BH389" s="151" t="s">
        <v>1964</v>
      </c>
      <c r="BI389" s="151"/>
      <c r="BJ389" s="152" t="s">
        <v>1377</v>
      </c>
      <c r="BK389" s="152"/>
      <c r="BL389" s="153"/>
      <c r="BM389" s="154"/>
      <c r="BN389" s="268" t="s">
        <v>4206</v>
      </c>
      <c r="BO389" s="257" t="s">
        <v>4205</v>
      </c>
      <c r="BP389" s="257" t="s">
        <v>703</v>
      </c>
      <c r="BQ389" s="269" t="s">
        <v>1215</v>
      </c>
      <c r="BR389" s="269"/>
      <c r="BS389" s="273">
        <v>44980</v>
      </c>
      <c r="BT389" s="133">
        <v>100</v>
      </c>
      <c r="BU389" s="132">
        <v>44980</v>
      </c>
      <c r="BV389" s="132"/>
      <c r="BW389" s="132"/>
      <c r="BX389" s="134"/>
      <c r="BY389" s="134"/>
      <c r="BZ389" s="134"/>
      <c r="CA389" s="132"/>
      <c r="CB389" s="171"/>
      <c r="CC389" s="172"/>
      <c r="CD389" s="172"/>
      <c r="CE389" s="173"/>
      <c r="CF389" s="173"/>
      <c r="CG389" s="173"/>
      <c r="CH389" s="171"/>
      <c r="CI389" s="129"/>
      <c r="CJ389" s="132">
        <v>45011</v>
      </c>
      <c r="CK389" s="132">
        <v>45011</v>
      </c>
      <c r="CL389" s="240"/>
      <c r="CM389" s="132">
        <v>45011</v>
      </c>
      <c r="CN389" s="133">
        <v>100</v>
      </c>
      <c r="CO389" s="132">
        <v>45011</v>
      </c>
      <c r="CP389" s="240"/>
      <c r="CQ389" s="132">
        <v>45011</v>
      </c>
      <c r="CR389" s="132">
        <v>45011</v>
      </c>
      <c r="CS389" s="240"/>
      <c r="CT389" s="132">
        <v>45011</v>
      </c>
      <c r="CU389" s="133">
        <v>100</v>
      </c>
      <c r="CV389" s="132">
        <v>45011</v>
      </c>
      <c r="CW389" s="116"/>
      <c r="CX389" s="149"/>
      <c r="CY389" s="149"/>
      <c r="CZ389" s="117">
        <v>45017</v>
      </c>
      <c r="DA389" s="117">
        <v>45016</v>
      </c>
      <c r="DB389" s="117"/>
      <c r="DC389" s="117">
        <v>45016</v>
      </c>
      <c r="DD389" s="133">
        <v>100</v>
      </c>
      <c r="DE389" s="117">
        <v>45016</v>
      </c>
      <c r="DF389" s="138"/>
      <c r="DG389" s="138">
        <v>45007</v>
      </c>
      <c r="DH389" s="139" t="s">
        <v>4446</v>
      </c>
      <c r="DI389" s="117">
        <v>45035</v>
      </c>
      <c r="DJ389" s="117">
        <v>45035</v>
      </c>
      <c r="DK389" s="117">
        <v>45035</v>
      </c>
      <c r="DL389" s="117">
        <v>45035</v>
      </c>
      <c r="DM389" s="240"/>
      <c r="DN389" s="240"/>
      <c r="DO389" s="240"/>
      <c r="DP389" s="240"/>
      <c r="DQ389" s="271"/>
      <c r="DR389" s="240"/>
      <c r="DS389" s="240"/>
      <c r="DT389" s="117"/>
      <c r="DU389" s="117"/>
      <c r="DV389" s="117"/>
      <c r="DW389" s="117"/>
      <c r="DX389" s="133"/>
      <c r="DY389" s="117"/>
      <c r="DZ389" s="240"/>
      <c r="EA389" s="117"/>
      <c r="EB389" s="117"/>
      <c r="EC389" s="240"/>
      <c r="ED389" s="117"/>
      <c r="EE389" s="240"/>
      <c r="EF389" s="117"/>
      <c r="EG389" s="240"/>
      <c r="EH389" s="117">
        <v>45051</v>
      </c>
      <c r="EI389" s="117">
        <v>45051</v>
      </c>
      <c r="EJ389" s="117">
        <v>45051</v>
      </c>
      <c r="EK389" s="117">
        <v>45052</v>
      </c>
      <c r="EL389" s="116">
        <v>60</v>
      </c>
      <c r="EM389" s="117"/>
      <c r="EN389" s="122" t="s">
        <v>4640</v>
      </c>
      <c r="EO389" s="240"/>
      <c r="EP389" s="240"/>
      <c r="EQ389" s="240"/>
      <c r="ER389" s="240"/>
      <c r="ES389" s="240"/>
      <c r="ET389" s="240"/>
      <c r="EU389" s="240"/>
      <c r="EV389" s="240"/>
      <c r="EW389" s="240"/>
      <c r="EX389" s="240"/>
      <c r="EY389" s="240"/>
      <c r="EZ389" s="240"/>
      <c r="FA389" s="240"/>
      <c r="FB389" s="240"/>
      <c r="FC389" s="117">
        <v>45056</v>
      </c>
      <c r="FD389" s="117"/>
      <c r="FE389" s="117"/>
      <c r="FF389" s="117"/>
      <c r="FG389" s="133"/>
      <c r="FH389" s="133"/>
      <c r="FI389" s="117"/>
      <c r="FJ389" s="142"/>
      <c r="FK389" s="142"/>
      <c r="FL389" s="143">
        <v>243341</v>
      </c>
      <c r="FM389" s="143">
        <v>243341</v>
      </c>
      <c r="FN389" s="139" t="s">
        <v>708</v>
      </c>
      <c r="FO389" s="142"/>
      <c r="FP389" s="142"/>
      <c r="FQ389" s="143">
        <v>243341</v>
      </c>
      <c r="FR389" s="143">
        <v>243341</v>
      </c>
      <c r="FS389" s="139" t="s">
        <v>708</v>
      </c>
    </row>
    <row r="390" spans="1:175" ht="20.100000000000001" customHeight="1" x14ac:dyDescent="0.5">
      <c r="A390" s="109">
        <v>389</v>
      </c>
      <c r="B390" s="109" t="s">
        <v>4191</v>
      </c>
      <c r="C390" s="109">
        <v>3</v>
      </c>
      <c r="D390" s="367" t="s">
        <v>4192</v>
      </c>
      <c r="E390" s="110" t="s">
        <v>4193</v>
      </c>
      <c r="F390" s="110" t="s">
        <v>1202</v>
      </c>
      <c r="G390" s="111" t="s">
        <v>74</v>
      </c>
      <c r="H390" s="110" t="s">
        <v>3422</v>
      </c>
      <c r="I390" s="110" t="s">
        <v>3423</v>
      </c>
      <c r="J390" s="110"/>
      <c r="K390" s="111" t="s">
        <v>4211</v>
      </c>
      <c r="L390" s="111"/>
      <c r="M390" s="111" t="s">
        <v>4193</v>
      </c>
      <c r="N390" s="111" t="s">
        <v>1207</v>
      </c>
      <c r="O390" s="112" t="s">
        <v>4213</v>
      </c>
      <c r="P390" s="113">
        <v>13.245499000000001</v>
      </c>
      <c r="Q390" s="113">
        <v>102.309479</v>
      </c>
      <c r="R390" s="114" t="s">
        <v>4214</v>
      </c>
      <c r="S390" s="114" t="s">
        <v>4215</v>
      </c>
      <c r="T390" s="115"/>
      <c r="U390" s="115"/>
      <c r="V390" s="115"/>
      <c r="W390" s="115" t="s">
        <v>490</v>
      </c>
      <c r="X390" s="115"/>
      <c r="Y390" s="115"/>
      <c r="Z390" s="181"/>
      <c r="AA390" s="181"/>
      <c r="AB390" s="115"/>
      <c r="AC390" s="115"/>
      <c r="AD390" s="166" t="s">
        <v>1224</v>
      </c>
      <c r="AE390" s="266" t="s">
        <v>1225</v>
      </c>
      <c r="AF390" s="273">
        <v>44980</v>
      </c>
      <c r="AG390" s="132">
        <v>44980</v>
      </c>
      <c r="AH390" s="118" t="s">
        <v>691</v>
      </c>
      <c r="AI390" s="118" t="s">
        <v>692</v>
      </c>
      <c r="AJ390" s="145">
        <v>6</v>
      </c>
      <c r="AK390" s="146">
        <v>8.8000000000000007</v>
      </c>
      <c r="AL390" s="146">
        <v>2.8</v>
      </c>
      <c r="AM390" s="146">
        <v>52.8</v>
      </c>
      <c r="AN390" s="147">
        <v>1</v>
      </c>
      <c r="AO390" s="147">
        <v>1</v>
      </c>
      <c r="AP390" s="116" t="s">
        <v>4216</v>
      </c>
      <c r="AQ390" s="147" t="s">
        <v>1226</v>
      </c>
      <c r="AR390" s="147">
        <v>1</v>
      </c>
      <c r="AS390" s="149"/>
      <c r="AT390" s="122"/>
      <c r="AU390" s="142"/>
      <c r="AV390" s="149"/>
      <c r="AW390" s="150"/>
      <c r="AX390" s="149"/>
      <c r="AY390" s="149"/>
      <c r="AZ390" s="149"/>
      <c r="BA390" s="149"/>
      <c r="BB390" s="149"/>
      <c r="BC390" s="149"/>
      <c r="BD390" s="150"/>
      <c r="BE390" s="150"/>
      <c r="BF390" s="150"/>
      <c r="BG390" s="151"/>
      <c r="BH390" s="151" t="s">
        <v>1964</v>
      </c>
      <c r="BI390" s="151"/>
      <c r="BJ390" s="152" t="s">
        <v>1377</v>
      </c>
      <c r="BK390" s="152"/>
      <c r="BL390" s="153"/>
      <c r="BM390" s="154"/>
      <c r="BN390" s="268" t="s">
        <v>4213</v>
      </c>
      <c r="BO390" s="257" t="s">
        <v>4212</v>
      </c>
      <c r="BP390" s="257" t="s">
        <v>703</v>
      </c>
      <c r="BQ390" s="269" t="s">
        <v>1215</v>
      </c>
      <c r="BR390" s="269"/>
      <c r="BS390" s="273">
        <v>44980</v>
      </c>
      <c r="BT390" s="133">
        <v>100</v>
      </c>
      <c r="BU390" s="132">
        <v>44980</v>
      </c>
      <c r="BV390" s="132"/>
      <c r="BW390" s="132"/>
      <c r="BX390" s="134"/>
      <c r="BY390" s="134"/>
      <c r="BZ390" s="134"/>
      <c r="CA390" s="132"/>
      <c r="CB390" s="171"/>
      <c r="CC390" s="172"/>
      <c r="CD390" s="172"/>
      <c r="CE390" s="173"/>
      <c r="CF390" s="173"/>
      <c r="CG390" s="173"/>
      <c r="CH390" s="171"/>
      <c r="CI390" s="129"/>
      <c r="CJ390" s="132">
        <v>44980</v>
      </c>
      <c r="CK390" s="132">
        <v>44980</v>
      </c>
      <c r="CL390" s="132"/>
      <c r="CM390" s="132">
        <v>44980</v>
      </c>
      <c r="CN390" s="133">
        <v>100</v>
      </c>
      <c r="CO390" s="132">
        <v>44980</v>
      </c>
      <c r="CP390" s="240"/>
      <c r="CQ390" s="132">
        <v>44980</v>
      </c>
      <c r="CR390" s="132">
        <v>44980</v>
      </c>
      <c r="CS390" s="132"/>
      <c r="CT390" s="132">
        <v>45009</v>
      </c>
      <c r="CU390" s="133">
        <v>100</v>
      </c>
      <c r="CV390" s="117">
        <v>45009</v>
      </c>
      <c r="CW390" s="116"/>
      <c r="CX390" s="149"/>
      <c r="CY390" s="149"/>
      <c r="CZ390" s="117">
        <v>45018</v>
      </c>
      <c r="DA390" s="117">
        <v>45018</v>
      </c>
      <c r="DB390" s="117"/>
      <c r="DC390" s="117">
        <v>45018</v>
      </c>
      <c r="DD390" s="133">
        <v>100</v>
      </c>
      <c r="DE390" s="117">
        <v>45018</v>
      </c>
      <c r="DF390" s="138"/>
      <c r="DG390" s="138">
        <v>45007</v>
      </c>
      <c r="DH390" s="139" t="s">
        <v>4446</v>
      </c>
      <c r="DI390" s="117">
        <v>45036</v>
      </c>
      <c r="DJ390" s="117">
        <v>45036</v>
      </c>
      <c r="DK390" s="117">
        <v>45036</v>
      </c>
      <c r="DL390" s="117">
        <v>45036</v>
      </c>
      <c r="DM390" s="240"/>
      <c r="DN390" s="240"/>
      <c r="DO390" s="240"/>
      <c r="DP390" s="240"/>
      <c r="DQ390" s="271"/>
      <c r="DR390" s="240"/>
      <c r="DS390" s="240"/>
      <c r="DT390" s="117"/>
      <c r="DU390" s="117"/>
      <c r="DV390" s="117"/>
      <c r="DW390" s="117"/>
      <c r="DX390" s="133"/>
      <c r="DY390" s="117"/>
      <c r="DZ390" s="240"/>
      <c r="EA390" s="117">
        <v>45045</v>
      </c>
      <c r="EB390" s="117">
        <v>45045</v>
      </c>
      <c r="EC390" s="240"/>
      <c r="ED390" s="117">
        <v>45045</v>
      </c>
      <c r="EE390" s="116">
        <v>100</v>
      </c>
      <c r="EF390" s="117">
        <v>45045</v>
      </c>
      <c r="EG390" s="240" t="s">
        <v>4578</v>
      </c>
      <c r="EH390" s="117"/>
      <c r="EI390" s="117"/>
      <c r="EJ390" s="117"/>
      <c r="EK390" s="117"/>
      <c r="EL390" s="133"/>
      <c r="EM390" s="117"/>
      <c r="EN390" s="122"/>
      <c r="EO390" s="240"/>
      <c r="EP390" s="240"/>
      <c r="EQ390" s="240"/>
      <c r="ER390" s="240"/>
      <c r="ES390" s="240"/>
      <c r="ET390" s="240"/>
      <c r="EU390" s="240"/>
      <c r="EV390" s="240"/>
      <c r="EW390" s="240"/>
      <c r="EX390" s="240"/>
      <c r="EY390" s="240"/>
      <c r="EZ390" s="240"/>
      <c r="FA390" s="240"/>
      <c r="FB390" s="240"/>
      <c r="FC390" s="117">
        <v>45057</v>
      </c>
      <c r="FD390" s="117"/>
      <c r="FE390" s="117"/>
      <c r="FF390" s="117"/>
      <c r="FG390" s="133"/>
      <c r="FH390" s="133"/>
      <c r="FI390" s="117"/>
      <c r="FJ390" s="142"/>
      <c r="FK390" s="142"/>
      <c r="FL390" s="143"/>
      <c r="FM390" s="143"/>
      <c r="FN390" s="139"/>
      <c r="FO390" s="142"/>
      <c r="FP390" s="142"/>
      <c r="FQ390" s="143"/>
      <c r="FR390" s="143"/>
      <c r="FS390" s="139"/>
    </row>
    <row r="391" spans="1:175" ht="20.100000000000001" customHeight="1" x14ac:dyDescent="0.5">
      <c r="A391" s="109">
        <v>390</v>
      </c>
      <c r="B391" s="109" t="s">
        <v>4191</v>
      </c>
      <c r="C391" s="109">
        <v>4</v>
      </c>
      <c r="D391" s="367" t="s">
        <v>4192</v>
      </c>
      <c r="E391" s="110" t="s">
        <v>4193</v>
      </c>
      <c r="F391" s="110" t="s">
        <v>1202</v>
      </c>
      <c r="G391" s="111" t="s">
        <v>74</v>
      </c>
      <c r="H391" s="110" t="s">
        <v>3394</v>
      </c>
      <c r="I391" s="110" t="s">
        <v>4217</v>
      </c>
      <c r="J391" s="110"/>
      <c r="K391" s="111" t="s">
        <v>4218</v>
      </c>
      <c r="L391" s="111"/>
      <c r="M391" s="111" t="s">
        <v>4193</v>
      </c>
      <c r="N391" s="111" t="s">
        <v>1207</v>
      </c>
      <c r="O391" s="112" t="s">
        <v>4220</v>
      </c>
      <c r="P391" s="113">
        <v>13.053048</v>
      </c>
      <c r="Q391" s="113">
        <v>101.774725</v>
      </c>
      <c r="R391" s="114" t="s">
        <v>4221</v>
      </c>
      <c r="S391" s="114" t="s">
        <v>4222</v>
      </c>
      <c r="T391" s="115"/>
      <c r="U391" s="115"/>
      <c r="V391" s="115"/>
      <c r="W391" s="115" t="s">
        <v>490</v>
      </c>
      <c r="X391" s="115"/>
      <c r="Y391" s="115"/>
      <c r="Z391" s="181"/>
      <c r="AA391" s="181"/>
      <c r="AB391" s="115"/>
      <c r="AC391" s="115"/>
      <c r="AD391" s="166" t="s">
        <v>1256</v>
      </c>
      <c r="AE391" s="166" t="s">
        <v>1257</v>
      </c>
      <c r="AF391" s="273">
        <v>44979</v>
      </c>
      <c r="AG391" s="132">
        <v>44979</v>
      </c>
      <c r="AH391" s="118" t="s">
        <v>691</v>
      </c>
      <c r="AI391" s="118" t="s">
        <v>692</v>
      </c>
      <c r="AJ391" s="145">
        <v>6.2</v>
      </c>
      <c r="AK391" s="146">
        <v>6.2</v>
      </c>
      <c r="AL391" s="146">
        <v>3.3</v>
      </c>
      <c r="AM391" s="146">
        <v>38.44</v>
      </c>
      <c r="AN391" s="147">
        <v>1</v>
      </c>
      <c r="AO391" s="147">
        <v>1</v>
      </c>
      <c r="AP391" s="116" t="s">
        <v>4223</v>
      </c>
      <c r="AQ391" s="147" t="s">
        <v>1226</v>
      </c>
      <c r="AR391" s="147">
        <v>3</v>
      </c>
      <c r="AS391" s="149"/>
      <c r="AT391" s="122"/>
      <c r="AU391" s="142"/>
      <c r="AV391" s="149"/>
      <c r="AW391" s="150"/>
      <c r="AX391" s="149"/>
      <c r="AY391" s="149"/>
      <c r="AZ391" s="149"/>
      <c r="BA391" s="149"/>
      <c r="BB391" s="149"/>
      <c r="BC391" s="149"/>
      <c r="BD391" s="150" t="s">
        <v>698</v>
      </c>
      <c r="BE391" s="150"/>
      <c r="BF391" s="150"/>
      <c r="BG391" s="151" t="s">
        <v>699</v>
      </c>
      <c r="BH391" s="151" t="s">
        <v>1964</v>
      </c>
      <c r="BI391" s="151" t="s">
        <v>701</v>
      </c>
      <c r="BJ391" s="152"/>
      <c r="BK391" s="152"/>
      <c r="BL391" s="153"/>
      <c r="BM391" s="154"/>
      <c r="BN391" s="268" t="s">
        <v>4220</v>
      </c>
      <c r="BO391" s="257" t="s">
        <v>4219</v>
      </c>
      <c r="BP391" s="257" t="s">
        <v>703</v>
      </c>
      <c r="BQ391" s="269" t="s">
        <v>1215</v>
      </c>
      <c r="BR391" s="269"/>
      <c r="BS391" s="273">
        <v>44979</v>
      </c>
      <c r="BT391" s="133">
        <v>100</v>
      </c>
      <c r="BU391" s="132">
        <v>44979</v>
      </c>
      <c r="BV391" s="132"/>
      <c r="BW391" s="132"/>
      <c r="BX391" s="134"/>
      <c r="BY391" s="134"/>
      <c r="BZ391" s="134"/>
      <c r="CA391" s="132"/>
      <c r="CB391" s="135"/>
      <c r="CC391" s="132"/>
      <c r="CD391" s="132"/>
      <c r="CE391" s="136"/>
      <c r="CF391" s="136"/>
      <c r="CG391" s="136"/>
      <c r="CH391" s="135"/>
      <c r="CI391" s="129"/>
      <c r="CJ391" s="132">
        <v>44995</v>
      </c>
      <c r="CK391" s="132">
        <v>44995</v>
      </c>
      <c r="CL391" s="132"/>
      <c r="CM391" s="132">
        <v>44995</v>
      </c>
      <c r="CN391" s="133">
        <v>100</v>
      </c>
      <c r="CO391" s="132">
        <v>44995</v>
      </c>
      <c r="CP391" s="240"/>
      <c r="CQ391" s="132">
        <v>44995</v>
      </c>
      <c r="CR391" s="132">
        <v>44995</v>
      </c>
      <c r="CS391" s="132"/>
      <c r="CT391" s="132">
        <v>45001</v>
      </c>
      <c r="CU391" s="133">
        <v>100</v>
      </c>
      <c r="CV391" s="132">
        <v>45001</v>
      </c>
      <c r="CW391" s="116"/>
      <c r="CX391" s="149"/>
      <c r="CY391" s="149"/>
      <c r="CZ391" s="117">
        <v>45010</v>
      </c>
      <c r="DA391" s="117">
        <v>45010</v>
      </c>
      <c r="DB391" s="117"/>
      <c r="DC391" s="117">
        <v>45010</v>
      </c>
      <c r="DD391" s="133">
        <v>100</v>
      </c>
      <c r="DE391" s="117">
        <v>45010</v>
      </c>
      <c r="DF391" s="138"/>
      <c r="DG391" s="138">
        <v>45007</v>
      </c>
      <c r="DH391" s="139" t="s">
        <v>4446</v>
      </c>
      <c r="DI391" s="117">
        <v>45035</v>
      </c>
      <c r="DJ391" s="117">
        <v>45035</v>
      </c>
      <c r="DK391" s="117">
        <v>45035</v>
      </c>
      <c r="DL391" s="117">
        <v>45035</v>
      </c>
      <c r="DM391" s="240"/>
      <c r="DN391" s="240"/>
      <c r="DO391" s="240"/>
      <c r="DP391" s="240"/>
      <c r="DQ391" s="271"/>
      <c r="DR391" s="240"/>
      <c r="DS391" s="240"/>
      <c r="DT391" s="117"/>
      <c r="DU391" s="117"/>
      <c r="DV391" s="117"/>
      <c r="DW391" s="117"/>
      <c r="DX391" s="133"/>
      <c r="DY391" s="117"/>
      <c r="DZ391" s="240"/>
      <c r="EA391" s="117">
        <v>45044</v>
      </c>
      <c r="EB391" s="117">
        <v>45044</v>
      </c>
      <c r="EC391" s="240"/>
      <c r="ED391" s="117">
        <v>45044</v>
      </c>
      <c r="EE391" s="116">
        <v>100</v>
      </c>
      <c r="EF391" s="117">
        <v>45044</v>
      </c>
      <c r="EG391" s="240" t="s">
        <v>4444</v>
      </c>
      <c r="EH391" s="222">
        <v>45052</v>
      </c>
      <c r="EI391" s="222">
        <v>45052</v>
      </c>
      <c r="EJ391" s="222">
        <v>45052</v>
      </c>
      <c r="EK391" s="222">
        <v>45053</v>
      </c>
      <c r="EL391" s="116">
        <v>60</v>
      </c>
      <c r="EM391" s="117"/>
      <c r="EN391" s="122" t="s">
        <v>4448</v>
      </c>
      <c r="EO391" s="240"/>
      <c r="EP391" s="240"/>
      <c r="EQ391" s="240"/>
      <c r="ER391" s="240"/>
      <c r="ES391" s="240"/>
      <c r="ET391" s="240"/>
      <c r="EU391" s="240"/>
      <c r="EV391" s="240"/>
      <c r="EW391" s="240"/>
      <c r="EX391" s="240"/>
      <c r="EY391" s="240"/>
      <c r="EZ391" s="240"/>
      <c r="FA391" s="240"/>
      <c r="FB391" s="240"/>
      <c r="FC391" s="117">
        <v>45058</v>
      </c>
      <c r="FD391" s="117"/>
      <c r="FE391" s="117"/>
      <c r="FF391" s="117"/>
      <c r="FG391" s="133"/>
      <c r="FH391" s="133"/>
      <c r="FI391" s="117"/>
      <c r="FJ391" s="142"/>
      <c r="FK391" s="142"/>
      <c r="FL391" s="143"/>
      <c r="FM391" s="143"/>
      <c r="FN391" s="139"/>
      <c r="FO391" s="142"/>
      <c r="FP391" s="142"/>
      <c r="FQ391" s="143"/>
      <c r="FR391" s="143"/>
      <c r="FS391" s="139"/>
    </row>
    <row r="392" spans="1:175" ht="20.100000000000001" customHeight="1" x14ac:dyDescent="0.5">
      <c r="A392" s="109">
        <v>391</v>
      </c>
      <c r="B392" s="109" t="s">
        <v>4191</v>
      </c>
      <c r="C392" s="109">
        <v>5</v>
      </c>
      <c r="D392" s="367" t="s">
        <v>4192</v>
      </c>
      <c r="E392" s="110" t="s">
        <v>4193</v>
      </c>
      <c r="F392" s="110" t="s">
        <v>1202</v>
      </c>
      <c r="G392" s="111" t="s">
        <v>74</v>
      </c>
      <c r="H392" s="110" t="s">
        <v>3394</v>
      </c>
      <c r="I392" s="110" t="s">
        <v>4224</v>
      </c>
      <c r="J392" s="110"/>
      <c r="K392" s="111" t="s">
        <v>4225</v>
      </c>
      <c r="L392" s="111"/>
      <c r="M392" s="111" t="s">
        <v>4193</v>
      </c>
      <c r="N392" s="111" t="s">
        <v>1207</v>
      </c>
      <c r="O392" s="112" t="s">
        <v>4227</v>
      </c>
      <c r="P392" s="113">
        <v>13.045439999999999</v>
      </c>
      <c r="Q392" s="113">
        <v>101.945319</v>
      </c>
      <c r="R392" s="114" t="s">
        <v>4228</v>
      </c>
      <c r="S392" s="114" t="s">
        <v>4229</v>
      </c>
      <c r="T392" s="115"/>
      <c r="U392" s="115"/>
      <c r="V392" s="115"/>
      <c r="W392" s="115" t="s">
        <v>490</v>
      </c>
      <c r="X392" s="115"/>
      <c r="Y392" s="115"/>
      <c r="Z392" s="181"/>
      <c r="AA392" s="181"/>
      <c r="AB392" s="115"/>
      <c r="AC392" s="115"/>
      <c r="AD392" s="166" t="s">
        <v>1256</v>
      </c>
      <c r="AE392" s="166" t="s">
        <v>1257</v>
      </c>
      <c r="AF392" s="273">
        <v>44980</v>
      </c>
      <c r="AG392" s="132">
        <v>44980</v>
      </c>
      <c r="AH392" s="118" t="s">
        <v>691</v>
      </c>
      <c r="AI392" s="118" t="s">
        <v>692</v>
      </c>
      <c r="AJ392" s="145">
        <v>7.5</v>
      </c>
      <c r="AK392" s="146">
        <v>8.5</v>
      </c>
      <c r="AL392" s="146">
        <v>3.2</v>
      </c>
      <c r="AM392" s="146">
        <v>63.75</v>
      </c>
      <c r="AN392" s="147">
        <v>1</v>
      </c>
      <c r="AO392" s="147">
        <v>1</v>
      </c>
      <c r="AP392" s="116" t="s">
        <v>4230</v>
      </c>
      <c r="AQ392" s="147" t="s">
        <v>1226</v>
      </c>
      <c r="AR392" s="147">
        <v>3</v>
      </c>
      <c r="AS392" s="149"/>
      <c r="AT392" s="122"/>
      <c r="AU392" s="142"/>
      <c r="AV392" s="149"/>
      <c r="AW392" s="150"/>
      <c r="AX392" s="149"/>
      <c r="AY392" s="149"/>
      <c r="AZ392" s="149"/>
      <c r="BA392" s="149"/>
      <c r="BB392" s="149"/>
      <c r="BC392" s="149"/>
      <c r="BD392" s="150" t="s">
        <v>698</v>
      </c>
      <c r="BE392" s="150"/>
      <c r="BF392" s="150"/>
      <c r="BG392" s="151" t="s">
        <v>699</v>
      </c>
      <c r="BH392" s="151" t="s">
        <v>1964</v>
      </c>
      <c r="BI392" s="151" t="s">
        <v>701</v>
      </c>
      <c r="BJ392" s="152"/>
      <c r="BK392" s="152"/>
      <c r="BL392" s="153"/>
      <c r="BM392" s="154"/>
      <c r="BN392" s="268" t="s">
        <v>4227</v>
      </c>
      <c r="BO392" s="257" t="s">
        <v>4226</v>
      </c>
      <c r="BP392" s="257" t="s">
        <v>703</v>
      </c>
      <c r="BQ392" s="269" t="s">
        <v>1215</v>
      </c>
      <c r="BR392" s="269"/>
      <c r="BS392" s="273">
        <v>44980</v>
      </c>
      <c r="BT392" s="133">
        <v>100</v>
      </c>
      <c r="BU392" s="132">
        <v>44980</v>
      </c>
      <c r="BV392" s="132"/>
      <c r="BW392" s="132"/>
      <c r="BX392" s="134"/>
      <c r="BY392" s="134"/>
      <c r="BZ392" s="134"/>
      <c r="CA392" s="132"/>
      <c r="CB392" s="135"/>
      <c r="CC392" s="132"/>
      <c r="CD392" s="132"/>
      <c r="CE392" s="136"/>
      <c r="CF392" s="136"/>
      <c r="CG392" s="136"/>
      <c r="CH392" s="135"/>
      <c r="CI392" s="129"/>
      <c r="CJ392" s="132">
        <v>44995</v>
      </c>
      <c r="CK392" s="132">
        <v>44995</v>
      </c>
      <c r="CL392" s="132"/>
      <c r="CM392" s="132">
        <v>44995</v>
      </c>
      <c r="CN392" s="133">
        <v>100</v>
      </c>
      <c r="CO392" s="132">
        <v>44995</v>
      </c>
      <c r="CP392" s="240"/>
      <c r="CQ392" s="132">
        <v>44995</v>
      </c>
      <c r="CR392" s="132">
        <v>44995</v>
      </c>
      <c r="CS392" s="132"/>
      <c r="CT392" s="132">
        <v>44995</v>
      </c>
      <c r="CU392" s="133">
        <v>100</v>
      </c>
      <c r="CV392" s="117">
        <v>44995</v>
      </c>
      <c r="CW392" s="116" t="s">
        <v>1448</v>
      </c>
      <c r="CX392" s="149"/>
      <c r="CY392" s="149"/>
      <c r="CZ392" s="117">
        <v>45010</v>
      </c>
      <c r="DA392" s="117">
        <v>45010</v>
      </c>
      <c r="DB392" s="117"/>
      <c r="DC392" s="117">
        <v>45010</v>
      </c>
      <c r="DD392" s="133">
        <v>100</v>
      </c>
      <c r="DE392" s="117">
        <v>45010</v>
      </c>
      <c r="DF392" s="138"/>
      <c r="DG392" s="138">
        <v>45007</v>
      </c>
      <c r="DH392" s="139" t="s">
        <v>4446</v>
      </c>
      <c r="DI392" s="117">
        <v>45037</v>
      </c>
      <c r="DJ392" s="117">
        <v>45037</v>
      </c>
      <c r="DK392" s="117">
        <v>45037</v>
      </c>
      <c r="DL392" s="117">
        <v>45037</v>
      </c>
      <c r="DM392" s="240"/>
      <c r="DN392" s="240"/>
      <c r="DO392" s="240"/>
      <c r="DP392" s="240"/>
      <c r="DQ392" s="271"/>
      <c r="DR392" s="240"/>
      <c r="DS392" s="240"/>
      <c r="DT392" s="117"/>
      <c r="DU392" s="117"/>
      <c r="DV392" s="117"/>
      <c r="DW392" s="117"/>
      <c r="DX392" s="133"/>
      <c r="DY392" s="117"/>
      <c r="DZ392" s="240"/>
      <c r="EA392" s="117">
        <v>45044</v>
      </c>
      <c r="EB392" s="117">
        <v>45044</v>
      </c>
      <c r="EC392" s="240"/>
      <c r="ED392" s="117">
        <v>45044</v>
      </c>
      <c r="EE392" s="116">
        <v>100</v>
      </c>
      <c r="EF392" s="117">
        <v>45044</v>
      </c>
      <c r="EG392" s="240" t="s">
        <v>4444</v>
      </c>
      <c r="EH392" s="117"/>
      <c r="EI392" s="117"/>
      <c r="EJ392" s="117"/>
      <c r="EK392" s="117"/>
      <c r="EL392" s="133"/>
      <c r="EM392" s="117"/>
      <c r="EN392" s="122"/>
      <c r="EO392" s="240"/>
      <c r="EP392" s="240"/>
      <c r="EQ392" s="240"/>
      <c r="ER392" s="240"/>
      <c r="ES392" s="240"/>
      <c r="ET392" s="240"/>
      <c r="EU392" s="240"/>
      <c r="EV392" s="240"/>
      <c r="EW392" s="240"/>
      <c r="EX392" s="240"/>
      <c r="EY392" s="240"/>
      <c r="EZ392" s="240"/>
      <c r="FA392" s="240"/>
      <c r="FB392" s="240"/>
      <c r="FC392" s="117">
        <v>45059</v>
      </c>
      <c r="FD392" s="117"/>
      <c r="FE392" s="117"/>
      <c r="FF392" s="117"/>
      <c r="FG392" s="133"/>
      <c r="FH392" s="133"/>
      <c r="FI392" s="117"/>
      <c r="FJ392" s="142"/>
      <c r="FK392" s="142"/>
      <c r="FL392" s="143"/>
      <c r="FM392" s="143"/>
      <c r="FN392" s="139"/>
      <c r="FO392" s="142"/>
      <c r="FP392" s="142"/>
      <c r="FQ392" s="143"/>
      <c r="FR392" s="143"/>
      <c r="FS392" s="139"/>
    </row>
    <row r="393" spans="1:175" ht="20.100000000000001" customHeight="1" x14ac:dyDescent="0.5">
      <c r="A393" s="109">
        <v>392</v>
      </c>
      <c r="B393" s="109" t="s">
        <v>4191</v>
      </c>
      <c r="C393" s="109">
        <v>6</v>
      </c>
      <c r="D393" s="367" t="s">
        <v>4231</v>
      </c>
      <c r="E393" s="110" t="s">
        <v>4193</v>
      </c>
      <c r="F393" s="110" t="s">
        <v>1302</v>
      </c>
      <c r="G393" s="111" t="s">
        <v>59</v>
      </c>
      <c r="H393" s="110" t="s">
        <v>3462</v>
      </c>
      <c r="I393" s="110" t="s">
        <v>4232</v>
      </c>
      <c r="J393" s="110"/>
      <c r="K393" s="111" t="s">
        <v>4233</v>
      </c>
      <c r="L393" s="111"/>
      <c r="M393" s="111" t="s">
        <v>4193</v>
      </c>
      <c r="N393" s="111" t="s">
        <v>1306</v>
      </c>
      <c r="O393" s="347" t="s">
        <v>4234</v>
      </c>
      <c r="P393" s="113">
        <v>13.5467</v>
      </c>
      <c r="Q393" s="113">
        <v>101.85292699999999</v>
      </c>
      <c r="R393" s="114" t="s">
        <v>4235</v>
      </c>
      <c r="S393" s="114" t="s">
        <v>490</v>
      </c>
      <c r="T393" s="115"/>
      <c r="U393" s="115"/>
      <c r="V393" s="115"/>
      <c r="W393" s="115" t="s">
        <v>4236</v>
      </c>
      <c r="X393" s="115" t="s">
        <v>4239</v>
      </c>
      <c r="Y393" s="115" t="s">
        <v>4641</v>
      </c>
      <c r="Z393" s="181">
        <v>13.5467</v>
      </c>
      <c r="AA393" s="181">
        <v>101.85292699999999</v>
      </c>
      <c r="AB393" s="115" t="s">
        <v>4642</v>
      </c>
      <c r="AC393" s="115" t="s">
        <v>4643</v>
      </c>
      <c r="AD393" s="166" t="s">
        <v>1313</v>
      </c>
      <c r="AE393" s="166" t="s">
        <v>1314</v>
      </c>
      <c r="AF393" s="117">
        <v>44984</v>
      </c>
      <c r="AG393" s="132">
        <v>44981</v>
      </c>
      <c r="AH393" s="118" t="s">
        <v>691</v>
      </c>
      <c r="AI393" s="118" t="s">
        <v>692</v>
      </c>
      <c r="AJ393" s="145">
        <v>6</v>
      </c>
      <c r="AK393" s="146">
        <v>12</v>
      </c>
      <c r="AL393" s="146">
        <v>3</v>
      </c>
      <c r="AM393" s="146">
        <v>72</v>
      </c>
      <c r="AN393" s="147">
        <v>1</v>
      </c>
      <c r="AO393" s="147">
        <v>1</v>
      </c>
      <c r="AP393" s="116"/>
      <c r="AQ393" s="147"/>
      <c r="AR393" s="149"/>
      <c r="AS393" s="149"/>
      <c r="AT393" s="122"/>
      <c r="AU393" s="148" t="s">
        <v>1377</v>
      </c>
      <c r="AV393" s="149" t="s">
        <v>696</v>
      </c>
      <c r="AW393" s="150" t="s">
        <v>975</v>
      </c>
      <c r="AX393" s="149"/>
      <c r="AY393" s="149"/>
      <c r="AZ393" s="149"/>
      <c r="BA393" s="149"/>
      <c r="BB393" s="149"/>
      <c r="BC393" s="149"/>
      <c r="BD393" s="150"/>
      <c r="BE393" s="150"/>
      <c r="BF393" s="150"/>
      <c r="BG393" s="151" t="s">
        <v>699</v>
      </c>
      <c r="BH393" s="151" t="s">
        <v>1964</v>
      </c>
      <c r="BI393" s="151" t="s">
        <v>701</v>
      </c>
      <c r="BJ393" s="279" t="s">
        <v>1377</v>
      </c>
      <c r="BK393" s="152"/>
      <c r="BL393" s="153"/>
      <c r="BM393" s="154"/>
      <c r="BN393" s="155" t="s">
        <v>4237</v>
      </c>
      <c r="BO393" s="213" t="s">
        <v>4644</v>
      </c>
      <c r="BP393" s="196" t="s">
        <v>4507</v>
      </c>
      <c r="BQ393" s="116" t="s">
        <v>704</v>
      </c>
      <c r="BR393" s="116"/>
      <c r="BS393" s="132">
        <v>44984</v>
      </c>
      <c r="BT393" s="133">
        <v>100</v>
      </c>
      <c r="BU393" s="199" t="s">
        <v>616</v>
      </c>
      <c r="BV393" s="132"/>
      <c r="BW393" s="132"/>
      <c r="BX393" s="134"/>
      <c r="BY393" s="134"/>
      <c r="BZ393" s="243"/>
      <c r="CA393" s="280" t="s">
        <v>4238</v>
      </c>
      <c r="CB393" s="243" t="s">
        <v>4239</v>
      </c>
      <c r="CC393" s="172"/>
      <c r="CD393" s="172"/>
      <c r="CE393" s="173"/>
      <c r="CF393" s="173"/>
      <c r="CG393" s="173"/>
      <c r="CH393" s="171"/>
      <c r="CI393" s="129" t="s">
        <v>701</v>
      </c>
      <c r="CJ393" s="117">
        <v>45022</v>
      </c>
      <c r="CK393" s="117">
        <v>45022</v>
      </c>
      <c r="CL393" s="117"/>
      <c r="CM393" s="117">
        <v>45022</v>
      </c>
      <c r="CN393" s="133">
        <v>100</v>
      </c>
      <c r="CO393" s="117">
        <v>45022</v>
      </c>
      <c r="CP393" s="117"/>
      <c r="CQ393" s="137" t="s">
        <v>706</v>
      </c>
      <c r="CR393" s="117"/>
      <c r="CS393" s="117"/>
      <c r="CT393" s="117"/>
      <c r="CU393" s="133"/>
      <c r="CV393" s="137" t="s">
        <v>4382</v>
      </c>
      <c r="CW393" s="117"/>
      <c r="CX393" s="147"/>
      <c r="CY393" s="149"/>
      <c r="CZ393" s="117">
        <v>45022</v>
      </c>
      <c r="DA393" s="117">
        <v>45022</v>
      </c>
      <c r="DB393" s="117"/>
      <c r="DC393" s="117">
        <v>45022</v>
      </c>
      <c r="DD393" s="133">
        <v>100</v>
      </c>
      <c r="DE393" s="117">
        <v>45022</v>
      </c>
      <c r="DF393" s="138"/>
      <c r="DG393" s="138">
        <v>45023</v>
      </c>
      <c r="DH393" s="139" t="s">
        <v>4387</v>
      </c>
      <c r="DI393" s="117"/>
      <c r="DJ393" s="117"/>
      <c r="DK393" s="117"/>
      <c r="DL393" s="117"/>
      <c r="DM393" s="117"/>
      <c r="DN393" s="117"/>
      <c r="DO393" s="117"/>
      <c r="DP393" s="117"/>
      <c r="DQ393" s="140"/>
      <c r="DR393" s="117"/>
      <c r="DS393" s="117"/>
      <c r="DT393" s="117"/>
      <c r="DU393" s="117"/>
      <c r="DV393" s="117"/>
      <c r="DW393" s="117"/>
      <c r="DX393" s="133"/>
      <c r="DY393" s="117"/>
      <c r="DZ393" s="117"/>
      <c r="EA393" s="117"/>
      <c r="EB393" s="117"/>
      <c r="EC393" s="117"/>
      <c r="ED393" s="117"/>
      <c r="EE393" s="116"/>
      <c r="EF393" s="117"/>
      <c r="EG393" s="117"/>
      <c r="EH393" s="117">
        <v>45050</v>
      </c>
      <c r="EI393" s="117">
        <v>45050</v>
      </c>
      <c r="EJ393" s="117">
        <v>45050</v>
      </c>
      <c r="EK393" s="117">
        <v>45051</v>
      </c>
      <c r="EL393" s="116">
        <v>60</v>
      </c>
      <c r="EM393" s="117"/>
      <c r="EN393" s="122" t="s">
        <v>4645</v>
      </c>
      <c r="EO393" s="117"/>
      <c r="EP393" s="117"/>
      <c r="EQ393" s="117"/>
      <c r="ER393" s="117"/>
      <c r="ES393" s="117"/>
      <c r="ET393" s="117"/>
      <c r="EU393" s="117"/>
      <c r="EV393" s="117"/>
      <c r="EW393" s="117"/>
      <c r="EX393" s="117"/>
      <c r="EY393" s="117"/>
      <c r="EZ393" s="117"/>
      <c r="FA393" s="117"/>
      <c r="FB393" s="117"/>
      <c r="FC393" s="117"/>
      <c r="FD393" s="117"/>
      <c r="FE393" s="117"/>
      <c r="FF393" s="117"/>
      <c r="FG393" s="133"/>
      <c r="FH393" s="133"/>
      <c r="FI393" s="117"/>
      <c r="FJ393" s="142"/>
      <c r="FK393" s="142"/>
      <c r="FL393" s="143"/>
      <c r="FM393" s="143"/>
      <c r="FN393" s="139"/>
      <c r="FO393" s="142"/>
      <c r="FP393" s="142"/>
      <c r="FQ393" s="143"/>
      <c r="FR393" s="143"/>
      <c r="FS393" s="139"/>
    </row>
    <row r="394" spans="1:175" ht="20.100000000000001" customHeight="1" x14ac:dyDescent="0.5">
      <c r="A394" s="109">
        <v>393</v>
      </c>
      <c r="B394" s="109" t="s">
        <v>4191</v>
      </c>
      <c r="C394" s="109">
        <v>7</v>
      </c>
      <c r="D394" s="367" t="s">
        <v>4231</v>
      </c>
      <c r="E394" s="110" t="s">
        <v>4193</v>
      </c>
      <c r="F394" s="110" t="s">
        <v>1302</v>
      </c>
      <c r="G394" s="111" t="s">
        <v>59</v>
      </c>
      <c r="H394" s="110" t="s">
        <v>3462</v>
      </c>
      <c r="I394" s="110" t="s">
        <v>4232</v>
      </c>
      <c r="J394" s="110"/>
      <c r="K394" s="111" t="s">
        <v>4240</v>
      </c>
      <c r="L394" s="111"/>
      <c r="M394" s="111" t="s">
        <v>4193</v>
      </c>
      <c r="N394" s="111" t="s">
        <v>1306</v>
      </c>
      <c r="O394" s="111" t="s">
        <v>4242</v>
      </c>
      <c r="P394" s="113">
        <v>13.565134</v>
      </c>
      <c r="Q394" s="113">
        <v>101.86544499999999</v>
      </c>
      <c r="R394" s="114" t="s">
        <v>4243</v>
      </c>
      <c r="S394" s="114" t="s">
        <v>490</v>
      </c>
      <c r="T394" s="115"/>
      <c r="U394" s="115"/>
      <c r="V394" s="115"/>
      <c r="W394" s="115" t="s">
        <v>4244</v>
      </c>
      <c r="X394" s="115"/>
      <c r="Y394" s="115"/>
      <c r="Z394" s="115"/>
      <c r="AA394" s="115"/>
      <c r="AB394" s="115"/>
      <c r="AC394" s="115"/>
      <c r="AD394" s="166" t="s">
        <v>1313</v>
      </c>
      <c r="AE394" s="166" t="s">
        <v>1314</v>
      </c>
      <c r="AF394" s="117">
        <v>44984</v>
      </c>
      <c r="AG394" s="132">
        <v>44981</v>
      </c>
      <c r="AH394" s="118" t="s">
        <v>691</v>
      </c>
      <c r="AI394" s="118" t="s">
        <v>692</v>
      </c>
      <c r="AJ394" s="145">
        <v>8</v>
      </c>
      <c r="AK394" s="146">
        <v>12</v>
      </c>
      <c r="AL394" s="146">
        <v>3</v>
      </c>
      <c r="AM394" s="146">
        <v>96</v>
      </c>
      <c r="AN394" s="147">
        <v>1</v>
      </c>
      <c r="AO394" s="147">
        <v>1</v>
      </c>
      <c r="AP394" s="116" t="s">
        <v>4245</v>
      </c>
      <c r="AQ394" s="147"/>
      <c r="AR394" s="149"/>
      <c r="AS394" s="149"/>
      <c r="AT394" s="122"/>
      <c r="AU394" s="148" t="s">
        <v>1316</v>
      </c>
      <c r="AV394" s="149" t="s">
        <v>725</v>
      </c>
      <c r="AW394" s="150"/>
      <c r="AX394" s="149"/>
      <c r="AY394" s="149"/>
      <c r="AZ394" s="149"/>
      <c r="BA394" s="149"/>
      <c r="BB394" s="147" t="s">
        <v>697</v>
      </c>
      <c r="BC394" s="147" t="s">
        <v>697</v>
      </c>
      <c r="BD394" s="150" t="s">
        <v>698</v>
      </c>
      <c r="BE394" s="150"/>
      <c r="BF394" s="150"/>
      <c r="BG394" s="151" t="s">
        <v>699</v>
      </c>
      <c r="BH394" s="151" t="s">
        <v>1964</v>
      </c>
      <c r="BI394" s="151" t="s">
        <v>701</v>
      </c>
      <c r="BJ394" s="152"/>
      <c r="BK394" s="152"/>
      <c r="BL394" s="153"/>
      <c r="BM394" s="154"/>
      <c r="BN394" s="155" t="s">
        <v>4242</v>
      </c>
      <c r="BO394" s="131" t="s">
        <v>4241</v>
      </c>
      <c r="BP394" s="131" t="s">
        <v>703</v>
      </c>
      <c r="BQ394" s="116" t="s">
        <v>704</v>
      </c>
      <c r="BR394" s="116"/>
      <c r="BS394" s="132">
        <v>44984</v>
      </c>
      <c r="BT394" s="133">
        <v>100</v>
      </c>
      <c r="BU394" s="132">
        <v>44981</v>
      </c>
      <c r="BV394" s="132"/>
      <c r="BW394" s="132"/>
      <c r="BX394" s="134"/>
      <c r="BY394" s="134"/>
      <c r="BZ394" s="134"/>
      <c r="CA394" s="132"/>
      <c r="CB394" s="135"/>
      <c r="CC394" s="132"/>
      <c r="CD394" s="132"/>
      <c r="CE394" s="136"/>
      <c r="CF394" s="136"/>
      <c r="CG394" s="136"/>
      <c r="CH394" s="135"/>
      <c r="CI394" s="129" t="s">
        <v>701</v>
      </c>
      <c r="CJ394" s="132">
        <v>44986</v>
      </c>
      <c r="CK394" s="132">
        <v>44986</v>
      </c>
      <c r="CL394" s="117"/>
      <c r="CM394" s="132">
        <v>44986</v>
      </c>
      <c r="CN394" s="133">
        <v>100</v>
      </c>
      <c r="CO394" s="132">
        <v>44986</v>
      </c>
      <c r="CP394" s="132"/>
      <c r="CQ394" s="137" t="s">
        <v>706</v>
      </c>
      <c r="CR394" s="117"/>
      <c r="CS394" s="117"/>
      <c r="CT394" s="117"/>
      <c r="CU394" s="133"/>
      <c r="CV394" s="137" t="s">
        <v>4382</v>
      </c>
      <c r="CW394" s="117"/>
      <c r="CX394" s="147"/>
      <c r="CY394" s="149"/>
      <c r="CZ394" s="117">
        <v>45009</v>
      </c>
      <c r="DA394" s="117">
        <v>45009</v>
      </c>
      <c r="DB394" s="117"/>
      <c r="DC394" s="117">
        <v>45009</v>
      </c>
      <c r="DD394" s="133">
        <v>100</v>
      </c>
      <c r="DE394" s="117">
        <v>45009</v>
      </c>
      <c r="DF394" s="138"/>
      <c r="DG394" s="138">
        <v>45019</v>
      </c>
      <c r="DH394" s="139" t="s">
        <v>4413</v>
      </c>
      <c r="DI394" s="222">
        <v>45049</v>
      </c>
      <c r="DJ394" s="222">
        <v>45049</v>
      </c>
      <c r="DK394" s="222">
        <v>45049</v>
      </c>
      <c r="DL394" s="222">
        <v>45049</v>
      </c>
      <c r="DM394" s="117"/>
      <c r="DN394" s="117"/>
      <c r="DO394" s="117"/>
      <c r="DP394" s="117"/>
      <c r="DQ394" s="140"/>
      <c r="DR394" s="117"/>
      <c r="DS394" s="117"/>
      <c r="DT394" s="117"/>
      <c r="DU394" s="117"/>
      <c r="DV394" s="117"/>
      <c r="DW394" s="117"/>
      <c r="DX394" s="133"/>
      <c r="DY394" s="117"/>
      <c r="DZ394" s="117"/>
      <c r="EA394" s="117">
        <v>45038</v>
      </c>
      <c r="EB394" s="117">
        <v>45038</v>
      </c>
      <c r="EC394" s="117"/>
      <c r="ED394" s="117">
        <v>45038</v>
      </c>
      <c r="EE394" s="116">
        <v>100</v>
      </c>
      <c r="EF394" s="117">
        <v>45038</v>
      </c>
      <c r="EG394" s="117" t="s">
        <v>4646</v>
      </c>
      <c r="EH394" s="117"/>
      <c r="EI394" s="117"/>
      <c r="EJ394" s="117"/>
      <c r="EK394" s="117"/>
      <c r="EL394" s="133"/>
      <c r="EM394" s="117"/>
      <c r="EN394" s="122"/>
      <c r="EO394" s="117"/>
      <c r="EP394" s="117"/>
      <c r="EQ394" s="117"/>
      <c r="ER394" s="117"/>
      <c r="ES394" s="117"/>
      <c r="ET394" s="117"/>
      <c r="EU394" s="117"/>
      <c r="EV394" s="117"/>
      <c r="EW394" s="117"/>
      <c r="EX394" s="117"/>
      <c r="EY394" s="117"/>
      <c r="EZ394" s="117"/>
      <c r="FA394" s="117"/>
      <c r="FB394" s="117"/>
      <c r="FC394" s="117"/>
      <c r="FD394" s="117"/>
      <c r="FE394" s="117"/>
      <c r="FF394" s="117"/>
      <c r="FG394" s="133"/>
      <c r="FH394" s="133"/>
      <c r="FI394" s="117"/>
      <c r="FJ394" s="142"/>
      <c r="FK394" s="142"/>
      <c r="FL394" s="143">
        <v>243354</v>
      </c>
      <c r="FM394" s="143">
        <v>243354</v>
      </c>
      <c r="FN394" s="139" t="s">
        <v>708</v>
      </c>
      <c r="FO394" s="142"/>
      <c r="FP394" s="142"/>
      <c r="FQ394" s="143">
        <v>243354</v>
      </c>
      <c r="FR394" s="143">
        <v>243354</v>
      </c>
      <c r="FS394" s="139" t="s">
        <v>708</v>
      </c>
    </row>
    <row r="395" spans="1:175" ht="20.100000000000001" customHeight="1" x14ac:dyDescent="0.5">
      <c r="A395" s="109">
        <v>394</v>
      </c>
      <c r="B395" s="109" t="s">
        <v>4191</v>
      </c>
      <c r="C395" s="109">
        <v>8</v>
      </c>
      <c r="D395" s="367" t="s">
        <v>4192</v>
      </c>
      <c r="E395" s="110" t="s">
        <v>4193</v>
      </c>
      <c r="F395" s="110" t="s">
        <v>1302</v>
      </c>
      <c r="G395" s="111" t="s">
        <v>304</v>
      </c>
      <c r="H395" s="110" t="s">
        <v>2876</v>
      </c>
      <c r="I395" s="110" t="s">
        <v>4246</v>
      </c>
      <c r="J395" s="110"/>
      <c r="K395" s="111" t="s">
        <v>4247</v>
      </c>
      <c r="L395" s="111" t="s">
        <v>4248</v>
      </c>
      <c r="M395" s="111" t="s">
        <v>4193</v>
      </c>
      <c r="N395" s="111" t="s">
        <v>1306</v>
      </c>
      <c r="O395" s="111" t="s">
        <v>4250</v>
      </c>
      <c r="P395" s="113">
        <v>13.487545000000001</v>
      </c>
      <c r="Q395" s="113">
        <v>102.323368</v>
      </c>
      <c r="R395" s="114" t="s">
        <v>4251</v>
      </c>
      <c r="S395" s="114" t="s">
        <v>4252</v>
      </c>
      <c r="T395" s="115" t="s">
        <v>4253</v>
      </c>
      <c r="U395" s="115" t="s">
        <v>4254</v>
      </c>
      <c r="V395" s="115"/>
      <c r="W395" s="115" t="s">
        <v>4255</v>
      </c>
      <c r="X395" s="115"/>
      <c r="Y395" s="115"/>
      <c r="Z395" s="115"/>
      <c r="AA395" s="115"/>
      <c r="AB395" s="115"/>
      <c r="AC395" s="115"/>
      <c r="AD395" s="312" t="s">
        <v>1775</v>
      </c>
      <c r="AE395" s="166" t="s">
        <v>1776</v>
      </c>
      <c r="AF395" s="117" t="s">
        <v>690</v>
      </c>
      <c r="AG395" s="132">
        <v>44979</v>
      </c>
      <c r="AH395" s="118" t="s">
        <v>691</v>
      </c>
      <c r="AI395" s="118" t="s">
        <v>692</v>
      </c>
      <c r="AJ395" s="145">
        <v>6</v>
      </c>
      <c r="AK395" s="146">
        <v>9</v>
      </c>
      <c r="AL395" s="146">
        <v>3.4</v>
      </c>
      <c r="AM395" s="146">
        <v>54</v>
      </c>
      <c r="AN395" s="147">
        <v>1</v>
      </c>
      <c r="AO395" s="147">
        <v>1</v>
      </c>
      <c r="AP395" s="116" t="s">
        <v>777</v>
      </c>
      <c r="AQ395" s="147" t="s">
        <v>863</v>
      </c>
      <c r="AR395" s="147">
        <v>3</v>
      </c>
      <c r="AS395" s="149"/>
      <c r="AT395" s="122">
        <v>44980</v>
      </c>
      <c r="AU395" s="142"/>
      <c r="AV395" s="149" t="s">
        <v>696</v>
      </c>
      <c r="AW395" s="150"/>
      <c r="AX395" s="149"/>
      <c r="AY395" s="149"/>
      <c r="AZ395" s="149"/>
      <c r="BA395" s="149"/>
      <c r="BB395" s="147" t="s">
        <v>697</v>
      </c>
      <c r="BC395" s="149"/>
      <c r="BD395" s="150" t="s">
        <v>698</v>
      </c>
      <c r="BE395" s="150"/>
      <c r="BF395" s="150"/>
      <c r="BG395" s="151" t="s">
        <v>699</v>
      </c>
      <c r="BH395" s="151" t="s">
        <v>1964</v>
      </c>
      <c r="BI395" s="151" t="s">
        <v>701</v>
      </c>
      <c r="BJ395" s="152"/>
      <c r="BK395" s="152"/>
      <c r="BL395" s="153"/>
      <c r="BM395" s="154"/>
      <c r="BN395" s="155" t="s">
        <v>4250</v>
      </c>
      <c r="BO395" s="131" t="s">
        <v>4249</v>
      </c>
      <c r="BP395" s="131" t="s">
        <v>703</v>
      </c>
      <c r="BQ395" s="116" t="s">
        <v>704</v>
      </c>
      <c r="BR395" s="116"/>
      <c r="BS395" s="132">
        <v>44979</v>
      </c>
      <c r="BT395" s="133">
        <v>100</v>
      </c>
      <c r="BU395" s="132">
        <v>44979</v>
      </c>
      <c r="BV395" s="132"/>
      <c r="BW395" s="132"/>
      <c r="BX395" s="134"/>
      <c r="BY395" s="134"/>
      <c r="BZ395" s="134"/>
      <c r="CA395" s="132"/>
      <c r="CB395" s="135"/>
      <c r="CC395" s="132"/>
      <c r="CD395" s="132"/>
      <c r="CE395" s="136"/>
      <c r="CF395" s="136"/>
      <c r="CG395" s="136"/>
      <c r="CH395" s="135"/>
      <c r="CI395" s="129" t="s">
        <v>701</v>
      </c>
      <c r="CJ395" s="117">
        <v>45004</v>
      </c>
      <c r="CK395" s="117">
        <v>45004</v>
      </c>
      <c r="CL395" s="132"/>
      <c r="CM395" s="117">
        <v>45004</v>
      </c>
      <c r="CN395" s="133">
        <v>100</v>
      </c>
      <c r="CO395" s="117">
        <v>45004</v>
      </c>
      <c r="CP395" s="117"/>
      <c r="CQ395" s="117">
        <v>45043</v>
      </c>
      <c r="CR395" s="117">
        <v>45043</v>
      </c>
      <c r="CS395" s="117"/>
      <c r="CT395" s="117">
        <v>45043</v>
      </c>
      <c r="CU395" s="133">
        <v>100</v>
      </c>
      <c r="CV395" s="117">
        <v>45043</v>
      </c>
      <c r="CW395" s="117"/>
      <c r="CX395" s="147"/>
      <c r="CY395" s="149"/>
      <c r="CZ395" s="117">
        <v>45004</v>
      </c>
      <c r="DA395" s="117">
        <v>45004</v>
      </c>
      <c r="DB395" s="117"/>
      <c r="DC395" s="117">
        <v>45005</v>
      </c>
      <c r="DD395" s="133">
        <v>100</v>
      </c>
      <c r="DE395" s="117">
        <v>45012</v>
      </c>
      <c r="DF395" s="138" t="s">
        <v>4256</v>
      </c>
      <c r="DG395" s="138">
        <v>45007</v>
      </c>
      <c r="DH395" s="139" t="s">
        <v>4446</v>
      </c>
      <c r="DI395" s="117">
        <v>45036</v>
      </c>
      <c r="DJ395" s="117">
        <v>45036</v>
      </c>
      <c r="DK395" s="117">
        <v>45036</v>
      </c>
      <c r="DL395" s="117">
        <v>45036</v>
      </c>
      <c r="DM395" s="117"/>
      <c r="DN395" s="117"/>
      <c r="DO395" s="117"/>
      <c r="DP395" s="117"/>
      <c r="DQ395" s="140"/>
      <c r="DR395" s="117"/>
      <c r="DS395" s="117"/>
      <c r="DT395" s="117"/>
      <c r="DU395" s="117"/>
      <c r="DV395" s="117"/>
      <c r="DW395" s="117"/>
      <c r="DX395" s="133"/>
      <c r="DY395" s="117"/>
      <c r="DZ395" s="117"/>
      <c r="EA395" s="117">
        <v>45045</v>
      </c>
      <c r="EB395" s="117">
        <v>45045</v>
      </c>
      <c r="EC395" s="117"/>
      <c r="ED395" s="117">
        <v>45045</v>
      </c>
      <c r="EE395" s="116">
        <v>100</v>
      </c>
      <c r="EF395" s="117">
        <v>45045</v>
      </c>
      <c r="EG395" s="117" t="s">
        <v>4552</v>
      </c>
      <c r="EH395" s="117">
        <v>45049</v>
      </c>
      <c r="EI395" s="117">
        <v>45049</v>
      </c>
      <c r="EJ395" s="117">
        <v>45049</v>
      </c>
      <c r="EK395" s="117">
        <v>45050</v>
      </c>
      <c r="EL395" s="116">
        <v>60</v>
      </c>
      <c r="EM395" s="117"/>
      <c r="EN395" s="122" t="s">
        <v>4486</v>
      </c>
      <c r="EO395" s="117"/>
      <c r="EP395" s="117"/>
      <c r="EQ395" s="117"/>
      <c r="ER395" s="117"/>
      <c r="ES395" s="117"/>
      <c r="ET395" s="117"/>
      <c r="EU395" s="117"/>
      <c r="EV395" s="117"/>
      <c r="EW395" s="117"/>
      <c r="EX395" s="117"/>
      <c r="EY395" s="117"/>
      <c r="EZ395" s="117"/>
      <c r="FA395" s="117"/>
      <c r="FB395" s="117"/>
      <c r="FC395" s="117"/>
      <c r="FD395" s="117"/>
      <c r="FE395" s="117"/>
      <c r="FF395" s="117"/>
      <c r="FG395" s="133"/>
      <c r="FH395" s="133"/>
      <c r="FI395" s="117"/>
      <c r="FJ395" s="142"/>
      <c r="FK395" s="142"/>
      <c r="FL395" s="143"/>
      <c r="FM395" s="143"/>
      <c r="FN395" s="139"/>
      <c r="FO395" s="142"/>
      <c r="FP395" s="142"/>
      <c r="FQ395" s="143"/>
      <c r="FR395" s="143"/>
      <c r="FS395" s="139"/>
    </row>
    <row r="396" spans="1:175" ht="20.100000000000001" customHeight="1" x14ac:dyDescent="0.5">
      <c r="A396" s="109">
        <v>395</v>
      </c>
      <c r="B396" s="109" t="s">
        <v>4191</v>
      </c>
      <c r="C396" s="109">
        <v>9</v>
      </c>
      <c r="D396" s="367" t="s">
        <v>4192</v>
      </c>
      <c r="E396" s="110" t="s">
        <v>4193</v>
      </c>
      <c r="F396" s="110" t="s">
        <v>1302</v>
      </c>
      <c r="G396" s="111" t="s">
        <v>304</v>
      </c>
      <c r="H396" s="110" t="s">
        <v>2896</v>
      </c>
      <c r="I396" s="110" t="s">
        <v>3403</v>
      </c>
      <c r="J396" s="110"/>
      <c r="K396" s="111" t="s">
        <v>4257</v>
      </c>
      <c r="L396" s="111" t="s">
        <v>4248</v>
      </c>
      <c r="M396" s="111" t="s">
        <v>4193</v>
      </c>
      <c r="N396" s="111" t="s">
        <v>1306</v>
      </c>
      <c r="O396" s="111" t="s">
        <v>4259</v>
      </c>
      <c r="P396" s="113">
        <v>13.426463</v>
      </c>
      <c r="Q396" s="113">
        <v>102.087773</v>
      </c>
      <c r="R396" s="114" t="s">
        <v>4260</v>
      </c>
      <c r="S396" s="114" t="s">
        <v>4261</v>
      </c>
      <c r="T396" s="115" t="s">
        <v>4262</v>
      </c>
      <c r="U396" s="115" t="s">
        <v>4263</v>
      </c>
      <c r="V396" s="115"/>
      <c r="W396" s="115" t="s">
        <v>4264</v>
      </c>
      <c r="X396" s="115"/>
      <c r="Y396" s="115"/>
      <c r="Z396" s="115"/>
      <c r="AA396" s="115"/>
      <c r="AB396" s="115"/>
      <c r="AC396" s="115"/>
      <c r="AD396" s="312" t="s">
        <v>1775</v>
      </c>
      <c r="AE396" s="166" t="s">
        <v>1776</v>
      </c>
      <c r="AF396" s="117" t="s">
        <v>690</v>
      </c>
      <c r="AG396" s="132">
        <v>44979</v>
      </c>
      <c r="AH396" s="118" t="s">
        <v>691</v>
      </c>
      <c r="AI396" s="118" t="s">
        <v>692</v>
      </c>
      <c r="AJ396" s="145">
        <v>6</v>
      </c>
      <c r="AK396" s="146">
        <v>6.7</v>
      </c>
      <c r="AL396" s="146">
        <v>4.0999999999999996</v>
      </c>
      <c r="AM396" s="146">
        <v>40.200000000000003</v>
      </c>
      <c r="AN396" s="147">
        <v>1</v>
      </c>
      <c r="AO396" s="147">
        <v>2</v>
      </c>
      <c r="AP396" s="116" t="s">
        <v>4265</v>
      </c>
      <c r="AQ396" s="147" t="s">
        <v>752</v>
      </c>
      <c r="AR396" s="147">
        <v>1</v>
      </c>
      <c r="AS396" s="149"/>
      <c r="AT396" s="122">
        <v>44980</v>
      </c>
      <c r="AU396" s="142"/>
      <c r="AV396" s="149" t="s">
        <v>696</v>
      </c>
      <c r="AW396" s="150"/>
      <c r="AX396" s="149"/>
      <c r="AY396" s="149"/>
      <c r="AZ396" s="149"/>
      <c r="BA396" s="147" t="s">
        <v>697</v>
      </c>
      <c r="BB396" s="147" t="s">
        <v>697</v>
      </c>
      <c r="BC396" s="149"/>
      <c r="BD396" s="150" t="s">
        <v>698</v>
      </c>
      <c r="BE396" s="150"/>
      <c r="BF396" s="150"/>
      <c r="BG396" s="151" t="s">
        <v>699</v>
      </c>
      <c r="BH396" s="163" t="s">
        <v>1964</v>
      </c>
      <c r="BI396" s="151" t="s">
        <v>701</v>
      </c>
      <c r="BJ396" s="152"/>
      <c r="BK396" s="152"/>
      <c r="BL396" s="153"/>
      <c r="BM396" s="154"/>
      <c r="BN396" s="155" t="s">
        <v>4259</v>
      </c>
      <c r="BO396" s="131" t="s">
        <v>4258</v>
      </c>
      <c r="BP396" s="131" t="s">
        <v>703</v>
      </c>
      <c r="BQ396" s="116" t="s">
        <v>704</v>
      </c>
      <c r="BR396" s="116"/>
      <c r="BS396" s="132">
        <v>44979</v>
      </c>
      <c r="BT396" s="133">
        <v>100</v>
      </c>
      <c r="BU396" s="132">
        <v>44979</v>
      </c>
      <c r="BV396" s="132"/>
      <c r="BW396" s="132"/>
      <c r="BX396" s="134"/>
      <c r="BY396" s="134"/>
      <c r="BZ396" s="134"/>
      <c r="CA396" s="132"/>
      <c r="CB396" s="135"/>
      <c r="CC396" s="132"/>
      <c r="CD396" s="132"/>
      <c r="CE396" s="136"/>
      <c r="CF396" s="136"/>
      <c r="CG396" s="136"/>
      <c r="CH396" s="135"/>
      <c r="CI396" s="129" t="s">
        <v>701</v>
      </c>
      <c r="CJ396" s="117">
        <v>45006</v>
      </c>
      <c r="CK396" s="117">
        <v>45006</v>
      </c>
      <c r="CL396" s="117"/>
      <c r="CM396" s="117">
        <v>45006</v>
      </c>
      <c r="CN396" s="133">
        <v>100</v>
      </c>
      <c r="CO396" s="117">
        <v>45006</v>
      </c>
      <c r="CP396" s="117"/>
      <c r="CQ396" s="117">
        <v>45044</v>
      </c>
      <c r="CR396" s="117">
        <v>45044</v>
      </c>
      <c r="CS396" s="117"/>
      <c r="CT396" s="117">
        <v>45044</v>
      </c>
      <c r="CU396" s="133">
        <v>100</v>
      </c>
      <c r="CV396" s="117">
        <v>45044</v>
      </c>
      <c r="CW396" s="117"/>
      <c r="CX396" s="147"/>
      <c r="CY396" s="149"/>
      <c r="CZ396" s="117">
        <v>45006</v>
      </c>
      <c r="DA396" s="117">
        <v>45006</v>
      </c>
      <c r="DB396" s="117"/>
      <c r="DC396" s="117">
        <v>45006</v>
      </c>
      <c r="DD396" s="133">
        <v>100</v>
      </c>
      <c r="DE396" s="117">
        <v>45006</v>
      </c>
      <c r="DF396" s="138"/>
      <c r="DG396" s="138">
        <v>45012</v>
      </c>
      <c r="DH396" s="139" t="s">
        <v>4383</v>
      </c>
      <c r="DI396" s="117">
        <v>45037</v>
      </c>
      <c r="DJ396" s="117">
        <v>45037</v>
      </c>
      <c r="DK396" s="117">
        <v>45037</v>
      </c>
      <c r="DL396" s="117">
        <v>45037</v>
      </c>
      <c r="DM396" s="117"/>
      <c r="DN396" s="117"/>
      <c r="DO396" s="117"/>
      <c r="DP396" s="117"/>
      <c r="DQ396" s="140"/>
      <c r="DR396" s="117"/>
      <c r="DS396" s="117"/>
      <c r="DT396" s="117"/>
      <c r="DU396" s="117"/>
      <c r="DV396" s="117"/>
      <c r="DW396" s="117"/>
      <c r="DX396" s="133"/>
      <c r="DY396" s="117"/>
      <c r="DZ396" s="117"/>
      <c r="EA396" s="117">
        <v>45045</v>
      </c>
      <c r="EB396" s="117">
        <v>45045</v>
      </c>
      <c r="EC396" s="117"/>
      <c r="ED396" s="117">
        <v>45045</v>
      </c>
      <c r="EE396" s="116">
        <v>100</v>
      </c>
      <c r="EF396" s="117">
        <v>45045</v>
      </c>
      <c r="EG396" s="117" t="s">
        <v>4552</v>
      </c>
      <c r="EH396" s="117">
        <v>45049</v>
      </c>
      <c r="EI396" s="117">
        <v>45049</v>
      </c>
      <c r="EJ396" s="117">
        <v>45049</v>
      </c>
      <c r="EK396" s="117">
        <v>45050</v>
      </c>
      <c r="EL396" s="116">
        <v>60</v>
      </c>
      <c r="EM396" s="117"/>
      <c r="EN396" s="122" t="s">
        <v>4486</v>
      </c>
      <c r="EO396" s="117"/>
      <c r="EP396" s="117"/>
      <c r="EQ396" s="117"/>
      <c r="ER396" s="117"/>
      <c r="ES396" s="117"/>
      <c r="ET396" s="117"/>
      <c r="EU396" s="117"/>
      <c r="EV396" s="117"/>
      <c r="EW396" s="117"/>
      <c r="EX396" s="117"/>
      <c r="EY396" s="117"/>
      <c r="EZ396" s="117"/>
      <c r="FA396" s="117"/>
      <c r="FB396" s="117"/>
      <c r="FC396" s="117"/>
      <c r="FD396" s="117"/>
      <c r="FE396" s="117"/>
      <c r="FF396" s="117"/>
      <c r="FG396" s="133"/>
      <c r="FH396" s="133"/>
      <c r="FI396" s="117"/>
      <c r="FJ396" s="142"/>
      <c r="FK396" s="142"/>
      <c r="FL396" s="143"/>
      <c r="FM396" s="143"/>
      <c r="FN396" s="139"/>
      <c r="FO396" s="142"/>
      <c r="FP396" s="142"/>
      <c r="FQ396" s="143"/>
      <c r="FR396" s="143"/>
      <c r="FS396" s="139"/>
    </row>
    <row r="397" spans="1:175" ht="20.100000000000001" customHeight="1" x14ac:dyDescent="0.5">
      <c r="A397" s="109">
        <v>396</v>
      </c>
      <c r="B397" s="109" t="s">
        <v>4191</v>
      </c>
      <c r="C397" s="109">
        <v>10</v>
      </c>
      <c r="D397" s="367" t="s">
        <v>4192</v>
      </c>
      <c r="E397" s="110" t="s">
        <v>4193</v>
      </c>
      <c r="F397" s="110" t="s">
        <v>1302</v>
      </c>
      <c r="G397" s="111" t="s">
        <v>304</v>
      </c>
      <c r="H397" s="110" t="s">
        <v>2896</v>
      </c>
      <c r="I397" s="110" t="s">
        <v>2896</v>
      </c>
      <c r="J397" s="110"/>
      <c r="K397" s="111" t="s">
        <v>4266</v>
      </c>
      <c r="L397" s="111" t="s">
        <v>4248</v>
      </c>
      <c r="M397" s="111" t="s">
        <v>4193</v>
      </c>
      <c r="N397" s="111" t="s">
        <v>1306</v>
      </c>
      <c r="O397" s="111" t="s">
        <v>4268</v>
      </c>
      <c r="P397" s="113">
        <v>13.368114</v>
      </c>
      <c r="Q397" s="113">
        <v>102.2308464</v>
      </c>
      <c r="R397" s="114" t="s">
        <v>4269</v>
      </c>
      <c r="S397" s="114" t="s">
        <v>4270</v>
      </c>
      <c r="T397" s="115" t="s">
        <v>4271</v>
      </c>
      <c r="U397" s="115" t="s">
        <v>4272</v>
      </c>
      <c r="V397" s="115"/>
      <c r="W397" s="115" t="s">
        <v>4272</v>
      </c>
      <c r="X397" s="115"/>
      <c r="Y397" s="115"/>
      <c r="Z397" s="115"/>
      <c r="AA397" s="115"/>
      <c r="AB397" s="115"/>
      <c r="AC397" s="115"/>
      <c r="AD397" s="312" t="s">
        <v>1775</v>
      </c>
      <c r="AE397" s="166" t="s">
        <v>1776</v>
      </c>
      <c r="AF397" s="117" t="s">
        <v>690</v>
      </c>
      <c r="AG397" s="132">
        <v>44979</v>
      </c>
      <c r="AH397" s="118" t="s">
        <v>691</v>
      </c>
      <c r="AI397" s="118" t="s">
        <v>692</v>
      </c>
      <c r="AJ397" s="145">
        <v>6</v>
      </c>
      <c r="AK397" s="146">
        <v>7</v>
      </c>
      <c r="AL397" s="146">
        <v>2.85</v>
      </c>
      <c r="AM397" s="146">
        <v>42</v>
      </c>
      <c r="AN397" s="147">
        <v>1</v>
      </c>
      <c r="AO397" s="147">
        <v>1</v>
      </c>
      <c r="AP397" s="116" t="s">
        <v>4273</v>
      </c>
      <c r="AQ397" s="147" t="s">
        <v>752</v>
      </c>
      <c r="AR397" s="147">
        <v>1</v>
      </c>
      <c r="AS397" s="149"/>
      <c r="AT397" s="122">
        <v>44980</v>
      </c>
      <c r="AU397" s="142"/>
      <c r="AV397" s="149" t="s">
        <v>696</v>
      </c>
      <c r="AW397" s="150"/>
      <c r="AX397" s="149"/>
      <c r="AY397" s="149"/>
      <c r="AZ397" s="149"/>
      <c r="BA397" s="149"/>
      <c r="BB397" s="147" t="s">
        <v>697</v>
      </c>
      <c r="BC397" s="149"/>
      <c r="BD397" s="150" t="s">
        <v>698</v>
      </c>
      <c r="BE397" s="150"/>
      <c r="BF397" s="150"/>
      <c r="BG397" s="151" t="s">
        <v>699</v>
      </c>
      <c r="BH397" s="163" t="s">
        <v>1964</v>
      </c>
      <c r="BI397" s="151" t="s">
        <v>701</v>
      </c>
      <c r="BJ397" s="152"/>
      <c r="BK397" s="152"/>
      <c r="BL397" s="153"/>
      <c r="BM397" s="154"/>
      <c r="BN397" s="155" t="s">
        <v>4268</v>
      </c>
      <c r="BO397" s="383" t="s">
        <v>4267</v>
      </c>
      <c r="BP397" s="131" t="s">
        <v>703</v>
      </c>
      <c r="BQ397" s="116" t="s">
        <v>704</v>
      </c>
      <c r="BR397" s="116"/>
      <c r="BS397" s="132">
        <v>44979</v>
      </c>
      <c r="BT397" s="133">
        <v>100</v>
      </c>
      <c r="BU397" s="132">
        <v>44979</v>
      </c>
      <c r="BV397" s="132"/>
      <c r="BW397" s="132"/>
      <c r="BX397" s="134"/>
      <c r="BY397" s="134"/>
      <c r="BZ397" s="134"/>
      <c r="CA397" s="132"/>
      <c r="CB397" s="135"/>
      <c r="CC397" s="132"/>
      <c r="CD397" s="132"/>
      <c r="CE397" s="136"/>
      <c r="CF397" s="136"/>
      <c r="CG397" s="136"/>
      <c r="CH397" s="135"/>
      <c r="CI397" s="129" t="s">
        <v>701</v>
      </c>
      <c r="CJ397" s="117">
        <v>45006</v>
      </c>
      <c r="CK397" s="117">
        <v>45006</v>
      </c>
      <c r="CL397" s="117"/>
      <c r="CM397" s="117">
        <v>45006</v>
      </c>
      <c r="CN397" s="133">
        <v>100</v>
      </c>
      <c r="CO397" s="117">
        <v>45006</v>
      </c>
      <c r="CP397" s="117"/>
      <c r="CQ397" s="137" t="s">
        <v>706</v>
      </c>
      <c r="CR397" s="117"/>
      <c r="CS397" s="117"/>
      <c r="CT397" s="117"/>
      <c r="CU397" s="133"/>
      <c r="CV397" s="137" t="s">
        <v>4382</v>
      </c>
      <c r="CW397" s="117"/>
      <c r="CX397" s="147"/>
      <c r="CY397" s="149"/>
      <c r="CZ397" s="117">
        <v>45006</v>
      </c>
      <c r="DA397" s="117">
        <v>45006</v>
      </c>
      <c r="DB397" s="117"/>
      <c r="DC397" s="117">
        <v>45006</v>
      </c>
      <c r="DD397" s="133">
        <v>100</v>
      </c>
      <c r="DE397" s="117">
        <v>45006</v>
      </c>
      <c r="DF397" s="138"/>
      <c r="DG397" s="138">
        <v>45012</v>
      </c>
      <c r="DH397" s="139" t="s">
        <v>4383</v>
      </c>
      <c r="DI397" s="117">
        <v>45040</v>
      </c>
      <c r="DJ397" s="117">
        <v>45040</v>
      </c>
      <c r="DK397" s="117">
        <v>45040</v>
      </c>
      <c r="DL397" s="117">
        <v>45040</v>
      </c>
      <c r="DM397" s="117"/>
      <c r="DN397" s="117"/>
      <c r="DO397" s="117"/>
      <c r="DP397" s="117"/>
      <c r="DQ397" s="140"/>
      <c r="DR397" s="117"/>
      <c r="DS397" s="117"/>
      <c r="DT397" s="117"/>
      <c r="DU397" s="117"/>
      <c r="DV397" s="117"/>
      <c r="DW397" s="117"/>
      <c r="DX397" s="133"/>
      <c r="DY397" s="117"/>
      <c r="DZ397" s="117"/>
      <c r="EA397" s="117">
        <v>45045</v>
      </c>
      <c r="EB397" s="117">
        <v>45045</v>
      </c>
      <c r="EC397" s="117"/>
      <c r="ED397" s="117">
        <v>45045</v>
      </c>
      <c r="EE397" s="116">
        <v>100</v>
      </c>
      <c r="EF397" s="117">
        <v>45045</v>
      </c>
      <c r="EG397" s="117" t="s">
        <v>4552</v>
      </c>
      <c r="EH397" s="117">
        <v>45050</v>
      </c>
      <c r="EI397" s="117">
        <v>45050</v>
      </c>
      <c r="EJ397" s="117">
        <v>45050</v>
      </c>
      <c r="EK397" s="117">
        <v>45051</v>
      </c>
      <c r="EL397" s="116">
        <v>60</v>
      </c>
      <c r="EM397" s="117"/>
      <c r="EN397" s="122" t="s">
        <v>4647</v>
      </c>
      <c r="EO397" s="117"/>
      <c r="EP397" s="117"/>
      <c r="EQ397" s="117"/>
      <c r="ER397" s="117"/>
      <c r="ES397" s="117"/>
      <c r="ET397" s="117"/>
      <c r="EU397" s="117"/>
      <c r="EV397" s="117"/>
      <c r="EW397" s="117"/>
      <c r="EX397" s="117"/>
      <c r="EY397" s="117"/>
      <c r="EZ397" s="117"/>
      <c r="FA397" s="117"/>
      <c r="FB397" s="117"/>
      <c r="FC397" s="117"/>
      <c r="FD397" s="117"/>
      <c r="FE397" s="117"/>
      <c r="FF397" s="117"/>
      <c r="FG397" s="133"/>
      <c r="FH397" s="133"/>
      <c r="FI397" s="117"/>
      <c r="FJ397" s="142"/>
      <c r="FK397" s="142"/>
      <c r="FL397" s="143"/>
      <c r="FM397" s="143"/>
      <c r="FN397" s="139"/>
      <c r="FO397" s="142"/>
      <c r="FP397" s="142"/>
      <c r="FQ397" s="143"/>
      <c r="FR397" s="143"/>
      <c r="FS397" s="139"/>
    </row>
    <row r="398" spans="1:175" ht="20.100000000000001" customHeight="1" x14ac:dyDescent="0.5">
      <c r="A398" s="109">
        <v>397</v>
      </c>
      <c r="B398" s="109" t="s">
        <v>4191</v>
      </c>
      <c r="C398" s="109">
        <v>11</v>
      </c>
      <c r="D398" s="367" t="s">
        <v>4192</v>
      </c>
      <c r="E398" s="110" t="s">
        <v>4193</v>
      </c>
      <c r="F398" s="110" t="s">
        <v>1302</v>
      </c>
      <c r="G398" s="111" t="s">
        <v>304</v>
      </c>
      <c r="H398" s="110" t="s">
        <v>2846</v>
      </c>
      <c r="I398" s="110" t="s">
        <v>4274</v>
      </c>
      <c r="J398" s="110" t="s">
        <v>4275</v>
      </c>
      <c r="K398" s="111" t="s">
        <v>4276</v>
      </c>
      <c r="L398" s="111" t="s">
        <v>4248</v>
      </c>
      <c r="M398" s="111" t="s">
        <v>4193</v>
      </c>
      <c r="N398" s="111" t="s">
        <v>1306</v>
      </c>
      <c r="O398" s="111" t="s">
        <v>4278</v>
      </c>
      <c r="P398" s="113">
        <v>13.577429</v>
      </c>
      <c r="Q398" s="113">
        <v>102.18674799999999</v>
      </c>
      <c r="R398" s="114" t="s">
        <v>4279</v>
      </c>
      <c r="S398" s="114" t="s">
        <v>4280</v>
      </c>
      <c r="T398" s="115" t="s">
        <v>4281</v>
      </c>
      <c r="U398" s="115" t="s">
        <v>4282</v>
      </c>
      <c r="V398" s="115"/>
      <c r="W398" s="115" t="s">
        <v>4282</v>
      </c>
      <c r="X398" s="115"/>
      <c r="Y398" s="115"/>
      <c r="Z398" s="115"/>
      <c r="AA398" s="115"/>
      <c r="AB398" s="115"/>
      <c r="AC398" s="115"/>
      <c r="AD398" s="312" t="s">
        <v>1775</v>
      </c>
      <c r="AE398" s="166" t="s">
        <v>1776</v>
      </c>
      <c r="AF398" s="117" t="s">
        <v>690</v>
      </c>
      <c r="AG398" s="132">
        <v>44979</v>
      </c>
      <c r="AH398" s="118" t="s">
        <v>691</v>
      </c>
      <c r="AI398" s="118" t="s">
        <v>692</v>
      </c>
      <c r="AJ398" s="145">
        <v>6</v>
      </c>
      <c r="AK398" s="146">
        <v>9</v>
      </c>
      <c r="AL398" s="146">
        <v>3.4</v>
      </c>
      <c r="AM398" s="146">
        <v>54</v>
      </c>
      <c r="AN398" s="147">
        <v>1</v>
      </c>
      <c r="AO398" s="147">
        <v>1</v>
      </c>
      <c r="AP398" s="116" t="s">
        <v>777</v>
      </c>
      <c r="AQ398" s="147" t="s">
        <v>1226</v>
      </c>
      <c r="AR398" s="147">
        <v>3</v>
      </c>
      <c r="AS398" s="149"/>
      <c r="AT398" s="122">
        <v>44980</v>
      </c>
      <c r="AU398" s="148" t="s">
        <v>4283</v>
      </c>
      <c r="AV398" s="149" t="s">
        <v>696</v>
      </c>
      <c r="AW398" s="150"/>
      <c r="AX398" s="149"/>
      <c r="AY398" s="149"/>
      <c r="AZ398" s="149"/>
      <c r="BA398" s="149"/>
      <c r="BB398" s="147" t="s">
        <v>697</v>
      </c>
      <c r="BC398" s="149"/>
      <c r="BD398" s="150"/>
      <c r="BE398" s="150"/>
      <c r="BF398" s="150"/>
      <c r="BG398" s="151" t="s">
        <v>699</v>
      </c>
      <c r="BH398" s="151" t="s">
        <v>1964</v>
      </c>
      <c r="BI398" s="151" t="s">
        <v>701</v>
      </c>
      <c r="BJ398" s="279" t="s">
        <v>1377</v>
      </c>
      <c r="BK398" s="152"/>
      <c r="BL398" s="153"/>
      <c r="BM398" s="154"/>
      <c r="BN398" s="155" t="s">
        <v>4278</v>
      </c>
      <c r="BO398" s="131" t="s">
        <v>4277</v>
      </c>
      <c r="BP398" s="131" t="s">
        <v>703</v>
      </c>
      <c r="BQ398" s="116" t="s">
        <v>704</v>
      </c>
      <c r="BR398" s="116"/>
      <c r="BS398" s="132">
        <v>44979</v>
      </c>
      <c r="BT398" s="133">
        <v>100</v>
      </c>
      <c r="BU398" s="132">
        <v>44979</v>
      </c>
      <c r="BV398" s="132"/>
      <c r="BW398" s="132"/>
      <c r="BX398" s="134"/>
      <c r="BY398" s="134"/>
      <c r="BZ398" s="134"/>
      <c r="CA398" s="132"/>
      <c r="CB398" s="171"/>
      <c r="CC398" s="172"/>
      <c r="CD398" s="172"/>
      <c r="CE398" s="173"/>
      <c r="CF398" s="173"/>
      <c r="CG398" s="173"/>
      <c r="CH398" s="171"/>
      <c r="CI398" s="129" t="s">
        <v>701</v>
      </c>
      <c r="CJ398" s="117">
        <v>45005</v>
      </c>
      <c r="CK398" s="117">
        <v>45005</v>
      </c>
      <c r="CL398" s="117"/>
      <c r="CM398" s="117">
        <v>45005</v>
      </c>
      <c r="CN398" s="133">
        <v>100</v>
      </c>
      <c r="CO398" s="117">
        <v>45005</v>
      </c>
      <c r="CP398" s="117"/>
      <c r="CQ398" s="137" t="s">
        <v>706</v>
      </c>
      <c r="CR398" s="117"/>
      <c r="CS398" s="117"/>
      <c r="CT398" s="117"/>
      <c r="CU398" s="133"/>
      <c r="CV398" s="137" t="s">
        <v>4382</v>
      </c>
      <c r="CW398" s="117"/>
      <c r="CX398" s="147"/>
      <c r="CY398" s="149"/>
      <c r="CZ398" s="117">
        <v>45005</v>
      </c>
      <c r="DA398" s="117">
        <v>45005</v>
      </c>
      <c r="DB398" s="117"/>
      <c r="DC398" s="117">
        <v>45005</v>
      </c>
      <c r="DD398" s="133">
        <v>100</v>
      </c>
      <c r="DE398" s="117">
        <v>45005</v>
      </c>
      <c r="DF398" s="138"/>
      <c r="DG398" s="138">
        <v>45007</v>
      </c>
      <c r="DH398" s="139" t="s">
        <v>4446</v>
      </c>
      <c r="DI398" s="117">
        <v>45019</v>
      </c>
      <c r="DJ398" s="117">
        <v>45019</v>
      </c>
      <c r="DK398" s="117">
        <v>45019</v>
      </c>
      <c r="DL398" s="117">
        <v>45019</v>
      </c>
      <c r="DM398" s="117"/>
      <c r="DN398" s="117"/>
      <c r="DO398" s="117"/>
      <c r="DP398" s="117"/>
      <c r="DQ398" s="140"/>
      <c r="DR398" s="117"/>
      <c r="DS398" s="117"/>
      <c r="DT398" s="117"/>
      <c r="DU398" s="117"/>
      <c r="DV398" s="117"/>
      <c r="DW398" s="117"/>
      <c r="DX398" s="133"/>
      <c r="DY398" s="117"/>
      <c r="DZ398" s="117"/>
      <c r="EA398" s="117">
        <v>45045</v>
      </c>
      <c r="EB398" s="117">
        <v>45045</v>
      </c>
      <c r="EC398" s="117"/>
      <c r="ED398" s="117">
        <v>45045</v>
      </c>
      <c r="EE398" s="116">
        <v>100</v>
      </c>
      <c r="EF398" s="117">
        <v>45045</v>
      </c>
      <c r="EG398" s="117" t="s">
        <v>4548</v>
      </c>
      <c r="EH398" s="222">
        <v>45052</v>
      </c>
      <c r="EI398" s="222">
        <v>45052</v>
      </c>
      <c r="EJ398" s="222">
        <v>45052</v>
      </c>
      <c r="EK398" s="222">
        <v>45053</v>
      </c>
      <c r="EL398" s="116">
        <v>60</v>
      </c>
      <c r="EM398" s="117"/>
      <c r="EN398" s="122" t="s">
        <v>4448</v>
      </c>
      <c r="EO398" s="117"/>
      <c r="EP398" s="117"/>
      <c r="EQ398" s="117"/>
      <c r="ER398" s="117"/>
      <c r="ES398" s="117"/>
      <c r="ET398" s="117"/>
      <c r="EU398" s="117"/>
      <c r="EV398" s="117"/>
      <c r="EW398" s="117"/>
      <c r="EX398" s="117"/>
      <c r="EY398" s="117"/>
      <c r="EZ398" s="117"/>
      <c r="FA398" s="117"/>
      <c r="FB398" s="117"/>
      <c r="FC398" s="117"/>
      <c r="FD398" s="117"/>
      <c r="FE398" s="117"/>
      <c r="FF398" s="117"/>
      <c r="FG398" s="133"/>
      <c r="FH398" s="133"/>
      <c r="FI398" s="117"/>
      <c r="FJ398" s="142"/>
      <c r="FK398" s="142"/>
      <c r="FL398" s="143"/>
      <c r="FM398" s="143"/>
      <c r="FN398" s="139"/>
      <c r="FO398" s="142"/>
      <c r="FP398" s="142"/>
      <c r="FQ398" s="143"/>
      <c r="FR398" s="143"/>
      <c r="FS398" s="139"/>
    </row>
    <row r="399" spans="1:175" ht="20.100000000000001" customHeight="1" x14ac:dyDescent="0.5">
      <c r="A399" s="109">
        <v>398</v>
      </c>
      <c r="B399" s="109" t="s">
        <v>4191</v>
      </c>
      <c r="C399" s="109">
        <v>12</v>
      </c>
      <c r="D399" s="367" t="s">
        <v>4192</v>
      </c>
      <c r="E399" s="110" t="s">
        <v>4193</v>
      </c>
      <c r="F399" s="110" t="s">
        <v>1302</v>
      </c>
      <c r="G399" s="111" t="s">
        <v>304</v>
      </c>
      <c r="H399" s="110" t="s">
        <v>2876</v>
      </c>
      <c r="I399" s="110" t="s">
        <v>4284</v>
      </c>
      <c r="J399" s="110" t="s">
        <v>4285</v>
      </c>
      <c r="K399" s="111" t="s">
        <v>4286</v>
      </c>
      <c r="L399" s="111" t="s">
        <v>4248</v>
      </c>
      <c r="M399" s="111" t="s">
        <v>4193</v>
      </c>
      <c r="N399" s="111" t="s">
        <v>1306</v>
      </c>
      <c r="O399" s="111" t="s">
        <v>4288</v>
      </c>
      <c r="P399" s="113">
        <v>13.749510000000001</v>
      </c>
      <c r="Q399" s="113">
        <v>102.595775</v>
      </c>
      <c r="R399" s="114" t="s">
        <v>4289</v>
      </c>
      <c r="S399" s="114" t="s">
        <v>4290</v>
      </c>
      <c r="T399" s="115" t="s">
        <v>4291</v>
      </c>
      <c r="U399" s="115" t="s">
        <v>4292</v>
      </c>
      <c r="V399" s="115"/>
      <c r="W399" s="115" t="s">
        <v>4293</v>
      </c>
      <c r="X399" s="115"/>
      <c r="Y399" s="115"/>
      <c r="Z399" s="115"/>
      <c r="AA399" s="115"/>
      <c r="AB399" s="115"/>
      <c r="AC399" s="115"/>
      <c r="AD399" s="312" t="s">
        <v>1775</v>
      </c>
      <c r="AE399" s="166" t="s">
        <v>1776</v>
      </c>
      <c r="AF399" s="117" t="s">
        <v>690</v>
      </c>
      <c r="AG399" s="132">
        <v>44979</v>
      </c>
      <c r="AH399" s="118" t="s">
        <v>691</v>
      </c>
      <c r="AI399" s="118" t="s">
        <v>692</v>
      </c>
      <c r="AJ399" s="145">
        <v>3</v>
      </c>
      <c r="AK399" s="146">
        <v>6</v>
      </c>
      <c r="AL399" s="146">
        <v>3</v>
      </c>
      <c r="AM399" s="146">
        <v>18</v>
      </c>
      <c r="AN399" s="147">
        <v>1</v>
      </c>
      <c r="AO399" s="147">
        <v>1</v>
      </c>
      <c r="AP399" s="116" t="s">
        <v>1142</v>
      </c>
      <c r="AQ399" s="147" t="s">
        <v>2886</v>
      </c>
      <c r="AR399" s="147">
        <v>1</v>
      </c>
      <c r="AS399" s="149"/>
      <c r="AT399" s="122">
        <v>44979</v>
      </c>
      <c r="AU399" s="142"/>
      <c r="AV399" s="149" t="s">
        <v>696</v>
      </c>
      <c r="AW399" s="150"/>
      <c r="AX399" s="149"/>
      <c r="AY399" s="149"/>
      <c r="AZ399" s="149"/>
      <c r="BA399" s="147" t="s">
        <v>697</v>
      </c>
      <c r="BB399" s="147" t="s">
        <v>697</v>
      </c>
      <c r="BC399" s="149"/>
      <c r="BD399" s="150"/>
      <c r="BE399" s="150"/>
      <c r="BF399" s="150"/>
      <c r="BG399" s="151" t="s">
        <v>699</v>
      </c>
      <c r="BH399" s="163" t="s">
        <v>1964</v>
      </c>
      <c r="BI399" s="151" t="s">
        <v>701</v>
      </c>
      <c r="BJ399" s="152"/>
      <c r="BK399" s="152"/>
      <c r="BL399" s="153"/>
      <c r="BM399" s="154"/>
      <c r="BN399" s="155" t="s">
        <v>4288</v>
      </c>
      <c r="BO399" s="131" t="s">
        <v>4287</v>
      </c>
      <c r="BP399" s="131" t="s">
        <v>703</v>
      </c>
      <c r="BQ399" s="116" t="s">
        <v>704</v>
      </c>
      <c r="BR399" s="116"/>
      <c r="BS399" s="132">
        <v>44979</v>
      </c>
      <c r="BT399" s="133">
        <v>100</v>
      </c>
      <c r="BU399" s="132">
        <v>44979</v>
      </c>
      <c r="BV399" s="132"/>
      <c r="BW399" s="132"/>
      <c r="BX399" s="134"/>
      <c r="BY399" s="134"/>
      <c r="BZ399" s="134"/>
      <c r="CA399" s="132"/>
      <c r="CB399" s="135"/>
      <c r="CC399" s="132"/>
      <c r="CD399" s="132"/>
      <c r="CE399" s="136"/>
      <c r="CF399" s="136"/>
      <c r="CG399" s="136"/>
      <c r="CH399" s="135"/>
      <c r="CI399" s="129" t="s">
        <v>701</v>
      </c>
      <c r="CJ399" s="117">
        <v>45009</v>
      </c>
      <c r="CK399" s="117">
        <v>45009</v>
      </c>
      <c r="CL399" s="117"/>
      <c r="CM399" s="117">
        <v>45009</v>
      </c>
      <c r="CN399" s="133">
        <v>100</v>
      </c>
      <c r="CO399" s="117">
        <v>45009</v>
      </c>
      <c r="CP399" s="117"/>
      <c r="CQ399" s="117">
        <v>45037</v>
      </c>
      <c r="CR399" s="117">
        <v>45037</v>
      </c>
      <c r="CS399" s="117"/>
      <c r="CT399" s="117">
        <v>45037</v>
      </c>
      <c r="CU399" s="133">
        <v>100</v>
      </c>
      <c r="CV399" s="117">
        <v>45037</v>
      </c>
      <c r="CW399" s="117"/>
      <c r="CX399" s="147"/>
      <c r="CY399" s="149"/>
      <c r="CZ399" s="117">
        <v>45009</v>
      </c>
      <c r="DA399" s="117">
        <v>45009</v>
      </c>
      <c r="DB399" s="117"/>
      <c r="DC399" s="117">
        <v>45009</v>
      </c>
      <c r="DD399" s="133">
        <v>100</v>
      </c>
      <c r="DE399" s="117">
        <v>45009</v>
      </c>
      <c r="DF399" s="138"/>
      <c r="DG399" s="138">
        <v>45019</v>
      </c>
      <c r="DH399" s="139" t="s">
        <v>4413</v>
      </c>
      <c r="DI399" s="117">
        <v>45035</v>
      </c>
      <c r="DJ399" s="117">
        <v>45035</v>
      </c>
      <c r="DK399" s="117">
        <v>45035</v>
      </c>
      <c r="DL399" s="117">
        <v>45035</v>
      </c>
      <c r="DM399" s="117"/>
      <c r="DN399" s="117"/>
      <c r="DO399" s="117"/>
      <c r="DP399" s="117"/>
      <c r="DQ399" s="140"/>
      <c r="DR399" s="117"/>
      <c r="DS399" s="117"/>
      <c r="DT399" s="117"/>
      <c r="DU399" s="117"/>
      <c r="DV399" s="117"/>
      <c r="DW399" s="117"/>
      <c r="DX399" s="133"/>
      <c r="DY399" s="117"/>
      <c r="DZ399" s="117"/>
      <c r="EA399" s="117">
        <v>45045</v>
      </c>
      <c r="EB399" s="117">
        <v>45045</v>
      </c>
      <c r="EC399" s="117"/>
      <c r="ED399" s="117">
        <v>45045</v>
      </c>
      <c r="EE399" s="116">
        <v>100</v>
      </c>
      <c r="EF399" s="117">
        <v>45045</v>
      </c>
      <c r="EG399" s="117" t="s">
        <v>4548</v>
      </c>
      <c r="EH399" s="117"/>
      <c r="EI399" s="117"/>
      <c r="EJ399" s="117"/>
      <c r="EK399" s="117"/>
      <c r="EL399" s="116"/>
      <c r="EM399" s="117"/>
      <c r="EN399" s="122"/>
      <c r="EO399" s="117"/>
      <c r="EP399" s="117"/>
      <c r="EQ399" s="117"/>
      <c r="ER399" s="117"/>
      <c r="ES399" s="117"/>
      <c r="ET399" s="117"/>
      <c r="EU399" s="117"/>
      <c r="EV399" s="117"/>
      <c r="EW399" s="117"/>
      <c r="EX399" s="117"/>
      <c r="EY399" s="117"/>
      <c r="EZ399" s="117"/>
      <c r="FA399" s="117"/>
      <c r="FB399" s="117"/>
      <c r="FC399" s="117"/>
      <c r="FD399" s="117"/>
      <c r="FE399" s="117"/>
      <c r="FF399" s="117"/>
      <c r="FG399" s="133"/>
      <c r="FH399" s="133"/>
      <c r="FI399" s="117"/>
      <c r="FJ399" s="142"/>
      <c r="FK399" s="142"/>
      <c r="FL399" s="143"/>
      <c r="FM399" s="143"/>
      <c r="FN399" s="139"/>
      <c r="FO399" s="142"/>
      <c r="FP399" s="142"/>
      <c r="FQ399" s="143"/>
      <c r="FR399" s="143"/>
      <c r="FS399" s="139"/>
    </row>
    <row r="400" spans="1:175" ht="20.100000000000001" customHeight="1" x14ac:dyDescent="0.5">
      <c r="A400" s="109">
        <v>399</v>
      </c>
      <c r="B400" s="109" t="s">
        <v>4191</v>
      </c>
      <c r="C400" s="109">
        <v>13</v>
      </c>
      <c r="D400" s="367" t="s">
        <v>4192</v>
      </c>
      <c r="E400" s="110" t="s">
        <v>4193</v>
      </c>
      <c r="F400" s="110" t="s">
        <v>1302</v>
      </c>
      <c r="G400" s="111" t="s">
        <v>304</v>
      </c>
      <c r="H400" s="110" t="s">
        <v>2896</v>
      </c>
      <c r="I400" s="110" t="s">
        <v>4294</v>
      </c>
      <c r="J400" s="110" t="s">
        <v>4648</v>
      </c>
      <c r="K400" s="111" t="s">
        <v>4295</v>
      </c>
      <c r="L400" s="111" t="s">
        <v>4248</v>
      </c>
      <c r="M400" s="111" t="s">
        <v>4193</v>
      </c>
      <c r="N400" s="111" t="s">
        <v>1306</v>
      </c>
      <c r="O400" s="111" t="s">
        <v>4297</v>
      </c>
      <c r="P400" s="113">
        <v>13.324049</v>
      </c>
      <c r="Q400" s="113">
        <v>102.05265199999999</v>
      </c>
      <c r="R400" s="114" t="s">
        <v>4298</v>
      </c>
      <c r="S400" s="114" t="s">
        <v>4299</v>
      </c>
      <c r="T400" s="115" t="s">
        <v>4300</v>
      </c>
      <c r="U400" s="115" t="s">
        <v>4301</v>
      </c>
      <c r="V400" s="115"/>
      <c r="W400" s="115" t="s">
        <v>4301</v>
      </c>
      <c r="X400" s="115"/>
      <c r="Y400" s="115"/>
      <c r="Z400" s="115"/>
      <c r="AA400" s="115"/>
      <c r="AB400" s="115"/>
      <c r="AC400" s="115"/>
      <c r="AD400" s="312" t="s">
        <v>1775</v>
      </c>
      <c r="AE400" s="166" t="s">
        <v>1776</v>
      </c>
      <c r="AF400" s="117" t="s">
        <v>690</v>
      </c>
      <c r="AG400" s="132">
        <v>44979</v>
      </c>
      <c r="AH400" s="118" t="s">
        <v>691</v>
      </c>
      <c r="AI400" s="118" t="s">
        <v>692</v>
      </c>
      <c r="AJ400" s="145">
        <v>6</v>
      </c>
      <c r="AK400" s="146">
        <v>7</v>
      </c>
      <c r="AL400" s="146">
        <v>3.55</v>
      </c>
      <c r="AM400" s="146">
        <v>42</v>
      </c>
      <c r="AN400" s="147">
        <v>1</v>
      </c>
      <c r="AO400" s="147">
        <v>1</v>
      </c>
      <c r="AP400" s="116" t="s">
        <v>777</v>
      </c>
      <c r="AQ400" s="147" t="s">
        <v>752</v>
      </c>
      <c r="AR400" s="147">
        <v>1</v>
      </c>
      <c r="AS400" s="149"/>
      <c r="AT400" s="122">
        <v>44980</v>
      </c>
      <c r="AU400" s="142"/>
      <c r="AV400" s="149" t="s">
        <v>725</v>
      </c>
      <c r="AW400" s="150"/>
      <c r="AX400" s="149"/>
      <c r="AY400" s="149"/>
      <c r="AZ400" s="149"/>
      <c r="BA400" s="149"/>
      <c r="BB400" s="147" t="s">
        <v>697</v>
      </c>
      <c r="BC400" s="149"/>
      <c r="BD400" s="150" t="s">
        <v>698</v>
      </c>
      <c r="BE400" s="150"/>
      <c r="BF400" s="150"/>
      <c r="BG400" s="151" t="s">
        <v>699</v>
      </c>
      <c r="BH400" s="163" t="s">
        <v>754</v>
      </c>
      <c r="BI400" s="151" t="s">
        <v>701</v>
      </c>
      <c r="BJ400" s="152"/>
      <c r="BK400" s="152"/>
      <c r="BL400" s="153"/>
      <c r="BM400" s="129"/>
      <c r="BN400" s="130" t="s">
        <v>4297</v>
      </c>
      <c r="BO400" s="131" t="s">
        <v>4296</v>
      </c>
      <c r="BP400" s="131" t="s">
        <v>703</v>
      </c>
      <c r="BQ400" s="116" t="s">
        <v>704</v>
      </c>
      <c r="BR400" s="116"/>
      <c r="BS400" s="132">
        <v>44979</v>
      </c>
      <c r="BT400" s="133">
        <v>100</v>
      </c>
      <c r="BU400" s="132">
        <v>44979</v>
      </c>
      <c r="BV400" s="132"/>
      <c r="BW400" s="132"/>
      <c r="BX400" s="134"/>
      <c r="BY400" s="134"/>
      <c r="BZ400" s="134"/>
      <c r="CA400" s="132"/>
      <c r="CB400" s="135"/>
      <c r="CC400" s="132"/>
      <c r="CD400" s="132"/>
      <c r="CE400" s="136"/>
      <c r="CF400" s="136"/>
      <c r="CG400" s="136"/>
      <c r="CH400" s="135"/>
      <c r="CI400" s="129" t="s">
        <v>701</v>
      </c>
      <c r="CJ400" s="132">
        <v>44986</v>
      </c>
      <c r="CK400" s="132">
        <v>44986</v>
      </c>
      <c r="CL400" s="117"/>
      <c r="CM400" s="132">
        <v>44986</v>
      </c>
      <c r="CN400" s="133">
        <v>100</v>
      </c>
      <c r="CO400" s="132">
        <v>44986</v>
      </c>
      <c r="CP400" s="132"/>
      <c r="CQ400" s="117">
        <v>45046</v>
      </c>
      <c r="CR400" s="117">
        <v>45046</v>
      </c>
      <c r="CS400" s="117"/>
      <c r="CT400" s="117">
        <v>45046</v>
      </c>
      <c r="CU400" s="133">
        <v>100</v>
      </c>
      <c r="CV400" s="117">
        <v>45046</v>
      </c>
      <c r="CW400" s="117"/>
      <c r="CX400" s="147"/>
      <c r="CY400" s="149"/>
      <c r="CZ400" s="117">
        <v>45006</v>
      </c>
      <c r="DA400" s="117">
        <v>45006</v>
      </c>
      <c r="DB400" s="117"/>
      <c r="DC400" s="117">
        <v>45006</v>
      </c>
      <c r="DD400" s="133">
        <v>100</v>
      </c>
      <c r="DE400" s="117">
        <v>45006</v>
      </c>
      <c r="DF400" s="138"/>
      <c r="DG400" s="138">
        <v>45012</v>
      </c>
      <c r="DH400" s="139" t="s">
        <v>4383</v>
      </c>
      <c r="DI400" s="117">
        <v>45040</v>
      </c>
      <c r="DJ400" s="117">
        <v>45040</v>
      </c>
      <c r="DK400" s="117">
        <v>45040</v>
      </c>
      <c r="DL400" s="117">
        <v>45040</v>
      </c>
      <c r="DM400" s="117"/>
      <c r="DN400" s="117"/>
      <c r="DO400" s="117"/>
      <c r="DP400" s="117"/>
      <c r="DQ400" s="140"/>
      <c r="DR400" s="117"/>
      <c r="DS400" s="117"/>
      <c r="DT400" s="117"/>
      <c r="DU400" s="117"/>
      <c r="DV400" s="117"/>
      <c r="DW400" s="117"/>
      <c r="DX400" s="133"/>
      <c r="DY400" s="117"/>
      <c r="DZ400" s="117"/>
      <c r="EA400" s="117">
        <v>45045</v>
      </c>
      <c r="EB400" s="117">
        <v>45045</v>
      </c>
      <c r="EC400" s="117"/>
      <c r="ED400" s="117">
        <v>45045</v>
      </c>
      <c r="EE400" s="116">
        <v>100</v>
      </c>
      <c r="EF400" s="117">
        <v>45045</v>
      </c>
      <c r="EG400" s="117" t="s">
        <v>4552</v>
      </c>
      <c r="EH400" s="117">
        <v>45050</v>
      </c>
      <c r="EI400" s="117">
        <v>45050</v>
      </c>
      <c r="EJ400" s="117">
        <v>45050</v>
      </c>
      <c r="EK400" s="117">
        <v>45051</v>
      </c>
      <c r="EL400" s="116">
        <v>60</v>
      </c>
      <c r="EM400" s="117"/>
      <c r="EN400" s="122" t="s">
        <v>4649</v>
      </c>
      <c r="EO400" s="117"/>
      <c r="EP400" s="117"/>
      <c r="EQ400" s="117"/>
      <c r="ER400" s="117"/>
      <c r="ES400" s="117"/>
      <c r="ET400" s="117"/>
      <c r="EU400" s="117"/>
      <c r="EV400" s="117"/>
      <c r="EW400" s="117"/>
      <c r="EX400" s="117"/>
      <c r="EY400" s="117"/>
      <c r="EZ400" s="117"/>
      <c r="FA400" s="117"/>
      <c r="FB400" s="117"/>
      <c r="FC400" s="117"/>
      <c r="FD400" s="117"/>
      <c r="FE400" s="117"/>
      <c r="FF400" s="117"/>
      <c r="FG400" s="133"/>
      <c r="FH400" s="133"/>
      <c r="FI400" s="117"/>
      <c r="FJ400" s="142"/>
      <c r="FK400" s="142"/>
      <c r="FL400" s="143"/>
      <c r="FM400" s="143"/>
      <c r="FN400" s="139"/>
      <c r="FO400" s="142"/>
      <c r="FP400" s="142"/>
      <c r="FQ400" s="143"/>
      <c r="FR400" s="143"/>
      <c r="FS400" s="139"/>
    </row>
    <row r="404" spans="11:63" ht="20.100000000000001" customHeight="1" x14ac:dyDescent="0.5">
      <c r="AV404" s="48"/>
      <c r="AW404" s="49"/>
      <c r="AX404" s="50"/>
      <c r="AY404" s="50"/>
      <c r="AZ404" s="50"/>
      <c r="BA404" s="50"/>
      <c r="BB404" s="50"/>
      <c r="BC404" s="50"/>
      <c r="BD404" s="49"/>
      <c r="BE404" s="49"/>
      <c r="BF404" s="49"/>
      <c r="BG404" s="384"/>
      <c r="BH404" s="384"/>
      <c r="BI404" s="384"/>
      <c r="BJ404" s="49"/>
      <c r="BK404" s="49"/>
    </row>
    <row r="405" spans="11:63" ht="20.100000000000001" customHeight="1" x14ac:dyDescent="0.5">
      <c r="AV405" s="48"/>
      <c r="AW405" s="49"/>
      <c r="AX405" s="50"/>
      <c r="AY405" s="50"/>
      <c r="AZ405" s="50"/>
      <c r="BA405" s="50"/>
      <c r="BB405" s="50"/>
      <c r="BC405" s="50"/>
      <c r="BD405" s="49"/>
      <c r="BE405" s="49"/>
      <c r="BF405" s="49"/>
      <c r="BG405" s="384"/>
      <c r="BH405" s="384"/>
      <c r="BI405" s="384"/>
      <c r="BJ405" s="49"/>
      <c r="BK405" s="49"/>
    </row>
    <row r="406" spans="11:63" ht="20.100000000000001" customHeight="1" x14ac:dyDescent="0.5">
      <c r="AV406" s="48"/>
      <c r="AW406" s="49"/>
      <c r="AX406" s="50"/>
      <c r="AY406" s="50"/>
      <c r="AZ406" s="50"/>
      <c r="BA406" s="50"/>
      <c r="BB406" s="50"/>
      <c r="BC406" s="50"/>
      <c r="BD406" s="49"/>
      <c r="BE406" s="49"/>
      <c r="BF406" s="49"/>
      <c r="BG406" s="384"/>
      <c r="BH406" s="384"/>
      <c r="BI406" s="384"/>
      <c r="BJ406" s="49"/>
      <c r="BK406" s="49"/>
    </row>
    <row r="407" spans="11:63" ht="20.100000000000001" customHeight="1" x14ac:dyDescent="0.5">
      <c r="K407" s="385"/>
      <c r="AA407" s="181"/>
    </row>
    <row r="408" spans="11:63" ht="20.100000000000001" customHeight="1" x14ac:dyDescent="0.5">
      <c r="K408" s="385"/>
    </row>
  </sheetData>
  <autoFilter ref="A1:FS400" xr:uid="{64C1744E-5F59-473B-BE29-13945A4113B5}"/>
  <hyperlinks>
    <hyperlink ref="Y11" r:id="rId1" display="https://www.google.com/search?sxsrf=APwXEdeYedU6_QivuTUMs7W_0TNcgz6Mtw:1682865132232&amp;q=%E0%B8%96%E0%B8%99%E0%B8%99%E0%B8%AA%E0%B8%A3%E0%B8%A3%E0%B8%9E%E0%B8%B2%E0%B8%A7%E0%B8%B8%E0%B8%98+%E0%B9%81%E0%B8%82%E0%B8%A7%E0%B8%87%E0%B8%9A%E0%B8%B2%E0%B8%87%E0%B8%99%E0%B8%B2%E0%B9%83%E0%B8%95%E0%B9%89+%E0%B9%80%E0%B8%82%E0%B8%95%E0%B8%9A%E0%B8%B2%E0%B8%87%E0%B8%99%E0%B8%B2+%E0%B8%81%E0%B8%A3%E0%B8%B8%E0%B8%87%E0%B9%80%E0%B8%97%E0%B8%9E%E0%B8%A1%E0%B8%AB%E0%B8%B2%E0%B8%99%E0%B8%84%E0%B8%A3+10260&amp;stick=H4sIAAAAAAAAAONgVuLWT9c3NDI0NjPKKF_E2sv4YMe0BztmgtGqBzsWg9G8Bzs2Pdix_MGOHQ92zFB4sLPxwY4mML_9wY5ZYLl2sIZND3Y2P9gx9cHOTqCiBrCiqWgqFB7saASbuQMkBFI0HWz-wgc7VoPVARW1ABUoGBoYmRkAAJ1XSyCgAAAA&amp;sa=X&amp;ved=2ahUKEwjciKWT6dH-AhVOSmwGHX1LCNQQmxMoAXoECHUQAw" xr:uid="{4E686562-C110-441E-9674-7DE42F0350C6}"/>
  </hyperlinks>
  <pageMargins left="0.7" right="0.7" top="0.75" bottom="0.75" header="0.3" footer="0.3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F0E21-8A9A-463C-B8AF-7E840B0322E4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59</vt:i4>
      </vt:variant>
    </vt:vector>
  </HeadingPairs>
  <TitlesOfParts>
    <vt:vector size="73" baseType="lpstr">
      <vt:lpstr>Conf</vt:lpstr>
      <vt:lpstr>Report</vt:lpstr>
      <vt:lpstr>Checklist</vt:lpstr>
      <vt:lpstr>|</vt:lpstr>
      <vt:lpstr>Info</vt:lpstr>
      <vt:lpstr>Province</vt:lpstr>
      <vt:lpstr>Month</vt:lpstr>
      <vt:lpstr>Type</vt:lpstr>
      <vt:lpstr>Device</vt:lpstr>
      <vt:lpstr>||</vt:lpstr>
      <vt:lpstr>Progress_20230525</vt:lpstr>
      <vt:lpstr>Progress_20230510</vt:lpstr>
      <vt:lpstr>Progress_20230507</vt:lpstr>
      <vt:lpstr>|||</vt:lpstr>
      <vt:lpstr>contact1Details</vt:lpstr>
      <vt:lpstr>contact1Name</vt:lpstr>
      <vt:lpstr>contact2Details</vt:lpstr>
      <vt:lpstr>contact2Name</vt:lpstr>
      <vt:lpstr>coverLine1</vt:lpstr>
      <vt:lpstr>coverLine10</vt:lpstr>
      <vt:lpstr>coverLine11</vt:lpstr>
      <vt:lpstr>coverLine12</vt:lpstr>
      <vt:lpstr>coverLine13</vt:lpstr>
      <vt:lpstr>coverLine14</vt:lpstr>
      <vt:lpstr>coverLine2</vt:lpstr>
      <vt:lpstr>coverLine3</vt:lpstr>
      <vt:lpstr>coverLine4</vt:lpstr>
      <vt:lpstr>coverLine5</vt:lpstr>
      <vt:lpstr>coverLine6</vt:lpstr>
      <vt:lpstr>coverLine7</vt:lpstr>
      <vt:lpstr>coverLine8</vt:lpstr>
      <vt:lpstr>coverLine9</vt:lpstr>
      <vt:lpstr>imageDir</vt:lpstr>
      <vt:lpstr>imageExtension</vt:lpstr>
      <vt:lpstr>imagesBorder</vt:lpstr>
      <vt:lpstr>installImage2</vt:lpstr>
      <vt:lpstr>installImage2Key</vt:lpstr>
      <vt:lpstr>installImage3</vt:lpstr>
      <vt:lpstr>installImage3Key</vt:lpstr>
      <vt:lpstr>installImageHeight</vt:lpstr>
      <vt:lpstr>installImageIncLeft</vt:lpstr>
      <vt:lpstr>installImageIncTop</vt:lpstr>
      <vt:lpstr>installImageWidth</vt:lpstr>
      <vt:lpstr>newDownloadValue</vt:lpstr>
      <vt:lpstr>newUploadValue</vt:lpstr>
      <vt:lpstr>Checklist!Print_Area</vt:lpstr>
      <vt:lpstr>Conf!Print_Area</vt:lpstr>
      <vt:lpstr>Report!Print_Area</vt:lpstr>
      <vt:lpstr>receiveName</vt:lpstr>
      <vt:lpstr>reportDate</vt:lpstr>
      <vt:lpstr>reportDir</vt:lpstr>
      <vt:lpstr>reportMonth</vt:lpstr>
      <vt:lpstr>reportYear</vt:lpstr>
      <vt:lpstr>siteAddress</vt:lpstr>
      <vt:lpstr>siteCode</vt:lpstr>
      <vt:lpstr>siteLat</vt:lpstr>
      <vt:lpstr>siteLng</vt:lpstr>
      <vt:lpstr>siteName</vt:lpstr>
      <vt:lpstr>siteProvince</vt:lpstr>
      <vt:lpstr>siteTarget</vt:lpstr>
      <vt:lpstr>siteType</vt:lpstr>
      <vt:lpstr>siteTypeName</vt:lpstr>
      <vt:lpstr>siteUnder</vt:lpstr>
      <vt:lpstr>speedtestDownload</vt:lpstr>
      <vt:lpstr>speedtestImage</vt:lpstr>
      <vt:lpstr>speedtestImageIncLeft</vt:lpstr>
      <vt:lpstr>speedtestImageIncTop</vt:lpstr>
      <vt:lpstr>speedtestImageKey</vt:lpstr>
      <vt:lpstr>speedtestImageWidth</vt:lpstr>
      <vt:lpstr>speedtestUnit</vt:lpstr>
      <vt:lpstr>speedtestUpload</vt:lpstr>
      <vt:lpstr>submitName</vt:lpstr>
      <vt:lpstr>torCode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Pinyo Pianpiroaj</dc:creator>
  <cp:lastModifiedBy>Pinyo Pianpiroaj</cp:lastModifiedBy>
  <cp:lastPrinted>2023-06-12T04:19:35Z</cp:lastPrinted>
  <dcterms:created xsi:type="dcterms:W3CDTF">2023-04-27T01:53:49Z</dcterms:created>
  <dcterms:modified xsi:type="dcterms:W3CDTF">2023-06-14T09:39:56Z</dcterms:modified>
</cp:coreProperties>
</file>